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/>
  <xr:revisionPtr revIDLastSave="0" documentId="8_{CAB02C12-1E6A-4BB9-B2FD-E51D6186DF9A}" xr6:coauthVersionLast="47" xr6:coauthVersionMax="47" xr10:uidLastSave="{00000000-0000-0000-0000-000000000000}"/>
  <bookViews>
    <workbookView xWindow="28680" yWindow="-120" windowWidth="29040" windowHeight="15840" tabRatio="902" firstSheet="1" activeTab="1" xr2:uid="{E0119132-A206-4295-A785-210C065E2AA0}"/>
  </bookViews>
  <sheets>
    <sheet name="IRR 82" sheetId="2" r:id="rId1"/>
    <sheet name="Response" sheetId="3" r:id="rId2"/>
    <sheet name="MFR B-11" sheetId="1" r:id="rId3"/>
    <sheet name="Polk 1 Flexibility " sheetId="12" r:id="rId4"/>
    <sheet name="South Tampa Resilience" sheetId="14" r:id="rId5"/>
    <sheet name="Energy Storage" sheetId="15" r:id="rId6"/>
    <sheet name="Grid Reliability and Resili" sheetId="16" r:id="rId7"/>
    <sheet name="Grid Communnications Netwk" sheetId="19" r:id="rId8"/>
    <sheet name="Bearss Ops Center" sheetId="17" r:id="rId9"/>
    <sheet name="Corporate Headq" sheetId="18" r:id="rId10"/>
    <sheet name="Wave 3 Bullfrog Creek" sheetId="20" r:id="rId11"/>
    <sheet name="Wave 3 Cottonmouth" sheetId="25" r:id="rId12"/>
    <sheet name="Wave 3 English Creek" sheetId="24" r:id="rId13"/>
    <sheet name="Wave 3 FFD Solar" sheetId="21" r:id="rId14"/>
    <sheet name="CR672 Trans Exp" sheetId="26" r:id="rId15"/>
    <sheet name="Winter Haven Trans" sheetId="32" r:id="rId16"/>
    <sheet name="BPS Hardware" sheetId="36" r:id="rId17"/>
    <sheet name="------&gt;" sheetId="13" r:id="rId18"/>
  </sheets>
  <definedNames>
    <definedName name="\\" localSheetId="7" hidden="1">#REF!</definedName>
    <definedName name="\\" localSheetId="6" hidden="1">#REF!</definedName>
    <definedName name="\\" localSheetId="3" hidden="1">#REF!</definedName>
    <definedName name="\\" localSheetId="10" hidden="1">#REF!</definedName>
    <definedName name="\\" hidden="1">#REF!</definedName>
    <definedName name="\\\" localSheetId="7" hidden="1">#REF!</definedName>
    <definedName name="\\\" localSheetId="6" hidden="1">#REF!</definedName>
    <definedName name="\\\" localSheetId="3" hidden="1">#REF!</definedName>
    <definedName name="\\\" hidden="1">#REF!</definedName>
    <definedName name="\\\\" localSheetId="7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_FDS_HYPERLINK_TOGGLE_STATE__" hidden="1">"ON"</definedName>
    <definedName name="__FDS_UNIQUE_RANGE_ID_GENERATOR_COUNTER" hidden="1">37</definedName>
    <definedName name="_1__FDSAUDITLINK__" localSheetId="7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6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3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10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7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6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3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10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0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2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3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4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5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7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8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9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3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5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9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2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4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8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9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0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1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4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5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1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3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5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6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7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9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2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4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5__FDSAUDITLINK__" localSheetId="7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localSheetId="6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localSheetId="3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localSheetId="1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6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7__FDSAUDITLINK__" localSheetId="7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localSheetId="6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localSheetId="3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localSheetId="1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8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9__FDSAUDITLINK__" localSheetId="7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localSheetId="6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localSheetId="3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localSheetId="1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0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1__FDSAUDITLINK__" localSheetId="7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localSheetId="6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localSheetId="3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localSheetId="1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2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3__FDSAUDITLINK__" localSheetId="7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localSheetId="6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localSheetId="3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localSheetId="1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4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5__FDSAUDITLINK__" localSheetId="7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localSheetId="6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localSheetId="3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localSheetId="1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6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7__FDSAUDITLINK__" localSheetId="7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localSheetId="6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localSheetId="3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localSheetId="1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8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9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0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1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4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5__FDSAUDITLINK__" localSheetId="7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localSheetId="6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localSheetId="3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localSheetId="10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6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7__FDSAUDITLINK__" localSheetId="7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localSheetId="6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localSheetId="3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localSheetId="10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8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9__FDSAUDITLINK__" localSheetId="7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localSheetId="6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localSheetId="3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localSheetId="10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0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1__FDSAUDITLINK__" localSheetId="7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localSheetId="6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localSheetId="3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localSheetId="1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2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3__FDSAUDITLINK__" localSheetId="7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localSheetId="6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localSheetId="3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localSheetId="10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5__FDSAUDITLINK__" localSheetId="7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localSheetId="6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localSheetId="3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localSheetId="10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6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7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0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1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2__FDSAUDITLINK__" localSheetId="7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localSheetId="6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localSheetId="3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localSheetId="1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3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4__FDSAUDITLINK__" localSheetId="7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localSheetId="6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localSheetId="3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localSheetId="1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5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6__FDSAUDITLINK__" localSheetId="7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localSheetId="6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localSheetId="3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localSheetId="1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8__FDSAUDITLINK__" localSheetId="7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localSheetId="6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localSheetId="3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localSheetId="1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9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localSheetId="7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6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3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0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0__FDSAUDITLINK__" localSheetId="7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localSheetId="6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localSheetId="3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localSheetId="1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1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2__FDSAUDITLINK__" localSheetId="7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localSheetId="6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localSheetId="3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localSheetId="1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4__FDSAUDITLINK__" localSheetId="7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localSheetId="6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localSheetId="3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localSheetId="1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7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8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9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0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2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3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9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2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4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5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0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1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2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4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6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8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9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0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5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9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0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1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7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8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9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1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4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5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1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4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5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6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7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3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4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5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7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1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7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8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__123Graph_BCHART_1" localSheetId="10" hidden="1">#REF!</definedName>
    <definedName name="_12__123Graph_BCHART_1" hidden="1">#REF!</definedName>
    <definedName name="_12__FDSAUDITLINK__" localSheetId="7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6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10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0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1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2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3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9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1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3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4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6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7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3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4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6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8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9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0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1__FDSAUDITLINK__" localSheetId="7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localSheetId="6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localSheetId="3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localSheetId="10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7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6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3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1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3__FDSAUDITLINK__" localSheetId="7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localSheetId="6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localSheetId="3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localSheetId="10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4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7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6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3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1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6__FDSAUDITLINK__" localSheetId="7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localSheetId="6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localSheetId="3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localSheetId="10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7__FDSAUDITLINK__" localSheetId="7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localSheetId="6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localSheetId="3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localSheetId="10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7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6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3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10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9__FDSAUDITLINK__" localSheetId="7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localSheetId="6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localSheetId="3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localSheetId="10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7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6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3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10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7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6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3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10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2__FDSAUDITLINK__" localSheetId="7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localSheetId="6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localSheetId="3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localSheetId="1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3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4__FDSAUDITLINK__" localSheetId="7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localSheetId="6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localSheetId="3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localSheetId="1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5__FDSAUDITLINK__" localSheetId="7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localSheetId="6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localSheetId="3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localSheetId="10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6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7__FDSAUDITLINK__" localSheetId="7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localSheetId="6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localSheetId="3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localSheetId="10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9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0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7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6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3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10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7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8__FDSAUDITLINK__" localSheetId="7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localSheetId="6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localSheetId="3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localSheetId="10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9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0__FDSAUDITLINK__" localSheetId="7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localSheetId="6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localSheetId="3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localSheetId="10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7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6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3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10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2__FDSAUDITLINK__" localSheetId="7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localSheetId="6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localSheetId="3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localSheetId="10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3__FDSAUDITLINK__" localSheetId="7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localSheetId="6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localSheetId="3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localSheetId="10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7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6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3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10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5__FDSAUDITLINK__" localSheetId="7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localSheetId="6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localSheetId="3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localSheetId="10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6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7__FDSAUDITLINK__" localSheetId="7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localSheetId="6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localSheetId="3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localSheetId="10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8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9__FDSAUDITLINK__" localSheetId="7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localSheetId="6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localSheetId="3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localSheetId="10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0__FDSAUDITLINK__" localSheetId="7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localSheetId="6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localSheetId="3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localSheetId="10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1__FDSAUDITLINK__" localSheetId="7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localSheetId="6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localSheetId="3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localSheetId="10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6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7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0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1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6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7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8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9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1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2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3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6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__FDSAUDITLINK__" localSheetId="7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localSheetId="6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localSheetId="10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4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6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8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9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2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3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4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5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7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8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9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2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4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123Graph_BCHART_29" localSheetId="10" hidden="1">#REF!</definedName>
    <definedName name="_14__123Graph_BCHART_29" hidden="1">#REF!</definedName>
    <definedName name="_14__FDSAUDITLINK__" localSheetId="7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6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10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__123Graph_CCHART_1" localSheetId="10" hidden="1">#REF!</definedName>
    <definedName name="_15__123Graph_CCHART_1" hidden="1">#REF!</definedName>
    <definedName name="_15__FDSAUDITLINK__" localSheetId="7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6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0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123Graph_DCHART_1" localSheetId="10" hidden="1">#REF!</definedName>
    <definedName name="_16__123Graph_DCHART_1" hidden="1">#REF!</definedName>
    <definedName name="_16__FDSAUDITLINK__" localSheetId="7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localSheetId="6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localSheetId="3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localSheetId="10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__123Graph_XCHART_1" localSheetId="10" hidden="1">#REF!</definedName>
    <definedName name="_17__123Graph_XCHART_1" hidden="1">#REF!</definedName>
    <definedName name="_17__FDSAUDITLINK__" localSheetId="7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6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3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10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7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6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10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6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3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0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1" localSheetId="10" hidden="1">#REF!</definedName>
    <definedName name="_2__123Graph_ACHART_1" hidden="1">#REF!</definedName>
    <definedName name="_2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__FDSAUDITLINK__" localSheetId="7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6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10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0_0_K" localSheetId="10" hidden="1">#REF!</definedName>
    <definedName name="_21_0_0_K" hidden="1">#REF!</definedName>
    <definedName name="_210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__FDSAUDITLINK__" localSheetId="7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6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10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7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6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0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0_0_S" localSheetId="10" hidden="1">#REF!</definedName>
    <definedName name="_25_0_0_S" hidden="1">#REF!</definedName>
    <definedName name="_250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__FDSAUDITLINK__" localSheetId="7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localSheetId="6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localSheetId="3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localSheetId="10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0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__FDSAUDITLINK__" localSheetId="7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localSheetId="6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localSheetId="3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localSheetId="10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7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6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10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0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1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3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8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7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localSheetId="6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localSheetId="10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1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4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8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__FDSAUDITLINK__" localSheetId="7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localSheetId="6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localSheetId="3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localSheetId="10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7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6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10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0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1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4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5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9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__FDSAUDITLINK__" localSheetId="7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localSheetId="6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localSheetId="10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0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1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2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4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5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7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6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10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0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2__FDSAUDITLINK__" localSheetId="7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6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3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1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4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8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9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7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localSheetId="6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localSheetId="10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7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6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3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1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4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5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6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8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9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7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localSheetId="6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localSheetId="10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1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6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9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5__FDSAUDITLINK__" localSheetId="7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localSheetId="6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localSheetId="10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2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3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7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6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3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1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7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9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7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localSheetId="6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localSheetId="10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0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1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4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5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6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8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7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6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10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2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3__FDSAUDITLINK__" localSheetId="7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localSheetId="6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localSheetId="3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localSheetId="10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4__FDSAUDITLINK__" localSheetId="7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localSheetId="6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localSheetId="3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localSheetId="1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5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6__FDSAUDITLINK__" localSheetId="7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6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3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1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8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9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1__FDSAUDITLINK__" localSheetId="7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6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3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1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localSheetId="7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localSheetId="6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localSheetId="3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localSheetId="1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3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7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6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3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1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7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6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3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1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6__FDSAUDITLINK__" localSheetId="7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localSheetId="6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localSheetId="3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localSheetId="1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7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6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3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1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8__FDSAUDITLINK__" localSheetId="7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6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3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1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7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6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3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1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7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6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3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1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7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localSheetId="6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localSheetId="3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localSheetId="1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2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3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7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6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3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1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5__FDSAUDITLINK__" localSheetId="7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6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3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1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7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localSheetId="6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localSheetId="3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localSheetId="1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7__FDSAUDITLINK__" localSheetId="7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6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3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1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8__FDSAUDITLINK__" localSheetId="7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localSheetId="6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localSheetId="3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localSheetId="10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BCHART_1" localSheetId="10" hidden="1">#REF!</definedName>
    <definedName name="_4__123Graph_BCHART_1" hidden="1">#REF!</definedName>
    <definedName name="_4__FDSAUDITLINK__" localSheetId="7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6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10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7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6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0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2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7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9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1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3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6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8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9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3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8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2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6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7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3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8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__FDSAUDITLINK__" localSheetId="7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6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10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7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9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0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4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5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8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9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9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0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3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5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8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9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5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6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__123Graph_ACHART_1" localSheetId="10" hidden="1">#REF!</definedName>
    <definedName name="_5__123Graph_ACHART_1" hidden="1">#REF!</definedName>
    <definedName name="_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__FDSAUDITLINK__" localSheetId="7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6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10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3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4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6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9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7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6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10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1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5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9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4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7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9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2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3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5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8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9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1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6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2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5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8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9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1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6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8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9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0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1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2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7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__FDSAUDITLINK__" localSheetId="7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6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10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1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2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4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5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7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9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2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4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7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8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7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6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0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0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4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7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8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6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10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1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3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4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5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8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0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2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3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4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9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3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4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6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8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9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6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0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0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1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2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4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6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7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8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9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5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6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8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2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4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5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6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7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8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6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2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3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4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5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6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0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1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2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4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5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8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9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6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10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1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6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8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9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ACHART_29" localSheetId="10" hidden="1">#REF!</definedName>
    <definedName name="_7__123Graph_ACHART_29" hidden="1">#REF!</definedName>
    <definedName name="_7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0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1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2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7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1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2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4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5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7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9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6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3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1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2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4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7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8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4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7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8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6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10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1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3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4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5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8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localSheetId="6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localSheetId="3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localSheetId="10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0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2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3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4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9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localSheetId="6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localSheetId="1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3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4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6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8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9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0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1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2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4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6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7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8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9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5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6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8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2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4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5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6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7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8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7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6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0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2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3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4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5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6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0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1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2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4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5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6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8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9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localSheetId="6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localSheetId="3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localSheetId="10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1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3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6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8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9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0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1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2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7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1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2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4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5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7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9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6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3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1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2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4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7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8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6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3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1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4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6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7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8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localSheetId="7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6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3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1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2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3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4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5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8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__FDSAUDITLINK__" localSheetId="7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localSheetId="6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localSheetId="3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localSheetId="1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0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2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3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4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9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7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6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3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1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0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2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3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4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6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8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7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6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10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7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6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3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1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0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1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3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6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7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8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__FDSAUDITLINK__" localSheetId="7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localSheetId="6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localSheetId="3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localSheetId="1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0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3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5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6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8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9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2__FDSAUDITLINK__" localSheetId="7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localSheetId="6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localSheetId="3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localSheetId="1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1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2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3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4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5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6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8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7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6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1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2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3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4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5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6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8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7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6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3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1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0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1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4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6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7__FDSAUDITLINK__" localSheetId="7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localSheetId="6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localSheetId="3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localSheetId="1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8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9__FDSAUDITLINK__" localSheetId="7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localSheetId="6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localSheetId="3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localSheetId="1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7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6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3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1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0__FDSAUDITLINK__" localSheetId="7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localSheetId="6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localSheetId="3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localSheetId="10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1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2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3__FDSAUDITLINK__" localSheetId="7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localSheetId="6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localSheetId="3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localSheetId="1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4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5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7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6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3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10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7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8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7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6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3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1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7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6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1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0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1__FDSAUDITLINK__" localSheetId="7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localSheetId="6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localSheetId="3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localSheetId="1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7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6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3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10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3__FDSAUDITLINK__" localSheetId="7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localSheetId="6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localSheetId="3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localSheetId="1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4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5__FDSAUDITLINK__" localSheetId="7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localSheetId="6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localSheetId="3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localSheetId="1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6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7__FDSAUDITLINK__" localSheetId="7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localSheetId="6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localSheetId="3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localSheetId="1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8__FDSAUDITLINK__" localSheetId="7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localSheetId="6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localSheetId="3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localSheetId="1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9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7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6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1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7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6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3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1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2__FDSAUDITLINK__" localSheetId="7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localSheetId="6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localSheetId="3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localSheetId="1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3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4__FDSAUDITLINK__" localSheetId="7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localSheetId="6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localSheetId="3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localSheetId="10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5__FDSAUDITLINK__" localSheetId="7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localSheetId="6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localSheetId="3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localSheetId="1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6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7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6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3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1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8__FDSAUDITLINK__" localSheetId="7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localSheetId="6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localSheetId="3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localSheetId="1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9__FDSAUDITLINK__" localSheetId="7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localSheetId="6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localSheetId="3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localSheetId="1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__FDSAUDITLINK__" localSheetId="7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localSheetId="6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localSheetId="3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localSheetId="1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0__FDSAUDITLINK__" localSheetId="7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localSheetId="6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localSheetId="3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localSheetId="10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1__FDSAUDITLINK__" localSheetId="7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localSheetId="6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localSheetId="3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localSheetId="1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2__FDSAUDITLINK__" localSheetId="7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localSheetId="6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localSheetId="3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localSheetId="1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3__FDSAUDITLINK__" localSheetId="7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localSheetId="6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localSheetId="3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localSheetId="1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4__FDSAUDITLINK__" localSheetId="7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localSheetId="6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localSheetId="3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localSheetId="1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5__FDSAUDITLINK__" localSheetId="7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localSheetId="6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localSheetId="3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localSheetId="1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6__FDSAUDITLINK__" localSheetId="7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localSheetId="6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localSheetId="3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localSheetId="1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7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6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3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1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8__FDSAUDITLINK__" localSheetId="7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localSheetId="6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localSheetId="3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localSheetId="1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7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6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3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1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localSheetId="7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localSheetId="6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localSheetId="3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localSheetId="1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0__FDSAUDITLINK__" localSheetId="7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localSheetId="6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localSheetId="3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localSheetId="1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1__FDSAUDITLINK__" localSheetId="7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localSheetId="6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localSheetId="3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localSheetId="1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7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6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3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1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3__FDSAUDITLINK__" localSheetId="7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localSheetId="6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localSheetId="3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localSheetId="1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4__FDSAUDITLINK__" localSheetId="7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localSheetId="6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localSheetId="3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localSheetId="1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7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6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3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1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6__FDSAUDITLINK__" localSheetId="7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localSheetId="6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localSheetId="3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localSheetId="1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7__FDSAUDITLINK__" localSheetId="7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localSheetId="6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localSheetId="3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localSheetId="1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8__FDSAUDITLINK__" localSheetId="7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localSheetId="6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localSheetId="3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localSheetId="1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9__FDSAUDITLINK__" localSheetId="7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localSheetId="6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localSheetId="3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localSheetId="1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bdm.4268006C634044AEA5E0892C06DFA072.edm" localSheetId="10" hidden="1">#REF!</definedName>
    <definedName name="_bdm.4268006C634044AEA5E0892C06DFA072.edm" hidden="1">#REF!</definedName>
    <definedName name="_bdm.615DFE1869E845909877EEF25AA76DE8.edm" localSheetId="10" hidden="1">#REF!</definedName>
    <definedName name="_bdm.615DFE1869E845909877EEF25AA76DE8.edm" hidden="1">#REF!</definedName>
    <definedName name="_bdm.6787506B44D949C8854DE26640B4EA79.edm" localSheetId="10" hidden="1">#REF!</definedName>
    <definedName name="_bdm.6787506B44D949C8854DE26640B4EA79.edm" hidden="1">#REF!</definedName>
    <definedName name="_bdm.735FFA871BA14130BE4836E1A70365B1.edm" hidden="1">#REF!</definedName>
    <definedName name="_bdm.7883033627474877BCBBA36464A7F374.edm" hidden="1">#REF!</definedName>
    <definedName name="_bdm.A7A4072B61FE461CBCB970DADBDFD100.edm" hidden="1">#REF!</definedName>
    <definedName name="_bdm.B07FB679FE7C4A3191D8B49EDE6CE0FE.edm" hidden="1">#REF!</definedName>
    <definedName name="_bdm.B165C2CC20F846B3A03636F3452B7EEA.edm" hidden="1">#REF!</definedName>
    <definedName name="_bdm.C917FB6589134FEC95C8297E55A91D54.edm" hidden="1">#REF!</definedName>
    <definedName name="_bdm.EFE7760B65B54C64BE11BDED1319D00B.edm" hidden="1">#REF!</definedName>
    <definedName name="_Dist_Bin" hidden="1">#REF!</definedName>
    <definedName name="_Dist_Values" hidden="1">#REF!</definedName>
    <definedName name="_Fill" hidden="1">#REF!</definedName>
    <definedName name="_xlnm._FilterDatabase" localSheetId="8" hidden="1">'Bearss Ops Center'!$A$149:$BS$170</definedName>
    <definedName name="_xlnm._FilterDatabase" localSheetId="16" hidden="1">'BPS Hardware'!$A$508:$BS$601</definedName>
    <definedName name="_xlnm._FilterDatabase" localSheetId="14" hidden="1">'CR672 Trans Exp'!$A$223:$BS$259</definedName>
    <definedName name="_xlnm._FilterDatabase" localSheetId="5" hidden="1">'Energy Storage'!$A$98:$BS$108</definedName>
    <definedName name="_xlnm._FilterDatabase" localSheetId="7" hidden="1">#REF!</definedName>
    <definedName name="_xlnm._FilterDatabase" localSheetId="6" hidden="1">'Grid Reliability and Resili'!$A$293:$BS$357</definedName>
    <definedName name="_xlnm._FilterDatabase" localSheetId="3" hidden="1">#REF!</definedName>
    <definedName name="_xlnm._FilterDatabase" localSheetId="1" hidden="1">Response!$H$23:$H$27</definedName>
    <definedName name="_xlnm._FilterDatabase" localSheetId="4" hidden="1">'South Tampa Resilience'!$A$113:$BS$126</definedName>
    <definedName name="_xlnm._FilterDatabase" localSheetId="10" hidden="1">'Wave 3 Bullfrog Creek'!$A$29:$BS$37</definedName>
    <definedName name="_xlnm._FilterDatabase" localSheetId="11" hidden="1">'Wave 3 Cottonmouth'!$A$15:$BS$19</definedName>
    <definedName name="_xlnm._FilterDatabase" localSheetId="12" hidden="1">'Wave 3 English Creek'!$A$15:$BS$25</definedName>
    <definedName name="_xlnm._FilterDatabase" localSheetId="13" hidden="1">'Wave 3 FFD Solar'!$A$15:$BS$21</definedName>
    <definedName name="_xlnm._FilterDatabase" localSheetId="15" hidden="1">'Winter Haven Trans'!$A$37:$BS$53</definedName>
    <definedName name="_xlnm._FilterDatabase" hidden="1">#REF!</definedName>
    <definedName name="_Key1" localSheetId="7" hidden="1">#REF!</definedName>
    <definedName name="_Key1" localSheetId="6" hidden="1">#REF!</definedName>
    <definedName name="_Key1" localSheetId="3" hidden="1">#REF!</definedName>
    <definedName name="_Key1" localSheetId="10" hidden="1">#REF!</definedName>
    <definedName name="_Key1" hidden="1">#REF!</definedName>
    <definedName name="_Key2" localSheetId="7" hidden="1">#REF!</definedName>
    <definedName name="_Key2" localSheetId="6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Regression_X" localSheetId="10" hidden="1">#REF!</definedName>
    <definedName name="_Regression_X" hidden="1">#REF!</definedName>
    <definedName name="_Sort" localSheetId="10" hidden="1">#REF!</definedName>
    <definedName name="_Sort" hidden="1">#REF!</definedName>
    <definedName name="aaaa" localSheetId="7" hidden="1">{"Benefits Summary",#N/A,FALSE,"Benefits Info without WC Amount";"Medical and Dental Costs",#N/A,FALSE,"Benefits Info without WC Amount";"Workers' Compensation",#N/A,FALSE,"Benefits Info without WC Amount"}</definedName>
    <definedName name="aaaa" localSheetId="6" hidden="1">{"Benefits Summary",#N/A,FALSE,"Benefits Info without WC Amount";"Medical and Dental Costs",#N/A,FALSE,"Benefits Info without WC Amount";"Workers' Compensation",#N/A,FALSE,"Benefits Info without WC Amount"}</definedName>
    <definedName name="aaaa" localSheetId="3" hidden="1">{"Benefits Summary",#N/A,FALSE,"Benefits Info without WC Amount";"Medical and Dental Costs",#N/A,FALSE,"Benefits Info without WC Amount";"Workers' Compensation",#N/A,FALSE,"Benefits Info without WC Amount"}</definedName>
    <definedName name="aaaa" localSheetId="10" hidden="1">{"Benefits Summary",#N/A,FALSE,"Benefits Info without WC Amount";"Medical and Dental Costs",#N/A,FALSE,"Benefits Info without WC Amount";"Workers' Compensation",#N/A,FALSE,"Benefits Info without WC Amount"}</definedName>
    <definedName name="aaaa" hidden="1">{"Benefits Summary",#N/A,FALSE,"Benefits Info without WC Amount";"Medical and Dental Costs",#N/A,FALSE,"Benefits Info without WC Amount";"Workers' Compensation",#N/A,FALSE,"Benefits Info without WC Amount"}</definedName>
    <definedName name="anscount" hidden="1">3</definedName>
    <definedName name="AS2DocOpenMode" hidden="1">"AS2DocumentEdit"</definedName>
    <definedName name="AS2NamedRange" hidden="1">7</definedName>
    <definedName name="BLPH1" localSheetId="10" hidden="1">#REF!</definedName>
    <definedName name="BLPH1" hidden="1">#REF!</definedName>
    <definedName name="BLPH10" localSheetId="10" hidden="1">#REF!</definedName>
    <definedName name="BLPH10" hidden="1">#REF!</definedName>
    <definedName name="BLPH11" localSheetId="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7" hidden="1">#REF!</definedName>
    <definedName name="BLPH678" hidden="1">#REF!</definedName>
    <definedName name="BLPH679" hidden="1">#REF!</definedName>
    <definedName name="BLPH68" hidden="1">#REF!</definedName>
    <definedName name="BLPH680" hidden="1">#REF!</definedName>
    <definedName name="BLPH681" hidden="1">#REF!</definedName>
    <definedName name="BLPH682" hidden="1">#REF!</definedName>
    <definedName name="BLPH683" hidden="1">#REF!</definedName>
    <definedName name="BLPH684" hidden="1">#REF!</definedName>
    <definedName name="BLPH685" hidden="1">#REF!</definedName>
    <definedName name="BLPH686" hidden="1">#REF!</definedName>
    <definedName name="BLPH687" hidden="1">#REF!</definedName>
    <definedName name="BLPH688" hidden="1">#REF!</definedName>
    <definedName name="BLPH689" hidden="1">#REF!</definedName>
    <definedName name="BLPH69" hidden="1">#REF!</definedName>
    <definedName name="BLPH690" hidden="1">#REF!</definedName>
    <definedName name="BLPH691" hidden="1">#REF!</definedName>
    <definedName name="BLPH692" hidden="1">#REF!</definedName>
    <definedName name="BLPH693" hidden="1">#REF!</definedName>
    <definedName name="BLPH694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8" hidden="1">#REF!</definedName>
    <definedName name="BLPH9" hidden="1">#REF!</definedName>
    <definedName name="cccc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6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1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hris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IQWBGuid" localSheetId="7" hidden="1">"f0842c6b-4f67-4da4-8ab9-05f9b8d91da0"</definedName>
    <definedName name="CIQWBGuid" localSheetId="6" hidden="1">"f0842c6b-4f67-4da4-8ab9-05f9b8d91da0"</definedName>
    <definedName name="CIQWBGuid" localSheetId="3" hidden="1">"f0842c6b-4f67-4da4-8ab9-05f9b8d91da0"</definedName>
    <definedName name="CIQWBGuid" localSheetId="10" hidden="1">"f0842c6b-4f67-4da4-8ab9-05f9b8d91da0"</definedName>
    <definedName name="CIQWBGuid" hidden="1">"TESAM - Base wo NF.xlsm"</definedName>
    <definedName name="cxx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localSheetId="6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localSheetId="1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dddd" localSheetId="10" hidden="1">#REF!</definedName>
    <definedName name="dddd" hidden="1">#REF!</definedName>
    <definedName name="ein" localSheetId="7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localSheetId="6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localSheetId="3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localSheetId="10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PMWorkbookOptions_2" localSheetId="7" hidden="1">"9F3OxBOtzB60hFONCeryveGHd9WJr+7iO45h/1l2AQAA"</definedName>
    <definedName name="EPMWorkbookOptions_2" localSheetId="6" hidden="1">"9F3OxBOtzB60hFONCeryveGHd9WJr+7iO45h/1l2AQAA"</definedName>
    <definedName name="EPMWorkbookOptions_2" localSheetId="3" hidden="1">"9F3OxBOtzB60hFONCeryveGHd9WJr+7iO45h/1l2AQAA"</definedName>
    <definedName name="EPMWorkbookOptions_2" localSheetId="10" hidden="1">"9F3OxBOtzB60hFONCeryveGHd9WJr+7iO45h/1l2AQAA"</definedName>
    <definedName name="EPMWorkbookOptions_2" hidden="1">"/XRgGjemmpsoQgsrsStoDPPelj1FMA4m2Im76oeAuxgGQOJZUCQJ5RtGq9sxvndF5ZmhjZeFUwjugGDfHIKKwPLBAzz8KFr+mApRQJmBRb0aL7okqkZLVgRFlJKv3bagKLLyg3wfIDcE8j/CE3jlqVluq0yFIHAdC62xenDGSYx0lDXzgohGKqGNBOY0rpjNUTubnhzbBq/pjMEL43R3Q1ephikMQfVG/nQZQ/RdHzdmxPBURsM+13gUGZ5b"</definedName>
    <definedName name="EPMWorkbookOptions_3" hidden="1">"o1s4EqlE8B610JuPnYjkFU/L3HmrbcP/yRmOXPKJeuASuYH95ABG2Bo5qzh7MQfk03JwGK0NKLt9I9By1LsJPxS1jut7zu8JxEyKgi79ULV/eCqrdV+Q+RSSClKmGbbGrAXImtzYV8U24AbNU/OHzOhh4KKPLvYDwNFHgylXygMwB4VyxeYKXGlQL9TKAAUaQYmzzSpXNdlZz2mvjMBtFC5nrgNjk9TEDFha5ZkAApn7r9H0krD4WnzpCpqk"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localSheetId="7" hidden="1">"(GMT-05:00)4/18/2017 4:58:12 PM"</definedName>
    <definedName name="EV__LASTREFTIME__" localSheetId="6" hidden="1">"(GMT-05:00)4/18/2017 4:58:12 PM"</definedName>
    <definedName name="EV__LASTREFTIME__" localSheetId="3" hidden="1">"(GMT-05:00)4/18/2017 4:58:12 PM"</definedName>
    <definedName name="EV__LASTREFTIME__" localSheetId="10" hidden="1">"(GMT-05:00)4/18/2017 4:58:12 PM"</definedName>
    <definedName name="EV__LASTREFTIME__" hidden="1">"(GMT-05:00)03/22/2013 02:16:13 PM"</definedName>
    <definedName name="EV__MAXEXPCOLS__" hidden="1">100</definedName>
    <definedName name="EV__MAXEXPROWS__" hidden="1">1000</definedName>
    <definedName name="EV__MEMORYCVW__" hidden="1">0</definedName>
    <definedName name="EV__WBEVMODE__" localSheetId="7" hidden="1">0</definedName>
    <definedName name="EV__WBEVMODE__" localSheetId="6" hidden="1">0</definedName>
    <definedName name="EV__WBEVMODE__" localSheetId="3" hidden="1">0</definedName>
    <definedName name="EV__WBEVMODE__" localSheetId="10" hidden="1">0</definedName>
    <definedName name="EV__WBEVMODE__" hidden="1">1</definedName>
    <definedName name="EV__WBREFOPTIONS__" localSheetId="7" hidden="1">134217735</definedName>
    <definedName name="EV__WBREFOPTIONS__" localSheetId="6" hidden="1">134217735</definedName>
    <definedName name="EV__WBREFOPTIONS__" localSheetId="3" hidden="1">134217735</definedName>
    <definedName name="EV__WBREFOPTIONS__" localSheetId="10" hidden="1">134217735</definedName>
    <definedName name="EV__WBREFOPTIONS__" hidden="1">6</definedName>
    <definedName name="EV__WBVERSION__" hidden="1">0</definedName>
    <definedName name="fadfas" localSheetId="7" hidden="1">{"Benefits Summary",#N/A,FALSE,"Benefits Info without WC Amount";"Medical and Dental Costs",#N/A,FALSE,"Benefits Info without WC Amount";"Workers' Compensation",#N/A,FALSE,"Benefits Info without WC Amount"}</definedName>
    <definedName name="fadfas" localSheetId="6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" hidden="1">{"Benefits Summary",#N/A,FALSE,"Benefits Info without WC Amount";"Medical and Dental Costs",#N/A,FALSE,"Benefits Info without WC Amount";"Workers' Compensation",#N/A,FALSE,"Benefits Info without WC Amount"}</definedName>
    <definedName name="fadfas" localSheetId="10" hidden="1">{"Benefits Summary",#N/A,FALSE,"Benefits Info without WC Amount";"Medical and Dental Costs",#N/A,FALSE,"Benefits Info without WC Amount";"Workers' Compensation",#N/A,FALSE,"Benefits Info without WC Amount"}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TBA">#REF!</definedName>
    <definedName name="FTBAa">#REF!</definedName>
    <definedName name="FTBB">#REF!</definedName>
    <definedName name="Gordon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_REUT" hidden="1">"c5409"</definedName>
    <definedName name="IQ_EST_ACT_BV_THOM" hidden="1">"c5153"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REUT" hidden="1">"c3843"</definedName>
    <definedName name="IQ_EST_ACT_FFO_THOM" hidden="1">"c4005"</definedName>
    <definedName name="IQ_EST_ACT_REV" hidden="1">"c2113"</definedName>
    <definedName name="IQ_EST_ACT_REV_CIQ" hidden="1">"c3666"</definedName>
    <definedName name="IQ_EST_BV_DIFF_REUT" hidden="1">"c5433"</definedName>
    <definedName name="IQ_EST_BV_DIFF_THOM" hidden="1">"c5204"</definedName>
    <definedName name="IQ_EST_BV_SURPRISE_PERCENT_REUT" hidden="1">"c5434"</definedName>
    <definedName name="IQ_EST_BV_SURPRISE_PERCENT_THOM" hidden="1">"c5205"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_CIQ" hidden="1">"c4960"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_REUT" hidden="1">"c3842"</definedName>
    <definedName name="IQ_FFO_STDDEV_EST_THOM" hidden="1">"c4004"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ISTING_CURRENCY" hidden="1">"c2127"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localSheetId="7" hidden="1">41829.3635416667</definedName>
    <definedName name="IQ_NAMES_REVISION_DATE_" localSheetId="6" hidden="1">41829.3635416667</definedName>
    <definedName name="IQ_NAMES_REVISION_DATE_" localSheetId="3" hidden="1">41829.3635416667</definedName>
    <definedName name="IQ_NAMES_REVISION_DATE_" localSheetId="10" hidden="1">41829.3635416667</definedName>
    <definedName name="IQ_NAMES_REVISION_DATE_" hidden="1">43019.5759953704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DATE" hidden="1">"c1069"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39314.6042013889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A105" hidden="1">"$A$106:$A$145"</definedName>
    <definedName name="IQRA141" hidden="1">"$A$142:$A$146"</definedName>
    <definedName name="IQRA142" hidden="1">"$A$143:$A$147"</definedName>
    <definedName name="IQRA147" hidden="1">"$A$148:$A$177"</definedName>
    <definedName name="IQRA148" hidden="1">"$A$149:$A$188"</definedName>
    <definedName name="IQRA151" hidden="1">"$A$152:$A$161"</definedName>
    <definedName name="IQRA152" hidden="1">"$A$153:$A$162"</definedName>
    <definedName name="IQRA153" hidden="1">"$A$154"</definedName>
    <definedName name="IQRA157" hidden="1">"$A$158"</definedName>
    <definedName name="IQRA158" hidden="1">"$A$159:$A$163"</definedName>
    <definedName name="IQRA159" hidden="1">"$A$160:$A$199"</definedName>
    <definedName name="IQRA160" hidden="1">"$A$161:$A$165"</definedName>
    <definedName name="IQRA163" hidden="1">"$A$164:$A$173"</definedName>
    <definedName name="IQRA165" hidden="1">"$A$166:$A$175"</definedName>
    <definedName name="IQRA166" hidden="1">"$A$167"</definedName>
    <definedName name="IQRA169" hidden="1">"$A$170:$A$174"</definedName>
    <definedName name="IQRA204" hidden="1">"$A$205:$A$244"</definedName>
    <definedName name="IQRA211" hidden="1">"$A$212:$A$251"</definedName>
    <definedName name="IQRA224" hidden="1">"$A$225:$A$264"</definedName>
    <definedName name="IQRA225" hidden="1">"$A$226:$A$230"</definedName>
    <definedName name="IQRA231" hidden="1">"$A$232:$A$271"</definedName>
    <definedName name="IQRA234" hidden="1">"$A$235:$A$274"</definedName>
    <definedName name="IQRA268" hidden="1">"$A$269:$A$308"</definedName>
    <definedName name="IQRA273" hidden="1">"$A$274:$A$313"</definedName>
    <definedName name="IQRA274" hidden="1">"$A$275:$A$314"</definedName>
    <definedName name="IQRA278" hidden="1">"$A$279:$A$318"</definedName>
    <definedName name="IQRA281" hidden="1">"$A$282:$A$321"</definedName>
    <definedName name="IQRA331" hidden="1">"$A$332:$A$371"</definedName>
    <definedName name="IQRA335" hidden="1">"$A$336:$A$375"</definedName>
    <definedName name="IQRA339" hidden="1">"$A$340:$A$379"</definedName>
    <definedName name="IQRA340" hidden="1">"$A$341:$A$380"</definedName>
    <definedName name="IQRA341" hidden="1">"$A$342:$A$381"</definedName>
    <definedName name="IQRA342" hidden="1">"$A$343:$A$382"</definedName>
    <definedName name="IQRA343" hidden="1">"$A$344:$A$383"</definedName>
    <definedName name="IQRA344" hidden="1">"$A$345:$A$384"</definedName>
    <definedName name="IQRA346" hidden="1">"$A$347:$A$386"</definedName>
    <definedName name="IQRA348" hidden="1">"$A$349:$A$388"</definedName>
    <definedName name="IQRA62" hidden="1">"$A$63:$A$102"</definedName>
    <definedName name="IQRA8" hidden="1">"$A$9:$A$48"</definedName>
    <definedName name="IQRAA161" hidden="1">"$AA$162:$AA$167"</definedName>
    <definedName name="IQRAA164" hidden="1">"$AA$165:$AA$170"</definedName>
    <definedName name="IQRAA166" hidden="1">"$AA$167:$AA$172"</definedName>
    <definedName name="IQRAA7" hidden="1">"$AA$8:$AA$16"</definedName>
    <definedName name="IQRAB161" hidden="1">"$AB$162:$AB$172"</definedName>
    <definedName name="IQRAC161" hidden="1">"$AC$162:$AC$172"</definedName>
    <definedName name="IQRAC166" hidden="1">"$AC$167:$AC$177"</definedName>
    <definedName name="IQRAC7" hidden="1">"$AC$8:$AC$18"</definedName>
    <definedName name="IQRAD161" hidden="1">"$AD$162:$AD$172"</definedName>
    <definedName name="IQRAD166" hidden="1">"$AD$167:$AD$177"</definedName>
    <definedName name="IQRAD7" hidden="1">"$AD$8:$AD$18"</definedName>
    <definedName name="IQRAN533" hidden="1">"$AN$534:$AN$539"</definedName>
    <definedName name="IQRAO533" hidden="1">"$AO$534:$AO$539"</definedName>
    <definedName name="IQRAQ533" hidden="1">"$AQ$534:$AQ$544"</definedName>
    <definedName name="IQRAR533" hidden="1">"$AR$534:$AR$544"</definedName>
    <definedName name="IQRB105" hidden="1">"$B$106:$B$145"</definedName>
    <definedName name="IQRB148" hidden="1">"$B$149:$B$188"</definedName>
    <definedName name="IQRB151" hidden="1">"$B$152:$B$161"</definedName>
    <definedName name="IQRB152" hidden="1">"$B$153:$B$162"</definedName>
    <definedName name="IQRB157" hidden="1">"$B$158"</definedName>
    <definedName name="IQRB158" hidden="1">"$B$159:$B$163"</definedName>
    <definedName name="IQRB160" hidden="1">"$B$161:$B$165"</definedName>
    <definedName name="IQRB163" hidden="1">"$B$164:$B$173"</definedName>
    <definedName name="IQRB165" hidden="1">"$B$166:$B$175"</definedName>
    <definedName name="IQRB166" hidden="1">"$B$167"</definedName>
    <definedName name="IQRB167" hidden="1">"$B$168:$B$177"</definedName>
    <definedName name="IQRB169" hidden="1">"$B$170:$B$174"</definedName>
    <definedName name="IQRB38" hidden="1">"$B$39:$B$45"</definedName>
    <definedName name="IQRC148" hidden="1">"$C$149:$C$188"</definedName>
    <definedName name="IQRC151" hidden="1">"$C$152:$C$161"</definedName>
    <definedName name="IQRC157" hidden="1">"$C$158"</definedName>
    <definedName name="IQRC158" hidden="1">"$C$159:$C$163"</definedName>
    <definedName name="IQRC160" hidden="1">"$C$161:$C$165"</definedName>
    <definedName name="IQRC163" hidden="1">"$C$164:$C$173"</definedName>
    <definedName name="IQRC165" hidden="1">"$C$166:$C$175"</definedName>
    <definedName name="IQRC166" hidden="1">"$C$167:$C$176"</definedName>
    <definedName name="IQRC167" hidden="1">"$C$168:$C$177"</definedName>
    <definedName name="IQRC169" hidden="1">"$C$170:$C$174"</definedName>
    <definedName name="IQRC38" hidden="1">"$C$39:$C$45"</definedName>
    <definedName name="IQRD151" hidden="1">"$D$152:$D$161"</definedName>
    <definedName name="IQRF105" hidden="1">"$F$106:$F$145"</definedName>
    <definedName name="IQRF157" hidden="1">"$F$158:$F$197"</definedName>
    <definedName name="IQRF159" hidden="1">"$F$160:$F$199"</definedName>
    <definedName name="IQRF204" hidden="1">"$F$205:$F$244"</definedName>
    <definedName name="IQRF211" hidden="1">"$F$212:$F$251"</definedName>
    <definedName name="IQRF224" hidden="1">"$F$225:$F$264"</definedName>
    <definedName name="IQRF231" hidden="1">"$F$232:$F$271"</definedName>
    <definedName name="IQRF234" hidden="1">"$F$235:$F$274"</definedName>
    <definedName name="IQRF268" hidden="1">"$F$269:$F$308"</definedName>
    <definedName name="IQRF273" hidden="1">"$F$274:$F$313"</definedName>
    <definedName name="IQRF274" hidden="1">"$F$275:$F$314"</definedName>
    <definedName name="IQRF278" hidden="1">"$F$279:$F$318"</definedName>
    <definedName name="IQRF281" hidden="1">"$F$282:$F$321"</definedName>
    <definedName name="IQRF331" hidden="1">"$F$332:$F$371"</definedName>
    <definedName name="IQRF335" hidden="1">"$F$336:$F$375"</definedName>
    <definedName name="IQRF339" hidden="1">"$F$340:$F$379"</definedName>
    <definedName name="IQRF340" hidden="1">"$F$341:$F$380"</definedName>
    <definedName name="IQRF341" hidden="1">"$F$342:$F$381"</definedName>
    <definedName name="IQRF342" hidden="1">"$F$343:$F$382"</definedName>
    <definedName name="IQRF343" hidden="1">"$F$344:$F$383"</definedName>
    <definedName name="IQRF344" hidden="1">"$F$345:$F$384"</definedName>
    <definedName name="IQRF346" hidden="1">"$F$347:$F$386"</definedName>
    <definedName name="IQRF348" hidden="1">"$F$349:$F$388"</definedName>
    <definedName name="IQRF4" hidden="1">"$F$5:$F$255"</definedName>
    <definedName name="IQRF62" hidden="1">"$F$63:$F$102"</definedName>
    <definedName name="IQRF8" hidden="1">"$F$9:$F$48"</definedName>
    <definedName name="IQRG105" hidden="1">"$G$106:$G$145"</definedName>
    <definedName name="IQRG157" hidden="1">"$G$158:$G$197"</definedName>
    <definedName name="IQRG159" hidden="1">"$G$160:$G$199"</definedName>
    <definedName name="IQRG204" hidden="1">"$G$205:$G$244"</definedName>
    <definedName name="IQRG211" hidden="1">"$G$212:$G$251"</definedName>
    <definedName name="IQRG224" hidden="1">"$G$225:$G$264"</definedName>
    <definedName name="IQRG231" hidden="1">"$G$232:$G$271"</definedName>
    <definedName name="IQRG234" hidden="1">"$G$235:$G$274"</definedName>
    <definedName name="IQRG268" hidden="1">"$G$269:$G$308"</definedName>
    <definedName name="IQRG273" hidden="1">"$G$274:$G$313"</definedName>
    <definedName name="IQRG274" hidden="1">"$G$275:$G$314"</definedName>
    <definedName name="IQRG278" hidden="1">"$G$279:$G$318"</definedName>
    <definedName name="IQRG281" hidden="1">"$G$282:$G$321"</definedName>
    <definedName name="IQRG331" hidden="1">"$G$332:$G$371"</definedName>
    <definedName name="IQRG335" hidden="1">"$G$336:$G$375"</definedName>
    <definedName name="IQRG339" hidden="1">"$G$340:$G$379"</definedName>
    <definedName name="IQRG340" hidden="1">"$G$341:$G$380"</definedName>
    <definedName name="IQRG341" hidden="1">"$G$342:$G$381"</definedName>
    <definedName name="IQRG342" hidden="1">"$G$343:$G$382"</definedName>
    <definedName name="IQRG343" hidden="1">"$G$344:$G$383"</definedName>
    <definedName name="IQRG344" hidden="1">"$G$345:$G$384"</definedName>
    <definedName name="IQRG346" hidden="1">"$G$347:$G$386"</definedName>
    <definedName name="IQRG348" hidden="1">"$G$349:$G$388"</definedName>
    <definedName name="IQRG62" hidden="1">"$G$63:$G$102"</definedName>
    <definedName name="IQRG8" hidden="1">"$G$9:$G$48"</definedName>
    <definedName name="IQRH105" hidden="1">"$H$106:$H$145"</definedName>
    <definedName name="IQRI105" hidden="1">"$I$106:$I$145"</definedName>
    <definedName name="IQRI112" hidden="1">"$I$113:$I$152"</definedName>
    <definedName name="IQRI148" hidden="1">"$I$149:$I$188"</definedName>
    <definedName name="IQRI151" hidden="1">"$I$152:$I$156"</definedName>
    <definedName name="IQRI159" hidden="1">"$I$160:$I$199"</definedName>
    <definedName name="IQRI204" hidden="1">"$I$205:$I$244"</definedName>
    <definedName name="IQRI211" hidden="1">"$I$212:$I$251"</definedName>
    <definedName name="IQRI231" hidden="1">"$I$232:$I$271"</definedName>
    <definedName name="IQRI273" hidden="1">"$I$274:$I$313"</definedName>
    <definedName name="IQRI274" hidden="1">"$I$275:$I$314"</definedName>
    <definedName name="IQRI281" hidden="1">"$I$282:$I$321"</definedName>
    <definedName name="IQRI335" hidden="1">"$I$336:$I$375"</definedName>
    <definedName name="IQRI339" hidden="1">"$I$340:$I$379"</definedName>
    <definedName name="IQRI341" hidden="1">"$I$342:$I$381"</definedName>
    <definedName name="IQRI343" hidden="1">"$I$344:$I$383"</definedName>
    <definedName name="IQRI348" hidden="1">"$I$349:$I$388"</definedName>
    <definedName name="IQRI62" hidden="1">"$I$63:$I$102"</definedName>
    <definedName name="IQRI8" hidden="1">"$I$9:$I$48"</definedName>
    <definedName name="IQRInvestorOverlapA8" localSheetId="10" hidden="1">#REF!</definedName>
    <definedName name="IQRInvestorOverlapA8" hidden="1">#REF!</definedName>
    <definedName name="IQRInvestorOverlapAC5" localSheetId="10" hidden="1">#REF!</definedName>
    <definedName name="IQRInvestorOverlapAC5" hidden="1">#REF!</definedName>
    <definedName name="IQRInvestorOverlapAD5" localSheetId="10" hidden="1">#REF!</definedName>
    <definedName name="IQRInvestorOverlapAD5" hidden="1">#REF!</definedName>
    <definedName name="IQRInvestorOverlapAE5" hidden="1">#REF!</definedName>
    <definedName name="IQRInvestorOverlapB8" hidden="1">#REF!</definedName>
    <definedName name="IQRInvestorOverlapF5" hidden="1">#REF!</definedName>
    <definedName name="IQRInvestorOverlapF8" hidden="1">#REF!</definedName>
    <definedName name="IQRInvestorOverlapG5" hidden="1">#REF!</definedName>
    <definedName name="IQRInvestorOverlapG8" hidden="1">#REF!</definedName>
    <definedName name="IQRInvestorOverlapH8" hidden="1">#REF!</definedName>
    <definedName name="IQRInvestorOverlapI5" hidden="1">#REF!</definedName>
    <definedName name="IQRInvestorOverlapI8" hidden="1">#REF!</definedName>
    <definedName name="IQRInvestorOverlapJ8" hidden="1">#REF!</definedName>
    <definedName name="IQRInvestorOverlapK5" hidden="1">#REF!</definedName>
    <definedName name="IQRInvestorOverlapK8" hidden="1">#REF!</definedName>
    <definedName name="IQRInvestorOverlapL5" hidden="1">#REF!</definedName>
    <definedName name="IQRInvestorOverlapL8" hidden="1">#REF!</definedName>
    <definedName name="IQRInvestorOverlapM5" hidden="1">#REF!</definedName>
    <definedName name="IQRInvestorOverlapN5" hidden="1">#REF!</definedName>
    <definedName name="IQRInvestorOverlapN8" hidden="1">#REF!</definedName>
    <definedName name="IQRInvestorOverlapO5" hidden="1">#REF!</definedName>
    <definedName name="IQRInvestorOverlapO8" hidden="1">#REF!</definedName>
    <definedName name="IQRInvestorOverlapP5" hidden="1">#REF!</definedName>
    <definedName name="IQRInvestorOverlapP8" hidden="1">#REF!</definedName>
    <definedName name="IQRInvestorOverlapQ5" hidden="1">#REF!</definedName>
    <definedName name="IQRInvestorOverlapS5" hidden="1">#REF!</definedName>
    <definedName name="IQRInvestorOverlapS8" hidden="1">#REF!</definedName>
    <definedName name="IQRInvestorOverlapT5" hidden="1">#REF!</definedName>
    <definedName name="IQRInvestorOverlapT8" hidden="1">#REF!</definedName>
    <definedName name="IQRInvestorOverlapU5" hidden="1">#REF!</definedName>
    <definedName name="IQRInvestorOverlapV5" hidden="1">#REF!</definedName>
    <definedName name="IQRInvestorOverlapW5" hidden="1">#REF!</definedName>
    <definedName name="IQRInvestorOverlapX5" hidden="1">#REF!</definedName>
    <definedName name="IQRInvestorOverlapY5" hidden="1">#REF!</definedName>
    <definedName name="IQRJ105" hidden="1">"$J$106:$J$145"</definedName>
    <definedName name="IQRJ148" hidden="1">"$J$149:$J$188"</definedName>
    <definedName name="IQRJ151" hidden="1">"$J$152:$J$156"</definedName>
    <definedName name="IQRK148" hidden="1">"$K$149:$K$188"</definedName>
    <definedName name="IQRK151" hidden="1">"$K$152:$K$156"</definedName>
    <definedName name="IQRK17" hidden="1">"$K$18:$K$39"</definedName>
    <definedName name="IQRM105" hidden="1">"$M$106:$M$145"</definedName>
    <definedName name="IQRN105" hidden="1">"$N$106:$N$145"</definedName>
    <definedName name="IQRN112" hidden="1">"$N$113:$N$152"</definedName>
    <definedName name="IQRN159" hidden="1">"$N$160:$N$199"</definedName>
    <definedName name="IQRN204" hidden="1">"$N$205:$N$244"</definedName>
    <definedName name="IQRN211" hidden="1">"$N$212:$N$251"</definedName>
    <definedName name="IQRN231" hidden="1">"$N$232:$N$271"</definedName>
    <definedName name="IQRN273" hidden="1">"$N$274:$N$313"</definedName>
    <definedName name="IQRN274" hidden="1">"$N$275:$N$314"</definedName>
    <definedName name="IQRN281" hidden="1">"$N$282:$N$321"</definedName>
    <definedName name="IQRN335" hidden="1">"$N$336:$N$375"</definedName>
    <definedName name="IQRN339" hidden="1">"$N$340:$N$379"</definedName>
    <definedName name="IQRN341" hidden="1">"$N$342:$N$381"</definedName>
    <definedName name="IQRN343" hidden="1">"$N$344:$N$383"</definedName>
    <definedName name="IQRN348" hidden="1">"$N$349:$N$388"</definedName>
    <definedName name="IQRN62" hidden="1">"$N$63:$N$102"</definedName>
    <definedName name="IQRN8" hidden="1">"$N$9:$N$48"</definedName>
    <definedName name="IQRO105" hidden="1">"$O$106:$O$145"</definedName>
    <definedName name="IQRO112" hidden="1">"$O$113:$O$152"</definedName>
    <definedName name="IQRO159" hidden="1">"$O$160:$O$199"</definedName>
    <definedName name="IQRO204" hidden="1">"$O$205:$O$244"</definedName>
    <definedName name="IQRO211" hidden="1">"$O$212:$O$251"</definedName>
    <definedName name="IQRO231" hidden="1">"$O$232:$O$271"</definedName>
    <definedName name="IQRO273" hidden="1">"$O$274:$O$313"</definedName>
    <definedName name="IQRO274" hidden="1">"$O$275:$O$314"</definedName>
    <definedName name="IQRO281" hidden="1">"$O$282:$O$321"</definedName>
    <definedName name="IQRO335" hidden="1">"$O$336:$O$375"</definedName>
    <definedName name="IQRO339" hidden="1">"$O$340:$O$379"</definedName>
    <definedName name="IQRO341" hidden="1">"$O$342:$O$381"</definedName>
    <definedName name="IQRO343" hidden="1">"$O$344:$O$383"</definedName>
    <definedName name="IQRO348" hidden="1">"$O$349:$O$388"</definedName>
    <definedName name="IQRO62" hidden="1">"$O$63:$O$102"</definedName>
    <definedName name="IQRO8" hidden="1">"$O$9:$O$48"</definedName>
    <definedName name="IQRP105" hidden="1">"$P$106:$P$145"</definedName>
    <definedName name="IQRR488" hidden="1">"$R$489:$R$494"</definedName>
    <definedName name="IQRR489" hidden="1">"$R$490:$R$495"</definedName>
    <definedName name="IQRS488" hidden="1">"$S$489:$S$494"</definedName>
    <definedName name="IQRS489" hidden="1">"$S$490:$S$495"</definedName>
    <definedName name="IQRS527" hidden="1">"$S$528:$S$533"</definedName>
    <definedName name="IQRT489" hidden="1">"$T$490:$T$495"</definedName>
    <definedName name="IQRT527" hidden="1">"$T$528:$T$533"</definedName>
    <definedName name="IQRU488" hidden="1">"$U$489:$U$499"</definedName>
    <definedName name="IQRU489" hidden="1">"$U$490:$U$495"</definedName>
    <definedName name="IQRV488" hidden="1">"$V$489:$V$499"</definedName>
    <definedName name="IQRV489" hidden="1">"$V$490:$V$500"</definedName>
    <definedName name="IQRV527" hidden="1">"$V$528:$V$538"</definedName>
    <definedName name="IQRW489" hidden="1">"$W$490:$W$500"</definedName>
    <definedName name="IQRW527" hidden="1">"$W$528:$W$538"</definedName>
    <definedName name="IQRX489" hidden="1">"$X$490:$X$500"</definedName>
    <definedName name="IQRY161" hidden="1">"$Y$162:$Y$167"</definedName>
    <definedName name="IQRZ161" hidden="1">"$Z$162:$Z$167"</definedName>
    <definedName name="IQRZ164" hidden="1">"$Z$165:$Z$170"</definedName>
    <definedName name="IQRZ166" hidden="1">"$Z$167:$Z$172"</definedName>
    <definedName name="IQRZ7" hidden="1">"$Z$8:$Z$16"</definedName>
    <definedName name="jjj" localSheetId="7" hidden="1">{"Page 1",#N/A,FALSE,"INDSDUE2";"Page 2",#N/A,FALSE,"INDSDUE2"}</definedName>
    <definedName name="jjj" localSheetId="6" hidden="1">{"Page 1",#N/A,FALSE,"INDSDUE2";"Page 2",#N/A,FALSE,"INDSDUE2"}</definedName>
    <definedName name="jjj" localSheetId="3" hidden="1">{"Page 1",#N/A,FALSE,"INDSDUE2";"Page 2",#N/A,FALSE,"INDSDUE2"}</definedName>
    <definedName name="jjj" localSheetId="10" hidden="1">{"Page 1",#N/A,FALSE,"INDSDUE2";"Page 2",#N/A,FALSE,"INDSDUE2"}</definedName>
    <definedName name="jjj" hidden="1">{"Page 1",#N/A,FALSE,"INDSDUE2";"Page 2",#N/A,FALSE,"INDSDUE2"}</definedName>
    <definedName name="MEWarning" hidden="1">1</definedName>
    <definedName name="_xlnm.Print_Area" localSheetId="16">'BPS Hardware'!$A$1:$K$12</definedName>
    <definedName name="_xlnm.Print_Area" localSheetId="14">'CR672 Trans Exp'!$A$1:$K$12</definedName>
    <definedName name="_xlnm.Print_Area" localSheetId="1">Response!$A$1:$P$92</definedName>
    <definedName name="_xlnm.Print_Area" localSheetId="15">'Winter Haven Trans'!$A$1:$K$12</definedName>
    <definedName name="t" localSheetId="7" hidden="1">#REF!</definedName>
    <definedName name="t" localSheetId="10" hidden="1">#REF!</definedName>
    <definedName name="t" hidden="1">#REF!</definedName>
    <definedName name="TBAa" localSheetId="7">#REF!</definedName>
    <definedName name="TBAa" localSheetId="10">#REF!</definedName>
    <definedName name="TBAa">#REF!</definedName>
    <definedName name="TBBa" localSheetId="7">#REF!</definedName>
    <definedName name="TBBa" localSheetId="10">#REF!</definedName>
    <definedName name="TBBa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What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localSheetId="6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localSheetId="1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6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1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Benefits." localSheetId="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6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0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lculation._.Reports." localSheetId="7" hidden="1">{#N/A,#N/A,FALSE,"O&amp;M Costs";#N/A,#N/A,FALSE,"Energy Price"}</definedName>
    <definedName name="wrn.Calculation._.Reports." localSheetId="6" hidden="1">{#N/A,#N/A,FALSE,"O&amp;M Costs";#N/A,#N/A,FALSE,"Energy Price"}</definedName>
    <definedName name="wrn.Calculation._.Reports." localSheetId="3" hidden="1">{#N/A,#N/A,FALSE,"O&amp;M Costs";#N/A,#N/A,FALSE,"Energy Price"}</definedName>
    <definedName name="wrn.Calculation._.Reports." localSheetId="10" hidden="1">{#N/A,#N/A,FALSE,"O&amp;M Costs";#N/A,#N/A,FALSE,"Energy Price"}</definedName>
    <definedName name="wrn.Calculation._.Reports." hidden="1">{#N/A,#N/A,FALSE,"O&amp;M Costs";#N/A,#N/A,FALSE,"Energy Price"}</definedName>
    <definedName name="wrn.directors." localSheetId="7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localSheetId="6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localSheetId="3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localSheetId="10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Input._.Reports." localSheetId="7" hidden="1">{#N/A,#N/A,FALSE,"Input Sheet";#N/A,#N/A,FALSE,"Capital Estimate";#N/A,#N/A,FALSE,"$1998 PDC's"}</definedName>
    <definedName name="wrn.Input._.Reports." localSheetId="6" hidden="1">{#N/A,#N/A,FALSE,"Input Sheet";#N/A,#N/A,FALSE,"Capital Estimate";#N/A,#N/A,FALSE,"$1998 PDC's"}</definedName>
    <definedName name="wrn.Input._.Reports." localSheetId="3" hidden="1">{#N/A,#N/A,FALSE,"Input Sheet";#N/A,#N/A,FALSE,"Capital Estimate";#N/A,#N/A,FALSE,"$1998 PDC's"}</definedName>
    <definedName name="wrn.Input._.Reports." localSheetId="10" hidden="1">{#N/A,#N/A,FALSE,"Input Sheet";#N/A,#N/A,FALSE,"Capital Estimate";#N/A,#N/A,FALSE,"$1998 PDC's"}</definedName>
    <definedName name="wrn.Input._.Reports." hidden="1">{#N/A,#N/A,FALSE,"Input Sheet";#N/A,#N/A,FALSE,"Capital Estimate";#N/A,#N/A,FALSE,"$1998 PDC's"}</definedName>
    <definedName name="wrn.Output._.Reports." localSheetId="7" hidden="1">{#N/A,#N/A,FALSE,"Earnings Impact";#N/A,#N/A,FALSE,"Cash  Flow";#N/A,#N/A,FALSE,"Assumptions Summary"}</definedName>
    <definedName name="wrn.Output._.Reports." localSheetId="6" hidden="1">{#N/A,#N/A,FALSE,"Earnings Impact";#N/A,#N/A,FALSE,"Cash  Flow";#N/A,#N/A,FALSE,"Assumptions Summary"}</definedName>
    <definedName name="wrn.Output._.Reports." localSheetId="3" hidden="1">{#N/A,#N/A,FALSE,"Earnings Impact";#N/A,#N/A,FALSE,"Cash  Flow";#N/A,#N/A,FALSE,"Assumptions Summary"}</definedName>
    <definedName name="wrn.Output._.Reports." localSheetId="10" hidden="1">{#N/A,#N/A,FALSE,"Earnings Impact";#N/A,#N/A,FALSE,"Cash  Flow";#N/A,#N/A,FALSE,"Assumptions Summary"}</definedName>
    <definedName name="wrn.Output._.Reports." hidden="1">{#N/A,#N/A,FALSE,"Earnings Impact";#N/A,#N/A,FALSE,"Cash  Flow";#N/A,#N/A,FALSE,"Assumptions Summary"}</definedName>
    <definedName name="wrn.Presentation." localSheetId="7" hidden="1">{#N/A,#N/A,TRUE,"Cover";#N/A,#N/A,TRUE,"Assumptions";#N/A,#N/A,TRUE,"Benefits";#N/A,#N/A,TRUE,"Valuation Analysis";#N/A,#N/A,TRUE,"Valuation";#N/A,#N/A,TRUE,"TECO Impact";#N/A,#N/A,TRUE,"Target Impact"}</definedName>
    <definedName name="wrn.Presentation." localSheetId="6" hidden="1">{#N/A,#N/A,TRUE,"Cover";#N/A,#N/A,TRUE,"Assumptions";#N/A,#N/A,TRUE,"Benefits";#N/A,#N/A,TRUE,"Valuation Analysis";#N/A,#N/A,TRUE,"Valuation";#N/A,#N/A,TRUE,"TECO Impact";#N/A,#N/A,TRUE,"Target Impact"}</definedName>
    <definedName name="wrn.Presentation." localSheetId="3" hidden="1">{#N/A,#N/A,TRUE,"Cover";#N/A,#N/A,TRUE,"Assumptions";#N/A,#N/A,TRUE,"Benefits";#N/A,#N/A,TRUE,"Valuation Analysis";#N/A,#N/A,TRUE,"Valuation";#N/A,#N/A,TRUE,"TECO Impact";#N/A,#N/A,TRUE,"Target Impact"}</definedName>
    <definedName name="wrn.Presentation." localSheetId="10" hidden="1">{#N/A,#N/A,TRUE,"Cover";#N/A,#N/A,TRUE,"Assumptions";#N/A,#N/A,TRUE,"Benefits";#N/A,#N/A,TRUE,"Valuation Analysis";#N/A,#N/A,TRUE,"Valuation";#N/A,#N/A,TRUE,"TECO Impact";#N/A,#N/A,TRUE,"Target Impact"}</definedName>
    <definedName name="wrn.Presentation." hidden="1">{#N/A,#N/A,TRUE,"Cover";#N/A,#N/A,TRUE,"Assumptions";#N/A,#N/A,TRUE,"Benefits";#N/A,#N/A,TRUE,"Valuation Analysis";#N/A,#N/A,TRUE,"Valuation";#N/A,#N/A,TRUE,"TECO Impact";#N/A,#N/A,TRUE,"Target Impact"}</definedName>
    <definedName name="wrn.Print." localSheetId="7" hidden="1">{"Page 1",#N/A,FALSE,"INDSDUE2";"Page 2",#N/A,FALSE,"INDSDUE2"}</definedName>
    <definedName name="wrn.Print." localSheetId="6" hidden="1">{"Page 1",#N/A,FALSE,"INDSDUE2";"Page 2",#N/A,FALSE,"INDSDUE2"}</definedName>
    <definedName name="wrn.Print." localSheetId="3" hidden="1">{"Page 1",#N/A,FALSE,"INDSDUE2";"Page 2",#N/A,FALSE,"INDSDUE2"}</definedName>
    <definedName name="wrn.Print." localSheetId="10" hidden="1">{"Page 1",#N/A,FALSE,"INDSDUE2";"Page 2",#N/A,FALSE,"INDSDUE2"}</definedName>
    <definedName name="wrn.Print." hidden="1">{"Page 1",#N/A,FALSE,"INDSDUE2";"Page 2",#N/A,FALSE,"INDSDUE2"}</definedName>
    <definedName name="wrn.Print._.All._.Pages." localSheetId="7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localSheetId="6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localSheetId="3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localSheetId="10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B._.and._.O." localSheetId="7" hidden="1">{"B&amp;O Print",#N/A,FALSE,"B&amp;O"}</definedName>
    <definedName name="wrn.Print._.B._.and._.O." localSheetId="6" hidden="1">{"B&amp;O Print",#N/A,FALSE,"B&amp;O"}</definedName>
    <definedName name="wrn.Print._.B._.and._.O." localSheetId="3" hidden="1">{"B&amp;O Print",#N/A,FALSE,"B&amp;O"}</definedName>
    <definedName name="wrn.Print._.B._.and._.O." localSheetId="10" hidden="1">{"B&amp;O Print",#N/A,FALSE,"B&amp;O"}</definedName>
    <definedName name="wrn.Print._.B._.and._.O." hidden="1">{"B&amp;O Print",#N/A,FALSE,"B&amp;O"}</definedName>
    <definedName name="wrn.Print._.Other._.Tax." localSheetId="7" hidden="1">{"OtherTax Print",#N/A,FALSE,"Othertax"}</definedName>
    <definedName name="wrn.Print._.Other._.Tax." localSheetId="6" hidden="1">{"OtherTax Print",#N/A,FALSE,"Othertax"}</definedName>
    <definedName name="wrn.Print._.Other._.Tax." localSheetId="3" hidden="1">{"OtherTax Print",#N/A,FALSE,"Othertax"}</definedName>
    <definedName name="wrn.Print._.Other._.Tax." localSheetId="10" hidden="1">{"OtherTax Print",#N/A,FALSE,"Othertax"}</definedName>
    <definedName name="wrn.Print._.Other._.Tax." hidden="1">{"OtherTax Print",#N/A,FALSE,"Othertax"}</definedName>
    <definedName name="wrn.Print._.PAGRT." localSheetId="7" hidden="1">{"GRT Print",#N/A,FALSE,"PA GRT"}</definedName>
    <definedName name="wrn.Print._.PAGRT." localSheetId="6" hidden="1">{"GRT Print",#N/A,FALSE,"PA GRT"}</definedName>
    <definedName name="wrn.Print._.PAGRT." localSheetId="3" hidden="1">{"GRT Print",#N/A,FALSE,"PA GRT"}</definedName>
    <definedName name="wrn.Print._.PAGRT." localSheetId="10" hidden="1">{"GRT Print",#N/A,FALSE,"PA GRT"}</definedName>
    <definedName name="wrn.Print._.PAGRT." hidden="1">{"GRT Print",#N/A,FALSE,"PA GRT"}</definedName>
    <definedName name="wrn.Print._.Subschedule._.I." localSheetId="7" hidden="1">{"Subschedules Print",#N/A,FALSE,"Subschedules"}</definedName>
    <definedName name="wrn.Print._.Subschedule._.I." localSheetId="6" hidden="1">{"Subschedules Print",#N/A,FALSE,"Subschedules"}</definedName>
    <definedName name="wrn.Print._.Subschedule._.I." localSheetId="3" hidden="1">{"Subschedules Print",#N/A,FALSE,"Subschedules"}</definedName>
    <definedName name="wrn.Print._.Subschedule._.I." localSheetId="10" hidden="1">{"Subschedules Print",#N/A,FALSE,"Subschedules"}</definedName>
    <definedName name="wrn.Print._.Subschedule._.I." hidden="1">{"Subschedules Print",#N/A,FALSE,"Subschedules"}</definedName>
    <definedName name="wrn.Print._.WVProp." localSheetId="7" hidden="1">{"WVProp print",#N/A,FALSE,"WVProp"}</definedName>
    <definedName name="wrn.Print._.WVProp." localSheetId="6" hidden="1">{"WVProp print",#N/A,FALSE,"WVProp"}</definedName>
    <definedName name="wrn.Print._.WVProp." localSheetId="3" hidden="1">{"WVProp print",#N/A,FALSE,"WVProp"}</definedName>
    <definedName name="wrn.Print._.WVProp." localSheetId="10" hidden="1">{"WVProp print",#N/A,FALSE,"WVProp"}</definedName>
    <definedName name="wrn.Print._.WVProp." hidden="1">{"WVProp print",#N/A,FALSE,"WVProp"}</definedName>
    <definedName name="wrn.PrintBandO." localSheetId="7" hidden="1">{"B&amp;O Print",#N/A,FALSE,"B&amp;O"}</definedName>
    <definedName name="wrn.PrintBandO." localSheetId="6" hidden="1">{"B&amp;O Print",#N/A,FALSE,"B&amp;O"}</definedName>
    <definedName name="wrn.PrintBandO." localSheetId="3" hidden="1">{"B&amp;O Print",#N/A,FALSE,"B&amp;O"}</definedName>
    <definedName name="wrn.PrintBandO." localSheetId="10" hidden="1">{"B&amp;O Print",#N/A,FALSE,"B&amp;O"}</definedName>
    <definedName name="wrn.PrintBandO." hidden="1">{"B&amp;O Print",#N/A,FALSE,"B&amp;O"}</definedName>
    <definedName name="wrn.PrintOtherTaxandSSI." localSheetId="7" hidden="1">{"OtherTax Print",#N/A,FALSE,"Othertax";"Subschedules Print",#N/A,FALSE,"Subschedules"}</definedName>
    <definedName name="wrn.PrintOtherTaxandSSI." localSheetId="6" hidden="1">{"OtherTax Print",#N/A,FALSE,"Othertax";"Subschedules Print",#N/A,FALSE,"Subschedules"}</definedName>
    <definedName name="wrn.PrintOtherTaxandSSI." localSheetId="3" hidden="1">{"OtherTax Print",#N/A,FALSE,"Othertax";"Subschedules Print",#N/A,FALSE,"Subschedules"}</definedName>
    <definedName name="wrn.PrintOtherTaxandSSI." localSheetId="10" hidden="1">{"OtherTax Print",#N/A,FALSE,"Othertax";"Subschedules Print",#N/A,FALSE,"Subschedules"}</definedName>
    <definedName name="wrn.PrintOtherTaxandSSI." hidden="1">{"OtherTax Print",#N/A,FALSE,"Othertax";"Subschedules Print",#N/A,FALSE,"Subschedules"}</definedName>
    <definedName name="wrn.Rating._.Agency." localSheetId="7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localSheetId="6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localSheetId="3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localSheetId="10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xx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localSheetId="6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localSheetId="1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y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Z_23F18827_7997_11D6_8750_00508BD3B3BA_.wvu.Cols" localSheetId="7" hidden="1">#REF!,#REF!</definedName>
    <definedName name="Z_23F18827_7997_11D6_8750_00508BD3B3BA_.wvu.Cols" localSheetId="6" hidden="1">#REF!,#REF!</definedName>
    <definedName name="Z_23F18827_7997_11D6_8750_00508BD3B3BA_.wvu.Cols" localSheetId="3" hidden="1">#REF!,#REF!</definedName>
    <definedName name="Z_23F18827_7997_11D6_8750_00508BD3B3BA_.wvu.Cols" localSheetId="10" hidden="1">#REF!,#REF!</definedName>
    <definedName name="Z_23F18827_7997_11D6_8750_00508BD3B3BA_.wvu.Cols" hidden="1">#REF!,#REF!</definedName>
    <definedName name="Z_23F18827_7997_11D6_8750_00508BD3B3BA_.wvu.PrintArea" localSheetId="7" hidden="1">#REF!</definedName>
    <definedName name="Z_23F18827_7997_11D6_8750_00508BD3B3BA_.wvu.PrintArea" localSheetId="10" hidden="1">#REF!</definedName>
    <definedName name="Z_23F18827_7997_11D6_8750_00508BD3B3BA_.wvu.PrintArea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9" i="3" l="1"/>
  <c r="K88" i="3"/>
  <c r="K87" i="3"/>
  <c r="K423" i="16"/>
  <c r="J357" i="16"/>
  <c r="J427" i="16" s="1"/>
  <c r="J356" i="16"/>
  <c r="J426" i="16" s="1"/>
  <c r="J355" i="16"/>
  <c r="J425" i="16" s="1"/>
  <c r="J354" i="16"/>
  <c r="J424" i="16" s="1"/>
  <c r="J353" i="16"/>
  <c r="J423" i="16" s="1"/>
  <c r="L287" i="16"/>
  <c r="L357" i="16" s="1"/>
  <c r="I287" i="16"/>
  <c r="I357" i="16" s="1"/>
  <c r="I427" i="16" s="1"/>
  <c r="H287" i="16"/>
  <c r="H357" i="16" s="1"/>
  <c r="H427" i="16" s="1"/>
  <c r="G287" i="16"/>
  <c r="G357" i="16" s="1"/>
  <c r="G427" i="16" s="1"/>
  <c r="F287" i="16"/>
  <c r="F357" i="16" s="1"/>
  <c r="F427" i="16" s="1"/>
  <c r="E287" i="16"/>
  <c r="E357" i="16" s="1"/>
  <c r="E427" i="16" s="1"/>
  <c r="D287" i="16"/>
  <c r="D357" i="16" s="1"/>
  <c r="D427" i="16" s="1"/>
  <c r="C287" i="16"/>
  <c r="C357" i="16" s="1"/>
  <c r="C427" i="16" s="1"/>
  <c r="B287" i="16"/>
  <c r="B357" i="16" s="1"/>
  <c r="B427" i="16" s="1"/>
  <c r="A287" i="16"/>
  <c r="A357" i="16" s="1"/>
  <c r="A427" i="16" s="1"/>
  <c r="L286" i="16"/>
  <c r="L356" i="16" s="1"/>
  <c r="I286" i="16"/>
  <c r="I356" i="16" s="1"/>
  <c r="I426" i="16" s="1"/>
  <c r="H286" i="16"/>
  <c r="H356" i="16" s="1"/>
  <c r="H426" i="16" s="1"/>
  <c r="G286" i="16"/>
  <c r="G356" i="16" s="1"/>
  <c r="G426" i="16" s="1"/>
  <c r="F286" i="16"/>
  <c r="F356" i="16" s="1"/>
  <c r="F426" i="16" s="1"/>
  <c r="E286" i="16"/>
  <c r="E356" i="16" s="1"/>
  <c r="E426" i="16" s="1"/>
  <c r="D286" i="16"/>
  <c r="D356" i="16" s="1"/>
  <c r="D426" i="16" s="1"/>
  <c r="C286" i="16"/>
  <c r="C356" i="16" s="1"/>
  <c r="C426" i="16" s="1"/>
  <c r="B286" i="16"/>
  <c r="B356" i="16" s="1"/>
  <c r="B426" i="16" s="1"/>
  <c r="A286" i="16"/>
  <c r="A356" i="16" s="1"/>
  <c r="A426" i="16" s="1"/>
  <c r="L285" i="16"/>
  <c r="L355" i="16" s="1"/>
  <c r="I285" i="16"/>
  <c r="I355" i="16" s="1"/>
  <c r="I425" i="16" s="1"/>
  <c r="H285" i="16"/>
  <c r="H355" i="16" s="1"/>
  <c r="H425" i="16" s="1"/>
  <c r="G285" i="16"/>
  <c r="G355" i="16" s="1"/>
  <c r="G425" i="16" s="1"/>
  <c r="F285" i="16"/>
  <c r="F355" i="16" s="1"/>
  <c r="F425" i="16" s="1"/>
  <c r="E285" i="16"/>
  <c r="E355" i="16" s="1"/>
  <c r="E425" i="16" s="1"/>
  <c r="D285" i="16"/>
  <c r="D355" i="16" s="1"/>
  <c r="D425" i="16" s="1"/>
  <c r="C285" i="16"/>
  <c r="C355" i="16" s="1"/>
  <c r="C425" i="16" s="1"/>
  <c r="B285" i="16"/>
  <c r="B355" i="16" s="1"/>
  <c r="B425" i="16" s="1"/>
  <c r="A285" i="16"/>
  <c r="A355" i="16" s="1"/>
  <c r="A425" i="16" s="1"/>
  <c r="L284" i="16"/>
  <c r="L354" i="16" s="1"/>
  <c r="I284" i="16"/>
  <c r="I354" i="16" s="1"/>
  <c r="I424" i="16" s="1"/>
  <c r="H284" i="16"/>
  <c r="H354" i="16" s="1"/>
  <c r="H424" i="16" s="1"/>
  <c r="G284" i="16"/>
  <c r="G354" i="16" s="1"/>
  <c r="G424" i="16" s="1"/>
  <c r="F284" i="16"/>
  <c r="F354" i="16" s="1"/>
  <c r="F424" i="16" s="1"/>
  <c r="E284" i="16"/>
  <c r="E354" i="16" s="1"/>
  <c r="E424" i="16" s="1"/>
  <c r="D284" i="16"/>
  <c r="D354" i="16" s="1"/>
  <c r="D424" i="16" s="1"/>
  <c r="C284" i="16"/>
  <c r="C354" i="16" s="1"/>
  <c r="C424" i="16" s="1"/>
  <c r="B284" i="16"/>
  <c r="B354" i="16" s="1"/>
  <c r="B424" i="16" s="1"/>
  <c r="A284" i="16"/>
  <c r="A354" i="16" s="1"/>
  <c r="A424" i="16" s="1"/>
  <c r="L283" i="16"/>
  <c r="L353" i="16" s="1"/>
  <c r="I283" i="16"/>
  <c r="I353" i="16" s="1"/>
  <c r="I423" i="16" s="1"/>
  <c r="H283" i="16"/>
  <c r="H353" i="16" s="1"/>
  <c r="H423" i="16" s="1"/>
  <c r="G283" i="16"/>
  <c r="G353" i="16" s="1"/>
  <c r="G423" i="16" s="1"/>
  <c r="F283" i="16"/>
  <c r="F353" i="16" s="1"/>
  <c r="F423" i="16" s="1"/>
  <c r="E283" i="16"/>
  <c r="E353" i="16" s="1"/>
  <c r="E423" i="16" s="1"/>
  <c r="D283" i="16"/>
  <c r="D353" i="16" s="1"/>
  <c r="D423" i="16" s="1"/>
  <c r="C283" i="16"/>
  <c r="C353" i="16" s="1"/>
  <c r="C423" i="16" s="1"/>
  <c r="B283" i="16"/>
  <c r="B353" i="16" s="1"/>
  <c r="B423" i="16" s="1"/>
  <c r="A283" i="16"/>
  <c r="A353" i="16" s="1"/>
  <c r="A423" i="16" s="1"/>
  <c r="K215" i="16"/>
  <c r="L149" i="16"/>
  <c r="M149" i="16" s="1"/>
  <c r="N149" i="16" s="1"/>
  <c r="O149" i="16" s="1"/>
  <c r="P149" i="16" s="1"/>
  <c r="Q149" i="16" s="1"/>
  <c r="R149" i="16" s="1"/>
  <c r="S149" i="16" s="1"/>
  <c r="T149" i="16" s="1"/>
  <c r="U149" i="16" s="1"/>
  <c r="V149" i="16" s="1"/>
  <c r="W149" i="16" s="1"/>
  <c r="X149" i="16" s="1"/>
  <c r="Y149" i="16" s="1"/>
  <c r="Z149" i="16" s="1"/>
  <c r="AA149" i="16" s="1"/>
  <c r="AB149" i="16" s="1"/>
  <c r="AC149" i="16" s="1"/>
  <c r="AD149" i="16" s="1"/>
  <c r="AE149" i="16" s="1"/>
  <c r="AF149" i="16" s="1"/>
  <c r="AG149" i="16" s="1"/>
  <c r="AH149" i="16" s="1"/>
  <c r="AI149" i="16" s="1"/>
  <c r="AJ149" i="16" s="1"/>
  <c r="AK149" i="16" s="1"/>
  <c r="AL149" i="16" s="1"/>
  <c r="AM149" i="16" s="1"/>
  <c r="AN149" i="16" s="1"/>
  <c r="AO149" i="16" s="1"/>
  <c r="AP149" i="16" s="1"/>
  <c r="AQ149" i="16" s="1"/>
  <c r="AR149" i="16" s="1"/>
  <c r="AS149" i="16" s="1"/>
  <c r="AT149" i="16" s="1"/>
  <c r="AU149" i="16" s="1"/>
  <c r="AV149" i="16" s="1"/>
  <c r="AW149" i="16" s="1"/>
  <c r="AX149" i="16" s="1"/>
  <c r="AY149" i="16" s="1"/>
  <c r="AZ149" i="16" s="1"/>
  <c r="BA149" i="16" s="1"/>
  <c r="BB149" i="16" s="1"/>
  <c r="BC149" i="16" s="1"/>
  <c r="BD149" i="16" s="1"/>
  <c r="BE149" i="16" s="1"/>
  <c r="BF149" i="16" s="1"/>
  <c r="BG149" i="16" s="1"/>
  <c r="BH149" i="16" s="1"/>
  <c r="BI149" i="16" s="1"/>
  <c r="BJ149" i="16" s="1"/>
  <c r="BK149" i="16" s="1"/>
  <c r="BL149" i="16" s="1"/>
  <c r="BM149" i="16" s="1"/>
  <c r="BN149" i="16" s="1"/>
  <c r="BO149" i="16" s="1"/>
  <c r="BP149" i="16" s="1"/>
  <c r="BQ149" i="16" s="1"/>
  <c r="BR149" i="16" s="1"/>
  <c r="BS149" i="16" s="1"/>
  <c r="J149" i="16"/>
  <c r="J219" i="16" s="1"/>
  <c r="I149" i="16"/>
  <c r="I219" i="16" s="1"/>
  <c r="H149" i="16"/>
  <c r="H219" i="16" s="1"/>
  <c r="G149" i="16"/>
  <c r="G219" i="16" s="1"/>
  <c r="F149" i="16"/>
  <c r="F219" i="16" s="1"/>
  <c r="E149" i="16"/>
  <c r="E219" i="16" s="1"/>
  <c r="D149" i="16"/>
  <c r="D219" i="16" s="1"/>
  <c r="C149" i="16"/>
  <c r="C219" i="16" s="1"/>
  <c r="B149" i="16"/>
  <c r="B219" i="16" s="1"/>
  <c r="A149" i="16"/>
  <c r="A219" i="16" s="1"/>
  <c r="L148" i="16"/>
  <c r="M148" i="16" s="1"/>
  <c r="N148" i="16" s="1"/>
  <c r="O148" i="16" s="1"/>
  <c r="P148" i="16" s="1"/>
  <c r="Q148" i="16" s="1"/>
  <c r="R148" i="16" s="1"/>
  <c r="S148" i="16" s="1"/>
  <c r="T148" i="16" s="1"/>
  <c r="U148" i="16" s="1"/>
  <c r="V148" i="16" s="1"/>
  <c r="W148" i="16" s="1"/>
  <c r="X148" i="16" s="1"/>
  <c r="Y148" i="16" s="1"/>
  <c r="Z148" i="16" s="1"/>
  <c r="AA148" i="16" s="1"/>
  <c r="AB148" i="16" s="1"/>
  <c r="AC148" i="16" s="1"/>
  <c r="AD148" i="16" s="1"/>
  <c r="AE148" i="16" s="1"/>
  <c r="AF148" i="16" s="1"/>
  <c r="AG148" i="16" s="1"/>
  <c r="AH148" i="16" s="1"/>
  <c r="AI148" i="16" s="1"/>
  <c r="AJ148" i="16" s="1"/>
  <c r="AK148" i="16" s="1"/>
  <c r="AL148" i="16" s="1"/>
  <c r="AM148" i="16" s="1"/>
  <c r="AN148" i="16" s="1"/>
  <c r="AO148" i="16" s="1"/>
  <c r="AP148" i="16" s="1"/>
  <c r="AQ148" i="16" s="1"/>
  <c r="AR148" i="16" s="1"/>
  <c r="AS148" i="16" s="1"/>
  <c r="AT148" i="16" s="1"/>
  <c r="AU148" i="16" s="1"/>
  <c r="AV148" i="16" s="1"/>
  <c r="AW148" i="16" s="1"/>
  <c r="AX148" i="16" s="1"/>
  <c r="AY148" i="16" s="1"/>
  <c r="AZ148" i="16" s="1"/>
  <c r="BA148" i="16" s="1"/>
  <c r="BB148" i="16" s="1"/>
  <c r="BC148" i="16" s="1"/>
  <c r="BD148" i="16" s="1"/>
  <c r="BE148" i="16" s="1"/>
  <c r="BF148" i="16" s="1"/>
  <c r="BG148" i="16" s="1"/>
  <c r="BH148" i="16" s="1"/>
  <c r="BI148" i="16" s="1"/>
  <c r="BJ148" i="16" s="1"/>
  <c r="BK148" i="16" s="1"/>
  <c r="BL148" i="16" s="1"/>
  <c r="BM148" i="16" s="1"/>
  <c r="BN148" i="16" s="1"/>
  <c r="BO148" i="16" s="1"/>
  <c r="BP148" i="16" s="1"/>
  <c r="BQ148" i="16" s="1"/>
  <c r="BR148" i="16" s="1"/>
  <c r="BS148" i="16" s="1"/>
  <c r="J148" i="16"/>
  <c r="J218" i="16" s="1"/>
  <c r="I148" i="16"/>
  <c r="I218" i="16" s="1"/>
  <c r="H148" i="16"/>
  <c r="H218" i="16" s="1"/>
  <c r="G148" i="16"/>
  <c r="G218" i="16" s="1"/>
  <c r="F148" i="16"/>
  <c r="F218" i="16" s="1"/>
  <c r="E148" i="16"/>
  <c r="E218" i="16" s="1"/>
  <c r="D148" i="16"/>
  <c r="D218" i="16" s="1"/>
  <c r="C148" i="16"/>
  <c r="C218" i="16" s="1"/>
  <c r="B148" i="16"/>
  <c r="B218" i="16" s="1"/>
  <c r="A148" i="16"/>
  <c r="A218" i="16" s="1"/>
  <c r="L147" i="16"/>
  <c r="M147" i="16" s="1"/>
  <c r="N147" i="16" s="1"/>
  <c r="O147" i="16" s="1"/>
  <c r="P147" i="16" s="1"/>
  <c r="Q147" i="16" s="1"/>
  <c r="R147" i="16" s="1"/>
  <c r="S147" i="16" s="1"/>
  <c r="T147" i="16" s="1"/>
  <c r="U147" i="16" s="1"/>
  <c r="V147" i="16" s="1"/>
  <c r="W147" i="16" s="1"/>
  <c r="X147" i="16" s="1"/>
  <c r="Y147" i="16" s="1"/>
  <c r="Z147" i="16" s="1"/>
  <c r="AA147" i="16" s="1"/>
  <c r="AB147" i="16" s="1"/>
  <c r="AC147" i="16" s="1"/>
  <c r="AD147" i="16" s="1"/>
  <c r="AE147" i="16" s="1"/>
  <c r="AF147" i="16" s="1"/>
  <c r="AG147" i="16" s="1"/>
  <c r="AH147" i="16" s="1"/>
  <c r="AI147" i="16" s="1"/>
  <c r="AJ147" i="16" s="1"/>
  <c r="AK147" i="16" s="1"/>
  <c r="AL147" i="16" s="1"/>
  <c r="AM147" i="16" s="1"/>
  <c r="AN147" i="16" s="1"/>
  <c r="AO147" i="16" s="1"/>
  <c r="AP147" i="16" s="1"/>
  <c r="AQ147" i="16" s="1"/>
  <c r="AR147" i="16" s="1"/>
  <c r="AS147" i="16" s="1"/>
  <c r="AT147" i="16" s="1"/>
  <c r="AU147" i="16" s="1"/>
  <c r="AV147" i="16" s="1"/>
  <c r="AW147" i="16" s="1"/>
  <c r="AX147" i="16" s="1"/>
  <c r="AY147" i="16" s="1"/>
  <c r="AZ147" i="16" s="1"/>
  <c r="BA147" i="16" s="1"/>
  <c r="BB147" i="16" s="1"/>
  <c r="BC147" i="16" s="1"/>
  <c r="BD147" i="16" s="1"/>
  <c r="BE147" i="16" s="1"/>
  <c r="BF147" i="16" s="1"/>
  <c r="BG147" i="16" s="1"/>
  <c r="BH147" i="16" s="1"/>
  <c r="BI147" i="16" s="1"/>
  <c r="BJ147" i="16" s="1"/>
  <c r="BK147" i="16" s="1"/>
  <c r="BL147" i="16" s="1"/>
  <c r="BM147" i="16" s="1"/>
  <c r="BN147" i="16" s="1"/>
  <c r="BO147" i="16" s="1"/>
  <c r="BP147" i="16" s="1"/>
  <c r="BQ147" i="16" s="1"/>
  <c r="BR147" i="16" s="1"/>
  <c r="BS147" i="16" s="1"/>
  <c r="J147" i="16"/>
  <c r="J217" i="16" s="1"/>
  <c r="I147" i="16"/>
  <c r="I217" i="16" s="1"/>
  <c r="H147" i="16"/>
  <c r="H217" i="16" s="1"/>
  <c r="G147" i="16"/>
  <c r="G217" i="16" s="1"/>
  <c r="F147" i="16"/>
  <c r="F217" i="16" s="1"/>
  <c r="E147" i="16"/>
  <c r="E217" i="16" s="1"/>
  <c r="D147" i="16"/>
  <c r="D217" i="16" s="1"/>
  <c r="C147" i="16"/>
  <c r="C217" i="16" s="1"/>
  <c r="B147" i="16"/>
  <c r="B217" i="16" s="1"/>
  <c r="A147" i="16"/>
  <c r="A217" i="16" s="1"/>
  <c r="L146" i="16"/>
  <c r="M146" i="16" s="1"/>
  <c r="N146" i="16" s="1"/>
  <c r="O146" i="16" s="1"/>
  <c r="P146" i="16" s="1"/>
  <c r="Q146" i="16" s="1"/>
  <c r="R146" i="16" s="1"/>
  <c r="S146" i="16" s="1"/>
  <c r="T146" i="16" s="1"/>
  <c r="U146" i="16" s="1"/>
  <c r="V146" i="16" s="1"/>
  <c r="W146" i="16" s="1"/>
  <c r="X146" i="16" s="1"/>
  <c r="Y146" i="16" s="1"/>
  <c r="Z146" i="16" s="1"/>
  <c r="AA146" i="16" s="1"/>
  <c r="AB146" i="16" s="1"/>
  <c r="AC146" i="16" s="1"/>
  <c r="AD146" i="16" s="1"/>
  <c r="AE146" i="16" s="1"/>
  <c r="AF146" i="16" s="1"/>
  <c r="AG146" i="16" s="1"/>
  <c r="AH146" i="16" s="1"/>
  <c r="AI146" i="16" s="1"/>
  <c r="AJ146" i="16" s="1"/>
  <c r="AK146" i="16" s="1"/>
  <c r="AL146" i="16" s="1"/>
  <c r="AM146" i="16" s="1"/>
  <c r="AN146" i="16" s="1"/>
  <c r="AO146" i="16" s="1"/>
  <c r="AP146" i="16" s="1"/>
  <c r="AQ146" i="16" s="1"/>
  <c r="AR146" i="16" s="1"/>
  <c r="AS146" i="16" s="1"/>
  <c r="AT146" i="16" s="1"/>
  <c r="AU146" i="16" s="1"/>
  <c r="AV146" i="16" s="1"/>
  <c r="AW146" i="16" s="1"/>
  <c r="AX146" i="16" s="1"/>
  <c r="AY146" i="16" s="1"/>
  <c r="AZ146" i="16" s="1"/>
  <c r="BA146" i="16" s="1"/>
  <c r="BB146" i="16" s="1"/>
  <c r="BC146" i="16" s="1"/>
  <c r="BD146" i="16" s="1"/>
  <c r="BE146" i="16" s="1"/>
  <c r="BF146" i="16" s="1"/>
  <c r="BG146" i="16" s="1"/>
  <c r="BH146" i="16" s="1"/>
  <c r="BI146" i="16" s="1"/>
  <c r="BJ146" i="16" s="1"/>
  <c r="BK146" i="16" s="1"/>
  <c r="BL146" i="16" s="1"/>
  <c r="BM146" i="16" s="1"/>
  <c r="BN146" i="16" s="1"/>
  <c r="BO146" i="16" s="1"/>
  <c r="BP146" i="16" s="1"/>
  <c r="BQ146" i="16" s="1"/>
  <c r="BR146" i="16" s="1"/>
  <c r="BS146" i="16" s="1"/>
  <c r="J146" i="16"/>
  <c r="J216" i="16" s="1"/>
  <c r="I146" i="16"/>
  <c r="I216" i="16" s="1"/>
  <c r="H146" i="16"/>
  <c r="H216" i="16" s="1"/>
  <c r="G146" i="16"/>
  <c r="G216" i="16" s="1"/>
  <c r="F146" i="16"/>
  <c r="F216" i="16" s="1"/>
  <c r="E146" i="16"/>
  <c r="E216" i="16" s="1"/>
  <c r="D146" i="16"/>
  <c r="D216" i="16" s="1"/>
  <c r="C146" i="16"/>
  <c r="C216" i="16" s="1"/>
  <c r="B146" i="16"/>
  <c r="B216" i="16" s="1"/>
  <c r="A146" i="16"/>
  <c r="A216" i="16" s="1"/>
  <c r="L145" i="16"/>
  <c r="M145" i="16" s="1"/>
  <c r="N145" i="16" s="1"/>
  <c r="O145" i="16" s="1"/>
  <c r="P145" i="16" s="1"/>
  <c r="Q145" i="16" s="1"/>
  <c r="R145" i="16" s="1"/>
  <c r="S145" i="16" s="1"/>
  <c r="T145" i="16" s="1"/>
  <c r="U145" i="16" s="1"/>
  <c r="V145" i="16" s="1"/>
  <c r="W145" i="16" s="1"/>
  <c r="X145" i="16" s="1"/>
  <c r="Y145" i="16" s="1"/>
  <c r="Z145" i="16" s="1"/>
  <c r="AA145" i="16" s="1"/>
  <c r="AB145" i="16" s="1"/>
  <c r="AC145" i="16" s="1"/>
  <c r="AD145" i="16" s="1"/>
  <c r="AE145" i="16" s="1"/>
  <c r="AF145" i="16" s="1"/>
  <c r="AG145" i="16" s="1"/>
  <c r="AH145" i="16" s="1"/>
  <c r="AI145" i="16" s="1"/>
  <c r="AJ145" i="16" s="1"/>
  <c r="AK145" i="16" s="1"/>
  <c r="AL145" i="16" s="1"/>
  <c r="AM145" i="16" s="1"/>
  <c r="AN145" i="16" s="1"/>
  <c r="AO145" i="16" s="1"/>
  <c r="AP145" i="16" s="1"/>
  <c r="AQ145" i="16" s="1"/>
  <c r="AR145" i="16" s="1"/>
  <c r="AS145" i="16" s="1"/>
  <c r="AT145" i="16" s="1"/>
  <c r="AU145" i="16" s="1"/>
  <c r="AV145" i="16" s="1"/>
  <c r="AW145" i="16" s="1"/>
  <c r="AX145" i="16" s="1"/>
  <c r="AY145" i="16" s="1"/>
  <c r="AZ145" i="16" s="1"/>
  <c r="BA145" i="16" s="1"/>
  <c r="BB145" i="16" s="1"/>
  <c r="BC145" i="16" s="1"/>
  <c r="BD145" i="16" s="1"/>
  <c r="BE145" i="16" s="1"/>
  <c r="BF145" i="16" s="1"/>
  <c r="BG145" i="16" s="1"/>
  <c r="BH145" i="16" s="1"/>
  <c r="BI145" i="16" s="1"/>
  <c r="BJ145" i="16" s="1"/>
  <c r="BK145" i="16" s="1"/>
  <c r="BL145" i="16" s="1"/>
  <c r="BM145" i="16" s="1"/>
  <c r="BN145" i="16" s="1"/>
  <c r="BO145" i="16" s="1"/>
  <c r="BP145" i="16" s="1"/>
  <c r="BQ145" i="16" s="1"/>
  <c r="BR145" i="16" s="1"/>
  <c r="BS145" i="16" s="1"/>
  <c r="J145" i="16"/>
  <c r="J215" i="16" s="1"/>
  <c r="I145" i="16"/>
  <c r="I215" i="16" s="1"/>
  <c r="H145" i="16"/>
  <c r="H215" i="16" s="1"/>
  <c r="G145" i="16"/>
  <c r="G215" i="16" s="1"/>
  <c r="F145" i="16"/>
  <c r="F215" i="16" s="1"/>
  <c r="E145" i="16"/>
  <c r="E215" i="16" s="1"/>
  <c r="D145" i="16"/>
  <c r="D215" i="16" s="1"/>
  <c r="C145" i="16"/>
  <c r="C215" i="16" s="1"/>
  <c r="B145" i="16"/>
  <c r="B215" i="16" s="1"/>
  <c r="A145" i="16"/>
  <c r="A215" i="16" s="1"/>
  <c r="L423" i="16" l="1"/>
  <c r="L427" i="16"/>
  <c r="L426" i="16"/>
  <c r="L425" i="16"/>
  <c r="L424" i="16"/>
  <c r="AS286" i="16"/>
  <c r="BS284" i="16"/>
  <c r="BF285" i="16"/>
  <c r="BN285" i="16"/>
  <c r="O284" i="16"/>
  <c r="BP283" i="16"/>
  <c r="BC284" i="16"/>
  <c r="AP285" i="16"/>
  <c r="AC286" i="16"/>
  <c r="BK284" i="16"/>
  <c r="AX285" i="16"/>
  <c r="AK286" i="16"/>
  <c r="T283" i="16"/>
  <c r="AB283" i="16"/>
  <c r="BA286" i="16"/>
  <c r="AJ283" i="16"/>
  <c r="W284" i="16"/>
  <c r="BI286" i="16"/>
  <c r="AR283" i="16"/>
  <c r="AE284" i="16"/>
  <c r="R285" i="16"/>
  <c r="BQ286" i="16"/>
  <c r="AZ283" i="16"/>
  <c r="AM284" i="16"/>
  <c r="Z285" i="16"/>
  <c r="M286" i="16"/>
  <c r="M356" i="16" s="1"/>
  <c r="M426" i="16" s="1"/>
  <c r="BH283" i="16"/>
  <c r="AU284" i="16"/>
  <c r="AH285" i="16"/>
  <c r="U286" i="16"/>
  <c r="P287" i="16"/>
  <c r="X287" i="16"/>
  <c r="AF287" i="16"/>
  <c r="AN287" i="16"/>
  <c r="AV287" i="16"/>
  <c r="BD287" i="16"/>
  <c r="BL287" i="16"/>
  <c r="M283" i="16"/>
  <c r="M353" i="16" s="1"/>
  <c r="U283" i="16"/>
  <c r="AC283" i="16"/>
  <c r="AK283" i="16"/>
  <c r="AS283" i="16"/>
  <c r="BA283" i="16"/>
  <c r="BI283" i="16"/>
  <c r="BQ283" i="16"/>
  <c r="P284" i="16"/>
  <c r="X284" i="16"/>
  <c r="AF284" i="16"/>
  <c r="AN284" i="16"/>
  <c r="AV284" i="16"/>
  <c r="BD284" i="16"/>
  <c r="BL284" i="16"/>
  <c r="S285" i="16"/>
  <c r="AA285" i="16"/>
  <c r="AI285" i="16"/>
  <c r="AQ285" i="16"/>
  <c r="AY285" i="16"/>
  <c r="BG285" i="16"/>
  <c r="BO285" i="16"/>
  <c r="N286" i="16"/>
  <c r="V286" i="16"/>
  <c r="AD286" i="16"/>
  <c r="AL286" i="16"/>
  <c r="AT286" i="16"/>
  <c r="BB286" i="16"/>
  <c r="BJ286" i="16"/>
  <c r="BR286" i="16"/>
  <c r="Q287" i="16"/>
  <c r="Y287" i="16"/>
  <c r="AG287" i="16"/>
  <c r="AO287" i="16"/>
  <c r="AW287" i="16"/>
  <c r="BE287" i="16"/>
  <c r="BM287" i="16"/>
  <c r="N283" i="16"/>
  <c r="V283" i="16"/>
  <c r="AD283" i="16"/>
  <c r="AL283" i="16"/>
  <c r="AT283" i="16"/>
  <c r="BB283" i="16"/>
  <c r="BJ283" i="16"/>
  <c r="BR283" i="16"/>
  <c r="Q284" i="16"/>
  <c r="Y284" i="16"/>
  <c r="AG284" i="16"/>
  <c r="AO284" i="16"/>
  <c r="AW284" i="16"/>
  <c r="BE284" i="16"/>
  <c r="BM284" i="16"/>
  <c r="T285" i="16"/>
  <c r="AB285" i="16"/>
  <c r="AJ285" i="16"/>
  <c r="AR285" i="16"/>
  <c r="AZ285" i="16"/>
  <c r="BH285" i="16"/>
  <c r="BP285" i="16"/>
  <c r="O286" i="16"/>
  <c r="W286" i="16"/>
  <c r="AE286" i="16"/>
  <c r="AM286" i="16"/>
  <c r="AU286" i="16"/>
  <c r="BC286" i="16"/>
  <c r="BK286" i="16"/>
  <c r="BS286" i="16"/>
  <c r="R287" i="16"/>
  <c r="Z287" i="16"/>
  <c r="AH287" i="16"/>
  <c r="AP287" i="16"/>
  <c r="AX287" i="16"/>
  <c r="BF287" i="16"/>
  <c r="BN287" i="16"/>
  <c r="O283" i="16"/>
  <c r="W283" i="16"/>
  <c r="AE283" i="16"/>
  <c r="AM283" i="16"/>
  <c r="AU283" i="16"/>
  <c r="BC283" i="16"/>
  <c r="BK283" i="16"/>
  <c r="BS283" i="16"/>
  <c r="R284" i="16"/>
  <c r="Z284" i="16"/>
  <c r="AH284" i="16"/>
  <c r="AP284" i="16"/>
  <c r="AX284" i="16"/>
  <c r="BF284" i="16"/>
  <c r="BN284" i="16"/>
  <c r="M285" i="16"/>
  <c r="M355" i="16" s="1"/>
  <c r="U285" i="16"/>
  <c r="AC285" i="16"/>
  <c r="AK285" i="16"/>
  <c r="AS285" i="16"/>
  <c r="BA285" i="16"/>
  <c r="BI285" i="16"/>
  <c r="BQ285" i="16"/>
  <c r="P286" i="16"/>
  <c r="X286" i="16"/>
  <c r="AF286" i="16"/>
  <c r="AN286" i="16"/>
  <c r="AV286" i="16"/>
  <c r="BD286" i="16"/>
  <c r="BL286" i="16"/>
  <c r="S287" i="16"/>
  <c r="AA287" i="16"/>
  <c r="AI287" i="16"/>
  <c r="AQ287" i="16"/>
  <c r="AY287" i="16"/>
  <c r="BG287" i="16"/>
  <c r="BO287" i="16"/>
  <c r="U219" i="16"/>
  <c r="P283" i="16"/>
  <c r="X283" i="16"/>
  <c r="AF283" i="16"/>
  <c r="AN283" i="16"/>
  <c r="AV283" i="16"/>
  <c r="BD283" i="16"/>
  <c r="BL283" i="16"/>
  <c r="S284" i="16"/>
  <c r="AA284" i="16"/>
  <c r="AI284" i="16"/>
  <c r="AQ284" i="16"/>
  <c r="AY284" i="16"/>
  <c r="BG284" i="16"/>
  <c r="BO284" i="16"/>
  <c r="N285" i="16"/>
  <c r="V285" i="16"/>
  <c r="AD285" i="16"/>
  <c r="AL285" i="16"/>
  <c r="AT285" i="16"/>
  <c r="BB285" i="16"/>
  <c r="BJ285" i="16"/>
  <c r="BR285" i="16"/>
  <c r="Q286" i="16"/>
  <c r="Y286" i="16"/>
  <c r="AG286" i="16"/>
  <c r="AO286" i="16"/>
  <c r="AW286" i="16"/>
  <c r="BE286" i="16"/>
  <c r="BM286" i="16"/>
  <c r="T287" i="16"/>
  <c r="AB287" i="16"/>
  <c r="AJ287" i="16"/>
  <c r="AR287" i="16"/>
  <c r="AZ287" i="16"/>
  <c r="BH287" i="16"/>
  <c r="BP287" i="16"/>
  <c r="AK219" i="16"/>
  <c r="Q283" i="16"/>
  <c r="Y283" i="16"/>
  <c r="AG283" i="16"/>
  <c r="AO283" i="16"/>
  <c r="AW283" i="16"/>
  <c r="BE283" i="16"/>
  <c r="BM283" i="16"/>
  <c r="T284" i="16"/>
  <c r="AB284" i="16"/>
  <c r="AJ284" i="16"/>
  <c r="AR284" i="16"/>
  <c r="AZ284" i="16"/>
  <c r="BH284" i="16"/>
  <c r="BP284" i="16"/>
  <c r="O285" i="16"/>
  <c r="W285" i="16"/>
  <c r="AE285" i="16"/>
  <c r="AM285" i="16"/>
  <c r="AU285" i="16"/>
  <c r="BC285" i="16"/>
  <c r="BK285" i="16"/>
  <c r="BS285" i="16"/>
  <c r="R286" i="16"/>
  <c r="Z286" i="16"/>
  <c r="AH286" i="16"/>
  <c r="AP286" i="16"/>
  <c r="AX286" i="16"/>
  <c r="BF286" i="16"/>
  <c r="BN286" i="16"/>
  <c r="M287" i="16"/>
  <c r="M357" i="16" s="1"/>
  <c r="U287" i="16"/>
  <c r="AC287" i="16"/>
  <c r="AK287" i="16"/>
  <c r="AS287" i="16"/>
  <c r="BA287" i="16"/>
  <c r="BI287" i="16"/>
  <c r="BQ287" i="16"/>
  <c r="BA219" i="16"/>
  <c r="R283" i="16"/>
  <c r="Z283" i="16"/>
  <c r="AH283" i="16"/>
  <c r="AP283" i="16"/>
  <c r="AX283" i="16"/>
  <c r="BF283" i="16"/>
  <c r="BN283" i="16"/>
  <c r="M284" i="16"/>
  <c r="M354" i="16" s="1"/>
  <c r="U284" i="16"/>
  <c r="AC284" i="16"/>
  <c r="AK284" i="16"/>
  <c r="AS284" i="16"/>
  <c r="BA284" i="16"/>
  <c r="BI284" i="16"/>
  <c r="BQ284" i="16"/>
  <c r="P285" i="16"/>
  <c r="X285" i="16"/>
  <c r="AF285" i="16"/>
  <c r="AN285" i="16"/>
  <c r="AV285" i="16"/>
  <c r="BD285" i="16"/>
  <c r="BL285" i="16"/>
  <c r="S286" i="16"/>
  <c r="AA286" i="16"/>
  <c r="AI286" i="16"/>
  <c r="AQ286" i="16"/>
  <c r="AY286" i="16"/>
  <c r="BG286" i="16"/>
  <c r="BO286" i="16"/>
  <c r="N287" i="16"/>
  <c r="V287" i="16"/>
  <c r="AD287" i="16"/>
  <c r="AL287" i="16"/>
  <c r="AT287" i="16"/>
  <c r="BB287" i="16"/>
  <c r="BJ287" i="16"/>
  <c r="BR287" i="16"/>
  <c r="S283" i="16"/>
  <c r="AA283" i="16"/>
  <c r="AI283" i="16"/>
  <c r="AQ283" i="16"/>
  <c r="AY283" i="16"/>
  <c r="BG283" i="16"/>
  <c r="BO283" i="16"/>
  <c r="N284" i="16"/>
  <c r="V284" i="16"/>
  <c r="AD284" i="16"/>
  <c r="AL284" i="16"/>
  <c r="AT284" i="16"/>
  <c r="BB284" i="16"/>
  <c r="BJ284" i="16"/>
  <c r="BR284" i="16"/>
  <c r="Q285" i="16"/>
  <c r="Y285" i="16"/>
  <c r="AG285" i="16"/>
  <c r="AO285" i="16"/>
  <c r="AW285" i="16"/>
  <c r="BE285" i="16"/>
  <c r="BM285" i="16"/>
  <c r="T286" i="16"/>
  <c r="AB286" i="16"/>
  <c r="AJ286" i="16"/>
  <c r="AR286" i="16"/>
  <c r="AZ286" i="16"/>
  <c r="BH286" i="16"/>
  <c r="BP286" i="16"/>
  <c r="O287" i="16"/>
  <c r="W287" i="16"/>
  <c r="AE287" i="16"/>
  <c r="AM287" i="16"/>
  <c r="AU287" i="16"/>
  <c r="BC287" i="16"/>
  <c r="BK287" i="16"/>
  <c r="BS287" i="16"/>
  <c r="W219" i="16"/>
  <c r="AM219" i="16"/>
  <c r="BC219" i="16"/>
  <c r="X219" i="16"/>
  <c r="AN219" i="16"/>
  <c r="BD219" i="16"/>
  <c r="Z219" i="16"/>
  <c r="AP219" i="16"/>
  <c r="BF219" i="16"/>
  <c r="AC215" i="16"/>
  <c r="M219" i="16"/>
  <c r="AC219" i="16"/>
  <c r="AS219" i="16"/>
  <c r="BI219" i="16"/>
  <c r="BQ215" i="16"/>
  <c r="O219" i="16"/>
  <c r="AE219" i="16"/>
  <c r="AU219" i="16"/>
  <c r="BK219" i="16"/>
  <c r="T216" i="16"/>
  <c r="P219" i="16"/>
  <c r="AF219" i="16"/>
  <c r="AV219" i="16"/>
  <c r="BL219" i="16"/>
  <c r="AD216" i="16"/>
  <c r="R219" i="16"/>
  <c r="AH219" i="16"/>
  <c r="AX219" i="16"/>
  <c r="BN219" i="16"/>
  <c r="AA217" i="16"/>
  <c r="AG215" i="16"/>
  <c r="V216" i="16"/>
  <c r="AE217" i="16"/>
  <c r="Q219" i="16"/>
  <c r="Y219" i="16"/>
  <c r="AG219" i="16"/>
  <c r="AO219" i="16"/>
  <c r="AW219" i="16"/>
  <c r="BE219" i="16"/>
  <c r="BM219" i="16"/>
  <c r="M215" i="16"/>
  <c r="AK215" i="16"/>
  <c r="AM217" i="16"/>
  <c r="Q215" i="16"/>
  <c r="AO215" i="16"/>
  <c r="AL216" i="16"/>
  <c r="M217" i="16"/>
  <c r="AU217" i="16"/>
  <c r="S219" i="16"/>
  <c r="AA219" i="16"/>
  <c r="AI219" i="16"/>
  <c r="AQ219" i="16"/>
  <c r="AY219" i="16"/>
  <c r="BG219" i="16"/>
  <c r="BO219" i="16"/>
  <c r="S215" i="16"/>
  <c r="AS215" i="16"/>
  <c r="AT216" i="16"/>
  <c r="O217" i="16"/>
  <c r="BC217" i="16"/>
  <c r="L219" i="16"/>
  <c r="T219" i="16"/>
  <c r="AB219" i="16"/>
  <c r="AJ219" i="16"/>
  <c r="AR219" i="16"/>
  <c r="AZ219" i="16"/>
  <c r="BH219" i="16"/>
  <c r="BP219" i="16"/>
  <c r="U215" i="16"/>
  <c r="AW215" i="16"/>
  <c r="L216" i="16"/>
  <c r="BB216" i="16"/>
  <c r="S217" i="16"/>
  <c r="BK217" i="16"/>
  <c r="BQ219" i="16"/>
  <c r="Y215" i="16"/>
  <c r="BA215" i="16"/>
  <c r="N216" i="16"/>
  <c r="BJ216" i="16"/>
  <c r="U217" i="16"/>
  <c r="BS217" i="16"/>
  <c r="N219" i="16"/>
  <c r="V219" i="16"/>
  <c r="AD219" i="16"/>
  <c r="AL219" i="16"/>
  <c r="AT219" i="16"/>
  <c r="BB219" i="16"/>
  <c r="BJ219" i="16"/>
  <c r="BR219" i="16"/>
  <c r="AA215" i="16"/>
  <c r="BI215" i="16"/>
  <c r="R216" i="16"/>
  <c r="BR216" i="16"/>
  <c r="W217" i="16"/>
  <c r="BS219" i="16"/>
  <c r="P218" i="16"/>
  <c r="X218" i="16"/>
  <c r="AF218" i="16"/>
  <c r="AN218" i="16"/>
  <c r="AV218" i="16"/>
  <c r="BD218" i="16"/>
  <c r="BL218" i="16"/>
  <c r="N215" i="16"/>
  <c r="V215" i="16"/>
  <c r="AD215" i="16"/>
  <c r="AL215" i="16"/>
  <c r="AT215" i="16"/>
  <c r="BB215" i="16"/>
  <c r="BJ215" i="16"/>
  <c r="BR215" i="16"/>
  <c r="O216" i="16"/>
  <c r="W216" i="16"/>
  <c r="AE216" i="16"/>
  <c r="AM216" i="16"/>
  <c r="AU216" i="16"/>
  <c r="BC216" i="16"/>
  <c r="BK216" i="16"/>
  <c r="BS216" i="16"/>
  <c r="P217" i="16"/>
  <c r="X217" i="16"/>
  <c r="AF217" i="16"/>
  <c r="AN217" i="16"/>
  <c r="AV217" i="16"/>
  <c r="BD217" i="16"/>
  <c r="BL217" i="16"/>
  <c r="Q218" i="16"/>
  <c r="Y218" i="16"/>
  <c r="AG218" i="16"/>
  <c r="AO218" i="16"/>
  <c r="AW218" i="16"/>
  <c r="BE218" i="16"/>
  <c r="BM218" i="16"/>
  <c r="O215" i="16"/>
  <c r="W215" i="16"/>
  <c r="AE215" i="16"/>
  <c r="AM215" i="16"/>
  <c r="AU215" i="16"/>
  <c r="BC215" i="16"/>
  <c r="BK215" i="16"/>
  <c r="BS215" i="16"/>
  <c r="P216" i="16"/>
  <c r="X216" i="16"/>
  <c r="AF216" i="16"/>
  <c r="AN216" i="16"/>
  <c r="AV216" i="16"/>
  <c r="BD216" i="16"/>
  <c r="BL216" i="16"/>
  <c r="Q217" i="16"/>
  <c r="Y217" i="16"/>
  <c r="AG217" i="16"/>
  <c r="AO217" i="16"/>
  <c r="AW217" i="16"/>
  <c r="BE217" i="16"/>
  <c r="BM217" i="16"/>
  <c r="R218" i="16"/>
  <c r="Z218" i="16"/>
  <c r="AH218" i="16"/>
  <c r="AP218" i="16"/>
  <c r="AX218" i="16"/>
  <c r="BF218" i="16"/>
  <c r="BN218" i="16"/>
  <c r="P215" i="16"/>
  <c r="X215" i="16"/>
  <c r="AF215" i="16"/>
  <c r="AN215" i="16"/>
  <c r="AV215" i="16"/>
  <c r="BD215" i="16"/>
  <c r="BL215" i="16"/>
  <c r="Q216" i="16"/>
  <c r="Y216" i="16"/>
  <c r="AG216" i="16"/>
  <c r="AO216" i="16"/>
  <c r="AW216" i="16"/>
  <c r="BE216" i="16"/>
  <c r="BM216" i="16"/>
  <c r="R217" i="16"/>
  <c r="Z217" i="16"/>
  <c r="AH217" i="16"/>
  <c r="AP217" i="16"/>
  <c r="AX217" i="16"/>
  <c r="BF217" i="16"/>
  <c r="BN217" i="16"/>
  <c r="S218" i="16"/>
  <c r="AA218" i="16"/>
  <c r="AI218" i="16"/>
  <c r="AQ218" i="16"/>
  <c r="AY218" i="16"/>
  <c r="BG218" i="16"/>
  <c r="BO218" i="16"/>
  <c r="BE215" i="16"/>
  <c r="BM215" i="16"/>
  <c r="Z216" i="16"/>
  <c r="AH216" i="16"/>
  <c r="AP216" i="16"/>
  <c r="AX216" i="16"/>
  <c r="BF216" i="16"/>
  <c r="BN216" i="16"/>
  <c r="AI217" i="16"/>
  <c r="AQ217" i="16"/>
  <c r="AY217" i="16"/>
  <c r="BG217" i="16"/>
  <c r="BO217" i="16"/>
  <c r="L218" i="16"/>
  <c r="T218" i="16"/>
  <c r="AB218" i="16"/>
  <c r="AJ218" i="16"/>
  <c r="AR218" i="16"/>
  <c r="AZ218" i="16"/>
  <c r="BH218" i="16"/>
  <c r="BP218" i="16"/>
  <c r="R215" i="16"/>
  <c r="Z215" i="16"/>
  <c r="AH215" i="16"/>
  <c r="AP215" i="16"/>
  <c r="AX215" i="16"/>
  <c r="BF215" i="16"/>
  <c r="BN215" i="16"/>
  <c r="S216" i="16"/>
  <c r="AA216" i="16"/>
  <c r="AI216" i="16"/>
  <c r="AQ216" i="16"/>
  <c r="AY216" i="16"/>
  <c r="BG216" i="16"/>
  <c r="BO216" i="16"/>
  <c r="L217" i="16"/>
  <c r="T217" i="16"/>
  <c r="AB217" i="16"/>
  <c r="AJ217" i="16"/>
  <c r="AR217" i="16"/>
  <c r="AZ217" i="16"/>
  <c r="BH217" i="16"/>
  <c r="BP217" i="16"/>
  <c r="M218" i="16"/>
  <c r="U218" i="16"/>
  <c r="AC218" i="16"/>
  <c r="AK218" i="16"/>
  <c r="AS218" i="16"/>
  <c r="BA218" i="16"/>
  <c r="BI218" i="16"/>
  <c r="BQ218" i="16"/>
  <c r="AI215" i="16"/>
  <c r="AQ215" i="16"/>
  <c r="AY215" i="16"/>
  <c r="BG215" i="16"/>
  <c r="BO215" i="16"/>
  <c r="AB216" i="16"/>
  <c r="AJ216" i="16"/>
  <c r="AR216" i="16"/>
  <c r="AZ216" i="16"/>
  <c r="BH216" i="16"/>
  <c r="BP216" i="16"/>
  <c r="AC217" i="16"/>
  <c r="AK217" i="16"/>
  <c r="AS217" i="16"/>
  <c r="BA217" i="16"/>
  <c r="BI217" i="16"/>
  <c r="BQ217" i="16"/>
  <c r="N218" i="16"/>
  <c r="V218" i="16"/>
  <c r="AD218" i="16"/>
  <c r="AL218" i="16"/>
  <c r="AT218" i="16"/>
  <c r="BB218" i="16"/>
  <c r="BJ218" i="16"/>
  <c r="BR218" i="16"/>
  <c r="L215" i="16"/>
  <c r="T215" i="16"/>
  <c r="AB215" i="16"/>
  <c r="AJ215" i="16"/>
  <c r="AR215" i="16"/>
  <c r="AZ215" i="16"/>
  <c r="BH215" i="16"/>
  <c r="BP215" i="16"/>
  <c r="M216" i="16"/>
  <c r="U216" i="16"/>
  <c r="AC216" i="16"/>
  <c r="AK216" i="16"/>
  <c r="AS216" i="16"/>
  <c r="BA216" i="16"/>
  <c r="BI216" i="16"/>
  <c r="BQ216" i="16"/>
  <c r="N217" i="16"/>
  <c r="V217" i="16"/>
  <c r="AD217" i="16"/>
  <c r="AL217" i="16"/>
  <c r="AT217" i="16"/>
  <c r="BB217" i="16"/>
  <c r="BJ217" i="16"/>
  <c r="BR217" i="16"/>
  <c r="O218" i="16"/>
  <c r="W218" i="16"/>
  <c r="AE218" i="16"/>
  <c r="AM218" i="16"/>
  <c r="AU218" i="16"/>
  <c r="BC218" i="16"/>
  <c r="BK218" i="16"/>
  <c r="BS218" i="16"/>
  <c r="M427" i="16" l="1"/>
  <c r="M423" i="16"/>
  <c r="M424" i="16"/>
  <c r="N354" i="16"/>
  <c r="N424" i="16" s="1"/>
  <c r="N355" i="16"/>
  <c r="N425" i="16" s="1"/>
  <c r="M425" i="16"/>
  <c r="N357" i="16"/>
  <c r="N353" i="16"/>
  <c r="N423" i="16" s="1"/>
  <c r="N356" i="16"/>
  <c r="O356" i="16" l="1"/>
  <c r="N427" i="16"/>
  <c r="O353" i="16"/>
  <c r="O423" i="16" s="1"/>
  <c r="N426" i="16"/>
  <c r="O354" i="16"/>
  <c r="O357" i="16"/>
  <c r="O427" i="16" s="1"/>
  <c r="O355" i="16"/>
  <c r="P354" i="16" l="1"/>
  <c r="P355" i="16"/>
  <c r="O425" i="16"/>
  <c r="P353" i="16"/>
  <c r="O424" i="16"/>
  <c r="P356" i="16"/>
  <c r="O426" i="16"/>
  <c r="P357" i="16"/>
  <c r="Q355" i="16" l="1"/>
  <c r="Q425" i="16" s="1"/>
  <c r="Q357" i="16"/>
  <c r="Q427" i="16" s="1"/>
  <c r="P427" i="16"/>
  <c r="P424" i="16"/>
  <c r="Q353" i="16"/>
  <c r="Q423" i="16" s="1"/>
  <c r="P423" i="16"/>
  <c r="Q354" i="16"/>
  <c r="Q356" i="16"/>
  <c r="Q426" i="16" s="1"/>
  <c r="P426" i="16"/>
  <c r="P425" i="16"/>
  <c r="R357" i="16" l="1"/>
  <c r="R427" i="16" s="1"/>
  <c r="R354" i="16"/>
  <c r="Q424" i="16"/>
  <c r="R353" i="16"/>
  <c r="R355" i="16"/>
  <c r="R425" i="16" s="1"/>
  <c r="R356" i="16"/>
  <c r="R426" i="16" s="1"/>
  <c r="S354" i="16" l="1"/>
  <c r="S424" i="16" s="1"/>
  <c r="R424" i="16"/>
  <c r="S353" i="16"/>
  <c r="R423" i="16"/>
  <c r="S356" i="16"/>
  <c r="S355" i="16"/>
  <c r="S425" i="16" s="1"/>
  <c r="S357" i="16"/>
  <c r="S427" i="16" s="1"/>
  <c r="T356" i="16" l="1"/>
  <c r="S426" i="16"/>
  <c r="T357" i="16"/>
  <c r="T355" i="16"/>
  <c r="T353" i="16"/>
  <c r="S423" i="16"/>
  <c r="T354" i="16"/>
  <c r="U353" i="16" l="1"/>
  <c r="T423" i="16"/>
  <c r="U355" i="16"/>
  <c r="T425" i="16"/>
  <c r="U357" i="16"/>
  <c r="T427" i="16"/>
  <c r="U354" i="16"/>
  <c r="T424" i="16"/>
  <c r="U356" i="16"/>
  <c r="T426" i="16"/>
  <c r="V357" i="16" l="1"/>
  <c r="U427" i="16"/>
  <c r="V354" i="16"/>
  <c r="U424" i="16"/>
  <c r="V353" i="16"/>
  <c r="U423" i="16"/>
  <c r="V355" i="16"/>
  <c r="U425" i="16"/>
  <c r="V356" i="16"/>
  <c r="U426" i="16"/>
  <c r="W356" i="16" l="1"/>
  <c r="V426" i="16"/>
  <c r="W354" i="16"/>
  <c r="V424" i="16"/>
  <c r="W353" i="16"/>
  <c r="V423" i="16"/>
  <c r="W357" i="16"/>
  <c r="V427" i="16"/>
  <c r="W355" i="16"/>
  <c r="V425" i="16"/>
  <c r="X357" i="16" l="1"/>
  <c r="W427" i="16"/>
  <c r="X355" i="16"/>
  <c r="W425" i="16"/>
  <c r="X356" i="16"/>
  <c r="W426" i="16"/>
  <c r="X353" i="16"/>
  <c r="W423" i="16"/>
  <c r="X354" i="16"/>
  <c r="W424" i="16"/>
  <c r="Y354" i="16" l="1"/>
  <c r="X424" i="16"/>
  <c r="Y356" i="16"/>
  <c r="X426" i="16"/>
  <c r="Y357" i="16"/>
  <c r="X427" i="16"/>
  <c r="Y355" i="16"/>
  <c r="X425" i="16"/>
  <c r="Y353" i="16"/>
  <c r="X423" i="16"/>
  <c r="Z355" i="16" l="1"/>
  <c r="Y425" i="16"/>
  <c r="Z356" i="16"/>
  <c r="Y426" i="16"/>
  <c r="Z353" i="16"/>
  <c r="Y423" i="16"/>
  <c r="Z357" i="16"/>
  <c r="Y427" i="16"/>
  <c r="Z354" i="16"/>
  <c r="Y424" i="16"/>
  <c r="AA356" i="16" l="1"/>
  <c r="Z426" i="16"/>
  <c r="AA357" i="16"/>
  <c r="Z427" i="16"/>
  <c r="AA355" i="16"/>
  <c r="Z425" i="16"/>
  <c r="AA353" i="16"/>
  <c r="Z423" i="16"/>
  <c r="AA354" i="16"/>
  <c r="Z424" i="16"/>
  <c r="AB353" i="16" l="1"/>
  <c r="AA423" i="16"/>
  <c r="AB356" i="16"/>
  <c r="AA426" i="16"/>
  <c r="AB354" i="16"/>
  <c r="AA424" i="16"/>
  <c r="AB355" i="16"/>
  <c r="AA425" i="16"/>
  <c r="AB357" i="16"/>
  <c r="AA427" i="16"/>
  <c r="AC357" i="16" l="1"/>
  <c r="AB427" i="16"/>
  <c r="AC356" i="16"/>
  <c r="AB426" i="16"/>
  <c r="AC355" i="16"/>
  <c r="AB425" i="16"/>
  <c r="AC354" i="16"/>
  <c r="AB424" i="16"/>
  <c r="AC353" i="16"/>
  <c r="AB423" i="16"/>
  <c r="AD354" i="16" l="1"/>
  <c r="AC424" i="16"/>
  <c r="AD355" i="16"/>
  <c r="AC425" i="16"/>
  <c r="AD353" i="16"/>
  <c r="AC423" i="16"/>
  <c r="AD356" i="16"/>
  <c r="AC426" i="16"/>
  <c r="AD357" i="16"/>
  <c r="AC427" i="16"/>
  <c r="AE355" i="16" l="1"/>
  <c r="AD425" i="16"/>
  <c r="AE353" i="16"/>
  <c r="AD423" i="16"/>
  <c r="AE356" i="16"/>
  <c r="AD426" i="16"/>
  <c r="AE354" i="16"/>
  <c r="AD424" i="16"/>
  <c r="AE357" i="16"/>
  <c r="AD427" i="16"/>
  <c r="AF354" i="16" l="1"/>
  <c r="AE424" i="16"/>
  <c r="AF353" i="16"/>
  <c r="AE423" i="16"/>
  <c r="AF357" i="16"/>
  <c r="AE427" i="16"/>
  <c r="AF356" i="16"/>
  <c r="AE426" i="16"/>
  <c r="AF355" i="16"/>
  <c r="AE425" i="16"/>
  <c r="AG353" i="16" l="1"/>
  <c r="AF423" i="16"/>
  <c r="AG354" i="16"/>
  <c r="AF424" i="16"/>
  <c r="AG355" i="16"/>
  <c r="AF425" i="16"/>
  <c r="AG356" i="16"/>
  <c r="AF426" i="16"/>
  <c r="AG357" i="16"/>
  <c r="AF427" i="16"/>
  <c r="AH353" i="16" l="1"/>
  <c r="AG423" i="16"/>
  <c r="AH354" i="16"/>
  <c r="AG424" i="16"/>
  <c r="AH357" i="16"/>
  <c r="AG427" i="16"/>
  <c r="AH355" i="16"/>
  <c r="AG425" i="16"/>
  <c r="AH356" i="16"/>
  <c r="AG426" i="16"/>
  <c r="AI355" i="16" l="1"/>
  <c r="AH425" i="16"/>
  <c r="AI354" i="16"/>
  <c r="AH424" i="16"/>
  <c r="AI357" i="16"/>
  <c r="AH427" i="16"/>
  <c r="AI356" i="16"/>
  <c r="AH426" i="16"/>
  <c r="AI353" i="16"/>
  <c r="AH423" i="16"/>
  <c r="AJ357" i="16" l="1"/>
  <c r="AI427" i="16"/>
  <c r="AJ356" i="16"/>
  <c r="AI426" i="16"/>
  <c r="AJ355" i="16"/>
  <c r="AI425" i="16"/>
  <c r="AJ353" i="16"/>
  <c r="AI423" i="16"/>
  <c r="AJ354" i="16"/>
  <c r="AI424" i="16"/>
  <c r="AK354" i="16" l="1"/>
  <c r="AJ424" i="16"/>
  <c r="AK353" i="16"/>
  <c r="AJ423" i="16"/>
  <c r="AK356" i="16"/>
  <c r="AJ426" i="16"/>
  <c r="AK357" i="16"/>
  <c r="AJ427" i="16"/>
  <c r="AK355" i="16"/>
  <c r="AJ425" i="16"/>
  <c r="AL356" i="16" l="1"/>
  <c r="AK426" i="16"/>
  <c r="AL353" i="16"/>
  <c r="AK423" i="16"/>
  <c r="AL357" i="16"/>
  <c r="AK427" i="16"/>
  <c r="AL355" i="16"/>
  <c r="AK425" i="16"/>
  <c r="AL354" i="16"/>
  <c r="AK424" i="16"/>
  <c r="AM354" i="16" l="1"/>
  <c r="AL424" i="16"/>
  <c r="AM353" i="16"/>
  <c r="AL423" i="16"/>
  <c r="AM355" i="16"/>
  <c r="AL425" i="16"/>
  <c r="AM357" i="16"/>
  <c r="AL427" i="16"/>
  <c r="AM356" i="16"/>
  <c r="AL426" i="16"/>
  <c r="AN355" i="16" l="1"/>
  <c r="AM425" i="16"/>
  <c r="AN357" i="16"/>
  <c r="AM427" i="16"/>
  <c r="AN354" i="16"/>
  <c r="AM424" i="16"/>
  <c r="AN356" i="16"/>
  <c r="AM426" i="16"/>
  <c r="AN353" i="16"/>
  <c r="AM423" i="16"/>
  <c r="AO357" i="16" l="1"/>
  <c r="AN427" i="16"/>
  <c r="AO353" i="16"/>
  <c r="AN423" i="16"/>
  <c r="AO354" i="16"/>
  <c r="AN424" i="16"/>
  <c r="AO356" i="16"/>
  <c r="AN426" i="16"/>
  <c r="AO355" i="16"/>
  <c r="AN425" i="16"/>
  <c r="AP357" i="16" l="1"/>
  <c r="AO427" i="16"/>
  <c r="AP355" i="16"/>
  <c r="AO425" i="16"/>
  <c r="AP356" i="16"/>
  <c r="AO426" i="16"/>
  <c r="AP353" i="16"/>
  <c r="AO423" i="16"/>
  <c r="AP354" i="16"/>
  <c r="AO424" i="16"/>
  <c r="AQ353" i="16" l="1"/>
  <c r="AP423" i="16"/>
  <c r="AQ357" i="16"/>
  <c r="AP427" i="16"/>
  <c r="AQ354" i="16"/>
  <c r="AP424" i="16"/>
  <c r="AQ356" i="16"/>
  <c r="AP426" i="16"/>
  <c r="AQ355" i="16"/>
  <c r="AP425" i="16"/>
  <c r="AR356" i="16" l="1"/>
  <c r="AQ426" i="16"/>
  <c r="AR355" i="16"/>
  <c r="AQ425" i="16"/>
  <c r="AR357" i="16"/>
  <c r="AQ427" i="16"/>
  <c r="AR354" i="16"/>
  <c r="AQ424" i="16"/>
  <c r="AR353" i="16"/>
  <c r="AQ423" i="16"/>
  <c r="AS354" i="16" l="1"/>
  <c r="AR424" i="16"/>
  <c r="AS353" i="16"/>
  <c r="AR423" i="16"/>
  <c r="AS357" i="16"/>
  <c r="AR427" i="16"/>
  <c r="AS356" i="16"/>
  <c r="AR426" i="16"/>
  <c r="AS355" i="16"/>
  <c r="AR425" i="16"/>
  <c r="AT353" i="16" l="1"/>
  <c r="AS423" i="16"/>
  <c r="AT357" i="16"/>
  <c r="AS427" i="16"/>
  <c r="AT355" i="16"/>
  <c r="AS425" i="16"/>
  <c r="AT356" i="16"/>
  <c r="AS426" i="16"/>
  <c r="AT354" i="16"/>
  <c r="AS424" i="16"/>
  <c r="AU353" i="16" l="1"/>
  <c r="AT423" i="16"/>
  <c r="AU356" i="16"/>
  <c r="AT426" i="16"/>
  <c r="AU354" i="16"/>
  <c r="AT424" i="16"/>
  <c r="AU357" i="16"/>
  <c r="AT427" i="16"/>
  <c r="AU355" i="16"/>
  <c r="AT425" i="16"/>
  <c r="AV357" i="16" l="1"/>
  <c r="AU427" i="16"/>
  <c r="AV356" i="16"/>
  <c r="AU426" i="16"/>
  <c r="AV355" i="16"/>
  <c r="AU425" i="16"/>
  <c r="AV353" i="16"/>
  <c r="AU423" i="16"/>
  <c r="AV354" i="16"/>
  <c r="AU424" i="16"/>
  <c r="AW354" i="16" l="1"/>
  <c r="AV424" i="16"/>
  <c r="AW353" i="16"/>
  <c r="AV423" i="16"/>
  <c r="AW357" i="16"/>
  <c r="AV427" i="16"/>
  <c r="AW355" i="16"/>
  <c r="AV425" i="16"/>
  <c r="AW356" i="16"/>
  <c r="AV426" i="16"/>
  <c r="AX356" i="16" l="1"/>
  <c r="AW426" i="16"/>
  <c r="AX357" i="16"/>
  <c r="AW427" i="16"/>
  <c r="AX354" i="16"/>
  <c r="AW424" i="16"/>
  <c r="AX355" i="16"/>
  <c r="AW425" i="16"/>
  <c r="AX353" i="16"/>
  <c r="AW423" i="16"/>
  <c r="AY357" i="16" l="1"/>
  <c r="AX427" i="16"/>
  <c r="AY355" i="16"/>
  <c r="AX425" i="16"/>
  <c r="AY354" i="16"/>
  <c r="AX424" i="16"/>
  <c r="AY356" i="16"/>
  <c r="AX426" i="16"/>
  <c r="AY353" i="16"/>
  <c r="AX423" i="16"/>
  <c r="AZ353" i="16" l="1"/>
  <c r="AY423" i="16"/>
  <c r="AZ354" i="16"/>
  <c r="AY424" i="16"/>
  <c r="AZ357" i="16"/>
  <c r="AY427" i="16"/>
  <c r="AZ356" i="16"/>
  <c r="AY426" i="16"/>
  <c r="AZ355" i="16"/>
  <c r="AY425" i="16"/>
  <c r="BA354" i="16" l="1"/>
  <c r="AZ424" i="16"/>
  <c r="BA355" i="16"/>
  <c r="AZ425" i="16"/>
  <c r="BA357" i="16"/>
  <c r="AZ427" i="16"/>
  <c r="BA356" i="16"/>
  <c r="AZ426" i="16"/>
  <c r="BA353" i="16"/>
  <c r="AZ423" i="16"/>
  <c r="BB356" i="16" l="1"/>
  <c r="BA426" i="16"/>
  <c r="BB355" i="16"/>
  <c r="BA425" i="16"/>
  <c r="BB353" i="16"/>
  <c r="BA423" i="16"/>
  <c r="BB357" i="16"/>
  <c r="BA427" i="16"/>
  <c r="BB354" i="16"/>
  <c r="BA424" i="16"/>
  <c r="BC353" i="16" l="1"/>
  <c r="BB423" i="16"/>
  <c r="BC354" i="16"/>
  <c r="BB424" i="16"/>
  <c r="BC356" i="16"/>
  <c r="BB426" i="16"/>
  <c r="BC357" i="16"/>
  <c r="BB427" i="16"/>
  <c r="BC355" i="16"/>
  <c r="BB425" i="16"/>
  <c r="BD353" i="16" l="1"/>
  <c r="BC423" i="16"/>
  <c r="BD356" i="16"/>
  <c r="BC426" i="16"/>
  <c r="BD354" i="16"/>
  <c r="BC424" i="16"/>
  <c r="BD357" i="16"/>
  <c r="BC427" i="16"/>
  <c r="BD355" i="16"/>
  <c r="BC425" i="16"/>
  <c r="BE354" i="16" l="1"/>
  <c r="BD424" i="16"/>
  <c r="BE356" i="16"/>
  <c r="BD426" i="16"/>
  <c r="BE355" i="16"/>
  <c r="BD425" i="16"/>
  <c r="BE353" i="16"/>
  <c r="BD423" i="16"/>
  <c r="BE357" i="16"/>
  <c r="BD427" i="16"/>
  <c r="BF356" i="16" l="1"/>
  <c r="BE426" i="16"/>
  <c r="BF357" i="16"/>
  <c r="BE427" i="16"/>
  <c r="BF355" i="16"/>
  <c r="BE425" i="16"/>
  <c r="BF354" i="16"/>
  <c r="BE424" i="16"/>
  <c r="BF353" i="16"/>
  <c r="BE423" i="16"/>
  <c r="BG357" i="16" l="1"/>
  <c r="BF427" i="16"/>
  <c r="BG355" i="16"/>
  <c r="BF425" i="16"/>
  <c r="BG354" i="16"/>
  <c r="BF424" i="16"/>
  <c r="BG356" i="16"/>
  <c r="BF426" i="16"/>
  <c r="BG353" i="16"/>
  <c r="BF423" i="16"/>
  <c r="BH353" i="16" l="1"/>
  <c r="BG423" i="16"/>
  <c r="BH355" i="16"/>
  <c r="BG425" i="16"/>
  <c r="BH354" i="16"/>
  <c r="BG424" i="16"/>
  <c r="BH356" i="16"/>
  <c r="BG426" i="16"/>
  <c r="BH357" i="16"/>
  <c r="BG427" i="16"/>
  <c r="BI354" i="16" l="1"/>
  <c r="BH424" i="16"/>
  <c r="BI356" i="16"/>
  <c r="BH426" i="16"/>
  <c r="BI353" i="16"/>
  <c r="BH423" i="16"/>
  <c r="BI355" i="16"/>
  <c r="BH425" i="16"/>
  <c r="BI357" i="16"/>
  <c r="BH427" i="16"/>
  <c r="BJ357" i="16" l="1"/>
  <c r="BI427" i="16"/>
  <c r="BJ356" i="16"/>
  <c r="BI426" i="16"/>
  <c r="BJ354" i="16"/>
  <c r="BI424" i="16"/>
  <c r="BJ353" i="16"/>
  <c r="BI423" i="16"/>
  <c r="BJ355" i="16"/>
  <c r="BI425" i="16"/>
  <c r="BK353" i="16" l="1"/>
  <c r="BJ423" i="16"/>
  <c r="BK356" i="16"/>
  <c r="BJ426" i="16"/>
  <c r="BK355" i="16"/>
  <c r="BJ425" i="16"/>
  <c r="BK354" i="16"/>
  <c r="BJ424" i="16"/>
  <c r="BK357" i="16"/>
  <c r="BJ427" i="16"/>
  <c r="BL355" i="16" l="1"/>
  <c r="BK425" i="16"/>
  <c r="BL357" i="16"/>
  <c r="BK427" i="16"/>
  <c r="BL353" i="16"/>
  <c r="BK423" i="16"/>
  <c r="BL356" i="16"/>
  <c r="BK426" i="16"/>
  <c r="BL354" i="16"/>
  <c r="BK424" i="16"/>
  <c r="BM354" i="16" l="1"/>
  <c r="BL424" i="16"/>
  <c r="BM356" i="16"/>
  <c r="BL426" i="16"/>
  <c r="BM357" i="16"/>
  <c r="BL427" i="16"/>
  <c r="BM353" i="16"/>
  <c r="BL423" i="16"/>
  <c r="BM355" i="16"/>
  <c r="BL425" i="16"/>
  <c r="BN356" i="16" l="1"/>
  <c r="BM426" i="16"/>
  <c r="BN355" i="16"/>
  <c r="BM425" i="16"/>
  <c r="BN353" i="16"/>
  <c r="BM423" i="16"/>
  <c r="BN357" i="16"/>
  <c r="BM427" i="16"/>
  <c r="BN354" i="16"/>
  <c r="BM424" i="16"/>
  <c r="BO353" i="16" l="1"/>
  <c r="BN423" i="16"/>
  <c r="BO354" i="16"/>
  <c r="BN424" i="16"/>
  <c r="BO355" i="16"/>
  <c r="BN425" i="16"/>
  <c r="BO356" i="16"/>
  <c r="BN426" i="16"/>
  <c r="BO357" i="16"/>
  <c r="BN427" i="16"/>
  <c r="BP356" i="16" l="1"/>
  <c r="BO426" i="16"/>
  <c r="BP355" i="16"/>
  <c r="BO425" i="16"/>
  <c r="BP354" i="16"/>
  <c r="BO424" i="16"/>
  <c r="BP357" i="16"/>
  <c r="BO427" i="16"/>
  <c r="BP353" i="16"/>
  <c r="BO423" i="16"/>
  <c r="BQ357" i="16" l="1"/>
  <c r="BP427" i="16"/>
  <c r="BQ354" i="16"/>
  <c r="BP424" i="16"/>
  <c r="BQ355" i="16"/>
  <c r="BP425" i="16"/>
  <c r="BQ353" i="16"/>
  <c r="BP423" i="16"/>
  <c r="BQ356" i="16"/>
  <c r="BP426" i="16"/>
  <c r="BR353" i="16" l="1"/>
  <c r="BQ423" i="16"/>
  <c r="BR355" i="16"/>
  <c r="BQ425" i="16"/>
  <c r="BR354" i="16"/>
  <c r="BQ424" i="16"/>
  <c r="BR356" i="16"/>
  <c r="BQ426" i="16"/>
  <c r="BR357" i="16"/>
  <c r="BQ427" i="16"/>
  <c r="BS356" i="16" l="1"/>
  <c r="BS426" i="16" s="1"/>
  <c r="BR426" i="16"/>
  <c r="BS354" i="16"/>
  <c r="BS424" i="16" s="1"/>
  <c r="BR424" i="16"/>
  <c r="BS355" i="16"/>
  <c r="BS425" i="16" s="1"/>
  <c r="BR425" i="16"/>
  <c r="BS357" i="16"/>
  <c r="BS427" i="16" s="1"/>
  <c r="BR427" i="16"/>
  <c r="BS353" i="16"/>
  <c r="BS423" i="16" s="1"/>
  <c r="BR423" i="16"/>
  <c r="J411" i="36" l="1"/>
  <c r="J412" i="36"/>
  <c r="J413" i="36"/>
  <c r="J414" i="36"/>
  <c r="J415" i="36"/>
  <c r="J416" i="36"/>
  <c r="J417" i="36"/>
  <c r="J418" i="36"/>
  <c r="J419" i="36"/>
  <c r="J420" i="36"/>
  <c r="J421" i="36"/>
  <c r="J422" i="36"/>
  <c r="J423" i="36"/>
  <c r="J424" i="36"/>
  <c r="J425" i="36"/>
  <c r="J426" i="36"/>
  <c r="J427" i="36"/>
  <c r="J428" i="36"/>
  <c r="J429" i="36"/>
  <c r="J430" i="36"/>
  <c r="J431" i="36"/>
  <c r="J432" i="36"/>
  <c r="J433" i="36"/>
  <c r="J434" i="36"/>
  <c r="J435" i="36"/>
  <c r="J436" i="36"/>
  <c r="J437" i="36"/>
  <c r="J438" i="36"/>
  <c r="J439" i="36"/>
  <c r="J440" i="36"/>
  <c r="J441" i="36"/>
  <c r="J442" i="36"/>
  <c r="J443" i="36"/>
  <c r="J444" i="36"/>
  <c r="J445" i="36"/>
  <c r="J446" i="36"/>
  <c r="J447" i="36"/>
  <c r="J448" i="36"/>
  <c r="J449" i="36"/>
  <c r="J450" i="36"/>
  <c r="J451" i="36"/>
  <c r="J452" i="36"/>
  <c r="J453" i="36"/>
  <c r="J454" i="36"/>
  <c r="J455" i="36"/>
  <c r="J456" i="36"/>
  <c r="J457" i="36"/>
  <c r="J458" i="36"/>
  <c r="J459" i="36"/>
  <c r="J460" i="36"/>
  <c r="J461" i="36"/>
  <c r="J462" i="36"/>
  <c r="J463" i="36"/>
  <c r="L314" i="36"/>
  <c r="L315" i="36"/>
  <c r="L316" i="36"/>
  <c r="L317" i="36"/>
  <c r="L318" i="36"/>
  <c r="L319" i="36"/>
  <c r="L320" i="36"/>
  <c r="L321" i="36"/>
  <c r="L322" i="36"/>
  <c r="L323" i="36"/>
  <c r="L324" i="36"/>
  <c r="L325" i="36"/>
  <c r="L326" i="36"/>
  <c r="L327" i="36"/>
  <c r="L328" i="36"/>
  <c r="L329" i="36"/>
  <c r="L330" i="36"/>
  <c r="L331" i="36"/>
  <c r="L332" i="36"/>
  <c r="L333" i="36"/>
  <c r="L334" i="36"/>
  <c r="L335" i="36"/>
  <c r="L336" i="36"/>
  <c r="L337" i="36"/>
  <c r="L338" i="36"/>
  <c r="L339" i="36"/>
  <c r="L340" i="36"/>
  <c r="L341" i="36"/>
  <c r="L342" i="36"/>
  <c r="L343" i="36"/>
  <c r="L344" i="36"/>
  <c r="L345" i="36"/>
  <c r="L346" i="36"/>
  <c r="L347" i="36"/>
  <c r="L348" i="36"/>
  <c r="L349" i="36"/>
  <c r="L350" i="36"/>
  <c r="L351" i="36"/>
  <c r="L352" i="36"/>
  <c r="L353" i="36"/>
  <c r="L354" i="36"/>
  <c r="L355" i="36"/>
  <c r="L356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5" i="36"/>
  <c r="L376" i="36"/>
  <c r="L377" i="36"/>
  <c r="L378" i="36"/>
  <c r="L379" i="36"/>
  <c r="L380" i="36"/>
  <c r="L381" i="36"/>
  <c r="L382" i="36"/>
  <c r="L383" i="36"/>
  <c r="L384" i="36"/>
  <c r="L385" i="36"/>
  <c r="L386" i="36"/>
  <c r="L387" i="36"/>
  <c r="L388" i="36"/>
  <c r="L389" i="36"/>
  <c r="L390" i="36"/>
  <c r="L391" i="36"/>
  <c r="L392" i="36"/>
  <c r="L393" i="36"/>
  <c r="L394" i="36"/>
  <c r="L395" i="36"/>
  <c r="L396" i="36"/>
  <c r="L397" i="36"/>
  <c r="L398" i="36"/>
  <c r="L399" i="36"/>
  <c r="L400" i="36"/>
  <c r="L401" i="36"/>
  <c r="L402" i="36"/>
  <c r="L403" i="36"/>
  <c r="L404" i="36"/>
  <c r="L405" i="36"/>
  <c r="M609" i="36"/>
  <c r="N609" i="36"/>
  <c r="O609" i="36"/>
  <c r="P609" i="36"/>
  <c r="Q609" i="36"/>
  <c r="R609" i="36"/>
  <c r="S609" i="36"/>
  <c r="T609" i="36"/>
  <c r="U609" i="36"/>
  <c r="V609" i="36"/>
  <c r="W609" i="36"/>
  <c r="X609" i="36"/>
  <c r="Y609" i="36"/>
  <c r="Z609" i="36"/>
  <c r="AA609" i="36"/>
  <c r="AB609" i="36"/>
  <c r="AC609" i="36"/>
  <c r="AD609" i="36"/>
  <c r="AE609" i="36"/>
  <c r="AF609" i="36"/>
  <c r="AG609" i="36"/>
  <c r="AH609" i="36"/>
  <c r="AI609" i="36"/>
  <c r="M610" i="36"/>
  <c r="N610" i="36"/>
  <c r="O610" i="36"/>
  <c r="P610" i="36"/>
  <c r="Q610" i="36"/>
  <c r="R610" i="36"/>
  <c r="S610" i="36"/>
  <c r="T610" i="36"/>
  <c r="U610" i="36"/>
  <c r="V610" i="36"/>
  <c r="W610" i="36"/>
  <c r="X610" i="36"/>
  <c r="Y610" i="36"/>
  <c r="Z610" i="36"/>
  <c r="AA610" i="36"/>
  <c r="AB610" i="36"/>
  <c r="AC610" i="36"/>
  <c r="AD610" i="36"/>
  <c r="AE610" i="36"/>
  <c r="AF610" i="36"/>
  <c r="AG610" i="36"/>
  <c r="AH610" i="36"/>
  <c r="AI610" i="36"/>
  <c r="M611" i="36"/>
  <c r="N611" i="36"/>
  <c r="O611" i="36"/>
  <c r="P611" i="36"/>
  <c r="Q611" i="36"/>
  <c r="R611" i="36"/>
  <c r="S611" i="36"/>
  <c r="T611" i="36"/>
  <c r="U611" i="36"/>
  <c r="V611" i="36"/>
  <c r="W611" i="36"/>
  <c r="X611" i="36"/>
  <c r="Y611" i="36"/>
  <c r="Z611" i="36"/>
  <c r="AA611" i="36"/>
  <c r="AB611" i="36"/>
  <c r="AC611" i="36"/>
  <c r="AD611" i="36"/>
  <c r="AE611" i="36"/>
  <c r="AF611" i="36"/>
  <c r="AG611" i="36"/>
  <c r="AH611" i="36"/>
  <c r="AI611" i="36"/>
  <c r="K510" i="36"/>
  <c r="K511" i="36"/>
  <c r="K512" i="36"/>
  <c r="K513" i="36"/>
  <c r="K514" i="36"/>
  <c r="K515" i="36"/>
  <c r="K516" i="36"/>
  <c r="K517" i="36"/>
  <c r="K518" i="36"/>
  <c r="K519" i="36"/>
  <c r="K520" i="36"/>
  <c r="K521" i="36"/>
  <c r="K522" i="36"/>
  <c r="K523" i="36"/>
  <c r="K524" i="36"/>
  <c r="K525" i="36"/>
  <c r="K526" i="36"/>
  <c r="K527" i="36"/>
  <c r="K528" i="36"/>
  <c r="K529" i="36"/>
  <c r="K530" i="36"/>
  <c r="K531" i="36"/>
  <c r="K532" i="36"/>
  <c r="K533" i="36"/>
  <c r="K534" i="36"/>
  <c r="K535" i="36"/>
  <c r="K536" i="36"/>
  <c r="K537" i="36"/>
  <c r="K538" i="36"/>
  <c r="K539" i="36"/>
  <c r="K540" i="36"/>
  <c r="K541" i="36"/>
  <c r="K542" i="36"/>
  <c r="K543" i="36"/>
  <c r="K544" i="36"/>
  <c r="K545" i="36"/>
  <c r="K546" i="36"/>
  <c r="K547" i="36"/>
  <c r="K548" i="36"/>
  <c r="K549" i="36"/>
  <c r="K550" i="36"/>
  <c r="K551" i="36"/>
  <c r="K552" i="36"/>
  <c r="K553" i="36"/>
  <c r="K554" i="36"/>
  <c r="K555" i="36"/>
  <c r="K556" i="36"/>
  <c r="K557" i="36"/>
  <c r="K558" i="36"/>
  <c r="K559" i="36"/>
  <c r="K560" i="36"/>
  <c r="K561" i="36"/>
  <c r="K562" i="36"/>
  <c r="AF612" i="36" l="1"/>
  <c r="X612" i="36"/>
  <c r="O612" i="36"/>
  <c r="P612" i="36"/>
  <c r="AE612" i="36"/>
  <c r="M612" i="36"/>
  <c r="W612" i="36"/>
  <c r="AD612" i="36"/>
  <c r="V612" i="36"/>
  <c r="N612" i="36"/>
  <c r="T612" i="36"/>
  <c r="AA612" i="36"/>
  <c r="S612" i="36"/>
  <c r="AH612" i="36"/>
  <c r="Z612" i="36"/>
  <c r="R612" i="36"/>
  <c r="AG612" i="36"/>
  <c r="Y612" i="36"/>
  <c r="Q612" i="36"/>
  <c r="AC612" i="36"/>
  <c r="U612" i="36"/>
  <c r="AI612" i="36"/>
  <c r="AB612" i="36"/>
  <c r="J510" i="36" l="1"/>
  <c r="J511" i="36"/>
  <c r="J512" i="36"/>
  <c r="J513" i="36"/>
  <c r="J514" i="36"/>
  <c r="J515" i="36"/>
  <c r="J516" i="36"/>
  <c r="J517" i="36"/>
  <c r="J518" i="36"/>
  <c r="J519" i="36"/>
  <c r="J520" i="36"/>
  <c r="J521" i="36"/>
  <c r="J522" i="36"/>
  <c r="J523" i="36"/>
  <c r="J524" i="36"/>
  <c r="J525" i="36"/>
  <c r="J526" i="36"/>
  <c r="J527" i="36"/>
  <c r="J528" i="36"/>
  <c r="J529" i="36"/>
  <c r="J530" i="36"/>
  <c r="J531" i="36"/>
  <c r="J532" i="36"/>
  <c r="J533" i="36"/>
  <c r="J534" i="36"/>
  <c r="J535" i="36"/>
  <c r="J536" i="36"/>
  <c r="J537" i="36"/>
  <c r="J538" i="36"/>
  <c r="J539" i="36"/>
  <c r="J540" i="36"/>
  <c r="J541" i="36"/>
  <c r="J542" i="36"/>
  <c r="J543" i="36"/>
  <c r="J544" i="36"/>
  <c r="J545" i="36"/>
  <c r="J546" i="36"/>
  <c r="J547" i="36"/>
  <c r="J548" i="36"/>
  <c r="J549" i="36"/>
  <c r="J550" i="36"/>
  <c r="J551" i="36"/>
  <c r="J552" i="36"/>
  <c r="J553" i="36"/>
  <c r="J554" i="36"/>
  <c r="J555" i="36"/>
  <c r="J556" i="36"/>
  <c r="J557" i="36"/>
  <c r="J558" i="36"/>
  <c r="J559" i="36"/>
  <c r="J560" i="36"/>
  <c r="J561" i="36"/>
  <c r="J464" i="36"/>
  <c r="J562" i="36" s="1"/>
  <c r="J465" i="36"/>
  <c r="J563" i="36" s="1"/>
  <c r="J466" i="36"/>
  <c r="J564" i="36" s="1"/>
  <c r="J467" i="36"/>
  <c r="J565" i="36" s="1"/>
  <c r="J468" i="36"/>
  <c r="J566" i="36" s="1"/>
  <c r="J469" i="36"/>
  <c r="J567" i="36" s="1"/>
  <c r="J470" i="36"/>
  <c r="J568" i="36" s="1"/>
  <c r="J471" i="36"/>
  <c r="J569" i="36" s="1"/>
  <c r="J472" i="36"/>
  <c r="J570" i="36" s="1"/>
  <c r="J473" i="36"/>
  <c r="J571" i="36" s="1"/>
  <c r="J474" i="36"/>
  <c r="J572" i="36" s="1"/>
  <c r="J475" i="36"/>
  <c r="J573" i="36" s="1"/>
  <c r="J476" i="36"/>
  <c r="J574" i="36" s="1"/>
  <c r="J477" i="36"/>
  <c r="J575" i="36" s="1"/>
  <c r="J478" i="36"/>
  <c r="J576" i="36" s="1"/>
  <c r="J479" i="36"/>
  <c r="J577" i="36" s="1"/>
  <c r="J480" i="36"/>
  <c r="J578" i="36" s="1"/>
  <c r="J481" i="36"/>
  <c r="J579" i="36" s="1"/>
  <c r="J482" i="36"/>
  <c r="J580" i="36" s="1"/>
  <c r="J483" i="36"/>
  <c r="J581" i="36" s="1"/>
  <c r="J484" i="36"/>
  <c r="J582" i="36" s="1"/>
  <c r="J485" i="36"/>
  <c r="J583" i="36" s="1"/>
  <c r="J486" i="36"/>
  <c r="J584" i="36" s="1"/>
  <c r="J487" i="36"/>
  <c r="J585" i="36" s="1"/>
  <c r="J488" i="36"/>
  <c r="J586" i="36" s="1"/>
  <c r="J489" i="36"/>
  <c r="J587" i="36" s="1"/>
  <c r="J490" i="36"/>
  <c r="J588" i="36" s="1"/>
  <c r="J491" i="36"/>
  <c r="J589" i="36" s="1"/>
  <c r="J492" i="36"/>
  <c r="J590" i="36" s="1"/>
  <c r="J493" i="36"/>
  <c r="J591" i="36" s="1"/>
  <c r="J494" i="36"/>
  <c r="J592" i="36" s="1"/>
  <c r="J495" i="36"/>
  <c r="J593" i="36" s="1"/>
  <c r="J496" i="36"/>
  <c r="J594" i="36" s="1"/>
  <c r="J497" i="36"/>
  <c r="J595" i="36" s="1"/>
  <c r="J498" i="36"/>
  <c r="J596" i="36" s="1"/>
  <c r="J499" i="36"/>
  <c r="J597" i="36" s="1"/>
  <c r="J500" i="36"/>
  <c r="J598" i="36" s="1"/>
  <c r="J501" i="36"/>
  <c r="J599" i="36" s="1"/>
  <c r="J502" i="36"/>
  <c r="J600" i="36" s="1"/>
  <c r="J503" i="36"/>
  <c r="J601" i="36" s="1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38" i="36"/>
  <c r="K239" i="36"/>
  <c r="K240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AJ609" i="36"/>
  <c r="AJ610" i="36"/>
  <c r="AJ611" i="36"/>
  <c r="L610" i="36"/>
  <c r="L611" i="36"/>
  <c r="L609" i="36"/>
  <c r="K505" i="36"/>
  <c r="A367" i="36"/>
  <c r="B367" i="36"/>
  <c r="C367" i="36"/>
  <c r="D367" i="36"/>
  <c r="E367" i="36"/>
  <c r="E465" i="36" s="1"/>
  <c r="E563" i="36" s="1"/>
  <c r="F367" i="36"/>
  <c r="G367" i="36"/>
  <c r="H367" i="36"/>
  <c r="I367" i="36"/>
  <c r="L465" i="36"/>
  <c r="A368" i="36"/>
  <c r="B368" i="36"/>
  <c r="C368" i="36"/>
  <c r="D368" i="36"/>
  <c r="E368" i="36"/>
  <c r="F368" i="36"/>
  <c r="G368" i="36"/>
  <c r="H368" i="36"/>
  <c r="I368" i="36"/>
  <c r="L466" i="36"/>
  <c r="A369" i="36"/>
  <c r="B369" i="36"/>
  <c r="C369" i="36"/>
  <c r="D369" i="36"/>
  <c r="E369" i="36"/>
  <c r="F369" i="36"/>
  <c r="G369" i="36"/>
  <c r="H369" i="36"/>
  <c r="I369" i="36"/>
  <c r="L467" i="36"/>
  <c r="A370" i="36"/>
  <c r="B370" i="36"/>
  <c r="C370" i="36"/>
  <c r="D370" i="36"/>
  <c r="E370" i="36"/>
  <c r="F370" i="36"/>
  <c r="G370" i="36"/>
  <c r="H370" i="36"/>
  <c r="I370" i="36"/>
  <c r="L468" i="36"/>
  <c r="A371" i="36"/>
  <c r="B371" i="36"/>
  <c r="C371" i="36"/>
  <c r="D371" i="36"/>
  <c r="E371" i="36"/>
  <c r="F371" i="36"/>
  <c r="G371" i="36"/>
  <c r="H371" i="36"/>
  <c r="I371" i="36"/>
  <c r="L469" i="36"/>
  <c r="A372" i="36"/>
  <c r="B372" i="36"/>
  <c r="C372" i="36"/>
  <c r="D372" i="36"/>
  <c r="E372" i="36"/>
  <c r="F372" i="36"/>
  <c r="G372" i="36"/>
  <c r="H372" i="36"/>
  <c r="I372" i="36"/>
  <c r="L470" i="36"/>
  <c r="A373" i="36"/>
  <c r="B373" i="36"/>
  <c r="C373" i="36"/>
  <c r="D373" i="36"/>
  <c r="E373" i="36"/>
  <c r="E471" i="36" s="1"/>
  <c r="E569" i="36" s="1"/>
  <c r="F373" i="36"/>
  <c r="G373" i="36"/>
  <c r="H373" i="36"/>
  <c r="I373" i="36"/>
  <c r="L471" i="36"/>
  <c r="A374" i="36"/>
  <c r="B374" i="36"/>
  <c r="C374" i="36"/>
  <c r="D374" i="36"/>
  <c r="E374" i="36"/>
  <c r="F374" i="36"/>
  <c r="G374" i="36"/>
  <c r="H374" i="36"/>
  <c r="I374" i="36"/>
  <c r="L472" i="36"/>
  <c r="A375" i="36"/>
  <c r="B375" i="36"/>
  <c r="C375" i="36"/>
  <c r="D375" i="36"/>
  <c r="E375" i="36"/>
  <c r="F375" i="36"/>
  <c r="G375" i="36"/>
  <c r="H375" i="36"/>
  <c r="I375" i="36"/>
  <c r="L473" i="36"/>
  <c r="A376" i="36"/>
  <c r="B376" i="36"/>
  <c r="C376" i="36"/>
  <c r="D376" i="36"/>
  <c r="E376" i="36"/>
  <c r="F376" i="36"/>
  <c r="G376" i="36"/>
  <c r="H376" i="36"/>
  <c r="I376" i="36"/>
  <c r="L474" i="36"/>
  <c r="A377" i="36"/>
  <c r="B377" i="36"/>
  <c r="C377" i="36"/>
  <c r="D377" i="36"/>
  <c r="E377" i="36"/>
  <c r="F377" i="36"/>
  <c r="G377" i="36"/>
  <c r="H377" i="36"/>
  <c r="I377" i="36"/>
  <c r="I475" i="36" s="1"/>
  <c r="I573" i="36" s="1"/>
  <c r="L475" i="36"/>
  <c r="A378" i="36"/>
  <c r="B378" i="36"/>
  <c r="C378" i="36"/>
  <c r="D378" i="36"/>
  <c r="E378" i="36"/>
  <c r="F378" i="36"/>
  <c r="G378" i="36"/>
  <c r="H378" i="36"/>
  <c r="I378" i="36"/>
  <c r="L476" i="36"/>
  <c r="A379" i="36"/>
  <c r="B379" i="36"/>
  <c r="C379" i="36"/>
  <c r="D379" i="36"/>
  <c r="E379" i="36"/>
  <c r="F379" i="36"/>
  <c r="G379" i="36"/>
  <c r="H379" i="36"/>
  <c r="I379" i="36"/>
  <c r="L477" i="36"/>
  <c r="A380" i="36"/>
  <c r="B380" i="36"/>
  <c r="C380" i="36"/>
  <c r="D380" i="36"/>
  <c r="E380" i="36"/>
  <c r="F380" i="36"/>
  <c r="G380" i="36"/>
  <c r="H380" i="36"/>
  <c r="I380" i="36"/>
  <c r="L478" i="36"/>
  <c r="A381" i="36"/>
  <c r="B381" i="36"/>
  <c r="C381" i="36"/>
  <c r="D381" i="36"/>
  <c r="E381" i="36"/>
  <c r="E479" i="36" s="1"/>
  <c r="E577" i="36" s="1"/>
  <c r="F381" i="36"/>
  <c r="G381" i="36"/>
  <c r="H381" i="36"/>
  <c r="I381" i="36"/>
  <c r="L479" i="36"/>
  <c r="A382" i="36"/>
  <c r="B382" i="36"/>
  <c r="C382" i="36"/>
  <c r="C480" i="36" s="1"/>
  <c r="C578" i="36" s="1"/>
  <c r="D382" i="36"/>
  <c r="E382" i="36"/>
  <c r="F382" i="36"/>
  <c r="G382" i="36"/>
  <c r="H382" i="36"/>
  <c r="I382" i="36"/>
  <c r="L480" i="36"/>
  <c r="A383" i="36"/>
  <c r="B383" i="36"/>
  <c r="C383" i="36"/>
  <c r="D383" i="36"/>
  <c r="E383" i="36"/>
  <c r="F383" i="36"/>
  <c r="G383" i="36"/>
  <c r="H383" i="36"/>
  <c r="I383" i="36"/>
  <c r="L481" i="36"/>
  <c r="A384" i="36"/>
  <c r="B384" i="36"/>
  <c r="C384" i="36"/>
  <c r="D384" i="36"/>
  <c r="E384" i="36"/>
  <c r="F384" i="36"/>
  <c r="G384" i="36"/>
  <c r="G482" i="36" s="1"/>
  <c r="G580" i="36" s="1"/>
  <c r="H384" i="36"/>
  <c r="I384" i="36"/>
  <c r="L482" i="36"/>
  <c r="A385" i="36"/>
  <c r="B385" i="36"/>
  <c r="C385" i="36"/>
  <c r="D385" i="36"/>
  <c r="E385" i="36"/>
  <c r="F385" i="36"/>
  <c r="G385" i="36"/>
  <c r="H385" i="36"/>
  <c r="I385" i="36"/>
  <c r="L483" i="36"/>
  <c r="A386" i="36"/>
  <c r="B386" i="36"/>
  <c r="C386" i="36"/>
  <c r="D386" i="36"/>
  <c r="E386" i="36"/>
  <c r="F386" i="36"/>
  <c r="G386" i="36"/>
  <c r="H386" i="36"/>
  <c r="I386" i="36"/>
  <c r="L484" i="36"/>
  <c r="A387" i="36"/>
  <c r="B387" i="36"/>
  <c r="B485" i="36" s="1"/>
  <c r="B583" i="36" s="1"/>
  <c r="C387" i="36"/>
  <c r="D387" i="36"/>
  <c r="E387" i="36"/>
  <c r="F387" i="36"/>
  <c r="G387" i="36"/>
  <c r="H387" i="36"/>
  <c r="I387" i="36"/>
  <c r="L485" i="36"/>
  <c r="A388" i="36"/>
  <c r="B388" i="36"/>
  <c r="C388" i="36"/>
  <c r="D388" i="36"/>
  <c r="E388" i="36"/>
  <c r="F388" i="36"/>
  <c r="G388" i="36"/>
  <c r="H388" i="36"/>
  <c r="I388" i="36"/>
  <c r="L486" i="36"/>
  <c r="A389" i="36"/>
  <c r="B389" i="36"/>
  <c r="C389" i="36"/>
  <c r="D389" i="36"/>
  <c r="E389" i="36"/>
  <c r="F389" i="36"/>
  <c r="G389" i="36"/>
  <c r="H389" i="36"/>
  <c r="I389" i="36"/>
  <c r="L487" i="36"/>
  <c r="A390" i="36"/>
  <c r="B390" i="36"/>
  <c r="C390" i="36"/>
  <c r="D390" i="36"/>
  <c r="E390" i="36"/>
  <c r="F390" i="36"/>
  <c r="G390" i="36"/>
  <c r="H390" i="36"/>
  <c r="I390" i="36"/>
  <c r="L488" i="36"/>
  <c r="A391" i="36"/>
  <c r="B391" i="36"/>
  <c r="C391" i="36"/>
  <c r="D391" i="36"/>
  <c r="E391" i="36"/>
  <c r="F391" i="36"/>
  <c r="G391" i="36"/>
  <c r="H391" i="36"/>
  <c r="I391" i="36"/>
  <c r="L489" i="36"/>
  <c r="A392" i="36"/>
  <c r="B392" i="36"/>
  <c r="C392" i="36"/>
  <c r="D392" i="36"/>
  <c r="E392" i="36"/>
  <c r="F392" i="36"/>
  <c r="G392" i="36"/>
  <c r="H392" i="36"/>
  <c r="I392" i="36"/>
  <c r="L490" i="36"/>
  <c r="A393" i="36"/>
  <c r="B393" i="36"/>
  <c r="C393" i="36"/>
  <c r="D393" i="36"/>
  <c r="E393" i="36"/>
  <c r="F393" i="36"/>
  <c r="G393" i="36"/>
  <c r="H393" i="36"/>
  <c r="I393" i="36"/>
  <c r="L491" i="36"/>
  <c r="A394" i="36"/>
  <c r="B394" i="36"/>
  <c r="C394" i="36"/>
  <c r="D394" i="36"/>
  <c r="E394" i="36"/>
  <c r="F394" i="36"/>
  <c r="G394" i="36"/>
  <c r="H394" i="36"/>
  <c r="I394" i="36"/>
  <c r="L492" i="36"/>
  <c r="A395" i="36"/>
  <c r="B395" i="36"/>
  <c r="C395" i="36"/>
  <c r="D395" i="36"/>
  <c r="E395" i="36"/>
  <c r="F395" i="36"/>
  <c r="G395" i="36"/>
  <c r="H395" i="36"/>
  <c r="I395" i="36"/>
  <c r="L493" i="36"/>
  <c r="A396" i="36"/>
  <c r="B396" i="36"/>
  <c r="C396" i="36"/>
  <c r="D396" i="36"/>
  <c r="E396" i="36"/>
  <c r="F396" i="36"/>
  <c r="G396" i="36"/>
  <c r="H396" i="36"/>
  <c r="I396" i="36"/>
  <c r="L494" i="36"/>
  <c r="A397" i="36"/>
  <c r="B397" i="36"/>
  <c r="C397" i="36"/>
  <c r="C495" i="36" s="1"/>
  <c r="C593" i="36" s="1"/>
  <c r="D397" i="36"/>
  <c r="E397" i="36"/>
  <c r="F397" i="36"/>
  <c r="G397" i="36"/>
  <c r="H397" i="36"/>
  <c r="I397" i="36"/>
  <c r="L495" i="36"/>
  <c r="A398" i="36"/>
  <c r="B398" i="36"/>
  <c r="C398" i="36"/>
  <c r="D398" i="36"/>
  <c r="E398" i="36"/>
  <c r="F398" i="36"/>
  <c r="G398" i="36"/>
  <c r="G496" i="36" s="1"/>
  <c r="G594" i="36" s="1"/>
  <c r="H398" i="36"/>
  <c r="I398" i="36"/>
  <c r="L496" i="36"/>
  <c r="A399" i="36"/>
  <c r="B399" i="36"/>
  <c r="C399" i="36"/>
  <c r="D399" i="36"/>
  <c r="E399" i="36"/>
  <c r="F399" i="36"/>
  <c r="G399" i="36"/>
  <c r="H399" i="36"/>
  <c r="I399" i="36"/>
  <c r="L497" i="36"/>
  <c r="A400" i="36"/>
  <c r="B400" i="36"/>
  <c r="C400" i="36"/>
  <c r="D400" i="36"/>
  <c r="E400" i="36"/>
  <c r="F400" i="36"/>
  <c r="G400" i="36"/>
  <c r="H400" i="36"/>
  <c r="I400" i="36"/>
  <c r="L498" i="36"/>
  <c r="A401" i="36"/>
  <c r="B401" i="36"/>
  <c r="C401" i="36"/>
  <c r="D401" i="36"/>
  <c r="E401" i="36"/>
  <c r="E499" i="36" s="1"/>
  <c r="E597" i="36" s="1"/>
  <c r="F401" i="36"/>
  <c r="G401" i="36"/>
  <c r="H401" i="36"/>
  <c r="I401" i="36"/>
  <c r="L499" i="36"/>
  <c r="A402" i="36"/>
  <c r="B402" i="36"/>
  <c r="C402" i="36"/>
  <c r="D402" i="36"/>
  <c r="E402" i="36"/>
  <c r="F402" i="36"/>
  <c r="G402" i="36"/>
  <c r="H402" i="36"/>
  <c r="I402" i="36"/>
  <c r="L500" i="36"/>
  <c r="A403" i="36"/>
  <c r="B403" i="36"/>
  <c r="C403" i="36"/>
  <c r="D403" i="36"/>
  <c r="E403" i="36"/>
  <c r="F403" i="36"/>
  <c r="G403" i="36"/>
  <c r="H403" i="36"/>
  <c r="I403" i="36"/>
  <c r="L501" i="36"/>
  <c r="A404" i="36"/>
  <c r="B404" i="36"/>
  <c r="C404" i="36"/>
  <c r="D404" i="36"/>
  <c r="E404" i="36"/>
  <c r="F404" i="36"/>
  <c r="G404" i="36"/>
  <c r="H404" i="36"/>
  <c r="I404" i="36"/>
  <c r="L502" i="36"/>
  <c r="A405" i="36"/>
  <c r="B405" i="36"/>
  <c r="C405" i="36"/>
  <c r="D405" i="36"/>
  <c r="E405" i="36"/>
  <c r="F405" i="36"/>
  <c r="G405" i="36"/>
  <c r="H405" i="36"/>
  <c r="I405" i="36"/>
  <c r="L503" i="36"/>
  <c r="K209" i="36"/>
  <c r="C4" i="36" s="1"/>
  <c r="A169" i="36"/>
  <c r="A268" i="36" s="1"/>
  <c r="B169" i="36"/>
  <c r="B268" i="36" s="1"/>
  <c r="C169" i="36"/>
  <c r="C268" i="36" s="1"/>
  <c r="D169" i="36"/>
  <c r="D268" i="36" s="1"/>
  <c r="E169" i="36"/>
  <c r="E268" i="36" s="1"/>
  <c r="F169" i="36"/>
  <c r="F268" i="36" s="1"/>
  <c r="G169" i="36"/>
  <c r="G268" i="36" s="1"/>
  <c r="H169" i="36"/>
  <c r="H268" i="36" s="1"/>
  <c r="I169" i="36"/>
  <c r="I268" i="36" s="1"/>
  <c r="J169" i="36"/>
  <c r="J268" i="36" s="1"/>
  <c r="L169" i="36"/>
  <c r="M367" i="36" s="1"/>
  <c r="A170" i="36"/>
  <c r="A269" i="36" s="1"/>
  <c r="B170" i="36"/>
  <c r="B269" i="36" s="1"/>
  <c r="C170" i="36"/>
  <c r="C269" i="36" s="1"/>
  <c r="D170" i="36"/>
  <c r="D269" i="36" s="1"/>
  <c r="E170" i="36"/>
  <c r="E269" i="36" s="1"/>
  <c r="F170" i="36"/>
  <c r="F269" i="36" s="1"/>
  <c r="G170" i="36"/>
  <c r="G269" i="36" s="1"/>
  <c r="H170" i="36"/>
  <c r="H269" i="36" s="1"/>
  <c r="I170" i="36"/>
  <c r="I269" i="36" s="1"/>
  <c r="J170" i="36"/>
  <c r="J269" i="36" s="1"/>
  <c r="L170" i="36"/>
  <c r="M368" i="36" s="1"/>
  <c r="A171" i="36"/>
  <c r="A270" i="36" s="1"/>
  <c r="B171" i="36"/>
  <c r="B270" i="36" s="1"/>
  <c r="C171" i="36"/>
  <c r="C270" i="36" s="1"/>
  <c r="D171" i="36"/>
  <c r="D270" i="36" s="1"/>
  <c r="E171" i="36"/>
  <c r="E270" i="36" s="1"/>
  <c r="F171" i="36"/>
  <c r="F270" i="36" s="1"/>
  <c r="G171" i="36"/>
  <c r="G270" i="36" s="1"/>
  <c r="H171" i="36"/>
  <c r="H270" i="36" s="1"/>
  <c r="I171" i="36"/>
  <c r="I270" i="36" s="1"/>
  <c r="J171" i="36"/>
  <c r="J270" i="36" s="1"/>
  <c r="L171" i="36"/>
  <c r="M369" i="36" s="1"/>
  <c r="A172" i="36"/>
  <c r="A271" i="36" s="1"/>
  <c r="B172" i="36"/>
  <c r="B271" i="36" s="1"/>
  <c r="C172" i="36"/>
  <c r="C271" i="36" s="1"/>
  <c r="D172" i="36"/>
  <c r="D271" i="36" s="1"/>
  <c r="E172" i="36"/>
  <c r="E271" i="36" s="1"/>
  <c r="F172" i="36"/>
  <c r="F271" i="36" s="1"/>
  <c r="G172" i="36"/>
  <c r="G271" i="36" s="1"/>
  <c r="H172" i="36"/>
  <c r="H271" i="36" s="1"/>
  <c r="I172" i="36"/>
  <c r="I271" i="36" s="1"/>
  <c r="J172" i="36"/>
  <c r="J271" i="36" s="1"/>
  <c r="L172" i="36"/>
  <c r="M370" i="36" s="1"/>
  <c r="A173" i="36"/>
  <c r="A272" i="36" s="1"/>
  <c r="B173" i="36"/>
  <c r="B272" i="36" s="1"/>
  <c r="C173" i="36"/>
  <c r="C272" i="36" s="1"/>
  <c r="D173" i="36"/>
  <c r="D272" i="36" s="1"/>
  <c r="E173" i="36"/>
  <c r="E272" i="36" s="1"/>
  <c r="F173" i="36"/>
  <c r="F272" i="36" s="1"/>
  <c r="G173" i="36"/>
  <c r="G272" i="36" s="1"/>
  <c r="H173" i="36"/>
  <c r="H272" i="36" s="1"/>
  <c r="I173" i="36"/>
  <c r="I272" i="36" s="1"/>
  <c r="J173" i="36"/>
  <c r="J272" i="36" s="1"/>
  <c r="L173" i="36"/>
  <c r="M371" i="36" s="1"/>
  <c r="A174" i="36"/>
  <c r="A273" i="36" s="1"/>
  <c r="B174" i="36"/>
  <c r="B273" i="36" s="1"/>
  <c r="C174" i="36"/>
  <c r="C273" i="36" s="1"/>
  <c r="D174" i="36"/>
  <c r="D273" i="36" s="1"/>
  <c r="E174" i="36"/>
  <c r="E273" i="36" s="1"/>
  <c r="F174" i="36"/>
  <c r="F273" i="36" s="1"/>
  <c r="G174" i="36"/>
  <c r="G273" i="36" s="1"/>
  <c r="H174" i="36"/>
  <c r="H273" i="36" s="1"/>
  <c r="I174" i="36"/>
  <c r="I273" i="36" s="1"/>
  <c r="J174" i="36"/>
  <c r="J273" i="36" s="1"/>
  <c r="L174" i="36"/>
  <c r="M372" i="36" s="1"/>
  <c r="A175" i="36"/>
  <c r="A274" i="36" s="1"/>
  <c r="B175" i="36"/>
  <c r="B274" i="36" s="1"/>
  <c r="C175" i="36"/>
  <c r="C274" i="36" s="1"/>
  <c r="D175" i="36"/>
  <c r="D274" i="36" s="1"/>
  <c r="E175" i="36"/>
  <c r="E274" i="36" s="1"/>
  <c r="F175" i="36"/>
  <c r="F274" i="36" s="1"/>
  <c r="G175" i="36"/>
  <c r="G274" i="36" s="1"/>
  <c r="H175" i="36"/>
  <c r="H274" i="36" s="1"/>
  <c r="I175" i="36"/>
  <c r="I274" i="36" s="1"/>
  <c r="J175" i="36"/>
  <c r="J274" i="36" s="1"/>
  <c r="L175" i="36"/>
  <c r="M373" i="36" s="1"/>
  <c r="A176" i="36"/>
  <c r="A275" i="36" s="1"/>
  <c r="B176" i="36"/>
  <c r="B275" i="36" s="1"/>
  <c r="C176" i="36"/>
  <c r="C275" i="36" s="1"/>
  <c r="D176" i="36"/>
  <c r="D275" i="36" s="1"/>
  <c r="E176" i="36"/>
  <c r="E275" i="36" s="1"/>
  <c r="F176" i="36"/>
  <c r="F275" i="36" s="1"/>
  <c r="G176" i="36"/>
  <c r="G275" i="36" s="1"/>
  <c r="H176" i="36"/>
  <c r="H275" i="36" s="1"/>
  <c r="I176" i="36"/>
  <c r="I275" i="36" s="1"/>
  <c r="J176" i="36"/>
  <c r="J275" i="36" s="1"/>
  <c r="L176" i="36"/>
  <c r="M374" i="36" s="1"/>
  <c r="A177" i="36"/>
  <c r="A276" i="36" s="1"/>
  <c r="B177" i="36"/>
  <c r="B276" i="36" s="1"/>
  <c r="C177" i="36"/>
  <c r="C276" i="36" s="1"/>
  <c r="D177" i="36"/>
  <c r="D276" i="36" s="1"/>
  <c r="E177" i="36"/>
  <c r="E276" i="36" s="1"/>
  <c r="F177" i="36"/>
  <c r="F276" i="36" s="1"/>
  <c r="G177" i="36"/>
  <c r="G276" i="36" s="1"/>
  <c r="H177" i="36"/>
  <c r="H276" i="36" s="1"/>
  <c r="I177" i="36"/>
  <c r="I276" i="36" s="1"/>
  <c r="J177" i="36"/>
  <c r="J276" i="36" s="1"/>
  <c r="L177" i="36"/>
  <c r="M375" i="36" s="1"/>
  <c r="A178" i="36"/>
  <c r="A277" i="36" s="1"/>
  <c r="B178" i="36"/>
  <c r="B277" i="36" s="1"/>
  <c r="C178" i="36"/>
  <c r="C277" i="36" s="1"/>
  <c r="D178" i="36"/>
  <c r="D277" i="36" s="1"/>
  <c r="E178" i="36"/>
  <c r="E277" i="36" s="1"/>
  <c r="F178" i="36"/>
  <c r="F277" i="36" s="1"/>
  <c r="G178" i="36"/>
  <c r="G277" i="36" s="1"/>
  <c r="H178" i="36"/>
  <c r="H277" i="36" s="1"/>
  <c r="I178" i="36"/>
  <c r="I277" i="36" s="1"/>
  <c r="J178" i="36"/>
  <c r="J277" i="36" s="1"/>
  <c r="L178" i="36"/>
  <c r="M376" i="36" s="1"/>
  <c r="A179" i="36"/>
  <c r="A278" i="36" s="1"/>
  <c r="B179" i="36"/>
  <c r="B278" i="36" s="1"/>
  <c r="C179" i="36"/>
  <c r="C278" i="36" s="1"/>
  <c r="D179" i="36"/>
  <c r="D278" i="36" s="1"/>
  <c r="E179" i="36"/>
  <c r="E278" i="36" s="1"/>
  <c r="F179" i="36"/>
  <c r="F278" i="36" s="1"/>
  <c r="G179" i="36"/>
  <c r="G278" i="36" s="1"/>
  <c r="H179" i="36"/>
  <c r="H278" i="36" s="1"/>
  <c r="I179" i="36"/>
  <c r="I278" i="36" s="1"/>
  <c r="J179" i="36"/>
  <c r="J278" i="36" s="1"/>
  <c r="L179" i="36"/>
  <c r="M377" i="36" s="1"/>
  <c r="A180" i="36"/>
  <c r="A279" i="36" s="1"/>
  <c r="B180" i="36"/>
  <c r="B279" i="36" s="1"/>
  <c r="C180" i="36"/>
  <c r="C279" i="36" s="1"/>
  <c r="D180" i="36"/>
  <c r="D279" i="36" s="1"/>
  <c r="E180" i="36"/>
  <c r="E279" i="36" s="1"/>
  <c r="F180" i="36"/>
  <c r="F279" i="36" s="1"/>
  <c r="G180" i="36"/>
  <c r="G279" i="36" s="1"/>
  <c r="H180" i="36"/>
  <c r="H279" i="36" s="1"/>
  <c r="I180" i="36"/>
  <c r="I279" i="36" s="1"/>
  <c r="J180" i="36"/>
  <c r="J279" i="36" s="1"/>
  <c r="L180" i="36"/>
  <c r="M378" i="36" s="1"/>
  <c r="A181" i="36"/>
  <c r="A280" i="36" s="1"/>
  <c r="B181" i="36"/>
  <c r="B280" i="36" s="1"/>
  <c r="C181" i="36"/>
  <c r="C280" i="36" s="1"/>
  <c r="D181" i="36"/>
  <c r="D280" i="36" s="1"/>
  <c r="E181" i="36"/>
  <c r="E280" i="36" s="1"/>
  <c r="F181" i="36"/>
  <c r="F280" i="36" s="1"/>
  <c r="G181" i="36"/>
  <c r="G280" i="36" s="1"/>
  <c r="H181" i="36"/>
  <c r="H280" i="36" s="1"/>
  <c r="I181" i="36"/>
  <c r="I280" i="36" s="1"/>
  <c r="J181" i="36"/>
  <c r="J280" i="36" s="1"/>
  <c r="L181" i="36"/>
  <c r="M379" i="36" s="1"/>
  <c r="A182" i="36"/>
  <c r="A281" i="36" s="1"/>
  <c r="B182" i="36"/>
  <c r="B281" i="36" s="1"/>
  <c r="C182" i="36"/>
  <c r="C281" i="36" s="1"/>
  <c r="D182" i="36"/>
  <c r="D281" i="36" s="1"/>
  <c r="E182" i="36"/>
  <c r="E281" i="36" s="1"/>
  <c r="F182" i="36"/>
  <c r="F281" i="36" s="1"/>
  <c r="G182" i="36"/>
  <c r="G281" i="36" s="1"/>
  <c r="H182" i="36"/>
  <c r="H281" i="36" s="1"/>
  <c r="I182" i="36"/>
  <c r="I281" i="36" s="1"/>
  <c r="J182" i="36"/>
  <c r="J281" i="36" s="1"/>
  <c r="L182" i="36"/>
  <c r="M380" i="36" s="1"/>
  <c r="A183" i="36"/>
  <c r="A282" i="36" s="1"/>
  <c r="B183" i="36"/>
  <c r="B282" i="36" s="1"/>
  <c r="C183" i="36"/>
  <c r="C282" i="36" s="1"/>
  <c r="D183" i="36"/>
  <c r="D282" i="36" s="1"/>
  <c r="E183" i="36"/>
  <c r="E282" i="36" s="1"/>
  <c r="F183" i="36"/>
  <c r="F282" i="36" s="1"/>
  <c r="G183" i="36"/>
  <c r="G282" i="36" s="1"/>
  <c r="H183" i="36"/>
  <c r="H282" i="36" s="1"/>
  <c r="I183" i="36"/>
  <c r="I282" i="36" s="1"/>
  <c r="J183" i="36"/>
  <c r="J282" i="36" s="1"/>
  <c r="L183" i="36"/>
  <c r="M381" i="36" s="1"/>
  <c r="A184" i="36"/>
  <c r="A283" i="36" s="1"/>
  <c r="B184" i="36"/>
  <c r="B283" i="36" s="1"/>
  <c r="C184" i="36"/>
  <c r="C283" i="36" s="1"/>
  <c r="D184" i="36"/>
  <c r="D283" i="36" s="1"/>
  <c r="E184" i="36"/>
  <c r="E283" i="36" s="1"/>
  <c r="F184" i="36"/>
  <c r="F283" i="36" s="1"/>
  <c r="G184" i="36"/>
  <c r="G283" i="36" s="1"/>
  <c r="H184" i="36"/>
  <c r="H283" i="36" s="1"/>
  <c r="I184" i="36"/>
  <c r="I283" i="36" s="1"/>
  <c r="J184" i="36"/>
  <c r="J283" i="36" s="1"/>
  <c r="L184" i="36"/>
  <c r="M382" i="36" s="1"/>
  <c r="A185" i="36"/>
  <c r="A284" i="36" s="1"/>
  <c r="B185" i="36"/>
  <c r="B284" i="36" s="1"/>
  <c r="C185" i="36"/>
  <c r="C284" i="36" s="1"/>
  <c r="D185" i="36"/>
  <c r="D284" i="36" s="1"/>
  <c r="E185" i="36"/>
  <c r="E284" i="36" s="1"/>
  <c r="F185" i="36"/>
  <c r="F284" i="36" s="1"/>
  <c r="G185" i="36"/>
  <c r="G284" i="36" s="1"/>
  <c r="H185" i="36"/>
  <c r="H284" i="36" s="1"/>
  <c r="I185" i="36"/>
  <c r="I284" i="36" s="1"/>
  <c r="J185" i="36"/>
  <c r="J284" i="36" s="1"/>
  <c r="L185" i="36"/>
  <c r="M383" i="36" s="1"/>
  <c r="A186" i="36"/>
  <c r="A285" i="36" s="1"/>
  <c r="B186" i="36"/>
  <c r="B285" i="36" s="1"/>
  <c r="C186" i="36"/>
  <c r="C285" i="36" s="1"/>
  <c r="D186" i="36"/>
  <c r="D285" i="36" s="1"/>
  <c r="E186" i="36"/>
  <c r="E285" i="36" s="1"/>
  <c r="F186" i="36"/>
  <c r="F285" i="36" s="1"/>
  <c r="G186" i="36"/>
  <c r="G285" i="36" s="1"/>
  <c r="H186" i="36"/>
  <c r="H285" i="36" s="1"/>
  <c r="I186" i="36"/>
  <c r="I285" i="36" s="1"/>
  <c r="J186" i="36"/>
  <c r="J285" i="36" s="1"/>
  <c r="L186" i="36"/>
  <c r="M384" i="36" s="1"/>
  <c r="A187" i="36"/>
  <c r="A286" i="36" s="1"/>
  <c r="B187" i="36"/>
  <c r="B286" i="36" s="1"/>
  <c r="C187" i="36"/>
  <c r="C286" i="36" s="1"/>
  <c r="D187" i="36"/>
  <c r="D286" i="36" s="1"/>
  <c r="E187" i="36"/>
  <c r="E286" i="36" s="1"/>
  <c r="F187" i="36"/>
  <c r="F286" i="36" s="1"/>
  <c r="G187" i="36"/>
  <c r="G286" i="36" s="1"/>
  <c r="H187" i="36"/>
  <c r="H286" i="36" s="1"/>
  <c r="I187" i="36"/>
  <c r="I286" i="36" s="1"/>
  <c r="J187" i="36"/>
  <c r="J286" i="36" s="1"/>
  <c r="L187" i="36"/>
  <c r="A188" i="36"/>
  <c r="A287" i="36" s="1"/>
  <c r="B188" i="36"/>
  <c r="B287" i="36" s="1"/>
  <c r="C188" i="36"/>
  <c r="C287" i="36" s="1"/>
  <c r="D188" i="36"/>
  <c r="D287" i="36" s="1"/>
  <c r="E188" i="36"/>
  <c r="E287" i="36" s="1"/>
  <c r="F188" i="36"/>
  <c r="F287" i="36" s="1"/>
  <c r="G188" i="36"/>
  <c r="G287" i="36" s="1"/>
  <c r="H188" i="36"/>
  <c r="H287" i="36" s="1"/>
  <c r="I188" i="36"/>
  <c r="I287" i="36" s="1"/>
  <c r="J188" i="36"/>
  <c r="J287" i="36" s="1"/>
  <c r="L188" i="36"/>
  <c r="M386" i="36" s="1"/>
  <c r="A189" i="36"/>
  <c r="A288" i="36" s="1"/>
  <c r="B189" i="36"/>
  <c r="B288" i="36" s="1"/>
  <c r="C189" i="36"/>
  <c r="C288" i="36" s="1"/>
  <c r="D189" i="36"/>
  <c r="D288" i="36" s="1"/>
  <c r="E189" i="36"/>
  <c r="E288" i="36" s="1"/>
  <c r="F189" i="36"/>
  <c r="F288" i="36" s="1"/>
  <c r="G189" i="36"/>
  <c r="G288" i="36" s="1"/>
  <c r="H189" i="36"/>
  <c r="H288" i="36" s="1"/>
  <c r="I189" i="36"/>
  <c r="I288" i="36" s="1"/>
  <c r="J189" i="36"/>
  <c r="J288" i="36" s="1"/>
  <c r="L189" i="36"/>
  <c r="M387" i="36" s="1"/>
  <c r="A190" i="36"/>
  <c r="A289" i="36" s="1"/>
  <c r="B190" i="36"/>
  <c r="B289" i="36" s="1"/>
  <c r="C190" i="36"/>
  <c r="C289" i="36" s="1"/>
  <c r="D190" i="36"/>
  <c r="D289" i="36" s="1"/>
  <c r="E190" i="36"/>
  <c r="E289" i="36" s="1"/>
  <c r="F190" i="36"/>
  <c r="F289" i="36" s="1"/>
  <c r="G190" i="36"/>
  <c r="G289" i="36" s="1"/>
  <c r="H190" i="36"/>
  <c r="H289" i="36" s="1"/>
  <c r="I190" i="36"/>
  <c r="I289" i="36" s="1"/>
  <c r="J190" i="36"/>
  <c r="J289" i="36" s="1"/>
  <c r="L190" i="36"/>
  <c r="M388" i="36" s="1"/>
  <c r="A191" i="36"/>
  <c r="A290" i="36" s="1"/>
  <c r="B191" i="36"/>
  <c r="B290" i="36" s="1"/>
  <c r="C191" i="36"/>
  <c r="C290" i="36" s="1"/>
  <c r="D191" i="36"/>
  <c r="D290" i="36" s="1"/>
  <c r="E191" i="36"/>
  <c r="E290" i="36" s="1"/>
  <c r="F191" i="36"/>
  <c r="F290" i="36" s="1"/>
  <c r="G191" i="36"/>
  <c r="G290" i="36" s="1"/>
  <c r="H191" i="36"/>
  <c r="H290" i="36" s="1"/>
  <c r="I191" i="36"/>
  <c r="I290" i="36" s="1"/>
  <c r="J191" i="36"/>
  <c r="J290" i="36" s="1"/>
  <c r="L191" i="36"/>
  <c r="M389" i="36" s="1"/>
  <c r="A192" i="36"/>
  <c r="A291" i="36" s="1"/>
  <c r="B192" i="36"/>
  <c r="B291" i="36" s="1"/>
  <c r="C192" i="36"/>
  <c r="C291" i="36" s="1"/>
  <c r="D192" i="36"/>
  <c r="D291" i="36" s="1"/>
  <c r="E192" i="36"/>
  <c r="E291" i="36" s="1"/>
  <c r="F192" i="36"/>
  <c r="F291" i="36" s="1"/>
  <c r="G192" i="36"/>
  <c r="G291" i="36" s="1"/>
  <c r="H192" i="36"/>
  <c r="H291" i="36" s="1"/>
  <c r="I192" i="36"/>
  <c r="I291" i="36" s="1"/>
  <c r="J192" i="36"/>
  <c r="J291" i="36" s="1"/>
  <c r="L192" i="36"/>
  <c r="M390" i="36" s="1"/>
  <c r="A193" i="36"/>
  <c r="A292" i="36" s="1"/>
  <c r="B193" i="36"/>
  <c r="B292" i="36" s="1"/>
  <c r="C193" i="36"/>
  <c r="C292" i="36" s="1"/>
  <c r="D193" i="36"/>
  <c r="D292" i="36" s="1"/>
  <c r="E193" i="36"/>
  <c r="E292" i="36" s="1"/>
  <c r="F193" i="36"/>
  <c r="F292" i="36" s="1"/>
  <c r="G193" i="36"/>
  <c r="G292" i="36" s="1"/>
  <c r="H193" i="36"/>
  <c r="H292" i="36" s="1"/>
  <c r="I193" i="36"/>
  <c r="I292" i="36" s="1"/>
  <c r="J193" i="36"/>
  <c r="J292" i="36" s="1"/>
  <c r="L193" i="36"/>
  <c r="M391" i="36" s="1"/>
  <c r="A194" i="36"/>
  <c r="A293" i="36" s="1"/>
  <c r="B194" i="36"/>
  <c r="B293" i="36" s="1"/>
  <c r="C194" i="36"/>
  <c r="C293" i="36" s="1"/>
  <c r="D194" i="36"/>
  <c r="D293" i="36" s="1"/>
  <c r="E194" i="36"/>
  <c r="E293" i="36" s="1"/>
  <c r="F194" i="36"/>
  <c r="F293" i="36" s="1"/>
  <c r="G194" i="36"/>
  <c r="G293" i="36" s="1"/>
  <c r="H194" i="36"/>
  <c r="H293" i="36" s="1"/>
  <c r="I194" i="36"/>
  <c r="I293" i="36" s="1"/>
  <c r="J194" i="36"/>
  <c r="J293" i="36" s="1"/>
  <c r="L194" i="36"/>
  <c r="M392" i="36" s="1"/>
  <c r="A195" i="36"/>
  <c r="A294" i="36" s="1"/>
  <c r="B195" i="36"/>
  <c r="B294" i="36" s="1"/>
  <c r="C195" i="36"/>
  <c r="C294" i="36" s="1"/>
  <c r="D195" i="36"/>
  <c r="D294" i="36" s="1"/>
  <c r="E195" i="36"/>
  <c r="E294" i="36" s="1"/>
  <c r="F195" i="36"/>
  <c r="F294" i="36" s="1"/>
  <c r="G195" i="36"/>
  <c r="G294" i="36" s="1"/>
  <c r="H195" i="36"/>
  <c r="H294" i="36" s="1"/>
  <c r="I195" i="36"/>
  <c r="I294" i="36" s="1"/>
  <c r="J195" i="36"/>
  <c r="J294" i="36" s="1"/>
  <c r="L195" i="36"/>
  <c r="A196" i="36"/>
  <c r="A295" i="36" s="1"/>
  <c r="B196" i="36"/>
  <c r="B295" i="36" s="1"/>
  <c r="C196" i="36"/>
  <c r="C295" i="36" s="1"/>
  <c r="D196" i="36"/>
  <c r="D295" i="36" s="1"/>
  <c r="E196" i="36"/>
  <c r="E295" i="36" s="1"/>
  <c r="F196" i="36"/>
  <c r="F295" i="36" s="1"/>
  <c r="G196" i="36"/>
  <c r="G295" i="36" s="1"/>
  <c r="H196" i="36"/>
  <c r="H295" i="36" s="1"/>
  <c r="I196" i="36"/>
  <c r="I295" i="36" s="1"/>
  <c r="J196" i="36"/>
  <c r="J295" i="36" s="1"/>
  <c r="L196" i="36"/>
  <c r="M394" i="36" s="1"/>
  <c r="A197" i="36"/>
  <c r="A296" i="36" s="1"/>
  <c r="B197" i="36"/>
  <c r="B296" i="36" s="1"/>
  <c r="C197" i="36"/>
  <c r="C296" i="36" s="1"/>
  <c r="D197" i="36"/>
  <c r="D296" i="36" s="1"/>
  <c r="E197" i="36"/>
  <c r="E296" i="36" s="1"/>
  <c r="F197" i="36"/>
  <c r="F296" i="36" s="1"/>
  <c r="G197" i="36"/>
  <c r="G296" i="36" s="1"/>
  <c r="H197" i="36"/>
  <c r="H296" i="36" s="1"/>
  <c r="I197" i="36"/>
  <c r="I296" i="36" s="1"/>
  <c r="J197" i="36"/>
  <c r="J296" i="36" s="1"/>
  <c r="L197" i="36"/>
  <c r="M395" i="36" s="1"/>
  <c r="A198" i="36"/>
  <c r="A297" i="36" s="1"/>
  <c r="B198" i="36"/>
  <c r="B297" i="36" s="1"/>
  <c r="C198" i="36"/>
  <c r="C297" i="36" s="1"/>
  <c r="D198" i="36"/>
  <c r="D297" i="36" s="1"/>
  <c r="E198" i="36"/>
  <c r="E297" i="36" s="1"/>
  <c r="F198" i="36"/>
  <c r="F297" i="36" s="1"/>
  <c r="G198" i="36"/>
  <c r="G297" i="36" s="1"/>
  <c r="H198" i="36"/>
  <c r="H297" i="36" s="1"/>
  <c r="I198" i="36"/>
  <c r="I297" i="36" s="1"/>
  <c r="J198" i="36"/>
  <c r="J297" i="36" s="1"/>
  <c r="L198" i="36"/>
  <c r="M396" i="36" s="1"/>
  <c r="A199" i="36"/>
  <c r="A298" i="36" s="1"/>
  <c r="B199" i="36"/>
  <c r="B298" i="36" s="1"/>
  <c r="C199" i="36"/>
  <c r="C298" i="36" s="1"/>
  <c r="D199" i="36"/>
  <c r="D298" i="36" s="1"/>
  <c r="E199" i="36"/>
  <c r="E298" i="36" s="1"/>
  <c r="F199" i="36"/>
  <c r="F298" i="36" s="1"/>
  <c r="G199" i="36"/>
  <c r="G298" i="36" s="1"/>
  <c r="H199" i="36"/>
  <c r="H298" i="36" s="1"/>
  <c r="I199" i="36"/>
  <c r="I298" i="36" s="1"/>
  <c r="J199" i="36"/>
  <c r="J298" i="36" s="1"/>
  <c r="L199" i="36"/>
  <c r="M397" i="36" s="1"/>
  <c r="A200" i="36"/>
  <c r="A299" i="36" s="1"/>
  <c r="B200" i="36"/>
  <c r="B299" i="36" s="1"/>
  <c r="C200" i="36"/>
  <c r="C299" i="36" s="1"/>
  <c r="D200" i="36"/>
  <c r="D299" i="36" s="1"/>
  <c r="E200" i="36"/>
  <c r="E299" i="36" s="1"/>
  <c r="F200" i="36"/>
  <c r="F299" i="36" s="1"/>
  <c r="G200" i="36"/>
  <c r="G299" i="36" s="1"/>
  <c r="H200" i="36"/>
  <c r="H299" i="36" s="1"/>
  <c r="I200" i="36"/>
  <c r="I299" i="36" s="1"/>
  <c r="J200" i="36"/>
  <c r="J299" i="36" s="1"/>
  <c r="L200" i="36"/>
  <c r="M398" i="36" s="1"/>
  <c r="A201" i="36"/>
  <c r="A300" i="36" s="1"/>
  <c r="B201" i="36"/>
  <c r="B300" i="36" s="1"/>
  <c r="C201" i="36"/>
  <c r="C300" i="36" s="1"/>
  <c r="D201" i="36"/>
  <c r="D300" i="36" s="1"/>
  <c r="E201" i="36"/>
  <c r="E300" i="36" s="1"/>
  <c r="F201" i="36"/>
  <c r="F300" i="36" s="1"/>
  <c r="G201" i="36"/>
  <c r="G300" i="36" s="1"/>
  <c r="H201" i="36"/>
  <c r="H300" i="36" s="1"/>
  <c r="I201" i="36"/>
  <c r="I300" i="36" s="1"/>
  <c r="J201" i="36"/>
  <c r="J300" i="36" s="1"/>
  <c r="L201" i="36"/>
  <c r="M399" i="36" s="1"/>
  <c r="A202" i="36"/>
  <c r="A301" i="36" s="1"/>
  <c r="B202" i="36"/>
  <c r="B301" i="36" s="1"/>
  <c r="C202" i="36"/>
  <c r="C301" i="36" s="1"/>
  <c r="D202" i="36"/>
  <c r="D301" i="36" s="1"/>
  <c r="E202" i="36"/>
  <c r="E301" i="36" s="1"/>
  <c r="F202" i="36"/>
  <c r="F301" i="36" s="1"/>
  <c r="G202" i="36"/>
  <c r="G301" i="36" s="1"/>
  <c r="H202" i="36"/>
  <c r="H301" i="36" s="1"/>
  <c r="I202" i="36"/>
  <c r="I301" i="36" s="1"/>
  <c r="J202" i="36"/>
  <c r="J301" i="36" s="1"/>
  <c r="L202" i="36"/>
  <c r="M400" i="36" s="1"/>
  <c r="A203" i="36"/>
  <c r="A302" i="36" s="1"/>
  <c r="B203" i="36"/>
  <c r="B302" i="36" s="1"/>
  <c r="C203" i="36"/>
  <c r="C302" i="36" s="1"/>
  <c r="D203" i="36"/>
  <c r="D302" i="36" s="1"/>
  <c r="E203" i="36"/>
  <c r="E302" i="36" s="1"/>
  <c r="F203" i="36"/>
  <c r="F302" i="36" s="1"/>
  <c r="G203" i="36"/>
  <c r="G302" i="36" s="1"/>
  <c r="H203" i="36"/>
  <c r="H302" i="36" s="1"/>
  <c r="I203" i="36"/>
  <c r="I302" i="36" s="1"/>
  <c r="J203" i="36"/>
  <c r="J302" i="36" s="1"/>
  <c r="L203" i="36"/>
  <c r="A204" i="36"/>
  <c r="A303" i="36" s="1"/>
  <c r="B204" i="36"/>
  <c r="B303" i="36" s="1"/>
  <c r="C204" i="36"/>
  <c r="C303" i="36" s="1"/>
  <c r="D204" i="36"/>
  <c r="D303" i="36" s="1"/>
  <c r="E204" i="36"/>
  <c r="E303" i="36" s="1"/>
  <c r="F204" i="36"/>
  <c r="F303" i="36" s="1"/>
  <c r="G204" i="36"/>
  <c r="G303" i="36" s="1"/>
  <c r="H204" i="36"/>
  <c r="H303" i="36" s="1"/>
  <c r="I204" i="36"/>
  <c r="I303" i="36" s="1"/>
  <c r="J204" i="36"/>
  <c r="J303" i="36" s="1"/>
  <c r="L204" i="36"/>
  <c r="M402" i="36" s="1"/>
  <c r="A205" i="36"/>
  <c r="A304" i="36" s="1"/>
  <c r="B205" i="36"/>
  <c r="B304" i="36" s="1"/>
  <c r="C205" i="36"/>
  <c r="C304" i="36" s="1"/>
  <c r="D205" i="36"/>
  <c r="D304" i="36" s="1"/>
  <c r="E205" i="36"/>
  <c r="E304" i="36" s="1"/>
  <c r="F205" i="36"/>
  <c r="F304" i="36" s="1"/>
  <c r="G205" i="36"/>
  <c r="G304" i="36" s="1"/>
  <c r="H205" i="36"/>
  <c r="H304" i="36" s="1"/>
  <c r="I205" i="36"/>
  <c r="I304" i="36" s="1"/>
  <c r="J205" i="36"/>
  <c r="J304" i="36" s="1"/>
  <c r="L205" i="36"/>
  <c r="M403" i="36" s="1"/>
  <c r="A206" i="36"/>
  <c r="A305" i="36" s="1"/>
  <c r="B206" i="36"/>
  <c r="B305" i="36" s="1"/>
  <c r="C206" i="36"/>
  <c r="C305" i="36" s="1"/>
  <c r="D206" i="36"/>
  <c r="D305" i="36" s="1"/>
  <c r="E206" i="36"/>
  <c r="E305" i="36" s="1"/>
  <c r="F206" i="36"/>
  <c r="F305" i="36" s="1"/>
  <c r="G206" i="36"/>
  <c r="G305" i="36" s="1"/>
  <c r="H206" i="36"/>
  <c r="H305" i="36" s="1"/>
  <c r="I206" i="36"/>
  <c r="I305" i="36" s="1"/>
  <c r="J206" i="36"/>
  <c r="J305" i="36" s="1"/>
  <c r="L206" i="36"/>
  <c r="A207" i="36"/>
  <c r="A306" i="36" s="1"/>
  <c r="B207" i="36"/>
  <c r="B306" i="36" s="1"/>
  <c r="C207" i="36"/>
  <c r="C306" i="36" s="1"/>
  <c r="D207" i="36"/>
  <c r="D306" i="36" s="1"/>
  <c r="E207" i="36"/>
  <c r="E306" i="36" s="1"/>
  <c r="F207" i="36"/>
  <c r="F306" i="36" s="1"/>
  <c r="G207" i="36"/>
  <c r="G306" i="36" s="1"/>
  <c r="H207" i="36"/>
  <c r="H306" i="36" s="1"/>
  <c r="I207" i="36"/>
  <c r="I306" i="36" s="1"/>
  <c r="J207" i="36"/>
  <c r="J306" i="36" s="1"/>
  <c r="L207" i="36"/>
  <c r="K139" i="32"/>
  <c r="J118" i="32"/>
  <c r="J139" i="32" s="1"/>
  <c r="L97" i="32"/>
  <c r="L118" i="32" s="1"/>
  <c r="I97" i="32"/>
  <c r="I118" i="32" s="1"/>
  <c r="I139" i="32" s="1"/>
  <c r="H97" i="32"/>
  <c r="H118" i="32" s="1"/>
  <c r="H139" i="32" s="1"/>
  <c r="G97" i="32"/>
  <c r="G118" i="32" s="1"/>
  <c r="G139" i="32" s="1"/>
  <c r="F97" i="32"/>
  <c r="F118" i="32" s="1"/>
  <c r="F139" i="32" s="1"/>
  <c r="E97" i="32"/>
  <c r="E118" i="32" s="1"/>
  <c r="E139" i="32" s="1"/>
  <c r="D97" i="32"/>
  <c r="D118" i="32" s="1"/>
  <c r="D139" i="32" s="1"/>
  <c r="C97" i="32"/>
  <c r="C118" i="32" s="1"/>
  <c r="C139" i="32" s="1"/>
  <c r="B97" i="32"/>
  <c r="B118" i="32" s="1"/>
  <c r="B139" i="32" s="1"/>
  <c r="A97" i="32"/>
  <c r="A118" i="32" s="1"/>
  <c r="A139" i="32" s="1"/>
  <c r="K75" i="32"/>
  <c r="L53" i="32"/>
  <c r="M53" i="32" s="1"/>
  <c r="N53" i="32" s="1"/>
  <c r="O53" i="32" s="1"/>
  <c r="P53" i="32" s="1"/>
  <c r="Q53" i="32" s="1"/>
  <c r="R53" i="32" s="1"/>
  <c r="S53" i="32" s="1"/>
  <c r="T53" i="32" s="1"/>
  <c r="U53" i="32" s="1"/>
  <c r="V53" i="32" s="1"/>
  <c r="W53" i="32" s="1"/>
  <c r="X53" i="32" s="1"/>
  <c r="Y53" i="32" s="1"/>
  <c r="Z53" i="32" s="1"/>
  <c r="AA53" i="32" s="1"/>
  <c r="AB53" i="32" s="1"/>
  <c r="AC53" i="32" s="1"/>
  <c r="AD53" i="32" s="1"/>
  <c r="AE53" i="32" s="1"/>
  <c r="AF53" i="32" s="1"/>
  <c r="AG53" i="32" s="1"/>
  <c r="AH53" i="32" s="1"/>
  <c r="AI53" i="32" s="1"/>
  <c r="AJ53" i="32" s="1"/>
  <c r="AK53" i="32" s="1"/>
  <c r="AL53" i="32" s="1"/>
  <c r="AM53" i="32" s="1"/>
  <c r="AN53" i="32" s="1"/>
  <c r="AO53" i="32" s="1"/>
  <c r="AP53" i="32" s="1"/>
  <c r="AQ53" i="32" s="1"/>
  <c r="AR53" i="32" s="1"/>
  <c r="AS53" i="32" s="1"/>
  <c r="AT53" i="32" s="1"/>
  <c r="AU53" i="32" s="1"/>
  <c r="AV53" i="32" s="1"/>
  <c r="AW53" i="32" s="1"/>
  <c r="AX53" i="32" s="1"/>
  <c r="AY53" i="32" s="1"/>
  <c r="AZ53" i="32" s="1"/>
  <c r="BA53" i="32" s="1"/>
  <c r="BB53" i="32" s="1"/>
  <c r="BC53" i="32" s="1"/>
  <c r="BD53" i="32" s="1"/>
  <c r="BE53" i="32" s="1"/>
  <c r="BF53" i="32" s="1"/>
  <c r="BG53" i="32" s="1"/>
  <c r="BH53" i="32" s="1"/>
  <c r="BI53" i="32" s="1"/>
  <c r="BJ53" i="32" s="1"/>
  <c r="BK53" i="32" s="1"/>
  <c r="BL53" i="32" s="1"/>
  <c r="BM53" i="32" s="1"/>
  <c r="BN53" i="32" s="1"/>
  <c r="BO53" i="32" s="1"/>
  <c r="BP53" i="32" s="1"/>
  <c r="BQ53" i="32" s="1"/>
  <c r="BR53" i="32" s="1"/>
  <c r="BS53" i="32" s="1"/>
  <c r="J53" i="32"/>
  <c r="J75" i="32" s="1"/>
  <c r="I53" i="32"/>
  <c r="I75" i="32" s="1"/>
  <c r="H53" i="32"/>
  <c r="H75" i="32" s="1"/>
  <c r="G53" i="32"/>
  <c r="G75" i="32" s="1"/>
  <c r="F53" i="32"/>
  <c r="F75" i="32" s="1"/>
  <c r="E53" i="32"/>
  <c r="E75" i="32" s="1"/>
  <c r="D53" i="32"/>
  <c r="D75" i="32" s="1"/>
  <c r="C53" i="32"/>
  <c r="C75" i="32" s="1"/>
  <c r="B53" i="32"/>
  <c r="B75" i="32" s="1"/>
  <c r="A53" i="32"/>
  <c r="A75" i="32" s="1"/>
  <c r="M203" i="36" l="1"/>
  <c r="N401" i="36" s="1"/>
  <c r="M401" i="36"/>
  <c r="M499" i="36" s="1"/>
  <c r="L294" i="36"/>
  <c r="M393" i="36"/>
  <c r="L286" i="36"/>
  <c r="M385" i="36"/>
  <c r="M483" i="36" s="1"/>
  <c r="C12" i="36"/>
  <c r="C5" i="36"/>
  <c r="C6" i="36" s="1"/>
  <c r="L305" i="36"/>
  <c r="M404" i="36"/>
  <c r="M207" i="36"/>
  <c r="N405" i="36" s="1"/>
  <c r="M405" i="36"/>
  <c r="M503" i="36" s="1"/>
  <c r="L579" i="36"/>
  <c r="L575" i="36"/>
  <c r="L571" i="36"/>
  <c r="L563" i="36"/>
  <c r="L582" i="36"/>
  <c r="L566" i="36"/>
  <c r="L598" i="36"/>
  <c r="L586" i="36"/>
  <c r="L601" i="36"/>
  <c r="L597" i="36"/>
  <c r="L593" i="36"/>
  <c r="L589" i="36"/>
  <c r="L585" i="36"/>
  <c r="L581" i="36"/>
  <c r="L569" i="36"/>
  <c r="L565" i="36"/>
  <c r="L578" i="36"/>
  <c r="L599" i="36"/>
  <c r="L587" i="36"/>
  <c r="L594" i="36"/>
  <c r="L574" i="36"/>
  <c r="L596" i="36"/>
  <c r="L588" i="36"/>
  <c r="L584" i="36"/>
  <c r="L580" i="36"/>
  <c r="L576" i="36"/>
  <c r="L572" i="36"/>
  <c r="L568" i="36"/>
  <c r="L564" i="36"/>
  <c r="L591" i="36"/>
  <c r="L570" i="36"/>
  <c r="L592" i="36"/>
  <c r="L595" i="36"/>
  <c r="L590" i="36"/>
  <c r="L577" i="36"/>
  <c r="L600" i="36"/>
  <c r="L567" i="36"/>
  <c r="L583" i="36"/>
  <c r="L573" i="36"/>
  <c r="F503" i="36"/>
  <c r="F601" i="36" s="1"/>
  <c r="H499" i="36"/>
  <c r="H597" i="36" s="1"/>
  <c r="H486" i="36"/>
  <c r="H584" i="36" s="1"/>
  <c r="D490" i="36"/>
  <c r="D588" i="36" s="1"/>
  <c r="I501" i="36"/>
  <c r="I599" i="36" s="1"/>
  <c r="C494" i="36"/>
  <c r="C592" i="36" s="1"/>
  <c r="E489" i="36"/>
  <c r="E587" i="36" s="1"/>
  <c r="I481" i="36"/>
  <c r="I579" i="36" s="1"/>
  <c r="E501" i="36"/>
  <c r="E599" i="36" s="1"/>
  <c r="I497" i="36"/>
  <c r="I595" i="36" s="1"/>
  <c r="A489" i="36"/>
  <c r="A587" i="36" s="1"/>
  <c r="H484" i="36"/>
  <c r="H582" i="36" s="1"/>
  <c r="B481" i="36"/>
  <c r="B579" i="36" s="1"/>
  <c r="C478" i="36"/>
  <c r="C576" i="36" s="1"/>
  <c r="A501" i="36"/>
  <c r="A599" i="36" s="1"/>
  <c r="F497" i="36"/>
  <c r="F595" i="36" s="1"/>
  <c r="E493" i="36"/>
  <c r="E591" i="36" s="1"/>
  <c r="C484" i="36"/>
  <c r="C582" i="36" s="1"/>
  <c r="A481" i="36"/>
  <c r="A579" i="36" s="1"/>
  <c r="A477" i="36"/>
  <c r="A575" i="36" s="1"/>
  <c r="D472" i="36"/>
  <c r="D570" i="36" s="1"/>
  <c r="F502" i="36"/>
  <c r="F600" i="36" s="1"/>
  <c r="F498" i="36"/>
  <c r="F596" i="36" s="1"/>
  <c r="B496" i="36"/>
  <c r="B594" i="36" s="1"/>
  <c r="D487" i="36"/>
  <c r="D585" i="36" s="1"/>
  <c r="H485" i="36"/>
  <c r="H583" i="36" s="1"/>
  <c r="B484" i="36"/>
  <c r="B582" i="36" s="1"/>
  <c r="H481" i="36"/>
  <c r="H579" i="36" s="1"/>
  <c r="B472" i="36"/>
  <c r="B570" i="36" s="1"/>
  <c r="F470" i="36"/>
  <c r="F568" i="36" s="1"/>
  <c r="F466" i="36"/>
  <c r="F564" i="36" s="1"/>
  <c r="H465" i="36"/>
  <c r="H563" i="36" s="1"/>
  <c r="I502" i="36"/>
  <c r="I600" i="36" s="1"/>
  <c r="I492" i="36"/>
  <c r="I590" i="36" s="1"/>
  <c r="E490" i="36"/>
  <c r="E588" i="36" s="1"/>
  <c r="B486" i="36"/>
  <c r="B584" i="36" s="1"/>
  <c r="H477" i="36"/>
  <c r="H575" i="36" s="1"/>
  <c r="F474" i="36"/>
  <c r="F572" i="36" s="1"/>
  <c r="B468" i="36"/>
  <c r="B566" i="36" s="1"/>
  <c r="D503" i="36"/>
  <c r="D601" i="36" s="1"/>
  <c r="H497" i="36"/>
  <c r="H595" i="36" s="1"/>
  <c r="H493" i="36"/>
  <c r="H591" i="36" s="1"/>
  <c r="F490" i="36"/>
  <c r="F588" i="36" s="1"/>
  <c r="B488" i="36"/>
  <c r="B586" i="36" s="1"/>
  <c r="F482" i="36"/>
  <c r="F580" i="36" s="1"/>
  <c r="D479" i="36"/>
  <c r="D577" i="36" s="1"/>
  <c r="F478" i="36"/>
  <c r="F576" i="36" s="1"/>
  <c r="B476" i="36"/>
  <c r="B574" i="36" s="1"/>
  <c r="G501" i="36"/>
  <c r="G599" i="36" s="1"/>
  <c r="A500" i="36"/>
  <c r="A598" i="36" s="1"/>
  <c r="G497" i="36"/>
  <c r="G595" i="36" s="1"/>
  <c r="G489" i="36"/>
  <c r="G587" i="36" s="1"/>
  <c r="A488" i="36"/>
  <c r="A586" i="36" s="1"/>
  <c r="E486" i="36"/>
  <c r="E584" i="36" s="1"/>
  <c r="I484" i="36"/>
  <c r="I582" i="36" s="1"/>
  <c r="C483" i="36"/>
  <c r="C581" i="36" s="1"/>
  <c r="I480" i="36"/>
  <c r="I578" i="36" s="1"/>
  <c r="A480" i="36"/>
  <c r="A578" i="36" s="1"/>
  <c r="I476" i="36"/>
  <c r="I574" i="36" s="1"/>
  <c r="A476" i="36"/>
  <c r="A574" i="36" s="1"/>
  <c r="E474" i="36"/>
  <c r="E572" i="36" s="1"/>
  <c r="I472" i="36"/>
  <c r="I570" i="36" s="1"/>
  <c r="C471" i="36"/>
  <c r="C569" i="36" s="1"/>
  <c r="E470" i="36"/>
  <c r="E568" i="36" s="1"/>
  <c r="I468" i="36"/>
  <c r="I566" i="36" s="1"/>
  <c r="C467" i="36"/>
  <c r="C565" i="36" s="1"/>
  <c r="E466" i="36"/>
  <c r="E564" i="36" s="1"/>
  <c r="B503" i="36"/>
  <c r="B601" i="36" s="1"/>
  <c r="F501" i="36"/>
  <c r="F599" i="36" s="1"/>
  <c r="H500" i="36"/>
  <c r="H598" i="36" s="1"/>
  <c r="B499" i="36"/>
  <c r="B597" i="36" s="1"/>
  <c r="H496" i="36"/>
  <c r="H594" i="36" s="1"/>
  <c r="B495" i="36"/>
  <c r="B593" i="36" s="1"/>
  <c r="F493" i="36"/>
  <c r="F591" i="36" s="1"/>
  <c r="H492" i="36"/>
  <c r="H590" i="36" s="1"/>
  <c r="B491" i="36"/>
  <c r="B589" i="36" s="1"/>
  <c r="F489" i="36"/>
  <c r="F587" i="36" s="1"/>
  <c r="H488" i="36"/>
  <c r="H586" i="36" s="1"/>
  <c r="B487" i="36"/>
  <c r="B585" i="36" s="1"/>
  <c r="D486" i="36"/>
  <c r="D584" i="36" s="1"/>
  <c r="F485" i="36"/>
  <c r="F583" i="36" s="1"/>
  <c r="B483" i="36"/>
  <c r="B581" i="36" s="1"/>
  <c r="D482" i="36"/>
  <c r="D580" i="36" s="1"/>
  <c r="F481" i="36"/>
  <c r="F579" i="36" s="1"/>
  <c r="H480" i="36"/>
  <c r="H578" i="36" s="1"/>
  <c r="B479" i="36"/>
  <c r="B577" i="36" s="1"/>
  <c r="D478" i="36"/>
  <c r="D576" i="36" s="1"/>
  <c r="F477" i="36"/>
  <c r="F575" i="36" s="1"/>
  <c r="H476" i="36"/>
  <c r="H574" i="36" s="1"/>
  <c r="B475" i="36"/>
  <c r="B573" i="36" s="1"/>
  <c r="D474" i="36"/>
  <c r="D572" i="36" s="1"/>
  <c r="F473" i="36"/>
  <c r="F571" i="36" s="1"/>
  <c r="H472" i="36"/>
  <c r="H570" i="36" s="1"/>
  <c r="B471" i="36"/>
  <c r="B569" i="36" s="1"/>
  <c r="G503" i="36"/>
  <c r="G601" i="36" s="1"/>
  <c r="D502" i="36"/>
  <c r="D600" i="36" s="1"/>
  <c r="D494" i="36"/>
  <c r="D592" i="36" s="1"/>
  <c r="A492" i="36"/>
  <c r="A590" i="36" s="1"/>
  <c r="C485" i="36"/>
  <c r="C583" i="36" s="1"/>
  <c r="D483" i="36"/>
  <c r="D581" i="36" s="1"/>
  <c r="D470" i="36"/>
  <c r="D568" i="36" s="1"/>
  <c r="D467" i="36"/>
  <c r="D565" i="36" s="1"/>
  <c r="D499" i="36"/>
  <c r="D597" i="36" s="1"/>
  <c r="F494" i="36"/>
  <c r="F592" i="36" s="1"/>
  <c r="F486" i="36"/>
  <c r="F584" i="36" s="1"/>
  <c r="B480" i="36"/>
  <c r="B578" i="36" s="1"/>
  <c r="D475" i="36"/>
  <c r="D573" i="36" s="1"/>
  <c r="H473" i="36"/>
  <c r="H571" i="36" s="1"/>
  <c r="D471" i="36"/>
  <c r="D569" i="36" s="1"/>
  <c r="H469" i="36"/>
  <c r="H567" i="36" s="1"/>
  <c r="I500" i="36"/>
  <c r="I598" i="36" s="1"/>
  <c r="C499" i="36"/>
  <c r="C597" i="36" s="1"/>
  <c r="E498" i="36"/>
  <c r="E596" i="36" s="1"/>
  <c r="I496" i="36"/>
  <c r="I594" i="36" s="1"/>
  <c r="A496" i="36"/>
  <c r="A594" i="36" s="1"/>
  <c r="E494" i="36"/>
  <c r="E592" i="36" s="1"/>
  <c r="G493" i="36"/>
  <c r="G591" i="36" s="1"/>
  <c r="I488" i="36"/>
  <c r="I586" i="36" s="1"/>
  <c r="C487" i="36"/>
  <c r="C585" i="36" s="1"/>
  <c r="G485" i="36"/>
  <c r="G583" i="36" s="1"/>
  <c r="A484" i="36"/>
  <c r="A582" i="36" s="1"/>
  <c r="E482" i="36"/>
  <c r="E580" i="36" s="1"/>
  <c r="G481" i="36"/>
  <c r="G579" i="36" s="1"/>
  <c r="C479" i="36"/>
  <c r="C577" i="36" s="1"/>
  <c r="G477" i="36"/>
  <c r="G575" i="36" s="1"/>
  <c r="G473" i="36"/>
  <c r="G571" i="36" s="1"/>
  <c r="A472" i="36"/>
  <c r="A570" i="36" s="1"/>
  <c r="A468" i="36"/>
  <c r="A566" i="36" s="1"/>
  <c r="G465" i="36"/>
  <c r="G563" i="36" s="1"/>
  <c r="E502" i="36"/>
  <c r="E600" i="36" s="1"/>
  <c r="B492" i="36"/>
  <c r="B590" i="36" s="1"/>
  <c r="E488" i="36"/>
  <c r="E586" i="36" s="1"/>
  <c r="A502" i="36"/>
  <c r="A600" i="36" s="1"/>
  <c r="F500" i="36"/>
  <c r="F598" i="36" s="1"/>
  <c r="D498" i="36"/>
  <c r="D596" i="36" s="1"/>
  <c r="F476" i="36"/>
  <c r="F574" i="36" s="1"/>
  <c r="D473" i="36"/>
  <c r="D571" i="36" s="1"/>
  <c r="H503" i="36"/>
  <c r="H601" i="36" s="1"/>
  <c r="B502" i="36"/>
  <c r="B600" i="36" s="1"/>
  <c r="D501" i="36"/>
  <c r="D599" i="36" s="1"/>
  <c r="B498" i="36"/>
  <c r="B596" i="36" s="1"/>
  <c r="D497" i="36"/>
  <c r="D595" i="36" s="1"/>
  <c r="F496" i="36"/>
  <c r="F594" i="36" s="1"/>
  <c r="H495" i="36"/>
  <c r="H593" i="36" s="1"/>
  <c r="B494" i="36"/>
  <c r="B592" i="36" s="1"/>
  <c r="F492" i="36"/>
  <c r="F590" i="36" s="1"/>
  <c r="H491" i="36"/>
  <c r="H589" i="36" s="1"/>
  <c r="B490" i="36"/>
  <c r="B588" i="36" s="1"/>
  <c r="D489" i="36"/>
  <c r="D587" i="36" s="1"/>
  <c r="F488" i="36"/>
  <c r="F586" i="36" s="1"/>
  <c r="H487" i="36"/>
  <c r="H585" i="36" s="1"/>
  <c r="D485" i="36"/>
  <c r="D583" i="36" s="1"/>
  <c r="F484" i="36"/>
  <c r="F582" i="36" s="1"/>
  <c r="H483" i="36"/>
  <c r="H581" i="36" s="1"/>
  <c r="D481" i="36"/>
  <c r="D579" i="36" s="1"/>
  <c r="F480" i="36"/>
  <c r="F578" i="36" s="1"/>
  <c r="H479" i="36"/>
  <c r="H577" i="36" s="1"/>
  <c r="B478" i="36"/>
  <c r="B576" i="36" s="1"/>
  <c r="D477" i="36"/>
  <c r="D575" i="36" s="1"/>
  <c r="H475" i="36"/>
  <c r="H573" i="36" s="1"/>
  <c r="B474" i="36"/>
  <c r="B572" i="36" s="1"/>
  <c r="F472" i="36"/>
  <c r="F570" i="36" s="1"/>
  <c r="H471" i="36"/>
  <c r="H569" i="36" s="1"/>
  <c r="B470" i="36"/>
  <c r="B568" i="36" s="1"/>
  <c r="D469" i="36"/>
  <c r="D567" i="36" s="1"/>
  <c r="F468" i="36"/>
  <c r="F566" i="36" s="1"/>
  <c r="H467" i="36"/>
  <c r="H565" i="36" s="1"/>
  <c r="B466" i="36"/>
  <c r="B564" i="36" s="1"/>
  <c r="D465" i="36"/>
  <c r="D563" i="36" s="1"/>
  <c r="C503" i="36"/>
  <c r="C601" i="36" s="1"/>
  <c r="E500" i="36"/>
  <c r="E598" i="36" s="1"/>
  <c r="D491" i="36"/>
  <c r="D589" i="36" s="1"/>
  <c r="H489" i="36"/>
  <c r="H587" i="36" s="1"/>
  <c r="G487" i="36"/>
  <c r="G585" i="36" s="1"/>
  <c r="E478" i="36"/>
  <c r="E576" i="36" s="1"/>
  <c r="A466" i="36"/>
  <c r="A564" i="36" s="1"/>
  <c r="C501" i="36"/>
  <c r="C599" i="36" s="1"/>
  <c r="I498" i="36"/>
  <c r="I596" i="36" s="1"/>
  <c r="C497" i="36"/>
  <c r="C595" i="36" s="1"/>
  <c r="G495" i="36"/>
  <c r="G593" i="36" s="1"/>
  <c r="C493" i="36"/>
  <c r="C591" i="36" s="1"/>
  <c r="I490" i="36"/>
  <c r="I588" i="36" s="1"/>
  <c r="C489" i="36"/>
  <c r="C587" i="36" s="1"/>
  <c r="E484" i="36"/>
  <c r="E582" i="36" s="1"/>
  <c r="A482" i="36"/>
  <c r="A580" i="36" s="1"/>
  <c r="A478" i="36"/>
  <c r="A576" i="36" s="1"/>
  <c r="G475" i="36"/>
  <c r="G573" i="36" s="1"/>
  <c r="A474" i="36"/>
  <c r="A572" i="36" s="1"/>
  <c r="E472" i="36"/>
  <c r="E570" i="36" s="1"/>
  <c r="A470" i="36"/>
  <c r="A568" i="36" s="1"/>
  <c r="E468" i="36"/>
  <c r="E566" i="36" s="1"/>
  <c r="B500" i="36"/>
  <c r="B598" i="36" s="1"/>
  <c r="C491" i="36"/>
  <c r="C589" i="36" s="1"/>
  <c r="E480" i="36"/>
  <c r="E578" i="36" s="1"/>
  <c r="G499" i="36"/>
  <c r="G597" i="36" s="1"/>
  <c r="A498" i="36"/>
  <c r="A596" i="36" s="1"/>
  <c r="E496" i="36"/>
  <c r="E594" i="36" s="1"/>
  <c r="I494" i="36"/>
  <c r="I592" i="36" s="1"/>
  <c r="A494" i="36"/>
  <c r="A592" i="36" s="1"/>
  <c r="E492" i="36"/>
  <c r="E590" i="36" s="1"/>
  <c r="G491" i="36"/>
  <c r="G589" i="36" s="1"/>
  <c r="A490" i="36"/>
  <c r="A588" i="36" s="1"/>
  <c r="I486" i="36"/>
  <c r="I584" i="36" s="1"/>
  <c r="A486" i="36"/>
  <c r="A584" i="36" s="1"/>
  <c r="G483" i="36"/>
  <c r="G581" i="36" s="1"/>
  <c r="I482" i="36"/>
  <c r="I580" i="36" s="1"/>
  <c r="C481" i="36"/>
  <c r="C579" i="36" s="1"/>
  <c r="G479" i="36"/>
  <c r="G577" i="36" s="1"/>
  <c r="I478" i="36"/>
  <c r="I576" i="36" s="1"/>
  <c r="C477" i="36"/>
  <c r="C575" i="36" s="1"/>
  <c r="E476" i="36"/>
  <c r="E574" i="36" s="1"/>
  <c r="I474" i="36"/>
  <c r="I572" i="36" s="1"/>
  <c r="C473" i="36"/>
  <c r="C571" i="36" s="1"/>
  <c r="G471" i="36"/>
  <c r="G569" i="36" s="1"/>
  <c r="I470" i="36"/>
  <c r="I568" i="36" s="1"/>
  <c r="C469" i="36"/>
  <c r="C567" i="36" s="1"/>
  <c r="G467" i="36"/>
  <c r="G565" i="36" s="1"/>
  <c r="I466" i="36"/>
  <c r="I564" i="36" s="1"/>
  <c r="C465" i="36"/>
  <c r="C563" i="36" s="1"/>
  <c r="H501" i="36"/>
  <c r="H599" i="36" s="1"/>
  <c r="D495" i="36"/>
  <c r="D593" i="36" s="1"/>
  <c r="D493" i="36"/>
  <c r="D591" i="36" s="1"/>
  <c r="B482" i="36"/>
  <c r="B580" i="36" s="1"/>
  <c r="C475" i="36"/>
  <c r="C573" i="36" s="1"/>
  <c r="G469" i="36"/>
  <c r="G567" i="36" s="1"/>
  <c r="H468" i="36"/>
  <c r="H566" i="36" s="1"/>
  <c r="H498" i="36"/>
  <c r="H596" i="36" s="1"/>
  <c r="B497" i="36"/>
  <c r="B595" i="36" s="1"/>
  <c r="D496" i="36"/>
  <c r="D594" i="36" s="1"/>
  <c r="H494" i="36"/>
  <c r="H592" i="36" s="1"/>
  <c r="B493" i="36"/>
  <c r="B591" i="36" s="1"/>
  <c r="H490" i="36"/>
  <c r="H588" i="36" s="1"/>
  <c r="F483" i="36"/>
  <c r="F581" i="36" s="1"/>
  <c r="H482" i="36"/>
  <c r="H580" i="36" s="1"/>
  <c r="D480" i="36"/>
  <c r="D578" i="36" s="1"/>
  <c r="D476" i="36"/>
  <c r="D574" i="36" s="1"/>
  <c r="B469" i="36"/>
  <c r="B567" i="36" s="1"/>
  <c r="H466" i="36"/>
  <c r="H564" i="36" s="1"/>
  <c r="B465" i="36"/>
  <c r="B563" i="36" s="1"/>
  <c r="E503" i="36"/>
  <c r="E601" i="36" s="1"/>
  <c r="C502" i="36"/>
  <c r="C600" i="36" s="1"/>
  <c r="D500" i="36"/>
  <c r="D598" i="36" s="1"/>
  <c r="G498" i="36"/>
  <c r="G596" i="36" s="1"/>
  <c r="A493" i="36"/>
  <c r="A591" i="36" s="1"/>
  <c r="C490" i="36"/>
  <c r="C588" i="36" s="1"/>
  <c r="I487" i="36"/>
  <c r="I585" i="36" s="1"/>
  <c r="F475" i="36"/>
  <c r="F573" i="36" s="1"/>
  <c r="H474" i="36"/>
  <c r="H572" i="36" s="1"/>
  <c r="H470" i="36"/>
  <c r="H568" i="36" s="1"/>
  <c r="D468" i="36"/>
  <c r="D566" i="36" s="1"/>
  <c r="C496" i="36"/>
  <c r="C594" i="36" s="1"/>
  <c r="G494" i="36"/>
  <c r="G592" i="36" s="1"/>
  <c r="C492" i="36"/>
  <c r="C590" i="36" s="1"/>
  <c r="E487" i="36"/>
  <c r="E585" i="36" s="1"/>
  <c r="I485" i="36"/>
  <c r="I583" i="36" s="1"/>
  <c r="A485" i="36"/>
  <c r="A583" i="36" s="1"/>
  <c r="G478" i="36"/>
  <c r="G576" i="36" s="1"/>
  <c r="E475" i="36"/>
  <c r="E573" i="36" s="1"/>
  <c r="I473" i="36"/>
  <c r="I571" i="36" s="1"/>
  <c r="A473" i="36"/>
  <c r="A571" i="36" s="1"/>
  <c r="C472" i="36"/>
  <c r="C570" i="36" s="1"/>
  <c r="A469" i="36"/>
  <c r="A567" i="36" s="1"/>
  <c r="E467" i="36"/>
  <c r="E565" i="36" s="1"/>
  <c r="G466" i="36"/>
  <c r="G564" i="36" s="1"/>
  <c r="A465" i="36"/>
  <c r="A563" i="36" s="1"/>
  <c r="C500" i="36"/>
  <c r="C598" i="36" s="1"/>
  <c r="F499" i="36"/>
  <c r="F597" i="36" s="1"/>
  <c r="B489" i="36"/>
  <c r="B587" i="36" s="1"/>
  <c r="G488" i="36"/>
  <c r="G586" i="36" s="1"/>
  <c r="D484" i="36"/>
  <c r="D582" i="36" s="1"/>
  <c r="E483" i="36"/>
  <c r="E581" i="36" s="1"/>
  <c r="B477" i="36"/>
  <c r="B575" i="36" s="1"/>
  <c r="G476" i="36"/>
  <c r="G574" i="36" s="1"/>
  <c r="G474" i="36"/>
  <c r="G572" i="36" s="1"/>
  <c r="E473" i="36"/>
  <c r="E571" i="36" s="1"/>
  <c r="G472" i="36"/>
  <c r="G570" i="36" s="1"/>
  <c r="F471" i="36"/>
  <c r="F569" i="36" s="1"/>
  <c r="G470" i="36"/>
  <c r="G568" i="36" s="1"/>
  <c r="I469" i="36"/>
  <c r="I567" i="36" s="1"/>
  <c r="C468" i="36"/>
  <c r="C566" i="36" s="1"/>
  <c r="C466" i="36"/>
  <c r="C564" i="36" s="1"/>
  <c r="H502" i="36"/>
  <c r="H600" i="36" s="1"/>
  <c r="C498" i="36"/>
  <c r="C596" i="36" s="1"/>
  <c r="I493" i="36"/>
  <c r="I591" i="36" s="1"/>
  <c r="D488" i="36"/>
  <c r="D586" i="36" s="1"/>
  <c r="F487" i="36"/>
  <c r="F585" i="36" s="1"/>
  <c r="G486" i="36"/>
  <c r="G584" i="36" s="1"/>
  <c r="C476" i="36"/>
  <c r="C574" i="36" s="1"/>
  <c r="C474" i="36"/>
  <c r="C572" i="36" s="1"/>
  <c r="F469" i="36"/>
  <c r="F567" i="36" s="1"/>
  <c r="B467" i="36"/>
  <c r="B565" i="36" s="1"/>
  <c r="F465" i="36"/>
  <c r="F563" i="36" s="1"/>
  <c r="I503" i="36"/>
  <c r="I601" i="36" s="1"/>
  <c r="A503" i="36"/>
  <c r="A601" i="36" s="1"/>
  <c r="G502" i="36"/>
  <c r="G600" i="36" s="1"/>
  <c r="A497" i="36"/>
  <c r="A595" i="36" s="1"/>
  <c r="F495" i="36"/>
  <c r="F593" i="36" s="1"/>
  <c r="G492" i="36"/>
  <c r="G590" i="36" s="1"/>
  <c r="F491" i="36"/>
  <c r="F589" i="36" s="1"/>
  <c r="C488" i="36"/>
  <c r="C586" i="36" s="1"/>
  <c r="E485" i="36"/>
  <c r="E583" i="36" s="1"/>
  <c r="E481" i="36"/>
  <c r="E579" i="36" s="1"/>
  <c r="A475" i="36"/>
  <c r="A573" i="36" s="1"/>
  <c r="B473" i="36"/>
  <c r="B571" i="36" s="1"/>
  <c r="E469" i="36"/>
  <c r="E567" i="36" s="1"/>
  <c r="D466" i="36"/>
  <c r="D564" i="36" s="1"/>
  <c r="I499" i="36"/>
  <c r="I597" i="36" s="1"/>
  <c r="A499" i="36"/>
  <c r="A597" i="36" s="1"/>
  <c r="E497" i="36"/>
  <c r="E595" i="36" s="1"/>
  <c r="I495" i="36"/>
  <c r="I593" i="36" s="1"/>
  <c r="A495" i="36"/>
  <c r="A593" i="36" s="1"/>
  <c r="I491" i="36"/>
  <c r="I589" i="36" s="1"/>
  <c r="A491" i="36"/>
  <c r="A589" i="36" s="1"/>
  <c r="C486" i="36"/>
  <c r="C584" i="36" s="1"/>
  <c r="G484" i="36"/>
  <c r="G582" i="36" s="1"/>
  <c r="I483" i="36"/>
  <c r="I581" i="36" s="1"/>
  <c r="A483" i="36"/>
  <c r="A581" i="36" s="1"/>
  <c r="G480" i="36"/>
  <c r="G578" i="36" s="1"/>
  <c r="I479" i="36"/>
  <c r="I577" i="36" s="1"/>
  <c r="A479" i="36"/>
  <c r="A577" i="36" s="1"/>
  <c r="E477" i="36"/>
  <c r="E575" i="36" s="1"/>
  <c r="I471" i="36"/>
  <c r="I569" i="36" s="1"/>
  <c r="A471" i="36"/>
  <c r="A569" i="36" s="1"/>
  <c r="C470" i="36"/>
  <c r="C568" i="36" s="1"/>
  <c r="G468" i="36"/>
  <c r="G566" i="36" s="1"/>
  <c r="I467" i="36"/>
  <c r="I565" i="36" s="1"/>
  <c r="A467" i="36"/>
  <c r="A565" i="36" s="1"/>
  <c r="B501" i="36"/>
  <c r="B599" i="36" s="1"/>
  <c r="G500" i="36"/>
  <c r="G598" i="36" s="1"/>
  <c r="E495" i="36"/>
  <c r="E593" i="36" s="1"/>
  <c r="D492" i="36"/>
  <c r="D590" i="36" s="1"/>
  <c r="E491" i="36"/>
  <c r="E589" i="36" s="1"/>
  <c r="G490" i="36"/>
  <c r="G588" i="36" s="1"/>
  <c r="I489" i="36"/>
  <c r="I587" i="36" s="1"/>
  <c r="A487" i="36"/>
  <c r="A585" i="36" s="1"/>
  <c r="C482" i="36"/>
  <c r="C580" i="36" s="1"/>
  <c r="F479" i="36"/>
  <c r="F577" i="36" s="1"/>
  <c r="H478" i="36"/>
  <c r="H576" i="36" s="1"/>
  <c r="I477" i="36"/>
  <c r="I575" i="36" s="1"/>
  <c r="F467" i="36"/>
  <c r="F565" i="36" s="1"/>
  <c r="I465" i="36"/>
  <c r="I563" i="36" s="1"/>
  <c r="L269" i="36"/>
  <c r="M199" i="36"/>
  <c r="N397" i="36" s="1"/>
  <c r="L298" i="36"/>
  <c r="M191" i="36"/>
  <c r="L290" i="36"/>
  <c r="L282" i="36"/>
  <c r="L274" i="36"/>
  <c r="L295" i="36"/>
  <c r="L287" i="36"/>
  <c r="L279" i="36"/>
  <c r="L271" i="36"/>
  <c r="L303" i="36"/>
  <c r="L300" i="36"/>
  <c r="L292" i="36"/>
  <c r="L284" i="36"/>
  <c r="L276" i="36"/>
  <c r="L268" i="36"/>
  <c r="L306" i="36"/>
  <c r="M202" i="36"/>
  <c r="L301" i="36"/>
  <c r="L293" i="36"/>
  <c r="L281" i="36"/>
  <c r="L273" i="36"/>
  <c r="L297" i="36"/>
  <c r="L289" i="36"/>
  <c r="L277" i="36"/>
  <c r="M195" i="36"/>
  <c r="L278" i="36"/>
  <c r="L270" i="36"/>
  <c r="L304" i="36"/>
  <c r="L299" i="36"/>
  <c r="L291" i="36"/>
  <c r="L275" i="36"/>
  <c r="M302" i="36"/>
  <c r="L283" i="36"/>
  <c r="L285" i="36"/>
  <c r="L296" i="36"/>
  <c r="L288" i="36"/>
  <c r="L280" i="36"/>
  <c r="L272" i="36"/>
  <c r="L302" i="36"/>
  <c r="L612" i="36"/>
  <c r="AJ612" i="36"/>
  <c r="M205" i="36"/>
  <c r="N403" i="36" s="1"/>
  <c r="M501" i="36"/>
  <c r="M183" i="36"/>
  <c r="N381" i="36" s="1"/>
  <c r="M479" i="36"/>
  <c r="M201" i="36"/>
  <c r="N399" i="36" s="1"/>
  <c r="M497" i="36"/>
  <c r="M193" i="36"/>
  <c r="N391" i="36" s="1"/>
  <c r="M489" i="36"/>
  <c r="M185" i="36"/>
  <c r="N383" i="36" s="1"/>
  <c r="M481" i="36"/>
  <c r="M177" i="36"/>
  <c r="N375" i="36" s="1"/>
  <c r="M473" i="36"/>
  <c r="M169" i="36"/>
  <c r="N367" i="36" s="1"/>
  <c r="M465" i="36"/>
  <c r="M495" i="36"/>
  <c r="M491" i="36"/>
  <c r="M175" i="36"/>
  <c r="N373" i="36" s="1"/>
  <c r="M471" i="36"/>
  <c r="M196" i="36"/>
  <c r="N394" i="36" s="1"/>
  <c r="M492" i="36"/>
  <c r="M172" i="36"/>
  <c r="N370" i="36" s="1"/>
  <c r="M468" i="36"/>
  <c r="M206" i="36"/>
  <c r="N404" i="36" s="1"/>
  <c r="M502" i="36"/>
  <c r="M198" i="36"/>
  <c r="M494" i="36"/>
  <c r="M190" i="36"/>
  <c r="N388" i="36" s="1"/>
  <c r="M486" i="36"/>
  <c r="M182" i="36"/>
  <c r="N380" i="36" s="1"/>
  <c r="M478" i="36"/>
  <c r="M174" i="36"/>
  <c r="N372" i="36" s="1"/>
  <c r="M470" i="36"/>
  <c r="N207" i="36"/>
  <c r="O405" i="36" s="1"/>
  <c r="M204" i="36"/>
  <c r="M500" i="36"/>
  <c r="M180" i="36"/>
  <c r="N378" i="36" s="1"/>
  <c r="M476" i="36"/>
  <c r="M187" i="36"/>
  <c r="N385" i="36" s="1"/>
  <c r="M179" i="36"/>
  <c r="M475" i="36"/>
  <c r="M200" i="36"/>
  <c r="N398" i="36" s="1"/>
  <c r="M496" i="36"/>
  <c r="M192" i="36"/>
  <c r="N390" i="36" s="1"/>
  <c r="M488" i="36"/>
  <c r="M184" i="36"/>
  <c r="N382" i="36" s="1"/>
  <c r="M480" i="36"/>
  <c r="M176" i="36"/>
  <c r="N374" i="36" s="1"/>
  <c r="M472" i="36"/>
  <c r="M171" i="36"/>
  <c r="N369" i="36" s="1"/>
  <c r="M467" i="36"/>
  <c r="M197" i="36"/>
  <c r="M493" i="36"/>
  <c r="M189" i="36"/>
  <c r="N387" i="36" s="1"/>
  <c r="M485" i="36"/>
  <c r="M583" i="36" s="1"/>
  <c r="M181" i="36"/>
  <c r="N379" i="36" s="1"/>
  <c r="M477" i="36"/>
  <c r="M498" i="36"/>
  <c r="M596" i="36" s="1"/>
  <c r="M188" i="36"/>
  <c r="M484" i="36"/>
  <c r="N203" i="36"/>
  <c r="O401" i="36" s="1"/>
  <c r="M173" i="36"/>
  <c r="N371" i="36" s="1"/>
  <c r="M469" i="36"/>
  <c r="M194" i="36"/>
  <c r="N392" i="36" s="1"/>
  <c r="M490" i="36"/>
  <c r="M186" i="36"/>
  <c r="N384" i="36" s="1"/>
  <c r="M482" i="36"/>
  <c r="M178" i="36"/>
  <c r="N376" i="36" s="1"/>
  <c r="M474" i="36"/>
  <c r="M170" i="36"/>
  <c r="N368" i="36" s="1"/>
  <c r="M466" i="36"/>
  <c r="M487" i="36"/>
  <c r="N97" i="32"/>
  <c r="AF97" i="32"/>
  <c r="AV97" i="32"/>
  <c r="L139" i="32"/>
  <c r="BD97" i="32"/>
  <c r="P75" i="32"/>
  <c r="AF75" i="32"/>
  <c r="BL97" i="32"/>
  <c r="P97" i="32"/>
  <c r="X97" i="32"/>
  <c r="AN97" i="32"/>
  <c r="AV75" i="32"/>
  <c r="Q97" i="32"/>
  <c r="Y97" i="32"/>
  <c r="AG97" i="32"/>
  <c r="AO97" i="32"/>
  <c r="AW97" i="32"/>
  <c r="BE97" i="32"/>
  <c r="BM97" i="32"/>
  <c r="BD75" i="32"/>
  <c r="R97" i="32"/>
  <c r="Z97" i="32"/>
  <c r="AH97" i="32"/>
  <c r="AP97" i="32"/>
  <c r="AX97" i="32"/>
  <c r="BF97" i="32"/>
  <c r="BN97" i="32"/>
  <c r="S97" i="32"/>
  <c r="AA97" i="32"/>
  <c r="AI97" i="32"/>
  <c r="AQ97" i="32"/>
  <c r="AY97" i="32"/>
  <c r="BG97" i="32"/>
  <c r="BO97" i="32"/>
  <c r="T97" i="32"/>
  <c r="AB97" i="32"/>
  <c r="AJ97" i="32"/>
  <c r="AR97" i="32"/>
  <c r="AZ97" i="32"/>
  <c r="BH97" i="32"/>
  <c r="BP97" i="32"/>
  <c r="M97" i="32"/>
  <c r="M118" i="32" s="1"/>
  <c r="U97" i="32"/>
  <c r="AC97" i="32"/>
  <c r="AK97" i="32"/>
  <c r="AS97" i="32"/>
  <c r="BA97" i="32"/>
  <c r="BI97" i="32"/>
  <c r="BQ97" i="32"/>
  <c r="V97" i="32"/>
  <c r="AD97" i="32"/>
  <c r="AL97" i="32"/>
  <c r="AT97" i="32"/>
  <c r="BB97" i="32"/>
  <c r="BJ97" i="32"/>
  <c r="BR97" i="32"/>
  <c r="X75" i="32"/>
  <c r="O97" i="32"/>
  <c r="W97" i="32"/>
  <c r="AE97" i="32"/>
  <c r="AM97" i="32"/>
  <c r="AU97" i="32"/>
  <c r="BC97" i="32"/>
  <c r="BK97" i="32"/>
  <c r="BS97" i="32"/>
  <c r="BL75" i="32"/>
  <c r="Q75" i="32"/>
  <c r="Y75" i="32"/>
  <c r="AG75" i="32"/>
  <c r="AO75" i="32"/>
  <c r="AW75" i="32"/>
  <c r="BE75" i="32"/>
  <c r="BM75" i="32"/>
  <c r="R75" i="32"/>
  <c r="Z75" i="32"/>
  <c r="AH75" i="32"/>
  <c r="AP75" i="32"/>
  <c r="AX75" i="32"/>
  <c r="BF75" i="32"/>
  <c r="BN75" i="32"/>
  <c r="S75" i="32"/>
  <c r="AA75" i="32"/>
  <c r="AI75" i="32"/>
  <c r="AQ75" i="32"/>
  <c r="AY75" i="32"/>
  <c r="BG75" i="32"/>
  <c r="BO75" i="32"/>
  <c r="L75" i="32"/>
  <c r="T75" i="32"/>
  <c r="AB75" i="32"/>
  <c r="AJ75" i="32"/>
  <c r="AR75" i="32"/>
  <c r="AZ75" i="32"/>
  <c r="BH75" i="32"/>
  <c r="BP75" i="32"/>
  <c r="AN75" i="32"/>
  <c r="M75" i="32"/>
  <c r="U75" i="32"/>
  <c r="AC75" i="32"/>
  <c r="AK75" i="32"/>
  <c r="AS75" i="32"/>
  <c r="BA75" i="32"/>
  <c r="BI75" i="32"/>
  <c r="BQ75" i="32"/>
  <c r="N75" i="32"/>
  <c r="V75" i="32"/>
  <c r="AD75" i="32"/>
  <c r="AL75" i="32"/>
  <c r="AT75" i="32"/>
  <c r="BB75" i="32"/>
  <c r="BJ75" i="32"/>
  <c r="BR75" i="32"/>
  <c r="O75" i="32"/>
  <c r="W75" i="32"/>
  <c r="AE75" i="32"/>
  <c r="AM75" i="32"/>
  <c r="AU75" i="32"/>
  <c r="BC75" i="32"/>
  <c r="BK75" i="32"/>
  <c r="BS75" i="32"/>
  <c r="M306" i="36" l="1"/>
  <c r="M297" i="36"/>
  <c r="N396" i="36"/>
  <c r="N494" i="36" s="1"/>
  <c r="M296" i="36"/>
  <c r="N395" i="36"/>
  <c r="N493" i="36" s="1"/>
  <c r="M303" i="36"/>
  <c r="N402" i="36"/>
  <c r="N500" i="36" s="1"/>
  <c r="M294" i="36"/>
  <c r="N393" i="36"/>
  <c r="N491" i="36" s="1"/>
  <c r="N589" i="36" s="1"/>
  <c r="N191" i="36"/>
  <c r="O389" i="36" s="1"/>
  <c r="N389" i="36"/>
  <c r="N487" i="36" s="1"/>
  <c r="N585" i="36" s="1"/>
  <c r="M278" i="36"/>
  <c r="N377" i="36"/>
  <c r="N475" i="36" s="1"/>
  <c r="M301" i="36"/>
  <c r="N400" i="36"/>
  <c r="N498" i="36" s="1"/>
  <c r="M287" i="36"/>
  <c r="N386" i="36"/>
  <c r="N484" i="36" s="1"/>
  <c r="N199" i="36"/>
  <c r="O199" i="36" s="1"/>
  <c r="P397" i="36" s="1"/>
  <c r="N195" i="36"/>
  <c r="O393" i="36" s="1"/>
  <c r="M572" i="36"/>
  <c r="M566" i="36"/>
  <c r="M573" i="36"/>
  <c r="M590" i="36"/>
  <c r="M577" i="36"/>
  <c r="N503" i="36"/>
  <c r="M601" i="36"/>
  <c r="M595" i="36"/>
  <c r="M570" i="36"/>
  <c r="M571" i="36"/>
  <c r="M598" i="36"/>
  <c r="M588" i="36"/>
  <c r="M581" i="36"/>
  <c r="M592" i="36"/>
  <c r="M569" i="36"/>
  <c r="M579" i="36"/>
  <c r="M599" i="36"/>
  <c r="M575" i="36"/>
  <c r="M563" i="36"/>
  <c r="M578" i="36"/>
  <c r="M585" i="36"/>
  <c r="M576" i="36"/>
  <c r="M580" i="36"/>
  <c r="M591" i="36"/>
  <c r="M567" i="36"/>
  <c r="M565" i="36"/>
  <c r="M586" i="36"/>
  <c r="M574" i="36"/>
  <c r="M568" i="36"/>
  <c r="M589" i="36"/>
  <c r="M587" i="36"/>
  <c r="M594" i="36"/>
  <c r="M582" i="36"/>
  <c r="M564" i="36"/>
  <c r="N495" i="36"/>
  <c r="N593" i="36" s="1"/>
  <c r="M593" i="36"/>
  <c r="N499" i="36"/>
  <c r="M600" i="36"/>
  <c r="M584" i="36"/>
  <c r="M597" i="36"/>
  <c r="M285" i="36"/>
  <c r="M283" i="36"/>
  <c r="M291" i="36"/>
  <c r="M286" i="36"/>
  <c r="M279" i="36"/>
  <c r="M280" i="36"/>
  <c r="M292" i="36"/>
  <c r="M275" i="36"/>
  <c r="M270" i="36"/>
  <c r="M293" i="36"/>
  <c r="N202" i="36"/>
  <c r="M268" i="36"/>
  <c r="M273" i="36"/>
  <c r="M295" i="36"/>
  <c r="M282" i="36"/>
  <c r="M290" i="36"/>
  <c r="M305" i="36"/>
  <c r="N205" i="36"/>
  <c r="O403" i="36" s="1"/>
  <c r="M288" i="36"/>
  <c r="M299" i="36"/>
  <c r="M271" i="36"/>
  <c r="N306" i="36"/>
  <c r="M269" i="36"/>
  <c r="M272" i="36"/>
  <c r="M277" i="36"/>
  <c r="M304" i="36"/>
  <c r="M276" i="36"/>
  <c r="M274" i="36"/>
  <c r="M298" i="36"/>
  <c r="M281" i="36"/>
  <c r="M284" i="36"/>
  <c r="M300" i="36"/>
  <c r="N302" i="36"/>
  <c r="M289" i="36"/>
  <c r="N501" i="36"/>
  <c r="N181" i="36"/>
  <c r="O379" i="36" s="1"/>
  <c r="N477" i="36"/>
  <c r="N175" i="36"/>
  <c r="N471" i="36"/>
  <c r="N185" i="36"/>
  <c r="O383" i="36" s="1"/>
  <c r="N481" i="36"/>
  <c r="N186" i="36"/>
  <c r="N482" i="36"/>
  <c r="N171" i="36"/>
  <c r="O369" i="36" s="1"/>
  <c r="N467" i="36"/>
  <c r="N189" i="36"/>
  <c r="O387" i="36" s="1"/>
  <c r="N485" i="36"/>
  <c r="N192" i="36"/>
  <c r="O390" i="36" s="1"/>
  <c r="N488" i="36"/>
  <c r="N180" i="36"/>
  <c r="O378" i="36" s="1"/>
  <c r="N476" i="36"/>
  <c r="N174" i="36"/>
  <c r="O372" i="36" s="1"/>
  <c r="N470" i="36"/>
  <c r="N206" i="36"/>
  <c r="O404" i="36" s="1"/>
  <c r="N502" i="36"/>
  <c r="N193" i="36"/>
  <c r="N489" i="36"/>
  <c r="O207" i="36"/>
  <c r="N170" i="36"/>
  <c r="N466" i="36"/>
  <c r="N188" i="36"/>
  <c r="O386" i="36" s="1"/>
  <c r="N187" i="36"/>
  <c r="O385" i="36" s="1"/>
  <c r="N483" i="36"/>
  <c r="N194" i="36"/>
  <c r="O392" i="36" s="1"/>
  <c r="N490" i="36"/>
  <c r="N588" i="36" s="1"/>
  <c r="N197" i="36"/>
  <c r="O395" i="36" s="1"/>
  <c r="N200" i="36"/>
  <c r="O398" i="36" s="1"/>
  <c r="N496" i="36"/>
  <c r="N204" i="36"/>
  <c r="O402" i="36" s="1"/>
  <c r="N182" i="36"/>
  <c r="O380" i="36" s="1"/>
  <c r="N478" i="36"/>
  <c r="N172" i="36"/>
  <c r="O370" i="36" s="1"/>
  <c r="N468" i="36"/>
  <c r="N169" i="36"/>
  <c r="O367" i="36" s="1"/>
  <c r="N465" i="36"/>
  <c r="N201" i="36"/>
  <c r="N497" i="36"/>
  <c r="N184" i="36"/>
  <c r="O382" i="36" s="1"/>
  <c r="N480" i="36"/>
  <c r="O203" i="36"/>
  <c r="P401" i="36" s="1"/>
  <c r="N178" i="36"/>
  <c r="N474" i="36"/>
  <c r="N173" i="36"/>
  <c r="O371" i="36" s="1"/>
  <c r="N469" i="36"/>
  <c r="N198" i="36"/>
  <c r="O396" i="36" s="1"/>
  <c r="N176" i="36"/>
  <c r="O374" i="36" s="1"/>
  <c r="N472" i="36"/>
  <c r="N179" i="36"/>
  <c r="O377" i="36" s="1"/>
  <c r="N190" i="36"/>
  <c r="O388" i="36" s="1"/>
  <c r="N486" i="36"/>
  <c r="N196" i="36"/>
  <c r="O394" i="36" s="1"/>
  <c r="N492" i="36"/>
  <c r="N177" i="36"/>
  <c r="N473" i="36"/>
  <c r="N183" i="36"/>
  <c r="N479" i="36"/>
  <c r="N118" i="32"/>
  <c r="N139" i="32" s="1"/>
  <c r="M139" i="32"/>
  <c r="O191" i="36" l="1"/>
  <c r="P389" i="36" s="1"/>
  <c r="N290" i="36"/>
  <c r="N294" i="36"/>
  <c r="O195" i="36"/>
  <c r="P393" i="36" s="1"/>
  <c r="N300" i="36"/>
  <c r="O399" i="36"/>
  <c r="O497" i="36" s="1"/>
  <c r="N292" i="36"/>
  <c r="O391" i="36"/>
  <c r="O489" i="36" s="1"/>
  <c r="N274" i="36"/>
  <c r="O373" i="36"/>
  <c r="O471" i="36" s="1"/>
  <c r="N276" i="36"/>
  <c r="O375" i="36"/>
  <c r="O473" i="36" s="1"/>
  <c r="N277" i="36"/>
  <c r="O376" i="36"/>
  <c r="O474" i="36" s="1"/>
  <c r="N282" i="36"/>
  <c r="O381" i="36"/>
  <c r="O479" i="36" s="1"/>
  <c r="N269" i="36"/>
  <c r="O368" i="36"/>
  <c r="O466" i="36" s="1"/>
  <c r="N301" i="36"/>
  <c r="O400" i="36"/>
  <c r="O498" i="36" s="1"/>
  <c r="O306" i="36"/>
  <c r="P405" i="36"/>
  <c r="N285" i="36"/>
  <c r="O384" i="36"/>
  <c r="O482" i="36" s="1"/>
  <c r="N298" i="36"/>
  <c r="O397" i="36"/>
  <c r="O495" i="36" s="1"/>
  <c r="N592" i="36"/>
  <c r="N583" i="36"/>
  <c r="N566" i="36"/>
  <c r="N576" i="36"/>
  <c r="N565" i="36"/>
  <c r="N582" i="36"/>
  <c r="N575" i="36"/>
  <c r="N573" i="36"/>
  <c r="O501" i="36"/>
  <c r="O599" i="36" s="1"/>
  <c r="N599" i="36"/>
  <c r="N584" i="36"/>
  <c r="N578" i="36"/>
  <c r="N571" i="36"/>
  <c r="N574" i="36"/>
  <c r="N600" i="36"/>
  <c r="N568" i="36"/>
  <c r="N581" i="36"/>
  <c r="N590" i="36"/>
  <c r="N572" i="36"/>
  <c r="N563" i="36"/>
  <c r="N587" i="36"/>
  <c r="N586" i="36"/>
  <c r="N591" i="36"/>
  <c r="N577" i="36"/>
  <c r="N564" i="36"/>
  <c r="N567" i="36"/>
  <c r="N580" i="36"/>
  <c r="N570" i="36"/>
  <c r="O503" i="36"/>
  <c r="N596" i="36"/>
  <c r="O487" i="36"/>
  <c r="O585" i="36" s="1"/>
  <c r="O499" i="36"/>
  <c r="N597" i="36"/>
  <c r="N594" i="36"/>
  <c r="O491" i="36"/>
  <c r="N579" i="36"/>
  <c r="N569" i="36"/>
  <c r="N595" i="36"/>
  <c r="N601" i="36"/>
  <c r="N598" i="36"/>
  <c r="N304" i="36"/>
  <c r="N270" i="36"/>
  <c r="N275" i="36"/>
  <c r="O202" i="36"/>
  <c r="N299" i="36"/>
  <c r="N268" i="36"/>
  <c r="N297" i="36"/>
  <c r="N283" i="36"/>
  <c r="O205" i="36"/>
  <c r="N295" i="36"/>
  <c r="N289" i="36"/>
  <c r="N273" i="36"/>
  <c r="N288" i="36"/>
  <c r="O290" i="36"/>
  <c r="N293" i="36"/>
  <c r="N284" i="36"/>
  <c r="N286" i="36"/>
  <c r="N278" i="36"/>
  <c r="N305" i="36"/>
  <c r="N303" i="36"/>
  <c r="N272" i="36"/>
  <c r="N279" i="36"/>
  <c r="O298" i="36"/>
  <c r="N287" i="36"/>
  <c r="N280" i="36"/>
  <c r="N291" i="36"/>
  <c r="N296" i="36"/>
  <c r="N281" i="36"/>
  <c r="N271" i="36"/>
  <c r="O302" i="36"/>
  <c r="O169" i="36"/>
  <c r="O465" i="36"/>
  <c r="O180" i="36"/>
  <c r="P378" i="36" s="1"/>
  <c r="O476" i="36"/>
  <c r="O574" i="36" s="1"/>
  <c r="O198" i="36"/>
  <c r="P396" i="36" s="1"/>
  <c r="O494" i="36"/>
  <c r="O197" i="36"/>
  <c r="P395" i="36" s="1"/>
  <c r="O493" i="36"/>
  <c r="O193" i="36"/>
  <c r="O192" i="36"/>
  <c r="P390" i="36" s="1"/>
  <c r="O488" i="36"/>
  <c r="O185" i="36"/>
  <c r="O481" i="36"/>
  <c r="P207" i="36"/>
  <c r="Q405" i="36" s="1"/>
  <c r="P199" i="36"/>
  <c r="Q397" i="36" s="1"/>
  <c r="O190" i="36"/>
  <c r="P388" i="36" s="1"/>
  <c r="O486" i="36"/>
  <c r="O200" i="36"/>
  <c r="O496" i="36"/>
  <c r="O183" i="36"/>
  <c r="P381" i="36" s="1"/>
  <c r="O188" i="36"/>
  <c r="O484" i="36"/>
  <c r="O184" i="36"/>
  <c r="P382" i="36" s="1"/>
  <c r="O480" i="36"/>
  <c r="O194" i="36"/>
  <c r="P392" i="36" s="1"/>
  <c r="O490" i="36"/>
  <c r="O588" i="36" s="1"/>
  <c r="O206" i="36"/>
  <c r="P404" i="36" s="1"/>
  <c r="O502" i="36"/>
  <c r="O189" i="36"/>
  <c r="P387" i="36" s="1"/>
  <c r="O485" i="36"/>
  <c r="O175" i="36"/>
  <c r="P373" i="36" s="1"/>
  <c r="P191" i="36"/>
  <c r="Q389" i="36" s="1"/>
  <c r="O172" i="36"/>
  <c r="P370" i="36" s="1"/>
  <c r="O468" i="36"/>
  <c r="O566" i="36" s="1"/>
  <c r="O179" i="36"/>
  <c r="P377" i="36" s="1"/>
  <c r="O475" i="36"/>
  <c r="O178" i="36"/>
  <c r="P376" i="36" s="1"/>
  <c r="O186" i="36"/>
  <c r="P384" i="36" s="1"/>
  <c r="P203" i="36"/>
  <c r="Q401" i="36" s="1"/>
  <c r="O177" i="36"/>
  <c r="P375" i="36" s="1"/>
  <c r="O182" i="36"/>
  <c r="O478" i="36"/>
  <c r="O196" i="36"/>
  <c r="P394" i="36" s="1"/>
  <c r="O492" i="36"/>
  <c r="O176" i="36"/>
  <c r="P374" i="36" s="1"/>
  <c r="O472" i="36"/>
  <c r="O173" i="36"/>
  <c r="O469" i="36"/>
  <c r="O201" i="36"/>
  <c r="P399" i="36" s="1"/>
  <c r="O204" i="36"/>
  <c r="P402" i="36" s="1"/>
  <c r="O500" i="36"/>
  <c r="O187" i="36"/>
  <c r="P385" i="36" s="1"/>
  <c r="O483" i="36"/>
  <c r="O170" i="36"/>
  <c r="P368" i="36" s="1"/>
  <c r="O174" i="36"/>
  <c r="P372" i="36" s="1"/>
  <c r="O470" i="36"/>
  <c r="O171" i="36"/>
  <c r="O467" i="36"/>
  <c r="O181" i="36"/>
  <c r="P379" i="36" s="1"/>
  <c r="O477" i="36"/>
  <c r="O118" i="32"/>
  <c r="O294" i="36" l="1"/>
  <c r="P195" i="36"/>
  <c r="Q393" i="36" s="1"/>
  <c r="O287" i="36"/>
  <c r="P386" i="36"/>
  <c r="P484" i="36" s="1"/>
  <c r="P582" i="36" s="1"/>
  <c r="O272" i="36"/>
  <c r="P371" i="36"/>
  <c r="P469" i="36" s="1"/>
  <c r="O299" i="36"/>
  <c r="P398" i="36"/>
  <c r="P496" i="36" s="1"/>
  <c r="O304" i="36"/>
  <c r="P403" i="36"/>
  <c r="P501" i="36" s="1"/>
  <c r="O284" i="36"/>
  <c r="P383" i="36"/>
  <c r="O301" i="36"/>
  <c r="P400" i="36"/>
  <c r="P498" i="36" s="1"/>
  <c r="O270" i="36"/>
  <c r="P369" i="36"/>
  <c r="P467" i="36" s="1"/>
  <c r="O281" i="36"/>
  <c r="P380" i="36"/>
  <c r="P478" i="36" s="1"/>
  <c r="O292" i="36"/>
  <c r="P391" i="36"/>
  <c r="O268" i="36"/>
  <c r="P367" i="36"/>
  <c r="P465" i="36" s="1"/>
  <c r="O581" i="36"/>
  <c r="O582" i="36"/>
  <c r="O600" i="36"/>
  <c r="O575" i="36"/>
  <c r="O563" i="36"/>
  <c r="O590" i="36"/>
  <c r="O577" i="36"/>
  <c r="O587" i="36"/>
  <c r="O570" i="36"/>
  <c r="O568" i="36"/>
  <c r="O579" i="36"/>
  <c r="O583" i="36"/>
  <c r="O598" i="36"/>
  <c r="O595" i="36"/>
  <c r="O594" i="36"/>
  <c r="O596" i="36"/>
  <c r="O564" i="36"/>
  <c r="O572" i="36"/>
  <c r="O569" i="36"/>
  <c r="O578" i="36"/>
  <c r="O584" i="36"/>
  <c r="O586" i="36"/>
  <c r="O565" i="36"/>
  <c r="O576" i="36"/>
  <c r="O592" i="36"/>
  <c r="O601" i="36"/>
  <c r="O580" i="36"/>
  <c r="O567" i="36"/>
  <c r="O571" i="36"/>
  <c r="O573" i="36"/>
  <c r="P491" i="36"/>
  <c r="P589" i="36" s="1"/>
  <c r="O589" i="36"/>
  <c r="P487" i="36"/>
  <c r="P585" i="36" s="1"/>
  <c r="O591" i="36"/>
  <c r="P503" i="36"/>
  <c r="P601" i="36" s="1"/>
  <c r="P499" i="36"/>
  <c r="O597" i="36"/>
  <c r="P495" i="36"/>
  <c r="P593" i="36" s="1"/>
  <c r="O593" i="36"/>
  <c r="O295" i="36"/>
  <c r="P298" i="36"/>
  <c r="O279" i="36"/>
  <c r="O303" i="36"/>
  <c r="O275" i="36"/>
  <c r="O274" i="36"/>
  <c r="O276" i="36"/>
  <c r="O293" i="36"/>
  <c r="O278" i="36"/>
  <c r="P302" i="36"/>
  <c r="O273" i="36"/>
  <c r="O277" i="36"/>
  <c r="O283" i="36"/>
  <c r="O271" i="36"/>
  <c r="O288" i="36"/>
  <c r="O296" i="36"/>
  <c r="O300" i="36"/>
  <c r="O280" i="36"/>
  <c r="O297" i="36"/>
  <c r="P306" i="36"/>
  <c r="P290" i="36"/>
  <c r="O291" i="36"/>
  <c r="P205" i="36"/>
  <c r="Q403" i="36" s="1"/>
  <c r="O269" i="36"/>
  <c r="O282" i="36"/>
  <c r="O285" i="36"/>
  <c r="O289" i="36"/>
  <c r="O305" i="36"/>
  <c r="P294" i="36"/>
  <c r="P202" i="36"/>
  <c r="O286" i="36"/>
  <c r="P170" i="36"/>
  <c r="Q368" i="36" s="1"/>
  <c r="P466" i="36"/>
  <c r="P173" i="36"/>
  <c r="Q371" i="36" s="1"/>
  <c r="Q195" i="36"/>
  <c r="P178" i="36"/>
  <c r="Q376" i="36" s="1"/>
  <c r="P474" i="36"/>
  <c r="P175" i="36"/>
  <c r="Q373" i="36" s="1"/>
  <c r="P471" i="36"/>
  <c r="P194" i="36"/>
  <c r="Q392" i="36" s="1"/>
  <c r="P490" i="36"/>
  <c r="P200" i="36"/>
  <c r="P197" i="36"/>
  <c r="Q395" i="36" s="1"/>
  <c r="P493" i="36"/>
  <c r="P177" i="36"/>
  <c r="Q375" i="36" s="1"/>
  <c r="P473" i="36"/>
  <c r="P189" i="36"/>
  <c r="Q387" i="36" s="1"/>
  <c r="P485" i="36"/>
  <c r="P184" i="36"/>
  <c r="Q382" i="36" s="1"/>
  <c r="P480" i="36"/>
  <c r="P190" i="36"/>
  <c r="Q388" i="36" s="1"/>
  <c r="P486" i="36"/>
  <c r="P584" i="36" s="1"/>
  <c r="P185" i="36"/>
  <c r="Q383" i="36" s="1"/>
  <c r="P481" i="36"/>
  <c r="P198" i="36"/>
  <c r="Q396" i="36" s="1"/>
  <c r="P494" i="36"/>
  <c r="P181" i="36"/>
  <c r="P477" i="36"/>
  <c r="P187" i="36"/>
  <c r="Q385" i="36" s="1"/>
  <c r="P483" i="36"/>
  <c r="P176" i="36"/>
  <c r="P472" i="36"/>
  <c r="P570" i="36" s="1"/>
  <c r="P179" i="36"/>
  <c r="Q377" i="36" s="1"/>
  <c r="P475" i="36"/>
  <c r="P171" i="36"/>
  <c r="P204" i="36"/>
  <c r="Q402" i="36" s="1"/>
  <c r="P500" i="36"/>
  <c r="P196" i="36"/>
  <c r="P492" i="36"/>
  <c r="Q203" i="36"/>
  <c r="R401" i="36" s="1"/>
  <c r="P172" i="36"/>
  <c r="Q370" i="36" s="1"/>
  <c r="P468" i="36"/>
  <c r="P206" i="36"/>
  <c r="Q404" i="36" s="1"/>
  <c r="P502" i="36"/>
  <c r="P600" i="36" s="1"/>
  <c r="P188" i="36"/>
  <c r="Q386" i="36" s="1"/>
  <c r="Q199" i="36"/>
  <c r="R397" i="36" s="1"/>
  <c r="P192" i="36"/>
  <c r="P488" i="36"/>
  <c r="P180" i="36"/>
  <c r="Q378" i="36" s="1"/>
  <c r="P476" i="36"/>
  <c r="P174" i="36"/>
  <c r="P470" i="36"/>
  <c r="P201" i="36"/>
  <c r="Q399" i="36" s="1"/>
  <c r="P497" i="36"/>
  <c r="P182" i="36"/>
  <c r="P186" i="36"/>
  <c r="Q384" i="36" s="1"/>
  <c r="P482" i="36"/>
  <c r="Q191" i="36"/>
  <c r="R389" i="36" s="1"/>
  <c r="P183" i="36"/>
  <c r="P479" i="36"/>
  <c r="Q207" i="36"/>
  <c r="R405" i="36" s="1"/>
  <c r="P193" i="36"/>
  <c r="Q391" i="36" s="1"/>
  <c r="P489" i="36"/>
  <c r="P169" i="36"/>
  <c r="Q367" i="36" s="1"/>
  <c r="P118" i="32"/>
  <c r="P139" i="32" s="1"/>
  <c r="O139" i="32"/>
  <c r="P281" i="36" l="1"/>
  <c r="Q380" i="36"/>
  <c r="Q478" i="36" s="1"/>
  <c r="P291" i="36"/>
  <c r="Q390" i="36"/>
  <c r="Q488" i="36" s="1"/>
  <c r="P295" i="36"/>
  <c r="Q394" i="36"/>
  <c r="Q492" i="36" s="1"/>
  <c r="P282" i="36"/>
  <c r="Q381" i="36"/>
  <c r="Q479" i="36" s="1"/>
  <c r="P301" i="36"/>
  <c r="Q400" i="36"/>
  <c r="Q498" i="36" s="1"/>
  <c r="P273" i="36"/>
  <c r="Q372" i="36"/>
  <c r="Q470" i="36" s="1"/>
  <c r="Q294" i="36"/>
  <c r="R393" i="36"/>
  <c r="P275" i="36"/>
  <c r="Q374" i="36"/>
  <c r="Q472" i="36" s="1"/>
  <c r="P270" i="36"/>
  <c r="Q369" i="36"/>
  <c r="Q467" i="36" s="1"/>
  <c r="P280" i="36"/>
  <c r="Q379" i="36"/>
  <c r="Q477" i="36" s="1"/>
  <c r="P299" i="36"/>
  <c r="Q398" i="36"/>
  <c r="Q496" i="36" s="1"/>
  <c r="P566" i="36"/>
  <c r="P594" i="36"/>
  <c r="P596" i="36"/>
  <c r="P599" i="36"/>
  <c r="P575" i="36"/>
  <c r="P592" i="36"/>
  <c r="P573" i="36"/>
  <c r="P586" i="36"/>
  <c r="P595" i="36"/>
  <c r="P583" i="36"/>
  <c r="P563" i="36"/>
  <c r="P590" i="36"/>
  <c r="P576" i="36"/>
  <c r="P578" i="36"/>
  <c r="P567" i="36"/>
  <c r="P579" i="36"/>
  <c r="P565" i="36"/>
  <c r="P577" i="36"/>
  <c r="P588" i="36"/>
  <c r="P568" i="36"/>
  <c r="P569" i="36"/>
  <c r="P580" i="36"/>
  <c r="P574" i="36"/>
  <c r="P581" i="36"/>
  <c r="P591" i="36"/>
  <c r="P597" i="36"/>
  <c r="P587" i="36"/>
  <c r="P571" i="36"/>
  <c r="P564" i="36"/>
  <c r="Q491" i="36"/>
  <c r="Q499" i="36"/>
  <c r="Q597" i="36" s="1"/>
  <c r="Q487" i="36"/>
  <c r="P598" i="36"/>
  <c r="Q495" i="36"/>
  <c r="Q503" i="36"/>
  <c r="P572" i="36"/>
  <c r="P286" i="36"/>
  <c r="P278" i="36"/>
  <c r="Q306" i="36"/>
  <c r="P269" i="36"/>
  <c r="P271" i="36"/>
  <c r="P288" i="36"/>
  <c r="P276" i="36"/>
  <c r="P284" i="36"/>
  <c r="P268" i="36"/>
  <c r="P303" i="36"/>
  <c r="P305" i="36"/>
  <c r="Q298" i="36"/>
  <c r="Q202" i="36"/>
  <c r="Q302" i="36"/>
  <c r="P277" i="36"/>
  <c r="P297" i="36"/>
  <c r="P296" i="36"/>
  <c r="Q290" i="36"/>
  <c r="P287" i="36"/>
  <c r="P293" i="36"/>
  <c r="P272" i="36"/>
  <c r="P283" i="36"/>
  <c r="P274" i="36"/>
  <c r="P289" i="36"/>
  <c r="P279" i="36"/>
  <c r="Q205" i="36"/>
  <c r="Q501" i="36"/>
  <c r="P304" i="36"/>
  <c r="P292" i="36"/>
  <c r="P285" i="36"/>
  <c r="P300" i="36"/>
  <c r="Q183" i="36"/>
  <c r="R381" i="36" s="1"/>
  <c r="Q182" i="36"/>
  <c r="R380" i="36" s="1"/>
  <c r="Q192" i="36"/>
  <c r="Q172" i="36"/>
  <c r="R370" i="36" s="1"/>
  <c r="Q468" i="36"/>
  <c r="Q171" i="36"/>
  <c r="R369" i="36" s="1"/>
  <c r="Q181" i="36"/>
  <c r="R379" i="36" s="1"/>
  <c r="Q184" i="36"/>
  <c r="R382" i="36" s="1"/>
  <c r="Q480" i="36"/>
  <c r="Q178" i="36"/>
  <c r="R376" i="36" s="1"/>
  <c r="Q474" i="36"/>
  <c r="Q201" i="36"/>
  <c r="R399" i="36" s="1"/>
  <c r="Q497" i="36"/>
  <c r="R199" i="36"/>
  <c r="R203" i="36"/>
  <c r="Q179" i="36"/>
  <c r="R377" i="36" s="1"/>
  <c r="Q475" i="36"/>
  <c r="Q198" i="36"/>
  <c r="R396" i="36" s="1"/>
  <c r="Q494" i="36"/>
  <c r="Q189" i="36"/>
  <c r="R387" i="36" s="1"/>
  <c r="Q485" i="36"/>
  <c r="Q200" i="36"/>
  <c r="R398" i="36" s="1"/>
  <c r="R195" i="36"/>
  <c r="Q193" i="36"/>
  <c r="R391" i="36" s="1"/>
  <c r="Q489" i="36"/>
  <c r="R191" i="36"/>
  <c r="S389" i="36" s="1"/>
  <c r="Q174" i="36"/>
  <c r="Q188" i="36"/>
  <c r="R386" i="36" s="1"/>
  <c r="Q484" i="36"/>
  <c r="Q196" i="36"/>
  <c r="Q176" i="36"/>
  <c r="Q185" i="36"/>
  <c r="R383" i="36" s="1"/>
  <c r="Q481" i="36"/>
  <c r="Q177" i="36"/>
  <c r="Q473" i="36"/>
  <c r="Q194" i="36"/>
  <c r="R392" i="36" s="1"/>
  <c r="Q490" i="36"/>
  <c r="Q173" i="36"/>
  <c r="R371" i="36" s="1"/>
  <c r="Q469" i="36"/>
  <c r="Q169" i="36"/>
  <c r="R367" i="36" s="1"/>
  <c r="Q465" i="36"/>
  <c r="R207" i="36"/>
  <c r="S405" i="36" s="1"/>
  <c r="Q186" i="36"/>
  <c r="R384" i="36" s="1"/>
  <c r="Q482" i="36"/>
  <c r="Q180" i="36"/>
  <c r="Q476" i="36"/>
  <c r="Q206" i="36"/>
  <c r="R404" i="36" s="1"/>
  <c r="Q502" i="36"/>
  <c r="Q204" i="36"/>
  <c r="R402" i="36" s="1"/>
  <c r="Q500" i="36"/>
  <c r="Q187" i="36"/>
  <c r="Q483" i="36"/>
  <c r="Q190" i="36"/>
  <c r="R388" i="36" s="1"/>
  <c r="Q486" i="36"/>
  <c r="Q197" i="36"/>
  <c r="R395" i="36" s="1"/>
  <c r="Q493" i="36"/>
  <c r="Q175" i="36"/>
  <c r="R373" i="36" s="1"/>
  <c r="Q471" i="36"/>
  <c r="Q170" i="36"/>
  <c r="R368" i="36" s="1"/>
  <c r="Q466" i="36"/>
  <c r="Q118" i="32"/>
  <c r="Q295" i="36" l="1"/>
  <c r="R394" i="36"/>
  <c r="R294" i="36"/>
  <c r="S393" i="36"/>
  <c r="Q291" i="36"/>
  <c r="R390" i="36"/>
  <c r="R488" i="36" s="1"/>
  <c r="Q301" i="36"/>
  <c r="R400" i="36"/>
  <c r="R498" i="36" s="1"/>
  <c r="Q279" i="36"/>
  <c r="R378" i="36"/>
  <c r="Q286" i="36"/>
  <c r="R385" i="36"/>
  <c r="Q276" i="36"/>
  <c r="R375" i="36"/>
  <c r="R473" i="36" s="1"/>
  <c r="R302" i="36"/>
  <c r="S401" i="36"/>
  <c r="Q273" i="36"/>
  <c r="R372" i="36"/>
  <c r="Q304" i="36"/>
  <c r="R403" i="36"/>
  <c r="R298" i="36"/>
  <c r="S397" i="36"/>
  <c r="Q275" i="36"/>
  <c r="R374" i="36"/>
  <c r="R472" i="36" s="1"/>
  <c r="Q569" i="36"/>
  <c r="Q572" i="36"/>
  <c r="Q579" i="36"/>
  <c r="Q566" i="36"/>
  <c r="Q568" i="36"/>
  <c r="Q591" i="36"/>
  <c r="Q575" i="36"/>
  <c r="Q573" i="36"/>
  <c r="Q594" i="36"/>
  <c r="Q574" i="36"/>
  <c r="Q576" i="36"/>
  <c r="Q599" i="36"/>
  <c r="Q598" i="36"/>
  <c r="Q582" i="36"/>
  <c r="Q563" i="36"/>
  <c r="Q586" i="36"/>
  <c r="Q584" i="36"/>
  <c r="Q567" i="36"/>
  <c r="Q583" i="36"/>
  <c r="Q564" i="36"/>
  <c r="Q581" i="36"/>
  <c r="Q588" i="36"/>
  <c r="Q590" i="36"/>
  <c r="Q587" i="36"/>
  <c r="Q592" i="36"/>
  <c r="Q595" i="36"/>
  <c r="Q565" i="36"/>
  <c r="Q577" i="36"/>
  <c r="Q571" i="36"/>
  <c r="Q600" i="36"/>
  <c r="Q578" i="36"/>
  <c r="Q570" i="36"/>
  <c r="Q596" i="36"/>
  <c r="R499" i="36"/>
  <c r="R495" i="36"/>
  <c r="R593" i="36" s="1"/>
  <c r="Q593" i="36"/>
  <c r="R487" i="36"/>
  <c r="R585" i="36" s="1"/>
  <c r="Q585" i="36"/>
  <c r="R503" i="36"/>
  <c r="Q601" i="36"/>
  <c r="R491" i="36"/>
  <c r="Q589" i="36"/>
  <c r="Q580" i="36"/>
  <c r="Q280" i="36"/>
  <c r="Q300" i="36"/>
  <c r="R306" i="36"/>
  <c r="Q296" i="36"/>
  <c r="Q268" i="36"/>
  <c r="Q287" i="36"/>
  <c r="Q277" i="36"/>
  <c r="Q282" i="36"/>
  <c r="Q281" i="36"/>
  <c r="Q293" i="36"/>
  <c r="Q278" i="36"/>
  <c r="Q270" i="36"/>
  <c r="R290" i="36"/>
  <c r="Q305" i="36"/>
  <c r="Q292" i="36"/>
  <c r="Q297" i="36"/>
  <c r="Q303" i="36"/>
  <c r="R205" i="36"/>
  <c r="S403" i="36" s="1"/>
  <c r="R501" i="36"/>
  <c r="Q299" i="36"/>
  <c r="Q271" i="36"/>
  <c r="Q269" i="36"/>
  <c r="Q285" i="36"/>
  <c r="Q288" i="36"/>
  <c r="Q283" i="36"/>
  <c r="Q289" i="36"/>
  <c r="Q274" i="36"/>
  <c r="Q272" i="36"/>
  <c r="R202" i="36"/>
  <c r="S400" i="36" s="1"/>
  <c r="Q284" i="36"/>
  <c r="R185" i="36"/>
  <c r="S383" i="36" s="1"/>
  <c r="R481" i="36"/>
  <c r="R174" i="36"/>
  <c r="R470" i="36"/>
  <c r="R200" i="36"/>
  <c r="S398" i="36" s="1"/>
  <c r="R496" i="36"/>
  <c r="S203" i="36"/>
  <c r="T401" i="36" s="1"/>
  <c r="R172" i="36"/>
  <c r="S370" i="36" s="1"/>
  <c r="R468" i="36"/>
  <c r="R170" i="36"/>
  <c r="S368" i="36" s="1"/>
  <c r="R466" i="36"/>
  <c r="R187" i="36"/>
  <c r="S385" i="36" s="1"/>
  <c r="R483" i="36"/>
  <c r="R186" i="36"/>
  <c r="S384" i="36" s="1"/>
  <c r="R482" i="36"/>
  <c r="R173" i="36"/>
  <c r="S371" i="36" s="1"/>
  <c r="R469" i="36"/>
  <c r="R176" i="36"/>
  <c r="S374" i="36" s="1"/>
  <c r="S191" i="36"/>
  <c r="T389" i="36" s="1"/>
  <c r="R189" i="36"/>
  <c r="S387" i="36" s="1"/>
  <c r="R485" i="36"/>
  <c r="S199" i="36"/>
  <c r="T397" i="36" s="1"/>
  <c r="R184" i="36"/>
  <c r="R480" i="36"/>
  <c r="R192" i="36"/>
  <c r="S390" i="36" s="1"/>
  <c r="R175" i="36"/>
  <c r="S373" i="36" s="1"/>
  <c r="R471" i="36"/>
  <c r="R204" i="36"/>
  <c r="S402" i="36" s="1"/>
  <c r="R500" i="36"/>
  <c r="S207" i="36"/>
  <c r="T405" i="36" s="1"/>
  <c r="R194" i="36"/>
  <c r="S392" i="36" s="1"/>
  <c r="R490" i="36"/>
  <c r="R196" i="36"/>
  <c r="S394" i="36" s="1"/>
  <c r="R492" i="36"/>
  <c r="R193" i="36"/>
  <c r="R489" i="36"/>
  <c r="R198" i="36"/>
  <c r="S396" i="36" s="1"/>
  <c r="R494" i="36"/>
  <c r="R201" i="36"/>
  <c r="S399" i="36" s="1"/>
  <c r="R497" i="36"/>
  <c r="R181" i="36"/>
  <c r="S379" i="36" s="1"/>
  <c r="R477" i="36"/>
  <c r="R182" i="36"/>
  <c r="S380" i="36" s="1"/>
  <c r="R478" i="36"/>
  <c r="R190" i="36"/>
  <c r="S388" i="36" s="1"/>
  <c r="R486" i="36"/>
  <c r="R180" i="36"/>
  <c r="S378" i="36" s="1"/>
  <c r="R476" i="36"/>
  <c r="R197" i="36"/>
  <c r="S395" i="36" s="1"/>
  <c r="R493" i="36"/>
  <c r="R206" i="36"/>
  <c r="S404" i="36" s="1"/>
  <c r="R502" i="36"/>
  <c r="R169" i="36"/>
  <c r="S367" i="36" s="1"/>
  <c r="R465" i="36"/>
  <c r="R177" i="36"/>
  <c r="S375" i="36" s="1"/>
  <c r="R188" i="36"/>
  <c r="S386" i="36" s="1"/>
  <c r="R484" i="36"/>
  <c r="S195" i="36"/>
  <c r="T393" i="36" s="1"/>
  <c r="R179" i="36"/>
  <c r="S377" i="36" s="1"/>
  <c r="R475" i="36"/>
  <c r="R178" i="36"/>
  <c r="S376" i="36" s="1"/>
  <c r="R474" i="36"/>
  <c r="R171" i="36"/>
  <c r="S369" i="36" s="1"/>
  <c r="R467" i="36"/>
  <c r="R183" i="36"/>
  <c r="S381" i="36" s="1"/>
  <c r="R479" i="36"/>
  <c r="R118" i="32"/>
  <c r="Q139" i="32"/>
  <c r="R273" i="36" l="1"/>
  <c r="S372" i="36"/>
  <c r="S470" i="36" s="1"/>
  <c r="R292" i="36"/>
  <c r="S391" i="36"/>
  <c r="R283" i="36"/>
  <c r="S382" i="36"/>
  <c r="S480" i="36" s="1"/>
  <c r="R570" i="36"/>
  <c r="R567" i="36"/>
  <c r="R573" i="36"/>
  <c r="R587" i="36"/>
  <c r="R579" i="36"/>
  <c r="R564" i="36"/>
  <c r="R577" i="36"/>
  <c r="R583" i="36"/>
  <c r="R592" i="36"/>
  <c r="R599" i="36"/>
  <c r="R598" i="36"/>
  <c r="R575" i="36"/>
  <c r="R578" i="36"/>
  <c r="R566" i="36"/>
  <c r="R591" i="36"/>
  <c r="R590" i="36"/>
  <c r="R571" i="36"/>
  <c r="R588" i="36"/>
  <c r="R586" i="36"/>
  <c r="R581" i="36"/>
  <c r="R596" i="36"/>
  <c r="R568" i="36"/>
  <c r="R600" i="36"/>
  <c r="R565" i="36"/>
  <c r="R569" i="36"/>
  <c r="R572" i="36"/>
  <c r="R595" i="36"/>
  <c r="R563" i="36"/>
  <c r="R582" i="36"/>
  <c r="R576" i="36"/>
  <c r="R574" i="36"/>
  <c r="R594" i="36"/>
  <c r="S491" i="36"/>
  <c r="S589" i="36" s="1"/>
  <c r="R589" i="36"/>
  <c r="R580" i="36"/>
  <c r="S499" i="36"/>
  <c r="R597" i="36"/>
  <c r="S487" i="36"/>
  <c r="S495" i="36"/>
  <c r="R584" i="36"/>
  <c r="S503" i="36"/>
  <c r="R601" i="36"/>
  <c r="R303" i="36"/>
  <c r="S302" i="36"/>
  <c r="R281" i="36"/>
  <c r="R278" i="36"/>
  <c r="R276" i="36"/>
  <c r="R279" i="36"/>
  <c r="R293" i="36"/>
  <c r="R291" i="36"/>
  <c r="S290" i="36"/>
  <c r="R286" i="36"/>
  <c r="R300" i="36"/>
  <c r="R269" i="36"/>
  <c r="S202" i="36"/>
  <c r="R301" i="36"/>
  <c r="S498" i="36"/>
  <c r="R304" i="36"/>
  <c r="S205" i="36"/>
  <c r="T403" i="36" s="1"/>
  <c r="S501" i="36"/>
  <c r="R295" i="36"/>
  <c r="R275" i="36"/>
  <c r="R299" i="36"/>
  <c r="R282" i="36"/>
  <c r="S294" i="36"/>
  <c r="R305" i="36"/>
  <c r="S298" i="36"/>
  <c r="R271" i="36"/>
  <c r="R297" i="36"/>
  <c r="R287" i="36"/>
  <c r="R296" i="36"/>
  <c r="R280" i="36"/>
  <c r="R274" i="36"/>
  <c r="R288" i="36"/>
  <c r="R285" i="36"/>
  <c r="R284" i="36"/>
  <c r="R270" i="36"/>
  <c r="R268" i="36"/>
  <c r="R289" i="36"/>
  <c r="R272" i="36"/>
  <c r="R277" i="36"/>
  <c r="S306" i="36"/>
  <c r="S180" i="36"/>
  <c r="T378" i="36" s="1"/>
  <c r="S476" i="36"/>
  <c r="S176" i="36"/>
  <c r="T374" i="36" s="1"/>
  <c r="S472" i="36"/>
  <c r="S177" i="36"/>
  <c r="T375" i="36" s="1"/>
  <c r="S473" i="36"/>
  <c r="T191" i="36"/>
  <c r="U389" i="36" s="1"/>
  <c r="S179" i="36"/>
  <c r="T377" i="36" s="1"/>
  <c r="S475" i="36"/>
  <c r="T207" i="36"/>
  <c r="U405" i="36" s="1"/>
  <c r="T195" i="36"/>
  <c r="U393" i="36" s="1"/>
  <c r="S204" i="36"/>
  <c r="T402" i="36" s="1"/>
  <c r="S500" i="36"/>
  <c r="T199" i="36"/>
  <c r="U397" i="36" s="1"/>
  <c r="S173" i="36"/>
  <c r="T371" i="36" s="1"/>
  <c r="S469" i="36"/>
  <c r="S172" i="36"/>
  <c r="T370" i="36" s="1"/>
  <c r="S468" i="36"/>
  <c r="S174" i="36"/>
  <c r="T372" i="36" s="1"/>
  <c r="S201" i="36"/>
  <c r="T399" i="36" s="1"/>
  <c r="S497" i="36"/>
  <c r="S192" i="36"/>
  <c r="T390" i="36" s="1"/>
  <c r="S488" i="36"/>
  <c r="S187" i="36"/>
  <c r="T385" i="36" s="1"/>
  <c r="S483" i="36"/>
  <c r="S169" i="36"/>
  <c r="T367" i="36" s="1"/>
  <c r="S465" i="36"/>
  <c r="S190" i="36"/>
  <c r="T388" i="36" s="1"/>
  <c r="S486" i="36"/>
  <c r="S184" i="36"/>
  <c r="T382" i="36" s="1"/>
  <c r="S170" i="36"/>
  <c r="S466" i="36"/>
  <c r="S183" i="36"/>
  <c r="T381" i="36" s="1"/>
  <c r="S479" i="36"/>
  <c r="S206" i="36"/>
  <c r="T404" i="36" s="1"/>
  <c r="S502" i="36"/>
  <c r="S182" i="36"/>
  <c r="T380" i="36" s="1"/>
  <c r="S478" i="36"/>
  <c r="S193" i="36"/>
  <c r="T391" i="36" s="1"/>
  <c r="S489" i="36"/>
  <c r="S178" i="36"/>
  <c r="T376" i="36" s="1"/>
  <c r="S474" i="36"/>
  <c r="S194" i="36"/>
  <c r="T392" i="36" s="1"/>
  <c r="S490" i="36"/>
  <c r="T203" i="36"/>
  <c r="U401" i="36" s="1"/>
  <c r="S198" i="36"/>
  <c r="T396" i="36" s="1"/>
  <c r="S494" i="36"/>
  <c r="S200" i="36"/>
  <c r="T398" i="36" s="1"/>
  <c r="S496" i="36"/>
  <c r="S171" i="36"/>
  <c r="T369" i="36" s="1"/>
  <c r="S467" i="36"/>
  <c r="S188" i="36"/>
  <c r="T386" i="36" s="1"/>
  <c r="S484" i="36"/>
  <c r="S197" i="36"/>
  <c r="T395" i="36" s="1"/>
  <c r="S493" i="36"/>
  <c r="S181" i="36"/>
  <c r="T379" i="36" s="1"/>
  <c r="S477" i="36"/>
  <c r="S196" i="36"/>
  <c r="T394" i="36" s="1"/>
  <c r="S492" i="36"/>
  <c r="S175" i="36"/>
  <c r="T373" i="36" s="1"/>
  <c r="S471" i="36"/>
  <c r="S189" i="36"/>
  <c r="T387" i="36" s="1"/>
  <c r="S485" i="36"/>
  <c r="S186" i="36"/>
  <c r="T384" i="36" s="1"/>
  <c r="S482" i="36"/>
  <c r="S185" i="36"/>
  <c r="T383" i="36" s="1"/>
  <c r="S481" i="36"/>
  <c r="S118" i="32"/>
  <c r="R139" i="32"/>
  <c r="S301" i="36" l="1"/>
  <c r="T400" i="36"/>
  <c r="T498" i="36" s="1"/>
  <c r="S269" i="36"/>
  <c r="T368" i="36"/>
  <c r="T466" i="36" s="1"/>
  <c r="S578" i="36"/>
  <c r="S582" i="36"/>
  <c r="S573" i="36"/>
  <c r="S599" i="36"/>
  <c r="S576" i="36"/>
  <c r="S565" i="36"/>
  <c r="S570" i="36"/>
  <c r="S580" i="36"/>
  <c r="S567" i="36"/>
  <c r="S590" i="36"/>
  <c r="S574" i="36"/>
  <c r="S572" i="36"/>
  <c r="S598" i="36"/>
  <c r="S596" i="36"/>
  <c r="S600" i="36"/>
  <c r="S594" i="36"/>
  <c r="S583" i="36"/>
  <c r="S592" i="36"/>
  <c r="S564" i="36"/>
  <c r="S581" i="36"/>
  <c r="S566" i="36"/>
  <c r="S588" i="36"/>
  <c r="S575" i="36"/>
  <c r="S568" i="36"/>
  <c r="S591" i="36"/>
  <c r="S579" i="36"/>
  <c r="S587" i="36"/>
  <c r="S584" i="36"/>
  <c r="S577" i="36"/>
  <c r="T503" i="36"/>
  <c r="T601" i="36" s="1"/>
  <c r="S601" i="36"/>
  <c r="T487" i="36"/>
  <c r="T585" i="36" s="1"/>
  <c r="S585" i="36"/>
  <c r="T491" i="36"/>
  <c r="S571" i="36"/>
  <c r="S586" i="36"/>
  <c r="S595" i="36"/>
  <c r="T495" i="36"/>
  <c r="S593" i="36"/>
  <c r="S569" i="36"/>
  <c r="T499" i="36"/>
  <c r="S597" i="36"/>
  <c r="S563" i="36"/>
  <c r="S285" i="36"/>
  <c r="S280" i="36"/>
  <c r="S299" i="36"/>
  <c r="S277" i="36"/>
  <c r="S282" i="36"/>
  <c r="S268" i="36"/>
  <c r="S273" i="36"/>
  <c r="S303" i="36"/>
  <c r="T290" i="36"/>
  <c r="S279" i="36"/>
  <c r="T294" i="36"/>
  <c r="S296" i="36"/>
  <c r="S286" i="36"/>
  <c r="S288" i="36"/>
  <c r="S297" i="36"/>
  <c r="S292" i="36"/>
  <c r="S271" i="36"/>
  <c r="T205" i="36"/>
  <c r="U403" i="36" s="1"/>
  <c r="T501" i="36"/>
  <c r="S304" i="36"/>
  <c r="S274" i="36"/>
  <c r="T302" i="36"/>
  <c r="S283" i="36"/>
  <c r="S272" i="36"/>
  <c r="T202" i="36"/>
  <c r="U400" i="36" s="1"/>
  <c r="S284" i="36"/>
  <c r="S287" i="36"/>
  <c r="S281" i="36"/>
  <c r="S291" i="36"/>
  <c r="T306" i="36"/>
  <c r="S275" i="36"/>
  <c r="S295" i="36"/>
  <c r="S270" i="36"/>
  <c r="S293" i="36"/>
  <c r="S305" i="36"/>
  <c r="S289" i="36"/>
  <c r="S300" i="36"/>
  <c r="T298" i="36"/>
  <c r="S278" i="36"/>
  <c r="S276" i="36"/>
  <c r="T182" i="36"/>
  <c r="U380" i="36" s="1"/>
  <c r="T478" i="36"/>
  <c r="T192" i="36"/>
  <c r="U390" i="36" s="1"/>
  <c r="T488" i="36"/>
  <c r="T189" i="36"/>
  <c r="U387" i="36" s="1"/>
  <c r="T485" i="36"/>
  <c r="T197" i="36"/>
  <c r="U395" i="36" s="1"/>
  <c r="T493" i="36"/>
  <c r="T198" i="36"/>
  <c r="U396" i="36" s="1"/>
  <c r="T494" i="36"/>
  <c r="T193" i="36"/>
  <c r="U391" i="36" s="1"/>
  <c r="T489" i="36"/>
  <c r="T170" i="36"/>
  <c r="U368" i="36" s="1"/>
  <c r="T187" i="36"/>
  <c r="U385" i="36" s="1"/>
  <c r="T483" i="36"/>
  <c r="T172" i="36"/>
  <c r="U370" i="36" s="1"/>
  <c r="T468" i="36"/>
  <c r="U195" i="36"/>
  <c r="V393" i="36" s="1"/>
  <c r="T177" i="36"/>
  <c r="U375" i="36" s="1"/>
  <c r="T473" i="36"/>
  <c r="U203" i="36"/>
  <c r="V401" i="36" s="1"/>
  <c r="T173" i="36"/>
  <c r="U371" i="36" s="1"/>
  <c r="T469" i="36"/>
  <c r="T176" i="36"/>
  <c r="U374" i="36" s="1"/>
  <c r="T472" i="36"/>
  <c r="T184" i="36"/>
  <c r="U382" i="36" s="1"/>
  <c r="T480" i="36"/>
  <c r="T171" i="36"/>
  <c r="U369" i="36" s="1"/>
  <c r="T467" i="36"/>
  <c r="T206" i="36"/>
  <c r="U404" i="36" s="1"/>
  <c r="T502" i="36"/>
  <c r="T201" i="36"/>
  <c r="U399" i="36" s="1"/>
  <c r="T497" i="36"/>
  <c r="U199" i="36"/>
  <c r="V397" i="36" s="1"/>
  <c r="T179" i="36"/>
  <c r="U377" i="36" s="1"/>
  <c r="T475" i="36"/>
  <c r="T175" i="36"/>
  <c r="U373" i="36" s="1"/>
  <c r="T471" i="36"/>
  <c r="U207" i="36"/>
  <c r="V405" i="36" s="1"/>
  <c r="T196" i="36"/>
  <c r="U394" i="36" s="1"/>
  <c r="T492" i="36"/>
  <c r="T194" i="36"/>
  <c r="U392" i="36" s="1"/>
  <c r="T490" i="36"/>
  <c r="T190" i="36"/>
  <c r="U388" i="36" s="1"/>
  <c r="T486" i="36"/>
  <c r="T185" i="36"/>
  <c r="U383" i="36" s="1"/>
  <c r="T481" i="36"/>
  <c r="T188" i="36"/>
  <c r="U386" i="36" s="1"/>
  <c r="T484" i="36"/>
  <c r="T186" i="36"/>
  <c r="U384" i="36" s="1"/>
  <c r="T482" i="36"/>
  <c r="T181" i="36"/>
  <c r="U379" i="36" s="1"/>
  <c r="T477" i="36"/>
  <c r="T200" i="36"/>
  <c r="U398" i="36" s="1"/>
  <c r="T496" i="36"/>
  <c r="T178" i="36"/>
  <c r="U376" i="36" s="1"/>
  <c r="T474" i="36"/>
  <c r="T183" i="36"/>
  <c r="U381" i="36" s="1"/>
  <c r="T479" i="36"/>
  <c r="T169" i="36"/>
  <c r="U367" i="36" s="1"/>
  <c r="T465" i="36"/>
  <c r="T174" i="36"/>
  <c r="U372" i="36" s="1"/>
  <c r="T470" i="36"/>
  <c r="T204" i="36"/>
  <c r="U402" i="36" s="1"/>
  <c r="T500" i="36"/>
  <c r="U191" i="36"/>
  <c r="V389" i="36" s="1"/>
  <c r="T180" i="36"/>
  <c r="U378" i="36" s="1"/>
  <c r="T476" i="36"/>
  <c r="T118" i="32"/>
  <c r="S139" i="32"/>
  <c r="T567" i="36" l="1"/>
  <c r="T566" i="36"/>
  <c r="T592" i="36"/>
  <c r="T576" i="36"/>
  <c r="T599" i="36"/>
  <c r="T563" i="36"/>
  <c r="T565" i="36"/>
  <c r="T581" i="36"/>
  <c r="T574" i="36"/>
  <c r="T588" i="36"/>
  <c r="T569" i="36"/>
  <c r="T580" i="36"/>
  <c r="T590" i="36"/>
  <c r="T584" i="36"/>
  <c r="T577" i="36"/>
  <c r="T598" i="36"/>
  <c r="T572" i="36"/>
  <c r="T582" i="36"/>
  <c r="T578" i="36"/>
  <c r="T564" i="36"/>
  <c r="T600" i="36"/>
  <c r="T568" i="36"/>
  <c r="T594" i="36"/>
  <c r="T579" i="36"/>
  <c r="T570" i="36"/>
  <c r="T587" i="36"/>
  <c r="T586" i="36"/>
  <c r="T575" i="36"/>
  <c r="T596" i="36"/>
  <c r="T573" i="36"/>
  <c r="T571" i="36"/>
  <c r="U487" i="36"/>
  <c r="U495" i="36"/>
  <c r="U503" i="36"/>
  <c r="T595" i="36"/>
  <c r="T583" i="36"/>
  <c r="U499" i="36"/>
  <c r="T597" i="36"/>
  <c r="T593" i="36"/>
  <c r="T591" i="36"/>
  <c r="U491" i="36"/>
  <c r="T589" i="36"/>
  <c r="T303" i="36"/>
  <c r="T277" i="36"/>
  <c r="T287" i="36"/>
  <c r="T295" i="36"/>
  <c r="T278" i="36"/>
  <c r="T270" i="36"/>
  <c r="T272" i="36"/>
  <c r="T271" i="36"/>
  <c r="T297" i="36"/>
  <c r="T281" i="36"/>
  <c r="U306" i="36"/>
  <c r="U302" i="36"/>
  <c r="T273" i="36"/>
  <c r="U205" i="36"/>
  <c r="V403" i="36" s="1"/>
  <c r="U501" i="36"/>
  <c r="T304" i="36"/>
  <c r="T299" i="36"/>
  <c r="U298" i="36"/>
  <c r="T286" i="36"/>
  <c r="T279" i="36"/>
  <c r="T268" i="36"/>
  <c r="T280" i="36"/>
  <c r="T289" i="36"/>
  <c r="T274" i="36"/>
  <c r="T300" i="36"/>
  <c r="T283" i="36"/>
  <c r="T276" i="36"/>
  <c r="T269" i="36"/>
  <c r="T288" i="36"/>
  <c r="T284" i="36"/>
  <c r="T296" i="36"/>
  <c r="T301" i="36"/>
  <c r="U202" i="36"/>
  <c r="V400" i="36" s="1"/>
  <c r="U498" i="36"/>
  <c r="U290" i="36"/>
  <c r="T282" i="36"/>
  <c r="T285" i="36"/>
  <c r="T293" i="36"/>
  <c r="T305" i="36"/>
  <c r="T275" i="36"/>
  <c r="U294" i="36"/>
  <c r="T292" i="36"/>
  <c r="T291" i="36"/>
  <c r="U174" i="36"/>
  <c r="V372" i="36" s="1"/>
  <c r="U470" i="36"/>
  <c r="U200" i="36"/>
  <c r="V398" i="36" s="1"/>
  <c r="U496" i="36"/>
  <c r="U185" i="36"/>
  <c r="V383" i="36" s="1"/>
  <c r="U481" i="36"/>
  <c r="V207" i="36"/>
  <c r="W405" i="36" s="1"/>
  <c r="V199" i="36"/>
  <c r="W397" i="36" s="1"/>
  <c r="V203" i="36"/>
  <c r="W401" i="36" s="1"/>
  <c r="U187" i="36"/>
  <c r="V385" i="36" s="1"/>
  <c r="U483" i="36"/>
  <c r="U197" i="36"/>
  <c r="V395" i="36" s="1"/>
  <c r="U493" i="36"/>
  <c r="U180" i="36"/>
  <c r="V378" i="36" s="1"/>
  <c r="U476" i="36"/>
  <c r="U169" i="36"/>
  <c r="V367" i="36" s="1"/>
  <c r="U465" i="36"/>
  <c r="U181" i="36"/>
  <c r="V379" i="36" s="1"/>
  <c r="U477" i="36"/>
  <c r="U190" i="36"/>
  <c r="V388" i="36" s="1"/>
  <c r="U486" i="36"/>
  <c r="U175" i="36"/>
  <c r="V373" i="36" s="1"/>
  <c r="U471" i="36"/>
  <c r="U201" i="36"/>
  <c r="V399" i="36" s="1"/>
  <c r="U497" i="36"/>
  <c r="U184" i="36"/>
  <c r="V382" i="36" s="1"/>
  <c r="U480" i="36"/>
  <c r="U177" i="36"/>
  <c r="V375" i="36" s="1"/>
  <c r="U473" i="36"/>
  <c r="U170" i="36"/>
  <c r="V368" i="36" s="1"/>
  <c r="U466" i="36"/>
  <c r="U189" i="36"/>
  <c r="V387" i="36" s="1"/>
  <c r="U485" i="36"/>
  <c r="U183" i="36"/>
  <c r="V381" i="36" s="1"/>
  <c r="U479" i="36"/>
  <c r="U194" i="36"/>
  <c r="V392" i="36" s="1"/>
  <c r="U490" i="36"/>
  <c r="U206" i="36"/>
  <c r="V404" i="36" s="1"/>
  <c r="U502" i="36"/>
  <c r="U176" i="36"/>
  <c r="V374" i="36" s="1"/>
  <c r="U472" i="36"/>
  <c r="V195" i="36"/>
  <c r="W393" i="36" s="1"/>
  <c r="U193" i="36"/>
  <c r="V391" i="36" s="1"/>
  <c r="U489" i="36"/>
  <c r="U192" i="36"/>
  <c r="V390" i="36" s="1"/>
  <c r="U488" i="36"/>
  <c r="V191" i="36"/>
  <c r="W389" i="36" s="1"/>
  <c r="U186" i="36"/>
  <c r="V384" i="36" s="1"/>
  <c r="U482" i="36"/>
  <c r="U204" i="36"/>
  <c r="V402" i="36" s="1"/>
  <c r="U500" i="36"/>
  <c r="U178" i="36"/>
  <c r="V376" i="36" s="1"/>
  <c r="U474" i="36"/>
  <c r="U188" i="36"/>
  <c r="V386" i="36" s="1"/>
  <c r="U484" i="36"/>
  <c r="U196" i="36"/>
  <c r="V394" i="36" s="1"/>
  <c r="U492" i="36"/>
  <c r="U179" i="36"/>
  <c r="V377" i="36" s="1"/>
  <c r="U475" i="36"/>
  <c r="U171" i="36"/>
  <c r="V369" i="36" s="1"/>
  <c r="U467" i="36"/>
  <c r="U173" i="36"/>
  <c r="V371" i="36" s="1"/>
  <c r="U469" i="36"/>
  <c r="U172" i="36"/>
  <c r="V370" i="36" s="1"/>
  <c r="U468" i="36"/>
  <c r="U198" i="36"/>
  <c r="V396" i="36" s="1"/>
  <c r="U494" i="36"/>
  <c r="U182" i="36"/>
  <c r="V380" i="36" s="1"/>
  <c r="U478" i="36"/>
  <c r="U118" i="32"/>
  <c r="T139" i="32"/>
  <c r="U596" i="36" l="1"/>
  <c r="U578" i="36"/>
  <c r="U581" i="36"/>
  <c r="U579" i="36"/>
  <c r="U591" i="36"/>
  <c r="U588" i="36"/>
  <c r="U567" i="36"/>
  <c r="U595" i="36"/>
  <c r="U599" i="36"/>
  <c r="U587" i="36"/>
  <c r="U590" i="36"/>
  <c r="U577" i="36"/>
  <c r="U575" i="36"/>
  <c r="U582" i="36"/>
  <c r="U570" i="36"/>
  <c r="U563" i="36"/>
  <c r="U598" i="36"/>
  <c r="U576" i="36"/>
  <c r="U565" i="36"/>
  <c r="U572" i="36"/>
  <c r="U586" i="36"/>
  <c r="U600" i="36"/>
  <c r="U569" i="36"/>
  <c r="U574" i="36"/>
  <c r="U573" i="36"/>
  <c r="U583" i="36"/>
  <c r="U571" i="36"/>
  <c r="U584" i="36"/>
  <c r="U592" i="36"/>
  <c r="U564" i="36"/>
  <c r="U580" i="36"/>
  <c r="V491" i="36"/>
  <c r="U589" i="36"/>
  <c r="V503" i="36"/>
  <c r="U601" i="36"/>
  <c r="V487" i="36"/>
  <c r="U585" i="36"/>
  <c r="U594" i="36"/>
  <c r="U566" i="36"/>
  <c r="U568" i="36"/>
  <c r="V499" i="36"/>
  <c r="U597" i="36"/>
  <c r="V495" i="36"/>
  <c r="U593" i="36"/>
  <c r="U285" i="36"/>
  <c r="U304" i="36"/>
  <c r="V205" i="36"/>
  <c r="W403" i="36" s="1"/>
  <c r="V501" i="36"/>
  <c r="U295" i="36"/>
  <c r="U296" i="36"/>
  <c r="U287" i="36"/>
  <c r="U282" i="36"/>
  <c r="U280" i="36"/>
  <c r="V306" i="36"/>
  <c r="V294" i="36"/>
  <c r="U272" i="36"/>
  <c r="V290" i="36"/>
  <c r="U275" i="36"/>
  <c r="U283" i="36"/>
  <c r="U286" i="36"/>
  <c r="U293" i="36"/>
  <c r="V298" i="36"/>
  <c r="U281" i="36"/>
  <c r="U277" i="36"/>
  <c r="U291" i="36"/>
  <c r="U305" i="36"/>
  <c r="U288" i="36"/>
  <c r="U300" i="36"/>
  <c r="U268" i="36"/>
  <c r="V302" i="36"/>
  <c r="U284" i="36"/>
  <c r="U271" i="36"/>
  <c r="U289" i="36"/>
  <c r="U301" i="36"/>
  <c r="V202" i="36"/>
  <c r="W400" i="36" s="1"/>
  <c r="V498" i="36"/>
  <c r="U276" i="36"/>
  <c r="U273" i="36"/>
  <c r="U270" i="36"/>
  <c r="U297" i="36"/>
  <c r="U278" i="36"/>
  <c r="U303" i="36"/>
  <c r="U292" i="36"/>
  <c r="U269" i="36"/>
  <c r="U274" i="36"/>
  <c r="U279" i="36"/>
  <c r="U299" i="36"/>
  <c r="V188" i="36"/>
  <c r="W386" i="36" s="1"/>
  <c r="V484" i="36"/>
  <c r="V184" i="36"/>
  <c r="W382" i="36" s="1"/>
  <c r="V480" i="36"/>
  <c r="V192" i="36"/>
  <c r="W390" i="36" s="1"/>
  <c r="V488" i="36"/>
  <c r="V201" i="36"/>
  <c r="W399" i="36" s="1"/>
  <c r="V497" i="36"/>
  <c r="V185" i="36"/>
  <c r="W383" i="36" s="1"/>
  <c r="V481" i="36"/>
  <c r="V176" i="36"/>
  <c r="W374" i="36" s="1"/>
  <c r="V472" i="36"/>
  <c r="W207" i="36"/>
  <c r="X405" i="36" s="1"/>
  <c r="V171" i="36"/>
  <c r="W369" i="36" s="1"/>
  <c r="V467" i="36"/>
  <c r="V206" i="36"/>
  <c r="W404" i="36" s="1"/>
  <c r="V502" i="36"/>
  <c r="W203" i="36"/>
  <c r="X401" i="36" s="1"/>
  <c r="V183" i="36"/>
  <c r="W381" i="36" s="1"/>
  <c r="V479" i="36"/>
  <c r="V181" i="36"/>
  <c r="W379" i="36" s="1"/>
  <c r="V477" i="36"/>
  <c r="V189" i="36"/>
  <c r="W387" i="36" s="1"/>
  <c r="V485" i="36"/>
  <c r="V169" i="36"/>
  <c r="W367" i="36" s="1"/>
  <c r="V465" i="36"/>
  <c r="V198" i="36"/>
  <c r="W396" i="36" s="1"/>
  <c r="V494" i="36"/>
  <c r="V179" i="36"/>
  <c r="W377" i="36" s="1"/>
  <c r="V475" i="36"/>
  <c r="V204" i="36"/>
  <c r="W402" i="36" s="1"/>
  <c r="V500" i="36"/>
  <c r="V193" i="36"/>
  <c r="W391" i="36" s="1"/>
  <c r="V489" i="36"/>
  <c r="V170" i="36"/>
  <c r="W368" i="36" s="1"/>
  <c r="V466" i="36"/>
  <c r="V175" i="36"/>
  <c r="W373" i="36" s="1"/>
  <c r="V471" i="36"/>
  <c r="V180" i="36"/>
  <c r="W378" i="36" s="1"/>
  <c r="V476" i="36"/>
  <c r="V200" i="36"/>
  <c r="W398" i="36" s="1"/>
  <c r="V496" i="36"/>
  <c r="V173" i="36"/>
  <c r="W371" i="36" s="1"/>
  <c r="V469" i="36"/>
  <c r="V187" i="36"/>
  <c r="W385" i="36" s="1"/>
  <c r="V483" i="36"/>
  <c r="V182" i="36"/>
  <c r="W380" i="36" s="1"/>
  <c r="V478" i="36"/>
  <c r="W191" i="36"/>
  <c r="X389" i="36" s="1"/>
  <c r="V178" i="36"/>
  <c r="W376" i="36" s="1"/>
  <c r="V474" i="36"/>
  <c r="V172" i="36"/>
  <c r="W370" i="36" s="1"/>
  <c r="V468" i="36"/>
  <c r="V196" i="36"/>
  <c r="W394" i="36" s="1"/>
  <c r="V492" i="36"/>
  <c r="V186" i="36"/>
  <c r="W384" i="36" s="1"/>
  <c r="V482" i="36"/>
  <c r="W195" i="36"/>
  <c r="X393" i="36" s="1"/>
  <c r="V194" i="36"/>
  <c r="W392" i="36" s="1"/>
  <c r="V490" i="36"/>
  <c r="V177" i="36"/>
  <c r="W375" i="36" s="1"/>
  <c r="V473" i="36"/>
  <c r="V190" i="36"/>
  <c r="W388" i="36" s="1"/>
  <c r="V486" i="36"/>
  <c r="V197" i="36"/>
  <c r="W395" i="36" s="1"/>
  <c r="V493" i="36"/>
  <c r="W199" i="36"/>
  <c r="X397" i="36" s="1"/>
  <c r="V174" i="36"/>
  <c r="W372" i="36" s="1"/>
  <c r="V470" i="36"/>
  <c r="V118" i="32"/>
  <c r="U139" i="32"/>
  <c r="V588" i="36" l="1"/>
  <c r="V566" i="36"/>
  <c r="V569" i="36"/>
  <c r="V573" i="36"/>
  <c r="V575" i="36"/>
  <c r="V595" i="36"/>
  <c r="V586" i="36"/>
  <c r="V596" i="36"/>
  <c r="V599" i="36"/>
  <c r="V592" i="36"/>
  <c r="V584" i="36"/>
  <c r="V587" i="36"/>
  <c r="V570" i="36"/>
  <c r="V578" i="36"/>
  <c r="V564" i="36"/>
  <c r="V580" i="36"/>
  <c r="V594" i="36"/>
  <c r="V563" i="36"/>
  <c r="V567" i="36"/>
  <c r="V571" i="36"/>
  <c r="V576" i="36"/>
  <c r="V574" i="36"/>
  <c r="V598" i="36"/>
  <c r="V583" i="36"/>
  <c r="V600" i="36"/>
  <c r="V582" i="36"/>
  <c r="V590" i="36"/>
  <c r="V568" i="36"/>
  <c r="V572" i="36"/>
  <c r="V591" i="36"/>
  <c r="W503" i="36"/>
  <c r="V601" i="36"/>
  <c r="V565" i="36"/>
  <c r="W487" i="36"/>
  <c r="V585" i="36"/>
  <c r="V581" i="36"/>
  <c r="W495" i="36"/>
  <c r="V593" i="36"/>
  <c r="W499" i="36"/>
  <c r="V597" i="36"/>
  <c r="W491" i="36"/>
  <c r="V589" i="36"/>
  <c r="V577" i="36"/>
  <c r="V579" i="36"/>
  <c r="V281" i="36"/>
  <c r="W306" i="36"/>
  <c r="V273" i="36"/>
  <c r="V297" i="36"/>
  <c r="V271" i="36"/>
  <c r="V275" i="36"/>
  <c r="V291" i="36"/>
  <c r="W298" i="36"/>
  <c r="V268" i="36"/>
  <c r="V283" i="36"/>
  <c r="V296" i="36"/>
  <c r="W294" i="36"/>
  <c r="V277" i="36"/>
  <c r="V272" i="36"/>
  <c r="V274" i="36"/>
  <c r="V303" i="36"/>
  <c r="V288" i="36"/>
  <c r="V305" i="36"/>
  <c r="V284" i="36"/>
  <c r="V287" i="36"/>
  <c r="W202" i="36"/>
  <c r="X400" i="36" s="1"/>
  <c r="W498" i="36"/>
  <c r="V301" i="36"/>
  <c r="V304" i="36"/>
  <c r="W501" i="36"/>
  <c r="W205" i="36"/>
  <c r="X403" i="36" s="1"/>
  <c r="V295" i="36"/>
  <c r="V282" i="36"/>
  <c r="V279" i="36"/>
  <c r="V276" i="36"/>
  <c r="V286" i="36"/>
  <c r="W302" i="36"/>
  <c r="V285" i="36"/>
  <c r="V269" i="36"/>
  <c r="V280" i="36"/>
  <c r="V270" i="36"/>
  <c r="V300" i="36"/>
  <c r="V293" i="36"/>
  <c r="V292" i="36"/>
  <c r="V289" i="36"/>
  <c r="W290" i="36"/>
  <c r="V299" i="36"/>
  <c r="V278" i="36"/>
  <c r="W196" i="36"/>
  <c r="X394" i="36" s="1"/>
  <c r="W492" i="36"/>
  <c r="W190" i="36"/>
  <c r="X388" i="36" s="1"/>
  <c r="W486" i="36"/>
  <c r="W186" i="36"/>
  <c r="X384" i="36" s="1"/>
  <c r="W482" i="36"/>
  <c r="X191" i="36"/>
  <c r="W200" i="36"/>
  <c r="X398" i="36" s="1"/>
  <c r="W496" i="36"/>
  <c r="W170" i="36"/>
  <c r="X368" i="36" s="1"/>
  <c r="W466" i="36"/>
  <c r="W179" i="36"/>
  <c r="X377" i="36" s="1"/>
  <c r="W475" i="36"/>
  <c r="W181" i="36"/>
  <c r="X379" i="36" s="1"/>
  <c r="W477" i="36"/>
  <c r="W171" i="36"/>
  <c r="X369" i="36" s="1"/>
  <c r="W467" i="36"/>
  <c r="W201" i="36"/>
  <c r="X399" i="36" s="1"/>
  <c r="W497" i="36"/>
  <c r="W182" i="36"/>
  <c r="X380" i="36" s="1"/>
  <c r="W478" i="36"/>
  <c r="W183" i="36"/>
  <c r="X381" i="36" s="1"/>
  <c r="W479" i="36"/>
  <c r="W177" i="36"/>
  <c r="X375" i="36" s="1"/>
  <c r="W473" i="36"/>
  <c r="X207" i="36"/>
  <c r="W194" i="36"/>
  <c r="X392" i="36" s="1"/>
  <c r="W490" i="36"/>
  <c r="W172" i="36"/>
  <c r="X370" i="36" s="1"/>
  <c r="W468" i="36"/>
  <c r="W187" i="36"/>
  <c r="X385" i="36" s="1"/>
  <c r="W483" i="36"/>
  <c r="W180" i="36"/>
  <c r="X378" i="36" s="1"/>
  <c r="W476" i="36"/>
  <c r="W193" i="36"/>
  <c r="X391" i="36" s="1"/>
  <c r="W489" i="36"/>
  <c r="W169" i="36"/>
  <c r="X367" i="36" s="1"/>
  <c r="W465" i="36"/>
  <c r="X203" i="36"/>
  <c r="W176" i="36"/>
  <c r="X374" i="36" s="1"/>
  <c r="W472" i="36"/>
  <c r="W184" i="36"/>
  <c r="X382" i="36" s="1"/>
  <c r="W480" i="36"/>
  <c r="W198" i="36"/>
  <c r="X396" i="36" s="1"/>
  <c r="W494" i="36"/>
  <c r="X199" i="36"/>
  <c r="W174" i="36"/>
  <c r="X372" i="36" s="1"/>
  <c r="W470" i="36"/>
  <c r="W192" i="36"/>
  <c r="X390" i="36" s="1"/>
  <c r="W488" i="36"/>
  <c r="W197" i="36"/>
  <c r="X395" i="36" s="1"/>
  <c r="W493" i="36"/>
  <c r="X195" i="36"/>
  <c r="W178" i="36"/>
  <c r="X376" i="36" s="1"/>
  <c r="W474" i="36"/>
  <c r="W173" i="36"/>
  <c r="X371" i="36" s="1"/>
  <c r="W469" i="36"/>
  <c r="W175" i="36"/>
  <c r="X373" i="36" s="1"/>
  <c r="W471" i="36"/>
  <c r="W204" i="36"/>
  <c r="X402" i="36" s="1"/>
  <c r="W500" i="36"/>
  <c r="W189" i="36"/>
  <c r="X387" i="36" s="1"/>
  <c r="W485" i="36"/>
  <c r="W206" i="36"/>
  <c r="X404" i="36" s="1"/>
  <c r="W502" i="36"/>
  <c r="W185" i="36"/>
  <c r="X383" i="36" s="1"/>
  <c r="W481" i="36"/>
  <c r="W188" i="36"/>
  <c r="X386" i="36" s="1"/>
  <c r="W484" i="36"/>
  <c r="W118" i="32"/>
  <c r="V139" i="32"/>
  <c r="Y393" i="36" l="1"/>
  <c r="Y389" i="36"/>
  <c r="Y397" i="36"/>
  <c r="Y401" i="36"/>
  <c r="Y405" i="36"/>
  <c r="W583" i="36"/>
  <c r="W572" i="36"/>
  <c r="W568" i="36"/>
  <c r="W574" i="36"/>
  <c r="W595" i="36"/>
  <c r="W584" i="36"/>
  <c r="W571" i="36"/>
  <c r="W582" i="36"/>
  <c r="W565" i="36"/>
  <c r="W579" i="36"/>
  <c r="W563" i="36"/>
  <c r="W575" i="36"/>
  <c r="W590" i="36"/>
  <c r="W596" i="36"/>
  <c r="W581" i="36"/>
  <c r="W594" i="36"/>
  <c r="W569" i="36"/>
  <c r="W591" i="36"/>
  <c r="W592" i="36"/>
  <c r="W577" i="36"/>
  <c r="W600" i="36"/>
  <c r="W567" i="36"/>
  <c r="W586" i="36"/>
  <c r="W578" i="36"/>
  <c r="W587" i="36"/>
  <c r="W588" i="36"/>
  <c r="W576" i="36"/>
  <c r="W573" i="36"/>
  <c r="W580" i="36"/>
  <c r="W599" i="36"/>
  <c r="X499" i="36"/>
  <c r="W597" i="36"/>
  <c r="X491" i="36"/>
  <c r="W589" i="36"/>
  <c r="W566" i="36"/>
  <c r="X503" i="36"/>
  <c r="W601" i="36"/>
  <c r="W564" i="36"/>
  <c r="W570" i="36"/>
  <c r="X487" i="36"/>
  <c r="W585" i="36"/>
  <c r="W598" i="36"/>
  <c r="X495" i="36"/>
  <c r="W593" i="36"/>
  <c r="W292" i="36"/>
  <c r="X294" i="36"/>
  <c r="W275" i="36"/>
  <c r="W279" i="36"/>
  <c r="X306" i="36"/>
  <c r="W300" i="36"/>
  <c r="W269" i="36"/>
  <c r="W289" i="36"/>
  <c r="W293" i="36"/>
  <c r="W277" i="36"/>
  <c r="W278" i="36"/>
  <c r="W287" i="36"/>
  <c r="W284" i="36"/>
  <c r="W274" i="36"/>
  <c r="W296" i="36"/>
  <c r="X298" i="36"/>
  <c r="X302" i="36"/>
  <c r="W286" i="36"/>
  <c r="W276" i="36"/>
  <c r="W270" i="36"/>
  <c r="W299" i="36"/>
  <c r="W304" i="36"/>
  <c r="X205" i="36"/>
  <c r="X501" i="36"/>
  <c r="W285" i="36"/>
  <c r="W303" i="36"/>
  <c r="W288" i="36"/>
  <c r="W281" i="36"/>
  <c r="W273" i="36"/>
  <c r="W272" i="36"/>
  <c r="W297" i="36"/>
  <c r="W271" i="36"/>
  <c r="W280" i="36"/>
  <c r="X290" i="36"/>
  <c r="W295" i="36"/>
  <c r="W283" i="36"/>
  <c r="W305" i="36"/>
  <c r="W291" i="36"/>
  <c r="W268" i="36"/>
  <c r="W282" i="36"/>
  <c r="W301" i="36"/>
  <c r="X498" i="36"/>
  <c r="X202" i="36"/>
  <c r="X193" i="36"/>
  <c r="X489" i="36"/>
  <c r="X194" i="36"/>
  <c r="X490" i="36"/>
  <c r="X182" i="36"/>
  <c r="X478" i="36"/>
  <c r="X179" i="36"/>
  <c r="X475" i="36"/>
  <c r="X186" i="36"/>
  <c r="X482" i="36"/>
  <c r="X204" i="36"/>
  <c r="X500" i="36"/>
  <c r="Y195" i="36"/>
  <c r="X174" i="36"/>
  <c r="X470" i="36"/>
  <c r="X176" i="36"/>
  <c r="X472" i="36"/>
  <c r="X180" i="36"/>
  <c r="X476" i="36"/>
  <c r="Y207" i="36"/>
  <c r="X201" i="36"/>
  <c r="X497" i="36"/>
  <c r="X170" i="36"/>
  <c r="X466" i="36"/>
  <c r="X190" i="36"/>
  <c r="X486" i="36"/>
  <c r="X189" i="36"/>
  <c r="X485" i="36"/>
  <c r="X184" i="36"/>
  <c r="X480" i="36"/>
  <c r="X175" i="36"/>
  <c r="X471" i="36"/>
  <c r="Y199" i="36"/>
  <c r="Y203" i="36"/>
  <c r="X187" i="36"/>
  <c r="X483" i="36"/>
  <c r="X177" i="36"/>
  <c r="X473" i="36"/>
  <c r="X171" i="36"/>
  <c r="X467" i="36"/>
  <c r="X200" i="36"/>
  <c r="X496" i="36"/>
  <c r="X188" i="36"/>
  <c r="X484" i="36"/>
  <c r="X178" i="36"/>
  <c r="X474" i="36"/>
  <c r="X185" i="36"/>
  <c r="X481" i="36"/>
  <c r="X197" i="36"/>
  <c r="X493" i="36"/>
  <c r="X206" i="36"/>
  <c r="X502" i="36"/>
  <c r="X173" i="36"/>
  <c r="X469" i="36"/>
  <c r="X192" i="36"/>
  <c r="X488" i="36"/>
  <c r="X198" i="36"/>
  <c r="X494" i="36"/>
  <c r="X169" i="36"/>
  <c r="X465" i="36"/>
  <c r="X172" i="36"/>
  <c r="X468" i="36"/>
  <c r="X183" i="36"/>
  <c r="X479" i="36"/>
  <c r="X181" i="36"/>
  <c r="X477" i="36"/>
  <c r="Y191" i="36"/>
  <c r="X196" i="36"/>
  <c r="X492" i="36"/>
  <c r="X118" i="32"/>
  <c r="W139" i="32"/>
  <c r="Y390" i="36" l="1"/>
  <c r="Y488" i="36" s="1"/>
  <c r="Y369" i="36"/>
  <c r="Y467" i="36" s="1"/>
  <c r="Y368" i="36"/>
  <c r="Y372" i="36"/>
  <c r="Y470" i="36" s="1"/>
  <c r="Y370" i="36"/>
  <c r="Y468" i="36" s="1"/>
  <c r="Y375" i="36"/>
  <c r="Y473" i="36" s="1"/>
  <c r="Z393" i="36"/>
  <c r="Y380" i="36"/>
  <c r="Y478" i="36" s="1"/>
  <c r="Y403" i="36"/>
  <c r="Y501" i="36" s="1"/>
  <c r="Z389" i="36"/>
  <c r="Y367" i="36"/>
  <c r="Y404" i="36"/>
  <c r="Y502" i="36" s="1"/>
  <c r="Y386" i="36"/>
  <c r="Y484" i="36" s="1"/>
  <c r="Y385" i="36"/>
  <c r="Y483" i="36" s="1"/>
  <c r="Y387" i="36"/>
  <c r="Y485" i="36" s="1"/>
  <c r="Y402" i="36"/>
  <c r="Y500" i="36" s="1"/>
  <c r="Y392" i="36"/>
  <c r="Y490" i="36" s="1"/>
  <c r="Y381" i="36"/>
  <c r="Y479" i="36" s="1"/>
  <c r="Y382" i="36"/>
  <c r="Z401" i="36"/>
  <c r="Y378" i="36"/>
  <c r="Y476" i="36" s="1"/>
  <c r="Y383" i="36"/>
  <c r="Y481" i="36" s="1"/>
  <c r="Y371" i="36"/>
  <c r="Y469" i="36" s="1"/>
  <c r="Y399" i="36"/>
  <c r="Y497" i="36" s="1"/>
  <c r="Z405" i="36"/>
  <c r="Y379" i="36"/>
  <c r="Y477" i="36" s="1"/>
  <c r="Y396" i="36"/>
  <c r="Y395" i="36"/>
  <c r="Y493" i="36" s="1"/>
  <c r="Y398" i="36"/>
  <c r="Y496" i="36" s="1"/>
  <c r="Z397" i="36"/>
  <c r="Y388" i="36"/>
  <c r="Y486" i="36" s="1"/>
  <c r="Y384" i="36"/>
  <c r="Y482" i="36" s="1"/>
  <c r="Y391" i="36"/>
  <c r="Y489" i="36" s="1"/>
  <c r="Y373" i="36"/>
  <c r="Y377" i="36"/>
  <c r="Y475" i="36" s="1"/>
  <c r="Y376" i="36"/>
  <c r="Y474" i="36" s="1"/>
  <c r="Y394" i="36"/>
  <c r="Y492" i="36" s="1"/>
  <c r="Y374" i="36"/>
  <c r="Y472" i="36" s="1"/>
  <c r="Y400" i="36"/>
  <c r="Y498" i="36" s="1"/>
  <c r="X600" i="36"/>
  <c r="X581" i="36"/>
  <c r="X573" i="36"/>
  <c r="X596" i="36"/>
  <c r="X592" i="36"/>
  <c r="X576" i="36"/>
  <c r="X599" i="36"/>
  <c r="X582" i="36"/>
  <c r="X595" i="36"/>
  <c r="X575" i="36"/>
  <c r="X583" i="36"/>
  <c r="X586" i="36"/>
  <c r="X565" i="36"/>
  <c r="X574" i="36"/>
  <c r="X588" i="36"/>
  <c r="X578" i="36"/>
  <c r="X594" i="36"/>
  <c r="X577" i="36"/>
  <c r="X579" i="36"/>
  <c r="X584" i="36"/>
  <c r="X598" i="36"/>
  <c r="X563" i="36"/>
  <c r="X568" i="36"/>
  <c r="X591" i="36"/>
  <c r="X590" i="36"/>
  <c r="X566" i="36"/>
  <c r="X567" i="36"/>
  <c r="X572" i="36"/>
  <c r="X571" i="36"/>
  <c r="X569" i="36"/>
  <c r="X564" i="36"/>
  <c r="X570" i="36"/>
  <c r="X580" i="36"/>
  <c r="X587" i="36"/>
  <c r="Y503" i="36"/>
  <c r="X601" i="36"/>
  <c r="Y499" i="36"/>
  <c r="X597" i="36"/>
  <c r="Y491" i="36"/>
  <c r="X589" i="36"/>
  <c r="Y495" i="36"/>
  <c r="X593" i="36"/>
  <c r="Y487" i="36"/>
  <c r="X585" i="36"/>
  <c r="X277" i="36"/>
  <c r="X279" i="36"/>
  <c r="Y290" i="36"/>
  <c r="X268" i="36"/>
  <c r="X305" i="36"/>
  <c r="X287" i="36"/>
  <c r="X276" i="36"/>
  <c r="X274" i="36"/>
  <c r="X269" i="36"/>
  <c r="X275" i="36"/>
  <c r="X285" i="36"/>
  <c r="X292" i="36"/>
  <c r="Y298" i="36"/>
  <c r="X270" i="36"/>
  <c r="X301" i="36"/>
  <c r="Y202" i="36"/>
  <c r="X280" i="36"/>
  <c r="X283" i="36"/>
  <c r="X300" i="36"/>
  <c r="X273" i="36"/>
  <c r="X278" i="36"/>
  <c r="X272" i="36"/>
  <c r="X293" i="36"/>
  <c r="X297" i="36"/>
  <c r="X296" i="36"/>
  <c r="X286" i="36"/>
  <c r="X304" i="36"/>
  <c r="Y205" i="36"/>
  <c r="X295" i="36"/>
  <c r="X289" i="36"/>
  <c r="X282" i="36"/>
  <c r="X284" i="36"/>
  <c r="Y302" i="36"/>
  <c r="Y306" i="36"/>
  <c r="Y294" i="36"/>
  <c r="X281" i="36"/>
  <c r="X271" i="36"/>
  <c r="X303" i="36"/>
  <c r="X291" i="36"/>
  <c r="X299" i="36"/>
  <c r="X288" i="36"/>
  <c r="Y185" i="36"/>
  <c r="Z207" i="36"/>
  <c r="Y178" i="36"/>
  <c r="Y200" i="36"/>
  <c r="Y182" i="36"/>
  <c r="Y172" i="36"/>
  <c r="Z199" i="36"/>
  <c r="Y204" i="36"/>
  <c r="Z191" i="36"/>
  <c r="Y206" i="36"/>
  <c r="Y188" i="36"/>
  <c r="Y177" i="36"/>
  <c r="Y175" i="36"/>
  <c r="Y471" i="36"/>
  <c r="Y170" i="36"/>
  <c r="Y466" i="36"/>
  <c r="Y176" i="36"/>
  <c r="Y186" i="36"/>
  <c r="Y193" i="36"/>
  <c r="Y183" i="36"/>
  <c r="Z203" i="36"/>
  <c r="Z195" i="36"/>
  <c r="Y196" i="36"/>
  <c r="Y171" i="36"/>
  <c r="Y194" i="36"/>
  <c r="Y192" i="36"/>
  <c r="Y189" i="36"/>
  <c r="Y173" i="36"/>
  <c r="Y190" i="36"/>
  <c r="Y180" i="36"/>
  <c r="Y169" i="36"/>
  <c r="Y465" i="36"/>
  <c r="Y181" i="36"/>
  <c r="Y198" i="36"/>
  <c r="Y494" i="36"/>
  <c r="Y197" i="36"/>
  <c r="Y187" i="36"/>
  <c r="Y184" i="36"/>
  <c r="Y480" i="36"/>
  <c r="Y201" i="36"/>
  <c r="Y174" i="36"/>
  <c r="Y179" i="36"/>
  <c r="Y118" i="32"/>
  <c r="X139" i="32"/>
  <c r="Z383" i="36" l="1"/>
  <c r="Z481" i="36" s="1"/>
  <c r="Z381" i="36"/>
  <c r="Z380" i="36"/>
  <c r="Z478" i="36" s="1"/>
  <c r="Z382" i="36"/>
  <c r="Z480" i="36" s="1"/>
  <c r="Z371" i="36"/>
  <c r="Z469" i="36" s="1"/>
  <c r="Z373" i="36"/>
  <c r="Z471" i="36" s="1"/>
  <c r="Z398" i="36"/>
  <c r="Z496" i="36" s="1"/>
  <c r="Z400" i="36"/>
  <c r="Z498" i="36" s="1"/>
  <c r="Z402" i="36"/>
  <c r="Z500" i="36" s="1"/>
  <c r="Z399" i="36"/>
  <c r="Z368" i="36"/>
  <c r="Z466" i="36" s="1"/>
  <c r="Z369" i="36"/>
  <c r="Z467" i="36" s="1"/>
  <c r="Z385" i="36"/>
  <c r="Z483" i="36" s="1"/>
  <c r="Z367" i="36"/>
  <c r="Z465" i="36" s="1"/>
  <c r="Z387" i="36"/>
  <c r="Z485" i="36" s="1"/>
  <c r="Z394" i="36"/>
  <c r="Z492" i="36" s="1"/>
  <c r="Z384" i="36"/>
  <c r="Z482" i="36" s="1"/>
  <c r="Z375" i="36"/>
  <c r="AA397" i="36"/>
  <c r="Z376" i="36"/>
  <c r="Z474" i="36" s="1"/>
  <c r="Z388" i="36"/>
  <c r="Z486" i="36" s="1"/>
  <c r="AA389" i="36"/>
  <c r="Z391" i="36"/>
  <c r="Z489" i="36" s="1"/>
  <c r="AA393" i="36"/>
  <c r="Z403" i="36"/>
  <c r="Z501" i="36" s="1"/>
  <c r="Z396" i="36"/>
  <c r="Z392" i="36"/>
  <c r="Z404" i="36"/>
  <c r="Z502" i="36" s="1"/>
  <c r="Z379" i="36"/>
  <c r="Z477" i="36" s="1"/>
  <c r="Z377" i="36"/>
  <c r="Z475" i="36" s="1"/>
  <c r="AA405" i="36"/>
  <c r="Z372" i="36"/>
  <c r="Z470" i="36" s="1"/>
  <c r="Z395" i="36"/>
  <c r="Z493" i="36" s="1"/>
  <c r="Z378" i="36"/>
  <c r="Z390" i="36"/>
  <c r="Z488" i="36" s="1"/>
  <c r="AA401" i="36"/>
  <c r="Z374" i="36"/>
  <c r="Z472" i="36" s="1"/>
  <c r="Z386" i="36"/>
  <c r="Z484" i="36" s="1"/>
  <c r="Z370" i="36"/>
  <c r="Z468" i="36" s="1"/>
  <c r="Y592" i="36"/>
  <c r="Y588" i="36"/>
  <c r="Y570" i="36"/>
  <c r="Y582" i="36"/>
  <c r="Y572" i="36"/>
  <c r="Y577" i="36"/>
  <c r="Y566" i="36"/>
  <c r="Y595" i="36"/>
  <c r="Y575" i="36"/>
  <c r="Y564" i="36"/>
  <c r="Y600" i="36"/>
  <c r="Y578" i="36"/>
  <c r="Y583" i="36"/>
  <c r="Y587" i="36"/>
  <c r="Y569" i="36"/>
  <c r="Y579" i="36"/>
  <c r="Y599" i="36"/>
  <c r="Y567" i="36"/>
  <c r="Y573" i="36"/>
  <c r="Y563" i="36"/>
  <c r="Y590" i="36"/>
  <c r="Y576" i="36"/>
  <c r="Y565" i="36"/>
  <c r="Y581" i="36"/>
  <c r="Y568" i="36"/>
  <c r="Y591" i="36"/>
  <c r="Y574" i="36"/>
  <c r="Y586" i="36"/>
  <c r="Y580" i="36"/>
  <c r="Y571" i="36"/>
  <c r="Y598" i="36"/>
  <c r="Y594" i="36"/>
  <c r="Z495" i="36"/>
  <c r="Y593" i="36"/>
  <c r="Z499" i="36"/>
  <c r="Y597" i="36"/>
  <c r="Z503" i="36"/>
  <c r="Y601" i="36"/>
  <c r="Y596" i="36"/>
  <c r="Z491" i="36"/>
  <c r="Y589" i="36"/>
  <c r="Y584" i="36"/>
  <c r="Z487" i="36"/>
  <c r="Y585" i="36"/>
  <c r="Y283" i="36"/>
  <c r="Z298" i="36"/>
  <c r="Y275" i="36"/>
  <c r="Y278" i="36"/>
  <c r="Y280" i="36"/>
  <c r="Y272" i="36"/>
  <c r="Y270" i="36"/>
  <c r="Y282" i="36"/>
  <c r="Y269" i="36"/>
  <c r="Y305" i="36"/>
  <c r="Y271" i="36"/>
  <c r="Z306" i="36"/>
  <c r="Y287" i="36"/>
  <c r="Y297" i="36"/>
  <c r="Y277" i="36"/>
  <c r="Y273" i="36"/>
  <c r="Y268" i="36"/>
  <c r="Y295" i="36"/>
  <c r="Y292" i="36"/>
  <c r="Y274" i="36"/>
  <c r="Z290" i="36"/>
  <c r="Y281" i="36"/>
  <c r="Y284" i="36"/>
  <c r="Z302" i="36"/>
  <c r="Y288" i="36"/>
  <c r="Y301" i="36"/>
  <c r="Z202" i="36"/>
  <c r="Y293" i="36"/>
  <c r="Y286" i="36"/>
  <c r="Y279" i="36"/>
  <c r="Z294" i="36"/>
  <c r="Y276" i="36"/>
  <c r="Y303" i="36"/>
  <c r="Y299" i="36"/>
  <c r="Y304" i="36"/>
  <c r="Z205" i="36"/>
  <c r="Y289" i="36"/>
  <c r="Y300" i="36"/>
  <c r="Y296" i="36"/>
  <c r="Y291" i="36"/>
  <c r="Y285" i="36"/>
  <c r="Z197" i="36"/>
  <c r="Z186" i="36"/>
  <c r="Z180" i="36"/>
  <c r="Z476" i="36"/>
  <c r="AA195" i="36"/>
  <c r="Z184" i="36"/>
  <c r="Z198" i="36"/>
  <c r="Z494" i="36"/>
  <c r="Z190" i="36"/>
  <c r="Z194" i="36"/>
  <c r="Z490" i="36"/>
  <c r="AA203" i="36"/>
  <c r="Z176" i="36"/>
  <c r="Z188" i="36"/>
  <c r="AA199" i="36"/>
  <c r="Z178" i="36"/>
  <c r="Z201" i="36"/>
  <c r="Z497" i="36"/>
  <c r="Z192" i="36"/>
  <c r="Z200" i="36"/>
  <c r="Z179" i="36"/>
  <c r="Z187" i="36"/>
  <c r="Z181" i="36"/>
  <c r="Z173" i="36"/>
  <c r="Z171" i="36"/>
  <c r="Z183" i="36"/>
  <c r="Z479" i="36"/>
  <c r="Z170" i="36"/>
  <c r="Z206" i="36"/>
  <c r="Z172" i="36"/>
  <c r="AA207" i="36"/>
  <c r="Z204" i="36"/>
  <c r="Z177" i="36"/>
  <c r="Z473" i="36"/>
  <c r="Z174" i="36"/>
  <c r="Z169" i="36"/>
  <c r="Z189" i="36"/>
  <c r="Z196" i="36"/>
  <c r="Z193" i="36"/>
  <c r="Z175" i="36"/>
  <c r="AA191" i="36"/>
  <c r="Z182" i="36"/>
  <c r="Z185" i="36"/>
  <c r="Z118" i="32"/>
  <c r="Y139" i="32"/>
  <c r="AB389" i="36" l="1"/>
  <c r="AA402" i="36"/>
  <c r="AB401" i="36"/>
  <c r="AA367" i="36"/>
  <c r="AA465" i="36" s="1"/>
  <c r="AA376" i="36"/>
  <c r="AA474" i="36" s="1"/>
  <c r="AA380" i="36"/>
  <c r="AA478" i="36" s="1"/>
  <c r="AA379" i="36"/>
  <c r="AA477" i="36" s="1"/>
  <c r="AA403" i="36"/>
  <c r="AA501" i="36" s="1"/>
  <c r="AA387" i="36"/>
  <c r="AA485" i="36" s="1"/>
  <c r="AA385" i="36"/>
  <c r="AA382" i="36"/>
  <c r="AA400" i="36"/>
  <c r="AA498" i="36" s="1"/>
  <c r="AA373" i="36"/>
  <c r="AA471" i="36" s="1"/>
  <c r="AB393" i="36"/>
  <c r="AA370" i="36"/>
  <c r="AA468" i="36" s="1"/>
  <c r="AA369" i="36"/>
  <c r="AA467" i="36" s="1"/>
  <c r="AA377" i="36"/>
  <c r="AA475" i="36" s="1"/>
  <c r="AA392" i="36"/>
  <c r="AA391" i="36"/>
  <c r="AA372" i="36"/>
  <c r="AA470" i="36" s="1"/>
  <c r="AB397" i="36"/>
  <c r="AA378" i="36"/>
  <c r="AA476" i="36" s="1"/>
  <c r="AA396" i="36"/>
  <c r="AA494" i="36" s="1"/>
  <c r="AA381" i="36"/>
  <c r="AA479" i="36" s="1"/>
  <c r="AA383" i="36"/>
  <c r="AA481" i="36" s="1"/>
  <c r="AA398" i="36"/>
  <c r="AA496" i="36" s="1"/>
  <c r="AA368" i="36"/>
  <c r="AA390" i="36"/>
  <c r="AA488" i="36" s="1"/>
  <c r="AA374" i="36"/>
  <c r="AA472" i="36" s="1"/>
  <c r="AA395" i="36"/>
  <c r="AA493" i="36" s="1"/>
  <c r="AB405" i="36"/>
  <c r="AA399" i="36"/>
  <c r="AA497" i="36" s="1"/>
  <c r="AA404" i="36"/>
  <c r="AA502" i="36" s="1"/>
  <c r="AA371" i="36"/>
  <c r="AA388" i="36"/>
  <c r="AA394" i="36"/>
  <c r="AA492" i="36" s="1"/>
  <c r="AA375" i="36"/>
  <c r="AA473" i="36" s="1"/>
  <c r="AA386" i="36"/>
  <c r="AA484" i="36" s="1"/>
  <c r="AA384" i="36"/>
  <c r="AA482" i="36" s="1"/>
  <c r="Z596" i="36"/>
  <c r="Z567" i="36"/>
  <c r="Z586" i="36"/>
  <c r="Z574" i="36"/>
  <c r="Z590" i="36"/>
  <c r="Z575" i="36"/>
  <c r="Z584" i="36"/>
  <c r="Z592" i="36"/>
  <c r="Z600" i="36"/>
  <c r="Z564" i="36"/>
  <c r="Z582" i="36"/>
  <c r="Z569" i="36"/>
  <c r="Z563" i="36"/>
  <c r="Z577" i="36"/>
  <c r="Z595" i="36"/>
  <c r="Z580" i="36"/>
  <c r="Z599" i="36"/>
  <c r="Z588" i="36"/>
  <c r="Z579" i="36"/>
  <c r="Z568" i="36"/>
  <c r="Z566" i="36"/>
  <c r="Z565" i="36"/>
  <c r="Z573" i="36"/>
  <c r="Z572" i="36"/>
  <c r="Z578" i="36"/>
  <c r="Z591" i="36"/>
  <c r="Z576" i="36"/>
  <c r="Z587" i="36"/>
  <c r="Z583" i="36"/>
  <c r="Z570" i="36"/>
  <c r="AA499" i="36"/>
  <c r="Z597" i="36"/>
  <c r="AA495" i="36"/>
  <c r="Z593" i="36"/>
  <c r="Z594" i="36"/>
  <c r="Z581" i="36"/>
  <c r="Z598" i="36"/>
  <c r="AA487" i="36"/>
  <c r="Z585" i="36"/>
  <c r="AA491" i="36"/>
  <c r="Z589" i="36"/>
  <c r="AA503" i="36"/>
  <c r="Z601" i="36"/>
  <c r="Z571" i="36"/>
  <c r="Z286" i="36"/>
  <c r="Z297" i="36"/>
  <c r="Z277" i="36"/>
  <c r="Z304" i="36"/>
  <c r="AA205" i="36"/>
  <c r="Z300" i="36"/>
  <c r="Z295" i="36"/>
  <c r="AA302" i="36"/>
  <c r="Z301" i="36"/>
  <c r="AA202" i="36"/>
  <c r="AA306" i="36"/>
  <c r="Z271" i="36"/>
  <c r="Z288" i="36"/>
  <c r="Z305" i="36"/>
  <c r="Z272" i="36"/>
  <c r="Z299" i="36"/>
  <c r="AA298" i="36"/>
  <c r="Z293" i="36"/>
  <c r="Z296" i="36"/>
  <c r="Z292" i="36"/>
  <c r="Z275" i="36"/>
  <c r="Z273" i="36"/>
  <c r="Z278" i="36"/>
  <c r="Z283" i="36"/>
  <c r="AA290" i="36"/>
  <c r="Z276" i="36"/>
  <c r="Z284" i="36"/>
  <c r="Z282" i="36"/>
  <c r="Z279" i="36"/>
  <c r="Z268" i="36"/>
  <c r="Z269" i="36"/>
  <c r="Z280" i="36"/>
  <c r="Z291" i="36"/>
  <c r="Z287" i="36"/>
  <c r="Z289" i="36"/>
  <c r="AA294" i="36"/>
  <c r="Z281" i="36"/>
  <c r="Z270" i="36"/>
  <c r="Z285" i="36"/>
  <c r="Z274" i="36"/>
  <c r="Z303" i="36"/>
  <c r="AA206" i="36"/>
  <c r="AA170" i="36"/>
  <c r="AA466" i="36"/>
  <c r="AA192" i="36"/>
  <c r="AA189" i="36"/>
  <c r="AA204" i="36"/>
  <c r="AA500" i="36"/>
  <c r="AA188" i="36"/>
  <c r="AA193" i="36"/>
  <c r="AA489" i="36"/>
  <c r="AB207" i="36"/>
  <c r="AA183" i="36"/>
  <c r="AA187" i="36"/>
  <c r="AA483" i="36"/>
  <c r="AA201" i="36"/>
  <c r="AA176" i="36"/>
  <c r="AA198" i="36"/>
  <c r="AA180" i="36"/>
  <c r="AB191" i="36"/>
  <c r="AA200" i="36"/>
  <c r="AA169" i="36"/>
  <c r="AA181" i="36"/>
  <c r="AA190" i="36"/>
  <c r="AA486" i="36"/>
  <c r="AA173" i="36"/>
  <c r="AA469" i="36"/>
  <c r="AA175" i="36"/>
  <c r="AB195" i="36"/>
  <c r="AA185" i="36"/>
  <c r="AA182" i="36"/>
  <c r="AA196" i="36"/>
  <c r="AA174" i="36"/>
  <c r="AA172" i="36"/>
  <c r="AA171" i="36"/>
  <c r="AA179" i="36"/>
  <c r="AA178" i="36"/>
  <c r="AB203" i="36"/>
  <c r="AA184" i="36"/>
  <c r="AA480" i="36"/>
  <c r="AA186" i="36"/>
  <c r="AA177" i="36"/>
  <c r="AB199" i="36"/>
  <c r="AA194" i="36"/>
  <c r="AA490" i="36"/>
  <c r="AA197" i="36"/>
  <c r="AA118" i="32"/>
  <c r="Z139" i="32"/>
  <c r="AB399" i="36" l="1"/>
  <c r="AB497" i="36" s="1"/>
  <c r="AB369" i="36"/>
  <c r="AB467" i="36" s="1"/>
  <c r="AC389" i="36"/>
  <c r="AB388" i="36"/>
  <c r="AB486" i="36" s="1"/>
  <c r="AB368" i="36"/>
  <c r="AB466" i="36" s="1"/>
  <c r="AC401" i="36"/>
  <c r="AB385" i="36"/>
  <c r="AB483" i="36" s="1"/>
  <c r="AC393" i="36"/>
  <c r="AB402" i="36"/>
  <c r="AB400" i="36"/>
  <c r="AB376" i="36"/>
  <c r="AB372" i="36"/>
  <c r="AB396" i="36"/>
  <c r="AB494" i="36" s="1"/>
  <c r="AB381" i="36"/>
  <c r="AB479" i="36" s="1"/>
  <c r="AB395" i="36"/>
  <c r="AB493" i="36" s="1"/>
  <c r="AB386" i="36"/>
  <c r="AB484" i="36" s="1"/>
  <c r="AB392" i="36"/>
  <c r="AB490" i="36" s="1"/>
  <c r="AB370" i="36"/>
  <c r="AB378" i="36"/>
  <c r="AB476" i="36" s="1"/>
  <c r="AB404" i="36"/>
  <c r="AB375" i="36"/>
  <c r="AB473" i="36" s="1"/>
  <c r="AB373" i="36"/>
  <c r="AB471" i="36" s="1"/>
  <c r="AB367" i="36"/>
  <c r="AB465" i="36" s="1"/>
  <c r="AC405" i="36"/>
  <c r="AB387" i="36"/>
  <c r="AB485" i="36" s="1"/>
  <c r="AB379" i="36"/>
  <c r="AB477" i="36" s="1"/>
  <c r="AB380" i="36"/>
  <c r="AB382" i="36"/>
  <c r="AB480" i="36" s="1"/>
  <c r="AB383" i="36"/>
  <c r="AB481" i="36" s="1"/>
  <c r="AB403" i="36"/>
  <c r="AB501" i="36" s="1"/>
  <c r="AC397" i="36"/>
  <c r="AB377" i="36"/>
  <c r="AB475" i="36" s="1"/>
  <c r="AB394" i="36"/>
  <c r="AB492" i="36" s="1"/>
  <c r="AB374" i="36"/>
  <c r="AB472" i="36" s="1"/>
  <c r="AB384" i="36"/>
  <c r="AB482" i="36" s="1"/>
  <c r="AB371" i="36"/>
  <c r="AB469" i="36" s="1"/>
  <c r="AB398" i="36"/>
  <c r="AB496" i="36" s="1"/>
  <c r="AB391" i="36"/>
  <c r="AB489" i="36" s="1"/>
  <c r="AB390" i="36"/>
  <c r="AB488" i="36" s="1"/>
  <c r="AA575" i="36"/>
  <c r="AA599" i="36"/>
  <c r="AA574" i="36"/>
  <c r="AA569" i="36"/>
  <c r="AA598" i="36"/>
  <c r="AA600" i="36"/>
  <c r="AA572" i="36"/>
  <c r="AA564" i="36"/>
  <c r="AA573" i="36"/>
  <c r="AA568" i="36"/>
  <c r="AA581" i="36"/>
  <c r="AA590" i="36"/>
  <c r="AA577" i="36"/>
  <c r="AA594" i="36"/>
  <c r="AA596" i="36"/>
  <c r="AA580" i="36"/>
  <c r="AA563" i="36"/>
  <c r="AA588" i="36"/>
  <c r="AA565" i="36"/>
  <c r="AA576" i="36"/>
  <c r="AA567" i="36"/>
  <c r="AA583" i="36"/>
  <c r="AA571" i="36"/>
  <c r="AA582" i="36"/>
  <c r="AA591" i="36"/>
  <c r="AA592" i="36"/>
  <c r="AA566" i="36"/>
  <c r="AA579" i="36"/>
  <c r="AA595" i="36"/>
  <c r="AA587" i="36"/>
  <c r="AA578" i="36"/>
  <c r="AA586" i="36"/>
  <c r="AB491" i="36"/>
  <c r="AA589" i="36"/>
  <c r="AB495" i="36"/>
  <c r="AA593" i="36"/>
  <c r="AA584" i="36"/>
  <c r="AA570" i="36"/>
  <c r="AB503" i="36"/>
  <c r="AA601" i="36"/>
  <c r="AB499" i="36"/>
  <c r="AA597" i="36"/>
  <c r="AB487" i="36"/>
  <c r="AA585" i="36"/>
  <c r="AA297" i="36"/>
  <c r="AA274" i="36"/>
  <c r="AA272" i="36"/>
  <c r="AB306" i="36"/>
  <c r="AA268" i="36"/>
  <c r="AB302" i="36"/>
  <c r="AA288" i="36"/>
  <c r="AA304" i="36"/>
  <c r="AB205" i="36"/>
  <c r="AA281" i="36"/>
  <c r="AA305" i="36"/>
  <c r="AA276" i="36"/>
  <c r="AA277" i="36"/>
  <c r="AA273" i="36"/>
  <c r="AA284" i="36"/>
  <c r="AA289" i="36"/>
  <c r="AB290" i="36"/>
  <c r="AA300" i="36"/>
  <c r="AA292" i="36"/>
  <c r="AA291" i="36"/>
  <c r="AA293" i="36"/>
  <c r="AA282" i="36"/>
  <c r="AA271" i="36"/>
  <c r="AA296" i="36"/>
  <c r="AA283" i="36"/>
  <c r="AB298" i="36"/>
  <c r="AA299" i="36"/>
  <c r="AA285" i="36"/>
  <c r="AA278" i="36"/>
  <c r="AA295" i="36"/>
  <c r="AB294" i="36"/>
  <c r="AA280" i="36"/>
  <c r="AA279" i="36"/>
  <c r="AA286" i="36"/>
  <c r="AA287" i="36"/>
  <c r="AA269" i="36"/>
  <c r="AA270" i="36"/>
  <c r="AA303" i="36"/>
  <c r="AA275" i="36"/>
  <c r="AA301" i="36"/>
  <c r="AB202" i="36"/>
  <c r="AB498" i="36"/>
  <c r="AC199" i="36"/>
  <c r="AC203" i="36"/>
  <c r="AB172" i="36"/>
  <c r="AB468" i="36"/>
  <c r="AB173" i="36"/>
  <c r="AB200" i="36"/>
  <c r="AB176" i="36"/>
  <c r="AC207" i="36"/>
  <c r="AB189" i="36"/>
  <c r="AB178" i="36"/>
  <c r="AB474" i="36"/>
  <c r="AB193" i="36"/>
  <c r="AB177" i="36"/>
  <c r="AB185" i="36"/>
  <c r="AB201" i="36"/>
  <c r="AB186" i="36"/>
  <c r="AB179" i="36"/>
  <c r="AB196" i="36"/>
  <c r="AC195" i="36"/>
  <c r="AB181" i="36"/>
  <c r="AB180" i="36"/>
  <c r="AB187" i="36"/>
  <c r="AB188" i="36"/>
  <c r="AB170" i="36"/>
  <c r="AB197" i="36"/>
  <c r="AB174" i="36"/>
  <c r="AB470" i="36"/>
  <c r="AC191" i="36"/>
  <c r="AB190" i="36"/>
  <c r="AB192" i="36"/>
  <c r="AB194" i="36"/>
  <c r="AB184" i="36"/>
  <c r="AB171" i="36"/>
  <c r="AB182" i="36"/>
  <c r="AB478" i="36"/>
  <c r="AB175" i="36"/>
  <c r="AB169" i="36"/>
  <c r="AB198" i="36"/>
  <c r="AB183" i="36"/>
  <c r="AB204" i="36"/>
  <c r="AB500" i="36"/>
  <c r="AB206" i="36"/>
  <c r="AB502" i="36"/>
  <c r="AB118" i="32"/>
  <c r="AA139" i="32"/>
  <c r="AC404" i="36" l="1"/>
  <c r="AC502" i="36" s="1"/>
  <c r="AC370" i="36"/>
  <c r="AC468" i="36" s="1"/>
  <c r="AC385" i="36"/>
  <c r="AC483" i="36" s="1"/>
  <c r="AC394" i="36"/>
  <c r="AC492" i="36" s="1"/>
  <c r="AC382" i="36"/>
  <c r="AC480" i="36" s="1"/>
  <c r="AC372" i="36"/>
  <c r="AC470" i="36" s="1"/>
  <c r="AD401" i="36"/>
  <c r="AC380" i="36"/>
  <c r="AC478" i="36" s="1"/>
  <c r="AC384" i="36"/>
  <c r="AC482" i="36" s="1"/>
  <c r="AC391" i="36"/>
  <c r="AC398" i="36"/>
  <c r="AC496" i="36" s="1"/>
  <c r="AC400" i="36"/>
  <c r="AC498" i="36" s="1"/>
  <c r="AC403" i="36"/>
  <c r="AC501" i="36" s="1"/>
  <c r="AC367" i="36"/>
  <c r="AC465" i="36" s="1"/>
  <c r="AC387" i="36"/>
  <c r="AC485" i="36" s="1"/>
  <c r="AD405" i="36"/>
  <c r="AC392" i="36"/>
  <c r="AC490" i="36" s="1"/>
  <c r="AC377" i="36"/>
  <c r="AC475" i="36" s="1"/>
  <c r="AC374" i="36"/>
  <c r="AC472" i="36" s="1"/>
  <c r="AC378" i="36"/>
  <c r="AC476" i="36" s="1"/>
  <c r="AC381" i="36"/>
  <c r="AC479" i="36" s="1"/>
  <c r="AC379" i="36"/>
  <c r="AC477" i="36" s="1"/>
  <c r="AC383" i="36"/>
  <c r="AC481" i="36" s="1"/>
  <c r="AC373" i="36"/>
  <c r="AC471" i="36" s="1"/>
  <c r="AC375" i="36"/>
  <c r="AC473" i="36" s="1"/>
  <c r="AC390" i="36"/>
  <c r="AC488" i="36" s="1"/>
  <c r="AC368" i="36"/>
  <c r="AC466" i="36" s="1"/>
  <c r="AC396" i="36"/>
  <c r="AC494" i="36" s="1"/>
  <c r="AC369" i="36"/>
  <c r="AC467" i="36" s="1"/>
  <c r="AC388" i="36"/>
  <c r="AC486" i="36" s="1"/>
  <c r="AD393" i="36"/>
  <c r="AC399" i="36"/>
  <c r="AC497" i="36" s="1"/>
  <c r="AC376" i="36"/>
  <c r="AC474" i="36" s="1"/>
  <c r="AC371" i="36"/>
  <c r="AC469" i="36" s="1"/>
  <c r="AC402" i="36"/>
  <c r="AC500" i="36" s="1"/>
  <c r="AD397" i="36"/>
  <c r="AC395" i="36"/>
  <c r="AC493" i="36" s="1"/>
  <c r="AD389" i="36"/>
  <c r="AC386" i="36"/>
  <c r="AC484" i="36" s="1"/>
  <c r="AB573" i="36"/>
  <c r="AB592" i="36"/>
  <c r="AB564" i="36"/>
  <c r="AB575" i="36"/>
  <c r="AB580" i="36"/>
  <c r="AB587" i="36"/>
  <c r="AB577" i="36"/>
  <c r="AB574" i="36"/>
  <c r="AB584" i="36"/>
  <c r="AB578" i="36"/>
  <c r="AB572" i="36"/>
  <c r="AB586" i="36"/>
  <c r="AB566" i="36"/>
  <c r="AB563" i="36"/>
  <c r="AB582" i="36"/>
  <c r="AB591" i="36"/>
  <c r="AB565" i="36"/>
  <c r="AB598" i="36"/>
  <c r="AB588" i="36"/>
  <c r="AB568" i="36"/>
  <c r="AB581" i="36"/>
  <c r="AB579" i="36"/>
  <c r="AB567" i="36"/>
  <c r="AB596" i="36"/>
  <c r="AB590" i="36"/>
  <c r="AB569" i="36"/>
  <c r="AB599" i="36"/>
  <c r="AB595" i="36"/>
  <c r="AB600" i="36"/>
  <c r="AC491" i="36"/>
  <c r="AB589" i="36"/>
  <c r="AB576" i="36"/>
  <c r="AB570" i="36"/>
  <c r="AB594" i="36"/>
  <c r="AC499" i="36"/>
  <c r="AB597" i="36"/>
  <c r="AB583" i="36"/>
  <c r="AC495" i="36"/>
  <c r="AB593" i="36"/>
  <c r="AB571" i="36"/>
  <c r="AC487" i="36"/>
  <c r="AB585" i="36"/>
  <c r="AC503" i="36"/>
  <c r="AB601" i="36"/>
  <c r="AB305" i="36"/>
  <c r="AB268" i="36"/>
  <c r="AB283" i="36"/>
  <c r="AC290" i="36"/>
  <c r="AB287" i="36"/>
  <c r="AC294" i="36"/>
  <c r="AB292" i="36"/>
  <c r="AB275" i="36"/>
  <c r="AB271" i="36"/>
  <c r="AB304" i="36"/>
  <c r="AC205" i="36"/>
  <c r="AB303" i="36"/>
  <c r="AB293" i="36"/>
  <c r="AB286" i="36"/>
  <c r="AB295" i="36"/>
  <c r="AB300" i="36"/>
  <c r="AB277" i="36"/>
  <c r="AB299" i="36"/>
  <c r="AC302" i="36"/>
  <c r="AB274" i="36"/>
  <c r="AB273" i="36"/>
  <c r="AB282" i="36"/>
  <c r="AB281" i="36"/>
  <c r="AB291" i="36"/>
  <c r="AB296" i="36"/>
  <c r="AB279" i="36"/>
  <c r="AB278" i="36"/>
  <c r="AB284" i="36"/>
  <c r="AB288" i="36"/>
  <c r="AB272" i="36"/>
  <c r="AC298" i="36"/>
  <c r="AB301" i="36"/>
  <c r="AC202" i="36"/>
  <c r="AB297" i="36"/>
  <c r="AB270" i="36"/>
  <c r="AB289" i="36"/>
  <c r="AB269" i="36"/>
  <c r="AB280" i="36"/>
  <c r="AB285" i="36"/>
  <c r="AB276" i="36"/>
  <c r="AC306" i="36"/>
  <c r="AC198" i="36"/>
  <c r="AC171" i="36"/>
  <c r="AC190" i="36"/>
  <c r="AC170" i="36"/>
  <c r="AC181" i="36"/>
  <c r="AC186" i="36"/>
  <c r="AC177" i="36"/>
  <c r="AD207" i="36"/>
  <c r="AC188" i="36"/>
  <c r="AC193" i="36"/>
  <c r="AC489" i="36"/>
  <c r="AC172" i="36"/>
  <c r="AD191" i="36"/>
  <c r="AC169" i="36"/>
  <c r="AC204" i="36"/>
  <c r="AC174" i="36"/>
  <c r="AC196" i="36"/>
  <c r="AC201" i="36"/>
  <c r="AC178" i="36"/>
  <c r="AC200" i="36"/>
  <c r="AD203" i="36"/>
  <c r="AC206" i="36"/>
  <c r="AD195" i="36"/>
  <c r="AC184" i="36"/>
  <c r="AC176" i="36"/>
  <c r="AC175" i="36"/>
  <c r="AC194" i="36"/>
  <c r="AC187" i="36"/>
  <c r="AC183" i="36"/>
  <c r="AC182" i="36"/>
  <c r="AC192" i="36"/>
  <c r="AC197" i="36"/>
  <c r="AC180" i="36"/>
  <c r="AC179" i="36"/>
  <c r="AC185" i="36"/>
  <c r="AC189" i="36"/>
  <c r="AC173" i="36"/>
  <c r="AD199" i="36"/>
  <c r="AC118" i="32"/>
  <c r="AB139" i="32"/>
  <c r="AD387" i="36" l="1"/>
  <c r="AD485" i="36" s="1"/>
  <c r="AD395" i="36"/>
  <c r="AD385" i="36"/>
  <c r="AD483" i="36" s="1"/>
  <c r="AD382" i="36"/>
  <c r="AD480" i="36" s="1"/>
  <c r="AD376" i="36"/>
  <c r="AD474" i="36" s="1"/>
  <c r="AD402" i="36"/>
  <c r="AD500" i="36" s="1"/>
  <c r="AD379" i="36"/>
  <c r="AD477" i="36" s="1"/>
  <c r="AD396" i="36"/>
  <c r="AD494" i="36" s="1"/>
  <c r="AD403" i="36"/>
  <c r="AD501" i="36" s="1"/>
  <c r="AD386" i="36"/>
  <c r="AD390" i="36"/>
  <c r="AD488" i="36" s="1"/>
  <c r="AD399" i="36"/>
  <c r="AD497" i="36" s="1"/>
  <c r="AD404" i="36"/>
  <c r="AD502" i="36" s="1"/>
  <c r="AE389" i="36"/>
  <c r="AD392" i="36"/>
  <c r="AD490" i="36" s="1"/>
  <c r="AD367" i="36"/>
  <c r="AD465" i="36" s="1"/>
  <c r="AD400" i="36"/>
  <c r="AD498" i="36" s="1"/>
  <c r="AE397" i="36"/>
  <c r="AD377" i="36"/>
  <c r="AD475" i="36" s="1"/>
  <c r="AD380" i="36"/>
  <c r="AD478" i="36" s="1"/>
  <c r="AD373" i="36"/>
  <c r="AD471" i="36" s="1"/>
  <c r="AE401" i="36"/>
  <c r="AD394" i="36"/>
  <c r="AD492" i="36" s="1"/>
  <c r="AD375" i="36"/>
  <c r="AD473" i="36" s="1"/>
  <c r="AD388" i="36"/>
  <c r="AD486" i="36" s="1"/>
  <c r="AD383" i="36"/>
  <c r="AD481" i="36" s="1"/>
  <c r="AD368" i="36"/>
  <c r="AD391" i="36"/>
  <c r="AD489" i="36" s="1"/>
  <c r="AE393" i="36"/>
  <c r="AE405" i="36"/>
  <c r="AD370" i="36"/>
  <c r="AD468" i="36" s="1"/>
  <c r="AD371" i="36"/>
  <c r="AD469" i="36" s="1"/>
  <c r="AD378" i="36"/>
  <c r="AD476" i="36" s="1"/>
  <c r="AD381" i="36"/>
  <c r="AD479" i="36" s="1"/>
  <c r="AD374" i="36"/>
  <c r="AD472" i="36" s="1"/>
  <c r="AD398" i="36"/>
  <c r="AD496" i="36" s="1"/>
  <c r="AD372" i="36"/>
  <c r="AD470" i="36" s="1"/>
  <c r="AD384" i="36"/>
  <c r="AD482" i="36" s="1"/>
  <c r="AD369" i="36"/>
  <c r="AD467" i="36" s="1"/>
  <c r="AC586" i="36"/>
  <c r="AC598" i="36"/>
  <c r="AC576" i="36"/>
  <c r="AC569" i="36"/>
  <c r="AC600" i="36"/>
  <c r="AC595" i="36"/>
  <c r="AC563" i="36"/>
  <c r="AC582" i="36"/>
  <c r="AC575" i="36"/>
  <c r="AC592" i="36"/>
  <c r="AC588" i="36"/>
  <c r="AC587" i="36"/>
  <c r="AC567" i="36"/>
  <c r="AC590" i="36"/>
  <c r="AC596" i="36"/>
  <c r="AC599" i="36"/>
  <c r="AC572" i="36"/>
  <c r="AC580" i="36"/>
  <c r="AC577" i="36"/>
  <c r="AC579" i="36"/>
  <c r="AC565" i="36"/>
  <c r="AC573" i="36"/>
  <c r="AC583" i="36"/>
  <c r="AC581" i="36"/>
  <c r="AC578" i="36"/>
  <c r="AC594" i="36"/>
  <c r="AC568" i="36"/>
  <c r="AC566" i="36"/>
  <c r="AC571" i="36"/>
  <c r="AC584" i="36"/>
  <c r="AD503" i="36"/>
  <c r="AC601" i="36"/>
  <c r="AC591" i="36"/>
  <c r="AC564" i="36"/>
  <c r="AD499" i="36"/>
  <c r="AC597" i="36"/>
  <c r="AD487" i="36"/>
  <c r="AC585" i="36"/>
  <c r="AD495" i="36"/>
  <c r="AC593" i="36"/>
  <c r="AD491" i="36"/>
  <c r="AC589" i="36"/>
  <c r="AC574" i="36"/>
  <c r="AC570" i="36"/>
  <c r="AC284" i="36"/>
  <c r="AD294" i="36"/>
  <c r="AC303" i="36"/>
  <c r="AC269" i="36"/>
  <c r="AC301" i="36"/>
  <c r="AD202" i="36"/>
  <c r="AC291" i="36"/>
  <c r="AC293" i="36"/>
  <c r="AC277" i="36"/>
  <c r="AC271" i="36"/>
  <c r="AD306" i="36"/>
  <c r="AD298" i="36"/>
  <c r="AC300" i="36"/>
  <c r="AC281" i="36"/>
  <c r="AC292" i="36"/>
  <c r="AC279" i="36"/>
  <c r="AD302" i="36"/>
  <c r="AC295" i="36"/>
  <c r="AC287" i="36"/>
  <c r="AC285" i="36"/>
  <c r="AC270" i="36"/>
  <c r="AC274" i="36"/>
  <c r="AC276" i="36"/>
  <c r="AC275" i="36"/>
  <c r="AC268" i="36"/>
  <c r="AC305" i="36"/>
  <c r="AC289" i="36"/>
  <c r="AC282" i="36"/>
  <c r="AC288" i="36"/>
  <c r="AC296" i="36"/>
  <c r="AC286" i="36"/>
  <c r="AC283" i="36"/>
  <c r="AC299" i="36"/>
  <c r="AC273" i="36"/>
  <c r="AD290" i="36"/>
  <c r="AC280" i="36"/>
  <c r="AC297" i="36"/>
  <c r="AC304" i="36"/>
  <c r="AD205" i="36"/>
  <c r="AC278" i="36"/>
  <c r="AC272" i="36"/>
  <c r="AD185" i="36"/>
  <c r="AD192" i="36"/>
  <c r="AD194" i="36"/>
  <c r="AE195" i="36"/>
  <c r="AD178" i="36"/>
  <c r="AD204" i="36"/>
  <c r="AD172" i="36"/>
  <c r="AE207" i="36"/>
  <c r="AD170" i="36"/>
  <c r="AD466" i="36"/>
  <c r="AE199" i="36"/>
  <c r="AD190" i="36"/>
  <c r="AD182" i="36"/>
  <c r="AD177" i="36"/>
  <c r="AD180" i="36"/>
  <c r="AD183" i="36"/>
  <c r="AD176" i="36"/>
  <c r="AE203" i="36"/>
  <c r="AD196" i="36"/>
  <c r="AD169" i="36"/>
  <c r="AD188" i="36"/>
  <c r="AD484" i="36"/>
  <c r="AD186" i="36"/>
  <c r="AD171" i="36"/>
  <c r="AD175" i="36"/>
  <c r="AD193" i="36"/>
  <c r="AD179" i="36"/>
  <c r="AD206" i="36"/>
  <c r="AD201" i="36"/>
  <c r="AD173" i="36"/>
  <c r="AD189" i="36"/>
  <c r="AD197" i="36"/>
  <c r="AD493" i="36"/>
  <c r="AD187" i="36"/>
  <c r="AD184" i="36"/>
  <c r="AD200" i="36"/>
  <c r="AD174" i="36"/>
  <c r="AE191" i="36"/>
  <c r="AD181" i="36"/>
  <c r="AD198" i="36"/>
  <c r="AD118" i="32"/>
  <c r="AC139" i="32"/>
  <c r="AF389" i="36" l="1"/>
  <c r="AE385" i="36"/>
  <c r="AE483" i="36" s="1"/>
  <c r="AE399" i="36"/>
  <c r="AE497" i="36" s="1"/>
  <c r="AE373" i="36"/>
  <c r="AE471" i="36" s="1"/>
  <c r="AE367" i="36"/>
  <c r="AE465" i="36" s="1"/>
  <c r="AF397" i="36"/>
  <c r="AE383" i="36"/>
  <c r="AE481" i="36" s="1"/>
  <c r="AE402" i="36"/>
  <c r="AE500" i="36" s="1"/>
  <c r="AE381" i="36"/>
  <c r="AE479" i="36" s="1"/>
  <c r="AE376" i="36"/>
  <c r="AE474" i="36" s="1"/>
  <c r="AE372" i="36"/>
  <c r="AE470" i="36" s="1"/>
  <c r="AF393" i="36"/>
  <c r="AE375" i="36"/>
  <c r="AE473" i="36" s="1"/>
  <c r="AF405" i="36"/>
  <c r="AE388" i="36"/>
  <c r="AE486" i="36" s="1"/>
  <c r="AE404" i="36"/>
  <c r="AE502" i="36" s="1"/>
  <c r="AE368" i="36"/>
  <c r="AE466" i="36" s="1"/>
  <c r="AF401" i="36"/>
  <c r="AE398" i="36"/>
  <c r="AE496" i="36" s="1"/>
  <c r="AE387" i="36"/>
  <c r="AE377" i="36"/>
  <c r="AE475" i="36" s="1"/>
  <c r="AE384" i="36"/>
  <c r="AE482" i="36" s="1"/>
  <c r="AE392" i="36"/>
  <c r="AE490" i="36" s="1"/>
  <c r="AE403" i="36"/>
  <c r="AE501" i="36" s="1"/>
  <c r="AE369" i="36"/>
  <c r="AE467" i="36" s="1"/>
  <c r="AE400" i="36"/>
  <c r="AE498" i="36" s="1"/>
  <c r="AE379" i="36"/>
  <c r="AE477" i="36" s="1"/>
  <c r="AE378" i="36"/>
  <c r="AE476" i="36" s="1"/>
  <c r="AE395" i="36"/>
  <c r="AE493" i="36" s="1"/>
  <c r="AE394" i="36"/>
  <c r="AE492" i="36" s="1"/>
  <c r="AE396" i="36"/>
  <c r="AE494" i="36" s="1"/>
  <c r="AE374" i="36"/>
  <c r="AE472" i="36" s="1"/>
  <c r="AE380" i="36"/>
  <c r="AE478" i="36" s="1"/>
  <c r="AE370" i="36"/>
  <c r="AE468" i="36" s="1"/>
  <c r="AE382" i="36"/>
  <c r="AE480" i="36" s="1"/>
  <c r="AE371" i="36"/>
  <c r="AE469" i="36" s="1"/>
  <c r="AE391" i="36"/>
  <c r="AE489" i="36" s="1"/>
  <c r="AE386" i="36"/>
  <c r="AE484" i="36" s="1"/>
  <c r="AE390" i="36"/>
  <c r="AE488" i="36" s="1"/>
  <c r="AD573" i="36"/>
  <c r="AD575" i="36"/>
  <c r="AD587" i="36"/>
  <c r="AD570" i="36"/>
  <c r="AD576" i="36"/>
  <c r="AD571" i="36"/>
  <c r="AD582" i="36"/>
  <c r="AD595" i="36"/>
  <c r="AD566" i="36"/>
  <c r="AD583" i="36"/>
  <c r="AD572" i="36"/>
  <c r="AD567" i="36"/>
  <c r="AD577" i="36"/>
  <c r="AD599" i="36"/>
  <c r="AD578" i="36"/>
  <c r="AD569" i="36"/>
  <c r="AD584" i="36"/>
  <c r="AD600" i="36"/>
  <c r="AD590" i="36"/>
  <c r="AD574" i="36"/>
  <c r="AD586" i="36"/>
  <c r="AD579" i="36"/>
  <c r="AD581" i="36"/>
  <c r="AD563" i="36"/>
  <c r="AD588" i="36"/>
  <c r="AD591" i="36"/>
  <c r="AD596" i="36"/>
  <c r="AD580" i="36"/>
  <c r="AD592" i="36"/>
  <c r="AD598" i="36"/>
  <c r="AD594" i="36"/>
  <c r="AD564" i="36"/>
  <c r="AE487" i="36"/>
  <c r="AD585" i="36"/>
  <c r="AE503" i="36"/>
  <c r="AD601" i="36"/>
  <c r="AD568" i="36"/>
  <c r="AD565" i="36"/>
  <c r="AE495" i="36"/>
  <c r="AD593" i="36"/>
  <c r="AE491" i="36"/>
  <c r="AD589" i="36"/>
  <c r="AE499" i="36"/>
  <c r="AD597" i="36"/>
  <c r="AD305" i="36"/>
  <c r="AD301" i="36"/>
  <c r="AE202" i="36"/>
  <c r="AD280" i="36"/>
  <c r="AD279" i="36"/>
  <c r="AD304" i="36"/>
  <c r="AE205" i="36"/>
  <c r="AD278" i="36"/>
  <c r="AD277" i="36"/>
  <c r="AD295" i="36"/>
  <c r="AD283" i="36"/>
  <c r="AE302" i="36"/>
  <c r="AD284" i="36"/>
  <c r="AE290" i="36"/>
  <c r="AD286" i="36"/>
  <c r="AD292" i="36"/>
  <c r="AD287" i="36"/>
  <c r="AD275" i="36"/>
  <c r="AD281" i="36"/>
  <c r="AE306" i="36"/>
  <c r="AE294" i="36"/>
  <c r="AD270" i="36"/>
  <c r="AD291" i="36"/>
  <c r="AD276" i="36"/>
  <c r="AD299" i="36"/>
  <c r="AD303" i="36"/>
  <c r="AD285" i="36"/>
  <c r="AD296" i="36"/>
  <c r="AD268" i="36"/>
  <c r="AD289" i="36"/>
  <c r="AD293" i="36"/>
  <c r="AD288" i="36"/>
  <c r="AE298" i="36"/>
  <c r="AD272" i="36"/>
  <c r="AD269" i="36"/>
  <c r="AD297" i="36"/>
  <c r="AD273" i="36"/>
  <c r="AD300" i="36"/>
  <c r="AD274" i="36"/>
  <c r="AD282" i="36"/>
  <c r="AD271" i="36"/>
  <c r="AF191" i="36"/>
  <c r="AE187" i="36"/>
  <c r="AE193" i="36"/>
  <c r="AE188" i="36"/>
  <c r="AE176" i="36"/>
  <c r="AE182" i="36"/>
  <c r="AF207" i="36"/>
  <c r="AF195" i="36"/>
  <c r="AE198" i="36"/>
  <c r="AE175" i="36"/>
  <c r="AE172" i="36"/>
  <c r="AE201" i="36"/>
  <c r="AE190" i="36"/>
  <c r="AE200" i="36"/>
  <c r="AE206" i="36"/>
  <c r="AE171" i="36"/>
  <c r="AE196" i="36"/>
  <c r="AE180" i="36"/>
  <c r="AF199" i="36"/>
  <c r="AE204" i="36"/>
  <c r="AE192" i="36"/>
  <c r="AE174" i="36"/>
  <c r="AE183" i="36"/>
  <c r="AE197" i="36"/>
  <c r="AE169" i="36"/>
  <c r="AE194" i="36"/>
  <c r="AE181" i="36"/>
  <c r="AE189" i="36"/>
  <c r="AE485" i="36"/>
  <c r="AE184" i="36"/>
  <c r="AE173" i="36"/>
  <c r="AE179" i="36"/>
  <c r="AE186" i="36"/>
  <c r="AF203" i="36"/>
  <c r="AE177" i="36"/>
  <c r="AE170" i="36"/>
  <c r="AE178" i="36"/>
  <c r="AE185" i="36"/>
  <c r="AE118" i="32"/>
  <c r="AD139" i="32"/>
  <c r="AF394" i="36" l="1"/>
  <c r="AF492" i="36" s="1"/>
  <c r="AG401" i="36"/>
  <c r="AF382" i="36"/>
  <c r="AF367" i="36"/>
  <c r="AF465" i="36" s="1"/>
  <c r="AF390" i="36"/>
  <c r="AF488" i="36" s="1"/>
  <c r="AG393" i="36"/>
  <c r="AF403" i="36"/>
  <c r="AF501" i="36" s="1"/>
  <c r="AG405" i="36"/>
  <c r="AF375" i="36"/>
  <c r="AF473" i="36" s="1"/>
  <c r="AF386" i="36"/>
  <c r="AF484" i="36" s="1"/>
  <c r="AF399" i="36"/>
  <c r="AF395" i="36"/>
  <c r="AF493" i="36" s="1"/>
  <c r="AF376" i="36"/>
  <c r="AF474" i="36" s="1"/>
  <c r="AG397" i="36"/>
  <c r="AF404" i="36"/>
  <c r="AF502" i="36" s="1"/>
  <c r="AF370" i="36"/>
  <c r="AF468" i="36" s="1"/>
  <c r="AF380" i="36"/>
  <c r="AF478" i="36" s="1"/>
  <c r="AF385" i="36"/>
  <c r="AF483" i="36" s="1"/>
  <c r="AF388" i="36"/>
  <c r="AF486" i="36" s="1"/>
  <c r="AF391" i="36"/>
  <c r="AF489" i="36" s="1"/>
  <c r="AF387" i="36"/>
  <c r="AF485" i="36" s="1"/>
  <c r="AF377" i="36"/>
  <c r="AF475" i="36" s="1"/>
  <c r="AF396" i="36"/>
  <c r="AF494" i="36" s="1"/>
  <c r="AF383" i="36"/>
  <c r="AF481" i="36" s="1"/>
  <c r="AF369" i="36"/>
  <c r="AF467" i="36" s="1"/>
  <c r="AF384" i="36"/>
  <c r="AF482" i="36" s="1"/>
  <c r="AF402" i="36"/>
  <c r="AF500" i="36" s="1"/>
  <c r="AF379" i="36"/>
  <c r="AF477" i="36" s="1"/>
  <c r="AF381" i="36"/>
  <c r="AF479" i="36" s="1"/>
  <c r="AG389" i="36"/>
  <c r="AF368" i="36"/>
  <c r="AF466" i="36" s="1"/>
  <c r="AF378" i="36"/>
  <c r="AF476" i="36" s="1"/>
  <c r="AF398" i="36"/>
  <c r="AF496" i="36" s="1"/>
  <c r="AF373" i="36"/>
  <c r="AF471" i="36" s="1"/>
  <c r="AF374" i="36"/>
  <c r="AF472" i="36" s="1"/>
  <c r="AF400" i="36"/>
  <c r="AF498" i="36" s="1"/>
  <c r="AF371" i="36"/>
  <c r="AF469" i="36" s="1"/>
  <c r="AF392" i="36"/>
  <c r="AF490" i="36" s="1"/>
  <c r="AF372" i="36"/>
  <c r="AF470" i="36" s="1"/>
  <c r="AE572" i="36"/>
  <c r="AE573" i="36"/>
  <c r="AE575" i="36"/>
  <c r="AE577" i="36"/>
  <c r="AE600" i="36"/>
  <c r="AE566" i="36"/>
  <c r="AE580" i="36"/>
  <c r="AE595" i="36"/>
  <c r="AE576" i="36"/>
  <c r="AE565" i="36"/>
  <c r="AE568" i="36"/>
  <c r="AE581" i="36"/>
  <c r="AE583" i="36"/>
  <c r="AE582" i="36"/>
  <c r="AE571" i="36"/>
  <c r="AE588" i="36"/>
  <c r="AE594" i="36"/>
  <c r="AE563" i="36"/>
  <c r="AE590" i="36"/>
  <c r="AE592" i="36"/>
  <c r="AE591" i="36"/>
  <c r="AE567" i="36"/>
  <c r="AE574" i="36"/>
  <c r="AE569" i="36"/>
  <c r="AE596" i="36"/>
  <c r="AE586" i="36"/>
  <c r="AE599" i="36"/>
  <c r="AF495" i="36"/>
  <c r="AE593" i="36"/>
  <c r="AF499" i="36"/>
  <c r="AE597" i="36"/>
  <c r="AE587" i="36"/>
  <c r="AE598" i="36"/>
  <c r="AE584" i="36"/>
  <c r="AF503" i="36"/>
  <c r="AE601" i="36"/>
  <c r="AF491" i="36"/>
  <c r="AE589" i="36"/>
  <c r="AE564" i="36"/>
  <c r="AF487" i="36"/>
  <c r="AE585" i="36"/>
  <c r="AE579" i="36"/>
  <c r="AE578" i="36"/>
  <c r="AE570" i="36"/>
  <c r="AE284" i="36"/>
  <c r="AF302" i="36"/>
  <c r="AE283" i="36"/>
  <c r="AE293" i="36"/>
  <c r="AE273" i="36"/>
  <c r="AE279" i="36"/>
  <c r="AE299" i="36"/>
  <c r="AE274" i="36"/>
  <c r="AE281" i="36"/>
  <c r="AE289" i="36"/>
  <c r="AE275" i="36"/>
  <c r="AE285" i="36"/>
  <c r="AE268" i="36"/>
  <c r="AE295" i="36"/>
  <c r="AE297" i="36"/>
  <c r="AE286" i="36"/>
  <c r="AE291" i="36"/>
  <c r="AE269" i="36"/>
  <c r="AE278" i="36"/>
  <c r="AE288" i="36"/>
  <c r="AE296" i="36"/>
  <c r="AE303" i="36"/>
  <c r="AE270" i="36"/>
  <c r="AE300" i="36"/>
  <c r="AF294" i="36"/>
  <c r="AE287" i="36"/>
  <c r="AF290" i="36"/>
  <c r="AE304" i="36"/>
  <c r="AF205" i="36"/>
  <c r="AE301" i="36"/>
  <c r="AF202" i="36"/>
  <c r="AE277" i="36"/>
  <c r="AE276" i="36"/>
  <c r="AE272" i="36"/>
  <c r="AE280" i="36"/>
  <c r="AE282" i="36"/>
  <c r="AF298" i="36"/>
  <c r="AE305" i="36"/>
  <c r="AE271" i="36"/>
  <c r="AF306" i="36"/>
  <c r="AE292" i="36"/>
  <c r="AF177" i="36"/>
  <c r="AF173" i="36"/>
  <c r="AF181" i="36"/>
  <c r="AF183" i="36"/>
  <c r="AG199" i="36"/>
  <c r="AF206" i="36"/>
  <c r="AF172" i="36"/>
  <c r="AG207" i="36"/>
  <c r="AF193" i="36"/>
  <c r="AF174" i="36"/>
  <c r="AF182" i="36"/>
  <c r="AF185" i="36"/>
  <c r="AF194" i="36"/>
  <c r="AF180" i="36"/>
  <c r="AF186" i="36"/>
  <c r="AF169" i="36"/>
  <c r="AF192" i="36"/>
  <c r="AF196" i="36"/>
  <c r="AF190" i="36"/>
  <c r="AF198" i="36"/>
  <c r="AF176" i="36"/>
  <c r="AF187" i="36"/>
  <c r="AF184" i="36"/>
  <c r="AF480" i="36"/>
  <c r="AF200" i="36"/>
  <c r="AF178" i="36"/>
  <c r="AG203" i="36"/>
  <c r="AF175" i="36"/>
  <c r="AF170" i="36"/>
  <c r="AF179" i="36"/>
  <c r="AF189" i="36"/>
  <c r="AF197" i="36"/>
  <c r="AF204" i="36"/>
  <c r="AF171" i="36"/>
  <c r="AF201" i="36"/>
  <c r="AF497" i="36"/>
  <c r="AG195" i="36"/>
  <c r="AF188" i="36"/>
  <c r="AG191" i="36"/>
  <c r="AF118" i="32"/>
  <c r="AE139" i="32"/>
  <c r="AG376" i="36" l="1"/>
  <c r="AG474" i="36" s="1"/>
  <c r="AG392" i="36"/>
  <c r="AG381" i="36"/>
  <c r="AG479" i="36" s="1"/>
  <c r="AG369" i="36"/>
  <c r="AG467" i="36" s="1"/>
  <c r="AH389" i="36"/>
  <c r="AG398" i="36"/>
  <c r="AG496" i="36" s="1"/>
  <c r="AG396" i="36"/>
  <c r="AG494" i="36" s="1"/>
  <c r="AG367" i="36"/>
  <c r="AG465" i="36" s="1"/>
  <c r="AG383" i="36"/>
  <c r="AG481" i="36" s="1"/>
  <c r="AG379" i="36"/>
  <c r="AG400" i="36"/>
  <c r="AG498" i="36" s="1"/>
  <c r="AG390" i="36"/>
  <c r="AG488" i="36" s="1"/>
  <c r="AG377" i="36"/>
  <c r="AG475" i="36" s="1"/>
  <c r="AG384" i="36"/>
  <c r="AG482" i="36" s="1"/>
  <c r="AH393" i="36"/>
  <c r="AG395" i="36"/>
  <c r="AG493" i="36" s="1"/>
  <c r="AG373" i="36"/>
  <c r="AG471" i="36" s="1"/>
  <c r="AG404" i="36"/>
  <c r="AG403" i="36"/>
  <c r="AG501" i="36" s="1"/>
  <c r="AG374" i="36"/>
  <c r="AG472" i="36" s="1"/>
  <c r="AG368" i="36"/>
  <c r="AG466" i="36" s="1"/>
  <c r="AG388" i="36"/>
  <c r="AG486" i="36" s="1"/>
  <c r="AG371" i="36"/>
  <c r="AG469" i="36" s="1"/>
  <c r="AH401" i="36"/>
  <c r="AG385" i="36"/>
  <c r="AG483" i="36" s="1"/>
  <c r="AG394" i="36"/>
  <c r="AG378" i="36"/>
  <c r="AG476" i="36" s="1"/>
  <c r="AG372" i="36"/>
  <c r="AG470" i="36" s="1"/>
  <c r="AH397" i="36"/>
  <c r="AG375" i="36"/>
  <c r="AG473" i="36" s="1"/>
  <c r="AG391" i="36"/>
  <c r="AG489" i="36" s="1"/>
  <c r="AH405" i="36"/>
  <c r="AG402" i="36"/>
  <c r="AG500" i="36" s="1"/>
  <c r="AG370" i="36"/>
  <c r="AG468" i="36" s="1"/>
  <c r="AG386" i="36"/>
  <c r="AG484" i="36" s="1"/>
  <c r="AG382" i="36"/>
  <c r="AG480" i="36" s="1"/>
  <c r="AG380" i="36"/>
  <c r="AG478" i="36" s="1"/>
  <c r="AG399" i="36"/>
  <c r="AG497" i="36" s="1"/>
  <c r="AG387" i="36"/>
  <c r="AG485" i="36" s="1"/>
  <c r="AF590" i="36"/>
  <c r="AF599" i="36"/>
  <c r="AF568" i="36"/>
  <c r="AF565" i="36"/>
  <c r="AF586" i="36"/>
  <c r="AF594" i="36"/>
  <c r="AF577" i="36"/>
  <c r="AF595" i="36"/>
  <c r="AF567" i="36"/>
  <c r="AF571" i="36"/>
  <c r="AF598" i="36"/>
  <c r="AF579" i="36"/>
  <c r="AF583" i="36"/>
  <c r="AF600" i="36"/>
  <c r="AF572" i="36"/>
  <c r="AF587" i="36"/>
  <c r="AF564" i="36"/>
  <c r="AF591" i="36"/>
  <c r="AF578" i="36"/>
  <c r="AF584" i="36"/>
  <c r="AF580" i="36"/>
  <c r="AF576" i="36"/>
  <c r="AF566" i="36"/>
  <c r="AF596" i="36"/>
  <c r="AF574" i="36"/>
  <c r="AF588" i="36"/>
  <c r="AF582" i="36"/>
  <c r="AF592" i="36"/>
  <c r="AF569" i="36"/>
  <c r="AG495" i="36"/>
  <c r="AF593" i="36"/>
  <c r="AF563" i="36"/>
  <c r="AF570" i="36"/>
  <c r="AG499" i="36"/>
  <c r="AF597" i="36"/>
  <c r="AF575" i="36"/>
  <c r="AG491" i="36"/>
  <c r="AF589" i="36"/>
  <c r="AG487" i="36"/>
  <c r="AF585" i="36"/>
  <c r="AF573" i="36"/>
  <c r="AF581" i="36"/>
  <c r="AG503" i="36"/>
  <c r="AF601" i="36"/>
  <c r="AF304" i="36"/>
  <c r="AG205" i="36"/>
  <c r="AG294" i="36"/>
  <c r="AF296" i="36"/>
  <c r="AF299" i="36"/>
  <c r="AF297" i="36"/>
  <c r="AF268" i="36"/>
  <c r="AF284" i="36"/>
  <c r="AF292" i="36"/>
  <c r="AG298" i="36"/>
  <c r="AF276" i="36"/>
  <c r="AF300" i="36"/>
  <c r="AF283" i="36"/>
  <c r="AG306" i="36"/>
  <c r="AF282" i="36"/>
  <c r="AF274" i="36"/>
  <c r="AF285" i="36"/>
  <c r="AF288" i="36"/>
  <c r="AF289" i="36"/>
  <c r="AG290" i="36"/>
  <c r="AF270" i="36"/>
  <c r="AF278" i="36"/>
  <c r="AG302" i="36"/>
  <c r="AF286" i="36"/>
  <c r="AF295" i="36"/>
  <c r="AF279" i="36"/>
  <c r="AF281" i="36"/>
  <c r="AF271" i="36"/>
  <c r="AF280" i="36"/>
  <c r="AF301" i="36"/>
  <c r="AG202" i="36"/>
  <c r="AF287" i="36"/>
  <c r="AF303" i="36"/>
  <c r="AF269" i="36"/>
  <c r="AF277" i="36"/>
  <c r="AF275" i="36"/>
  <c r="AF291" i="36"/>
  <c r="AF293" i="36"/>
  <c r="AF273" i="36"/>
  <c r="AF305" i="36"/>
  <c r="AF272" i="36"/>
  <c r="AG201" i="36"/>
  <c r="AG189" i="36"/>
  <c r="AG175" i="36"/>
  <c r="AG184" i="36"/>
  <c r="AG190" i="36"/>
  <c r="AG186" i="36"/>
  <c r="AH207" i="36"/>
  <c r="AG183" i="36"/>
  <c r="AG179" i="36"/>
  <c r="AG187" i="36"/>
  <c r="AG180" i="36"/>
  <c r="AG182" i="36"/>
  <c r="AG181" i="36"/>
  <c r="AG477" i="36"/>
  <c r="AH191" i="36"/>
  <c r="AG171" i="36"/>
  <c r="AH203" i="36"/>
  <c r="AG196" i="36"/>
  <c r="AG492" i="36"/>
  <c r="AG172" i="36"/>
  <c r="AG188" i="36"/>
  <c r="AG204" i="36"/>
  <c r="AG170" i="36"/>
  <c r="AG178" i="36"/>
  <c r="AG176" i="36"/>
  <c r="AG192" i="36"/>
  <c r="AG194" i="36"/>
  <c r="AG490" i="36"/>
  <c r="AG174" i="36"/>
  <c r="AG206" i="36"/>
  <c r="AG502" i="36"/>
  <c r="AG173" i="36"/>
  <c r="AH195" i="36"/>
  <c r="AG197" i="36"/>
  <c r="AG200" i="36"/>
  <c r="AG198" i="36"/>
  <c r="AG169" i="36"/>
  <c r="AG185" i="36"/>
  <c r="AG193" i="36"/>
  <c r="AH199" i="36"/>
  <c r="AG177" i="36"/>
  <c r="AG118" i="32"/>
  <c r="AF139" i="32"/>
  <c r="AH384" i="36" l="1"/>
  <c r="AH482" i="36" s="1"/>
  <c r="AH387" i="36"/>
  <c r="AH404" i="36"/>
  <c r="AH502" i="36" s="1"/>
  <c r="AH374" i="36"/>
  <c r="AH472" i="36" s="1"/>
  <c r="AH386" i="36"/>
  <c r="AH484" i="36" s="1"/>
  <c r="AI389" i="36"/>
  <c r="AH385" i="36"/>
  <c r="AH483" i="36" s="1"/>
  <c r="AH396" i="36"/>
  <c r="AH494" i="36" s="1"/>
  <c r="AH398" i="36"/>
  <c r="AH496" i="36" s="1"/>
  <c r="AH370" i="36"/>
  <c r="AH383" i="36"/>
  <c r="AH481" i="36" s="1"/>
  <c r="AH382" i="36"/>
  <c r="AH480" i="36" s="1"/>
  <c r="AH403" i="36"/>
  <c r="AH501" i="36" s="1"/>
  <c r="AI397" i="36"/>
  <c r="AH369" i="36"/>
  <c r="AH467" i="36" s="1"/>
  <c r="AH372" i="36"/>
  <c r="AH470" i="36" s="1"/>
  <c r="AH379" i="36"/>
  <c r="AH477" i="36" s="1"/>
  <c r="AI393" i="36"/>
  <c r="AH392" i="36"/>
  <c r="AH490" i="36" s="1"/>
  <c r="AH368" i="36"/>
  <c r="AH466" i="36" s="1"/>
  <c r="AH394" i="36"/>
  <c r="AH492" i="36" s="1"/>
  <c r="AH380" i="36"/>
  <c r="AH478" i="36" s="1"/>
  <c r="AH381" i="36"/>
  <c r="AH479" i="36" s="1"/>
  <c r="AH400" i="36"/>
  <c r="AH498" i="36" s="1"/>
  <c r="AH391" i="36"/>
  <c r="AH489" i="36" s="1"/>
  <c r="AH399" i="36"/>
  <c r="AH376" i="36"/>
  <c r="AH474" i="36" s="1"/>
  <c r="AH377" i="36"/>
  <c r="AH475" i="36" s="1"/>
  <c r="AH395" i="36"/>
  <c r="AH493" i="36" s="1"/>
  <c r="AH367" i="36"/>
  <c r="AH465" i="36" s="1"/>
  <c r="AI401" i="36"/>
  <c r="AI405" i="36"/>
  <c r="AH373" i="36"/>
  <c r="AH471" i="36" s="1"/>
  <c r="AH388" i="36"/>
  <c r="AH375" i="36"/>
  <c r="AH473" i="36" s="1"/>
  <c r="AH371" i="36"/>
  <c r="AH469" i="36" s="1"/>
  <c r="AH390" i="36"/>
  <c r="AH488" i="36" s="1"/>
  <c r="AH402" i="36"/>
  <c r="AH500" i="36" s="1"/>
  <c r="AH378" i="36"/>
  <c r="AH476" i="36" s="1"/>
  <c r="AG596" i="36"/>
  <c r="AG572" i="36"/>
  <c r="AG581" i="36"/>
  <c r="AG583" i="36"/>
  <c r="AG566" i="36"/>
  <c r="AG564" i="36"/>
  <c r="AG575" i="36"/>
  <c r="AG573" i="36"/>
  <c r="AG584" i="36"/>
  <c r="AG595" i="36"/>
  <c r="AG590" i="36"/>
  <c r="AG591" i="36"/>
  <c r="AG592" i="36"/>
  <c r="AG586" i="36"/>
  <c r="AG598" i="36"/>
  <c r="AG578" i="36"/>
  <c r="AG571" i="36"/>
  <c r="AG594" i="36"/>
  <c r="AG600" i="36"/>
  <c r="AG582" i="36"/>
  <c r="AG574" i="36"/>
  <c r="AG569" i="36"/>
  <c r="AG580" i="36"/>
  <c r="AG565" i="36"/>
  <c r="AG576" i="36"/>
  <c r="AH487" i="36"/>
  <c r="AG585" i="36"/>
  <c r="AH499" i="36"/>
  <c r="AG597" i="36"/>
  <c r="AG579" i="36"/>
  <c r="AG563" i="36"/>
  <c r="AG570" i="36"/>
  <c r="AG599" i="36"/>
  <c r="AG587" i="36"/>
  <c r="AH503" i="36"/>
  <c r="AG601" i="36"/>
  <c r="AG588" i="36"/>
  <c r="AH491" i="36"/>
  <c r="AG589" i="36"/>
  <c r="AH495" i="36"/>
  <c r="AG593" i="36"/>
  <c r="AG568" i="36"/>
  <c r="AG567" i="36"/>
  <c r="AG577" i="36"/>
  <c r="AG281" i="36"/>
  <c r="AG291" i="36"/>
  <c r="AG300" i="36"/>
  <c r="AG305" i="36"/>
  <c r="AG275" i="36"/>
  <c r="AG287" i="36"/>
  <c r="AG270" i="36"/>
  <c r="AG279" i="36"/>
  <c r="AH306" i="36"/>
  <c r="AG283" i="36"/>
  <c r="AG299" i="36"/>
  <c r="AG289" i="36"/>
  <c r="AG272" i="36"/>
  <c r="AG284" i="36"/>
  <c r="AG276" i="36"/>
  <c r="AG296" i="36"/>
  <c r="AG277" i="36"/>
  <c r="AG271" i="36"/>
  <c r="AH290" i="36"/>
  <c r="AG286" i="36"/>
  <c r="AG274" i="36"/>
  <c r="AG303" i="36"/>
  <c r="AG268" i="36"/>
  <c r="AG273" i="36"/>
  <c r="AH302" i="36"/>
  <c r="AG297" i="36"/>
  <c r="AG293" i="36"/>
  <c r="AG295" i="36"/>
  <c r="AG280" i="36"/>
  <c r="AG285" i="36"/>
  <c r="AG288" i="36"/>
  <c r="AG301" i="36"/>
  <c r="AH202" i="36"/>
  <c r="AG304" i="36"/>
  <c r="AH205" i="36"/>
  <c r="AG292" i="36"/>
  <c r="AG282" i="36"/>
  <c r="AH298" i="36"/>
  <c r="AH294" i="36"/>
  <c r="AG269" i="36"/>
  <c r="AG278" i="36"/>
  <c r="AH185" i="36"/>
  <c r="AH206" i="36"/>
  <c r="AH176" i="36"/>
  <c r="AH188" i="36"/>
  <c r="AH171" i="36"/>
  <c r="AH180" i="36"/>
  <c r="AI207" i="36"/>
  <c r="AH184" i="36"/>
  <c r="AH177" i="36"/>
  <c r="AH172" i="36"/>
  <c r="AH468" i="36"/>
  <c r="AH187" i="36"/>
  <c r="AH197" i="36"/>
  <c r="AH175" i="36"/>
  <c r="AI199" i="36"/>
  <c r="AH198" i="36"/>
  <c r="AI195" i="36"/>
  <c r="AH194" i="36"/>
  <c r="AH170" i="36"/>
  <c r="AH196" i="36"/>
  <c r="AH181" i="36"/>
  <c r="AH179" i="36"/>
  <c r="AH186" i="36"/>
  <c r="AH189" i="36"/>
  <c r="AH485" i="36"/>
  <c r="AH174" i="36"/>
  <c r="AI191" i="36"/>
  <c r="AH169" i="36"/>
  <c r="AH178" i="36"/>
  <c r="AH193" i="36"/>
  <c r="AH200" i="36"/>
  <c r="AH173" i="36"/>
  <c r="AH192" i="36"/>
  <c r="AH204" i="36"/>
  <c r="AI203" i="36"/>
  <c r="AH182" i="36"/>
  <c r="AH183" i="36"/>
  <c r="AH190" i="36"/>
  <c r="AH486" i="36"/>
  <c r="AH201" i="36"/>
  <c r="AH497" i="36"/>
  <c r="AH118" i="32"/>
  <c r="AG139" i="32"/>
  <c r="AI377" i="36" l="1"/>
  <c r="AI475" i="36" s="1"/>
  <c r="AI395" i="36"/>
  <c r="AI382" i="36"/>
  <c r="AI480" i="36" s="1"/>
  <c r="AJ401" i="36"/>
  <c r="AJ203" i="36"/>
  <c r="AI398" i="36"/>
  <c r="AI496" i="36" s="1"/>
  <c r="AJ393" i="36"/>
  <c r="AJ195" i="36"/>
  <c r="AJ405" i="36"/>
  <c r="AJ207" i="36"/>
  <c r="AI374" i="36"/>
  <c r="AI472" i="36" s="1"/>
  <c r="AI396" i="36"/>
  <c r="AI380" i="36"/>
  <c r="AI478" i="36" s="1"/>
  <c r="AJ389" i="36"/>
  <c r="AJ191" i="36"/>
  <c r="AI392" i="36"/>
  <c r="AI490" i="36" s="1"/>
  <c r="AI399" i="36"/>
  <c r="AI497" i="36" s="1"/>
  <c r="AI372" i="36"/>
  <c r="AI379" i="36"/>
  <c r="AI385" i="36"/>
  <c r="AI402" i="36"/>
  <c r="AI500" i="36" s="1"/>
  <c r="AI378" i="36"/>
  <c r="AI476" i="36" s="1"/>
  <c r="AI388" i="36"/>
  <c r="AI486" i="36" s="1"/>
  <c r="AI387" i="36"/>
  <c r="AI485" i="36" s="1"/>
  <c r="AI376" i="36"/>
  <c r="AI474" i="36" s="1"/>
  <c r="AI369" i="36"/>
  <c r="AI467" i="36" s="1"/>
  <c r="AI383" i="36"/>
  <c r="AI394" i="36"/>
  <c r="AI390" i="36"/>
  <c r="AI488" i="36" s="1"/>
  <c r="AI381" i="36"/>
  <c r="AI479" i="36" s="1"/>
  <c r="AI384" i="36"/>
  <c r="AI482" i="36" s="1"/>
  <c r="AI368" i="36"/>
  <c r="AI466" i="36" s="1"/>
  <c r="AI373" i="36"/>
  <c r="AI471" i="36" s="1"/>
  <c r="AI375" i="36"/>
  <c r="AI391" i="36"/>
  <c r="AI489" i="36" s="1"/>
  <c r="AI404" i="36"/>
  <c r="AJ397" i="36"/>
  <c r="AJ199" i="36"/>
  <c r="AI370" i="36"/>
  <c r="AI468" i="36" s="1"/>
  <c r="AI403" i="36"/>
  <c r="AI501" i="36" s="1"/>
  <c r="AI371" i="36"/>
  <c r="AI469" i="36" s="1"/>
  <c r="AI367" i="36"/>
  <c r="AI386" i="36"/>
  <c r="AI484" i="36" s="1"/>
  <c r="AI400" i="36"/>
  <c r="AH582" i="36"/>
  <c r="AH587" i="36"/>
  <c r="AH596" i="36"/>
  <c r="AH568" i="36"/>
  <c r="AH575" i="36"/>
  <c r="AH577" i="36"/>
  <c r="AH570" i="36"/>
  <c r="AH563" i="36"/>
  <c r="AH580" i="36"/>
  <c r="AH564" i="36"/>
  <c r="AH566" i="36"/>
  <c r="AH574" i="36"/>
  <c r="AH600" i="36"/>
  <c r="AH591" i="36"/>
  <c r="AH586" i="36"/>
  <c r="AH576" i="36"/>
  <c r="AH584" i="36"/>
  <c r="AH578" i="36"/>
  <c r="AH581" i="36"/>
  <c r="AH573" i="36"/>
  <c r="AH588" i="36"/>
  <c r="AH569" i="36"/>
  <c r="AH571" i="36"/>
  <c r="AH579" i="36"/>
  <c r="AH583" i="36"/>
  <c r="AH592" i="36"/>
  <c r="AH595" i="36"/>
  <c r="AH572" i="36"/>
  <c r="AH567" i="36"/>
  <c r="AI487" i="36"/>
  <c r="AH585" i="36"/>
  <c r="AI503" i="36"/>
  <c r="AH601" i="36"/>
  <c r="AH590" i="36"/>
  <c r="AH565" i="36"/>
  <c r="AI495" i="36"/>
  <c r="AH593" i="36"/>
  <c r="AI499" i="36"/>
  <c r="AH597" i="36"/>
  <c r="AH599" i="36"/>
  <c r="AH594" i="36"/>
  <c r="AH598" i="36"/>
  <c r="AI491" i="36"/>
  <c r="AH589" i="36"/>
  <c r="AI290" i="36"/>
  <c r="AH274" i="36"/>
  <c r="AH296" i="36"/>
  <c r="AH289" i="36"/>
  <c r="AH293" i="36"/>
  <c r="AH270" i="36"/>
  <c r="AH282" i="36"/>
  <c r="AI294" i="36"/>
  <c r="AH276" i="36"/>
  <c r="AH280" i="36"/>
  <c r="AH287" i="36"/>
  <c r="AH281" i="36"/>
  <c r="AH272" i="36"/>
  <c r="AH277" i="36"/>
  <c r="AH288" i="36"/>
  <c r="AH295" i="36"/>
  <c r="AH297" i="36"/>
  <c r="AH286" i="36"/>
  <c r="AI306" i="36"/>
  <c r="AH275" i="36"/>
  <c r="AH301" i="36"/>
  <c r="AI202" i="36"/>
  <c r="AI498" i="36"/>
  <c r="AH292" i="36"/>
  <c r="AH291" i="36"/>
  <c r="AH284" i="36"/>
  <c r="AH303" i="36"/>
  <c r="AH300" i="36"/>
  <c r="AI302" i="36"/>
  <c r="AH299" i="36"/>
  <c r="AH268" i="36"/>
  <c r="AH285" i="36"/>
  <c r="AH269" i="36"/>
  <c r="AI298" i="36"/>
  <c r="AH271" i="36"/>
  <c r="AH279" i="36"/>
  <c r="AH305" i="36"/>
  <c r="AH304" i="36"/>
  <c r="AI205" i="36"/>
  <c r="AH278" i="36"/>
  <c r="AH273" i="36"/>
  <c r="AH283" i="36"/>
  <c r="AI182" i="36"/>
  <c r="AI176" i="36"/>
  <c r="AI173" i="36"/>
  <c r="AI198" i="36"/>
  <c r="AI494" i="36"/>
  <c r="AI169" i="36"/>
  <c r="AI465" i="36"/>
  <c r="AI170" i="36"/>
  <c r="AI206" i="36"/>
  <c r="AI502" i="36"/>
  <c r="AI178" i="36"/>
  <c r="AI187" i="36"/>
  <c r="AI483" i="36"/>
  <c r="AI201" i="36"/>
  <c r="AI200" i="36"/>
  <c r="AI186" i="36"/>
  <c r="AI172" i="36"/>
  <c r="AI180" i="36"/>
  <c r="AI190" i="36"/>
  <c r="AI204" i="36"/>
  <c r="AI193" i="36"/>
  <c r="AI179" i="36"/>
  <c r="AI194" i="36"/>
  <c r="AI175" i="36"/>
  <c r="AI177" i="36"/>
  <c r="AI473" i="36"/>
  <c r="AI171" i="36"/>
  <c r="AI189" i="36"/>
  <c r="AI196" i="36"/>
  <c r="AI492" i="36"/>
  <c r="AI183" i="36"/>
  <c r="AI192" i="36"/>
  <c r="AI174" i="36"/>
  <c r="AI470" i="36"/>
  <c r="AI181" i="36"/>
  <c r="AI477" i="36"/>
  <c r="AI197" i="36"/>
  <c r="AI493" i="36"/>
  <c r="AI184" i="36"/>
  <c r="AI188" i="36"/>
  <c r="AI185" i="36"/>
  <c r="AI481" i="36"/>
  <c r="AI118" i="32"/>
  <c r="AH139" i="32"/>
  <c r="AJ382" i="36" l="1"/>
  <c r="AJ480" i="36" s="1"/>
  <c r="AJ184" i="36"/>
  <c r="AJ369" i="36"/>
  <c r="AJ467" i="36" s="1"/>
  <c r="AJ171" i="36"/>
  <c r="AJ378" i="36"/>
  <c r="AJ476" i="36" s="1"/>
  <c r="AJ180" i="36"/>
  <c r="AJ368" i="36"/>
  <c r="AJ466" i="36" s="1"/>
  <c r="AJ170" i="36"/>
  <c r="AJ400" i="36"/>
  <c r="AJ498" i="36" s="1"/>
  <c r="AJ202" i="36"/>
  <c r="AJ390" i="36"/>
  <c r="AJ488" i="36" s="1"/>
  <c r="AJ192" i="36"/>
  <c r="AJ377" i="36"/>
  <c r="AJ475" i="36" s="1"/>
  <c r="AJ179" i="36"/>
  <c r="AJ399" i="36"/>
  <c r="AJ497" i="36" s="1"/>
  <c r="AJ201" i="36"/>
  <c r="AJ374" i="36"/>
  <c r="AJ472" i="36" s="1"/>
  <c r="AJ176" i="36"/>
  <c r="AJ395" i="36"/>
  <c r="AJ493" i="36" s="1"/>
  <c r="AJ197" i="36"/>
  <c r="AJ381" i="36"/>
  <c r="AJ479" i="36" s="1"/>
  <c r="AJ183" i="36"/>
  <c r="AJ375" i="36"/>
  <c r="AJ473" i="36" s="1"/>
  <c r="AJ177" i="36"/>
  <c r="AJ391" i="36"/>
  <c r="AJ489" i="36" s="1"/>
  <c r="AJ193" i="36"/>
  <c r="AJ370" i="36"/>
  <c r="AJ468" i="36" s="1"/>
  <c r="AJ172" i="36"/>
  <c r="AJ385" i="36"/>
  <c r="AJ483" i="36" s="1"/>
  <c r="AJ187" i="36"/>
  <c r="AJ367" i="36"/>
  <c r="AJ465" i="36" s="1"/>
  <c r="AJ169" i="36"/>
  <c r="AJ380" i="36"/>
  <c r="AJ478" i="36" s="1"/>
  <c r="AJ182" i="36"/>
  <c r="AJ503" i="36"/>
  <c r="AJ383" i="36"/>
  <c r="AJ481" i="36" s="1"/>
  <c r="AJ185" i="36"/>
  <c r="AJ373" i="36"/>
  <c r="AJ471" i="36" s="1"/>
  <c r="AJ175" i="36"/>
  <c r="AJ376" i="36"/>
  <c r="AJ474" i="36" s="1"/>
  <c r="AJ178" i="36"/>
  <c r="AJ499" i="36"/>
  <c r="AK389" i="36"/>
  <c r="AK191" i="36"/>
  <c r="AJ290" i="36"/>
  <c r="AK397" i="36"/>
  <c r="AK199" i="36"/>
  <c r="AJ298" i="36"/>
  <c r="AJ394" i="36"/>
  <c r="AJ492" i="36" s="1"/>
  <c r="AJ196" i="36"/>
  <c r="AJ384" i="36"/>
  <c r="AJ482" i="36" s="1"/>
  <c r="AJ186" i="36"/>
  <c r="AJ487" i="36"/>
  <c r="AJ386" i="36"/>
  <c r="AJ484" i="36" s="1"/>
  <c r="AJ188" i="36"/>
  <c r="AJ372" i="36"/>
  <c r="AJ470" i="36" s="1"/>
  <c r="AJ174" i="36"/>
  <c r="AJ387" i="36"/>
  <c r="AJ485" i="36" s="1"/>
  <c r="AJ189" i="36"/>
  <c r="AJ392" i="36"/>
  <c r="AJ490" i="36" s="1"/>
  <c r="AJ194" i="36"/>
  <c r="AJ388" i="36"/>
  <c r="AJ486" i="36" s="1"/>
  <c r="AJ190" i="36"/>
  <c r="AJ398" i="36"/>
  <c r="AJ496" i="36" s="1"/>
  <c r="AJ200" i="36"/>
  <c r="AJ404" i="36"/>
  <c r="AJ502" i="36" s="1"/>
  <c r="AJ206" i="36"/>
  <c r="AJ371" i="36"/>
  <c r="AJ469" i="36" s="1"/>
  <c r="AJ173" i="36"/>
  <c r="AJ403" i="36"/>
  <c r="AJ501" i="36" s="1"/>
  <c r="AJ205" i="36"/>
  <c r="AJ495" i="36"/>
  <c r="AK195" i="36"/>
  <c r="AK393" i="36"/>
  <c r="AJ294" i="36"/>
  <c r="AJ379" i="36"/>
  <c r="AJ477" i="36" s="1"/>
  <c r="AJ181" i="36"/>
  <c r="AJ402" i="36"/>
  <c r="AJ500" i="36" s="1"/>
  <c r="AJ204" i="36"/>
  <c r="AJ396" i="36"/>
  <c r="AJ494" i="36" s="1"/>
  <c r="AJ198" i="36"/>
  <c r="AJ491" i="36"/>
  <c r="AK203" i="36"/>
  <c r="AK401" i="36"/>
  <c r="AJ302" i="36"/>
  <c r="AK405" i="36"/>
  <c r="AK207" i="36"/>
  <c r="AJ306" i="36"/>
  <c r="AI579" i="36"/>
  <c r="AI577" i="36"/>
  <c r="AI571" i="36"/>
  <c r="AI574" i="36"/>
  <c r="AI595" i="36"/>
  <c r="AI564" i="36"/>
  <c r="AI592" i="36"/>
  <c r="AI576" i="36"/>
  <c r="AI587" i="36"/>
  <c r="AI569" i="36"/>
  <c r="AI590" i="36"/>
  <c r="AI563" i="36"/>
  <c r="AI568" i="36"/>
  <c r="AI588" i="36"/>
  <c r="AI598" i="36"/>
  <c r="AI572" i="36"/>
  <c r="AI575" i="36"/>
  <c r="AI581" i="36"/>
  <c r="AI583" i="36"/>
  <c r="AI582" i="36"/>
  <c r="AI566" i="36"/>
  <c r="AI591" i="36"/>
  <c r="AI565" i="36"/>
  <c r="AI584" i="36"/>
  <c r="AI594" i="36"/>
  <c r="AI600" i="36"/>
  <c r="AI599" i="36"/>
  <c r="AI596" i="36"/>
  <c r="AI586" i="36"/>
  <c r="AI570" i="36"/>
  <c r="AI567" i="36"/>
  <c r="AI580" i="36"/>
  <c r="AI597" i="36"/>
  <c r="AI593" i="36"/>
  <c r="AI601" i="36"/>
  <c r="AI585" i="36"/>
  <c r="AI578" i="36"/>
  <c r="AI573" i="36"/>
  <c r="AI589" i="36"/>
  <c r="AI295" i="36"/>
  <c r="AI269" i="36"/>
  <c r="AI283" i="36"/>
  <c r="AI300" i="36"/>
  <c r="AI288" i="36"/>
  <c r="AI274" i="36"/>
  <c r="AI292" i="36"/>
  <c r="AI271" i="36"/>
  <c r="AI286" i="36"/>
  <c r="AI268" i="36"/>
  <c r="AI272" i="36"/>
  <c r="AI276" i="36"/>
  <c r="AI297" i="36"/>
  <c r="AI296" i="36"/>
  <c r="AI284" i="36"/>
  <c r="AI291" i="36"/>
  <c r="AI293" i="36"/>
  <c r="AI303" i="36"/>
  <c r="AI285" i="36"/>
  <c r="AI277" i="36"/>
  <c r="AI304" i="36"/>
  <c r="AI301" i="36"/>
  <c r="AI273" i="36"/>
  <c r="AI281" i="36"/>
  <c r="AI279" i="36"/>
  <c r="AI287" i="36"/>
  <c r="AI280" i="36"/>
  <c r="AI282" i="36"/>
  <c r="AI270" i="36"/>
  <c r="AI278" i="36"/>
  <c r="AI289" i="36"/>
  <c r="AI299" i="36"/>
  <c r="AI305" i="36"/>
  <c r="AI275" i="36"/>
  <c r="AJ118" i="32"/>
  <c r="AI139" i="32"/>
  <c r="AJ570" i="36" l="1"/>
  <c r="AJ567" i="36"/>
  <c r="AJ596" i="36"/>
  <c r="AJ581" i="36"/>
  <c r="AJ577" i="36"/>
  <c r="AJ564" i="36"/>
  <c r="AJ580" i="36"/>
  <c r="AJ579" i="36"/>
  <c r="AJ571" i="36"/>
  <c r="AJ600" i="36"/>
  <c r="AJ592" i="36"/>
  <c r="AJ568" i="36"/>
  <c r="AJ566" i="36"/>
  <c r="AJ590" i="36"/>
  <c r="AJ586" i="36"/>
  <c r="AJ588" i="36"/>
  <c r="AJ563" i="36"/>
  <c r="AJ598" i="36"/>
  <c r="AJ599" i="36"/>
  <c r="AJ584" i="36"/>
  <c r="AJ582" i="36"/>
  <c r="AK376" i="36"/>
  <c r="AK474" i="36" s="1"/>
  <c r="AK178" i="36"/>
  <c r="AJ277" i="36"/>
  <c r="AK174" i="36"/>
  <c r="AK372" i="36"/>
  <c r="AK470" i="36" s="1"/>
  <c r="AJ273" i="36"/>
  <c r="AK384" i="36"/>
  <c r="AK482" i="36" s="1"/>
  <c r="AK186" i="36"/>
  <c r="AJ285" i="36"/>
  <c r="AL199" i="36"/>
  <c r="AL397" i="36"/>
  <c r="AK298" i="36"/>
  <c r="AL191" i="36"/>
  <c r="AL389" i="36"/>
  <c r="AK290" i="36"/>
  <c r="AJ576" i="36"/>
  <c r="AJ572" i="36"/>
  <c r="AJ573" i="36"/>
  <c r="AJ587" i="36"/>
  <c r="AK491" i="36"/>
  <c r="AJ589" i="36"/>
  <c r="AK193" i="36"/>
  <c r="AK391" i="36"/>
  <c r="AK489" i="36" s="1"/>
  <c r="AJ292" i="36"/>
  <c r="AK192" i="36"/>
  <c r="AK390" i="36"/>
  <c r="AK488" i="36" s="1"/>
  <c r="AJ291" i="36"/>
  <c r="AJ574" i="36"/>
  <c r="AJ594" i="36"/>
  <c r="AK499" i="36"/>
  <c r="AJ597" i="36"/>
  <c r="AK370" i="36"/>
  <c r="AK468" i="36" s="1"/>
  <c r="AK172" i="36"/>
  <c r="AJ271" i="36"/>
  <c r="AK495" i="36"/>
  <c r="AJ593" i="36"/>
  <c r="AK206" i="36"/>
  <c r="AK404" i="36"/>
  <c r="AK502" i="36" s="1"/>
  <c r="AJ305" i="36"/>
  <c r="AK194" i="36"/>
  <c r="AK392" i="36"/>
  <c r="AK490" i="36" s="1"/>
  <c r="AJ293" i="36"/>
  <c r="AK503" i="36"/>
  <c r="AJ601" i="36"/>
  <c r="AK201" i="36"/>
  <c r="AK399" i="36"/>
  <c r="AK497" i="36" s="1"/>
  <c r="AJ300" i="36"/>
  <c r="AK368" i="36"/>
  <c r="AK466" i="36" s="1"/>
  <c r="AK170" i="36"/>
  <c r="AJ269" i="36"/>
  <c r="AK181" i="36"/>
  <c r="AK379" i="36"/>
  <c r="AK477" i="36" s="1"/>
  <c r="AJ280" i="36"/>
  <c r="AK171" i="36"/>
  <c r="AK369" i="36"/>
  <c r="AK467" i="36" s="1"/>
  <c r="AJ270" i="36"/>
  <c r="AK396" i="36"/>
  <c r="AK494" i="36" s="1"/>
  <c r="AK198" i="36"/>
  <c r="AJ297" i="36"/>
  <c r="AJ565" i="36"/>
  <c r="AJ578" i="36"/>
  <c r="AL405" i="36"/>
  <c r="AL207" i="36"/>
  <c r="AK306" i="36"/>
  <c r="AL203" i="36"/>
  <c r="AL401" i="36"/>
  <c r="AK302" i="36"/>
  <c r="AK403" i="36"/>
  <c r="AK501" i="36" s="1"/>
  <c r="AK205" i="36"/>
  <c r="AJ304" i="36"/>
  <c r="AK388" i="36"/>
  <c r="AK486" i="36" s="1"/>
  <c r="AK190" i="36"/>
  <c r="AJ289" i="36"/>
  <c r="AK487" i="36"/>
  <c r="AJ585" i="36"/>
  <c r="AK374" i="36"/>
  <c r="AK472" i="36" s="1"/>
  <c r="AK176" i="36"/>
  <c r="AJ275" i="36"/>
  <c r="AK202" i="36"/>
  <c r="AK400" i="36"/>
  <c r="AK498" i="36" s="1"/>
  <c r="AJ301" i="36"/>
  <c r="AK180" i="36"/>
  <c r="AK378" i="36"/>
  <c r="AK476" i="36" s="1"/>
  <c r="AJ279" i="36"/>
  <c r="AJ569" i="36"/>
  <c r="AJ575" i="36"/>
  <c r="AJ595" i="36"/>
  <c r="AK387" i="36"/>
  <c r="AK485" i="36" s="1"/>
  <c r="AK189" i="36"/>
  <c r="AJ288" i="36"/>
  <c r="AK386" i="36"/>
  <c r="AK484" i="36" s="1"/>
  <c r="AK188" i="36"/>
  <c r="AJ287" i="36"/>
  <c r="AK196" i="36"/>
  <c r="AK394" i="36"/>
  <c r="AK492" i="36" s="1"/>
  <c r="AJ295" i="36"/>
  <c r="AK383" i="36"/>
  <c r="AK481" i="36" s="1"/>
  <c r="AK185" i="36"/>
  <c r="AJ284" i="36"/>
  <c r="AK182" i="36"/>
  <c r="AK380" i="36"/>
  <c r="AK478" i="36" s="1"/>
  <c r="AJ281" i="36"/>
  <c r="AK187" i="36"/>
  <c r="AK385" i="36"/>
  <c r="AK483" i="36" s="1"/>
  <c r="AJ286" i="36"/>
  <c r="AK183" i="36"/>
  <c r="AK381" i="36"/>
  <c r="AK479" i="36" s="1"/>
  <c r="AJ282" i="36"/>
  <c r="AK204" i="36"/>
  <c r="AK402" i="36"/>
  <c r="AK500" i="36" s="1"/>
  <c r="AJ303" i="36"/>
  <c r="AL195" i="36"/>
  <c r="AL393" i="36"/>
  <c r="AK294" i="36"/>
  <c r="AK373" i="36"/>
  <c r="AK471" i="36" s="1"/>
  <c r="AK175" i="36"/>
  <c r="AJ274" i="36"/>
  <c r="AK367" i="36"/>
  <c r="AK465" i="36" s="1"/>
  <c r="AK169" i="36"/>
  <c r="AJ268" i="36"/>
  <c r="AK395" i="36"/>
  <c r="AK493" i="36" s="1"/>
  <c r="AK197" i="36"/>
  <c r="AJ296" i="36"/>
  <c r="AK179" i="36"/>
  <c r="AK377" i="36"/>
  <c r="AK475" i="36" s="1"/>
  <c r="AJ278" i="36"/>
  <c r="AJ591" i="36"/>
  <c r="AK382" i="36"/>
  <c r="AK480" i="36" s="1"/>
  <c r="AK184" i="36"/>
  <c r="AJ283" i="36"/>
  <c r="AK173" i="36"/>
  <c r="AK371" i="36"/>
  <c r="AK469" i="36" s="1"/>
  <c r="AJ272" i="36"/>
  <c r="AK200" i="36"/>
  <c r="AK398" i="36"/>
  <c r="AK496" i="36" s="1"/>
  <c r="AJ299" i="36"/>
  <c r="AJ583" i="36"/>
  <c r="AK177" i="36"/>
  <c r="AK375" i="36"/>
  <c r="AK473" i="36" s="1"/>
  <c r="AJ276" i="36"/>
  <c r="AK118" i="32"/>
  <c r="AJ139" i="32"/>
  <c r="AK581" i="36" l="1"/>
  <c r="AK596" i="36"/>
  <c r="AK592" i="36"/>
  <c r="AK588" i="36"/>
  <c r="AK574" i="36"/>
  <c r="AK584" i="36"/>
  <c r="AK566" i="36"/>
  <c r="AK569" i="36"/>
  <c r="AK575" i="36"/>
  <c r="AK579" i="36"/>
  <c r="AK583" i="36"/>
  <c r="AK563" i="36"/>
  <c r="AK598" i="36"/>
  <c r="AK594" i="36"/>
  <c r="AK573" i="36"/>
  <c r="AK576" i="36"/>
  <c r="AK595" i="36"/>
  <c r="AK600" i="36"/>
  <c r="AK571" i="36"/>
  <c r="AK582" i="36"/>
  <c r="AK591" i="36"/>
  <c r="AK578" i="36"/>
  <c r="AK590" i="36"/>
  <c r="AK567" i="36"/>
  <c r="AK570" i="36"/>
  <c r="AK599" i="36"/>
  <c r="AL204" i="36"/>
  <c r="AL402" i="36"/>
  <c r="AL500" i="36" s="1"/>
  <c r="AK303" i="36"/>
  <c r="AM203" i="36"/>
  <c r="AM401" i="36"/>
  <c r="AL302" i="36"/>
  <c r="AK587" i="36"/>
  <c r="AK572" i="36"/>
  <c r="AM199" i="36"/>
  <c r="AM397" i="36"/>
  <c r="AL298" i="36"/>
  <c r="AL174" i="36"/>
  <c r="AL372" i="36"/>
  <c r="AL470" i="36" s="1"/>
  <c r="AK273" i="36"/>
  <c r="AK580" i="36"/>
  <c r="AL382" i="36"/>
  <c r="AL480" i="36" s="1"/>
  <c r="AL184" i="36"/>
  <c r="AK283" i="36"/>
  <c r="AL169" i="36"/>
  <c r="AL367" i="36"/>
  <c r="AL465" i="36" s="1"/>
  <c r="AK268" i="36"/>
  <c r="AL183" i="36"/>
  <c r="AL381" i="36"/>
  <c r="AK282" i="36"/>
  <c r="AL188" i="36"/>
  <c r="AL386" i="36"/>
  <c r="AL484" i="36" s="1"/>
  <c r="AK287" i="36"/>
  <c r="AL189" i="36"/>
  <c r="AL387" i="36"/>
  <c r="AL485" i="36" s="1"/>
  <c r="AK288" i="36"/>
  <c r="AL198" i="36"/>
  <c r="AL396" i="36"/>
  <c r="AL494" i="36" s="1"/>
  <c r="AK297" i="36"/>
  <c r="AL503" i="36"/>
  <c r="AK601" i="36"/>
  <c r="AK568" i="36"/>
  <c r="AM405" i="36"/>
  <c r="AM207" i="36"/>
  <c r="AL306" i="36"/>
  <c r="AL206" i="36"/>
  <c r="AL404" i="36"/>
  <c r="AL502" i="36" s="1"/>
  <c r="AK305" i="36"/>
  <c r="AK564" i="36"/>
  <c r="AL177" i="36"/>
  <c r="AL375" i="36"/>
  <c r="AL473" i="36" s="1"/>
  <c r="AK276" i="36"/>
  <c r="AL388" i="36"/>
  <c r="AL486" i="36" s="1"/>
  <c r="AL190" i="36"/>
  <c r="AK289" i="36"/>
  <c r="AL205" i="36"/>
  <c r="AL403" i="36"/>
  <c r="AL501" i="36" s="1"/>
  <c r="AK304" i="36"/>
  <c r="AL181" i="36"/>
  <c r="AL379" i="36"/>
  <c r="AL477" i="36" s="1"/>
  <c r="AK280" i="36"/>
  <c r="AL201" i="36"/>
  <c r="AL399" i="36"/>
  <c r="AL497" i="36" s="1"/>
  <c r="AK300" i="36"/>
  <c r="AL491" i="36"/>
  <c r="AK589" i="36"/>
  <c r="AL377" i="36"/>
  <c r="AL475" i="36" s="1"/>
  <c r="AL179" i="36"/>
  <c r="AK278" i="36"/>
  <c r="AL487" i="36"/>
  <c r="AK585" i="36"/>
  <c r="AK565" i="36"/>
  <c r="AK586" i="36"/>
  <c r="AL479" i="36"/>
  <c r="AK577" i="36"/>
  <c r="AL182" i="36"/>
  <c r="AL380" i="36"/>
  <c r="AL478" i="36" s="1"/>
  <c r="AK281" i="36"/>
  <c r="AL368" i="36"/>
  <c r="AL466" i="36" s="1"/>
  <c r="AL170" i="36"/>
  <c r="AK269" i="36"/>
  <c r="AL499" i="36"/>
  <c r="AK597" i="36"/>
  <c r="AM195" i="36"/>
  <c r="AM393" i="36"/>
  <c r="AL294" i="36"/>
  <c r="AL392" i="36"/>
  <c r="AL490" i="36" s="1"/>
  <c r="AL194" i="36"/>
  <c r="AK293" i="36"/>
  <c r="AL178" i="36"/>
  <c r="AL376" i="36"/>
  <c r="AL474" i="36" s="1"/>
  <c r="AK277" i="36"/>
  <c r="AL200" i="36"/>
  <c r="AL398" i="36"/>
  <c r="AL496" i="36" s="1"/>
  <c r="AK299" i="36"/>
  <c r="AL176" i="36"/>
  <c r="AL374" i="36"/>
  <c r="AL472" i="36" s="1"/>
  <c r="AK275" i="36"/>
  <c r="AL390" i="36"/>
  <c r="AL488" i="36" s="1"/>
  <c r="AL192" i="36"/>
  <c r="AK291" i="36"/>
  <c r="AM191" i="36"/>
  <c r="AM389" i="36"/>
  <c r="AL290" i="36"/>
  <c r="AL384" i="36"/>
  <c r="AL482" i="36" s="1"/>
  <c r="AL186" i="36"/>
  <c r="AK285" i="36"/>
  <c r="AL378" i="36"/>
  <c r="AL476" i="36" s="1"/>
  <c r="AL180" i="36"/>
  <c r="AK279" i="36"/>
  <c r="AL173" i="36"/>
  <c r="AL371" i="36"/>
  <c r="AL469" i="36" s="1"/>
  <c r="AK272" i="36"/>
  <c r="AL175" i="36"/>
  <c r="AL373" i="36"/>
  <c r="AL471" i="36" s="1"/>
  <c r="AK274" i="36"/>
  <c r="AL187" i="36"/>
  <c r="AL385" i="36"/>
  <c r="AL483" i="36" s="1"/>
  <c r="AK286" i="36"/>
  <c r="AL383" i="36"/>
  <c r="AL481" i="36" s="1"/>
  <c r="AL185" i="36"/>
  <c r="AK284" i="36"/>
  <c r="AL196" i="36"/>
  <c r="AL394" i="36"/>
  <c r="AL492" i="36" s="1"/>
  <c r="AK295" i="36"/>
  <c r="AL172" i="36"/>
  <c r="AL370" i="36"/>
  <c r="AL468" i="36" s="1"/>
  <c r="AK271" i="36"/>
  <c r="AL197" i="36"/>
  <c r="AL395" i="36"/>
  <c r="AL493" i="36" s="1"/>
  <c r="AK296" i="36"/>
  <c r="AL202" i="36"/>
  <c r="AL400" i="36"/>
  <c r="AL498" i="36" s="1"/>
  <c r="AK301" i="36"/>
  <c r="AL171" i="36"/>
  <c r="AL369" i="36"/>
  <c r="AL467" i="36" s="1"/>
  <c r="AK270" i="36"/>
  <c r="AL495" i="36"/>
  <c r="AK593" i="36"/>
  <c r="AL391" i="36"/>
  <c r="AL489" i="36" s="1"/>
  <c r="AL193" i="36"/>
  <c r="AK292" i="36"/>
  <c r="AL118" i="32"/>
  <c r="AK139" i="32"/>
  <c r="AL579" i="36" l="1"/>
  <c r="AL567" i="36"/>
  <c r="AL582" i="36"/>
  <c r="AL566" i="36"/>
  <c r="AL588" i="36"/>
  <c r="AL564" i="36"/>
  <c r="AL600" i="36"/>
  <c r="AL570" i="36"/>
  <c r="AL565" i="36"/>
  <c r="AL581" i="36"/>
  <c r="AL594" i="36"/>
  <c r="AL592" i="36"/>
  <c r="AL578" i="36"/>
  <c r="AL596" i="36"/>
  <c r="AL584" i="36"/>
  <c r="AL587" i="36"/>
  <c r="AL590" i="36"/>
  <c r="AL574" i="36"/>
  <c r="AL569" i="36"/>
  <c r="AL586" i="36"/>
  <c r="AL572" i="36"/>
  <c r="AL573" i="36"/>
  <c r="AL571" i="36"/>
  <c r="AL583" i="36"/>
  <c r="AL576" i="36"/>
  <c r="AL591" i="36"/>
  <c r="AL563" i="36"/>
  <c r="AL568" i="36"/>
  <c r="AM395" i="36"/>
  <c r="AM493" i="36" s="1"/>
  <c r="AM197" i="36"/>
  <c r="AL296" i="36"/>
  <c r="AM194" i="36"/>
  <c r="AM392" i="36"/>
  <c r="AM490" i="36" s="1"/>
  <c r="AL293" i="36"/>
  <c r="AM499" i="36"/>
  <c r="AL597" i="36"/>
  <c r="AM181" i="36"/>
  <c r="AM379" i="36"/>
  <c r="AM477" i="36" s="1"/>
  <c r="AL280" i="36"/>
  <c r="AN203" i="36"/>
  <c r="AN401" i="36"/>
  <c r="AM302" i="36"/>
  <c r="AM186" i="36"/>
  <c r="AM384" i="36"/>
  <c r="AM482" i="36" s="1"/>
  <c r="AL285" i="36"/>
  <c r="AM178" i="36"/>
  <c r="AM376" i="36"/>
  <c r="AM474" i="36" s="1"/>
  <c r="AL277" i="36"/>
  <c r="AN207" i="36"/>
  <c r="AN405" i="36"/>
  <c r="AM306" i="36"/>
  <c r="AM185" i="36"/>
  <c r="AM383" i="36"/>
  <c r="AM481" i="36" s="1"/>
  <c r="AL284" i="36"/>
  <c r="AM192" i="36"/>
  <c r="AM390" i="36"/>
  <c r="AM488" i="36" s="1"/>
  <c r="AL291" i="36"/>
  <c r="AM202" i="36"/>
  <c r="AM400" i="36"/>
  <c r="AM498" i="36" s="1"/>
  <c r="AL301" i="36"/>
  <c r="AM380" i="36"/>
  <c r="AM478" i="36" s="1"/>
  <c r="AM182" i="36"/>
  <c r="AL281" i="36"/>
  <c r="AM487" i="36"/>
  <c r="AL585" i="36"/>
  <c r="AL598" i="36"/>
  <c r="AM187" i="36"/>
  <c r="AM385" i="36"/>
  <c r="AM483" i="36" s="1"/>
  <c r="AL286" i="36"/>
  <c r="AM200" i="36"/>
  <c r="AM398" i="36"/>
  <c r="AM496" i="36" s="1"/>
  <c r="AL299" i="36"/>
  <c r="AM189" i="36"/>
  <c r="AM387" i="36"/>
  <c r="AM485" i="36" s="1"/>
  <c r="AL288" i="36"/>
  <c r="AM176" i="36"/>
  <c r="AM374" i="36"/>
  <c r="AM472" i="36" s="1"/>
  <c r="AL275" i="36"/>
  <c r="AN195" i="36"/>
  <c r="AN393" i="36"/>
  <c r="AM294" i="36"/>
  <c r="AM491" i="36"/>
  <c r="AL589" i="36"/>
  <c r="AM206" i="36"/>
  <c r="AM404" i="36"/>
  <c r="AM502" i="36" s="1"/>
  <c r="AL305" i="36"/>
  <c r="AM381" i="36"/>
  <c r="AM479" i="36" s="1"/>
  <c r="AM183" i="36"/>
  <c r="AL282" i="36"/>
  <c r="AM169" i="36"/>
  <c r="AM367" i="36"/>
  <c r="AM465" i="36" s="1"/>
  <c r="AL268" i="36"/>
  <c r="AM174" i="36"/>
  <c r="AM372" i="36"/>
  <c r="AM470" i="36" s="1"/>
  <c r="AL273" i="36"/>
  <c r="AM180" i="36"/>
  <c r="AM378" i="36"/>
  <c r="AM476" i="36" s="1"/>
  <c r="AL279" i="36"/>
  <c r="AL577" i="36"/>
  <c r="AM179" i="36"/>
  <c r="AM377" i="36"/>
  <c r="AM475" i="36" s="1"/>
  <c r="AL278" i="36"/>
  <c r="AL575" i="36"/>
  <c r="AM171" i="36"/>
  <c r="AM369" i="36"/>
  <c r="AM467" i="36" s="1"/>
  <c r="AL270" i="36"/>
  <c r="AM175" i="36"/>
  <c r="AM373" i="36"/>
  <c r="AM471" i="36" s="1"/>
  <c r="AL274" i="36"/>
  <c r="AM177" i="36"/>
  <c r="AM375" i="36"/>
  <c r="AM473" i="36" s="1"/>
  <c r="AL276" i="36"/>
  <c r="AM503" i="36"/>
  <c r="AL601" i="36"/>
  <c r="AM204" i="36"/>
  <c r="AM402" i="36"/>
  <c r="AM500" i="36" s="1"/>
  <c r="AL303" i="36"/>
  <c r="AM201" i="36"/>
  <c r="AM399" i="36"/>
  <c r="AM497" i="36" s="1"/>
  <c r="AL300" i="36"/>
  <c r="AM190" i="36"/>
  <c r="AM388" i="36"/>
  <c r="AM486" i="36" s="1"/>
  <c r="AL289" i="36"/>
  <c r="AM198" i="36"/>
  <c r="AM396" i="36"/>
  <c r="AM494" i="36" s="1"/>
  <c r="AL297" i="36"/>
  <c r="AM193" i="36"/>
  <c r="AM391" i="36"/>
  <c r="AM489" i="36" s="1"/>
  <c r="AL292" i="36"/>
  <c r="AM173" i="36"/>
  <c r="AM371" i="36"/>
  <c r="AM469" i="36" s="1"/>
  <c r="AL272" i="36"/>
  <c r="AM386" i="36"/>
  <c r="AM484" i="36" s="1"/>
  <c r="AM188" i="36"/>
  <c r="AL287" i="36"/>
  <c r="AL580" i="36"/>
  <c r="AL599" i="36"/>
  <c r="AM495" i="36"/>
  <c r="AL593" i="36"/>
  <c r="AM172" i="36"/>
  <c r="AM370" i="36"/>
  <c r="AM468" i="36" s="1"/>
  <c r="AL271" i="36"/>
  <c r="AM394" i="36"/>
  <c r="AM492" i="36" s="1"/>
  <c r="AM196" i="36"/>
  <c r="AL295" i="36"/>
  <c r="AN389" i="36"/>
  <c r="AN191" i="36"/>
  <c r="AM290" i="36"/>
  <c r="AM170" i="36"/>
  <c r="AM368" i="36"/>
  <c r="AM466" i="36" s="1"/>
  <c r="AL269" i="36"/>
  <c r="AM205" i="36"/>
  <c r="AM403" i="36"/>
  <c r="AM501" i="36" s="1"/>
  <c r="AL304" i="36"/>
  <c r="AM184" i="36"/>
  <c r="AM382" i="36"/>
  <c r="AM480" i="36" s="1"/>
  <c r="AL283" i="36"/>
  <c r="AN397" i="36"/>
  <c r="AN199" i="36"/>
  <c r="AM298" i="36"/>
  <c r="AL595" i="36"/>
  <c r="AM118" i="32"/>
  <c r="AL139" i="32"/>
  <c r="AM583" i="36" l="1"/>
  <c r="AM578" i="36"/>
  <c r="AM582" i="36"/>
  <c r="AM592" i="36"/>
  <c r="AM594" i="36"/>
  <c r="AM586" i="36"/>
  <c r="AM600" i="36"/>
  <c r="AM570" i="36"/>
  <c r="AM584" i="36"/>
  <c r="AM581" i="36"/>
  <c r="AM579" i="36"/>
  <c r="AM569" i="36"/>
  <c r="AM568" i="36"/>
  <c r="AM572" i="36"/>
  <c r="AM567" i="36"/>
  <c r="AM590" i="36"/>
  <c r="AM565" i="36"/>
  <c r="AM563" i="36"/>
  <c r="AM566" i="36"/>
  <c r="AM595" i="36"/>
  <c r="AM571" i="36"/>
  <c r="AM574" i="36"/>
  <c r="AM580" i="36"/>
  <c r="AM573" i="36"/>
  <c r="AO397" i="36"/>
  <c r="AO199" i="36"/>
  <c r="AN298" i="36"/>
  <c r="AN205" i="36"/>
  <c r="AN403" i="36"/>
  <c r="AN501" i="36" s="1"/>
  <c r="AM304" i="36"/>
  <c r="AM599" i="36"/>
  <c r="AN171" i="36"/>
  <c r="AN369" i="36"/>
  <c r="AN467" i="36" s="1"/>
  <c r="AM270" i="36"/>
  <c r="AN188" i="36"/>
  <c r="AN386" i="36"/>
  <c r="AN484" i="36" s="1"/>
  <c r="AM287" i="36"/>
  <c r="AN179" i="36"/>
  <c r="AN377" i="36"/>
  <c r="AN475" i="36" s="1"/>
  <c r="AM278" i="36"/>
  <c r="AN174" i="36"/>
  <c r="AN372" i="36"/>
  <c r="AN470" i="36" s="1"/>
  <c r="AM273" i="36"/>
  <c r="AN189" i="36"/>
  <c r="AN387" i="36"/>
  <c r="AN485" i="36" s="1"/>
  <c r="AM288" i="36"/>
  <c r="AN194" i="36"/>
  <c r="AN392" i="36"/>
  <c r="AN490" i="36" s="1"/>
  <c r="AM293" i="36"/>
  <c r="AM596" i="36"/>
  <c r="AN180" i="36"/>
  <c r="AN378" i="36"/>
  <c r="AN476" i="36" s="1"/>
  <c r="AM279" i="36"/>
  <c r="AN198" i="36"/>
  <c r="AN396" i="36"/>
  <c r="AN494" i="36" s="1"/>
  <c r="AM297" i="36"/>
  <c r="AN173" i="36"/>
  <c r="AN371" i="36"/>
  <c r="AN469" i="36" s="1"/>
  <c r="AM272" i="36"/>
  <c r="AN193" i="36"/>
  <c r="AN391" i="36"/>
  <c r="AN489" i="36" s="1"/>
  <c r="AM292" i="36"/>
  <c r="AN201" i="36"/>
  <c r="AN399" i="36"/>
  <c r="AN497" i="36" s="1"/>
  <c r="AM300" i="36"/>
  <c r="AM575" i="36"/>
  <c r="AN381" i="36"/>
  <c r="AN479" i="36" s="1"/>
  <c r="AN183" i="36"/>
  <c r="AM282" i="36"/>
  <c r="AN384" i="36"/>
  <c r="AN482" i="36" s="1"/>
  <c r="AN186" i="36"/>
  <c r="AM285" i="36"/>
  <c r="AM577" i="36"/>
  <c r="AN177" i="36"/>
  <c r="AN375" i="36"/>
  <c r="AN473" i="36" s="1"/>
  <c r="AM276" i="36"/>
  <c r="AM591" i="36"/>
  <c r="AM564" i="36"/>
  <c r="AN196" i="36"/>
  <c r="AN394" i="36"/>
  <c r="AN492" i="36" s="1"/>
  <c r="AM295" i="36"/>
  <c r="AN190" i="36"/>
  <c r="AN388" i="36"/>
  <c r="AN486" i="36" s="1"/>
  <c r="AM289" i="36"/>
  <c r="AN187" i="36"/>
  <c r="AN385" i="36"/>
  <c r="AN483" i="36" s="1"/>
  <c r="AM286" i="36"/>
  <c r="AO207" i="36"/>
  <c r="AO405" i="36"/>
  <c r="AN306" i="36"/>
  <c r="AN178" i="36"/>
  <c r="AN376" i="36"/>
  <c r="AN474" i="36" s="1"/>
  <c r="AM277" i="36"/>
  <c r="AN495" i="36"/>
  <c r="AM593" i="36"/>
  <c r="AN503" i="36"/>
  <c r="AM601" i="36"/>
  <c r="AN487" i="36"/>
  <c r="AM585" i="36"/>
  <c r="AN499" i="36"/>
  <c r="AM597" i="36"/>
  <c r="AN197" i="36"/>
  <c r="AN395" i="36"/>
  <c r="AN493" i="36" s="1"/>
  <c r="AM296" i="36"/>
  <c r="AM576" i="36"/>
  <c r="AM587" i="36"/>
  <c r="AN184" i="36"/>
  <c r="AN382" i="36"/>
  <c r="AN480" i="36" s="1"/>
  <c r="AM283" i="36"/>
  <c r="AN170" i="36"/>
  <c r="AN368" i="36"/>
  <c r="AN466" i="36" s="1"/>
  <c r="AM269" i="36"/>
  <c r="AO191" i="36"/>
  <c r="AO389" i="36"/>
  <c r="AN290" i="36"/>
  <c r="AN172" i="36"/>
  <c r="AN370" i="36"/>
  <c r="AN468" i="36" s="1"/>
  <c r="AM271" i="36"/>
  <c r="AN204" i="36"/>
  <c r="AN402" i="36"/>
  <c r="AN500" i="36" s="1"/>
  <c r="AM303" i="36"/>
  <c r="AN175" i="36"/>
  <c r="AN373" i="36"/>
  <c r="AN471" i="36" s="1"/>
  <c r="AM274" i="36"/>
  <c r="AN169" i="36"/>
  <c r="AN367" i="36"/>
  <c r="AN465" i="36" s="1"/>
  <c r="AM268" i="36"/>
  <c r="AN491" i="36"/>
  <c r="AM589" i="36"/>
  <c r="AN176" i="36"/>
  <c r="AN374" i="36"/>
  <c r="AN472" i="36" s="1"/>
  <c r="AM275" i="36"/>
  <c r="AN200" i="36"/>
  <c r="AN398" i="36"/>
  <c r="AN496" i="36" s="1"/>
  <c r="AM299" i="36"/>
  <c r="AN202" i="36"/>
  <c r="AN400" i="36"/>
  <c r="AN498" i="36" s="1"/>
  <c r="AM301" i="36"/>
  <c r="AN181" i="36"/>
  <c r="AN379" i="36"/>
  <c r="AN477" i="36" s="1"/>
  <c r="AM280" i="36"/>
  <c r="AM588" i="36"/>
  <c r="AN206" i="36"/>
  <c r="AN404" i="36"/>
  <c r="AN502" i="36" s="1"/>
  <c r="AM305" i="36"/>
  <c r="AO195" i="36"/>
  <c r="AO393" i="36"/>
  <c r="AN294" i="36"/>
  <c r="AN182" i="36"/>
  <c r="AN380" i="36"/>
  <c r="AN478" i="36" s="1"/>
  <c r="AM281" i="36"/>
  <c r="AO203" i="36"/>
  <c r="AO401" i="36"/>
  <c r="AN302" i="36"/>
  <c r="AM598" i="36"/>
  <c r="AN192" i="36"/>
  <c r="AN390" i="36"/>
  <c r="AN488" i="36" s="1"/>
  <c r="AM291" i="36"/>
  <c r="AN185" i="36"/>
  <c r="AN383" i="36"/>
  <c r="AN481" i="36" s="1"/>
  <c r="AM284" i="36"/>
  <c r="AN118" i="32"/>
  <c r="AM139" i="32"/>
  <c r="AN579" i="36" l="1"/>
  <c r="AN584" i="36"/>
  <c r="AN574" i="36"/>
  <c r="AN582" i="36"/>
  <c r="AN596" i="36"/>
  <c r="AN568" i="36"/>
  <c r="AN594" i="36"/>
  <c r="AN586" i="36"/>
  <c r="AN564" i="36"/>
  <c r="AN590" i="36"/>
  <c r="AN591" i="36"/>
  <c r="AN566" i="36"/>
  <c r="AN581" i="36"/>
  <c r="AN592" i="36"/>
  <c r="AN573" i="36"/>
  <c r="AN575" i="36"/>
  <c r="AN578" i="36"/>
  <c r="AN580" i="36"/>
  <c r="AN569" i="36"/>
  <c r="AN572" i="36"/>
  <c r="AN587" i="36"/>
  <c r="AN583" i="36"/>
  <c r="AN563" i="36"/>
  <c r="AN600" i="36"/>
  <c r="AO182" i="36"/>
  <c r="AO380" i="36"/>
  <c r="AO478" i="36" s="1"/>
  <c r="AN281" i="36"/>
  <c r="AO202" i="36"/>
  <c r="AO400" i="36"/>
  <c r="AO498" i="36" s="1"/>
  <c r="AN301" i="36"/>
  <c r="AN576" i="36"/>
  <c r="AO190" i="36"/>
  <c r="AO388" i="36"/>
  <c r="AO486" i="36" s="1"/>
  <c r="AN289" i="36"/>
  <c r="AN577" i="36"/>
  <c r="AO186" i="36"/>
  <c r="AO384" i="36"/>
  <c r="AO482" i="36" s="1"/>
  <c r="AN285" i="36"/>
  <c r="AO173" i="36"/>
  <c r="AO371" i="36"/>
  <c r="AO469" i="36" s="1"/>
  <c r="AN272" i="36"/>
  <c r="AO188" i="36"/>
  <c r="AO386" i="36"/>
  <c r="AO484" i="36" s="1"/>
  <c r="AN287" i="36"/>
  <c r="AN571" i="36"/>
  <c r="AN595" i="36"/>
  <c r="AN565" i="36"/>
  <c r="AN567" i="36"/>
  <c r="AN570" i="36"/>
  <c r="AP191" i="36"/>
  <c r="AP389" i="36"/>
  <c r="AO290" i="36"/>
  <c r="AO170" i="36"/>
  <c r="AO368" i="36"/>
  <c r="AO466" i="36" s="1"/>
  <c r="AN269" i="36"/>
  <c r="AO187" i="36"/>
  <c r="AO385" i="36"/>
  <c r="AO483" i="36" s="1"/>
  <c r="AN286" i="36"/>
  <c r="AO392" i="36"/>
  <c r="AO490" i="36" s="1"/>
  <c r="AO194" i="36"/>
  <c r="AN293" i="36"/>
  <c r="AO503" i="36"/>
  <c r="AN601" i="36"/>
  <c r="AO205" i="36"/>
  <c r="AO403" i="36"/>
  <c r="AO501" i="36" s="1"/>
  <c r="AN304" i="36"/>
  <c r="AO204" i="36"/>
  <c r="AO402" i="36"/>
  <c r="AO500" i="36" s="1"/>
  <c r="AN303" i="36"/>
  <c r="AO197" i="36"/>
  <c r="AO395" i="36"/>
  <c r="AO493" i="36" s="1"/>
  <c r="AN296" i="36"/>
  <c r="AO487" i="36"/>
  <c r="AN585" i="36"/>
  <c r="AO178" i="36"/>
  <c r="AO376" i="36"/>
  <c r="AO474" i="36" s="1"/>
  <c r="AN277" i="36"/>
  <c r="AO183" i="36"/>
  <c r="AO381" i="36"/>
  <c r="AO479" i="36" s="1"/>
  <c r="AN282" i="36"/>
  <c r="AN588" i="36"/>
  <c r="AO491" i="36"/>
  <c r="AN589" i="36"/>
  <c r="AO379" i="36"/>
  <c r="AO477" i="36" s="1"/>
  <c r="AO181" i="36"/>
  <c r="AN280" i="36"/>
  <c r="AO169" i="36"/>
  <c r="AO367" i="36"/>
  <c r="AO465" i="36" s="1"/>
  <c r="AN268" i="36"/>
  <c r="AO172" i="36"/>
  <c r="AO370" i="36"/>
  <c r="AO468" i="36" s="1"/>
  <c r="AN271" i="36"/>
  <c r="AO193" i="36"/>
  <c r="AO391" i="36"/>
  <c r="AO489" i="36" s="1"/>
  <c r="AN292" i="36"/>
  <c r="AO495" i="36"/>
  <c r="AN593" i="36"/>
  <c r="AO177" i="36"/>
  <c r="AO375" i="36"/>
  <c r="AO473" i="36" s="1"/>
  <c r="AN276" i="36"/>
  <c r="AO372" i="36"/>
  <c r="AO470" i="36" s="1"/>
  <c r="AO174" i="36"/>
  <c r="AN273" i="36"/>
  <c r="AN599" i="36"/>
  <c r="AO198" i="36"/>
  <c r="AO396" i="36"/>
  <c r="AO494" i="36" s="1"/>
  <c r="AN297" i="36"/>
  <c r="AN598" i="36"/>
  <c r="AO175" i="36"/>
  <c r="AO373" i="36"/>
  <c r="AO471" i="36" s="1"/>
  <c r="AN274" i="36"/>
  <c r="AP207" i="36"/>
  <c r="AP405" i="36"/>
  <c r="AO306" i="36"/>
  <c r="AO179" i="36"/>
  <c r="AO377" i="36"/>
  <c r="AO475" i="36" s="1"/>
  <c r="AN278" i="36"/>
  <c r="AO192" i="36"/>
  <c r="AO390" i="36"/>
  <c r="AO488" i="36" s="1"/>
  <c r="AN291" i="36"/>
  <c r="AP195" i="36"/>
  <c r="AP393" i="36"/>
  <c r="AO294" i="36"/>
  <c r="AO206" i="36"/>
  <c r="AO404" i="36"/>
  <c r="AO502" i="36" s="1"/>
  <c r="AN305" i="36"/>
  <c r="AO200" i="36"/>
  <c r="AO398" i="36"/>
  <c r="AO496" i="36" s="1"/>
  <c r="AN299" i="36"/>
  <c r="AO374" i="36"/>
  <c r="AO472" i="36" s="1"/>
  <c r="AO176" i="36"/>
  <c r="AN275" i="36"/>
  <c r="AO180" i="36"/>
  <c r="AO378" i="36"/>
  <c r="AO476" i="36" s="1"/>
  <c r="AN279" i="36"/>
  <c r="AO189" i="36"/>
  <c r="AO387" i="36"/>
  <c r="AO485" i="36" s="1"/>
  <c r="AN288" i="36"/>
  <c r="AP203" i="36"/>
  <c r="AP401" i="36"/>
  <c r="AO302" i="36"/>
  <c r="AO184" i="36"/>
  <c r="AO382" i="36"/>
  <c r="AO480" i="36" s="1"/>
  <c r="AN283" i="36"/>
  <c r="AO185" i="36"/>
  <c r="AO383" i="36"/>
  <c r="AO481" i="36" s="1"/>
  <c r="AN284" i="36"/>
  <c r="AO499" i="36"/>
  <c r="AN597" i="36"/>
  <c r="AO196" i="36"/>
  <c r="AO394" i="36"/>
  <c r="AO492" i="36" s="1"/>
  <c r="AN295" i="36"/>
  <c r="AO201" i="36"/>
  <c r="AO399" i="36"/>
  <c r="AO497" i="36" s="1"/>
  <c r="AN300" i="36"/>
  <c r="AO171" i="36"/>
  <c r="AO369" i="36"/>
  <c r="AO467" i="36" s="1"/>
  <c r="AN270" i="36"/>
  <c r="AP199" i="36"/>
  <c r="AP397" i="36"/>
  <c r="AO298" i="36"/>
  <c r="AO118" i="32"/>
  <c r="AN139" i="32"/>
  <c r="AO590" i="36" l="1"/>
  <c r="AO578" i="36"/>
  <c r="AO563" i="36"/>
  <c r="AO581" i="36"/>
  <c r="AO582" i="36"/>
  <c r="AO574" i="36"/>
  <c r="AO569" i="36"/>
  <c r="AO584" i="36"/>
  <c r="AO573" i="36"/>
  <c r="AO564" i="36"/>
  <c r="AO600" i="36"/>
  <c r="AO587" i="36"/>
  <c r="AO577" i="36"/>
  <c r="AO568" i="36"/>
  <c r="AO595" i="36"/>
  <c r="AO570" i="36"/>
  <c r="AO592" i="36"/>
  <c r="AO571" i="36"/>
  <c r="AO566" i="36"/>
  <c r="AO572" i="36"/>
  <c r="AO598" i="36"/>
  <c r="AO583" i="36"/>
  <c r="AO580" i="36"/>
  <c r="AO594" i="36"/>
  <c r="AO596" i="36"/>
  <c r="AP201" i="36"/>
  <c r="AP399" i="36"/>
  <c r="AP497" i="36" s="1"/>
  <c r="AO300" i="36"/>
  <c r="AP196" i="36"/>
  <c r="AP394" i="36"/>
  <c r="AP492" i="36" s="1"/>
  <c r="AO295" i="36"/>
  <c r="AP179" i="36"/>
  <c r="AP377" i="36"/>
  <c r="AP475" i="36" s="1"/>
  <c r="AO278" i="36"/>
  <c r="AP187" i="36"/>
  <c r="AP385" i="36"/>
  <c r="AP483" i="36" s="1"/>
  <c r="AO286" i="36"/>
  <c r="AP206" i="36"/>
  <c r="AP404" i="36"/>
  <c r="AP502" i="36" s="1"/>
  <c r="AO305" i="36"/>
  <c r="AP190" i="36"/>
  <c r="AP388" i="36"/>
  <c r="AP486" i="36" s="1"/>
  <c r="AO289" i="36"/>
  <c r="AO586" i="36"/>
  <c r="AP176" i="36"/>
  <c r="AP374" i="36"/>
  <c r="AP472" i="36" s="1"/>
  <c r="AO275" i="36"/>
  <c r="AP372" i="36"/>
  <c r="AP470" i="36" s="1"/>
  <c r="AP174" i="36"/>
  <c r="AO273" i="36"/>
  <c r="AP177" i="36"/>
  <c r="AP375" i="36"/>
  <c r="AP473" i="36" s="1"/>
  <c r="AO276" i="36"/>
  <c r="AP193" i="36"/>
  <c r="AP391" i="36"/>
  <c r="AP489" i="36" s="1"/>
  <c r="AO292" i="36"/>
  <c r="AP178" i="36"/>
  <c r="AP376" i="36"/>
  <c r="AP474" i="36" s="1"/>
  <c r="AO277" i="36"/>
  <c r="AP503" i="36"/>
  <c r="AO601" i="36"/>
  <c r="AP170" i="36"/>
  <c r="AP368" i="36"/>
  <c r="AP466" i="36" s="1"/>
  <c r="AO269" i="36"/>
  <c r="AQ199" i="36"/>
  <c r="AQ397" i="36"/>
  <c r="AP298" i="36"/>
  <c r="AP172" i="36"/>
  <c r="AP370" i="36"/>
  <c r="AP468" i="36" s="1"/>
  <c r="AO271" i="36"/>
  <c r="AP183" i="36"/>
  <c r="AP381" i="36"/>
  <c r="AP479" i="36" s="1"/>
  <c r="AO282" i="36"/>
  <c r="AP204" i="36"/>
  <c r="AP402" i="36"/>
  <c r="AP500" i="36" s="1"/>
  <c r="AO303" i="36"/>
  <c r="AO567" i="36"/>
  <c r="AP200" i="36"/>
  <c r="AP398" i="36"/>
  <c r="AP496" i="36" s="1"/>
  <c r="AO299" i="36"/>
  <c r="AP491" i="36"/>
  <c r="AO589" i="36"/>
  <c r="AP197" i="36"/>
  <c r="AP395" i="36"/>
  <c r="AP493" i="36" s="1"/>
  <c r="AO296" i="36"/>
  <c r="AP182" i="36"/>
  <c r="AP380" i="36"/>
  <c r="AP478" i="36" s="1"/>
  <c r="AO281" i="36"/>
  <c r="AP181" i="36"/>
  <c r="AP379" i="36"/>
  <c r="AP477" i="36" s="1"/>
  <c r="AO280" i="36"/>
  <c r="AP205" i="36"/>
  <c r="AP403" i="36"/>
  <c r="AP501" i="36" s="1"/>
  <c r="AO304" i="36"/>
  <c r="AO565" i="36"/>
  <c r="AO575" i="36"/>
  <c r="AP184" i="36"/>
  <c r="AP382" i="36"/>
  <c r="AP480" i="36" s="1"/>
  <c r="AO283" i="36"/>
  <c r="AP194" i="36"/>
  <c r="AP392" i="36"/>
  <c r="AP490" i="36" s="1"/>
  <c r="AO293" i="36"/>
  <c r="AO576" i="36"/>
  <c r="AP171" i="36"/>
  <c r="AP369" i="36"/>
  <c r="AP467" i="36" s="1"/>
  <c r="AO270" i="36"/>
  <c r="AP180" i="36"/>
  <c r="AP378" i="36"/>
  <c r="AP476" i="36" s="1"/>
  <c r="AO279" i="36"/>
  <c r="AQ195" i="36"/>
  <c r="AQ393" i="36"/>
  <c r="AP294" i="36"/>
  <c r="AO599" i="36"/>
  <c r="AP169" i="36"/>
  <c r="AP367" i="36"/>
  <c r="AP465" i="36" s="1"/>
  <c r="AO268" i="36"/>
  <c r="AO588" i="36"/>
  <c r="AQ191" i="36"/>
  <c r="AQ389" i="36"/>
  <c r="AP290" i="36"/>
  <c r="AP188" i="36"/>
  <c r="AP386" i="36"/>
  <c r="AP484" i="36" s="1"/>
  <c r="AO287" i="36"/>
  <c r="AP173" i="36"/>
  <c r="AP371" i="36"/>
  <c r="AP469" i="36" s="1"/>
  <c r="AO272" i="36"/>
  <c r="AP186" i="36"/>
  <c r="AP384" i="36"/>
  <c r="AP482" i="36" s="1"/>
  <c r="AO285" i="36"/>
  <c r="AP202" i="36"/>
  <c r="AP400" i="36"/>
  <c r="AP498" i="36" s="1"/>
  <c r="AO301" i="36"/>
  <c r="AQ203" i="36"/>
  <c r="AQ401" i="36"/>
  <c r="AP302" i="36"/>
  <c r="AP192" i="36"/>
  <c r="AP390" i="36"/>
  <c r="AP488" i="36" s="1"/>
  <c r="AO291" i="36"/>
  <c r="AP175" i="36"/>
  <c r="AP373" i="36"/>
  <c r="AP471" i="36" s="1"/>
  <c r="AO274" i="36"/>
  <c r="AO591" i="36"/>
  <c r="AP495" i="36"/>
  <c r="AO593" i="36"/>
  <c r="AP499" i="36"/>
  <c r="AO597" i="36"/>
  <c r="AP185" i="36"/>
  <c r="AP383" i="36"/>
  <c r="AP481" i="36" s="1"/>
  <c r="AO284" i="36"/>
  <c r="AP387" i="36"/>
  <c r="AP485" i="36" s="1"/>
  <c r="AP189" i="36"/>
  <c r="AO288" i="36"/>
  <c r="AQ207" i="36"/>
  <c r="AQ405" i="36"/>
  <c r="AP306" i="36"/>
  <c r="AP198" i="36"/>
  <c r="AP396" i="36"/>
  <c r="AP494" i="36" s="1"/>
  <c r="AO297" i="36"/>
  <c r="AP487" i="36"/>
  <c r="AO585" i="36"/>
  <c r="AO579" i="36"/>
  <c r="AP118" i="32"/>
  <c r="AO139" i="32"/>
  <c r="AP570" i="36" l="1"/>
  <c r="AP582" i="36"/>
  <c r="AP571" i="36"/>
  <c r="AP578" i="36"/>
  <c r="AP598" i="36"/>
  <c r="AP581" i="36"/>
  <c r="AP583" i="36"/>
  <c r="AP584" i="36"/>
  <c r="AP577" i="36"/>
  <c r="AP568" i="36"/>
  <c r="AP573" i="36"/>
  <c r="AP575" i="36"/>
  <c r="AP572" i="36"/>
  <c r="AP595" i="36"/>
  <c r="AP567" i="36"/>
  <c r="AP576" i="36"/>
  <c r="AP594" i="36"/>
  <c r="AP564" i="36"/>
  <c r="AP587" i="36"/>
  <c r="AP569" i="36"/>
  <c r="AP588" i="36"/>
  <c r="AP600" i="36"/>
  <c r="AP596" i="36"/>
  <c r="AP563" i="36"/>
  <c r="AP574" i="36"/>
  <c r="AP590" i="36"/>
  <c r="AQ193" i="36"/>
  <c r="AQ391" i="36"/>
  <c r="AQ489" i="36" s="1"/>
  <c r="AP292" i="36"/>
  <c r="AQ177" i="36"/>
  <c r="AQ375" i="36"/>
  <c r="AQ473" i="36" s="1"/>
  <c r="AP276" i="36"/>
  <c r="AQ176" i="36"/>
  <c r="AQ374" i="36"/>
  <c r="AQ472" i="36" s="1"/>
  <c r="AP275" i="36"/>
  <c r="AP586" i="36"/>
  <c r="AQ200" i="36"/>
  <c r="AQ398" i="36"/>
  <c r="AQ496" i="36" s="1"/>
  <c r="AP299" i="36"/>
  <c r="AR203" i="36"/>
  <c r="AR401" i="36"/>
  <c r="AQ302" i="36"/>
  <c r="AP566" i="36"/>
  <c r="AQ198" i="36"/>
  <c r="AQ396" i="36"/>
  <c r="AQ494" i="36" s="1"/>
  <c r="AP297" i="36"/>
  <c r="AR199" i="36"/>
  <c r="AR397" i="36"/>
  <c r="AQ298" i="36"/>
  <c r="AQ170" i="36"/>
  <c r="AQ368" i="36"/>
  <c r="AQ466" i="36" s="1"/>
  <c r="AP269" i="36"/>
  <c r="AQ201" i="36"/>
  <c r="AQ399" i="36"/>
  <c r="AQ497" i="36" s="1"/>
  <c r="AP300" i="36"/>
  <c r="AQ491" i="36"/>
  <c r="AP589" i="36"/>
  <c r="AQ173" i="36"/>
  <c r="AQ371" i="36"/>
  <c r="AQ469" i="36" s="1"/>
  <c r="AP272" i="36"/>
  <c r="AQ194" i="36"/>
  <c r="AQ392" i="36"/>
  <c r="AQ490" i="36" s="1"/>
  <c r="AP293" i="36"/>
  <c r="AQ182" i="36"/>
  <c r="AQ380" i="36"/>
  <c r="AQ478" i="36" s="1"/>
  <c r="AP281" i="36"/>
  <c r="AQ204" i="36"/>
  <c r="AQ402" i="36"/>
  <c r="AQ500" i="36" s="1"/>
  <c r="AP303" i="36"/>
  <c r="AP580" i="36"/>
  <c r="AQ487" i="36"/>
  <c r="AP585" i="36"/>
  <c r="AQ180" i="36"/>
  <c r="AQ378" i="36"/>
  <c r="AQ476" i="36" s="1"/>
  <c r="AP279" i="36"/>
  <c r="AQ171" i="36"/>
  <c r="AQ369" i="36"/>
  <c r="AQ467" i="36" s="1"/>
  <c r="AP270" i="36"/>
  <c r="AQ197" i="36"/>
  <c r="AQ395" i="36"/>
  <c r="AQ493" i="36" s="1"/>
  <c r="AP296" i="36"/>
  <c r="AQ172" i="36"/>
  <c r="AQ370" i="36"/>
  <c r="AQ468" i="36" s="1"/>
  <c r="AP271" i="36"/>
  <c r="AP565" i="36"/>
  <c r="AQ381" i="36"/>
  <c r="AQ479" i="36" s="1"/>
  <c r="AQ183" i="36"/>
  <c r="AP282" i="36"/>
  <c r="AP592" i="36"/>
  <c r="AP591" i="36"/>
  <c r="AQ181" i="36"/>
  <c r="AQ379" i="36"/>
  <c r="AQ477" i="36" s="1"/>
  <c r="AP280" i="36"/>
  <c r="AQ178" i="36"/>
  <c r="AQ376" i="36"/>
  <c r="AQ474" i="36" s="1"/>
  <c r="AP277" i="36"/>
  <c r="AQ179" i="36"/>
  <c r="AQ377" i="36"/>
  <c r="AQ475" i="36" s="1"/>
  <c r="AP278" i="36"/>
  <c r="AQ499" i="36"/>
  <c r="AP597" i="36"/>
  <c r="AR191" i="36"/>
  <c r="AR389" i="36"/>
  <c r="AQ290" i="36"/>
  <c r="AQ387" i="36"/>
  <c r="AQ485" i="36" s="1"/>
  <c r="AQ189" i="36"/>
  <c r="AP288" i="36"/>
  <c r="AQ495" i="36"/>
  <c r="AP593" i="36"/>
  <c r="AQ175" i="36"/>
  <c r="AQ373" i="36"/>
  <c r="AQ471" i="36" s="1"/>
  <c r="AP274" i="36"/>
  <c r="AQ192" i="36"/>
  <c r="AQ390" i="36"/>
  <c r="AQ488" i="36" s="1"/>
  <c r="AP291" i="36"/>
  <c r="AQ186" i="36"/>
  <c r="AQ384" i="36"/>
  <c r="AQ482" i="36" s="1"/>
  <c r="AP285" i="36"/>
  <c r="AQ188" i="36"/>
  <c r="AQ386" i="36"/>
  <c r="AQ484" i="36" s="1"/>
  <c r="AP287" i="36"/>
  <c r="AR195" i="36"/>
  <c r="AR393" i="36"/>
  <c r="AQ294" i="36"/>
  <c r="AQ205" i="36"/>
  <c r="AQ403" i="36"/>
  <c r="AQ501" i="36" s="1"/>
  <c r="AP304" i="36"/>
  <c r="AQ187" i="36"/>
  <c r="AQ385" i="36"/>
  <c r="AQ483" i="36" s="1"/>
  <c r="AP286" i="36"/>
  <c r="AQ202" i="36"/>
  <c r="AQ400" i="36"/>
  <c r="AQ498" i="36" s="1"/>
  <c r="AP301" i="36"/>
  <c r="AQ184" i="36"/>
  <c r="AQ382" i="36"/>
  <c r="AQ480" i="36" s="1"/>
  <c r="AP283" i="36"/>
  <c r="AQ185" i="36"/>
  <c r="AQ383" i="36"/>
  <c r="AQ481" i="36" s="1"/>
  <c r="AP284" i="36"/>
  <c r="AQ169" i="36"/>
  <c r="AQ367" i="36"/>
  <c r="AQ465" i="36" s="1"/>
  <c r="AP268" i="36"/>
  <c r="AP599" i="36"/>
  <c r="AQ503" i="36"/>
  <c r="AP601" i="36"/>
  <c r="AQ190" i="36"/>
  <c r="AQ388" i="36"/>
  <c r="AQ486" i="36" s="1"/>
  <c r="AP289" i="36"/>
  <c r="AQ206" i="36"/>
  <c r="AQ404" i="36"/>
  <c r="AQ502" i="36" s="1"/>
  <c r="AP305" i="36"/>
  <c r="AP579" i="36"/>
  <c r="AR207" i="36"/>
  <c r="AR405" i="36"/>
  <c r="AQ306" i="36"/>
  <c r="AQ174" i="36"/>
  <c r="AQ372" i="36"/>
  <c r="AQ470" i="36" s="1"/>
  <c r="AP273" i="36"/>
  <c r="AQ196" i="36"/>
  <c r="AQ394" i="36"/>
  <c r="AQ492" i="36" s="1"/>
  <c r="AP295" i="36"/>
  <c r="AQ118" i="32"/>
  <c r="AP139" i="32"/>
  <c r="AQ579" i="36" l="1"/>
  <c r="AQ586" i="36"/>
  <c r="AQ573" i="36"/>
  <c r="AQ566" i="36"/>
  <c r="AQ598" i="36"/>
  <c r="AQ587" i="36"/>
  <c r="AQ581" i="36"/>
  <c r="AQ583" i="36"/>
  <c r="AQ567" i="36"/>
  <c r="AQ582" i="36"/>
  <c r="AQ570" i="36"/>
  <c r="AQ600" i="36"/>
  <c r="AQ578" i="36"/>
  <c r="AQ572" i="36"/>
  <c r="AQ591" i="36"/>
  <c r="AQ576" i="36"/>
  <c r="AQ564" i="36"/>
  <c r="AQ568" i="36"/>
  <c r="AQ563" i="36"/>
  <c r="AQ577" i="36"/>
  <c r="AQ571" i="36"/>
  <c r="AQ590" i="36"/>
  <c r="AQ574" i="36"/>
  <c r="AQ575" i="36"/>
  <c r="AQ565" i="36"/>
  <c r="AQ588" i="36"/>
  <c r="AQ595" i="36"/>
  <c r="AQ594" i="36"/>
  <c r="AR503" i="36"/>
  <c r="AQ601" i="36"/>
  <c r="AR205" i="36"/>
  <c r="AR403" i="36"/>
  <c r="AR501" i="36" s="1"/>
  <c r="AQ304" i="36"/>
  <c r="AR180" i="36"/>
  <c r="AR378" i="36"/>
  <c r="AR476" i="36" s="1"/>
  <c r="AQ279" i="36"/>
  <c r="AR173" i="36"/>
  <c r="AR371" i="36"/>
  <c r="AR469" i="36" s="1"/>
  <c r="AQ272" i="36"/>
  <c r="AR184" i="36"/>
  <c r="AR382" i="36"/>
  <c r="AR480" i="36" s="1"/>
  <c r="AQ283" i="36"/>
  <c r="AR487" i="36"/>
  <c r="AQ585" i="36"/>
  <c r="AR194" i="36"/>
  <c r="AR392" i="36"/>
  <c r="AR490" i="36" s="1"/>
  <c r="AQ293" i="36"/>
  <c r="AQ569" i="36"/>
  <c r="AR491" i="36"/>
  <c r="AQ589" i="36"/>
  <c r="AR202" i="36"/>
  <c r="AR400" i="36"/>
  <c r="AQ301" i="36"/>
  <c r="AR175" i="36"/>
  <c r="AR373" i="36"/>
  <c r="AR471" i="36" s="1"/>
  <c r="AQ274" i="36"/>
  <c r="AR204" i="36"/>
  <c r="AR402" i="36"/>
  <c r="AR500" i="36" s="1"/>
  <c r="AQ303" i="36"/>
  <c r="AR182" i="36"/>
  <c r="AR380" i="36"/>
  <c r="AR478" i="36" s="1"/>
  <c r="AQ281" i="36"/>
  <c r="AR169" i="36"/>
  <c r="AR367" i="36"/>
  <c r="AR465" i="36" s="1"/>
  <c r="AQ268" i="36"/>
  <c r="AR189" i="36"/>
  <c r="AR387" i="36"/>
  <c r="AR485" i="36" s="1"/>
  <c r="AQ288" i="36"/>
  <c r="AR499" i="36"/>
  <c r="AQ597" i="36"/>
  <c r="AR201" i="36"/>
  <c r="AR399" i="36"/>
  <c r="AR497" i="36" s="1"/>
  <c r="AQ300" i="36"/>
  <c r="AR170" i="36"/>
  <c r="AR368" i="36"/>
  <c r="AR466" i="36" s="1"/>
  <c r="AQ269" i="36"/>
  <c r="AR198" i="36"/>
  <c r="AR396" i="36"/>
  <c r="AR494" i="36" s="1"/>
  <c r="AQ297" i="36"/>
  <c r="AR200" i="36"/>
  <c r="AR398" i="36"/>
  <c r="AR496" i="36" s="1"/>
  <c r="AQ299" i="36"/>
  <c r="AR193" i="36"/>
  <c r="AR391" i="36"/>
  <c r="AR489" i="36" s="1"/>
  <c r="AQ292" i="36"/>
  <c r="AR174" i="36"/>
  <c r="AR372" i="36"/>
  <c r="AR470" i="36" s="1"/>
  <c r="AQ273" i="36"/>
  <c r="AQ580" i="36"/>
  <c r="AQ584" i="36"/>
  <c r="AR196" i="36"/>
  <c r="AR394" i="36"/>
  <c r="AR492" i="36" s="1"/>
  <c r="AQ295" i="36"/>
  <c r="AR495" i="36"/>
  <c r="AQ593" i="36"/>
  <c r="AS191" i="36"/>
  <c r="AS389" i="36"/>
  <c r="AR290" i="36"/>
  <c r="AR181" i="36"/>
  <c r="AR379" i="36"/>
  <c r="AR477" i="36" s="1"/>
  <c r="AQ280" i="36"/>
  <c r="AR197" i="36"/>
  <c r="AR395" i="36"/>
  <c r="AR493" i="36" s="1"/>
  <c r="AQ296" i="36"/>
  <c r="AR176" i="36"/>
  <c r="AR374" i="36"/>
  <c r="AR472" i="36" s="1"/>
  <c r="AQ275" i="36"/>
  <c r="AQ592" i="36"/>
  <c r="AS203" i="36"/>
  <c r="AS401" i="36"/>
  <c r="AR302" i="36"/>
  <c r="AR498" i="36"/>
  <c r="AQ596" i="36"/>
  <c r="AR192" i="36"/>
  <c r="AR390" i="36"/>
  <c r="AR488" i="36" s="1"/>
  <c r="AQ291" i="36"/>
  <c r="AR171" i="36"/>
  <c r="AR369" i="36"/>
  <c r="AR467" i="36" s="1"/>
  <c r="AQ270" i="36"/>
  <c r="AR177" i="36"/>
  <c r="AR375" i="36"/>
  <c r="AR473" i="36" s="1"/>
  <c r="AQ276" i="36"/>
  <c r="AS195" i="36"/>
  <c r="AS393" i="36"/>
  <c r="AR294" i="36"/>
  <c r="AR188" i="36"/>
  <c r="AR386" i="36"/>
  <c r="AR484" i="36" s="1"/>
  <c r="AQ287" i="36"/>
  <c r="AR183" i="36"/>
  <c r="AR381" i="36"/>
  <c r="AR479" i="36" s="1"/>
  <c r="AQ282" i="36"/>
  <c r="AR172" i="36"/>
  <c r="AR370" i="36"/>
  <c r="AR468" i="36" s="1"/>
  <c r="AQ271" i="36"/>
  <c r="AS199" i="36"/>
  <c r="AS397" i="36"/>
  <c r="AR298" i="36"/>
  <c r="AQ599" i="36"/>
  <c r="AR206" i="36"/>
  <c r="AR404" i="36"/>
  <c r="AR502" i="36" s="1"/>
  <c r="AQ305" i="36"/>
  <c r="AR185" i="36"/>
  <c r="AR383" i="36"/>
  <c r="AR481" i="36" s="1"/>
  <c r="AQ284" i="36"/>
  <c r="AR187" i="36"/>
  <c r="AR385" i="36"/>
  <c r="AR483" i="36" s="1"/>
  <c r="AQ286" i="36"/>
  <c r="AR186" i="36"/>
  <c r="AR384" i="36"/>
  <c r="AR482" i="36" s="1"/>
  <c r="AQ285" i="36"/>
  <c r="AR179" i="36"/>
  <c r="AR377" i="36"/>
  <c r="AR475" i="36" s="1"/>
  <c r="AQ278" i="36"/>
  <c r="AS207" i="36"/>
  <c r="AS405" i="36"/>
  <c r="AR306" i="36"/>
  <c r="AR190" i="36"/>
  <c r="AR388" i="36"/>
  <c r="AR486" i="36" s="1"/>
  <c r="AQ289" i="36"/>
  <c r="AR178" i="36"/>
  <c r="AR376" i="36"/>
  <c r="AR474" i="36" s="1"/>
  <c r="AQ277" i="36"/>
  <c r="AR118" i="32"/>
  <c r="AQ139" i="32"/>
  <c r="AR575" i="36" l="1"/>
  <c r="AR564" i="36"/>
  <c r="AR577" i="36"/>
  <c r="AR573" i="36"/>
  <c r="AR579" i="36"/>
  <c r="AR563" i="36"/>
  <c r="AR578" i="36"/>
  <c r="AR590" i="36"/>
  <c r="AR581" i="36"/>
  <c r="AR583" i="36"/>
  <c r="AR574" i="36"/>
  <c r="AR594" i="36"/>
  <c r="AR584" i="36"/>
  <c r="AR582" i="36"/>
  <c r="AR568" i="36"/>
  <c r="AR586" i="36"/>
  <c r="AR570" i="36"/>
  <c r="AR598" i="36"/>
  <c r="AR571" i="36"/>
  <c r="AR580" i="36"/>
  <c r="AR565" i="36"/>
  <c r="AR592" i="36"/>
  <c r="AR587" i="36"/>
  <c r="AR600" i="36"/>
  <c r="AR566" i="36"/>
  <c r="AR576" i="36"/>
  <c r="AR588" i="36"/>
  <c r="AR567" i="36"/>
  <c r="AS192" i="36"/>
  <c r="AS390" i="36"/>
  <c r="AS488" i="36" s="1"/>
  <c r="AR291" i="36"/>
  <c r="AS503" i="36"/>
  <c r="AR601" i="36"/>
  <c r="AR596" i="36"/>
  <c r="AS398" i="36"/>
  <c r="AS496" i="36" s="1"/>
  <c r="AS200" i="36"/>
  <c r="AR299" i="36"/>
  <c r="AT199" i="36"/>
  <c r="AT397" i="36"/>
  <c r="AS298" i="36"/>
  <c r="AS183" i="36"/>
  <c r="AS381" i="36"/>
  <c r="AS479" i="36" s="1"/>
  <c r="AR282" i="36"/>
  <c r="AS197" i="36"/>
  <c r="AS395" i="36"/>
  <c r="AS493" i="36" s="1"/>
  <c r="AR296" i="36"/>
  <c r="AS491" i="36"/>
  <c r="AR589" i="36"/>
  <c r="AS194" i="36"/>
  <c r="AS392" i="36"/>
  <c r="AS490" i="36" s="1"/>
  <c r="AR293" i="36"/>
  <c r="AS172" i="36"/>
  <c r="AS370" i="36"/>
  <c r="AS468" i="36" s="1"/>
  <c r="AR271" i="36"/>
  <c r="AS187" i="36"/>
  <c r="AS385" i="36"/>
  <c r="AS483" i="36" s="1"/>
  <c r="AR286" i="36"/>
  <c r="AS185" i="36"/>
  <c r="AS383" i="36"/>
  <c r="AS481" i="36" s="1"/>
  <c r="AR284" i="36"/>
  <c r="AS188" i="36"/>
  <c r="AS386" i="36"/>
  <c r="AS484" i="36" s="1"/>
  <c r="AR287" i="36"/>
  <c r="AS178" i="36"/>
  <c r="AS376" i="36"/>
  <c r="AS474" i="36" s="1"/>
  <c r="AR277" i="36"/>
  <c r="AS190" i="36"/>
  <c r="AS388" i="36"/>
  <c r="AS486" i="36" s="1"/>
  <c r="AR289" i="36"/>
  <c r="AR599" i="36"/>
  <c r="AS177" i="36"/>
  <c r="AS375" i="36"/>
  <c r="AS473" i="36" s="1"/>
  <c r="AR276" i="36"/>
  <c r="AS176" i="36"/>
  <c r="AS374" i="36"/>
  <c r="AS472" i="36" s="1"/>
  <c r="AR275" i="36"/>
  <c r="AS495" i="36"/>
  <c r="AR593" i="36"/>
  <c r="AS387" i="36"/>
  <c r="AS485" i="36" s="1"/>
  <c r="AS189" i="36"/>
  <c r="AR288" i="36"/>
  <c r="AS169" i="36"/>
  <c r="AS367" i="36"/>
  <c r="AS465" i="36" s="1"/>
  <c r="AR268" i="36"/>
  <c r="AS175" i="36"/>
  <c r="AS373" i="36"/>
  <c r="AS471" i="36" s="1"/>
  <c r="AR274" i="36"/>
  <c r="AS171" i="36"/>
  <c r="AS369" i="36"/>
  <c r="AS467" i="36" s="1"/>
  <c r="AR270" i="36"/>
  <c r="AR591" i="36"/>
  <c r="AT207" i="36"/>
  <c r="AT405" i="36"/>
  <c r="AS306" i="36"/>
  <c r="AS186" i="36"/>
  <c r="AS384" i="36"/>
  <c r="AS482" i="36" s="1"/>
  <c r="AR285" i="36"/>
  <c r="AT191" i="36"/>
  <c r="AT389" i="36"/>
  <c r="AS290" i="36"/>
  <c r="AS198" i="36"/>
  <c r="AS396" i="36"/>
  <c r="AS494" i="36" s="1"/>
  <c r="AR297" i="36"/>
  <c r="AS193" i="36"/>
  <c r="AS391" i="36"/>
  <c r="AS489" i="36" s="1"/>
  <c r="AR292" i="36"/>
  <c r="AS499" i="36"/>
  <c r="AR597" i="36"/>
  <c r="AS204" i="36"/>
  <c r="AS402" i="36"/>
  <c r="AS500" i="36" s="1"/>
  <c r="AR303" i="36"/>
  <c r="AS182" i="36"/>
  <c r="AS380" i="36"/>
  <c r="AS478" i="36" s="1"/>
  <c r="AR281" i="36"/>
  <c r="AT195" i="36"/>
  <c r="AT393" i="36"/>
  <c r="AS294" i="36"/>
  <c r="AT203" i="36"/>
  <c r="AT401" i="36"/>
  <c r="AS302" i="36"/>
  <c r="AS181" i="36"/>
  <c r="AS379" i="36"/>
  <c r="AS477" i="36" s="1"/>
  <c r="AR280" i="36"/>
  <c r="AS196" i="36"/>
  <c r="AS394" i="36"/>
  <c r="AS492" i="36" s="1"/>
  <c r="AR295" i="36"/>
  <c r="AS202" i="36"/>
  <c r="AS400" i="36"/>
  <c r="AS498" i="36" s="1"/>
  <c r="AR301" i="36"/>
  <c r="AS487" i="36"/>
  <c r="AR585" i="36"/>
  <c r="AS184" i="36"/>
  <c r="AS382" i="36"/>
  <c r="AS480" i="36" s="1"/>
  <c r="AR283" i="36"/>
  <c r="AR572" i="36"/>
  <c r="AS174" i="36"/>
  <c r="AS372" i="36"/>
  <c r="AS470" i="36" s="1"/>
  <c r="AR273" i="36"/>
  <c r="AR569" i="36"/>
  <c r="AR595" i="36"/>
  <c r="AS206" i="36"/>
  <c r="AS404" i="36"/>
  <c r="AS502" i="36" s="1"/>
  <c r="AR305" i="36"/>
  <c r="AS179" i="36"/>
  <c r="AS377" i="36"/>
  <c r="AS475" i="36" s="1"/>
  <c r="AR278" i="36"/>
  <c r="AS170" i="36"/>
  <c r="AS368" i="36"/>
  <c r="AS466" i="36" s="1"/>
  <c r="AR269" i="36"/>
  <c r="AS201" i="36"/>
  <c r="AS399" i="36"/>
  <c r="AS497" i="36" s="1"/>
  <c r="AR300" i="36"/>
  <c r="AS180" i="36"/>
  <c r="AS378" i="36"/>
  <c r="AS476" i="36" s="1"/>
  <c r="AR279" i="36"/>
  <c r="AS205" i="36"/>
  <c r="AS403" i="36"/>
  <c r="AS501" i="36" s="1"/>
  <c r="AR304" i="36"/>
  <c r="AS173" i="36"/>
  <c r="AS371" i="36"/>
  <c r="AS469" i="36" s="1"/>
  <c r="AR272" i="36"/>
  <c r="AS118" i="32"/>
  <c r="AR139" i="32"/>
  <c r="AS577" i="36" l="1"/>
  <c r="AS579" i="36"/>
  <c r="AS575" i="36"/>
  <c r="AS599" i="36"/>
  <c r="AS571" i="36"/>
  <c r="AS581" i="36"/>
  <c r="AS584" i="36"/>
  <c r="AS567" i="36"/>
  <c r="AS570" i="36"/>
  <c r="AS568" i="36"/>
  <c r="AS564" i="36"/>
  <c r="AS573" i="36"/>
  <c r="AS582" i="36"/>
  <c r="AS586" i="36"/>
  <c r="AS563" i="36"/>
  <c r="AS596" i="36"/>
  <c r="AS574" i="36"/>
  <c r="AS578" i="36"/>
  <c r="AS591" i="36"/>
  <c r="AS594" i="36"/>
  <c r="AT170" i="36"/>
  <c r="AT368" i="36"/>
  <c r="AT466" i="36" s="1"/>
  <c r="AS269" i="36"/>
  <c r="AT188" i="36"/>
  <c r="AT386" i="36"/>
  <c r="AT484" i="36" s="1"/>
  <c r="AS287" i="36"/>
  <c r="AS592" i="36"/>
  <c r="AS566" i="36"/>
  <c r="AT499" i="36"/>
  <c r="AS597" i="36"/>
  <c r="AT198" i="36"/>
  <c r="AT396" i="36"/>
  <c r="AT494" i="36" s="1"/>
  <c r="AS297" i="36"/>
  <c r="AT186" i="36"/>
  <c r="AT384" i="36"/>
  <c r="AT482" i="36" s="1"/>
  <c r="AS285" i="36"/>
  <c r="AT171" i="36"/>
  <c r="AT369" i="36"/>
  <c r="AT467" i="36" s="1"/>
  <c r="AS270" i="36"/>
  <c r="AT189" i="36"/>
  <c r="AT387" i="36"/>
  <c r="AT485" i="36" s="1"/>
  <c r="AS288" i="36"/>
  <c r="AT176" i="36"/>
  <c r="AT374" i="36"/>
  <c r="AT472" i="36" s="1"/>
  <c r="AS275" i="36"/>
  <c r="AT503" i="36"/>
  <c r="AS601" i="36"/>
  <c r="AS576" i="36"/>
  <c r="AS590" i="36"/>
  <c r="AT371" i="36"/>
  <c r="AT469" i="36" s="1"/>
  <c r="AT173" i="36"/>
  <c r="AS272" i="36"/>
  <c r="AU191" i="36"/>
  <c r="AU389" i="36"/>
  <c r="AT290" i="36"/>
  <c r="AT197" i="36"/>
  <c r="AT395" i="36"/>
  <c r="AT493" i="36" s="1"/>
  <c r="AS296" i="36"/>
  <c r="AT378" i="36"/>
  <c r="AT476" i="36" s="1"/>
  <c r="AT180" i="36"/>
  <c r="AS279" i="36"/>
  <c r="AT201" i="36"/>
  <c r="AT399" i="36"/>
  <c r="AT497" i="36" s="1"/>
  <c r="AS300" i="36"/>
  <c r="AT206" i="36"/>
  <c r="AT404" i="36"/>
  <c r="AT502" i="36" s="1"/>
  <c r="AS305" i="36"/>
  <c r="AT400" i="36"/>
  <c r="AT498" i="36" s="1"/>
  <c r="AT202" i="36"/>
  <c r="AS301" i="36"/>
  <c r="AT181" i="36"/>
  <c r="AT379" i="36"/>
  <c r="AT477" i="36" s="1"/>
  <c r="AS280" i="36"/>
  <c r="AT495" i="36"/>
  <c r="AS593" i="36"/>
  <c r="AT183" i="36"/>
  <c r="AT381" i="36"/>
  <c r="AT479" i="36" s="1"/>
  <c r="AS282" i="36"/>
  <c r="AT205" i="36"/>
  <c r="AT403" i="36"/>
  <c r="AT501" i="36" s="1"/>
  <c r="AS304" i="36"/>
  <c r="AS565" i="36"/>
  <c r="AS598" i="36"/>
  <c r="AT174" i="36"/>
  <c r="AT372" i="36"/>
  <c r="AT470" i="36" s="1"/>
  <c r="AS273" i="36"/>
  <c r="AS600" i="36"/>
  <c r="AT182" i="36"/>
  <c r="AT380" i="36"/>
  <c r="AT478" i="36" s="1"/>
  <c r="AS281" i="36"/>
  <c r="AU199" i="36"/>
  <c r="AU397" i="36"/>
  <c r="AT298" i="36"/>
  <c r="AT377" i="36"/>
  <c r="AT475" i="36" s="1"/>
  <c r="AT179" i="36"/>
  <c r="AS278" i="36"/>
  <c r="AS569" i="36"/>
  <c r="AS572" i="36"/>
  <c r="AT185" i="36"/>
  <c r="AT383" i="36"/>
  <c r="AT481" i="36" s="1"/>
  <c r="AS284" i="36"/>
  <c r="AU203" i="36"/>
  <c r="AU401" i="36"/>
  <c r="AT302" i="36"/>
  <c r="AT184" i="36"/>
  <c r="AT382" i="36"/>
  <c r="AT480" i="36" s="1"/>
  <c r="AS283" i="36"/>
  <c r="AU195" i="36"/>
  <c r="AU393" i="36"/>
  <c r="AT294" i="36"/>
  <c r="AT190" i="36"/>
  <c r="AT388" i="36"/>
  <c r="AT486" i="36" s="1"/>
  <c r="AS289" i="36"/>
  <c r="AT192" i="36"/>
  <c r="AT390" i="36"/>
  <c r="AT488" i="36" s="1"/>
  <c r="AS291" i="36"/>
  <c r="AS587" i="36"/>
  <c r="AT200" i="36"/>
  <c r="AT398" i="36"/>
  <c r="AT496" i="36" s="1"/>
  <c r="AS299" i="36"/>
  <c r="AT196" i="36"/>
  <c r="AT394" i="36"/>
  <c r="AT492" i="36" s="1"/>
  <c r="AS295" i="36"/>
  <c r="AT204" i="36"/>
  <c r="AT402" i="36"/>
  <c r="AT500" i="36" s="1"/>
  <c r="AS303" i="36"/>
  <c r="AT175" i="36"/>
  <c r="AT373" i="36"/>
  <c r="AT471" i="36" s="1"/>
  <c r="AS274" i="36"/>
  <c r="AT169" i="36"/>
  <c r="AT367" i="36"/>
  <c r="AT465" i="36" s="1"/>
  <c r="AS268" i="36"/>
  <c r="AS588" i="36"/>
  <c r="AS580" i="36"/>
  <c r="AS583" i="36"/>
  <c r="AS595" i="36"/>
  <c r="AT177" i="36"/>
  <c r="AT375" i="36"/>
  <c r="AT473" i="36" s="1"/>
  <c r="AS276" i="36"/>
  <c r="AT187" i="36"/>
  <c r="AT385" i="36"/>
  <c r="AT483" i="36" s="1"/>
  <c r="AS286" i="36"/>
  <c r="AU207" i="36"/>
  <c r="AU405" i="36"/>
  <c r="AT306" i="36"/>
  <c r="AT491" i="36"/>
  <c r="AS589" i="36"/>
  <c r="AT487" i="36"/>
  <c r="AS585" i="36"/>
  <c r="AT193" i="36"/>
  <c r="AT391" i="36"/>
  <c r="AT489" i="36" s="1"/>
  <c r="AS292" i="36"/>
  <c r="AT376" i="36"/>
  <c r="AT474" i="36" s="1"/>
  <c r="AT178" i="36"/>
  <c r="AS277" i="36"/>
  <c r="AT172" i="36"/>
  <c r="AT370" i="36"/>
  <c r="AT468" i="36" s="1"/>
  <c r="AS271" i="36"/>
  <c r="AT194" i="36"/>
  <c r="AT392" i="36"/>
  <c r="AT490" i="36" s="1"/>
  <c r="AS293" i="36"/>
  <c r="AT118" i="32"/>
  <c r="AS139" i="32"/>
  <c r="AT587" i="36" l="1"/>
  <c r="AT566" i="36"/>
  <c r="AT581" i="36"/>
  <c r="AT569" i="36"/>
  <c r="AT584" i="36"/>
  <c r="AT575" i="36"/>
  <c r="AT592" i="36"/>
  <c r="AT574" i="36"/>
  <c r="AT594" i="36"/>
  <c r="AT567" i="36"/>
  <c r="AT576" i="36"/>
  <c r="AT583" i="36"/>
  <c r="AT565" i="36"/>
  <c r="AT564" i="36"/>
  <c r="AT590" i="36"/>
  <c r="AT568" i="36"/>
  <c r="AT577" i="36"/>
  <c r="AT563" i="36"/>
  <c r="AT600" i="36"/>
  <c r="AT591" i="36"/>
  <c r="AT571" i="36"/>
  <c r="AT598" i="36"/>
  <c r="AT572" i="36"/>
  <c r="AT579" i="36"/>
  <c r="AT596" i="36"/>
  <c r="AT570" i="36"/>
  <c r="AU192" i="36"/>
  <c r="AU390" i="36"/>
  <c r="AU488" i="36" s="1"/>
  <c r="AT291" i="36"/>
  <c r="AU198" i="36"/>
  <c r="AU396" i="36"/>
  <c r="AU494" i="36" s="1"/>
  <c r="AT297" i="36"/>
  <c r="AT599" i="36"/>
  <c r="AU172" i="36"/>
  <c r="AU370" i="36"/>
  <c r="AU468" i="36" s="1"/>
  <c r="AT271" i="36"/>
  <c r="AU200" i="36"/>
  <c r="AU398" i="36"/>
  <c r="AU496" i="36" s="1"/>
  <c r="AT299" i="36"/>
  <c r="AU495" i="36"/>
  <c r="AT593" i="36"/>
  <c r="AU180" i="36"/>
  <c r="AU378" i="36"/>
  <c r="AU476" i="36" s="1"/>
  <c r="AT279" i="36"/>
  <c r="AU171" i="36"/>
  <c r="AU369" i="36"/>
  <c r="AU467" i="36" s="1"/>
  <c r="AT270" i="36"/>
  <c r="AT582" i="36"/>
  <c r="AU178" i="36"/>
  <c r="AU376" i="36"/>
  <c r="AU474" i="36" s="1"/>
  <c r="AT277" i="36"/>
  <c r="AV207" i="36"/>
  <c r="AV405" i="36"/>
  <c r="AU306" i="36"/>
  <c r="AV199" i="36"/>
  <c r="AV397" i="36"/>
  <c r="AU298" i="36"/>
  <c r="AU206" i="36"/>
  <c r="AU404" i="36"/>
  <c r="AU502" i="36" s="1"/>
  <c r="AT305" i="36"/>
  <c r="AT578" i="36"/>
  <c r="AT588" i="36"/>
  <c r="AU174" i="36"/>
  <c r="AU372" i="36"/>
  <c r="AU470" i="36" s="1"/>
  <c r="AT273" i="36"/>
  <c r="AV191" i="36"/>
  <c r="AV389" i="36"/>
  <c r="AU290" i="36"/>
  <c r="AU499" i="36"/>
  <c r="AT597" i="36"/>
  <c r="AV195" i="36"/>
  <c r="AV393" i="36"/>
  <c r="AU294" i="36"/>
  <c r="AU182" i="36"/>
  <c r="AU380" i="36"/>
  <c r="AU478" i="36" s="1"/>
  <c r="AT281" i="36"/>
  <c r="AU189" i="36"/>
  <c r="AU387" i="36"/>
  <c r="AU485" i="36" s="1"/>
  <c r="AT288" i="36"/>
  <c r="AU169" i="36"/>
  <c r="AU367" i="36"/>
  <c r="AU465" i="36" s="1"/>
  <c r="AT268" i="36"/>
  <c r="AU179" i="36"/>
  <c r="AU377" i="36"/>
  <c r="AU475" i="36" s="1"/>
  <c r="AT278" i="36"/>
  <c r="AU183" i="36"/>
  <c r="AU381" i="36"/>
  <c r="AU479" i="36" s="1"/>
  <c r="AT282" i="36"/>
  <c r="AU196" i="36"/>
  <c r="AU394" i="36"/>
  <c r="AU492" i="36" s="1"/>
  <c r="AT295" i="36"/>
  <c r="AU201" i="36"/>
  <c r="AU399" i="36"/>
  <c r="AU497" i="36" s="1"/>
  <c r="AT300" i="36"/>
  <c r="AT573" i="36"/>
  <c r="AU173" i="36"/>
  <c r="AU371" i="36"/>
  <c r="AU469" i="36" s="1"/>
  <c r="AT272" i="36"/>
  <c r="AU176" i="36"/>
  <c r="AU374" i="36"/>
  <c r="AU472" i="36" s="1"/>
  <c r="AT275" i="36"/>
  <c r="AU188" i="36"/>
  <c r="AU386" i="36"/>
  <c r="AU484" i="36" s="1"/>
  <c r="AT287" i="36"/>
  <c r="AU184" i="36"/>
  <c r="AU382" i="36"/>
  <c r="AU480" i="36" s="1"/>
  <c r="AT283" i="36"/>
  <c r="AT595" i="36"/>
  <c r="AU175" i="36"/>
  <c r="AU373" i="36"/>
  <c r="AU471" i="36" s="1"/>
  <c r="AT274" i="36"/>
  <c r="AU204" i="36"/>
  <c r="AU402" i="36"/>
  <c r="AU500" i="36" s="1"/>
  <c r="AT303" i="36"/>
  <c r="AT586" i="36"/>
  <c r="AU491" i="36"/>
  <c r="AT589" i="36"/>
  <c r="AU194" i="36"/>
  <c r="AU392" i="36"/>
  <c r="AU490" i="36" s="1"/>
  <c r="AT293" i="36"/>
  <c r="AU193" i="36"/>
  <c r="AU391" i="36"/>
  <c r="AU489" i="36" s="1"/>
  <c r="AT292" i="36"/>
  <c r="AU487" i="36"/>
  <c r="AT585" i="36"/>
  <c r="AU177" i="36"/>
  <c r="AU375" i="36"/>
  <c r="AU473" i="36" s="1"/>
  <c r="AT276" i="36"/>
  <c r="AV203" i="36"/>
  <c r="AV401" i="36"/>
  <c r="AU302" i="36"/>
  <c r="AU368" i="36"/>
  <c r="AU466" i="36" s="1"/>
  <c r="AU170" i="36"/>
  <c r="AT269" i="36"/>
  <c r="AT580" i="36"/>
  <c r="AU202" i="36"/>
  <c r="AU400" i="36"/>
  <c r="AU498" i="36" s="1"/>
  <c r="AT301" i="36"/>
  <c r="AU181" i="36"/>
  <c r="AU379" i="36"/>
  <c r="AU477" i="36" s="1"/>
  <c r="AT280" i="36"/>
  <c r="AU197" i="36"/>
  <c r="AU395" i="36"/>
  <c r="AU493" i="36" s="1"/>
  <c r="AT296" i="36"/>
  <c r="AU503" i="36"/>
  <c r="AT601" i="36"/>
  <c r="AU187" i="36"/>
  <c r="AU385" i="36"/>
  <c r="AU483" i="36" s="1"/>
  <c r="AT286" i="36"/>
  <c r="AU190" i="36"/>
  <c r="AU388" i="36"/>
  <c r="AU486" i="36" s="1"/>
  <c r="AT289" i="36"/>
  <c r="AU185" i="36"/>
  <c r="AU383" i="36"/>
  <c r="AU481" i="36" s="1"/>
  <c r="AT284" i="36"/>
  <c r="AU403" i="36"/>
  <c r="AU501" i="36" s="1"/>
  <c r="AU205" i="36"/>
  <c r="AT304" i="36"/>
  <c r="AU186" i="36"/>
  <c r="AU384" i="36"/>
  <c r="AU482" i="36" s="1"/>
  <c r="AT285" i="36"/>
  <c r="AU118" i="32"/>
  <c r="AT139" i="32"/>
  <c r="AU591" i="36" l="1"/>
  <c r="AU563" i="36"/>
  <c r="AU569" i="36"/>
  <c r="AU582" i="36"/>
  <c r="AU568" i="36"/>
  <c r="AU583" i="36"/>
  <c r="AU565" i="36"/>
  <c r="AU587" i="36"/>
  <c r="AU575" i="36"/>
  <c r="AU564" i="36"/>
  <c r="AU596" i="36"/>
  <c r="AU578" i="36"/>
  <c r="AU580" i="36"/>
  <c r="AU590" i="36"/>
  <c r="AU574" i="36"/>
  <c r="AU566" i="36"/>
  <c r="AU586" i="36"/>
  <c r="AU571" i="36"/>
  <c r="AW203" i="36"/>
  <c r="AW401" i="36"/>
  <c r="AV302" i="36"/>
  <c r="AV188" i="36"/>
  <c r="AV386" i="36"/>
  <c r="AV484" i="36" s="1"/>
  <c r="AU287" i="36"/>
  <c r="AV169" i="36"/>
  <c r="AV367" i="36"/>
  <c r="AV465" i="36" s="1"/>
  <c r="AU268" i="36"/>
  <c r="AW199" i="36"/>
  <c r="AW397" i="36"/>
  <c r="AV298" i="36"/>
  <c r="AU599" i="36"/>
  <c r="AU598" i="36"/>
  <c r="AU567" i="36"/>
  <c r="AU573" i="36"/>
  <c r="AV186" i="36"/>
  <c r="AV384" i="36"/>
  <c r="AV482" i="36" s="1"/>
  <c r="AU285" i="36"/>
  <c r="AV177" i="36"/>
  <c r="AV375" i="36"/>
  <c r="AV473" i="36" s="1"/>
  <c r="AU276" i="36"/>
  <c r="AV189" i="36"/>
  <c r="AV387" i="36"/>
  <c r="AV485" i="36" s="1"/>
  <c r="AU288" i="36"/>
  <c r="AU592" i="36"/>
  <c r="AV184" i="36"/>
  <c r="AV382" i="36"/>
  <c r="AV480" i="36" s="1"/>
  <c r="AU283" i="36"/>
  <c r="AV196" i="36"/>
  <c r="AV394" i="36"/>
  <c r="AV492" i="36" s="1"/>
  <c r="AU295" i="36"/>
  <c r="AW195" i="36"/>
  <c r="AW393" i="36"/>
  <c r="AV294" i="36"/>
  <c r="AV206" i="36"/>
  <c r="AV404" i="36"/>
  <c r="AV502" i="36" s="1"/>
  <c r="AU305" i="36"/>
  <c r="AU577" i="36"/>
  <c r="AV202" i="36"/>
  <c r="AV400" i="36"/>
  <c r="AV498" i="36" s="1"/>
  <c r="AU301" i="36"/>
  <c r="AV487" i="36"/>
  <c r="AU585" i="36"/>
  <c r="AV197" i="36"/>
  <c r="AV395" i="36"/>
  <c r="AV493" i="36" s="1"/>
  <c r="AU296" i="36"/>
  <c r="AV175" i="36"/>
  <c r="AV373" i="36"/>
  <c r="AV471" i="36" s="1"/>
  <c r="AU274" i="36"/>
  <c r="AU588" i="36"/>
  <c r="AV205" i="36"/>
  <c r="AV403" i="36"/>
  <c r="AV501" i="36" s="1"/>
  <c r="AU304" i="36"/>
  <c r="AV491" i="36"/>
  <c r="AU589" i="36"/>
  <c r="AV173" i="36"/>
  <c r="AV371" i="36"/>
  <c r="AV469" i="36" s="1"/>
  <c r="AU272" i="36"/>
  <c r="AV183" i="36"/>
  <c r="AV381" i="36"/>
  <c r="AV479" i="36" s="1"/>
  <c r="AU282" i="36"/>
  <c r="AV499" i="36"/>
  <c r="AU597" i="36"/>
  <c r="AV495" i="36"/>
  <c r="AU593" i="36"/>
  <c r="AU581" i="36"/>
  <c r="AW191" i="36"/>
  <c r="AW389" i="36"/>
  <c r="AV290" i="36"/>
  <c r="AU579" i="36"/>
  <c r="AU584" i="36"/>
  <c r="AV181" i="36"/>
  <c r="AV379" i="36"/>
  <c r="AV477" i="36" s="1"/>
  <c r="AU280" i="36"/>
  <c r="AU570" i="36"/>
  <c r="AU572" i="36"/>
  <c r="AU594" i="36"/>
  <c r="AV190" i="36"/>
  <c r="AV388" i="36"/>
  <c r="AV486" i="36" s="1"/>
  <c r="AU289" i="36"/>
  <c r="AV185" i="36"/>
  <c r="AV383" i="36"/>
  <c r="AV481" i="36" s="1"/>
  <c r="AU284" i="36"/>
  <c r="AV503" i="36"/>
  <c r="AU601" i="36"/>
  <c r="AV193" i="36"/>
  <c r="AV391" i="36"/>
  <c r="AV489" i="36" s="1"/>
  <c r="AU292" i="36"/>
  <c r="AV194" i="36"/>
  <c r="AV392" i="36"/>
  <c r="AV490" i="36" s="1"/>
  <c r="AU293" i="36"/>
  <c r="AV182" i="36"/>
  <c r="AV380" i="36"/>
  <c r="AV478" i="36" s="1"/>
  <c r="AU281" i="36"/>
  <c r="AV178" i="36"/>
  <c r="AV376" i="36"/>
  <c r="AV474" i="36" s="1"/>
  <c r="AU277" i="36"/>
  <c r="AV200" i="36"/>
  <c r="AV398" i="36"/>
  <c r="AV496" i="36" s="1"/>
  <c r="AU299" i="36"/>
  <c r="AV172" i="36"/>
  <c r="AV370" i="36"/>
  <c r="AV468" i="36" s="1"/>
  <c r="AU271" i="36"/>
  <c r="AV396" i="36"/>
  <c r="AV494" i="36" s="1"/>
  <c r="AV198" i="36"/>
  <c r="AU297" i="36"/>
  <c r="AV174" i="36"/>
  <c r="AV372" i="36"/>
  <c r="AV470" i="36" s="1"/>
  <c r="AU273" i="36"/>
  <c r="AU600" i="36"/>
  <c r="AV377" i="36"/>
  <c r="AV475" i="36" s="1"/>
  <c r="AV179" i="36"/>
  <c r="AU278" i="36"/>
  <c r="AV180" i="36"/>
  <c r="AV378" i="36"/>
  <c r="AV476" i="36" s="1"/>
  <c r="AU279" i="36"/>
  <c r="AU576" i="36"/>
  <c r="AV187" i="36"/>
  <c r="AV385" i="36"/>
  <c r="AV483" i="36" s="1"/>
  <c r="AU286" i="36"/>
  <c r="AV171" i="36"/>
  <c r="AV369" i="36"/>
  <c r="AV467" i="36" s="1"/>
  <c r="AU270" i="36"/>
  <c r="AV192" i="36"/>
  <c r="AV390" i="36"/>
  <c r="AV488" i="36" s="1"/>
  <c r="AU291" i="36"/>
  <c r="AV368" i="36"/>
  <c r="AV466" i="36" s="1"/>
  <c r="AV170" i="36"/>
  <c r="AU269" i="36"/>
  <c r="AV204" i="36"/>
  <c r="AV402" i="36"/>
  <c r="AV500" i="36" s="1"/>
  <c r="AU303" i="36"/>
  <c r="AU595" i="36"/>
  <c r="AV176" i="36"/>
  <c r="AV374" i="36"/>
  <c r="AV472" i="36" s="1"/>
  <c r="AU275" i="36"/>
  <c r="AV201" i="36"/>
  <c r="AV399" i="36"/>
  <c r="AV497" i="36" s="1"/>
  <c r="AU300" i="36"/>
  <c r="AW207" i="36"/>
  <c r="AW405" i="36"/>
  <c r="AV306" i="36"/>
  <c r="AV118" i="32"/>
  <c r="AU139" i="32"/>
  <c r="AV592" i="36" l="1"/>
  <c r="AV575" i="36"/>
  <c r="AV586" i="36"/>
  <c r="AV587" i="36"/>
  <c r="AV582" i="36"/>
  <c r="AV566" i="36"/>
  <c r="AV574" i="36"/>
  <c r="AV596" i="36"/>
  <c r="AV598" i="36"/>
  <c r="AV565" i="36"/>
  <c r="AV568" i="36"/>
  <c r="AV594" i="36"/>
  <c r="AV588" i="36"/>
  <c r="AV579" i="36"/>
  <c r="AV599" i="36"/>
  <c r="AV563" i="36"/>
  <c r="AV570" i="36"/>
  <c r="AV581" i="36"/>
  <c r="AV600" i="36"/>
  <c r="AW205" i="36"/>
  <c r="AW403" i="36"/>
  <c r="AW501" i="36" s="1"/>
  <c r="AV304" i="36"/>
  <c r="AW206" i="36"/>
  <c r="AW404" i="36"/>
  <c r="AW502" i="36" s="1"/>
  <c r="AV305" i="36"/>
  <c r="AV590" i="36"/>
  <c r="AW187" i="36"/>
  <c r="AW385" i="36"/>
  <c r="AW483" i="36" s="1"/>
  <c r="AV286" i="36"/>
  <c r="AW172" i="36"/>
  <c r="AW370" i="36"/>
  <c r="AW468" i="36" s="1"/>
  <c r="AV271" i="36"/>
  <c r="AW487" i="36"/>
  <c r="AV585" i="36"/>
  <c r="AW169" i="36"/>
  <c r="AW367" i="36"/>
  <c r="AW465" i="36" s="1"/>
  <c r="AV268" i="36"/>
  <c r="AV595" i="36"/>
  <c r="AW171" i="36"/>
  <c r="AW369" i="36"/>
  <c r="AW467" i="36" s="1"/>
  <c r="AV270" i="36"/>
  <c r="AW378" i="36"/>
  <c r="AW476" i="36" s="1"/>
  <c r="AW180" i="36"/>
  <c r="AV279" i="36"/>
  <c r="AW174" i="36"/>
  <c r="AW372" i="36"/>
  <c r="AW470" i="36" s="1"/>
  <c r="AV273" i="36"/>
  <c r="AW178" i="36"/>
  <c r="AW376" i="36"/>
  <c r="AW474" i="36" s="1"/>
  <c r="AV277" i="36"/>
  <c r="AW182" i="36"/>
  <c r="AW380" i="36"/>
  <c r="AV281" i="36"/>
  <c r="AW193" i="36"/>
  <c r="AW391" i="36"/>
  <c r="AW489" i="36" s="1"/>
  <c r="AV292" i="36"/>
  <c r="AW188" i="36"/>
  <c r="AW386" i="36"/>
  <c r="AW484" i="36" s="1"/>
  <c r="AV287" i="36"/>
  <c r="AV577" i="36"/>
  <c r="AV578" i="36"/>
  <c r="AV564" i="36"/>
  <c r="AX195" i="36"/>
  <c r="AX393" i="36"/>
  <c r="AW294" i="36"/>
  <c r="AV573" i="36"/>
  <c r="AX203" i="36"/>
  <c r="AX401" i="36"/>
  <c r="AW302" i="36"/>
  <c r="AV583" i="36"/>
  <c r="AX207" i="36"/>
  <c r="AX405" i="36"/>
  <c r="AW306" i="36"/>
  <c r="AW198" i="36"/>
  <c r="AW396" i="36"/>
  <c r="AW494" i="36" s="1"/>
  <c r="AV297" i="36"/>
  <c r="AW183" i="36"/>
  <c r="AW381" i="36"/>
  <c r="AW479" i="36" s="1"/>
  <c r="AV282" i="36"/>
  <c r="AW173" i="36"/>
  <c r="AW371" i="36"/>
  <c r="AW469" i="36" s="1"/>
  <c r="AV272" i="36"/>
  <c r="AW197" i="36"/>
  <c r="AW395" i="36"/>
  <c r="AW493" i="36" s="1"/>
  <c r="AV296" i="36"/>
  <c r="AW184" i="36"/>
  <c r="AW382" i="36"/>
  <c r="AW480" i="36" s="1"/>
  <c r="AV283" i="36"/>
  <c r="AW189" i="36"/>
  <c r="AW387" i="36"/>
  <c r="AW485" i="36" s="1"/>
  <c r="AV288" i="36"/>
  <c r="AX199" i="36"/>
  <c r="AX397" i="36"/>
  <c r="AW298" i="36"/>
  <c r="AV572" i="36"/>
  <c r="AW175" i="36"/>
  <c r="AW373" i="36"/>
  <c r="AW471" i="36" s="1"/>
  <c r="AV274" i="36"/>
  <c r="AW177" i="36"/>
  <c r="AW375" i="36"/>
  <c r="AW473" i="36" s="1"/>
  <c r="AV276" i="36"/>
  <c r="AV571" i="36"/>
  <c r="AW170" i="36"/>
  <c r="AW368" i="36"/>
  <c r="AW466" i="36" s="1"/>
  <c r="AV269" i="36"/>
  <c r="AW179" i="36"/>
  <c r="AW377" i="36"/>
  <c r="AW475" i="36" s="1"/>
  <c r="AV278" i="36"/>
  <c r="AW202" i="36"/>
  <c r="AW400" i="36"/>
  <c r="AW498" i="36" s="1"/>
  <c r="AV301" i="36"/>
  <c r="AV567" i="36"/>
  <c r="AW176" i="36"/>
  <c r="AW374" i="36"/>
  <c r="AW472" i="36" s="1"/>
  <c r="AV275" i="36"/>
  <c r="AW192" i="36"/>
  <c r="AW390" i="36"/>
  <c r="AW488" i="36" s="1"/>
  <c r="AV291" i="36"/>
  <c r="AW200" i="36"/>
  <c r="AW398" i="36"/>
  <c r="AW496" i="36" s="1"/>
  <c r="AV299" i="36"/>
  <c r="AW190" i="36"/>
  <c r="AW388" i="36"/>
  <c r="AW486" i="36" s="1"/>
  <c r="AV289" i="36"/>
  <c r="AW201" i="36"/>
  <c r="AW399" i="36"/>
  <c r="AW497" i="36" s="1"/>
  <c r="AV300" i="36"/>
  <c r="AW194" i="36"/>
  <c r="AW392" i="36"/>
  <c r="AW490" i="36" s="1"/>
  <c r="AV293" i="36"/>
  <c r="AW499" i="36"/>
  <c r="AV597" i="36"/>
  <c r="AW186" i="36"/>
  <c r="AW384" i="36"/>
  <c r="AW482" i="36" s="1"/>
  <c r="AV285" i="36"/>
  <c r="AW478" i="36"/>
  <c r="AV576" i="36"/>
  <c r="AW181" i="36"/>
  <c r="AW379" i="36"/>
  <c r="AW477" i="36" s="1"/>
  <c r="AV280" i="36"/>
  <c r="AW204" i="36"/>
  <c r="AW402" i="36"/>
  <c r="AW500" i="36" s="1"/>
  <c r="AV303" i="36"/>
  <c r="AW495" i="36"/>
  <c r="AV593" i="36"/>
  <c r="AW491" i="36"/>
  <c r="AV589" i="36"/>
  <c r="AW196" i="36"/>
  <c r="AW394" i="36"/>
  <c r="AW492" i="36" s="1"/>
  <c r="AV295" i="36"/>
  <c r="AW503" i="36"/>
  <c r="AV601" i="36"/>
  <c r="AV584" i="36"/>
  <c r="AX191" i="36"/>
  <c r="AX389" i="36"/>
  <c r="AW290" i="36"/>
  <c r="AV580" i="36"/>
  <c r="AW185" i="36"/>
  <c r="AW383" i="36"/>
  <c r="AW481" i="36" s="1"/>
  <c r="AV284" i="36"/>
  <c r="AV569" i="36"/>
  <c r="AV591" i="36"/>
  <c r="AW118" i="32"/>
  <c r="AV139" i="32"/>
  <c r="AW590" i="36" l="1"/>
  <c r="AW586" i="36"/>
  <c r="AW596" i="36"/>
  <c r="AW578" i="36"/>
  <c r="AW574" i="36"/>
  <c r="AW572" i="36"/>
  <c r="AW594" i="36"/>
  <c r="AW583" i="36"/>
  <c r="AW598" i="36"/>
  <c r="AW575" i="36"/>
  <c r="AW565" i="36"/>
  <c r="AW563" i="36"/>
  <c r="AW570" i="36"/>
  <c r="AW587" i="36"/>
  <c r="AW600" i="36"/>
  <c r="AW579" i="36"/>
  <c r="AW588" i="36"/>
  <c r="AW592" i="36"/>
  <c r="AW568" i="36"/>
  <c r="AW566" i="36"/>
  <c r="AW564" i="36"/>
  <c r="AW584" i="36"/>
  <c r="AX183" i="36"/>
  <c r="AX381" i="36"/>
  <c r="AX479" i="36" s="1"/>
  <c r="AW282" i="36"/>
  <c r="AX186" i="36"/>
  <c r="AX384" i="36"/>
  <c r="AW285" i="36"/>
  <c r="AW571" i="36"/>
  <c r="AX197" i="36"/>
  <c r="AX395" i="36"/>
  <c r="AX493" i="36" s="1"/>
  <c r="AW296" i="36"/>
  <c r="AW573" i="36"/>
  <c r="AW577" i="36"/>
  <c r="AX180" i="36"/>
  <c r="AX378" i="36"/>
  <c r="AX476" i="36" s="1"/>
  <c r="AW279" i="36"/>
  <c r="AW582" i="36"/>
  <c r="AX194" i="36"/>
  <c r="AX392" i="36"/>
  <c r="AX490" i="36" s="1"/>
  <c r="AW293" i="36"/>
  <c r="AW567" i="36"/>
  <c r="AW595" i="36"/>
  <c r="AX190" i="36"/>
  <c r="AX388" i="36"/>
  <c r="AX486" i="36" s="1"/>
  <c r="AW289" i="36"/>
  <c r="AX377" i="36"/>
  <c r="AX475" i="36" s="1"/>
  <c r="AX179" i="36"/>
  <c r="AW278" i="36"/>
  <c r="AX187" i="36"/>
  <c r="AX385" i="36"/>
  <c r="AX483" i="36" s="1"/>
  <c r="AW286" i="36"/>
  <c r="AX495" i="36"/>
  <c r="AW593" i="36"/>
  <c r="AX181" i="36"/>
  <c r="AX379" i="36"/>
  <c r="AX477" i="36" s="1"/>
  <c r="AW280" i="36"/>
  <c r="AX189" i="36"/>
  <c r="AX387" i="36"/>
  <c r="AX485" i="36" s="1"/>
  <c r="AW288" i="36"/>
  <c r="AX184" i="36"/>
  <c r="AX382" i="36"/>
  <c r="AX480" i="36" s="1"/>
  <c r="AW283" i="36"/>
  <c r="AX205" i="36"/>
  <c r="AX403" i="36"/>
  <c r="AX501" i="36" s="1"/>
  <c r="AW304" i="36"/>
  <c r="AX188" i="36"/>
  <c r="AX386" i="36"/>
  <c r="AX484" i="36" s="1"/>
  <c r="AW287" i="36"/>
  <c r="AX204" i="36"/>
  <c r="AX402" i="36"/>
  <c r="AX500" i="36" s="1"/>
  <c r="AW303" i="36"/>
  <c r="AX176" i="36"/>
  <c r="AX374" i="36"/>
  <c r="AX472" i="36" s="1"/>
  <c r="AW275" i="36"/>
  <c r="AX202" i="36"/>
  <c r="AX400" i="36"/>
  <c r="AX498" i="36" s="1"/>
  <c r="AW301" i="36"/>
  <c r="AY199" i="36"/>
  <c r="AY397" i="36"/>
  <c r="AX298" i="36"/>
  <c r="AX198" i="36"/>
  <c r="AX396" i="36"/>
  <c r="AX494" i="36" s="1"/>
  <c r="AW297" i="36"/>
  <c r="AX174" i="36"/>
  <c r="AX372" i="36"/>
  <c r="AX470" i="36" s="1"/>
  <c r="AW273" i="36"/>
  <c r="AW599" i="36"/>
  <c r="AW576" i="36"/>
  <c r="AX200" i="36"/>
  <c r="AX398" i="36"/>
  <c r="AX496" i="36" s="1"/>
  <c r="AW299" i="36"/>
  <c r="AX192" i="36"/>
  <c r="AX390" i="36"/>
  <c r="AX488" i="36" s="1"/>
  <c r="AW291" i="36"/>
  <c r="AX206" i="36"/>
  <c r="AX404" i="36"/>
  <c r="AX502" i="36" s="1"/>
  <c r="AW305" i="36"/>
  <c r="AX175" i="36"/>
  <c r="AX373" i="36"/>
  <c r="AX471" i="36" s="1"/>
  <c r="AW274" i="36"/>
  <c r="AW581" i="36"/>
  <c r="AY191" i="36"/>
  <c r="AY389" i="36"/>
  <c r="AX290" i="36"/>
  <c r="AX169" i="36"/>
  <c r="AX367" i="36"/>
  <c r="AX465" i="36" s="1"/>
  <c r="AW268" i="36"/>
  <c r="AW591" i="36"/>
  <c r="AX503" i="36"/>
  <c r="AW601" i="36"/>
  <c r="AX196" i="36"/>
  <c r="AX394" i="36"/>
  <c r="AX492" i="36" s="1"/>
  <c r="AW295" i="36"/>
  <c r="AX482" i="36"/>
  <c r="AW580" i="36"/>
  <c r="AX491" i="36"/>
  <c r="AW589" i="36"/>
  <c r="AX170" i="36"/>
  <c r="AX368" i="36"/>
  <c r="AX466" i="36" s="1"/>
  <c r="AW269" i="36"/>
  <c r="AX177" i="36"/>
  <c r="AX375" i="36"/>
  <c r="AX473" i="36" s="1"/>
  <c r="AW276" i="36"/>
  <c r="AY207" i="36"/>
  <c r="AY405" i="36"/>
  <c r="AX306" i="36"/>
  <c r="AY203" i="36"/>
  <c r="AY401" i="36"/>
  <c r="AX302" i="36"/>
  <c r="AX185" i="36"/>
  <c r="AX383" i="36"/>
  <c r="AX481" i="36" s="1"/>
  <c r="AW284" i="36"/>
  <c r="AX172" i="36"/>
  <c r="AX370" i="36"/>
  <c r="AX468" i="36" s="1"/>
  <c r="AW271" i="36"/>
  <c r="AX201" i="36"/>
  <c r="AX399" i="36"/>
  <c r="AX497" i="36" s="1"/>
  <c r="AW300" i="36"/>
  <c r="AX173" i="36"/>
  <c r="AX371" i="36"/>
  <c r="AX469" i="36" s="1"/>
  <c r="AW272" i="36"/>
  <c r="AY195" i="36"/>
  <c r="AY393" i="36"/>
  <c r="AX294" i="36"/>
  <c r="AX182" i="36"/>
  <c r="AX380" i="36"/>
  <c r="AX478" i="36" s="1"/>
  <c r="AW281" i="36"/>
  <c r="AX487" i="36"/>
  <c r="AW585" i="36"/>
  <c r="AW569" i="36"/>
  <c r="AX499" i="36"/>
  <c r="AW597" i="36"/>
  <c r="AX193" i="36"/>
  <c r="AX391" i="36"/>
  <c r="AX489" i="36" s="1"/>
  <c r="AW292" i="36"/>
  <c r="AX178" i="36"/>
  <c r="AX376" i="36"/>
  <c r="AX474" i="36" s="1"/>
  <c r="AW277" i="36"/>
  <c r="AX171" i="36"/>
  <c r="AX369" i="36"/>
  <c r="AX467" i="36" s="1"/>
  <c r="AW270" i="36"/>
  <c r="AX118" i="32"/>
  <c r="AW139" i="32"/>
  <c r="AX594" i="36" l="1"/>
  <c r="AX577" i="36"/>
  <c r="AX578" i="36"/>
  <c r="AX565" i="36"/>
  <c r="AX564" i="36"/>
  <c r="AX581" i="36"/>
  <c r="AX566" i="36"/>
  <c r="AX570" i="36"/>
  <c r="AX568" i="36"/>
  <c r="AX590" i="36"/>
  <c r="AX583" i="36"/>
  <c r="AX567" i="36"/>
  <c r="AX575" i="36"/>
  <c r="AX563" i="36"/>
  <c r="AX582" i="36"/>
  <c r="AX592" i="36"/>
  <c r="AX587" i="36"/>
  <c r="AX579" i="36"/>
  <c r="AX598" i="36"/>
  <c r="AZ203" i="36"/>
  <c r="AZ401" i="36"/>
  <c r="AY302" i="36"/>
  <c r="AY503" i="36"/>
  <c r="AX601" i="36"/>
  <c r="AY205" i="36"/>
  <c r="AY403" i="36"/>
  <c r="AX304" i="36"/>
  <c r="AY193" i="36"/>
  <c r="AY391" i="36"/>
  <c r="AY489" i="36" s="1"/>
  <c r="AX292" i="36"/>
  <c r="AY182" i="36"/>
  <c r="AY380" i="36"/>
  <c r="AY478" i="36" s="1"/>
  <c r="AX281" i="36"/>
  <c r="AY185" i="36"/>
  <c r="AY383" i="36"/>
  <c r="AY481" i="36" s="1"/>
  <c r="AX284" i="36"/>
  <c r="AZ207" i="36"/>
  <c r="AZ405" i="36"/>
  <c r="AY306" i="36"/>
  <c r="AY174" i="36"/>
  <c r="AY372" i="36"/>
  <c r="AY470" i="36" s="1"/>
  <c r="AX273" i="36"/>
  <c r="AY189" i="36"/>
  <c r="AY387" i="36"/>
  <c r="AY485" i="36" s="1"/>
  <c r="AX288" i="36"/>
  <c r="AX573" i="36"/>
  <c r="AX600" i="36"/>
  <c r="AX572" i="36"/>
  <c r="AY487" i="36"/>
  <c r="AX585" i="36"/>
  <c r="AY187" i="36"/>
  <c r="AY385" i="36"/>
  <c r="AY483" i="36" s="1"/>
  <c r="AX286" i="36"/>
  <c r="AY197" i="36"/>
  <c r="AY395" i="36"/>
  <c r="AY493" i="36" s="1"/>
  <c r="AX296" i="36"/>
  <c r="AY186" i="36"/>
  <c r="AY384" i="36"/>
  <c r="AY482" i="36" s="1"/>
  <c r="AX285" i="36"/>
  <c r="AY183" i="36"/>
  <c r="AY381" i="36"/>
  <c r="AY479" i="36" s="1"/>
  <c r="AX282" i="36"/>
  <c r="AY201" i="36"/>
  <c r="AY399" i="36"/>
  <c r="AY497" i="36" s="1"/>
  <c r="AX300" i="36"/>
  <c r="AY192" i="36"/>
  <c r="AY390" i="36"/>
  <c r="AY488" i="36" s="1"/>
  <c r="AX291" i="36"/>
  <c r="AX586" i="36"/>
  <c r="AY196" i="36"/>
  <c r="AY394" i="36"/>
  <c r="AY492" i="36" s="1"/>
  <c r="AX295" i="36"/>
  <c r="AY178" i="36"/>
  <c r="AY376" i="36"/>
  <c r="AY474" i="36" s="1"/>
  <c r="AX277" i="36"/>
  <c r="AY194" i="36"/>
  <c r="AY392" i="36"/>
  <c r="AY490" i="36" s="1"/>
  <c r="AX293" i="36"/>
  <c r="AY173" i="36"/>
  <c r="AY371" i="36"/>
  <c r="AY469" i="36" s="1"/>
  <c r="AX272" i="36"/>
  <c r="AY202" i="36"/>
  <c r="AY400" i="36"/>
  <c r="AY498" i="36" s="1"/>
  <c r="AX301" i="36"/>
  <c r="AY495" i="36"/>
  <c r="AX593" i="36"/>
  <c r="AX588" i="36"/>
  <c r="AZ393" i="36"/>
  <c r="AZ195" i="36"/>
  <c r="AY294" i="36"/>
  <c r="AY204" i="36"/>
  <c r="AY402" i="36"/>
  <c r="AY500" i="36" s="1"/>
  <c r="AX303" i="36"/>
  <c r="AY188" i="36"/>
  <c r="AY386" i="36"/>
  <c r="AY484" i="36" s="1"/>
  <c r="AX287" i="36"/>
  <c r="AY181" i="36"/>
  <c r="AY379" i="36"/>
  <c r="AY477" i="36" s="1"/>
  <c r="AX280" i="36"/>
  <c r="AY179" i="36"/>
  <c r="AY377" i="36"/>
  <c r="AY475" i="36" s="1"/>
  <c r="AX278" i="36"/>
  <c r="AX571" i="36"/>
  <c r="AX584" i="36"/>
  <c r="AY491" i="36"/>
  <c r="AX589" i="36"/>
  <c r="AY169" i="36"/>
  <c r="AY367" i="36"/>
  <c r="AY465" i="36" s="1"/>
  <c r="AX268" i="36"/>
  <c r="AY176" i="36"/>
  <c r="AY374" i="36"/>
  <c r="AY472" i="36" s="1"/>
  <c r="AX275" i="36"/>
  <c r="AX576" i="36"/>
  <c r="AX574" i="36"/>
  <c r="AY171" i="36"/>
  <c r="AY369" i="36"/>
  <c r="AY467" i="36" s="1"/>
  <c r="AX270" i="36"/>
  <c r="AX569" i="36"/>
  <c r="AY172" i="36"/>
  <c r="AY370" i="36"/>
  <c r="AY468" i="36" s="1"/>
  <c r="AX271" i="36"/>
  <c r="AY170" i="36"/>
  <c r="AY368" i="36"/>
  <c r="AY466" i="36" s="1"/>
  <c r="AX269" i="36"/>
  <c r="AY200" i="36"/>
  <c r="AY398" i="36"/>
  <c r="AY496" i="36" s="1"/>
  <c r="AX299" i="36"/>
  <c r="AY499" i="36"/>
  <c r="AX597" i="36"/>
  <c r="AZ191" i="36"/>
  <c r="AZ389" i="36"/>
  <c r="AY290" i="36"/>
  <c r="AY175" i="36"/>
  <c r="AY373" i="36"/>
  <c r="AY471" i="36" s="1"/>
  <c r="AX274" i="36"/>
  <c r="AY206" i="36"/>
  <c r="AY404" i="36"/>
  <c r="AY502" i="36" s="1"/>
  <c r="AX305" i="36"/>
  <c r="AY198" i="36"/>
  <c r="AY396" i="36"/>
  <c r="AY494" i="36" s="1"/>
  <c r="AX297" i="36"/>
  <c r="AY190" i="36"/>
  <c r="AY388" i="36"/>
  <c r="AY486" i="36" s="1"/>
  <c r="AX289" i="36"/>
  <c r="AY180" i="36"/>
  <c r="AY378" i="36"/>
  <c r="AY476" i="36" s="1"/>
  <c r="AX279" i="36"/>
  <c r="AX580" i="36"/>
  <c r="AY177" i="36"/>
  <c r="AY375" i="36"/>
  <c r="AY473" i="36" s="1"/>
  <c r="AX276" i="36"/>
  <c r="AZ199" i="36"/>
  <c r="AZ397" i="36"/>
  <c r="AY298" i="36"/>
  <c r="AX595" i="36"/>
  <c r="AX591" i="36"/>
  <c r="AY501" i="36"/>
  <c r="AX599" i="36"/>
  <c r="AY184" i="36"/>
  <c r="AY382" i="36"/>
  <c r="AY480" i="36" s="1"/>
  <c r="AX283" i="36"/>
  <c r="AX596" i="36"/>
  <c r="AY118" i="32"/>
  <c r="AX139" i="32"/>
  <c r="AY574" i="36" l="1"/>
  <c r="AY563" i="36"/>
  <c r="AY598" i="36"/>
  <c r="AY577" i="36"/>
  <c r="AY600" i="36"/>
  <c r="AY581" i="36"/>
  <c r="AY586" i="36"/>
  <c r="AY579" i="36"/>
  <c r="AY566" i="36"/>
  <c r="AY596" i="36"/>
  <c r="AY587" i="36"/>
  <c r="AY571" i="36"/>
  <c r="AY583" i="36"/>
  <c r="AY594" i="36"/>
  <c r="AY570" i="36"/>
  <c r="AY582" i="36"/>
  <c r="AY567" i="36"/>
  <c r="AY595" i="36"/>
  <c r="AY578" i="36"/>
  <c r="AY575" i="36"/>
  <c r="AY584" i="36"/>
  <c r="AY592" i="36"/>
  <c r="AY590" i="36"/>
  <c r="AY564" i="36"/>
  <c r="AY565" i="36"/>
  <c r="AZ190" i="36"/>
  <c r="AZ388" i="36"/>
  <c r="AZ486" i="36" s="1"/>
  <c r="AY289" i="36"/>
  <c r="AZ206" i="36"/>
  <c r="AZ404" i="36"/>
  <c r="AZ502" i="36" s="1"/>
  <c r="AY305" i="36"/>
  <c r="BA191" i="36"/>
  <c r="BA389" i="36"/>
  <c r="AZ290" i="36"/>
  <c r="AY569" i="36"/>
  <c r="AZ176" i="36"/>
  <c r="AZ374" i="36"/>
  <c r="AZ472" i="36" s="1"/>
  <c r="AY275" i="36"/>
  <c r="AZ179" i="36"/>
  <c r="AZ377" i="36"/>
  <c r="AZ475" i="36" s="1"/>
  <c r="AY278" i="36"/>
  <c r="AZ181" i="36"/>
  <c r="AZ379" i="36"/>
  <c r="AZ477" i="36" s="1"/>
  <c r="AY280" i="36"/>
  <c r="AZ204" i="36"/>
  <c r="AZ402" i="36"/>
  <c r="AZ500" i="36" s="1"/>
  <c r="AY303" i="36"/>
  <c r="AZ495" i="36"/>
  <c r="AY593" i="36"/>
  <c r="AZ178" i="36"/>
  <c r="AZ376" i="36"/>
  <c r="AZ474" i="36" s="1"/>
  <c r="AY277" i="36"/>
  <c r="AZ487" i="36"/>
  <c r="AY585" i="36"/>
  <c r="AZ182" i="36"/>
  <c r="AZ380" i="36"/>
  <c r="AZ478" i="36" s="1"/>
  <c r="AY281" i="36"/>
  <c r="AY568" i="36"/>
  <c r="AZ173" i="36"/>
  <c r="AZ371" i="36"/>
  <c r="AZ469" i="36" s="1"/>
  <c r="AY272" i="36"/>
  <c r="AZ201" i="36"/>
  <c r="AZ399" i="36"/>
  <c r="AZ497" i="36" s="1"/>
  <c r="AY300" i="36"/>
  <c r="AZ186" i="36"/>
  <c r="AZ384" i="36"/>
  <c r="AZ482" i="36" s="1"/>
  <c r="AY285" i="36"/>
  <c r="BA207" i="36"/>
  <c r="BA405" i="36"/>
  <c r="AZ306" i="36"/>
  <c r="AY580" i="36"/>
  <c r="AZ196" i="36"/>
  <c r="AZ394" i="36"/>
  <c r="AZ492" i="36" s="1"/>
  <c r="AY295" i="36"/>
  <c r="AY591" i="36"/>
  <c r="AZ180" i="36"/>
  <c r="AZ378" i="36"/>
  <c r="AZ476" i="36" s="1"/>
  <c r="AY279" i="36"/>
  <c r="AZ499" i="36"/>
  <c r="AY597" i="36"/>
  <c r="AZ172" i="36"/>
  <c r="AZ370" i="36"/>
  <c r="AZ468" i="36" s="1"/>
  <c r="AY271" i="36"/>
  <c r="AZ183" i="36"/>
  <c r="AZ381" i="36"/>
  <c r="AZ479" i="36" s="1"/>
  <c r="AY282" i="36"/>
  <c r="AY573" i="36"/>
  <c r="AZ184" i="36"/>
  <c r="AZ382" i="36"/>
  <c r="AZ480" i="36" s="1"/>
  <c r="AY283" i="36"/>
  <c r="AZ491" i="36"/>
  <c r="AY589" i="36"/>
  <c r="AZ202" i="36"/>
  <c r="AZ400" i="36"/>
  <c r="AZ498" i="36" s="1"/>
  <c r="AY301" i="36"/>
  <c r="BA199" i="36"/>
  <c r="BA397" i="36"/>
  <c r="AZ298" i="36"/>
  <c r="AZ198" i="36"/>
  <c r="AZ396" i="36"/>
  <c r="AZ494" i="36" s="1"/>
  <c r="AY297" i="36"/>
  <c r="AY576" i="36"/>
  <c r="AZ192" i="36"/>
  <c r="AZ390" i="36"/>
  <c r="AZ488" i="36" s="1"/>
  <c r="AY291" i="36"/>
  <c r="AZ205" i="36"/>
  <c r="AZ403" i="36"/>
  <c r="AZ501" i="36" s="1"/>
  <c r="AY304" i="36"/>
  <c r="AZ503" i="36"/>
  <c r="AY601" i="36"/>
  <c r="AZ189" i="36"/>
  <c r="AZ387" i="36"/>
  <c r="AZ485" i="36" s="1"/>
  <c r="AY288" i="36"/>
  <c r="AZ177" i="36"/>
  <c r="AZ375" i="36"/>
  <c r="AZ473" i="36" s="1"/>
  <c r="AY276" i="36"/>
  <c r="AZ175" i="36"/>
  <c r="AZ373" i="36"/>
  <c r="AZ471" i="36" s="1"/>
  <c r="AY274" i="36"/>
  <c r="AY599" i="36"/>
  <c r="AZ170" i="36"/>
  <c r="AZ368" i="36"/>
  <c r="AZ466" i="36" s="1"/>
  <c r="AY269" i="36"/>
  <c r="AZ171" i="36"/>
  <c r="AZ369" i="36"/>
  <c r="AZ467" i="36" s="1"/>
  <c r="AY270" i="36"/>
  <c r="AZ169" i="36"/>
  <c r="AZ367" i="36"/>
  <c r="AZ465" i="36" s="1"/>
  <c r="AY268" i="36"/>
  <c r="BA195" i="36"/>
  <c r="BA393" i="36"/>
  <c r="AZ294" i="36"/>
  <c r="AZ194" i="36"/>
  <c r="AZ392" i="36"/>
  <c r="AZ490" i="36" s="1"/>
  <c r="AY293" i="36"/>
  <c r="AZ197" i="36"/>
  <c r="AZ395" i="36"/>
  <c r="AZ493" i="36" s="1"/>
  <c r="AY296" i="36"/>
  <c r="AZ187" i="36"/>
  <c r="AZ385" i="36"/>
  <c r="AZ483" i="36" s="1"/>
  <c r="AY286" i="36"/>
  <c r="AZ185" i="36"/>
  <c r="AZ383" i="36"/>
  <c r="AZ481" i="36" s="1"/>
  <c r="AY284" i="36"/>
  <c r="AZ193" i="36"/>
  <c r="AZ391" i="36"/>
  <c r="AZ489" i="36" s="1"/>
  <c r="AY292" i="36"/>
  <c r="BA203" i="36"/>
  <c r="BA401" i="36"/>
  <c r="AZ302" i="36"/>
  <c r="AY588" i="36"/>
  <c r="AZ200" i="36"/>
  <c r="AZ398" i="36"/>
  <c r="AZ496" i="36" s="1"/>
  <c r="AY299" i="36"/>
  <c r="AZ188" i="36"/>
  <c r="AZ386" i="36"/>
  <c r="AZ484" i="36" s="1"/>
  <c r="AY287" i="36"/>
  <c r="AY572" i="36"/>
  <c r="AZ174" i="36"/>
  <c r="AZ372" i="36"/>
  <c r="AZ470" i="36" s="1"/>
  <c r="AY273" i="36"/>
  <c r="AZ118" i="32"/>
  <c r="AY139" i="32"/>
  <c r="AZ578" i="36" l="1"/>
  <c r="AZ588" i="36"/>
  <c r="AZ586" i="36"/>
  <c r="AZ590" i="36"/>
  <c r="AZ582" i="36"/>
  <c r="AZ581" i="36"/>
  <c r="AZ573" i="36"/>
  <c r="AZ563" i="36"/>
  <c r="AZ567" i="36"/>
  <c r="AZ579" i="36"/>
  <c r="AZ577" i="36"/>
  <c r="AZ574" i="36"/>
  <c r="AZ566" i="36"/>
  <c r="AZ565" i="36"/>
  <c r="AZ587" i="36"/>
  <c r="AZ564" i="36"/>
  <c r="AZ571" i="36"/>
  <c r="AZ592" i="36"/>
  <c r="AZ598" i="36"/>
  <c r="AZ600" i="36"/>
  <c r="AZ583" i="36"/>
  <c r="AZ575" i="36"/>
  <c r="AZ569" i="36"/>
  <c r="AZ568" i="36"/>
  <c r="AZ594" i="36"/>
  <c r="BA197" i="36"/>
  <c r="BA395" i="36"/>
  <c r="BA493" i="36" s="1"/>
  <c r="AZ296" i="36"/>
  <c r="AZ599" i="36"/>
  <c r="BA503" i="36"/>
  <c r="AZ601" i="36"/>
  <c r="BA188" i="36"/>
  <c r="BA386" i="36"/>
  <c r="BA484" i="36" s="1"/>
  <c r="AZ287" i="36"/>
  <c r="BA499" i="36"/>
  <c r="AZ597" i="36"/>
  <c r="AZ591" i="36"/>
  <c r="AZ580" i="36"/>
  <c r="BA178" i="36"/>
  <c r="BA376" i="36"/>
  <c r="BA474" i="36" s="1"/>
  <c r="AZ277" i="36"/>
  <c r="BA204" i="36"/>
  <c r="BA402" i="36"/>
  <c r="BA500" i="36" s="1"/>
  <c r="AZ303" i="36"/>
  <c r="AZ572" i="36"/>
  <c r="BA169" i="36"/>
  <c r="BA367" i="36"/>
  <c r="BA465" i="36" s="1"/>
  <c r="AZ268" i="36"/>
  <c r="BA177" i="36"/>
  <c r="BA375" i="36"/>
  <c r="BA473" i="36" s="1"/>
  <c r="AZ276" i="36"/>
  <c r="BA173" i="36"/>
  <c r="BA371" i="36"/>
  <c r="BA469" i="36" s="1"/>
  <c r="AZ272" i="36"/>
  <c r="BA179" i="36"/>
  <c r="BA377" i="36"/>
  <c r="BA475" i="36" s="1"/>
  <c r="AZ278" i="36"/>
  <c r="BA183" i="36"/>
  <c r="BA381" i="36"/>
  <c r="BA479" i="36" s="1"/>
  <c r="AZ282" i="36"/>
  <c r="BB195" i="36"/>
  <c r="BB393" i="36"/>
  <c r="BA294" i="36"/>
  <c r="BA185" i="36"/>
  <c r="BA383" i="36"/>
  <c r="BA481" i="36" s="1"/>
  <c r="AZ284" i="36"/>
  <c r="BA187" i="36"/>
  <c r="BA385" i="36"/>
  <c r="BA483" i="36" s="1"/>
  <c r="AZ286" i="36"/>
  <c r="BA170" i="36"/>
  <c r="BA368" i="36"/>
  <c r="BA466" i="36" s="1"/>
  <c r="AZ269" i="36"/>
  <c r="BA202" i="36"/>
  <c r="BA400" i="36"/>
  <c r="BA498" i="36" s="1"/>
  <c r="AZ301" i="36"/>
  <c r="BA184" i="36"/>
  <c r="BA382" i="36"/>
  <c r="BA480" i="36" s="1"/>
  <c r="AZ283" i="36"/>
  <c r="BA176" i="36"/>
  <c r="BA374" i="36"/>
  <c r="BA472" i="36" s="1"/>
  <c r="AZ275" i="36"/>
  <c r="AZ584" i="36"/>
  <c r="BA181" i="36"/>
  <c r="BA379" i="36"/>
  <c r="BA477" i="36" s="1"/>
  <c r="AZ280" i="36"/>
  <c r="BA180" i="36"/>
  <c r="BA378" i="36"/>
  <c r="BA476" i="36" s="1"/>
  <c r="AZ279" i="36"/>
  <c r="BA201" i="36"/>
  <c r="BA399" i="36"/>
  <c r="BA497" i="36" s="1"/>
  <c r="AZ300" i="36"/>
  <c r="BA495" i="36"/>
  <c r="AZ593" i="36"/>
  <c r="BA194" i="36"/>
  <c r="BA392" i="36"/>
  <c r="BA490" i="36" s="1"/>
  <c r="AZ293" i="36"/>
  <c r="BA200" i="36"/>
  <c r="BA398" i="36"/>
  <c r="BA496" i="36" s="1"/>
  <c r="AZ299" i="36"/>
  <c r="BA175" i="36"/>
  <c r="BA373" i="36"/>
  <c r="BA471" i="36" s="1"/>
  <c r="AZ274" i="36"/>
  <c r="AZ576" i="36"/>
  <c r="BA196" i="36"/>
  <c r="BA394" i="36"/>
  <c r="BA492" i="36" s="1"/>
  <c r="AZ295" i="36"/>
  <c r="BA171" i="36"/>
  <c r="BA369" i="36"/>
  <c r="BA467" i="36" s="1"/>
  <c r="AZ270" i="36"/>
  <c r="BA189" i="36"/>
  <c r="BA387" i="36"/>
  <c r="BA485" i="36" s="1"/>
  <c r="AZ288" i="36"/>
  <c r="BA198" i="36"/>
  <c r="BA396" i="36"/>
  <c r="BA494" i="36" s="1"/>
  <c r="AZ297" i="36"/>
  <c r="BA186" i="36"/>
  <c r="BA384" i="36"/>
  <c r="BA482" i="36" s="1"/>
  <c r="AZ285" i="36"/>
  <c r="BA182" i="36"/>
  <c r="BA380" i="36"/>
  <c r="BA478" i="36" s="1"/>
  <c r="AZ281" i="36"/>
  <c r="BA487" i="36"/>
  <c r="AZ585" i="36"/>
  <c r="BA206" i="36"/>
  <c r="BA404" i="36"/>
  <c r="BA502" i="36" s="1"/>
  <c r="AZ305" i="36"/>
  <c r="BA193" i="36"/>
  <c r="BA391" i="36"/>
  <c r="BA489" i="36" s="1"/>
  <c r="AZ292" i="36"/>
  <c r="BB199" i="36"/>
  <c r="BB397" i="36"/>
  <c r="BA298" i="36"/>
  <c r="BA172" i="36"/>
  <c r="BA370" i="36"/>
  <c r="BA468" i="36" s="1"/>
  <c r="AZ271" i="36"/>
  <c r="BB203" i="36"/>
  <c r="BB401" i="36"/>
  <c r="BA302" i="36"/>
  <c r="BA205" i="36"/>
  <c r="BA403" i="36"/>
  <c r="BA501" i="36" s="1"/>
  <c r="AZ304" i="36"/>
  <c r="BA192" i="36"/>
  <c r="BA390" i="36"/>
  <c r="BA488" i="36" s="1"/>
  <c r="AZ291" i="36"/>
  <c r="BA491" i="36"/>
  <c r="AZ589" i="36"/>
  <c r="BA190" i="36"/>
  <c r="BA388" i="36"/>
  <c r="BA486" i="36" s="1"/>
  <c r="AZ289" i="36"/>
  <c r="AZ570" i="36"/>
  <c r="BA174" i="36"/>
  <c r="BA372" i="36"/>
  <c r="BA470" i="36" s="1"/>
  <c r="AZ273" i="36"/>
  <c r="BB207" i="36"/>
  <c r="BB405" i="36"/>
  <c r="BA306" i="36"/>
  <c r="BB191" i="36"/>
  <c r="BB389" i="36"/>
  <c r="BA290" i="36"/>
  <c r="AZ595" i="36"/>
  <c r="AZ596" i="36"/>
  <c r="BA118" i="32"/>
  <c r="AZ139" i="32"/>
  <c r="BA590" i="36" l="1"/>
  <c r="BA596" i="36"/>
  <c r="BA587" i="36"/>
  <c r="BA576" i="36"/>
  <c r="BA579" i="36"/>
  <c r="BA574" i="36"/>
  <c r="BA600" i="36"/>
  <c r="BA580" i="36"/>
  <c r="BA569" i="36"/>
  <c r="BA582" i="36"/>
  <c r="BA599" i="36"/>
  <c r="BA565" i="36"/>
  <c r="BA575" i="36"/>
  <c r="BA578" i="36"/>
  <c r="BA567" i="36"/>
  <c r="BA586" i="36"/>
  <c r="BA583" i="36"/>
  <c r="BA572" i="36"/>
  <c r="BA563" i="36"/>
  <c r="BA581" i="36"/>
  <c r="BA588" i="36"/>
  <c r="BA573" i="36"/>
  <c r="BA566" i="36"/>
  <c r="BA577" i="36"/>
  <c r="BA598" i="36"/>
  <c r="BC203" i="36"/>
  <c r="BC401" i="36"/>
  <c r="BB302" i="36"/>
  <c r="BB186" i="36"/>
  <c r="BB384" i="36"/>
  <c r="BB482" i="36" s="1"/>
  <c r="BA285" i="36"/>
  <c r="BB200" i="36"/>
  <c r="BB398" i="36"/>
  <c r="BB496" i="36" s="1"/>
  <c r="BA299" i="36"/>
  <c r="BB173" i="36"/>
  <c r="BB371" i="36"/>
  <c r="BB469" i="36" s="1"/>
  <c r="BA272" i="36"/>
  <c r="BB177" i="36"/>
  <c r="BB375" i="36"/>
  <c r="BB473" i="36" s="1"/>
  <c r="BA276" i="36"/>
  <c r="BB178" i="36"/>
  <c r="BB376" i="36"/>
  <c r="BB474" i="36" s="1"/>
  <c r="BA277" i="36"/>
  <c r="BA591" i="36"/>
  <c r="BB197" i="36"/>
  <c r="BB395" i="36"/>
  <c r="BB493" i="36" s="1"/>
  <c r="BA296" i="36"/>
  <c r="BA564" i="36"/>
  <c r="BB198" i="36"/>
  <c r="BB396" i="36"/>
  <c r="BB494" i="36" s="1"/>
  <c r="BA297" i="36"/>
  <c r="BB179" i="36"/>
  <c r="BB377" i="36"/>
  <c r="BB475" i="36" s="1"/>
  <c r="BA278" i="36"/>
  <c r="BA594" i="36"/>
  <c r="BA595" i="36"/>
  <c r="BB491" i="36"/>
  <c r="BA589" i="36"/>
  <c r="BA570" i="36"/>
  <c r="BB192" i="36"/>
  <c r="BB390" i="36"/>
  <c r="BB488" i="36" s="1"/>
  <c r="BA291" i="36"/>
  <c r="BB206" i="36"/>
  <c r="BB404" i="36"/>
  <c r="BB502" i="36" s="1"/>
  <c r="BA305" i="36"/>
  <c r="BB175" i="36"/>
  <c r="BB373" i="36"/>
  <c r="BB471" i="36" s="1"/>
  <c r="BA274" i="36"/>
  <c r="BB495" i="36"/>
  <c r="BA593" i="36"/>
  <c r="BA584" i="36"/>
  <c r="BA568" i="36"/>
  <c r="BA571" i="36"/>
  <c r="BB196" i="36"/>
  <c r="BB394" i="36"/>
  <c r="BB492" i="36" s="1"/>
  <c r="BA295" i="36"/>
  <c r="BB205" i="36"/>
  <c r="BB403" i="36"/>
  <c r="BB501" i="36" s="1"/>
  <c r="BA304" i="36"/>
  <c r="BB193" i="36"/>
  <c r="BB391" i="36"/>
  <c r="BB489" i="36" s="1"/>
  <c r="BA292" i="36"/>
  <c r="BB181" i="36"/>
  <c r="BB379" i="36"/>
  <c r="BB477" i="36" s="1"/>
  <c r="BA280" i="36"/>
  <c r="BB185" i="36"/>
  <c r="BB383" i="36"/>
  <c r="BB481" i="36" s="1"/>
  <c r="BA284" i="36"/>
  <c r="BB204" i="36"/>
  <c r="BB402" i="36"/>
  <c r="BB500" i="36" s="1"/>
  <c r="BA303" i="36"/>
  <c r="BB503" i="36"/>
  <c r="BA601" i="36"/>
  <c r="BB182" i="36"/>
  <c r="BB380" i="36"/>
  <c r="BB478" i="36" s="1"/>
  <c r="BA281" i="36"/>
  <c r="BB202" i="36"/>
  <c r="BB400" i="36"/>
  <c r="BB498" i="36" s="1"/>
  <c r="BA301" i="36"/>
  <c r="BB183" i="36"/>
  <c r="BB381" i="36"/>
  <c r="BB479" i="36" s="1"/>
  <c r="BA282" i="36"/>
  <c r="BB172" i="36"/>
  <c r="BB370" i="36"/>
  <c r="BB468" i="36" s="1"/>
  <c r="BA271" i="36"/>
  <c r="BB184" i="36"/>
  <c r="BB382" i="36"/>
  <c r="BB480" i="36" s="1"/>
  <c r="BA283" i="36"/>
  <c r="BB187" i="36"/>
  <c r="BB385" i="36"/>
  <c r="BB483" i="36" s="1"/>
  <c r="BA286" i="36"/>
  <c r="BC195" i="36"/>
  <c r="BC393" i="36"/>
  <c r="BB294" i="36"/>
  <c r="BB499" i="36"/>
  <c r="BA597" i="36"/>
  <c r="BC199" i="36"/>
  <c r="BC397" i="36"/>
  <c r="BB298" i="36"/>
  <c r="BA592" i="36"/>
  <c r="BB180" i="36"/>
  <c r="BB378" i="36"/>
  <c r="BB476" i="36" s="1"/>
  <c r="BA279" i="36"/>
  <c r="BB188" i="36"/>
  <c r="BB386" i="36"/>
  <c r="BB484" i="36" s="1"/>
  <c r="BA287" i="36"/>
  <c r="BC191" i="36"/>
  <c r="BC389" i="36"/>
  <c r="BB290" i="36"/>
  <c r="BC207" i="36"/>
  <c r="BC405" i="36"/>
  <c r="BB306" i="36"/>
  <c r="BB190" i="36"/>
  <c r="BB388" i="36"/>
  <c r="BB486" i="36" s="1"/>
  <c r="BA289" i="36"/>
  <c r="BB174" i="36"/>
  <c r="BB372" i="36"/>
  <c r="BB470" i="36" s="1"/>
  <c r="BA273" i="36"/>
  <c r="BB487" i="36"/>
  <c r="BA585" i="36"/>
  <c r="BB189" i="36"/>
  <c r="BB387" i="36"/>
  <c r="BB485" i="36" s="1"/>
  <c r="BA288" i="36"/>
  <c r="BB194" i="36"/>
  <c r="BB392" i="36"/>
  <c r="BB490" i="36" s="1"/>
  <c r="BA293" i="36"/>
  <c r="BB368" i="36"/>
  <c r="BB466" i="36" s="1"/>
  <c r="BB170" i="36"/>
  <c r="BA269" i="36"/>
  <c r="BB171" i="36"/>
  <c r="BB369" i="36"/>
  <c r="BB467" i="36" s="1"/>
  <c r="BA270" i="36"/>
  <c r="BB201" i="36"/>
  <c r="BB399" i="36"/>
  <c r="BB497" i="36" s="1"/>
  <c r="BA300" i="36"/>
  <c r="BB176" i="36"/>
  <c r="BB374" i="36"/>
  <c r="BB472" i="36" s="1"/>
  <c r="BA275" i="36"/>
  <c r="BB169" i="36"/>
  <c r="BB367" i="36"/>
  <c r="BB465" i="36" s="1"/>
  <c r="BA268" i="36"/>
  <c r="BB118" i="32"/>
  <c r="BA139" i="32"/>
  <c r="BB566" i="36" l="1"/>
  <c r="BB588" i="36"/>
  <c r="BB568" i="36"/>
  <c r="BB596" i="36"/>
  <c r="BB598" i="36"/>
  <c r="BB563" i="36"/>
  <c r="BB572" i="36"/>
  <c r="BB565" i="36"/>
  <c r="BB583" i="36"/>
  <c r="BB576" i="36"/>
  <c r="BB579" i="36"/>
  <c r="BB599" i="36"/>
  <c r="BB571" i="36"/>
  <c r="BB600" i="36"/>
  <c r="BB594" i="36"/>
  <c r="BB584" i="36"/>
  <c r="BB577" i="36"/>
  <c r="BB591" i="36"/>
  <c r="BB580" i="36"/>
  <c r="BB564" i="36"/>
  <c r="BB575" i="36"/>
  <c r="BB573" i="36"/>
  <c r="BB595" i="36"/>
  <c r="BB574" i="36"/>
  <c r="BB578" i="36"/>
  <c r="BB590" i="36"/>
  <c r="BB569" i="36"/>
  <c r="BB592" i="36"/>
  <c r="BC177" i="36"/>
  <c r="BC375" i="36"/>
  <c r="BC473" i="36" s="1"/>
  <c r="BB276" i="36"/>
  <c r="BC200" i="36"/>
  <c r="BC398" i="36"/>
  <c r="BC496" i="36" s="1"/>
  <c r="BB299" i="36"/>
  <c r="BC186" i="36"/>
  <c r="BC384" i="36"/>
  <c r="BC482" i="36" s="1"/>
  <c r="BB285" i="36"/>
  <c r="BB586" i="36"/>
  <c r="BC171" i="36"/>
  <c r="BC369" i="36"/>
  <c r="BC467" i="36" s="1"/>
  <c r="BB270" i="36"/>
  <c r="BC205" i="36"/>
  <c r="BC403" i="36"/>
  <c r="BC501" i="36" s="1"/>
  <c r="BB304" i="36"/>
  <c r="BC196" i="36"/>
  <c r="BC394" i="36"/>
  <c r="BC492" i="36" s="1"/>
  <c r="BB295" i="36"/>
  <c r="BC491" i="36"/>
  <c r="BB589" i="36"/>
  <c r="BC499" i="36"/>
  <c r="BB597" i="36"/>
  <c r="BB587" i="36"/>
  <c r="BC184" i="36"/>
  <c r="BC382" i="36"/>
  <c r="BC480" i="36" s="1"/>
  <c r="BB283" i="36"/>
  <c r="BC503" i="36"/>
  <c r="BB601" i="36"/>
  <c r="BC192" i="36"/>
  <c r="BC390" i="36"/>
  <c r="BC488" i="36" s="1"/>
  <c r="BB291" i="36"/>
  <c r="BC198" i="36"/>
  <c r="BC396" i="36"/>
  <c r="BC494" i="36" s="1"/>
  <c r="BB297" i="36"/>
  <c r="BD191" i="36"/>
  <c r="BD389" i="36"/>
  <c r="BC290" i="36"/>
  <c r="BC183" i="36"/>
  <c r="BC381" i="36"/>
  <c r="BC479" i="36" s="1"/>
  <c r="BB282" i="36"/>
  <c r="BC206" i="36"/>
  <c r="BC404" i="36"/>
  <c r="BC502" i="36" s="1"/>
  <c r="BB305" i="36"/>
  <c r="BB581" i="36"/>
  <c r="BC201" i="36"/>
  <c r="BC399" i="36"/>
  <c r="BC497" i="36" s="1"/>
  <c r="BB300" i="36"/>
  <c r="BC487" i="36"/>
  <c r="BB585" i="36"/>
  <c r="BC180" i="36"/>
  <c r="BC378" i="36"/>
  <c r="BC476" i="36" s="1"/>
  <c r="BB279" i="36"/>
  <c r="BB570" i="36"/>
  <c r="BC169" i="36"/>
  <c r="BC367" i="36"/>
  <c r="BC465" i="36" s="1"/>
  <c r="BB268" i="36"/>
  <c r="BC174" i="36"/>
  <c r="BC372" i="36"/>
  <c r="BC470" i="36" s="1"/>
  <c r="BB273" i="36"/>
  <c r="BC190" i="36"/>
  <c r="BC388" i="36"/>
  <c r="BC486" i="36" s="1"/>
  <c r="BB289" i="36"/>
  <c r="BB567" i="36"/>
  <c r="BB582" i="36"/>
  <c r="BD195" i="36"/>
  <c r="BD393" i="36"/>
  <c r="BC294" i="36"/>
  <c r="BC495" i="36"/>
  <c r="BB593" i="36"/>
  <c r="BC172" i="36"/>
  <c r="BC370" i="36"/>
  <c r="BC468" i="36" s="1"/>
  <c r="BB271" i="36"/>
  <c r="BC185" i="36"/>
  <c r="BC383" i="36"/>
  <c r="BC481" i="36" s="1"/>
  <c r="BB284" i="36"/>
  <c r="BC178" i="36"/>
  <c r="BC376" i="36"/>
  <c r="BC474" i="36" s="1"/>
  <c r="BB277" i="36"/>
  <c r="BC170" i="36"/>
  <c r="BC368" i="36"/>
  <c r="BC466" i="36" s="1"/>
  <c r="BB269" i="36"/>
  <c r="BC204" i="36"/>
  <c r="BC402" i="36"/>
  <c r="BC500" i="36" s="1"/>
  <c r="BB303" i="36"/>
  <c r="BD203" i="36"/>
  <c r="BD401" i="36"/>
  <c r="BC302" i="36"/>
  <c r="BC182" i="36"/>
  <c r="BC380" i="36"/>
  <c r="BC478" i="36" s="1"/>
  <c r="BB281" i="36"/>
  <c r="BC197" i="36"/>
  <c r="BC395" i="36"/>
  <c r="BC493" i="36" s="1"/>
  <c r="BB296" i="36"/>
  <c r="BC189" i="36"/>
  <c r="BC387" i="36"/>
  <c r="BC485" i="36" s="1"/>
  <c r="BB288" i="36"/>
  <c r="BC181" i="36"/>
  <c r="BC379" i="36"/>
  <c r="BC477" i="36" s="1"/>
  <c r="BB280" i="36"/>
  <c r="BC179" i="36"/>
  <c r="BC377" i="36"/>
  <c r="BC475" i="36" s="1"/>
  <c r="BB278" i="36"/>
  <c r="BC173" i="36"/>
  <c r="BC371" i="36"/>
  <c r="BC469" i="36" s="1"/>
  <c r="BB272" i="36"/>
  <c r="BD207" i="36"/>
  <c r="BD405" i="36"/>
  <c r="BC306" i="36"/>
  <c r="BD199" i="36"/>
  <c r="BD397" i="36"/>
  <c r="BC298" i="36"/>
  <c r="BC176" i="36"/>
  <c r="BC374" i="36"/>
  <c r="BC472" i="36" s="1"/>
  <c r="BB275" i="36"/>
  <c r="BC194" i="36"/>
  <c r="BC392" i="36"/>
  <c r="BC490" i="36" s="1"/>
  <c r="BB293" i="36"/>
  <c r="BC188" i="36"/>
  <c r="BC386" i="36"/>
  <c r="BC484" i="36" s="1"/>
  <c r="BB287" i="36"/>
  <c r="BC187" i="36"/>
  <c r="BC385" i="36"/>
  <c r="BC483" i="36" s="1"/>
  <c r="BB286" i="36"/>
  <c r="BC202" i="36"/>
  <c r="BC400" i="36"/>
  <c r="BC498" i="36" s="1"/>
  <c r="BB301" i="36"/>
  <c r="BC193" i="36"/>
  <c r="BC391" i="36"/>
  <c r="BC489" i="36" s="1"/>
  <c r="BB292" i="36"/>
  <c r="BC175" i="36"/>
  <c r="BC373" i="36"/>
  <c r="BC471" i="36" s="1"/>
  <c r="BB274" i="36"/>
  <c r="BC118" i="32"/>
  <c r="BB139" i="32"/>
  <c r="BC575" i="36" l="1"/>
  <c r="BC567" i="36"/>
  <c r="BC596" i="36"/>
  <c r="BC573" i="36"/>
  <c r="BC572" i="36"/>
  <c r="BC595" i="36"/>
  <c r="BC586" i="36"/>
  <c r="BC598" i="36"/>
  <c r="BC588" i="36"/>
  <c r="BC584" i="36"/>
  <c r="BC599" i="36"/>
  <c r="BC569" i="36"/>
  <c r="BC579" i="36"/>
  <c r="BC594" i="36"/>
  <c r="BC570" i="36"/>
  <c r="BC576" i="36"/>
  <c r="BC600" i="36"/>
  <c r="BC565" i="36"/>
  <c r="BC564" i="36"/>
  <c r="BC592" i="36"/>
  <c r="BC578" i="36"/>
  <c r="BC574" i="36"/>
  <c r="BC583" i="36"/>
  <c r="BC566" i="36"/>
  <c r="BC590" i="36"/>
  <c r="BC571" i="36"/>
  <c r="BC581" i="36"/>
  <c r="BC563" i="36"/>
  <c r="BD187" i="36"/>
  <c r="BD385" i="36"/>
  <c r="BD483" i="36" s="1"/>
  <c r="BC286" i="36"/>
  <c r="BC582" i="36"/>
  <c r="BD499" i="36"/>
  <c r="BC597" i="36"/>
  <c r="BD202" i="36"/>
  <c r="BD400" i="36"/>
  <c r="BD498" i="36" s="1"/>
  <c r="BC301" i="36"/>
  <c r="BD186" i="36"/>
  <c r="BD384" i="36"/>
  <c r="BD482" i="36" s="1"/>
  <c r="BC285" i="36"/>
  <c r="BC577" i="36"/>
  <c r="BD193" i="36"/>
  <c r="BD391" i="36"/>
  <c r="BC292" i="36"/>
  <c r="BD175" i="36"/>
  <c r="BD373" i="36"/>
  <c r="BD471" i="36" s="1"/>
  <c r="BC274" i="36"/>
  <c r="BE207" i="36"/>
  <c r="BE405" i="36"/>
  <c r="BD306" i="36"/>
  <c r="BD197" i="36"/>
  <c r="BD395" i="36"/>
  <c r="BD493" i="36" s="1"/>
  <c r="BC296" i="36"/>
  <c r="BD185" i="36"/>
  <c r="BD383" i="36"/>
  <c r="BD481" i="36" s="1"/>
  <c r="BC284" i="36"/>
  <c r="BD172" i="36"/>
  <c r="BD370" i="36"/>
  <c r="BD468" i="36" s="1"/>
  <c r="BC271" i="36"/>
  <c r="BD190" i="36"/>
  <c r="BD388" i="36"/>
  <c r="BD486" i="36" s="1"/>
  <c r="BC289" i="36"/>
  <c r="BD174" i="36"/>
  <c r="BD372" i="36"/>
  <c r="BD470" i="36" s="1"/>
  <c r="BC273" i="36"/>
  <c r="BD180" i="36"/>
  <c r="BD378" i="36"/>
  <c r="BD476" i="36" s="1"/>
  <c r="BC279" i="36"/>
  <c r="BE191" i="36"/>
  <c r="BE389" i="36"/>
  <c r="BD290" i="36"/>
  <c r="BD173" i="36"/>
  <c r="BD371" i="36"/>
  <c r="BD469" i="36" s="1"/>
  <c r="BC272" i="36"/>
  <c r="BD182" i="36"/>
  <c r="BD380" i="36"/>
  <c r="BD478" i="36" s="1"/>
  <c r="BC281" i="36"/>
  <c r="BD489" i="36"/>
  <c r="BC587" i="36"/>
  <c r="BD179" i="36"/>
  <c r="BD377" i="36"/>
  <c r="BD475" i="36" s="1"/>
  <c r="BC278" i="36"/>
  <c r="BD204" i="36"/>
  <c r="BD402" i="36"/>
  <c r="BD500" i="36" s="1"/>
  <c r="BC303" i="36"/>
  <c r="BD170" i="36"/>
  <c r="BD368" i="36"/>
  <c r="BD466" i="36" s="1"/>
  <c r="BC269" i="36"/>
  <c r="BD169" i="36"/>
  <c r="BD367" i="36"/>
  <c r="BD465" i="36" s="1"/>
  <c r="BC268" i="36"/>
  <c r="BD205" i="36"/>
  <c r="BD403" i="36"/>
  <c r="BD501" i="36" s="1"/>
  <c r="BC304" i="36"/>
  <c r="BD200" i="36"/>
  <c r="BD398" i="36"/>
  <c r="BD496" i="36" s="1"/>
  <c r="BC299" i="36"/>
  <c r="BC568" i="36"/>
  <c r="BD177" i="36"/>
  <c r="BD375" i="36"/>
  <c r="BD473" i="36" s="1"/>
  <c r="BC276" i="36"/>
  <c r="BD178" i="36"/>
  <c r="BD376" i="36"/>
  <c r="BD474" i="36" s="1"/>
  <c r="BC277" i="36"/>
  <c r="BD189" i="36"/>
  <c r="BD387" i="36"/>
  <c r="BD485" i="36" s="1"/>
  <c r="BC288" i="36"/>
  <c r="BD495" i="36"/>
  <c r="BC593" i="36"/>
  <c r="BD183" i="36"/>
  <c r="BD381" i="36"/>
  <c r="BD479" i="36" s="1"/>
  <c r="BC282" i="36"/>
  <c r="BD184" i="36"/>
  <c r="BD382" i="36"/>
  <c r="BD480" i="36" s="1"/>
  <c r="BC283" i="36"/>
  <c r="BD491" i="36"/>
  <c r="BC589" i="36"/>
  <c r="BD194" i="36"/>
  <c r="BD392" i="36"/>
  <c r="BD490" i="36" s="1"/>
  <c r="BC293" i="36"/>
  <c r="BD181" i="36"/>
  <c r="BD379" i="36"/>
  <c r="BD477" i="36" s="1"/>
  <c r="BC280" i="36"/>
  <c r="BD198" i="36"/>
  <c r="BD396" i="36"/>
  <c r="BD494" i="36" s="1"/>
  <c r="BC297" i="36"/>
  <c r="BC591" i="36"/>
  <c r="BD188" i="36"/>
  <c r="BD386" i="36"/>
  <c r="BD484" i="36" s="1"/>
  <c r="BC287" i="36"/>
  <c r="BD176" i="36"/>
  <c r="BD374" i="36"/>
  <c r="BD472" i="36" s="1"/>
  <c r="BC275" i="36"/>
  <c r="BE397" i="36"/>
  <c r="BE199" i="36"/>
  <c r="BD298" i="36"/>
  <c r="BD196" i="36"/>
  <c r="BD394" i="36"/>
  <c r="BD492" i="36" s="1"/>
  <c r="BC295" i="36"/>
  <c r="BE203" i="36"/>
  <c r="BE401" i="36"/>
  <c r="BD302" i="36"/>
  <c r="BE195" i="36"/>
  <c r="BE393" i="36"/>
  <c r="BD294" i="36"/>
  <c r="BD487" i="36"/>
  <c r="BC585" i="36"/>
  <c r="BD201" i="36"/>
  <c r="BD399" i="36"/>
  <c r="BD497" i="36" s="1"/>
  <c r="BC300" i="36"/>
  <c r="BD206" i="36"/>
  <c r="BD404" i="36"/>
  <c r="BD502" i="36" s="1"/>
  <c r="BC305" i="36"/>
  <c r="BD192" i="36"/>
  <c r="BD390" i="36"/>
  <c r="BD488" i="36" s="1"/>
  <c r="BC291" i="36"/>
  <c r="BD503" i="36"/>
  <c r="BC601" i="36"/>
  <c r="BD171" i="36"/>
  <c r="BD369" i="36"/>
  <c r="BD467" i="36" s="1"/>
  <c r="BC270" i="36"/>
  <c r="BC580" i="36"/>
  <c r="BD118" i="32"/>
  <c r="BC139" i="32"/>
  <c r="BD586" i="36" l="1"/>
  <c r="BD582" i="36"/>
  <c r="BD578" i="36"/>
  <c r="BD563" i="36"/>
  <c r="BD566" i="36"/>
  <c r="BD565" i="36"/>
  <c r="BD600" i="36"/>
  <c r="BD567" i="36"/>
  <c r="BD594" i="36"/>
  <c r="BD577" i="36"/>
  <c r="BD579" i="36"/>
  <c r="BD569" i="36"/>
  <c r="BD581" i="36"/>
  <c r="BD568" i="36"/>
  <c r="BD588" i="36"/>
  <c r="BD572" i="36"/>
  <c r="BD564" i="36"/>
  <c r="BD570" i="36"/>
  <c r="BD592" i="36"/>
  <c r="BD599" i="36"/>
  <c r="BD584" i="36"/>
  <c r="BD596" i="36"/>
  <c r="BD571" i="36"/>
  <c r="BD598" i="36"/>
  <c r="BD590" i="36"/>
  <c r="BE495" i="36"/>
  <c r="BD593" i="36"/>
  <c r="BE188" i="36"/>
  <c r="BE386" i="36"/>
  <c r="BE484" i="36" s="1"/>
  <c r="BD287" i="36"/>
  <c r="BE392" i="36"/>
  <c r="BE490" i="36" s="1"/>
  <c r="BE194" i="36"/>
  <c r="BD293" i="36"/>
  <c r="BE503" i="36"/>
  <c r="BD601" i="36"/>
  <c r="BE181" i="36"/>
  <c r="BE379" i="36"/>
  <c r="BD280" i="36"/>
  <c r="BD576" i="36"/>
  <c r="BE491" i="36"/>
  <c r="BD589" i="36"/>
  <c r="BF195" i="36"/>
  <c r="BF393" i="36"/>
  <c r="BE294" i="36"/>
  <c r="BE178" i="36"/>
  <c r="BE376" i="36"/>
  <c r="BE474" i="36" s="1"/>
  <c r="BD277" i="36"/>
  <c r="BE200" i="36"/>
  <c r="BE398" i="36"/>
  <c r="BE496" i="36" s="1"/>
  <c r="BD299" i="36"/>
  <c r="BE179" i="36"/>
  <c r="BE377" i="36"/>
  <c r="BE475" i="36" s="1"/>
  <c r="BD278" i="36"/>
  <c r="BE182" i="36"/>
  <c r="BE380" i="36"/>
  <c r="BE478" i="36" s="1"/>
  <c r="BD281" i="36"/>
  <c r="BD573" i="36"/>
  <c r="BE206" i="36"/>
  <c r="BE404" i="36"/>
  <c r="BE502" i="36" s="1"/>
  <c r="BD305" i="36"/>
  <c r="BF203" i="36"/>
  <c r="BF401" i="36"/>
  <c r="BE302" i="36"/>
  <c r="BE204" i="36"/>
  <c r="BE402" i="36"/>
  <c r="BE500" i="36" s="1"/>
  <c r="BD303" i="36"/>
  <c r="BE185" i="36"/>
  <c r="BE383" i="36"/>
  <c r="BE481" i="36" s="1"/>
  <c r="BD284" i="36"/>
  <c r="BE487" i="36"/>
  <c r="BD585" i="36"/>
  <c r="BE198" i="36"/>
  <c r="BE396" i="36"/>
  <c r="BE494" i="36" s="1"/>
  <c r="BD297" i="36"/>
  <c r="BE172" i="36"/>
  <c r="BE370" i="36"/>
  <c r="BE468" i="36" s="1"/>
  <c r="BD271" i="36"/>
  <c r="BE187" i="36"/>
  <c r="BE385" i="36"/>
  <c r="BE483" i="36" s="1"/>
  <c r="BD286" i="36"/>
  <c r="BD583" i="36"/>
  <c r="BD574" i="36"/>
  <c r="BE192" i="36"/>
  <c r="BE390" i="36"/>
  <c r="BE488" i="36" s="1"/>
  <c r="BD291" i="36"/>
  <c r="BF199" i="36"/>
  <c r="BF397" i="36"/>
  <c r="BE298" i="36"/>
  <c r="BE184" i="36"/>
  <c r="BE382" i="36"/>
  <c r="BE480" i="36" s="1"/>
  <c r="BD283" i="36"/>
  <c r="BE183" i="36"/>
  <c r="BE381" i="36"/>
  <c r="BE479" i="36" s="1"/>
  <c r="BD282" i="36"/>
  <c r="BE170" i="36"/>
  <c r="BE368" i="36"/>
  <c r="BE466" i="36" s="1"/>
  <c r="BD269" i="36"/>
  <c r="BD587" i="36"/>
  <c r="BE174" i="36"/>
  <c r="BE372" i="36"/>
  <c r="BE470" i="36" s="1"/>
  <c r="BD273" i="36"/>
  <c r="BE190" i="36"/>
  <c r="BE388" i="36"/>
  <c r="BE486" i="36" s="1"/>
  <c r="BD289" i="36"/>
  <c r="BD580" i="36"/>
  <c r="BE196" i="36"/>
  <c r="BE394" i="36"/>
  <c r="BE492" i="36" s="1"/>
  <c r="BD295" i="36"/>
  <c r="BE169" i="36"/>
  <c r="BE367" i="36"/>
  <c r="BE465" i="36" s="1"/>
  <c r="BD268" i="36"/>
  <c r="BE189" i="36"/>
  <c r="BE387" i="36"/>
  <c r="BE485" i="36" s="1"/>
  <c r="BD288" i="36"/>
  <c r="BE173" i="36"/>
  <c r="BE371" i="36"/>
  <c r="BE469" i="36" s="1"/>
  <c r="BD272" i="36"/>
  <c r="BF207" i="36"/>
  <c r="BF405" i="36"/>
  <c r="BE306" i="36"/>
  <c r="BE175" i="36"/>
  <c r="BE373" i="36"/>
  <c r="BE471" i="36" s="1"/>
  <c r="BD274" i="36"/>
  <c r="BE193" i="36"/>
  <c r="BE391" i="36"/>
  <c r="BE489" i="36" s="1"/>
  <c r="BD292" i="36"/>
  <c r="BE171" i="36"/>
  <c r="BE369" i="36"/>
  <c r="BE467" i="36" s="1"/>
  <c r="BD270" i="36"/>
  <c r="BE201" i="36"/>
  <c r="BE399" i="36"/>
  <c r="BE497" i="36" s="1"/>
  <c r="BD300" i="36"/>
  <c r="BD591" i="36"/>
  <c r="BE177" i="36"/>
  <c r="BE375" i="36"/>
  <c r="BE473" i="36" s="1"/>
  <c r="BD276" i="36"/>
  <c r="BE180" i="36"/>
  <c r="BE378" i="36"/>
  <c r="BE476" i="36" s="1"/>
  <c r="BD279" i="36"/>
  <c r="BE186" i="36"/>
  <c r="BE384" i="36"/>
  <c r="BE482" i="36" s="1"/>
  <c r="BD285" i="36"/>
  <c r="BE202" i="36"/>
  <c r="BE400" i="36"/>
  <c r="BE498" i="36" s="1"/>
  <c r="BD301" i="36"/>
  <c r="BE499" i="36"/>
  <c r="BD597" i="36"/>
  <c r="BD595" i="36"/>
  <c r="BE477" i="36"/>
  <c r="BD575" i="36"/>
  <c r="BE176" i="36"/>
  <c r="BE374" i="36"/>
  <c r="BE472" i="36" s="1"/>
  <c r="BD275" i="36"/>
  <c r="BE205" i="36"/>
  <c r="BE403" i="36"/>
  <c r="BE501" i="36" s="1"/>
  <c r="BD304" i="36"/>
  <c r="BF191" i="36"/>
  <c r="BF389" i="36"/>
  <c r="BE290" i="36"/>
  <c r="BE197" i="36"/>
  <c r="BE395" i="36"/>
  <c r="BE493" i="36" s="1"/>
  <c r="BD296" i="36"/>
  <c r="BE118" i="32"/>
  <c r="BD139" i="32"/>
  <c r="BE591" i="36" l="1"/>
  <c r="BE598" i="36"/>
  <c r="BE594" i="36"/>
  <c r="BE569" i="36"/>
  <c r="BE596" i="36"/>
  <c r="BE571" i="36"/>
  <c r="BE563" i="36"/>
  <c r="BE584" i="36"/>
  <c r="BE581" i="36"/>
  <c r="BE570" i="36"/>
  <c r="BE565" i="36"/>
  <c r="BE587" i="36"/>
  <c r="BE576" i="36"/>
  <c r="BE588" i="36"/>
  <c r="BE574" i="36"/>
  <c r="BE583" i="36"/>
  <c r="BE577" i="36"/>
  <c r="BE572" i="36"/>
  <c r="BE592" i="36"/>
  <c r="BE564" i="36"/>
  <c r="BE599" i="36"/>
  <c r="BE595" i="36"/>
  <c r="BE590" i="36"/>
  <c r="BE568" i="36"/>
  <c r="BE586" i="36"/>
  <c r="BE566" i="36"/>
  <c r="BE582" i="36"/>
  <c r="BF177" i="36"/>
  <c r="BF375" i="36"/>
  <c r="BF473" i="36" s="1"/>
  <c r="BE276" i="36"/>
  <c r="BF185" i="36"/>
  <c r="BF383" i="36"/>
  <c r="BF481" i="36" s="1"/>
  <c r="BE284" i="36"/>
  <c r="BE578" i="36"/>
  <c r="BF176" i="36"/>
  <c r="BF374" i="36"/>
  <c r="BF472" i="36" s="1"/>
  <c r="BE275" i="36"/>
  <c r="BF175" i="36"/>
  <c r="BF373" i="36"/>
  <c r="BF471" i="36" s="1"/>
  <c r="BE274" i="36"/>
  <c r="BG207" i="36"/>
  <c r="BG405" i="36"/>
  <c r="BF306" i="36"/>
  <c r="BF172" i="36"/>
  <c r="BF370" i="36"/>
  <c r="BF468" i="36" s="1"/>
  <c r="BE271" i="36"/>
  <c r="BG203" i="36"/>
  <c r="BG401" i="36"/>
  <c r="BF302" i="36"/>
  <c r="BF182" i="36"/>
  <c r="BF380" i="36"/>
  <c r="BF478" i="36" s="1"/>
  <c r="BE281" i="36"/>
  <c r="BF491" i="36"/>
  <c r="BE589" i="36"/>
  <c r="BF194" i="36"/>
  <c r="BF392" i="36"/>
  <c r="BF490" i="36" s="1"/>
  <c r="BE293" i="36"/>
  <c r="BG195" i="36"/>
  <c r="BG393" i="36"/>
  <c r="BF294" i="36"/>
  <c r="BF183" i="36"/>
  <c r="BF381" i="36"/>
  <c r="BF479" i="36" s="1"/>
  <c r="BE282" i="36"/>
  <c r="BF205" i="36"/>
  <c r="BF403" i="36"/>
  <c r="BF501" i="36" s="1"/>
  <c r="BE304" i="36"/>
  <c r="BE579" i="36"/>
  <c r="BF499" i="36"/>
  <c r="BE597" i="36"/>
  <c r="BF180" i="36"/>
  <c r="BF378" i="36"/>
  <c r="BF476" i="36" s="1"/>
  <c r="BE279" i="36"/>
  <c r="BF204" i="36"/>
  <c r="BF402" i="36"/>
  <c r="BF500" i="36" s="1"/>
  <c r="BE303" i="36"/>
  <c r="BF178" i="36"/>
  <c r="BF376" i="36"/>
  <c r="BF474" i="36" s="1"/>
  <c r="BE277" i="36"/>
  <c r="BF186" i="36"/>
  <c r="BF384" i="36"/>
  <c r="BF482" i="36" s="1"/>
  <c r="BE285" i="36"/>
  <c r="BF201" i="36"/>
  <c r="BF399" i="36"/>
  <c r="BF497" i="36" s="1"/>
  <c r="BE300" i="36"/>
  <c r="BF193" i="36"/>
  <c r="BF391" i="36"/>
  <c r="BF489" i="36" s="1"/>
  <c r="BE292" i="36"/>
  <c r="BF190" i="36"/>
  <c r="BF388" i="36"/>
  <c r="BF486" i="36" s="1"/>
  <c r="BE289" i="36"/>
  <c r="BF495" i="36"/>
  <c r="BE593" i="36"/>
  <c r="BF184" i="36"/>
  <c r="BF382" i="36"/>
  <c r="BF480" i="36" s="1"/>
  <c r="BE283" i="36"/>
  <c r="BE575" i="36"/>
  <c r="BE580" i="36"/>
  <c r="BF174" i="36"/>
  <c r="BF372" i="36"/>
  <c r="BF470" i="36" s="1"/>
  <c r="BE273" i="36"/>
  <c r="BF198" i="36"/>
  <c r="BF396" i="36"/>
  <c r="BF494" i="36" s="1"/>
  <c r="BE297" i="36"/>
  <c r="BF181" i="36"/>
  <c r="BF379" i="36"/>
  <c r="BF477" i="36" s="1"/>
  <c r="BE280" i="36"/>
  <c r="BF196" i="36"/>
  <c r="BF394" i="36"/>
  <c r="BF492" i="36" s="1"/>
  <c r="BE295" i="36"/>
  <c r="BF487" i="36"/>
  <c r="BE585" i="36"/>
  <c r="BF171" i="36"/>
  <c r="BF369" i="36"/>
  <c r="BF467" i="36" s="1"/>
  <c r="BE270" i="36"/>
  <c r="BE567" i="36"/>
  <c r="BE600" i="36"/>
  <c r="BF187" i="36"/>
  <c r="BF385" i="36"/>
  <c r="BF483" i="36" s="1"/>
  <c r="BE286" i="36"/>
  <c r="BF197" i="36"/>
  <c r="BF395" i="36"/>
  <c r="BF493" i="36" s="1"/>
  <c r="BE296" i="36"/>
  <c r="BG191" i="36"/>
  <c r="BG389" i="36"/>
  <c r="BF290" i="36"/>
  <c r="BF173" i="36"/>
  <c r="BF371" i="36"/>
  <c r="BF469" i="36" s="1"/>
  <c r="BE272" i="36"/>
  <c r="BF189" i="36"/>
  <c r="BF387" i="36"/>
  <c r="BF485" i="36" s="1"/>
  <c r="BE288" i="36"/>
  <c r="BF170" i="36"/>
  <c r="BF368" i="36"/>
  <c r="BF466" i="36" s="1"/>
  <c r="BE269" i="36"/>
  <c r="BF206" i="36"/>
  <c r="BF404" i="36"/>
  <c r="BF502" i="36" s="1"/>
  <c r="BE305" i="36"/>
  <c r="BF179" i="36"/>
  <c r="BF377" i="36"/>
  <c r="BF475" i="36" s="1"/>
  <c r="BE278" i="36"/>
  <c r="BF200" i="36"/>
  <c r="BF398" i="36"/>
  <c r="BF496" i="36" s="1"/>
  <c r="BE299" i="36"/>
  <c r="BE573" i="36"/>
  <c r="BF202" i="36"/>
  <c r="BF400" i="36"/>
  <c r="BF498" i="36" s="1"/>
  <c r="BE301" i="36"/>
  <c r="BF169" i="36"/>
  <c r="BF367" i="36"/>
  <c r="BF465" i="36" s="1"/>
  <c r="BE268" i="36"/>
  <c r="BG199" i="36"/>
  <c r="BG397" i="36"/>
  <c r="BF298" i="36"/>
  <c r="BF192" i="36"/>
  <c r="BF390" i="36"/>
  <c r="BF488" i="36" s="1"/>
  <c r="BE291" i="36"/>
  <c r="BF503" i="36"/>
  <c r="BE601" i="36"/>
  <c r="BF188" i="36"/>
  <c r="BF386" i="36"/>
  <c r="BF484" i="36" s="1"/>
  <c r="BE287" i="36"/>
  <c r="BF118" i="32"/>
  <c r="BE139" i="32"/>
  <c r="BF571" i="36" l="1"/>
  <c r="BF568" i="36"/>
  <c r="BF586" i="36"/>
  <c r="BF596" i="36"/>
  <c r="BF595" i="36"/>
  <c r="BF576" i="36"/>
  <c r="BF594" i="36"/>
  <c r="BF578" i="36"/>
  <c r="BF575" i="36"/>
  <c r="BF598" i="36"/>
  <c r="BF574" i="36"/>
  <c r="BF563" i="36"/>
  <c r="BF566" i="36"/>
  <c r="BF583" i="36"/>
  <c r="BF591" i="36"/>
  <c r="BF565" i="36"/>
  <c r="BF582" i="36"/>
  <c r="BF600" i="36"/>
  <c r="BF584" i="36"/>
  <c r="BF569" i="36"/>
  <c r="BF573" i="36"/>
  <c r="BF567" i="36"/>
  <c r="BF588" i="36"/>
  <c r="BF579" i="36"/>
  <c r="BF580" i="36"/>
  <c r="BG169" i="36"/>
  <c r="BG367" i="36"/>
  <c r="BG465" i="36" s="1"/>
  <c r="BF268" i="36"/>
  <c r="BG186" i="36"/>
  <c r="BG384" i="36"/>
  <c r="BG482" i="36" s="1"/>
  <c r="BF285" i="36"/>
  <c r="BF599" i="36"/>
  <c r="BF577" i="36"/>
  <c r="BG189" i="36"/>
  <c r="BG387" i="36"/>
  <c r="BG485" i="36" s="1"/>
  <c r="BF288" i="36"/>
  <c r="BG181" i="36"/>
  <c r="BG379" i="36"/>
  <c r="BG477" i="36" s="1"/>
  <c r="BF280" i="36"/>
  <c r="BF570" i="36"/>
  <c r="BG206" i="36"/>
  <c r="BG404" i="36"/>
  <c r="BG502" i="36" s="1"/>
  <c r="BF305" i="36"/>
  <c r="BG495" i="36"/>
  <c r="BF593" i="36"/>
  <c r="BG185" i="36"/>
  <c r="BG383" i="36"/>
  <c r="BG481" i="36" s="1"/>
  <c r="BF284" i="36"/>
  <c r="BF572" i="36"/>
  <c r="BG487" i="36"/>
  <c r="BF585" i="36"/>
  <c r="BG204" i="36"/>
  <c r="BG402" i="36"/>
  <c r="BG500" i="36" s="1"/>
  <c r="BF303" i="36"/>
  <c r="BG499" i="36"/>
  <c r="BF597" i="36"/>
  <c r="BH195" i="36"/>
  <c r="BH393" i="36"/>
  <c r="BG294" i="36"/>
  <c r="BH203" i="36"/>
  <c r="BH401" i="36"/>
  <c r="BG302" i="36"/>
  <c r="BH191" i="36"/>
  <c r="BH389" i="36"/>
  <c r="BG290" i="36"/>
  <c r="BG503" i="36"/>
  <c r="BF601" i="36"/>
  <c r="BG184" i="36"/>
  <c r="BG382" i="36"/>
  <c r="BG480" i="36" s="1"/>
  <c r="BF283" i="36"/>
  <c r="BG201" i="36"/>
  <c r="BG399" i="36"/>
  <c r="BG497" i="36" s="1"/>
  <c r="BF300" i="36"/>
  <c r="BG194" i="36"/>
  <c r="BG392" i="36"/>
  <c r="BG490" i="36" s="1"/>
  <c r="BF293" i="36"/>
  <c r="BF590" i="36"/>
  <c r="BH199" i="36"/>
  <c r="BH397" i="36"/>
  <c r="BG298" i="36"/>
  <c r="BG196" i="36"/>
  <c r="BG394" i="36"/>
  <c r="BG492" i="36" s="1"/>
  <c r="BF295" i="36"/>
  <c r="BG174" i="36"/>
  <c r="BG372" i="36"/>
  <c r="BG470" i="36" s="1"/>
  <c r="BF273" i="36"/>
  <c r="BG183" i="36"/>
  <c r="BG381" i="36"/>
  <c r="BG479" i="36" s="1"/>
  <c r="BF282" i="36"/>
  <c r="BG182" i="36"/>
  <c r="BG380" i="36"/>
  <c r="BG478" i="36" s="1"/>
  <c r="BF281" i="36"/>
  <c r="BG176" i="36"/>
  <c r="BG374" i="36"/>
  <c r="BG472" i="36" s="1"/>
  <c r="BF275" i="36"/>
  <c r="BF564" i="36"/>
  <c r="BG179" i="36"/>
  <c r="BG377" i="36"/>
  <c r="BG475" i="36" s="1"/>
  <c r="BF278" i="36"/>
  <c r="BG188" i="36"/>
  <c r="BG386" i="36"/>
  <c r="BG484" i="36" s="1"/>
  <c r="BF287" i="36"/>
  <c r="BG202" i="36"/>
  <c r="BG400" i="36"/>
  <c r="BG498" i="36" s="1"/>
  <c r="BF301" i="36"/>
  <c r="BG200" i="36"/>
  <c r="BG398" i="36"/>
  <c r="BG496" i="36" s="1"/>
  <c r="BF299" i="36"/>
  <c r="BG170" i="36"/>
  <c r="BG368" i="36"/>
  <c r="BG466" i="36" s="1"/>
  <c r="BF269" i="36"/>
  <c r="BG190" i="36"/>
  <c r="BG388" i="36"/>
  <c r="BG486" i="36" s="1"/>
  <c r="BF289" i="36"/>
  <c r="BG193" i="36"/>
  <c r="BG391" i="36"/>
  <c r="BG489" i="36" s="1"/>
  <c r="BF292" i="36"/>
  <c r="BG205" i="36"/>
  <c r="BG403" i="36"/>
  <c r="BG501" i="36" s="1"/>
  <c r="BF304" i="36"/>
  <c r="BG491" i="36"/>
  <c r="BF589" i="36"/>
  <c r="BG175" i="36"/>
  <c r="BG373" i="36"/>
  <c r="BG471" i="36" s="1"/>
  <c r="BF274" i="36"/>
  <c r="BG171" i="36"/>
  <c r="BG369" i="36"/>
  <c r="BG467" i="36" s="1"/>
  <c r="BF270" i="36"/>
  <c r="BG192" i="36"/>
  <c r="BG390" i="36"/>
  <c r="BG488" i="36" s="1"/>
  <c r="BF291" i="36"/>
  <c r="BG173" i="36"/>
  <c r="BG371" i="36"/>
  <c r="BG469" i="36" s="1"/>
  <c r="BF272" i="36"/>
  <c r="BG197" i="36"/>
  <c r="BG395" i="36"/>
  <c r="BG493" i="36" s="1"/>
  <c r="BF296" i="36"/>
  <c r="BG187" i="36"/>
  <c r="BG385" i="36"/>
  <c r="BG483" i="36" s="1"/>
  <c r="BF286" i="36"/>
  <c r="BG198" i="36"/>
  <c r="BG396" i="36"/>
  <c r="BG494" i="36" s="1"/>
  <c r="BF297" i="36"/>
  <c r="BG177" i="36"/>
  <c r="BG375" i="36"/>
  <c r="BG473" i="36" s="1"/>
  <c r="BF276" i="36"/>
  <c r="BG178" i="36"/>
  <c r="BG376" i="36"/>
  <c r="BG474" i="36" s="1"/>
  <c r="BF277" i="36"/>
  <c r="BG180" i="36"/>
  <c r="BG378" i="36"/>
  <c r="BG476" i="36" s="1"/>
  <c r="BF279" i="36"/>
  <c r="BG172" i="36"/>
  <c r="BG370" i="36"/>
  <c r="BG468" i="36" s="1"/>
  <c r="BF271" i="36"/>
  <c r="BH207" i="36"/>
  <c r="BH405" i="36"/>
  <c r="BG306" i="36"/>
  <c r="BF592" i="36"/>
  <c r="BF587" i="36"/>
  <c r="BF581" i="36"/>
  <c r="BG118" i="32"/>
  <c r="BF139" i="32"/>
  <c r="BG584" i="36" l="1"/>
  <c r="BG592" i="36"/>
  <c r="BG564" i="36"/>
  <c r="BG575" i="36"/>
  <c r="BG568" i="36"/>
  <c r="BG578" i="36"/>
  <c r="BG598" i="36"/>
  <c r="BG563" i="36"/>
  <c r="BG596" i="36"/>
  <c r="BG565" i="36"/>
  <c r="BG570" i="36"/>
  <c r="BG569" i="36"/>
  <c r="BG571" i="36"/>
  <c r="BG576" i="36"/>
  <c r="BG588" i="36"/>
  <c r="BG583" i="36"/>
  <c r="BG591" i="36"/>
  <c r="BG595" i="36"/>
  <c r="BG574" i="36"/>
  <c r="BG582" i="36"/>
  <c r="BG572" i="36"/>
  <c r="BG594" i="36"/>
  <c r="BG566" i="36"/>
  <c r="BG586" i="36"/>
  <c r="BG590" i="36"/>
  <c r="BH175" i="36"/>
  <c r="BH373" i="36"/>
  <c r="BH471" i="36" s="1"/>
  <c r="BG274" i="36"/>
  <c r="BH170" i="36"/>
  <c r="BH368" i="36"/>
  <c r="BH466" i="36" s="1"/>
  <c r="BG269" i="36"/>
  <c r="BH202" i="36"/>
  <c r="BH400" i="36"/>
  <c r="BH498" i="36" s="1"/>
  <c r="BG301" i="36"/>
  <c r="BH188" i="36"/>
  <c r="BH386" i="36"/>
  <c r="BH484" i="36" s="1"/>
  <c r="BG287" i="36"/>
  <c r="BH179" i="36"/>
  <c r="BH377" i="36"/>
  <c r="BH475" i="36" s="1"/>
  <c r="BG278" i="36"/>
  <c r="BH182" i="36"/>
  <c r="BH380" i="36"/>
  <c r="BH478" i="36" s="1"/>
  <c r="BG281" i="36"/>
  <c r="BI191" i="36"/>
  <c r="BI389" i="36"/>
  <c r="BH290" i="36"/>
  <c r="BH499" i="36"/>
  <c r="BG597" i="36"/>
  <c r="BG577" i="36"/>
  <c r="BH186" i="36"/>
  <c r="BH384" i="36"/>
  <c r="BH482" i="36" s="1"/>
  <c r="BG285" i="36"/>
  <c r="BG567" i="36"/>
  <c r="BG573" i="36"/>
  <c r="BH197" i="36"/>
  <c r="BH395" i="36"/>
  <c r="BH493" i="36" s="1"/>
  <c r="BG296" i="36"/>
  <c r="BH190" i="36"/>
  <c r="BH388" i="36"/>
  <c r="BH486" i="36" s="1"/>
  <c r="BG289" i="36"/>
  <c r="BH174" i="36"/>
  <c r="BH372" i="36"/>
  <c r="BH470" i="36" s="1"/>
  <c r="BG273" i="36"/>
  <c r="BH196" i="36"/>
  <c r="BH394" i="36"/>
  <c r="BH492" i="36" s="1"/>
  <c r="BG295" i="36"/>
  <c r="BH503" i="36"/>
  <c r="BG601" i="36"/>
  <c r="BH180" i="36"/>
  <c r="BH378" i="36"/>
  <c r="BH476" i="36" s="1"/>
  <c r="BG279" i="36"/>
  <c r="BH193" i="36"/>
  <c r="BH391" i="36"/>
  <c r="BH489" i="36" s="1"/>
  <c r="BG292" i="36"/>
  <c r="BG580" i="36"/>
  <c r="BH201" i="36"/>
  <c r="BH399" i="36"/>
  <c r="BH497" i="36" s="1"/>
  <c r="BG300" i="36"/>
  <c r="BI195" i="36"/>
  <c r="BI393" i="36"/>
  <c r="BH294" i="36"/>
  <c r="BG599" i="36"/>
  <c r="BI199" i="36"/>
  <c r="BI397" i="36"/>
  <c r="BH298" i="36"/>
  <c r="BH487" i="36"/>
  <c r="BG585" i="36"/>
  <c r="BH198" i="36"/>
  <c r="BH396" i="36"/>
  <c r="BH494" i="36" s="1"/>
  <c r="BG297" i="36"/>
  <c r="BH491" i="36"/>
  <c r="BG589" i="36"/>
  <c r="BH183" i="36"/>
  <c r="BH381" i="36"/>
  <c r="BH479" i="36" s="1"/>
  <c r="BG282" i="36"/>
  <c r="BH206" i="36"/>
  <c r="BH404" i="36"/>
  <c r="BH502" i="36" s="1"/>
  <c r="BG305" i="36"/>
  <c r="BH172" i="36"/>
  <c r="BH370" i="36"/>
  <c r="BH468" i="36" s="1"/>
  <c r="BG271" i="36"/>
  <c r="BH177" i="36"/>
  <c r="BH375" i="36"/>
  <c r="BH473" i="36" s="1"/>
  <c r="BG276" i="36"/>
  <c r="BH205" i="36"/>
  <c r="BH403" i="36"/>
  <c r="BH501" i="36" s="1"/>
  <c r="BG304" i="36"/>
  <c r="BH187" i="36"/>
  <c r="BH385" i="36"/>
  <c r="BH483" i="36" s="1"/>
  <c r="BG286" i="36"/>
  <c r="BI207" i="36"/>
  <c r="BI405" i="36"/>
  <c r="BH306" i="36"/>
  <c r="BH178" i="36"/>
  <c r="BH376" i="36"/>
  <c r="BH474" i="36" s="1"/>
  <c r="BG277" i="36"/>
  <c r="BH192" i="36"/>
  <c r="BH390" i="36"/>
  <c r="BH488" i="36" s="1"/>
  <c r="BG291" i="36"/>
  <c r="BH194" i="36"/>
  <c r="BH392" i="36"/>
  <c r="BH490" i="36" s="1"/>
  <c r="BG293" i="36"/>
  <c r="BH204" i="36"/>
  <c r="BH402" i="36"/>
  <c r="BH500" i="36" s="1"/>
  <c r="BG303" i="36"/>
  <c r="BH185" i="36"/>
  <c r="BH383" i="36"/>
  <c r="BH481" i="36" s="1"/>
  <c r="BG284" i="36"/>
  <c r="BH495" i="36"/>
  <c r="BG593" i="36"/>
  <c r="BH189" i="36"/>
  <c r="BH387" i="36"/>
  <c r="BH485" i="36" s="1"/>
  <c r="BG288" i="36"/>
  <c r="BG587" i="36"/>
  <c r="BH200" i="36"/>
  <c r="BH398" i="36"/>
  <c r="BH496" i="36" s="1"/>
  <c r="BG299" i="36"/>
  <c r="BG579" i="36"/>
  <c r="BG600" i="36"/>
  <c r="BH171" i="36"/>
  <c r="BH369" i="36"/>
  <c r="BH467" i="36" s="1"/>
  <c r="BG270" i="36"/>
  <c r="BH176" i="36"/>
  <c r="BH374" i="36"/>
  <c r="BH472" i="36" s="1"/>
  <c r="BG275" i="36"/>
  <c r="BG581" i="36"/>
  <c r="BH181" i="36"/>
  <c r="BH379" i="36"/>
  <c r="BH477" i="36" s="1"/>
  <c r="BG280" i="36"/>
  <c r="BH173" i="36"/>
  <c r="BH371" i="36"/>
  <c r="BH469" i="36" s="1"/>
  <c r="BG272" i="36"/>
  <c r="BH184" i="36"/>
  <c r="BH382" i="36"/>
  <c r="BH480" i="36" s="1"/>
  <c r="BG283" i="36"/>
  <c r="BI203" i="36"/>
  <c r="BI401" i="36"/>
  <c r="BH302" i="36"/>
  <c r="BH169" i="36"/>
  <c r="BH367" i="36"/>
  <c r="BH465" i="36" s="1"/>
  <c r="BG268" i="36"/>
  <c r="BH118" i="32"/>
  <c r="BG139" i="32"/>
  <c r="BH584" i="36" l="1"/>
  <c r="BH594" i="36"/>
  <c r="BH592" i="36"/>
  <c r="BH575" i="36"/>
  <c r="BH579" i="36"/>
  <c r="BH569" i="36"/>
  <c r="BH577" i="36"/>
  <c r="BH578" i="36"/>
  <c r="BH583" i="36"/>
  <c r="BH566" i="36"/>
  <c r="BH595" i="36"/>
  <c r="BH576" i="36"/>
  <c r="BH563" i="36"/>
  <c r="BH570" i="36"/>
  <c r="BH564" i="36"/>
  <c r="BH582" i="36"/>
  <c r="BH588" i="36"/>
  <c r="BH571" i="36"/>
  <c r="BH587" i="36"/>
  <c r="BJ199" i="36"/>
  <c r="BJ397" i="36"/>
  <c r="BI298" i="36"/>
  <c r="BI499" i="36"/>
  <c r="BH597" i="36"/>
  <c r="BH580" i="36"/>
  <c r="BI184" i="36"/>
  <c r="BI382" i="36"/>
  <c r="BI480" i="36" s="1"/>
  <c r="BH283" i="36"/>
  <c r="BH581" i="36"/>
  <c r="BH590" i="36"/>
  <c r="BI189" i="36"/>
  <c r="BI387" i="36"/>
  <c r="BI485" i="36" s="1"/>
  <c r="BH288" i="36"/>
  <c r="BH599" i="36"/>
  <c r="BH572" i="36"/>
  <c r="BH600" i="36"/>
  <c r="BI179" i="36"/>
  <c r="BI377" i="36"/>
  <c r="BI475" i="36" s="1"/>
  <c r="BH278" i="36"/>
  <c r="BH574" i="36"/>
  <c r="BH596" i="36"/>
  <c r="BH598" i="36"/>
  <c r="BI503" i="36"/>
  <c r="BH601" i="36"/>
  <c r="BH565" i="36"/>
  <c r="BI173" i="36"/>
  <c r="BI371" i="36"/>
  <c r="BI469" i="36" s="1"/>
  <c r="BH272" i="36"/>
  <c r="BI495" i="36"/>
  <c r="BH593" i="36"/>
  <c r="BI204" i="36"/>
  <c r="BI402" i="36"/>
  <c r="BI500" i="36" s="1"/>
  <c r="BH303" i="36"/>
  <c r="BI194" i="36"/>
  <c r="BI392" i="36"/>
  <c r="BI490" i="36" s="1"/>
  <c r="BH293" i="36"/>
  <c r="BI187" i="36"/>
  <c r="BI385" i="36"/>
  <c r="BI483" i="36" s="1"/>
  <c r="BH286" i="36"/>
  <c r="BI205" i="36"/>
  <c r="BI403" i="36"/>
  <c r="BI501" i="36" s="1"/>
  <c r="BH304" i="36"/>
  <c r="BI487" i="36"/>
  <c r="BH585" i="36"/>
  <c r="BI180" i="36"/>
  <c r="BI378" i="36"/>
  <c r="BI476" i="36" s="1"/>
  <c r="BH279" i="36"/>
  <c r="BI182" i="36"/>
  <c r="BI380" i="36"/>
  <c r="BI478" i="36" s="1"/>
  <c r="BH281" i="36"/>
  <c r="BH568" i="36"/>
  <c r="BJ207" i="36"/>
  <c r="BJ405" i="36"/>
  <c r="BI306" i="36"/>
  <c r="BI196" i="36"/>
  <c r="BI394" i="36"/>
  <c r="BI492" i="36" s="1"/>
  <c r="BH295" i="36"/>
  <c r="BJ203" i="36"/>
  <c r="BJ401" i="36"/>
  <c r="BI302" i="36"/>
  <c r="BI185" i="36"/>
  <c r="BI383" i="36"/>
  <c r="BI481" i="36" s="1"/>
  <c r="BH284" i="36"/>
  <c r="BI177" i="36"/>
  <c r="BI375" i="36"/>
  <c r="BI473" i="36" s="1"/>
  <c r="BH276" i="36"/>
  <c r="BI183" i="36"/>
  <c r="BI381" i="36"/>
  <c r="BI479" i="36" s="1"/>
  <c r="BH282" i="36"/>
  <c r="BI174" i="36"/>
  <c r="BI372" i="36"/>
  <c r="BI470" i="36" s="1"/>
  <c r="BH273" i="36"/>
  <c r="BI175" i="36"/>
  <c r="BI373" i="36"/>
  <c r="BI471" i="36" s="1"/>
  <c r="BH274" i="36"/>
  <c r="BI181" i="36"/>
  <c r="BI379" i="36"/>
  <c r="BI477" i="36" s="1"/>
  <c r="BH280" i="36"/>
  <c r="BI178" i="36"/>
  <c r="BI376" i="36"/>
  <c r="BI474" i="36" s="1"/>
  <c r="BH277" i="36"/>
  <c r="BI491" i="36"/>
  <c r="BH589" i="36"/>
  <c r="BI198" i="36"/>
  <c r="BI396" i="36"/>
  <c r="BI494" i="36" s="1"/>
  <c r="BH297" i="36"/>
  <c r="BI201" i="36"/>
  <c r="BI399" i="36"/>
  <c r="BI497" i="36" s="1"/>
  <c r="BH300" i="36"/>
  <c r="BI190" i="36"/>
  <c r="BI388" i="36"/>
  <c r="BI486" i="36" s="1"/>
  <c r="BH289" i="36"/>
  <c r="BJ191" i="36"/>
  <c r="BJ389" i="36"/>
  <c r="BI290" i="36"/>
  <c r="BI176" i="36"/>
  <c r="BI374" i="36"/>
  <c r="BI472" i="36" s="1"/>
  <c r="BH275" i="36"/>
  <c r="BI188" i="36"/>
  <c r="BI386" i="36"/>
  <c r="BI484" i="36" s="1"/>
  <c r="BH287" i="36"/>
  <c r="BH591" i="36"/>
  <c r="BH567" i="36"/>
  <c r="BH586" i="36"/>
  <c r="BI197" i="36"/>
  <c r="BI395" i="36"/>
  <c r="BI493" i="36" s="1"/>
  <c r="BH296" i="36"/>
  <c r="BI171" i="36"/>
  <c r="BI369" i="36"/>
  <c r="BI467" i="36" s="1"/>
  <c r="BH270" i="36"/>
  <c r="BI192" i="36"/>
  <c r="BI390" i="36"/>
  <c r="BI488" i="36" s="1"/>
  <c r="BH291" i="36"/>
  <c r="BI186" i="36"/>
  <c r="BI384" i="36"/>
  <c r="BI482" i="36" s="1"/>
  <c r="BH285" i="36"/>
  <c r="BI172" i="36"/>
  <c r="BI370" i="36"/>
  <c r="BI468" i="36" s="1"/>
  <c r="BH271" i="36"/>
  <c r="BI169" i="36"/>
  <c r="BI367" i="36"/>
  <c r="BI465" i="36" s="1"/>
  <c r="BH268" i="36"/>
  <c r="BI200" i="36"/>
  <c r="BI398" i="36"/>
  <c r="BI496" i="36" s="1"/>
  <c r="BH299" i="36"/>
  <c r="BI206" i="36"/>
  <c r="BI404" i="36"/>
  <c r="BI502" i="36" s="1"/>
  <c r="BH305" i="36"/>
  <c r="BJ195" i="36"/>
  <c r="BJ393" i="36"/>
  <c r="BI294" i="36"/>
  <c r="BI193" i="36"/>
  <c r="BI391" i="36"/>
  <c r="BI489" i="36" s="1"/>
  <c r="BH292" i="36"/>
  <c r="BH573" i="36"/>
  <c r="BI202" i="36"/>
  <c r="BI400" i="36"/>
  <c r="BI498" i="36" s="1"/>
  <c r="BH301" i="36"/>
  <c r="BI170" i="36"/>
  <c r="BI368" i="36"/>
  <c r="BI466" i="36" s="1"/>
  <c r="BH269" i="36"/>
  <c r="BI118" i="32"/>
  <c r="BH139" i="32"/>
  <c r="BI564" i="36" l="1"/>
  <c r="BI587" i="36"/>
  <c r="BI565" i="36"/>
  <c r="BI579" i="36"/>
  <c r="BI574" i="36"/>
  <c r="BI581" i="36"/>
  <c r="BI566" i="36"/>
  <c r="BI582" i="36"/>
  <c r="BI591" i="36"/>
  <c r="BI584" i="36"/>
  <c r="BI588" i="36"/>
  <c r="BI567" i="36"/>
  <c r="BI583" i="36"/>
  <c r="BI592" i="36"/>
  <c r="BI578" i="36"/>
  <c r="BI580" i="36"/>
  <c r="BI563" i="36"/>
  <c r="BI568" i="36"/>
  <c r="BI594" i="36"/>
  <c r="BI575" i="36"/>
  <c r="BI577" i="36"/>
  <c r="BI570" i="36"/>
  <c r="BI571" i="36"/>
  <c r="BI599" i="36"/>
  <c r="BI596" i="36"/>
  <c r="BI600" i="36"/>
  <c r="BI572" i="36"/>
  <c r="BI573" i="36"/>
  <c r="BJ172" i="36"/>
  <c r="BJ370" i="36"/>
  <c r="BJ468" i="36" s="1"/>
  <c r="BI271" i="36"/>
  <c r="BJ170" i="36"/>
  <c r="BJ368" i="36"/>
  <c r="BJ466" i="36" s="1"/>
  <c r="BI269" i="36"/>
  <c r="BJ184" i="36"/>
  <c r="BJ382" i="36"/>
  <c r="BJ480" i="36" s="1"/>
  <c r="BI283" i="36"/>
  <c r="BJ201" i="36"/>
  <c r="BJ399" i="36"/>
  <c r="BJ497" i="36" s="1"/>
  <c r="BI300" i="36"/>
  <c r="BJ198" i="36"/>
  <c r="BJ396" i="36"/>
  <c r="BJ494" i="36" s="1"/>
  <c r="BI297" i="36"/>
  <c r="BJ181" i="36"/>
  <c r="BJ379" i="36"/>
  <c r="BJ477" i="36" s="1"/>
  <c r="BI280" i="36"/>
  <c r="BJ175" i="36"/>
  <c r="BJ373" i="36"/>
  <c r="BJ471" i="36" s="1"/>
  <c r="BI274" i="36"/>
  <c r="BJ183" i="36"/>
  <c r="BJ381" i="36"/>
  <c r="BJ479" i="36" s="1"/>
  <c r="BI282" i="36"/>
  <c r="BI598" i="36"/>
  <c r="BJ499" i="36"/>
  <c r="BI597" i="36"/>
  <c r="BK195" i="36"/>
  <c r="BK393" i="36"/>
  <c r="BJ294" i="36"/>
  <c r="BJ171" i="36"/>
  <c r="BJ369" i="36"/>
  <c r="BJ467" i="36" s="1"/>
  <c r="BI270" i="36"/>
  <c r="BJ178" i="36"/>
  <c r="BJ376" i="36"/>
  <c r="BJ474" i="36" s="1"/>
  <c r="BI277" i="36"/>
  <c r="BJ173" i="36"/>
  <c r="BJ371" i="36"/>
  <c r="BJ469" i="36" s="1"/>
  <c r="BI272" i="36"/>
  <c r="BI590" i="36"/>
  <c r="BJ193" i="36"/>
  <c r="BJ391" i="36"/>
  <c r="BJ489" i="36" s="1"/>
  <c r="BI292" i="36"/>
  <c r="BJ192" i="36"/>
  <c r="BJ390" i="36"/>
  <c r="BJ488" i="36" s="1"/>
  <c r="BI291" i="36"/>
  <c r="BJ487" i="36"/>
  <c r="BI585" i="36"/>
  <c r="BJ495" i="36"/>
  <c r="BI593" i="36"/>
  <c r="BJ179" i="36"/>
  <c r="BJ377" i="36"/>
  <c r="BJ475" i="36" s="1"/>
  <c r="BI278" i="36"/>
  <c r="BJ503" i="36"/>
  <c r="BI601" i="36"/>
  <c r="BI595" i="36"/>
  <c r="BI569" i="36"/>
  <c r="BI586" i="36"/>
  <c r="BJ169" i="36"/>
  <c r="BJ367" i="36"/>
  <c r="BJ465" i="36" s="1"/>
  <c r="BI268" i="36"/>
  <c r="BJ202" i="36"/>
  <c r="BJ400" i="36"/>
  <c r="BJ498" i="36" s="1"/>
  <c r="BI301" i="36"/>
  <c r="BJ200" i="36"/>
  <c r="BJ398" i="36"/>
  <c r="BJ496" i="36" s="1"/>
  <c r="BI299" i="36"/>
  <c r="BJ176" i="36"/>
  <c r="BJ374" i="36"/>
  <c r="BJ472" i="36" s="1"/>
  <c r="BI275" i="36"/>
  <c r="BJ185" i="36"/>
  <c r="BJ383" i="36"/>
  <c r="BJ481" i="36" s="1"/>
  <c r="BI284" i="36"/>
  <c r="BK207" i="36"/>
  <c r="BK405" i="36"/>
  <c r="BJ306" i="36"/>
  <c r="BJ182" i="36"/>
  <c r="BJ380" i="36"/>
  <c r="BJ478" i="36" s="1"/>
  <c r="BI281" i="36"/>
  <c r="BJ204" i="36"/>
  <c r="BJ402" i="36"/>
  <c r="BJ500" i="36" s="1"/>
  <c r="BI303" i="36"/>
  <c r="BK191" i="36"/>
  <c r="BK389" i="36"/>
  <c r="BJ290" i="36"/>
  <c r="BI576" i="36"/>
  <c r="BJ206" i="36"/>
  <c r="BJ404" i="36"/>
  <c r="BJ502" i="36" s="1"/>
  <c r="BI305" i="36"/>
  <c r="BJ205" i="36"/>
  <c r="BJ403" i="36"/>
  <c r="BJ501" i="36" s="1"/>
  <c r="BI304" i="36"/>
  <c r="BK203" i="36"/>
  <c r="BK401" i="36"/>
  <c r="BJ302" i="36"/>
  <c r="BK199" i="36"/>
  <c r="BK397" i="36"/>
  <c r="BJ298" i="36"/>
  <c r="BJ186" i="36"/>
  <c r="BJ384" i="36"/>
  <c r="BJ482" i="36" s="1"/>
  <c r="BI285" i="36"/>
  <c r="BJ197" i="36"/>
  <c r="BJ395" i="36"/>
  <c r="BJ493" i="36" s="1"/>
  <c r="BI296" i="36"/>
  <c r="BJ190" i="36"/>
  <c r="BJ388" i="36"/>
  <c r="BJ486" i="36" s="1"/>
  <c r="BI289" i="36"/>
  <c r="BJ189" i="36"/>
  <c r="BJ387" i="36"/>
  <c r="BJ485" i="36" s="1"/>
  <c r="BI288" i="36"/>
  <c r="BJ180" i="36"/>
  <c r="BJ378" i="36"/>
  <c r="BJ476" i="36" s="1"/>
  <c r="BI279" i="36"/>
  <c r="BJ188" i="36"/>
  <c r="BJ386" i="36"/>
  <c r="BJ484" i="36" s="1"/>
  <c r="BI287" i="36"/>
  <c r="BJ491" i="36"/>
  <c r="BI589" i="36"/>
  <c r="BJ174" i="36"/>
  <c r="BJ372" i="36"/>
  <c r="BJ470" i="36" s="1"/>
  <c r="BI273" i="36"/>
  <c r="BJ177" i="36"/>
  <c r="BJ375" i="36"/>
  <c r="BJ473" i="36" s="1"/>
  <c r="BI276" i="36"/>
  <c r="BJ196" i="36"/>
  <c r="BJ394" i="36"/>
  <c r="BJ492" i="36" s="1"/>
  <c r="BI295" i="36"/>
  <c r="BJ187" i="36"/>
  <c r="BJ385" i="36"/>
  <c r="BJ483" i="36" s="1"/>
  <c r="BI286" i="36"/>
  <c r="BJ194" i="36"/>
  <c r="BJ392" i="36"/>
  <c r="BJ490" i="36" s="1"/>
  <c r="BI293" i="36"/>
  <c r="BJ118" i="32"/>
  <c r="BI139" i="32"/>
  <c r="BJ565" i="36" l="1"/>
  <c r="BJ595" i="36"/>
  <c r="BJ581" i="36"/>
  <c r="BJ587" i="36"/>
  <c r="BJ579" i="36"/>
  <c r="BJ566" i="36"/>
  <c r="BJ596" i="36"/>
  <c r="BJ588" i="36"/>
  <c r="BJ580" i="36"/>
  <c r="BJ570" i="36"/>
  <c r="BJ567" i="36"/>
  <c r="BJ594" i="36"/>
  <c r="BJ590" i="36"/>
  <c r="BJ582" i="36"/>
  <c r="BJ592" i="36"/>
  <c r="BJ568" i="36"/>
  <c r="BJ591" i="36"/>
  <c r="BJ575" i="36"/>
  <c r="BJ583" i="36"/>
  <c r="BJ573" i="36"/>
  <c r="BJ564" i="36"/>
  <c r="BJ569" i="36"/>
  <c r="BL207" i="36"/>
  <c r="BL405" i="36"/>
  <c r="BK306" i="36"/>
  <c r="BK176" i="36"/>
  <c r="BK374" i="36"/>
  <c r="BK472" i="36" s="1"/>
  <c r="BJ275" i="36"/>
  <c r="BK495" i="36"/>
  <c r="BJ593" i="36"/>
  <c r="BK173" i="36"/>
  <c r="BK371" i="36"/>
  <c r="BK469" i="36" s="1"/>
  <c r="BJ272" i="36"/>
  <c r="BK181" i="36"/>
  <c r="BK379" i="36"/>
  <c r="BK477" i="36" s="1"/>
  <c r="BJ280" i="36"/>
  <c r="BJ600" i="36"/>
  <c r="BJ571" i="36"/>
  <c r="BJ563" i="36"/>
  <c r="BJ574" i="36"/>
  <c r="BK187" i="36"/>
  <c r="BK385" i="36"/>
  <c r="BK483" i="36" s="1"/>
  <c r="BJ286" i="36"/>
  <c r="BK189" i="36"/>
  <c r="BK387" i="36"/>
  <c r="BK485" i="36" s="1"/>
  <c r="BJ288" i="36"/>
  <c r="BL195" i="36"/>
  <c r="BL393" i="36"/>
  <c r="BK294" i="36"/>
  <c r="BK499" i="36"/>
  <c r="BJ597" i="36"/>
  <c r="BK177" i="36"/>
  <c r="BK375" i="36"/>
  <c r="BK473" i="36" s="1"/>
  <c r="BJ276" i="36"/>
  <c r="BK206" i="36"/>
  <c r="BK404" i="36"/>
  <c r="BK502" i="36" s="1"/>
  <c r="BJ305" i="36"/>
  <c r="BK491" i="36"/>
  <c r="BJ589" i="36"/>
  <c r="BJ598" i="36"/>
  <c r="BJ572" i="36"/>
  <c r="BJ599" i="36"/>
  <c r="BK194" i="36"/>
  <c r="BK392" i="36"/>
  <c r="BK490" i="36" s="1"/>
  <c r="BJ293" i="36"/>
  <c r="BK186" i="36"/>
  <c r="BK384" i="36"/>
  <c r="BK482" i="36" s="1"/>
  <c r="BJ285" i="36"/>
  <c r="BJ576" i="36"/>
  <c r="BJ586" i="36"/>
  <c r="BK180" i="36"/>
  <c r="BK378" i="36"/>
  <c r="BK476" i="36" s="1"/>
  <c r="BJ279" i="36"/>
  <c r="BL191" i="36"/>
  <c r="BL389" i="36"/>
  <c r="BK290" i="36"/>
  <c r="BK179" i="36"/>
  <c r="BK377" i="36"/>
  <c r="BK475" i="36" s="1"/>
  <c r="BJ278" i="36"/>
  <c r="BK197" i="36"/>
  <c r="BK395" i="36"/>
  <c r="BK493" i="36" s="1"/>
  <c r="BJ296" i="36"/>
  <c r="BL199" i="36"/>
  <c r="BL397" i="36"/>
  <c r="BK298" i="36"/>
  <c r="BK171" i="36"/>
  <c r="BK369" i="36"/>
  <c r="BK467" i="36" s="1"/>
  <c r="BJ270" i="36"/>
  <c r="BK175" i="36"/>
  <c r="BK373" i="36"/>
  <c r="BK471" i="36" s="1"/>
  <c r="BJ274" i="36"/>
  <c r="BK201" i="36"/>
  <c r="BK399" i="36"/>
  <c r="BK497" i="36" s="1"/>
  <c r="BJ300" i="36"/>
  <c r="BK204" i="36"/>
  <c r="BK402" i="36"/>
  <c r="BK500" i="36" s="1"/>
  <c r="BJ303" i="36"/>
  <c r="BK182" i="36"/>
  <c r="BK380" i="36"/>
  <c r="BK478" i="36" s="1"/>
  <c r="BJ281" i="36"/>
  <c r="BK202" i="36"/>
  <c r="BK400" i="36"/>
  <c r="BK498" i="36" s="1"/>
  <c r="BJ301" i="36"/>
  <c r="BK503" i="36"/>
  <c r="BJ601" i="36"/>
  <c r="BK192" i="36"/>
  <c r="BK390" i="36"/>
  <c r="BK488" i="36" s="1"/>
  <c r="BJ291" i="36"/>
  <c r="BK178" i="36"/>
  <c r="BK376" i="36"/>
  <c r="BK474" i="36" s="1"/>
  <c r="BJ277" i="36"/>
  <c r="BK198" i="36"/>
  <c r="BK396" i="36"/>
  <c r="BK494" i="36" s="1"/>
  <c r="BJ297" i="36"/>
  <c r="BK169" i="36"/>
  <c r="BK367" i="36"/>
  <c r="BK465" i="36" s="1"/>
  <c r="BJ268" i="36"/>
  <c r="BJ578" i="36"/>
  <c r="BJ584" i="36"/>
  <c r="BK196" i="36"/>
  <c r="BK394" i="36"/>
  <c r="BK492" i="36" s="1"/>
  <c r="BJ295" i="36"/>
  <c r="BK174" i="36"/>
  <c r="BK372" i="36"/>
  <c r="BK470" i="36" s="1"/>
  <c r="BJ273" i="36"/>
  <c r="BL203" i="36"/>
  <c r="BL401" i="36"/>
  <c r="BK302" i="36"/>
  <c r="BK205" i="36"/>
  <c r="BK403" i="36"/>
  <c r="BK501" i="36" s="1"/>
  <c r="BJ304" i="36"/>
  <c r="BK200" i="36"/>
  <c r="BK398" i="36"/>
  <c r="BK496" i="36" s="1"/>
  <c r="BJ299" i="36"/>
  <c r="BK487" i="36"/>
  <c r="BJ585" i="36"/>
  <c r="BK193" i="36"/>
  <c r="BK391" i="36"/>
  <c r="BK489" i="36" s="1"/>
  <c r="BJ292" i="36"/>
  <c r="BK188" i="36"/>
  <c r="BK386" i="36"/>
  <c r="BK484" i="36" s="1"/>
  <c r="BJ287" i="36"/>
  <c r="BK172" i="36"/>
  <c r="BK370" i="36"/>
  <c r="BK468" i="36" s="1"/>
  <c r="BJ271" i="36"/>
  <c r="BJ577" i="36"/>
  <c r="BK185" i="36"/>
  <c r="BK383" i="36"/>
  <c r="BK481" i="36" s="1"/>
  <c r="BJ284" i="36"/>
  <c r="BK190" i="36"/>
  <c r="BK388" i="36"/>
  <c r="BK486" i="36" s="1"/>
  <c r="BJ289" i="36"/>
  <c r="BK183" i="36"/>
  <c r="BK381" i="36"/>
  <c r="BK479" i="36" s="1"/>
  <c r="BJ282" i="36"/>
  <c r="BK184" i="36"/>
  <c r="BK382" i="36"/>
  <c r="BK480" i="36" s="1"/>
  <c r="BJ283" i="36"/>
  <c r="BK170" i="36"/>
  <c r="BK368" i="36"/>
  <c r="BK466" i="36" s="1"/>
  <c r="BJ269" i="36"/>
  <c r="BK118" i="32"/>
  <c r="BJ139" i="32"/>
  <c r="BK591" i="36" l="1"/>
  <c r="BK574" i="36"/>
  <c r="BK590" i="36"/>
  <c r="BK564" i="36"/>
  <c r="BK565" i="36"/>
  <c r="BK588" i="36"/>
  <c r="BK570" i="36"/>
  <c r="BK578" i="36"/>
  <c r="BK594" i="36"/>
  <c r="BK595" i="36"/>
  <c r="BK584" i="36"/>
  <c r="BK581" i="36"/>
  <c r="BK596" i="36"/>
  <c r="BK579" i="36"/>
  <c r="BK568" i="36"/>
  <c r="BK563" i="36"/>
  <c r="BK567" i="36"/>
  <c r="BK592" i="36"/>
  <c r="BK566" i="36"/>
  <c r="BK586" i="36"/>
  <c r="BK577" i="36"/>
  <c r="BK587" i="36"/>
  <c r="BK599" i="36"/>
  <c r="BK569" i="36"/>
  <c r="BK580" i="36"/>
  <c r="BK571" i="36"/>
  <c r="BK583" i="36"/>
  <c r="BL174" i="36"/>
  <c r="BL372" i="36"/>
  <c r="BL470" i="36" s="1"/>
  <c r="BK273" i="36"/>
  <c r="BL183" i="36"/>
  <c r="BL381" i="36"/>
  <c r="BL479" i="36" s="1"/>
  <c r="BK282" i="36"/>
  <c r="BL172" i="36"/>
  <c r="BL370" i="36"/>
  <c r="BL468" i="36" s="1"/>
  <c r="BK271" i="36"/>
  <c r="BL200" i="36"/>
  <c r="BL398" i="36"/>
  <c r="BL496" i="36" s="1"/>
  <c r="BK299" i="36"/>
  <c r="BM203" i="36"/>
  <c r="BM401" i="36"/>
  <c r="BL302" i="36"/>
  <c r="BL173" i="36"/>
  <c r="BL371" i="36"/>
  <c r="BL469" i="36" s="1"/>
  <c r="BK272" i="36"/>
  <c r="BL176" i="36"/>
  <c r="BL374" i="36"/>
  <c r="BL472" i="36" s="1"/>
  <c r="BK275" i="36"/>
  <c r="BL503" i="36"/>
  <c r="BK601" i="36"/>
  <c r="BL175" i="36"/>
  <c r="BL373" i="36"/>
  <c r="BL471" i="36" s="1"/>
  <c r="BK274" i="36"/>
  <c r="BK576" i="36"/>
  <c r="BL499" i="36"/>
  <c r="BK597" i="36"/>
  <c r="BK575" i="36"/>
  <c r="BL169" i="36"/>
  <c r="BL367" i="36"/>
  <c r="BL465" i="36" s="1"/>
  <c r="BK268" i="36"/>
  <c r="BL396" i="36"/>
  <c r="BL494" i="36" s="1"/>
  <c r="BL198" i="36"/>
  <c r="BK297" i="36"/>
  <c r="BL201" i="36"/>
  <c r="BL399" i="36"/>
  <c r="BL497" i="36" s="1"/>
  <c r="BK300" i="36"/>
  <c r="BL171" i="36"/>
  <c r="BL369" i="36"/>
  <c r="BL467" i="36" s="1"/>
  <c r="BK270" i="36"/>
  <c r="BL180" i="36"/>
  <c r="BL378" i="36"/>
  <c r="BL476" i="36" s="1"/>
  <c r="BK279" i="36"/>
  <c r="BL186" i="36"/>
  <c r="BL384" i="36"/>
  <c r="BL482" i="36" s="1"/>
  <c r="BK285" i="36"/>
  <c r="BM195" i="36"/>
  <c r="BM393" i="36"/>
  <c r="BL294" i="36"/>
  <c r="BL187" i="36"/>
  <c r="BL385" i="36"/>
  <c r="BL483" i="36" s="1"/>
  <c r="BK286" i="36"/>
  <c r="BL182" i="36"/>
  <c r="BL380" i="36"/>
  <c r="BL478" i="36" s="1"/>
  <c r="BK281" i="36"/>
  <c r="BM191" i="36"/>
  <c r="BM389" i="36"/>
  <c r="BL290" i="36"/>
  <c r="BM207" i="36"/>
  <c r="BM405" i="36"/>
  <c r="BL306" i="36"/>
  <c r="BL178" i="36"/>
  <c r="BL376" i="36"/>
  <c r="BK277" i="36"/>
  <c r="BK573" i="36"/>
  <c r="BL193" i="36"/>
  <c r="BL391" i="36"/>
  <c r="BL489" i="36" s="1"/>
  <c r="BK292" i="36"/>
  <c r="BK598" i="36"/>
  <c r="BL184" i="36"/>
  <c r="BL382" i="36"/>
  <c r="BL480" i="36" s="1"/>
  <c r="BK283" i="36"/>
  <c r="BL202" i="36"/>
  <c r="BL400" i="36"/>
  <c r="BL498" i="36" s="1"/>
  <c r="BK301" i="36"/>
  <c r="BK582" i="36"/>
  <c r="BL190" i="36"/>
  <c r="BL388" i="36"/>
  <c r="BL486" i="36" s="1"/>
  <c r="BK289" i="36"/>
  <c r="BL192" i="36"/>
  <c r="BL390" i="36"/>
  <c r="BL488" i="36" s="1"/>
  <c r="BK291" i="36"/>
  <c r="BL204" i="36"/>
  <c r="BL402" i="36"/>
  <c r="BL500" i="36" s="1"/>
  <c r="BK303" i="36"/>
  <c r="BL179" i="36"/>
  <c r="BL377" i="36"/>
  <c r="BL475" i="36" s="1"/>
  <c r="BK278" i="36"/>
  <c r="BL474" i="36"/>
  <c r="BK572" i="36"/>
  <c r="BL491" i="36"/>
  <c r="BK589" i="36"/>
  <c r="BL177" i="36"/>
  <c r="BL375" i="36"/>
  <c r="BL473" i="36" s="1"/>
  <c r="BK276" i="36"/>
  <c r="BL189" i="36"/>
  <c r="BL387" i="36"/>
  <c r="BL485" i="36" s="1"/>
  <c r="BK288" i="36"/>
  <c r="BL170" i="36"/>
  <c r="BL368" i="36"/>
  <c r="BL466" i="36" s="1"/>
  <c r="BK269" i="36"/>
  <c r="BL185" i="36"/>
  <c r="BL383" i="36"/>
  <c r="BL481" i="36" s="1"/>
  <c r="BK284" i="36"/>
  <c r="BL188" i="36"/>
  <c r="BL386" i="36"/>
  <c r="BL484" i="36" s="1"/>
  <c r="BK287" i="36"/>
  <c r="BL205" i="36"/>
  <c r="BL403" i="36"/>
  <c r="BL501" i="36" s="1"/>
  <c r="BK304" i="36"/>
  <c r="BL196" i="36"/>
  <c r="BL394" i="36"/>
  <c r="BL492" i="36" s="1"/>
  <c r="BK295" i="36"/>
  <c r="BL197" i="36"/>
  <c r="BL395" i="36"/>
  <c r="BL493" i="36" s="1"/>
  <c r="BK296" i="36"/>
  <c r="BL495" i="36"/>
  <c r="BK593" i="36"/>
  <c r="BL206" i="36"/>
  <c r="BL404" i="36"/>
  <c r="BL502" i="36" s="1"/>
  <c r="BK305" i="36"/>
  <c r="BL194" i="36"/>
  <c r="BL392" i="36"/>
  <c r="BL490" i="36" s="1"/>
  <c r="BK293" i="36"/>
  <c r="BK600" i="36"/>
  <c r="BL487" i="36"/>
  <c r="BK585" i="36"/>
  <c r="BM199" i="36"/>
  <c r="BM397" i="36"/>
  <c r="BL298" i="36"/>
  <c r="BL181" i="36"/>
  <c r="BL379" i="36"/>
  <c r="BL477" i="36" s="1"/>
  <c r="BK280" i="36"/>
  <c r="BL118" i="32"/>
  <c r="BK139" i="32"/>
  <c r="BL590" i="36" l="1"/>
  <c r="BL582" i="36"/>
  <c r="BL574" i="36"/>
  <c r="BL570" i="36"/>
  <c r="BL583" i="36"/>
  <c r="BL586" i="36"/>
  <c r="BL578" i="36"/>
  <c r="BL565" i="36"/>
  <c r="BL571" i="36"/>
  <c r="BL576" i="36"/>
  <c r="BL563" i="36"/>
  <c r="BL592" i="36"/>
  <c r="BL573" i="36"/>
  <c r="BL567" i="36"/>
  <c r="BL575" i="36"/>
  <c r="BL599" i="36"/>
  <c r="BL580" i="36"/>
  <c r="BL598" i="36"/>
  <c r="BL595" i="36"/>
  <c r="BL568" i="36"/>
  <c r="BL591" i="36"/>
  <c r="BL581" i="36"/>
  <c r="BL577" i="36"/>
  <c r="BL596" i="36"/>
  <c r="BL594" i="36"/>
  <c r="BN207" i="36"/>
  <c r="BN405" i="36"/>
  <c r="BM306" i="36"/>
  <c r="BM201" i="36"/>
  <c r="BM399" i="36"/>
  <c r="BM497" i="36" s="1"/>
  <c r="BL300" i="36"/>
  <c r="BM503" i="36"/>
  <c r="BL601" i="36"/>
  <c r="BM183" i="36"/>
  <c r="BM381" i="36"/>
  <c r="BM479" i="36" s="1"/>
  <c r="BL282" i="36"/>
  <c r="BM182" i="36"/>
  <c r="BM380" i="36"/>
  <c r="BM478" i="36" s="1"/>
  <c r="BL281" i="36"/>
  <c r="BM200" i="36"/>
  <c r="BM398" i="36"/>
  <c r="BM496" i="36" s="1"/>
  <c r="BL299" i="36"/>
  <c r="BL579" i="36"/>
  <c r="BL564" i="36"/>
  <c r="BN195" i="36"/>
  <c r="BN393" i="36"/>
  <c r="BM294" i="36"/>
  <c r="BM197" i="36"/>
  <c r="BM395" i="36"/>
  <c r="BM493" i="36" s="1"/>
  <c r="BL296" i="36"/>
  <c r="BM188" i="36"/>
  <c r="BM386" i="36"/>
  <c r="BM484" i="36" s="1"/>
  <c r="BL287" i="36"/>
  <c r="BM177" i="36"/>
  <c r="BM375" i="36"/>
  <c r="BM473" i="36" s="1"/>
  <c r="BL276" i="36"/>
  <c r="BM179" i="36"/>
  <c r="BM377" i="36"/>
  <c r="BM475" i="36" s="1"/>
  <c r="BL278" i="36"/>
  <c r="BM193" i="36"/>
  <c r="BM391" i="36"/>
  <c r="BM489" i="36" s="1"/>
  <c r="BL292" i="36"/>
  <c r="BN191" i="36"/>
  <c r="BN389" i="36"/>
  <c r="BM290" i="36"/>
  <c r="BM499" i="36"/>
  <c r="BL597" i="36"/>
  <c r="BM173" i="36"/>
  <c r="BM371" i="36"/>
  <c r="BM469" i="36" s="1"/>
  <c r="BL272" i="36"/>
  <c r="BL566" i="36"/>
  <c r="BM189" i="36"/>
  <c r="BM387" i="36"/>
  <c r="BM485" i="36" s="1"/>
  <c r="BL288" i="36"/>
  <c r="BL587" i="36"/>
  <c r="BL600" i="36"/>
  <c r="BM196" i="36"/>
  <c r="BM394" i="36"/>
  <c r="BM492" i="36" s="1"/>
  <c r="BL295" i="36"/>
  <c r="BM184" i="36"/>
  <c r="BM382" i="36"/>
  <c r="BM480" i="36" s="1"/>
  <c r="BL283" i="36"/>
  <c r="BM169" i="36"/>
  <c r="BM367" i="36"/>
  <c r="BM465" i="36" s="1"/>
  <c r="BL268" i="36"/>
  <c r="BM206" i="36"/>
  <c r="BM404" i="36"/>
  <c r="BM502" i="36" s="1"/>
  <c r="BL305" i="36"/>
  <c r="BM495" i="36"/>
  <c r="BL593" i="36"/>
  <c r="BM170" i="36"/>
  <c r="BM368" i="36"/>
  <c r="BM466" i="36" s="1"/>
  <c r="BL269" i="36"/>
  <c r="BM190" i="36"/>
  <c r="BM388" i="36"/>
  <c r="BM486" i="36" s="1"/>
  <c r="BL289" i="36"/>
  <c r="BM178" i="36"/>
  <c r="BM376" i="36"/>
  <c r="BM474" i="36" s="1"/>
  <c r="BL277" i="36"/>
  <c r="BM176" i="36"/>
  <c r="BM374" i="36"/>
  <c r="BM472" i="36" s="1"/>
  <c r="BL275" i="36"/>
  <c r="BN203" i="36"/>
  <c r="BN401" i="36"/>
  <c r="BM302" i="36"/>
  <c r="BM487" i="36"/>
  <c r="BL585" i="36"/>
  <c r="BL588" i="36"/>
  <c r="BM205" i="36"/>
  <c r="BM403" i="36"/>
  <c r="BM501" i="36" s="1"/>
  <c r="BL304" i="36"/>
  <c r="BL572" i="36"/>
  <c r="BM204" i="36"/>
  <c r="BM402" i="36"/>
  <c r="BM500" i="36" s="1"/>
  <c r="BL303" i="36"/>
  <c r="BM180" i="36"/>
  <c r="BM378" i="36"/>
  <c r="BM476" i="36" s="1"/>
  <c r="BL279" i="36"/>
  <c r="BL569" i="36"/>
  <c r="BL584" i="36"/>
  <c r="BN199" i="36"/>
  <c r="BN397" i="36"/>
  <c r="BM298" i="36"/>
  <c r="BM491" i="36"/>
  <c r="BL589" i="36"/>
  <c r="BM202" i="36"/>
  <c r="BM400" i="36"/>
  <c r="BM498" i="36" s="1"/>
  <c r="BL301" i="36"/>
  <c r="BM187" i="36"/>
  <c r="BM385" i="36"/>
  <c r="BM483" i="36" s="1"/>
  <c r="BL286" i="36"/>
  <c r="BM171" i="36"/>
  <c r="BM369" i="36"/>
  <c r="BM467" i="36" s="1"/>
  <c r="BL270" i="36"/>
  <c r="BM198" i="36"/>
  <c r="BM396" i="36"/>
  <c r="BM494" i="36" s="1"/>
  <c r="BL297" i="36"/>
  <c r="BM175" i="36"/>
  <c r="BM373" i="36"/>
  <c r="BM471" i="36" s="1"/>
  <c r="BL274" i="36"/>
  <c r="BM172" i="36"/>
  <c r="BM370" i="36"/>
  <c r="BM468" i="36" s="1"/>
  <c r="BL271" i="36"/>
  <c r="BM174" i="36"/>
  <c r="BM372" i="36"/>
  <c r="BM470" i="36" s="1"/>
  <c r="BL273" i="36"/>
  <c r="BM181" i="36"/>
  <c r="BM379" i="36"/>
  <c r="BM477" i="36" s="1"/>
  <c r="BL280" i="36"/>
  <c r="BM194" i="36"/>
  <c r="BM392" i="36"/>
  <c r="BM490" i="36" s="1"/>
  <c r="BL293" i="36"/>
  <c r="BM185" i="36"/>
  <c r="BM383" i="36"/>
  <c r="BM481" i="36" s="1"/>
  <c r="BL284" i="36"/>
  <c r="BM192" i="36"/>
  <c r="BM390" i="36"/>
  <c r="BM488" i="36" s="1"/>
  <c r="BL291" i="36"/>
  <c r="BM186" i="36"/>
  <c r="BM384" i="36"/>
  <c r="BM482" i="36" s="1"/>
  <c r="BL285" i="36"/>
  <c r="BM118" i="32"/>
  <c r="BL139" i="32"/>
  <c r="BM599" i="36" l="1"/>
  <c r="BM568" i="36"/>
  <c r="BM564" i="36"/>
  <c r="BM592" i="36"/>
  <c r="BM582" i="36"/>
  <c r="BM588" i="36"/>
  <c r="BM566" i="36"/>
  <c r="BM578" i="36"/>
  <c r="BM565" i="36"/>
  <c r="BM583" i="36"/>
  <c r="BM577" i="36"/>
  <c r="BM573" i="36"/>
  <c r="BM586" i="36"/>
  <c r="BM600" i="36"/>
  <c r="BM596" i="36"/>
  <c r="BM590" i="36"/>
  <c r="BM571" i="36"/>
  <c r="BM579" i="36"/>
  <c r="BM595" i="36"/>
  <c r="BM584" i="36"/>
  <c r="BN204" i="36"/>
  <c r="BN402" i="36"/>
  <c r="BN500" i="36" s="1"/>
  <c r="BM303" i="36"/>
  <c r="BO207" i="36"/>
  <c r="BO405" i="36"/>
  <c r="BN306" i="36"/>
  <c r="BM581" i="36"/>
  <c r="BM598" i="36"/>
  <c r="BM575" i="36"/>
  <c r="BM563" i="36"/>
  <c r="BM570" i="36"/>
  <c r="BN487" i="36"/>
  <c r="BM585" i="36"/>
  <c r="BN170" i="36"/>
  <c r="BN368" i="36"/>
  <c r="BN466" i="36" s="1"/>
  <c r="BM269" i="36"/>
  <c r="BN179" i="36"/>
  <c r="BN377" i="36"/>
  <c r="BN475" i="36" s="1"/>
  <c r="BM278" i="36"/>
  <c r="BN188" i="36"/>
  <c r="BN386" i="36"/>
  <c r="BN484" i="36" s="1"/>
  <c r="BM287" i="36"/>
  <c r="BN200" i="36"/>
  <c r="BN398" i="36"/>
  <c r="BN496" i="36" s="1"/>
  <c r="BM299" i="36"/>
  <c r="BN503" i="36"/>
  <c r="BM601" i="36"/>
  <c r="BN186" i="36"/>
  <c r="BN384" i="36"/>
  <c r="BN482" i="36" s="1"/>
  <c r="BM285" i="36"/>
  <c r="BN175" i="36"/>
  <c r="BN373" i="36"/>
  <c r="BN471" i="36" s="1"/>
  <c r="BM274" i="36"/>
  <c r="BM576" i="36"/>
  <c r="BM580" i="36"/>
  <c r="BO199" i="36"/>
  <c r="BO397" i="36"/>
  <c r="BN298" i="36"/>
  <c r="BO203" i="36"/>
  <c r="BO401" i="36"/>
  <c r="BN302" i="36"/>
  <c r="BN182" i="36"/>
  <c r="BN380" i="36"/>
  <c r="BN478" i="36" s="1"/>
  <c r="BM281" i="36"/>
  <c r="BN174" i="36"/>
  <c r="BN372" i="36"/>
  <c r="BN470" i="36" s="1"/>
  <c r="BM273" i="36"/>
  <c r="BM569" i="36"/>
  <c r="BN178" i="36"/>
  <c r="BN376" i="36"/>
  <c r="BN474" i="36" s="1"/>
  <c r="BM277" i="36"/>
  <c r="BN206" i="36"/>
  <c r="BN404" i="36"/>
  <c r="BN502" i="36" s="1"/>
  <c r="BM305" i="36"/>
  <c r="BO191" i="36"/>
  <c r="BO389" i="36"/>
  <c r="BN290" i="36"/>
  <c r="BM591" i="36"/>
  <c r="BM567" i="36"/>
  <c r="BN185" i="36"/>
  <c r="BN383" i="36"/>
  <c r="BN481" i="36" s="1"/>
  <c r="BM284" i="36"/>
  <c r="BN491" i="36"/>
  <c r="BM589" i="36"/>
  <c r="BN180" i="36"/>
  <c r="BN378" i="36"/>
  <c r="BN476" i="36" s="1"/>
  <c r="BM279" i="36"/>
  <c r="BN205" i="36"/>
  <c r="BN403" i="36"/>
  <c r="BN501" i="36" s="1"/>
  <c r="BM304" i="36"/>
  <c r="BN173" i="36"/>
  <c r="BN371" i="36"/>
  <c r="BN469" i="36" s="1"/>
  <c r="BM272" i="36"/>
  <c r="BN193" i="36"/>
  <c r="BN391" i="36"/>
  <c r="BN489" i="36" s="1"/>
  <c r="BM292" i="36"/>
  <c r="BN177" i="36"/>
  <c r="BN375" i="36"/>
  <c r="BN473" i="36" s="1"/>
  <c r="BM276" i="36"/>
  <c r="BN201" i="36"/>
  <c r="BN399" i="36"/>
  <c r="BN497" i="36" s="1"/>
  <c r="BM300" i="36"/>
  <c r="BN171" i="36"/>
  <c r="BN369" i="36"/>
  <c r="BN467" i="36" s="1"/>
  <c r="BM270" i="36"/>
  <c r="BO195" i="36"/>
  <c r="BO393" i="36"/>
  <c r="BN294" i="36"/>
  <c r="BM594" i="36"/>
  <c r="BM574" i="36"/>
  <c r="BM587" i="36"/>
  <c r="BN181" i="36"/>
  <c r="BN379" i="36"/>
  <c r="BN477" i="36" s="1"/>
  <c r="BM280" i="36"/>
  <c r="BN172" i="36"/>
  <c r="BN370" i="36"/>
  <c r="BN468" i="36" s="1"/>
  <c r="BM271" i="36"/>
  <c r="BN198" i="36"/>
  <c r="BN396" i="36"/>
  <c r="BN494" i="36" s="1"/>
  <c r="BM297" i="36"/>
  <c r="BN187" i="36"/>
  <c r="BN385" i="36"/>
  <c r="BN483" i="36" s="1"/>
  <c r="BM286" i="36"/>
  <c r="BN190" i="36"/>
  <c r="BN388" i="36"/>
  <c r="BN486" i="36" s="1"/>
  <c r="BM289" i="36"/>
  <c r="BN495" i="36"/>
  <c r="BM593" i="36"/>
  <c r="BN169" i="36"/>
  <c r="BN367" i="36"/>
  <c r="BN465" i="36" s="1"/>
  <c r="BM268" i="36"/>
  <c r="BN194" i="36"/>
  <c r="BN392" i="36"/>
  <c r="BN490" i="36" s="1"/>
  <c r="BM293" i="36"/>
  <c r="BN202" i="36"/>
  <c r="BN400" i="36"/>
  <c r="BN498" i="36" s="1"/>
  <c r="BM301" i="36"/>
  <c r="BM572" i="36"/>
  <c r="BN184" i="36"/>
  <c r="BN382" i="36"/>
  <c r="BN480" i="36" s="1"/>
  <c r="BM283" i="36"/>
  <c r="BN192" i="36"/>
  <c r="BN390" i="36"/>
  <c r="BN488" i="36" s="1"/>
  <c r="BM291" i="36"/>
  <c r="BN176" i="36"/>
  <c r="BN374" i="36"/>
  <c r="BN472" i="36" s="1"/>
  <c r="BM275" i="36"/>
  <c r="BN196" i="36"/>
  <c r="BN394" i="36"/>
  <c r="BN492" i="36" s="1"/>
  <c r="BM295" i="36"/>
  <c r="BN189" i="36"/>
  <c r="BN387" i="36"/>
  <c r="BN485" i="36" s="1"/>
  <c r="BM288" i="36"/>
  <c r="BN499" i="36"/>
  <c r="BM597" i="36"/>
  <c r="BN197" i="36"/>
  <c r="BN395" i="36"/>
  <c r="BN493" i="36" s="1"/>
  <c r="BM296" i="36"/>
  <c r="BN183" i="36"/>
  <c r="BN381" i="36"/>
  <c r="BN479" i="36" s="1"/>
  <c r="BM282" i="36"/>
  <c r="BN118" i="32"/>
  <c r="BM139" i="32"/>
  <c r="BN595" i="36" l="1"/>
  <c r="BN594" i="36"/>
  <c r="BN569" i="36"/>
  <c r="BN583" i="36"/>
  <c r="BN575" i="36"/>
  <c r="BN599" i="36"/>
  <c r="BN579" i="36"/>
  <c r="BN568" i="36"/>
  <c r="BN564" i="36"/>
  <c r="BN588" i="36"/>
  <c r="BN573" i="36"/>
  <c r="BN581" i="36"/>
  <c r="BN586" i="36"/>
  <c r="BN565" i="36"/>
  <c r="BN600" i="36"/>
  <c r="BN591" i="36"/>
  <c r="BN578" i="36"/>
  <c r="BN592" i="36"/>
  <c r="BN587" i="36"/>
  <c r="BN582" i="36"/>
  <c r="BN574" i="36"/>
  <c r="BN576" i="36"/>
  <c r="BO194" i="36"/>
  <c r="BO392" i="36"/>
  <c r="BO490" i="36" s="1"/>
  <c r="BN293" i="36"/>
  <c r="BN567" i="36"/>
  <c r="BO183" i="36"/>
  <c r="BO381" i="36"/>
  <c r="BO479" i="36" s="1"/>
  <c r="BN282" i="36"/>
  <c r="BN572" i="36"/>
  <c r="BO172" i="36"/>
  <c r="BO370" i="36"/>
  <c r="BO468" i="36" s="1"/>
  <c r="BN271" i="36"/>
  <c r="BO171" i="36"/>
  <c r="BO369" i="36"/>
  <c r="BO467" i="36" s="1"/>
  <c r="BN270" i="36"/>
  <c r="BO185" i="36"/>
  <c r="BO383" i="36"/>
  <c r="BO481" i="36" s="1"/>
  <c r="BN284" i="36"/>
  <c r="BP199" i="36"/>
  <c r="BP397" i="36"/>
  <c r="BO298" i="36"/>
  <c r="BN570" i="36"/>
  <c r="BN584" i="36"/>
  <c r="BN590" i="36"/>
  <c r="BO197" i="36"/>
  <c r="BO395" i="36"/>
  <c r="BO493" i="36" s="1"/>
  <c r="BN296" i="36"/>
  <c r="BO495" i="36"/>
  <c r="BN593" i="36"/>
  <c r="BO187" i="36"/>
  <c r="BO385" i="36"/>
  <c r="BO483" i="36" s="1"/>
  <c r="BN286" i="36"/>
  <c r="BO193" i="36"/>
  <c r="BO391" i="36"/>
  <c r="BO489" i="36" s="1"/>
  <c r="BN292" i="36"/>
  <c r="BO200" i="36"/>
  <c r="BO398" i="36"/>
  <c r="BO496" i="36" s="1"/>
  <c r="BN299" i="36"/>
  <c r="BO196" i="36"/>
  <c r="BO394" i="36"/>
  <c r="BO492" i="36" s="1"/>
  <c r="BN295" i="36"/>
  <c r="BO180" i="36"/>
  <c r="BO378" i="36"/>
  <c r="BO476" i="36" s="1"/>
  <c r="BN279" i="36"/>
  <c r="BO206" i="36"/>
  <c r="BO404" i="36"/>
  <c r="BO502" i="36" s="1"/>
  <c r="BN305" i="36"/>
  <c r="BO182" i="36"/>
  <c r="BO380" i="36"/>
  <c r="BO478" i="36" s="1"/>
  <c r="BN281" i="36"/>
  <c r="BN596" i="36"/>
  <c r="BO186" i="36"/>
  <c r="BO384" i="36"/>
  <c r="BO482" i="36" s="1"/>
  <c r="BN285" i="36"/>
  <c r="BP207" i="36"/>
  <c r="BP405" i="36"/>
  <c r="BO306" i="36"/>
  <c r="BN577" i="36"/>
  <c r="BO499" i="36"/>
  <c r="BN597" i="36"/>
  <c r="BP195" i="36"/>
  <c r="BP393" i="36"/>
  <c r="BO294" i="36"/>
  <c r="BO173" i="36"/>
  <c r="BO371" i="36"/>
  <c r="BO469" i="36" s="1"/>
  <c r="BN272" i="36"/>
  <c r="BO188" i="36"/>
  <c r="BO386" i="36"/>
  <c r="BO484" i="36" s="1"/>
  <c r="BN287" i="36"/>
  <c r="BO170" i="36"/>
  <c r="BO368" i="36"/>
  <c r="BO466" i="36" s="1"/>
  <c r="BN269" i="36"/>
  <c r="BN580" i="36"/>
  <c r="BN563" i="36"/>
  <c r="BO192" i="36"/>
  <c r="BO390" i="36"/>
  <c r="BO488" i="36" s="1"/>
  <c r="BN291" i="36"/>
  <c r="BO181" i="36"/>
  <c r="BO379" i="36"/>
  <c r="BO477" i="36" s="1"/>
  <c r="BN280" i="36"/>
  <c r="BO201" i="36"/>
  <c r="BO399" i="36"/>
  <c r="BO497" i="36" s="1"/>
  <c r="BN300" i="36"/>
  <c r="BN566" i="36"/>
  <c r="BO202" i="36"/>
  <c r="BO400" i="36"/>
  <c r="BO498" i="36" s="1"/>
  <c r="BN301" i="36"/>
  <c r="BO190" i="36"/>
  <c r="BO388" i="36"/>
  <c r="BO486" i="36" s="1"/>
  <c r="BN289" i="36"/>
  <c r="BO198" i="36"/>
  <c r="BO396" i="36"/>
  <c r="BO494" i="36" s="1"/>
  <c r="BN297" i="36"/>
  <c r="BO491" i="36"/>
  <c r="BN589" i="36"/>
  <c r="BP203" i="36"/>
  <c r="BP401" i="36"/>
  <c r="BO302" i="36"/>
  <c r="BO176" i="36"/>
  <c r="BO374" i="36"/>
  <c r="BO472" i="36" s="1"/>
  <c r="BN275" i="36"/>
  <c r="BO184" i="36"/>
  <c r="BO382" i="36"/>
  <c r="BO480" i="36" s="1"/>
  <c r="BN283" i="36"/>
  <c r="BO177" i="36"/>
  <c r="BO375" i="36"/>
  <c r="BO473" i="36" s="1"/>
  <c r="BN276" i="36"/>
  <c r="BO174" i="36"/>
  <c r="BO372" i="36"/>
  <c r="BO470" i="36" s="1"/>
  <c r="BN273" i="36"/>
  <c r="BO503" i="36"/>
  <c r="BN601" i="36"/>
  <c r="BO487" i="36"/>
  <c r="BN585" i="36"/>
  <c r="BN598" i="36"/>
  <c r="BO204" i="36"/>
  <c r="BO402" i="36"/>
  <c r="BO500" i="36" s="1"/>
  <c r="BN303" i="36"/>
  <c r="BN571" i="36"/>
  <c r="BO189" i="36"/>
  <c r="BO387" i="36"/>
  <c r="BO485" i="36" s="1"/>
  <c r="BN288" i="36"/>
  <c r="BO169" i="36"/>
  <c r="BO367" i="36"/>
  <c r="BO465" i="36" s="1"/>
  <c r="BN268" i="36"/>
  <c r="BO205" i="36"/>
  <c r="BO403" i="36"/>
  <c r="BO501" i="36" s="1"/>
  <c r="BN304" i="36"/>
  <c r="BP191" i="36"/>
  <c r="BP389" i="36"/>
  <c r="BO290" i="36"/>
  <c r="BO178" i="36"/>
  <c r="BO376" i="36"/>
  <c r="BO474" i="36" s="1"/>
  <c r="BN277" i="36"/>
  <c r="BO175" i="36"/>
  <c r="BO373" i="36"/>
  <c r="BO471" i="36" s="1"/>
  <c r="BN274" i="36"/>
  <c r="BO179" i="36"/>
  <c r="BO377" i="36"/>
  <c r="BO475" i="36" s="1"/>
  <c r="BN278" i="36"/>
  <c r="BO118" i="32"/>
  <c r="BN139" i="32"/>
  <c r="BO568" i="36" l="1"/>
  <c r="BO578" i="36"/>
  <c r="BO576" i="36"/>
  <c r="BO572" i="36"/>
  <c r="BO563" i="36"/>
  <c r="BO596" i="36"/>
  <c r="BO575" i="36"/>
  <c r="BO564" i="36"/>
  <c r="BO590" i="36"/>
  <c r="BO570" i="36"/>
  <c r="BO586" i="36"/>
  <c r="BO580" i="36"/>
  <c r="BO594" i="36"/>
  <c r="BO565" i="36"/>
  <c r="BO592" i="36"/>
  <c r="BO599" i="36"/>
  <c r="BO595" i="36"/>
  <c r="BO574" i="36"/>
  <c r="BO567" i="36"/>
  <c r="BO588" i="36"/>
  <c r="BP190" i="36"/>
  <c r="BP388" i="36"/>
  <c r="BP486" i="36" s="1"/>
  <c r="BO289" i="36"/>
  <c r="BQ207" i="36"/>
  <c r="BQ405" i="36"/>
  <c r="BP306" i="36"/>
  <c r="BP172" i="36"/>
  <c r="BP370" i="36"/>
  <c r="BP468" i="36" s="1"/>
  <c r="BO271" i="36"/>
  <c r="BO582" i="36"/>
  <c r="BO591" i="36"/>
  <c r="BO581" i="36"/>
  <c r="BO583" i="36"/>
  <c r="BP174" i="36"/>
  <c r="BP372" i="36"/>
  <c r="BP470" i="36" s="1"/>
  <c r="BO273" i="36"/>
  <c r="BP201" i="36"/>
  <c r="BP399" i="36"/>
  <c r="BP497" i="36" s="1"/>
  <c r="BO300" i="36"/>
  <c r="BQ195" i="36"/>
  <c r="BQ393" i="36"/>
  <c r="BP294" i="36"/>
  <c r="BP182" i="36"/>
  <c r="BP380" i="36"/>
  <c r="BP478" i="36" s="1"/>
  <c r="BO281" i="36"/>
  <c r="BP495" i="36"/>
  <c r="BO593" i="36"/>
  <c r="BO584" i="36"/>
  <c r="BP184" i="36"/>
  <c r="BP382" i="36"/>
  <c r="BP480" i="36" s="1"/>
  <c r="BO283" i="36"/>
  <c r="BP205" i="36"/>
  <c r="BP403" i="36"/>
  <c r="BP501" i="36" s="1"/>
  <c r="BO304" i="36"/>
  <c r="BO587" i="36"/>
  <c r="BP202" i="36"/>
  <c r="BP400" i="36"/>
  <c r="BP498" i="36" s="1"/>
  <c r="BO301" i="36"/>
  <c r="BP175" i="36"/>
  <c r="BP373" i="36"/>
  <c r="BP471" i="36" s="1"/>
  <c r="BO274" i="36"/>
  <c r="BP491" i="36"/>
  <c r="BO589" i="36"/>
  <c r="BP194" i="36"/>
  <c r="BP392" i="36"/>
  <c r="BP490" i="36" s="1"/>
  <c r="BO293" i="36"/>
  <c r="BO600" i="36"/>
  <c r="BO569" i="36"/>
  <c r="BP178" i="36"/>
  <c r="BP376" i="36"/>
  <c r="BP474" i="36" s="1"/>
  <c r="BO277" i="36"/>
  <c r="BP186" i="36"/>
  <c r="BP384" i="36"/>
  <c r="BP482" i="36" s="1"/>
  <c r="BO285" i="36"/>
  <c r="BO571" i="36"/>
  <c r="BP487" i="36"/>
  <c r="BO585" i="36"/>
  <c r="BP198" i="36"/>
  <c r="BP396" i="36"/>
  <c r="BP494" i="36" s="1"/>
  <c r="BO297" i="36"/>
  <c r="BP206" i="36"/>
  <c r="BP404" i="36"/>
  <c r="BP502" i="36" s="1"/>
  <c r="BO305" i="36"/>
  <c r="BP196" i="36"/>
  <c r="BP394" i="36"/>
  <c r="BP492" i="36" s="1"/>
  <c r="BO295" i="36"/>
  <c r="BP177" i="36"/>
  <c r="BP375" i="36"/>
  <c r="BP473" i="36" s="1"/>
  <c r="BO276" i="36"/>
  <c r="BO566" i="36"/>
  <c r="BP181" i="36"/>
  <c r="BP379" i="36"/>
  <c r="BP477" i="36" s="1"/>
  <c r="BO280" i="36"/>
  <c r="BO577" i="36"/>
  <c r="BP197" i="36"/>
  <c r="BP395" i="36"/>
  <c r="BP493" i="36" s="1"/>
  <c r="BO296" i="36"/>
  <c r="BP171" i="36"/>
  <c r="BP369" i="36"/>
  <c r="BP467" i="36" s="1"/>
  <c r="BO270" i="36"/>
  <c r="BP183" i="36"/>
  <c r="BP381" i="36"/>
  <c r="BP479" i="36" s="1"/>
  <c r="BO282" i="36"/>
  <c r="BP189" i="36"/>
  <c r="BP387" i="36"/>
  <c r="BP485" i="36" s="1"/>
  <c r="BO288" i="36"/>
  <c r="BP193" i="36"/>
  <c r="BP391" i="36"/>
  <c r="BP489" i="36" s="1"/>
  <c r="BO292" i="36"/>
  <c r="BP185" i="36"/>
  <c r="BP383" i="36"/>
  <c r="BP481" i="36" s="1"/>
  <c r="BO284" i="36"/>
  <c r="BO573" i="36"/>
  <c r="BP499" i="36"/>
  <c r="BO597" i="36"/>
  <c r="BP169" i="36"/>
  <c r="BP367" i="36"/>
  <c r="BP465" i="36" s="1"/>
  <c r="BO268" i="36"/>
  <c r="BP503" i="36"/>
  <c r="BO601" i="36"/>
  <c r="BP173" i="36"/>
  <c r="BP371" i="36"/>
  <c r="BP469" i="36" s="1"/>
  <c r="BO272" i="36"/>
  <c r="BP187" i="36"/>
  <c r="BP385" i="36"/>
  <c r="BP483" i="36" s="1"/>
  <c r="BO286" i="36"/>
  <c r="BQ199" i="36"/>
  <c r="BQ397" i="36"/>
  <c r="BP298" i="36"/>
  <c r="BP204" i="36"/>
  <c r="BP402" i="36"/>
  <c r="BP500" i="36" s="1"/>
  <c r="BO303" i="36"/>
  <c r="BP192" i="36"/>
  <c r="BP390" i="36"/>
  <c r="BP488" i="36" s="1"/>
  <c r="BO291" i="36"/>
  <c r="BO598" i="36"/>
  <c r="BP188" i="36"/>
  <c r="BP386" i="36"/>
  <c r="BP484" i="36" s="1"/>
  <c r="BO287" i="36"/>
  <c r="BO579" i="36"/>
  <c r="BP176" i="36"/>
  <c r="BP374" i="36"/>
  <c r="BP472" i="36" s="1"/>
  <c r="BO275" i="36"/>
  <c r="BP179" i="36"/>
  <c r="BP377" i="36"/>
  <c r="BP475" i="36" s="1"/>
  <c r="BO278" i="36"/>
  <c r="BQ191" i="36"/>
  <c r="BQ389" i="36"/>
  <c r="BP290" i="36"/>
  <c r="BQ203" i="36"/>
  <c r="BQ401" i="36"/>
  <c r="BP302" i="36"/>
  <c r="BP170" i="36"/>
  <c r="BP368" i="36"/>
  <c r="BP466" i="36" s="1"/>
  <c r="BO269" i="36"/>
  <c r="BP180" i="36"/>
  <c r="BP378" i="36"/>
  <c r="BP476" i="36" s="1"/>
  <c r="BO279" i="36"/>
  <c r="BP200" i="36"/>
  <c r="BP398" i="36"/>
  <c r="BP496" i="36" s="1"/>
  <c r="BO299" i="36"/>
  <c r="BP118" i="32"/>
  <c r="BO139" i="32"/>
  <c r="BP563" i="36" l="1"/>
  <c r="BP599" i="36"/>
  <c r="BP590" i="36"/>
  <c r="BP565" i="36"/>
  <c r="BP594" i="36"/>
  <c r="BP580" i="36"/>
  <c r="BP564" i="36"/>
  <c r="BP567" i="36"/>
  <c r="BP570" i="36"/>
  <c r="BP571" i="36"/>
  <c r="BP576" i="36"/>
  <c r="BP581" i="36"/>
  <c r="BP582" i="36"/>
  <c r="BP574" i="36"/>
  <c r="BP596" i="36"/>
  <c r="BP578" i="36"/>
  <c r="BP575" i="36"/>
  <c r="BP573" i="36"/>
  <c r="BP577" i="36"/>
  <c r="BP572" i="36"/>
  <c r="BP566" i="36"/>
  <c r="BQ192" i="36"/>
  <c r="BQ390" i="36"/>
  <c r="BQ488" i="36" s="1"/>
  <c r="BP291" i="36"/>
  <c r="BQ169" i="36"/>
  <c r="BQ367" i="36"/>
  <c r="BQ465" i="36" s="1"/>
  <c r="BP268" i="36"/>
  <c r="BQ177" i="36"/>
  <c r="BQ375" i="36"/>
  <c r="BQ473" i="36" s="1"/>
  <c r="BP276" i="36"/>
  <c r="BQ172" i="36"/>
  <c r="BQ370" i="36"/>
  <c r="BQ468" i="36" s="1"/>
  <c r="BP271" i="36"/>
  <c r="BQ179" i="36"/>
  <c r="BQ377" i="36"/>
  <c r="BQ475" i="36" s="1"/>
  <c r="BP278" i="36"/>
  <c r="BQ188" i="36"/>
  <c r="BQ386" i="36"/>
  <c r="BQ484" i="36" s="1"/>
  <c r="BP287" i="36"/>
  <c r="BQ495" i="36"/>
  <c r="BP593" i="36"/>
  <c r="BP588" i="36"/>
  <c r="BQ200" i="36"/>
  <c r="BQ398" i="36"/>
  <c r="BQ496" i="36" s="1"/>
  <c r="BP299" i="36"/>
  <c r="BQ499" i="36"/>
  <c r="BP597" i="36"/>
  <c r="BQ186" i="36"/>
  <c r="BQ384" i="36"/>
  <c r="BQ482" i="36" s="1"/>
  <c r="BP285" i="36"/>
  <c r="BQ205" i="36"/>
  <c r="BQ403" i="36"/>
  <c r="BQ501" i="36" s="1"/>
  <c r="BP304" i="36"/>
  <c r="BQ201" i="36"/>
  <c r="BQ399" i="36"/>
  <c r="BQ497" i="36" s="1"/>
  <c r="BP300" i="36"/>
  <c r="BQ173" i="36"/>
  <c r="BQ371" i="36"/>
  <c r="BQ469" i="36" s="1"/>
  <c r="BP272" i="36"/>
  <c r="BQ171" i="36"/>
  <c r="BQ369" i="36"/>
  <c r="BQ467" i="36" s="1"/>
  <c r="BP270" i="36"/>
  <c r="BQ196" i="36"/>
  <c r="BQ394" i="36"/>
  <c r="BQ492" i="36" s="1"/>
  <c r="BP295" i="36"/>
  <c r="BQ176" i="36"/>
  <c r="BQ374" i="36"/>
  <c r="BQ472" i="36" s="1"/>
  <c r="BP275" i="36"/>
  <c r="BQ487" i="36"/>
  <c r="BP585" i="36"/>
  <c r="BQ182" i="36"/>
  <c r="BQ380" i="36"/>
  <c r="BQ478" i="36" s="1"/>
  <c r="BP281" i="36"/>
  <c r="BQ198" i="36"/>
  <c r="BQ396" i="36"/>
  <c r="BQ494" i="36" s="1"/>
  <c r="BP297" i="36"/>
  <c r="BP600" i="36"/>
  <c r="BR203" i="36"/>
  <c r="BR401" i="36"/>
  <c r="BQ302" i="36"/>
  <c r="BP598" i="36"/>
  <c r="BQ181" i="36"/>
  <c r="BQ379" i="36"/>
  <c r="BQ477" i="36" s="1"/>
  <c r="BP280" i="36"/>
  <c r="BR207" i="36"/>
  <c r="BR405" i="36"/>
  <c r="BQ306" i="36"/>
  <c r="BQ180" i="36"/>
  <c r="BQ378" i="36"/>
  <c r="BQ476" i="36" s="1"/>
  <c r="BP279" i="36"/>
  <c r="BR199" i="36"/>
  <c r="BR397" i="36"/>
  <c r="BQ298" i="36"/>
  <c r="BQ503" i="36"/>
  <c r="BP601" i="36"/>
  <c r="BQ189" i="36"/>
  <c r="BQ387" i="36"/>
  <c r="BQ485" i="36" s="1"/>
  <c r="BP288" i="36"/>
  <c r="BQ194" i="36"/>
  <c r="BQ392" i="36"/>
  <c r="BQ490" i="36" s="1"/>
  <c r="BP293" i="36"/>
  <c r="BQ202" i="36"/>
  <c r="BQ400" i="36"/>
  <c r="BQ498" i="36" s="1"/>
  <c r="BP301" i="36"/>
  <c r="BQ184" i="36"/>
  <c r="BQ382" i="36"/>
  <c r="BQ480" i="36" s="1"/>
  <c r="BP283" i="36"/>
  <c r="BQ174" i="36"/>
  <c r="BQ372" i="36"/>
  <c r="BQ470" i="36" s="1"/>
  <c r="BP273" i="36"/>
  <c r="BQ170" i="36"/>
  <c r="BQ368" i="36"/>
  <c r="BQ466" i="36" s="1"/>
  <c r="BP269" i="36"/>
  <c r="BQ187" i="36"/>
  <c r="BQ385" i="36"/>
  <c r="BQ483" i="36" s="1"/>
  <c r="BP286" i="36"/>
  <c r="BQ183" i="36"/>
  <c r="BQ381" i="36"/>
  <c r="BQ479" i="36" s="1"/>
  <c r="BP282" i="36"/>
  <c r="BP569" i="36"/>
  <c r="BQ204" i="36"/>
  <c r="BQ402" i="36"/>
  <c r="BQ500" i="36" s="1"/>
  <c r="BP303" i="36"/>
  <c r="BQ193" i="36"/>
  <c r="BQ391" i="36"/>
  <c r="BQ489" i="36" s="1"/>
  <c r="BP292" i="36"/>
  <c r="BQ175" i="36"/>
  <c r="BQ373" i="36"/>
  <c r="BQ471" i="36" s="1"/>
  <c r="BP274" i="36"/>
  <c r="BP591" i="36"/>
  <c r="BP592" i="36"/>
  <c r="BP586" i="36"/>
  <c r="BR191" i="36"/>
  <c r="BR389" i="36"/>
  <c r="BQ290" i="36"/>
  <c r="BP579" i="36"/>
  <c r="BQ197" i="36"/>
  <c r="BQ395" i="36"/>
  <c r="BQ493" i="36" s="1"/>
  <c r="BP296" i="36"/>
  <c r="BQ206" i="36"/>
  <c r="BQ404" i="36"/>
  <c r="BQ502" i="36" s="1"/>
  <c r="BP305" i="36"/>
  <c r="BQ178" i="36"/>
  <c r="BQ376" i="36"/>
  <c r="BQ474" i="36" s="1"/>
  <c r="BP277" i="36"/>
  <c r="BQ185" i="36"/>
  <c r="BQ383" i="36"/>
  <c r="BQ481" i="36" s="1"/>
  <c r="BP284" i="36"/>
  <c r="BQ491" i="36"/>
  <c r="BP589" i="36"/>
  <c r="BP587" i="36"/>
  <c r="BP584" i="36"/>
  <c r="BR195" i="36"/>
  <c r="BR393" i="36"/>
  <c r="BQ294" i="36"/>
  <c r="BP583" i="36"/>
  <c r="BQ190" i="36"/>
  <c r="BQ388" i="36"/>
  <c r="BQ486" i="36" s="1"/>
  <c r="BP289" i="36"/>
  <c r="BP595" i="36"/>
  <c r="BP568" i="36"/>
  <c r="BQ118" i="32"/>
  <c r="BP139" i="32"/>
  <c r="BQ582" i="36" l="1"/>
  <c r="BQ584" i="36"/>
  <c r="BQ570" i="36"/>
  <c r="BQ574" i="36"/>
  <c r="BQ567" i="36"/>
  <c r="BQ573" i="36"/>
  <c r="BQ580" i="36"/>
  <c r="BQ596" i="36"/>
  <c r="BQ576" i="36"/>
  <c r="BQ590" i="36"/>
  <c r="BQ579" i="36"/>
  <c r="BQ587" i="36"/>
  <c r="BQ577" i="36"/>
  <c r="BQ566" i="36"/>
  <c r="BQ564" i="36"/>
  <c r="BQ563" i="36"/>
  <c r="BQ591" i="36"/>
  <c r="BQ568" i="36"/>
  <c r="BQ600" i="36"/>
  <c r="BQ575" i="36"/>
  <c r="BQ599" i="36"/>
  <c r="BQ594" i="36"/>
  <c r="BQ571" i="36"/>
  <c r="BS195" i="36"/>
  <c r="BS393" i="36"/>
  <c r="BR294" i="36"/>
  <c r="BR198" i="36"/>
  <c r="BR396" i="36"/>
  <c r="BR494" i="36" s="1"/>
  <c r="BQ297" i="36"/>
  <c r="BQ586" i="36"/>
  <c r="BR173" i="36"/>
  <c r="BR371" i="36"/>
  <c r="BR469" i="36" s="1"/>
  <c r="BQ272" i="36"/>
  <c r="BQ565" i="36"/>
  <c r="BR197" i="36"/>
  <c r="BR395" i="36"/>
  <c r="BR493" i="36" s="1"/>
  <c r="BQ296" i="36"/>
  <c r="BR503" i="36"/>
  <c r="BQ601" i="36"/>
  <c r="BR186" i="36"/>
  <c r="BR384" i="36"/>
  <c r="BR482" i="36" s="1"/>
  <c r="BQ285" i="36"/>
  <c r="BR169" i="36"/>
  <c r="BR367" i="36"/>
  <c r="BR465" i="36" s="1"/>
  <c r="BQ268" i="36"/>
  <c r="BQ592" i="36"/>
  <c r="BS207" i="36"/>
  <c r="BS405" i="36"/>
  <c r="BR306" i="36"/>
  <c r="BS203" i="36"/>
  <c r="BS401" i="36"/>
  <c r="BR302" i="36"/>
  <c r="BR182" i="36"/>
  <c r="BR380" i="36"/>
  <c r="BR478" i="36" s="1"/>
  <c r="BQ281" i="36"/>
  <c r="BR196" i="36"/>
  <c r="BR394" i="36"/>
  <c r="BR492" i="36" s="1"/>
  <c r="BQ295" i="36"/>
  <c r="BR495" i="36"/>
  <c r="BQ593" i="36"/>
  <c r="BR175" i="36"/>
  <c r="BR373" i="36"/>
  <c r="BR471" i="36" s="1"/>
  <c r="BQ274" i="36"/>
  <c r="BR180" i="36"/>
  <c r="BR378" i="36"/>
  <c r="BR476" i="36" s="1"/>
  <c r="BQ279" i="36"/>
  <c r="BR185" i="36"/>
  <c r="BR383" i="36"/>
  <c r="BR481" i="36" s="1"/>
  <c r="BQ284" i="36"/>
  <c r="BR170" i="36"/>
  <c r="BR368" i="36"/>
  <c r="BR466" i="36" s="1"/>
  <c r="BQ269" i="36"/>
  <c r="BR179" i="36"/>
  <c r="BR377" i="36"/>
  <c r="BR475" i="36" s="1"/>
  <c r="BQ278" i="36"/>
  <c r="BQ578" i="36"/>
  <c r="BR190" i="36"/>
  <c r="BR388" i="36"/>
  <c r="BR486" i="36" s="1"/>
  <c r="BQ289" i="36"/>
  <c r="BR193" i="36"/>
  <c r="BR391" i="36"/>
  <c r="BR489" i="36" s="1"/>
  <c r="BQ292" i="36"/>
  <c r="BR174" i="36"/>
  <c r="BR372" i="36"/>
  <c r="BR470" i="36" s="1"/>
  <c r="BQ273" i="36"/>
  <c r="BR201" i="36"/>
  <c r="BR399" i="36"/>
  <c r="BQ300" i="36"/>
  <c r="BR499" i="36"/>
  <c r="BQ597" i="36"/>
  <c r="BR172" i="36"/>
  <c r="BR370" i="36"/>
  <c r="BR468" i="36" s="1"/>
  <c r="BQ271" i="36"/>
  <c r="BR189" i="36"/>
  <c r="BR387" i="36"/>
  <c r="BR485" i="36" s="1"/>
  <c r="BQ288" i="36"/>
  <c r="BR176" i="36"/>
  <c r="BR374" i="36"/>
  <c r="BR472" i="36" s="1"/>
  <c r="BQ275" i="36"/>
  <c r="BQ572" i="36"/>
  <c r="BR202" i="36"/>
  <c r="BR400" i="36"/>
  <c r="BR498" i="36" s="1"/>
  <c r="BQ301" i="36"/>
  <c r="BR183" i="36"/>
  <c r="BR381" i="36"/>
  <c r="BR479" i="36" s="1"/>
  <c r="BQ282" i="36"/>
  <c r="BR178" i="36"/>
  <c r="BR376" i="36"/>
  <c r="BR474" i="36" s="1"/>
  <c r="BQ277" i="36"/>
  <c r="BQ583" i="36"/>
  <c r="BR194" i="36"/>
  <c r="BR392" i="36"/>
  <c r="BR490" i="36" s="1"/>
  <c r="BQ293" i="36"/>
  <c r="BS199" i="36"/>
  <c r="BS397" i="36"/>
  <c r="BR298" i="36"/>
  <c r="BR487" i="36"/>
  <c r="BQ585" i="36"/>
  <c r="BR192" i="36"/>
  <c r="BR390" i="36"/>
  <c r="BR488" i="36" s="1"/>
  <c r="BQ291" i="36"/>
  <c r="BQ569" i="36"/>
  <c r="BQ598" i="36"/>
  <c r="BQ588" i="36"/>
  <c r="BQ581" i="36"/>
  <c r="BR491" i="36"/>
  <c r="BQ589" i="36"/>
  <c r="BR204" i="36"/>
  <c r="BR402" i="36"/>
  <c r="BR500" i="36" s="1"/>
  <c r="BQ303" i="36"/>
  <c r="BR187" i="36"/>
  <c r="BR385" i="36"/>
  <c r="BR483" i="36" s="1"/>
  <c r="BQ286" i="36"/>
  <c r="BR181" i="36"/>
  <c r="BR379" i="36"/>
  <c r="BR477" i="36" s="1"/>
  <c r="BQ280" i="36"/>
  <c r="BR171" i="36"/>
  <c r="BR369" i="36"/>
  <c r="BR467" i="36" s="1"/>
  <c r="BQ270" i="36"/>
  <c r="BR188" i="36"/>
  <c r="BR386" i="36"/>
  <c r="BR484" i="36" s="1"/>
  <c r="BQ287" i="36"/>
  <c r="BR497" i="36"/>
  <c r="BQ595" i="36"/>
  <c r="BR206" i="36"/>
  <c r="BR404" i="36"/>
  <c r="BR502" i="36" s="1"/>
  <c r="BQ305" i="36"/>
  <c r="BS191" i="36"/>
  <c r="BS389" i="36"/>
  <c r="BR290" i="36"/>
  <c r="BR184" i="36"/>
  <c r="BR382" i="36"/>
  <c r="BR480" i="36" s="1"/>
  <c r="BQ283" i="36"/>
  <c r="BR205" i="36"/>
  <c r="BR403" i="36"/>
  <c r="BR501" i="36" s="1"/>
  <c r="BQ304" i="36"/>
  <c r="BR200" i="36"/>
  <c r="BR398" i="36"/>
  <c r="BR496" i="36" s="1"/>
  <c r="BQ299" i="36"/>
  <c r="BR177" i="36"/>
  <c r="BR375" i="36"/>
  <c r="BR473" i="36" s="1"/>
  <c r="BQ276" i="36"/>
  <c r="BR118" i="32"/>
  <c r="BQ139" i="32"/>
  <c r="BR579" i="36" l="1"/>
  <c r="BR571" i="36"/>
  <c r="BR598" i="36"/>
  <c r="BR570" i="36"/>
  <c r="BR563" i="36"/>
  <c r="BR591" i="36"/>
  <c r="BR588" i="36"/>
  <c r="BR575" i="36"/>
  <c r="BR574" i="36"/>
  <c r="BR590" i="36"/>
  <c r="BR594" i="36"/>
  <c r="BR580" i="36"/>
  <c r="BR573" i="36"/>
  <c r="BR582" i="36"/>
  <c r="BR596" i="36"/>
  <c r="BR584" i="36"/>
  <c r="BR586" i="36"/>
  <c r="BR587" i="36"/>
  <c r="BR581" i="36"/>
  <c r="BR569" i="36"/>
  <c r="BR576" i="36"/>
  <c r="BR567" i="36"/>
  <c r="BR577" i="36"/>
  <c r="BR599" i="36"/>
  <c r="BR572" i="36"/>
  <c r="BR566" i="36"/>
  <c r="BR568" i="36"/>
  <c r="BS184" i="36"/>
  <c r="BS382" i="36"/>
  <c r="BS480" i="36" s="1"/>
  <c r="BS578" i="36" s="1"/>
  <c r="BR283" i="36"/>
  <c r="BR595" i="36"/>
  <c r="BS190" i="36"/>
  <c r="BS388" i="36"/>
  <c r="BS486" i="36" s="1"/>
  <c r="BS584" i="36" s="1"/>
  <c r="BR289" i="36"/>
  <c r="BS170" i="36"/>
  <c r="BS368" i="36"/>
  <c r="BS466" i="36" s="1"/>
  <c r="BS564" i="36" s="1"/>
  <c r="BR269" i="36"/>
  <c r="BS181" i="36"/>
  <c r="BS379" i="36"/>
  <c r="BS477" i="36" s="1"/>
  <c r="BS575" i="36" s="1"/>
  <c r="BR280" i="36"/>
  <c r="BS491" i="36"/>
  <c r="BS589" i="36" s="1"/>
  <c r="BR589" i="36"/>
  <c r="BT199" i="36"/>
  <c r="BS298" i="36"/>
  <c r="BS178" i="36"/>
  <c r="BS376" i="36"/>
  <c r="BS474" i="36" s="1"/>
  <c r="BS572" i="36" s="1"/>
  <c r="BR277" i="36"/>
  <c r="BS175" i="36"/>
  <c r="BS373" i="36"/>
  <c r="BS471" i="36" s="1"/>
  <c r="BS569" i="36" s="1"/>
  <c r="BR274" i="36"/>
  <c r="BS182" i="36"/>
  <c r="BS380" i="36"/>
  <c r="BS478" i="36" s="1"/>
  <c r="BS576" i="36" s="1"/>
  <c r="BR281" i="36"/>
  <c r="BR592" i="36"/>
  <c r="BS503" i="36"/>
  <c r="BS601" i="36" s="1"/>
  <c r="BR601" i="36"/>
  <c r="BS173" i="36"/>
  <c r="BS371" i="36"/>
  <c r="BS469" i="36" s="1"/>
  <c r="BS567" i="36" s="1"/>
  <c r="BR272" i="36"/>
  <c r="BT195" i="36"/>
  <c r="BS294" i="36"/>
  <c r="BS200" i="36"/>
  <c r="BS398" i="36"/>
  <c r="BS496" i="36" s="1"/>
  <c r="BS594" i="36" s="1"/>
  <c r="BR299" i="36"/>
  <c r="BS174" i="36"/>
  <c r="BS372" i="36"/>
  <c r="BS470" i="36" s="1"/>
  <c r="BS568" i="36" s="1"/>
  <c r="BR273" i="36"/>
  <c r="BT191" i="36"/>
  <c r="BS290" i="36"/>
  <c r="BS495" i="36"/>
  <c r="BS593" i="36" s="1"/>
  <c r="BR593" i="36"/>
  <c r="BR600" i="36"/>
  <c r="BS187" i="36"/>
  <c r="BS385" i="36"/>
  <c r="BS483" i="36" s="1"/>
  <c r="BS581" i="36" s="1"/>
  <c r="BR286" i="36"/>
  <c r="BS192" i="36"/>
  <c r="BS390" i="36"/>
  <c r="BS488" i="36" s="1"/>
  <c r="BS586" i="36" s="1"/>
  <c r="BR291" i="36"/>
  <c r="BS194" i="36"/>
  <c r="BS392" i="36"/>
  <c r="BS490" i="36" s="1"/>
  <c r="BS588" i="36" s="1"/>
  <c r="BR293" i="36"/>
  <c r="BS183" i="36"/>
  <c r="BS381" i="36"/>
  <c r="BS479" i="36" s="1"/>
  <c r="BS577" i="36" s="1"/>
  <c r="BR282" i="36"/>
  <c r="BS176" i="36"/>
  <c r="BS374" i="36"/>
  <c r="BS472" i="36" s="1"/>
  <c r="BS570" i="36" s="1"/>
  <c r="BR275" i="36"/>
  <c r="BS499" i="36"/>
  <c r="BS597" i="36" s="1"/>
  <c r="BR597" i="36"/>
  <c r="BT203" i="36"/>
  <c r="BS302" i="36"/>
  <c r="BS169" i="36"/>
  <c r="BS367" i="36"/>
  <c r="BS465" i="36" s="1"/>
  <c r="BS563" i="36" s="1"/>
  <c r="BR268" i="36"/>
  <c r="BS197" i="36"/>
  <c r="BS395" i="36"/>
  <c r="BS493" i="36" s="1"/>
  <c r="BS591" i="36" s="1"/>
  <c r="BR296" i="36"/>
  <c r="BS172" i="36"/>
  <c r="BS370" i="36"/>
  <c r="BS468" i="36" s="1"/>
  <c r="BS566" i="36" s="1"/>
  <c r="BR271" i="36"/>
  <c r="BS188" i="36"/>
  <c r="BS386" i="36"/>
  <c r="BS484" i="36" s="1"/>
  <c r="BS582" i="36" s="1"/>
  <c r="BR287" i="36"/>
  <c r="BS185" i="36"/>
  <c r="BS383" i="36"/>
  <c r="BS481" i="36" s="1"/>
  <c r="BS579" i="36" s="1"/>
  <c r="BR284" i="36"/>
  <c r="BR564" i="36"/>
  <c r="BS205" i="36"/>
  <c r="BS403" i="36"/>
  <c r="BS501" i="36" s="1"/>
  <c r="BS599" i="36" s="1"/>
  <c r="BR304" i="36"/>
  <c r="BS193" i="36"/>
  <c r="BS391" i="36"/>
  <c r="BS489" i="36" s="1"/>
  <c r="BS587" i="36" s="1"/>
  <c r="BR292" i="36"/>
  <c r="BS179" i="36"/>
  <c r="BS377" i="36"/>
  <c r="BS475" i="36" s="1"/>
  <c r="BS573" i="36" s="1"/>
  <c r="BR278" i="36"/>
  <c r="BS180" i="36"/>
  <c r="BS378" i="36"/>
  <c r="BS476" i="36" s="1"/>
  <c r="BS574" i="36" s="1"/>
  <c r="BR279" i="36"/>
  <c r="BR565" i="36"/>
  <c r="BR578" i="36"/>
  <c r="BS206" i="36"/>
  <c r="BS404" i="36"/>
  <c r="BS502" i="36" s="1"/>
  <c r="BS600" i="36" s="1"/>
  <c r="BR305" i="36"/>
  <c r="BS171" i="36"/>
  <c r="BS369" i="36"/>
  <c r="BS467" i="36" s="1"/>
  <c r="BS565" i="36" s="1"/>
  <c r="BR270" i="36"/>
  <c r="BS487" i="36"/>
  <c r="BS585" i="36" s="1"/>
  <c r="BR585" i="36"/>
  <c r="BR583" i="36"/>
  <c r="BS196" i="36"/>
  <c r="BS394" i="36"/>
  <c r="BS492" i="36" s="1"/>
  <c r="BS590" i="36" s="1"/>
  <c r="BR295" i="36"/>
  <c r="BS198" i="36"/>
  <c r="BS396" i="36"/>
  <c r="BS494" i="36" s="1"/>
  <c r="BS592" i="36" s="1"/>
  <c r="BR297" i="36"/>
  <c r="BS177" i="36"/>
  <c r="BS375" i="36"/>
  <c r="BS473" i="36" s="1"/>
  <c r="BS571" i="36" s="1"/>
  <c r="BR276" i="36"/>
  <c r="BS204" i="36"/>
  <c r="BS402" i="36"/>
  <c r="BS500" i="36" s="1"/>
  <c r="BS598" i="36" s="1"/>
  <c r="BR303" i="36"/>
  <c r="BS202" i="36"/>
  <c r="BS400" i="36"/>
  <c r="BS498" i="36" s="1"/>
  <c r="BS596" i="36" s="1"/>
  <c r="BR301" i="36"/>
  <c r="BS189" i="36"/>
  <c r="BS387" i="36"/>
  <c r="BS485" i="36" s="1"/>
  <c r="BS583" i="36" s="1"/>
  <c r="BR288" i="36"/>
  <c r="BS201" i="36"/>
  <c r="BS399" i="36"/>
  <c r="BS497" i="36" s="1"/>
  <c r="BS595" i="36" s="1"/>
  <c r="BR300" i="36"/>
  <c r="BT207" i="36"/>
  <c r="BS306" i="36"/>
  <c r="BS186" i="36"/>
  <c r="BS384" i="36"/>
  <c r="BS482" i="36" s="1"/>
  <c r="BS580" i="36" s="1"/>
  <c r="BR285" i="36"/>
  <c r="BS118" i="32"/>
  <c r="BS139" i="32" s="1"/>
  <c r="BR139" i="32"/>
  <c r="BT204" i="36" l="1"/>
  <c r="BS303" i="36"/>
  <c r="BT185" i="36"/>
  <c r="BS284" i="36"/>
  <c r="BT174" i="36"/>
  <c r="BS273" i="36"/>
  <c r="BT171" i="36"/>
  <c r="BS270" i="36"/>
  <c r="BT198" i="36"/>
  <c r="BS297" i="36"/>
  <c r="BT172" i="36"/>
  <c r="BS271" i="36"/>
  <c r="BT183" i="36"/>
  <c r="BS282" i="36"/>
  <c r="BT201" i="36"/>
  <c r="BS300" i="36"/>
  <c r="BT187" i="36"/>
  <c r="BS286" i="36"/>
  <c r="BT182" i="36"/>
  <c r="BS281" i="36"/>
  <c r="BT170" i="36"/>
  <c r="BS269" i="36"/>
  <c r="BT184" i="36"/>
  <c r="BS283" i="36"/>
  <c r="BT196" i="36"/>
  <c r="BS295" i="36"/>
  <c r="BT194" i="36"/>
  <c r="BS293" i="36"/>
  <c r="BT186" i="36"/>
  <c r="BS285" i="36"/>
  <c r="BT189" i="36"/>
  <c r="BS288" i="36"/>
  <c r="BT180" i="36"/>
  <c r="BS279" i="36"/>
  <c r="BT175" i="36"/>
  <c r="BS274" i="36"/>
  <c r="BT190" i="36"/>
  <c r="BS289" i="36"/>
  <c r="BT193" i="36"/>
  <c r="BS292" i="36"/>
  <c r="BT173" i="36"/>
  <c r="BS272" i="36"/>
  <c r="BT197" i="36"/>
  <c r="BS296" i="36"/>
  <c r="BT177" i="36"/>
  <c r="BS276" i="36"/>
  <c r="BT206" i="36"/>
  <c r="BS305" i="36"/>
  <c r="BT205" i="36"/>
  <c r="BS304" i="36"/>
  <c r="BT188" i="36"/>
  <c r="BS287" i="36"/>
  <c r="BT176" i="36"/>
  <c r="BS275" i="36"/>
  <c r="BT200" i="36"/>
  <c r="BS299" i="36"/>
  <c r="BT169" i="36"/>
  <c r="BS268" i="36"/>
  <c r="BT192" i="36"/>
  <c r="BS291" i="36"/>
  <c r="BT181" i="36"/>
  <c r="BS280" i="36"/>
  <c r="BT202" i="36"/>
  <c r="BS301" i="36"/>
  <c r="BT179" i="36"/>
  <c r="BS278" i="36"/>
  <c r="BT178" i="36"/>
  <c r="BS277" i="36"/>
  <c r="K25" i="3"/>
  <c r="K134" i="15"/>
  <c r="K133" i="15"/>
  <c r="K132" i="15"/>
  <c r="K131" i="15"/>
  <c r="K130" i="15"/>
  <c r="J113" i="15"/>
  <c r="J134" i="15" s="1"/>
  <c r="J112" i="15"/>
  <c r="J133" i="15" s="1"/>
  <c r="J111" i="15"/>
  <c r="J132" i="15" s="1"/>
  <c r="J110" i="15"/>
  <c r="J131" i="15" s="1"/>
  <c r="J109" i="15"/>
  <c r="J130" i="15" s="1"/>
  <c r="L92" i="15"/>
  <c r="L113" i="15" s="1"/>
  <c r="I92" i="15"/>
  <c r="I113" i="15" s="1"/>
  <c r="I134" i="15" s="1"/>
  <c r="H92" i="15"/>
  <c r="H113" i="15" s="1"/>
  <c r="H134" i="15" s="1"/>
  <c r="G92" i="15"/>
  <c r="G113" i="15" s="1"/>
  <c r="G134" i="15" s="1"/>
  <c r="F92" i="15"/>
  <c r="F113" i="15" s="1"/>
  <c r="F134" i="15" s="1"/>
  <c r="E92" i="15"/>
  <c r="E113" i="15" s="1"/>
  <c r="E134" i="15" s="1"/>
  <c r="D92" i="15"/>
  <c r="D113" i="15" s="1"/>
  <c r="D134" i="15" s="1"/>
  <c r="C92" i="15"/>
  <c r="C113" i="15" s="1"/>
  <c r="C134" i="15" s="1"/>
  <c r="B92" i="15"/>
  <c r="B113" i="15" s="1"/>
  <c r="B134" i="15" s="1"/>
  <c r="A92" i="15"/>
  <c r="A113" i="15" s="1"/>
  <c r="A134" i="15" s="1"/>
  <c r="L91" i="15"/>
  <c r="L112" i="15" s="1"/>
  <c r="I91" i="15"/>
  <c r="I112" i="15" s="1"/>
  <c r="I133" i="15" s="1"/>
  <c r="H91" i="15"/>
  <c r="H112" i="15" s="1"/>
  <c r="H133" i="15" s="1"/>
  <c r="G91" i="15"/>
  <c r="G112" i="15" s="1"/>
  <c r="G133" i="15" s="1"/>
  <c r="F91" i="15"/>
  <c r="F112" i="15" s="1"/>
  <c r="F133" i="15" s="1"/>
  <c r="E91" i="15"/>
  <c r="E112" i="15" s="1"/>
  <c r="E133" i="15" s="1"/>
  <c r="D91" i="15"/>
  <c r="D112" i="15" s="1"/>
  <c r="D133" i="15" s="1"/>
  <c r="C91" i="15"/>
  <c r="C112" i="15" s="1"/>
  <c r="C133" i="15" s="1"/>
  <c r="B91" i="15"/>
  <c r="B112" i="15" s="1"/>
  <c r="B133" i="15" s="1"/>
  <c r="A91" i="15"/>
  <c r="A112" i="15" s="1"/>
  <c r="A133" i="15" s="1"/>
  <c r="L90" i="15"/>
  <c r="L111" i="15" s="1"/>
  <c r="I90" i="15"/>
  <c r="I111" i="15" s="1"/>
  <c r="I132" i="15" s="1"/>
  <c r="H90" i="15"/>
  <c r="H111" i="15" s="1"/>
  <c r="H132" i="15" s="1"/>
  <c r="G90" i="15"/>
  <c r="G111" i="15" s="1"/>
  <c r="G132" i="15" s="1"/>
  <c r="F90" i="15"/>
  <c r="F111" i="15" s="1"/>
  <c r="F132" i="15" s="1"/>
  <c r="E90" i="15"/>
  <c r="E111" i="15" s="1"/>
  <c r="E132" i="15" s="1"/>
  <c r="D90" i="15"/>
  <c r="D111" i="15" s="1"/>
  <c r="D132" i="15" s="1"/>
  <c r="C90" i="15"/>
  <c r="C111" i="15" s="1"/>
  <c r="C132" i="15" s="1"/>
  <c r="B90" i="15"/>
  <c r="B111" i="15" s="1"/>
  <c r="B132" i="15" s="1"/>
  <c r="A90" i="15"/>
  <c r="A111" i="15" s="1"/>
  <c r="A132" i="15" s="1"/>
  <c r="L89" i="15"/>
  <c r="L110" i="15" s="1"/>
  <c r="I89" i="15"/>
  <c r="I110" i="15" s="1"/>
  <c r="I131" i="15" s="1"/>
  <c r="H89" i="15"/>
  <c r="H110" i="15" s="1"/>
  <c r="H131" i="15" s="1"/>
  <c r="G89" i="15"/>
  <c r="G110" i="15" s="1"/>
  <c r="G131" i="15" s="1"/>
  <c r="F89" i="15"/>
  <c r="F110" i="15" s="1"/>
  <c r="F131" i="15" s="1"/>
  <c r="E89" i="15"/>
  <c r="E110" i="15" s="1"/>
  <c r="E131" i="15" s="1"/>
  <c r="D89" i="15"/>
  <c r="D110" i="15" s="1"/>
  <c r="D131" i="15" s="1"/>
  <c r="C89" i="15"/>
  <c r="C110" i="15" s="1"/>
  <c r="C131" i="15" s="1"/>
  <c r="B89" i="15"/>
  <c r="B110" i="15" s="1"/>
  <c r="B131" i="15" s="1"/>
  <c r="A89" i="15"/>
  <c r="A110" i="15" s="1"/>
  <c r="A131" i="15" s="1"/>
  <c r="L88" i="15"/>
  <c r="L109" i="15" s="1"/>
  <c r="L130" i="15" s="1"/>
  <c r="I88" i="15"/>
  <c r="I109" i="15" s="1"/>
  <c r="I130" i="15" s="1"/>
  <c r="H88" i="15"/>
  <c r="H109" i="15" s="1"/>
  <c r="H130" i="15" s="1"/>
  <c r="G88" i="15"/>
  <c r="G109" i="15" s="1"/>
  <c r="G130" i="15" s="1"/>
  <c r="F88" i="15"/>
  <c r="F109" i="15" s="1"/>
  <c r="F130" i="15" s="1"/>
  <c r="E88" i="15"/>
  <c r="E109" i="15" s="1"/>
  <c r="E130" i="15" s="1"/>
  <c r="D88" i="15"/>
  <c r="D109" i="15" s="1"/>
  <c r="D130" i="15" s="1"/>
  <c r="C88" i="15"/>
  <c r="C109" i="15" s="1"/>
  <c r="C130" i="15" s="1"/>
  <c r="B88" i="15"/>
  <c r="B109" i="15" s="1"/>
  <c r="B130" i="15" s="1"/>
  <c r="A88" i="15"/>
  <c r="A109" i="15" s="1"/>
  <c r="A130" i="15" s="1"/>
  <c r="K72" i="15"/>
  <c r="K71" i="15"/>
  <c r="K70" i="15"/>
  <c r="K69" i="15"/>
  <c r="K68" i="15"/>
  <c r="A78" i="15"/>
  <c r="B78" i="15"/>
  <c r="C78" i="15"/>
  <c r="D78" i="15"/>
  <c r="E78" i="15"/>
  <c r="F78" i="15"/>
  <c r="G78" i="15"/>
  <c r="H78" i="15"/>
  <c r="I78" i="15"/>
  <c r="L78" i="15"/>
  <c r="L51" i="15"/>
  <c r="M92" i="15" s="1"/>
  <c r="J51" i="15"/>
  <c r="J72" i="15" s="1"/>
  <c r="I51" i="15"/>
  <c r="I72" i="15" s="1"/>
  <c r="H51" i="15"/>
  <c r="H72" i="15" s="1"/>
  <c r="G51" i="15"/>
  <c r="G72" i="15" s="1"/>
  <c r="F51" i="15"/>
  <c r="F72" i="15" s="1"/>
  <c r="E51" i="15"/>
  <c r="E72" i="15" s="1"/>
  <c r="D51" i="15"/>
  <c r="D72" i="15" s="1"/>
  <c r="C51" i="15"/>
  <c r="C72" i="15" s="1"/>
  <c r="B51" i="15"/>
  <c r="B72" i="15" s="1"/>
  <c r="A51" i="15"/>
  <c r="A72" i="15" s="1"/>
  <c r="L50" i="15"/>
  <c r="M91" i="15" s="1"/>
  <c r="J50" i="15"/>
  <c r="J71" i="15" s="1"/>
  <c r="I50" i="15"/>
  <c r="I71" i="15" s="1"/>
  <c r="H50" i="15"/>
  <c r="H71" i="15" s="1"/>
  <c r="G50" i="15"/>
  <c r="G71" i="15" s="1"/>
  <c r="F50" i="15"/>
  <c r="F71" i="15" s="1"/>
  <c r="E50" i="15"/>
  <c r="E71" i="15" s="1"/>
  <c r="D50" i="15"/>
  <c r="D71" i="15" s="1"/>
  <c r="C50" i="15"/>
  <c r="C71" i="15" s="1"/>
  <c r="B50" i="15"/>
  <c r="B71" i="15" s="1"/>
  <c r="A50" i="15"/>
  <c r="A71" i="15" s="1"/>
  <c r="L49" i="15"/>
  <c r="M49" i="15" s="1"/>
  <c r="N49" i="15" s="1"/>
  <c r="O49" i="15" s="1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BL49" i="15" s="1"/>
  <c r="BM49" i="15" s="1"/>
  <c r="BN49" i="15" s="1"/>
  <c r="BO49" i="15" s="1"/>
  <c r="BP49" i="15" s="1"/>
  <c r="BQ49" i="15" s="1"/>
  <c r="BR49" i="15" s="1"/>
  <c r="BS49" i="15" s="1"/>
  <c r="J49" i="15"/>
  <c r="J70" i="15" s="1"/>
  <c r="I49" i="15"/>
  <c r="I70" i="15" s="1"/>
  <c r="H49" i="15"/>
  <c r="H70" i="15" s="1"/>
  <c r="G49" i="15"/>
  <c r="G70" i="15" s="1"/>
  <c r="F49" i="15"/>
  <c r="F70" i="15" s="1"/>
  <c r="E49" i="15"/>
  <c r="E70" i="15" s="1"/>
  <c r="D49" i="15"/>
  <c r="D70" i="15" s="1"/>
  <c r="C49" i="15"/>
  <c r="C70" i="15" s="1"/>
  <c r="B49" i="15"/>
  <c r="B70" i="15" s="1"/>
  <c r="A49" i="15"/>
  <c r="A70" i="15" s="1"/>
  <c r="L48" i="15"/>
  <c r="J48" i="15"/>
  <c r="J69" i="15" s="1"/>
  <c r="I48" i="15"/>
  <c r="I69" i="15" s="1"/>
  <c r="H48" i="15"/>
  <c r="H69" i="15" s="1"/>
  <c r="G48" i="15"/>
  <c r="G69" i="15" s="1"/>
  <c r="F48" i="15"/>
  <c r="F69" i="15" s="1"/>
  <c r="E48" i="15"/>
  <c r="E69" i="15" s="1"/>
  <c r="D48" i="15"/>
  <c r="D69" i="15" s="1"/>
  <c r="C48" i="15"/>
  <c r="C69" i="15" s="1"/>
  <c r="B48" i="15"/>
  <c r="B69" i="15" s="1"/>
  <c r="A48" i="15"/>
  <c r="A69" i="15" s="1"/>
  <c r="L47" i="15"/>
  <c r="M88" i="15" s="1"/>
  <c r="J47" i="15"/>
  <c r="J68" i="15" s="1"/>
  <c r="I47" i="15"/>
  <c r="I68" i="15" s="1"/>
  <c r="H47" i="15"/>
  <c r="H68" i="15" s="1"/>
  <c r="G47" i="15"/>
  <c r="G68" i="15" s="1"/>
  <c r="F47" i="15"/>
  <c r="F68" i="15" s="1"/>
  <c r="E47" i="15"/>
  <c r="E68" i="15" s="1"/>
  <c r="D47" i="15"/>
  <c r="D68" i="15" s="1"/>
  <c r="C47" i="15"/>
  <c r="C68" i="15" s="1"/>
  <c r="B47" i="15"/>
  <c r="B68" i="15" s="1"/>
  <c r="A47" i="15"/>
  <c r="A68" i="15" s="1"/>
  <c r="L132" i="15" l="1"/>
  <c r="L131" i="15"/>
  <c r="AH90" i="15"/>
  <c r="L134" i="15"/>
  <c r="M112" i="15"/>
  <c r="M133" i="15" s="1"/>
  <c r="L133" i="15"/>
  <c r="M109" i="15"/>
  <c r="M130" i="15" s="1"/>
  <c r="M113" i="15"/>
  <c r="AP90" i="15"/>
  <c r="AX90" i="15"/>
  <c r="P70" i="15"/>
  <c r="BF90" i="15"/>
  <c r="AL70" i="15"/>
  <c r="BN90" i="15"/>
  <c r="BI70" i="15"/>
  <c r="R90" i="15"/>
  <c r="Z90" i="15"/>
  <c r="U70" i="15"/>
  <c r="AN70" i="15"/>
  <c r="BJ70" i="15"/>
  <c r="S90" i="15"/>
  <c r="AA90" i="15"/>
  <c r="AI90" i="15"/>
  <c r="AQ90" i="15"/>
  <c r="AY90" i="15"/>
  <c r="BG90" i="15"/>
  <c r="BO90" i="15"/>
  <c r="M50" i="15"/>
  <c r="M71" i="15" s="1"/>
  <c r="L69" i="15"/>
  <c r="V70" i="15"/>
  <c r="AS70" i="15"/>
  <c r="BL70" i="15"/>
  <c r="T90" i="15"/>
  <c r="AB90" i="15"/>
  <c r="AJ90" i="15"/>
  <c r="AR90" i="15"/>
  <c r="AZ90" i="15"/>
  <c r="BH90" i="15"/>
  <c r="BP90" i="15"/>
  <c r="M48" i="15"/>
  <c r="M69" i="15" s="1"/>
  <c r="X70" i="15"/>
  <c r="AT70" i="15"/>
  <c r="BQ70" i="15"/>
  <c r="M90" i="15"/>
  <c r="M111" i="15" s="1"/>
  <c r="U90" i="15"/>
  <c r="AC90" i="15"/>
  <c r="AK90" i="15"/>
  <c r="AS90" i="15"/>
  <c r="BA90" i="15"/>
  <c r="BI90" i="15"/>
  <c r="BQ90" i="15"/>
  <c r="AC70" i="15"/>
  <c r="AV70" i="15"/>
  <c r="BR70" i="15"/>
  <c r="N90" i="15"/>
  <c r="V90" i="15"/>
  <c r="AD90" i="15"/>
  <c r="AL90" i="15"/>
  <c r="AT90" i="15"/>
  <c r="BB90" i="15"/>
  <c r="BJ90" i="15"/>
  <c r="BR90" i="15"/>
  <c r="AD70" i="15"/>
  <c r="BA70" i="15"/>
  <c r="O90" i="15"/>
  <c r="W90" i="15"/>
  <c r="AE90" i="15"/>
  <c r="AM90" i="15"/>
  <c r="AU90" i="15"/>
  <c r="BC90" i="15"/>
  <c r="BK90" i="15"/>
  <c r="BS90" i="15"/>
  <c r="L68" i="15"/>
  <c r="M70" i="15"/>
  <c r="AF70" i="15"/>
  <c r="BB70" i="15"/>
  <c r="M89" i="15"/>
  <c r="M110" i="15" s="1"/>
  <c r="P90" i="15"/>
  <c r="X90" i="15"/>
  <c r="AF90" i="15"/>
  <c r="AN90" i="15"/>
  <c r="AV90" i="15"/>
  <c r="BD90" i="15"/>
  <c r="BL90" i="15"/>
  <c r="M47" i="15"/>
  <c r="M51" i="15"/>
  <c r="M72" i="15" s="1"/>
  <c r="N70" i="15"/>
  <c r="AK70" i="15"/>
  <c r="BD70" i="15"/>
  <c r="Q90" i="15"/>
  <c r="Y90" i="15"/>
  <c r="AG90" i="15"/>
  <c r="AO90" i="15"/>
  <c r="AW90" i="15"/>
  <c r="BE90" i="15"/>
  <c r="BM90" i="15"/>
  <c r="O70" i="15"/>
  <c r="W70" i="15"/>
  <c r="AE70" i="15"/>
  <c r="AM70" i="15"/>
  <c r="AU70" i="15"/>
  <c r="BC70" i="15"/>
  <c r="BK70" i="15"/>
  <c r="BS70" i="15"/>
  <c r="Q70" i="15"/>
  <c r="Y70" i="15"/>
  <c r="AG70" i="15"/>
  <c r="AO70" i="15"/>
  <c r="AW70" i="15"/>
  <c r="BE70" i="15"/>
  <c r="BM70" i="15"/>
  <c r="R70" i="15"/>
  <c r="Z70" i="15"/>
  <c r="AH70" i="15"/>
  <c r="AP70" i="15"/>
  <c r="AX70" i="15"/>
  <c r="BF70" i="15"/>
  <c r="BN70" i="15"/>
  <c r="L72" i="15"/>
  <c r="S70" i="15"/>
  <c r="AA70" i="15"/>
  <c r="AI70" i="15"/>
  <c r="AQ70" i="15"/>
  <c r="AY70" i="15"/>
  <c r="BG70" i="15"/>
  <c r="BO70" i="15"/>
  <c r="L71" i="15"/>
  <c r="L70" i="15"/>
  <c r="T70" i="15"/>
  <c r="AB70" i="15"/>
  <c r="AJ70" i="15"/>
  <c r="AR70" i="15"/>
  <c r="AZ70" i="15"/>
  <c r="BH70" i="15"/>
  <c r="BP70" i="15"/>
  <c r="M132" i="15" l="1"/>
  <c r="M134" i="15"/>
  <c r="M131" i="15"/>
  <c r="N111" i="15"/>
  <c r="N132" i="15" s="1"/>
  <c r="N47" i="15"/>
  <c r="N88" i="15"/>
  <c r="N109" i="15" s="1"/>
  <c r="M68" i="15"/>
  <c r="N50" i="15"/>
  <c r="N91" i="15"/>
  <c r="N112" i="15" s="1"/>
  <c r="N48" i="15"/>
  <c r="N89" i="15"/>
  <c r="N110" i="15" s="1"/>
  <c r="N131" i="15" s="1"/>
  <c r="N51" i="15"/>
  <c r="N72" i="15" s="1"/>
  <c r="N92" i="15"/>
  <c r="N113" i="15" s="1"/>
  <c r="N130" i="15" l="1"/>
  <c r="N134" i="15"/>
  <c r="N133" i="15"/>
  <c r="O111" i="15"/>
  <c r="O48" i="15"/>
  <c r="O69" i="15" s="1"/>
  <c r="O89" i="15"/>
  <c r="O110" i="15" s="1"/>
  <c r="O131" i="15" s="1"/>
  <c r="N69" i="15"/>
  <c r="O51" i="15"/>
  <c r="O92" i="15"/>
  <c r="O113" i="15" s="1"/>
  <c r="O47" i="15"/>
  <c r="O88" i="15"/>
  <c r="O109" i="15" s="1"/>
  <c r="N68" i="15"/>
  <c r="O50" i="15"/>
  <c r="O71" i="15" s="1"/>
  <c r="O91" i="15"/>
  <c r="O112" i="15" s="1"/>
  <c r="N71" i="15"/>
  <c r="O130" i="15" l="1"/>
  <c r="P111" i="15"/>
  <c r="P132" i="15" s="1"/>
  <c r="O132" i="15"/>
  <c r="O134" i="15"/>
  <c r="O133" i="15"/>
  <c r="P112" i="15"/>
  <c r="P51" i="15"/>
  <c r="P72" i="15" s="1"/>
  <c r="P92" i="15"/>
  <c r="P113" i="15" s="1"/>
  <c r="P50" i="15"/>
  <c r="P91" i="15"/>
  <c r="O72" i="15"/>
  <c r="P47" i="15"/>
  <c r="P88" i="15"/>
  <c r="P109" i="15" s="1"/>
  <c r="O68" i="15"/>
  <c r="P48" i="15"/>
  <c r="P89" i="15"/>
  <c r="P110" i="15" s="1"/>
  <c r="P131" i="15" s="1"/>
  <c r="P130" i="15" l="1"/>
  <c r="Q111" i="15"/>
  <c r="P134" i="15"/>
  <c r="P133" i="15"/>
  <c r="Q50" i="15"/>
  <c r="Q71" i="15" s="1"/>
  <c r="Q91" i="15"/>
  <c r="Q112" i="15" s="1"/>
  <c r="P71" i="15"/>
  <c r="Q48" i="15"/>
  <c r="Q69" i="15" s="1"/>
  <c r="Q89" i="15"/>
  <c r="Q110" i="15" s="1"/>
  <c r="P69" i="15"/>
  <c r="Q47" i="15"/>
  <c r="Q88" i="15"/>
  <c r="Q109" i="15" s="1"/>
  <c r="P68" i="15"/>
  <c r="Q51" i="15"/>
  <c r="Q92" i="15"/>
  <c r="Q113" i="15" s="1"/>
  <c r="Q131" i="15" l="1"/>
  <c r="Q134" i="15"/>
  <c r="Q130" i="15"/>
  <c r="Q133" i="15"/>
  <c r="R111" i="15"/>
  <c r="R132" i="15" s="1"/>
  <c r="Q132" i="15"/>
  <c r="R51" i="15"/>
  <c r="R72" i="15" s="1"/>
  <c r="R92" i="15"/>
  <c r="R113" i="15" s="1"/>
  <c r="Q72" i="15"/>
  <c r="R47" i="15"/>
  <c r="R88" i="15"/>
  <c r="R109" i="15" s="1"/>
  <c r="Q68" i="15"/>
  <c r="R48" i="15"/>
  <c r="R89" i="15"/>
  <c r="R110" i="15" s="1"/>
  <c r="R50" i="15"/>
  <c r="R91" i="15"/>
  <c r="R112" i="15" s="1"/>
  <c r="R134" i="15" l="1"/>
  <c r="R130" i="15"/>
  <c r="R133" i="15"/>
  <c r="R131" i="15"/>
  <c r="S111" i="15"/>
  <c r="S47" i="15"/>
  <c r="S68" i="15" s="1"/>
  <c r="S88" i="15"/>
  <c r="S109" i="15" s="1"/>
  <c r="S48" i="15"/>
  <c r="S69" i="15" s="1"/>
  <c r="S89" i="15"/>
  <c r="S110" i="15" s="1"/>
  <c r="R69" i="15"/>
  <c r="R68" i="15"/>
  <c r="S51" i="15"/>
  <c r="S92" i="15"/>
  <c r="S113" i="15" s="1"/>
  <c r="S50" i="15"/>
  <c r="S71" i="15" s="1"/>
  <c r="S91" i="15"/>
  <c r="S112" i="15" s="1"/>
  <c r="R71" i="15"/>
  <c r="S131" i="15" l="1"/>
  <c r="T111" i="15"/>
  <c r="S132" i="15"/>
  <c r="S130" i="15"/>
  <c r="S133" i="15"/>
  <c r="S134" i="15"/>
  <c r="T50" i="15"/>
  <c r="T71" i="15" s="1"/>
  <c r="T91" i="15"/>
  <c r="T112" i="15" s="1"/>
  <c r="T48" i="15"/>
  <c r="T89" i="15"/>
  <c r="T110" i="15" s="1"/>
  <c r="T47" i="15"/>
  <c r="T88" i="15"/>
  <c r="T109" i="15" s="1"/>
  <c r="T51" i="15"/>
  <c r="T72" i="15" s="1"/>
  <c r="T92" i="15"/>
  <c r="T113" i="15" s="1"/>
  <c r="S72" i="15"/>
  <c r="T130" i="15" l="1"/>
  <c r="T133" i="15"/>
  <c r="T134" i="15"/>
  <c r="T131" i="15"/>
  <c r="U111" i="15"/>
  <c r="T132" i="15"/>
  <c r="U51" i="15"/>
  <c r="U92" i="15"/>
  <c r="U113" i="15" s="1"/>
  <c r="U50" i="15"/>
  <c r="U91" i="15"/>
  <c r="U112" i="15" s="1"/>
  <c r="U47" i="15"/>
  <c r="U88" i="15"/>
  <c r="U109" i="15" s="1"/>
  <c r="T68" i="15"/>
  <c r="U48" i="15"/>
  <c r="U89" i="15"/>
  <c r="U110" i="15" s="1"/>
  <c r="T69" i="15"/>
  <c r="U133" i="15" l="1"/>
  <c r="V111" i="15"/>
  <c r="U132" i="15"/>
  <c r="U130" i="15"/>
  <c r="U134" i="15"/>
  <c r="U131" i="15"/>
  <c r="V50" i="15"/>
  <c r="V91" i="15"/>
  <c r="V112" i="15" s="1"/>
  <c r="U71" i="15"/>
  <c r="V47" i="15"/>
  <c r="V88" i="15"/>
  <c r="V109" i="15" s="1"/>
  <c r="V48" i="15"/>
  <c r="V89" i="15"/>
  <c r="V110" i="15" s="1"/>
  <c r="U69" i="15"/>
  <c r="U68" i="15"/>
  <c r="V51" i="15"/>
  <c r="V92" i="15"/>
  <c r="V113" i="15" s="1"/>
  <c r="U72" i="15"/>
  <c r="V130" i="15" l="1"/>
  <c r="V134" i="15"/>
  <c r="V131" i="15"/>
  <c r="W111" i="15"/>
  <c r="V132" i="15"/>
  <c r="V133" i="15"/>
  <c r="W48" i="15"/>
  <c r="W89" i="15"/>
  <c r="W110" i="15" s="1"/>
  <c r="V69" i="15"/>
  <c r="W50" i="15"/>
  <c r="W91" i="15"/>
  <c r="W112" i="15" s="1"/>
  <c r="V71" i="15"/>
  <c r="W47" i="15"/>
  <c r="F25" i="3" s="1"/>
  <c r="W88" i="15"/>
  <c r="W109" i="15" s="1"/>
  <c r="J25" i="3" s="1"/>
  <c r="W51" i="15"/>
  <c r="W92" i="15"/>
  <c r="W113" i="15" s="1"/>
  <c r="V72" i="15"/>
  <c r="V68" i="15"/>
  <c r="W130" i="15" l="1"/>
  <c r="W133" i="15"/>
  <c r="X111" i="15"/>
  <c r="W132" i="15"/>
  <c r="W134" i="15"/>
  <c r="W131" i="15"/>
  <c r="X47" i="15"/>
  <c r="X88" i="15"/>
  <c r="X109" i="15" s="1"/>
  <c r="W68" i="15"/>
  <c r="X51" i="15"/>
  <c r="X92" i="15"/>
  <c r="X113" i="15" s="1"/>
  <c r="W72" i="15"/>
  <c r="X50" i="15"/>
  <c r="X91" i="15"/>
  <c r="X112" i="15" s="1"/>
  <c r="W71" i="15"/>
  <c r="X48" i="15"/>
  <c r="X89" i="15"/>
  <c r="X110" i="15" s="1"/>
  <c r="W69" i="15"/>
  <c r="X130" i="15" l="1"/>
  <c r="Y111" i="15"/>
  <c r="X132" i="15"/>
  <c r="X133" i="15"/>
  <c r="X131" i="15"/>
  <c r="X134" i="15"/>
  <c r="Y51" i="15"/>
  <c r="Y92" i="15"/>
  <c r="Y113" i="15" s="1"/>
  <c r="X72" i="15"/>
  <c r="Y48" i="15"/>
  <c r="Y89" i="15"/>
  <c r="Y110" i="15" s="1"/>
  <c r="X69" i="15"/>
  <c r="Y50" i="15"/>
  <c r="Y91" i="15"/>
  <c r="Y112" i="15" s="1"/>
  <c r="X71" i="15"/>
  <c r="Y47" i="15"/>
  <c r="Y88" i="15"/>
  <c r="Y109" i="15" s="1"/>
  <c r="X68" i="15"/>
  <c r="Y131" i="15" l="1"/>
  <c r="Z111" i="15"/>
  <c r="Y132" i="15"/>
  <c r="Y130" i="15"/>
  <c r="Y133" i="15"/>
  <c r="Y134" i="15"/>
  <c r="Z47" i="15"/>
  <c r="Z88" i="15"/>
  <c r="Z109" i="15" s="1"/>
  <c r="Y68" i="15"/>
  <c r="Z48" i="15"/>
  <c r="Z89" i="15"/>
  <c r="Z110" i="15" s="1"/>
  <c r="Y69" i="15"/>
  <c r="Z50" i="15"/>
  <c r="Z91" i="15"/>
  <c r="Z112" i="15" s="1"/>
  <c r="Y71" i="15"/>
  <c r="Z51" i="15"/>
  <c r="Z92" i="15"/>
  <c r="Z113" i="15" s="1"/>
  <c r="Y72" i="15"/>
  <c r="Z133" i="15" l="1"/>
  <c r="Z134" i="15"/>
  <c r="Z131" i="15"/>
  <c r="Z130" i="15"/>
  <c r="AA111" i="15"/>
  <c r="Z132" i="15"/>
  <c r="AA51" i="15"/>
  <c r="AA92" i="15"/>
  <c r="AA113" i="15" s="1"/>
  <c r="Z72" i="15"/>
  <c r="AA48" i="15"/>
  <c r="AA89" i="15"/>
  <c r="AA110" i="15" s="1"/>
  <c r="Z69" i="15"/>
  <c r="AA47" i="15"/>
  <c r="AA88" i="15"/>
  <c r="AA109" i="15" s="1"/>
  <c r="Z68" i="15"/>
  <c r="AA50" i="15"/>
  <c r="AA91" i="15"/>
  <c r="AA112" i="15" s="1"/>
  <c r="Z71" i="15"/>
  <c r="AA131" i="15" l="1"/>
  <c r="AA134" i="15"/>
  <c r="AA133" i="15"/>
  <c r="AA130" i="15"/>
  <c r="AB111" i="15"/>
  <c r="AA132" i="15"/>
  <c r="AB48" i="15"/>
  <c r="AB89" i="15"/>
  <c r="AB110" i="15" s="1"/>
  <c r="AA69" i="15"/>
  <c r="AB47" i="15"/>
  <c r="AB88" i="15"/>
  <c r="AB109" i="15" s="1"/>
  <c r="AA68" i="15"/>
  <c r="AB50" i="15"/>
  <c r="AB91" i="15"/>
  <c r="AB112" i="15" s="1"/>
  <c r="AA71" i="15"/>
  <c r="AB51" i="15"/>
  <c r="AB92" i="15"/>
  <c r="AB113" i="15" s="1"/>
  <c r="AA72" i="15"/>
  <c r="AB134" i="15" l="1"/>
  <c r="AB133" i="15"/>
  <c r="AB130" i="15"/>
  <c r="AC111" i="15"/>
  <c r="AB132" i="15"/>
  <c r="AB131" i="15"/>
  <c r="AC50" i="15"/>
  <c r="AC91" i="15"/>
  <c r="AC112" i="15" s="1"/>
  <c r="AB71" i="15"/>
  <c r="AC48" i="15"/>
  <c r="AC89" i="15"/>
  <c r="AC110" i="15" s="1"/>
  <c r="AB69" i="15"/>
  <c r="AC51" i="15"/>
  <c r="AC92" i="15"/>
  <c r="AC113" i="15" s="1"/>
  <c r="AB72" i="15"/>
  <c r="AC47" i="15"/>
  <c r="AC88" i="15"/>
  <c r="AC109" i="15" s="1"/>
  <c r="AB68" i="15"/>
  <c r="AC134" i="15" l="1"/>
  <c r="AC131" i="15"/>
  <c r="AD111" i="15"/>
  <c r="AC132" i="15"/>
  <c r="AC130" i="15"/>
  <c r="AC133" i="15"/>
  <c r="AD48" i="15"/>
  <c r="AD89" i="15"/>
  <c r="AD110" i="15" s="1"/>
  <c r="AC69" i="15"/>
  <c r="AD47" i="15"/>
  <c r="AD88" i="15"/>
  <c r="AD109" i="15" s="1"/>
  <c r="AC68" i="15"/>
  <c r="AD51" i="15"/>
  <c r="AD92" i="15"/>
  <c r="AD113" i="15" s="1"/>
  <c r="AC72" i="15"/>
  <c r="AD50" i="15"/>
  <c r="AD91" i="15"/>
  <c r="AD112" i="15" s="1"/>
  <c r="AC71" i="15"/>
  <c r="AD130" i="15" l="1"/>
  <c r="AD133" i="15"/>
  <c r="AE111" i="15"/>
  <c r="AD132" i="15"/>
  <c r="AD134" i="15"/>
  <c r="AD131" i="15"/>
  <c r="AE50" i="15"/>
  <c r="AE91" i="15"/>
  <c r="AE112" i="15" s="1"/>
  <c r="AD71" i="15"/>
  <c r="AE51" i="15"/>
  <c r="AE92" i="15"/>
  <c r="AE113" i="15" s="1"/>
  <c r="AD72" i="15"/>
  <c r="AE47" i="15"/>
  <c r="AE88" i="15"/>
  <c r="AE109" i="15" s="1"/>
  <c r="AD68" i="15"/>
  <c r="AE48" i="15"/>
  <c r="AE89" i="15"/>
  <c r="AE110" i="15" s="1"/>
  <c r="AD69" i="15"/>
  <c r="AE134" i="15" l="1"/>
  <c r="AE131" i="15"/>
  <c r="AF111" i="15"/>
  <c r="AE132" i="15"/>
  <c r="AE133" i="15"/>
  <c r="AE130" i="15"/>
  <c r="AF110" i="15"/>
  <c r="AF47" i="15"/>
  <c r="AF88" i="15"/>
  <c r="AF109" i="15" s="1"/>
  <c r="AE68" i="15"/>
  <c r="AF48" i="15"/>
  <c r="AF89" i="15"/>
  <c r="AE69" i="15"/>
  <c r="AF51" i="15"/>
  <c r="AF92" i="15"/>
  <c r="AF113" i="15" s="1"/>
  <c r="AE72" i="15"/>
  <c r="AF50" i="15"/>
  <c r="AF91" i="15"/>
  <c r="AF112" i="15" s="1"/>
  <c r="AE71" i="15"/>
  <c r="AF134" i="15" l="1"/>
  <c r="AF131" i="15"/>
  <c r="AG111" i="15"/>
  <c r="AF132" i="15"/>
  <c r="AF133" i="15"/>
  <c r="AF130" i="15"/>
  <c r="AG51" i="15"/>
  <c r="AG92" i="15"/>
  <c r="AG113" i="15" s="1"/>
  <c r="AF72" i="15"/>
  <c r="AG48" i="15"/>
  <c r="AG89" i="15"/>
  <c r="AG110" i="15" s="1"/>
  <c r="AF69" i="15"/>
  <c r="AG50" i="15"/>
  <c r="AG91" i="15"/>
  <c r="AG112" i="15" s="1"/>
  <c r="AF71" i="15"/>
  <c r="AG47" i="15"/>
  <c r="AG88" i="15"/>
  <c r="AG109" i="15" s="1"/>
  <c r="AF68" i="15"/>
  <c r="AG130" i="15" l="1"/>
  <c r="AG133" i="15"/>
  <c r="AG131" i="15"/>
  <c r="AG134" i="15"/>
  <c r="AH111" i="15"/>
  <c r="AG132" i="15"/>
  <c r="AH48" i="15"/>
  <c r="AH89" i="15"/>
  <c r="AH110" i="15" s="1"/>
  <c r="AG69" i="15"/>
  <c r="AH50" i="15"/>
  <c r="AH91" i="15"/>
  <c r="AH112" i="15" s="1"/>
  <c r="AG71" i="15"/>
  <c r="AH47" i="15"/>
  <c r="AH88" i="15"/>
  <c r="AH109" i="15" s="1"/>
  <c r="AG68" i="15"/>
  <c r="AH51" i="15"/>
  <c r="AH92" i="15"/>
  <c r="AH113" i="15" s="1"/>
  <c r="AG72" i="15"/>
  <c r="AH133" i="15" l="1"/>
  <c r="AH134" i="15"/>
  <c r="AI111" i="15"/>
  <c r="AH132" i="15"/>
  <c r="AH131" i="15"/>
  <c r="AH130" i="15"/>
  <c r="AI51" i="15"/>
  <c r="AI92" i="15"/>
  <c r="AI113" i="15" s="1"/>
  <c r="AH72" i="15"/>
  <c r="AI48" i="15"/>
  <c r="AI89" i="15"/>
  <c r="AI110" i="15" s="1"/>
  <c r="AH69" i="15"/>
  <c r="AI47" i="15"/>
  <c r="AI88" i="15"/>
  <c r="AI109" i="15" s="1"/>
  <c r="M25" i="3" s="1"/>
  <c r="AH68" i="15"/>
  <c r="AI50" i="15"/>
  <c r="AI91" i="15"/>
  <c r="AI112" i="15" s="1"/>
  <c r="AH71" i="15"/>
  <c r="H25" i="3" l="1"/>
  <c r="G25" i="3" s="1"/>
  <c r="AI130" i="15"/>
  <c r="N25" i="3" s="1"/>
  <c r="AI131" i="15"/>
  <c r="AI133" i="15"/>
  <c r="AJ111" i="15"/>
  <c r="AI132" i="15"/>
  <c r="AI134" i="15"/>
  <c r="AJ50" i="15"/>
  <c r="AJ91" i="15"/>
  <c r="AJ112" i="15" s="1"/>
  <c r="AI71" i="15"/>
  <c r="AJ48" i="15"/>
  <c r="AJ89" i="15"/>
  <c r="AJ110" i="15" s="1"/>
  <c r="AI69" i="15"/>
  <c r="AJ51" i="15"/>
  <c r="AJ92" i="15"/>
  <c r="AJ113" i="15" s="1"/>
  <c r="AI72" i="15"/>
  <c r="AJ47" i="15"/>
  <c r="AJ88" i="15"/>
  <c r="AJ109" i="15" s="1"/>
  <c r="AI68" i="15"/>
  <c r="I25" i="3" s="1"/>
  <c r="AJ131" i="15" l="1"/>
  <c r="AJ130" i="15"/>
  <c r="AJ133" i="15"/>
  <c r="AJ134" i="15"/>
  <c r="AK111" i="15"/>
  <c r="AJ132" i="15"/>
  <c r="AK47" i="15"/>
  <c r="AK88" i="15"/>
  <c r="AK109" i="15" s="1"/>
  <c r="AJ68" i="15"/>
  <c r="AK51" i="15"/>
  <c r="AK92" i="15"/>
  <c r="AK113" i="15" s="1"/>
  <c r="AJ72" i="15"/>
  <c r="AK50" i="15"/>
  <c r="AK91" i="15"/>
  <c r="AK112" i="15" s="1"/>
  <c r="AJ71" i="15"/>
  <c r="AK48" i="15"/>
  <c r="AK89" i="15"/>
  <c r="AK110" i="15" s="1"/>
  <c r="AJ69" i="15"/>
  <c r="AK134" i="15" l="1"/>
  <c r="AL111" i="15"/>
  <c r="AK132" i="15"/>
  <c r="AK130" i="15"/>
  <c r="AK133" i="15"/>
  <c r="AK131" i="15"/>
  <c r="AL50" i="15"/>
  <c r="AL91" i="15"/>
  <c r="AL112" i="15" s="1"/>
  <c r="AK71" i="15"/>
  <c r="AL48" i="15"/>
  <c r="AL89" i="15"/>
  <c r="AL110" i="15" s="1"/>
  <c r="AK69" i="15"/>
  <c r="AL51" i="15"/>
  <c r="AL92" i="15"/>
  <c r="AL113" i="15" s="1"/>
  <c r="AK72" i="15"/>
  <c r="AL47" i="15"/>
  <c r="AL88" i="15"/>
  <c r="AL109" i="15" s="1"/>
  <c r="AK68" i="15"/>
  <c r="AL130" i="15" l="1"/>
  <c r="AL133" i="15"/>
  <c r="AL134" i="15"/>
  <c r="AL131" i="15"/>
  <c r="AM111" i="15"/>
  <c r="AL132" i="15"/>
  <c r="AM47" i="15"/>
  <c r="AM88" i="15"/>
  <c r="AM109" i="15" s="1"/>
  <c r="AL68" i="15"/>
  <c r="AM51" i="15"/>
  <c r="AM92" i="15"/>
  <c r="AM113" i="15" s="1"/>
  <c r="AL72" i="15"/>
  <c r="AM48" i="15"/>
  <c r="AM89" i="15"/>
  <c r="AM110" i="15" s="1"/>
  <c r="AL69" i="15"/>
  <c r="AM50" i="15"/>
  <c r="AM91" i="15"/>
  <c r="AM112" i="15" s="1"/>
  <c r="AL71" i="15"/>
  <c r="AN111" i="15" l="1"/>
  <c r="AM132" i="15"/>
  <c r="AM130" i="15"/>
  <c r="AM131" i="15"/>
  <c r="AM133" i="15"/>
  <c r="AM134" i="15"/>
  <c r="AN112" i="15"/>
  <c r="AN51" i="15"/>
  <c r="AN92" i="15"/>
  <c r="AN113" i="15" s="1"/>
  <c r="AM72" i="15"/>
  <c r="AN50" i="15"/>
  <c r="AN91" i="15"/>
  <c r="AM71" i="15"/>
  <c r="AN48" i="15"/>
  <c r="AN89" i="15"/>
  <c r="AN110" i="15" s="1"/>
  <c r="AM69" i="15"/>
  <c r="AN47" i="15"/>
  <c r="AN88" i="15"/>
  <c r="AN109" i="15" s="1"/>
  <c r="AM68" i="15"/>
  <c r="AN133" i="15" l="1"/>
  <c r="AN131" i="15"/>
  <c r="AN130" i="15"/>
  <c r="AO111" i="15"/>
  <c r="AN132" i="15"/>
  <c r="AN134" i="15"/>
  <c r="AO48" i="15"/>
  <c r="AO89" i="15"/>
  <c r="AO110" i="15" s="1"/>
  <c r="AN69" i="15"/>
  <c r="AO50" i="15"/>
  <c r="AO91" i="15"/>
  <c r="AO112" i="15" s="1"/>
  <c r="AN71" i="15"/>
  <c r="AO47" i="15"/>
  <c r="AO88" i="15"/>
  <c r="AO109" i="15" s="1"/>
  <c r="AN68" i="15"/>
  <c r="AO51" i="15"/>
  <c r="AO92" i="15"/>
  <c r="AO113" i="15" s="1"/>
  <c r="AN72" i="15"/>
  <c r="AP111" i="15" l="1"/>
  <c r="AO132" i="15"/>
  <c r="AO130" i="15"/>
  <c r="AO133" i="15"/>
  <c r="AO134" i="15"/>
  <c r="AO131" i="15"/>
  <c r="AP47" i="15"/>
  <c r="AP88" i="15"/>
  <c r="AP109" i="15" s="1"/>
  <c r="AO68" i="15"/>
  <c r="AP50" i="15"/>
  <c r="AP91" i="15"/>
  <c r="AP112" i="15" s="1"/>
  <c r="AO71" i="15"/>
  <c r="AP48" i="15"/>
  <c r="AP89" i="15"/>
  <c r="AP110" i="15" s="1"/>
  <c r="AO69" i="15"/>
  <c r="AP51" i="15"/>
  <c r="AP92" i="15"/>
  <c r="AP113" i="15" s="1"/>
  <c r="AO72" i="15"/>
  <c r="AP134" i="15" l="1"/>
  <c r="AP130" i="15"/>
  <c r="AP133" i="15"/>
  <c r="AQ111" i="15"/>
  <c r="AP132" i="15"/>
  <c r="AP131" i="15"/>
  <c r="AQ50" i="15"/>
  <c r="AQ91" i="15"/>
  <c r="AQ112" i="15" s="1"/>
  <c r="AP71" i="15"/>
  <c r="AQ51" i="15"/>
  <c r="AQ92" i="15"/>
  <c r="AQ113" i="15" s="1"/>
  <c r="AP72" i="15"/>
  <c r="AQ48" i="15"/>
  <c r="AQ89" i="15"/>
  <c r="AQ110" i="15" s="1"/>
  <c r="AP69" i="15"/>
  <c r="AQ47" i="15"/>
  <c r="AQ88" i="15"/>
  <c r="AQ109" i="15" s="1"/>
  <c r="AP68" i="15"/>
  <c r="AQ133" i="15" l="1"/>
  <c r="AQ131" i="15"/>
  <c r="AQ134" i="15"/>
  <c r="AR111" i="15"/>
  <c r="AQ132" i="15"/>
  <c r="AQ130" i="15"/>
  <c r="AR51" i="15"/>
  <c r="AR92" i="15"/>
  <c r="AR113" i="15" s="1"/>
  <c r="AQ72" i="15"/>
  <c r="AR47" i="15"/>
  <c r="AR88" i="15"/>
  <c r="AR109" i="15" s="1"/>
  <c r="AQ68" i="15"/>
  <c r="AR48" i="15"/>
  <c r="AR89" i="15"/>
  <c r="AR110" i="15" s="1"/>
  <c r="AQ69" i="15"/>
  <c r="AR50" i="15"/>
  <c r="AR91" i="15"/>
  <c r="AR112" i="15" s="1"/>
  <c r="AQ71" i="15"/>
  <c r="AR133" i="15" l="1"/>
  <c r="AS111" i="15"/>
  <c r="AR132" i="15"/>
  <c r="AR134" i="15"/>
  <c r="AR130" i="15"/>
  <c r="AR131" i="15"/>
  <c r="AS47" i="15"/>
  <c r="AS88" i="15"/>
  <c r="AS109" i="15" s="1"/>
  <c r="AR68" i="15"/>
  <c r="AS50" i="15"/>
  <c r="AS91" i="15"/>
  <c r="AS112" i="15" s="1"/>
  <c r="AR71" i="15"/>
  <c r="AS48" i="15"/>
  <c r="AS89" i="15"/>
  <c r="AS110" i="15" s="1"/>
  <c r="AR69" i="15"/>
  <c r="AS51" i="15"/>
  <c r="AS92" i="15"/>
  <c r="AS113" i="15" s="1"/>
  <c r="AR72" i="15"/>
  <c r="AS133" i="15" l="1"/>
  <c r="AT111" i="15"/>
  <c r="AS132" i="15"/>
  <c r="AS130" i="15"/>
  <c r="AS134" i="15"/>
  <c r="AS131" i="15"/>
  <c r="AT48" i="15"/>
  <c r="AT89" i="15"/>
  <c r="AT110" i="15" s="1"/>
  <c r="AS69" i="15"/>
  <c r="AT51" i="15"/>
  <c r="AT92" i="15"/>
  <c r="AT113" i="15" s="1"/>
  <c r="AS72" i="15"/>
  <c r="AT50" i="15"/>
  <c r="AT91" i="15"/>
  <c r="AT112" i="15" s="1"/>
  <c r="AS71" i="15"/>
  <c r="AT47" i="15"/>
  <c r="AT88" i="15"/>
  <c r="AT109" i="15" s="1"/>
  <c r="AS68" i="15"/>
  <c r="AT130" i="15" l="1"/>
  <c r="AT133" i="15"/>
  <c r="AT131" i="15"/>
  <c r="AU111" i="15"/>
  <c r="AT132" i="15"/>
  <c r="AT134" i="15"/>
  <c r="AU48" i="15"/>
  <c r="AU89" i="15"/>
  <c r="AU110" i="15" s="1"/>
  <c r="AT69" i="15"/>
  <c r="AU47" i="15"/>
  <c r="AU88" i="15"/>
  <c r="AU109" i="15" s="1"/>
  <c r="AT68" i="15"/>
  <c r="AU50" i="15"/>
  <c r="AU91" i="15"/>
  <c r="AU112" i="15" s="1"/>
  <c r="AT71" i="15"/>
  <c r="AU51" i="15"/>
  <c r="AU92" i="15"/>
  <c r="AU113" i="15" s="1"/>
  <c r="AT72" i="15"/>
  <c r="AU131" i="15" l="1"/>
  <c r="AU133" i="15"/>
  <c r="AU134" i="15"/>
  <c r="AV111" i="15"/>
  <c r="AU132" i="15"/>
  <c r="AU130" i="15"/>
  <c r="AV47" i="15"/>
  <c r="AV88" i="15"/>
  <c r="AV109" i="15" s="1"/>
  <c r="AU68" i="15"/>
  <c r="AV50" i="15"/>
  <c r="AV91" i="15"/>
  <c r="AV112" i="15" s="1"/>
  <c r="AU71" i="15"/>
  <c r="AV51" i="15"/>
  <c r="AV92" i="15"/>
  <c r="AV113" i="15" s="1"/>
  <c r="AU72" i="15"/>
  <c r="AV48" i="15"/>
  <c r="AV89" i="15"/>
  <c r="AV110" i="15" s="1"/>
  <c r="AU69" i="15"/>
  <c r="AV131" i="15" l="1"/>
  <c r="AV134" i="15"/>
  <c r="AV130" i="15"/>
  <c r="AW111" i="15"/>
  <c r="AV132" i="15"/>
  <c r="AV133" i="15"/>
  <c r="AW47" i="15"/>
  <c r="AW88" i="15"/>
  <c r="AW109" i="15" s="1"/>
  <c r="AV68" i="15"/>
  <c r="AW51" i="15"/>
  <c r="AW92" i="15"/>
  <c r="AW113" i="15" s="1"/>
  <c r="AV72" i="15"/>
  <c r="AW48" i="15"/>
  <c r="AW89" i="15"/>
  <c r="AW110" i="15" s="1"/>
  <c r="AV69" i="15"/>
  <c r="AW50" i="15"/>
  <c r="AW91" i="15"/>
  <c r="AW112" i="15" s="1"/>
  <c r="AV71" i="15"/>
  <c r="AW131" i="15" l="1"/>
  <c r="AW134" i="15"/>
  <c r="AX111" i="15"/>
  <c r="AW132" i="15"/>
  <c r="AW133" i="15"/>
  <c r="AW130" i="15"/>
  <c r="AX51" i="15"/>
  <c r="AX92" i="15"/>
  <c r="AX113" i="15" s="1"/>
  <c r="AW72" i="15"/>
  <c r="AX50" i="15"/>
  <c r="AX91" i="15"/>
  <c r="AX112" i="15" s="1"/>
  <c r="AW71" i="15"/>
  <c r="AX48" i="15"/>
  <c r="AX89" i="15"/>
  <c r="AX110" i="15" s="1"/>
  <c r="AW69" i="15"/>
  <c r="AX47" i="15"/>
  <c r="AX88" i="15"/>
  <c r="AX109" i="15" s="1"/>
  <c r="AW68" i="15"/>
  <c r="AX131" i="15" l="1"/>
  <c r="AY111" i="15"/>
  <c r="AX132" i="15"/>
  <c r="AX130" i="15"/>
  <c r="AX133" i="15"/>
  <c r="AX134" i="15"/>
  <c r="AY47" i="15"/>
  <c r="AY88" i="15"/>
  <c r="AY109" i="15" s="1"/>
  <c r="AX68" i="15"/>
  <c r="AY50" i="15"/>
  <c r="AY91" i="15"/>
  <c r="AY112" i="15" s="1"/>
  <c r="AX71" i="15"/>
  <c r="AY48" i="15"/>
  <c r="AY89" i="15"/>
  <c r="AY110" i="15" s="1"/>
  <c r="AX69" i="15"/>
  <c r="AY51" i="15"/>
  <c r="AY92" i="15"/>
  <c r="AY113" i="15" s="1"/>
  <c r="AX72" i="15"/>
  <c r="AZ111" i="15" l="1"/>
  <c r="AY132" i="15"/>
  <c r="AY131" i="15"/>
  <c r="AY130" i="15"/>
  <c r="AY134" i="15"/>
  <c r="AY133" i="15"/>
  <c r="AZ50" i="15"/>
  <c r="AZ91" i="15"/>
  <c r="AZ112" i="15" s="1"/>
  <c r="AY71" i="15"/>
  <c r="AZ48" i="15"/>
  <c r="AZ89" i="15"/>
  <c r="AZ110" i="15" s="1"/>
  <c r="AY69" i="15"/>
  <c r="AZ51" i="15"/>
  <c r="AZ92" i="15"/>
  <c r="AZ113" i="15" s="1"/>
  <c r="AY72" i="15"/>
  <c r="AZ47" i="15"/>
  <c r="AZ88" i="15"/>
  <c r="AZ109" i="15" s="1"/>
  <c r="AY68" i="15"/>
  <c r="BA111" i="15" l="1"/>
  <c r="AZ132" i="15"/>
  <c r="AZ130" i="15"/>
  <c r="AZ131" i="15"/>
  <c r="AZ133" i="15"/>
  <c r="AZ134" i="15"/>
  <c r="BA47" i="15"/>
  <c r="BA88" i="15"/>
  <c r="BA109" i="15" s="1"/>
  <c r="AZ68" i="15"/>
  <c r="BA51" i="15"/>
  <c r="BA92" i="15"/>
  <c r="BA113" i="15" s="1"/>
  <c r="AZ72" i="15"/>
  <c r="BA48" i="15"/>
  <c r="BA89" i="15"/>
  <c r="BA110" i="15" s="1"/>
  <c r="AZ69" i="15"/>
  <c r="BA50" i="15"/>
  <c r="BA91" i="15"/>
  <c r="BA112" i="15" s="1"/>
  <c r="AZ71" i="15"/>
  <c r="BA131" i="15" l="1"/>
  <c r="BA134" i="15"/>
  <c r="BB111" i="15"/>
  <c r="BA132" i="15"/>
  <c r="BA130" i="15"/>
  <c r="BA133" i="15"/>
  <c r="BB51" i="15"/>
  <c r="BB92" i="15"/>
  <c r="BB113" i="15" s="1"/>
  <c r="BA72" i="15"/>
  <c r="BB50" i="15"/>
  <c r="BB91" i="15"/>
  <c r="BB112" i="15" s="1"/>
  <c r="BA71" i="15"/>
  <c r="BB48" i="15"/>
  <c r="BB89" i="15"/>
  <c r="BB110" i="15" s="1"/>
  <c r="BA69" i="15"/>
  <c r="BB47" i="15"/>
  <c r="BB88" i="15"/>
  <c r="BB109" i="15" s="1"/>
  <c r="BA68" i="15"/>
  <c r="BB134" i="15" l="1"/>
  <c r="BB130" i="15"/>
  <c r="BC111" i="15"/>
  <c r="BB132" i="15"/>
  <c r="BB131" i="15"/>
  <c r="BB133" i="15"/>
  <c r="BC48" i="15"/>
  <c r="BC89" i="15"/>
  <c r="BC110" i="15" s="1"/>
  <c r="BB69" i="15"/>
  <c r="BC47" i="15"/>
  <c r="BC88" i="15"/>
  <c r="BC109" i="15" s="1"/>
  <c r="BB68" i="15"/>
  <c r="BC50" i="15"/>
  <c r="BC91" i="15"/>
  <c r="BC112" i="15" s="1"/>
  <c r="BB71" i="15"/>
  <c r="BC51" i="15"/>
  <c r="BC92" i="15"/>
  <c r="BC113" i="15" s="1"/>
  <c r="BB72" i="15"/>
  <c r="BC133" i="15" l="1"/>
  <c r="BC130" i="15"/>
  <c r="BD111" i="15"/>
  <c r="BC132" i="15"/>
  <c r="BC134" i="15"/>
  <c r="BC131" i="15"/>
  <c r="BD47" i="15"/>
  <c r="BD88" i="15"/>
  <c r="BD109" i="15" s="1"/>
  <c r="BC68" i="15"/>
  <c r="BD51" i="15"/>
  <c r="BD92" i="15"/>
  <c r="BD113" i="15" s="1"/>
  <c r="BC72" i="15"/>
  <c r="BD50" i="15"/>
  <c r="BD91" i="15"/>
  <c r="BD112" i="15" s="1"/>
  <c r="BC71" i="15"/>
  <c r="BD48" i="15"/>
  <c r="BD89" i="15"/>
  <c r="BD110" i="15" s="1"/>
  <c r="BC69" i="15"/>
  <c r="BD130" i="15" l="1"/>
  <c r="BD133" i="15"/>
  <c r="BD134" i="15"/>
  <c r="BE111" i="15"/>
  <c r="BD132" i="15"/>
  <c r="BD131" i="15"/>
  <c r="BE48" i="15"/>
  <c r="BE89" i="15"/>
  <c r="BE110" i="15" s="1"/>
  <c r="BD69" i="15"/>
  <c r="BE51" i="15"/>
  <c r="BE92" i="15"/>
  <c r="BE113" i="15" s="1"/>
  <c r="BD72" i="15"/>
  <c r="BE50" i="15"/>
  <c r="BE91" i="15"/>
  <c r="BE112" i="15" s="1"/>
  <c r="BD71" i="15"/>
  <c r="BE47" i="15"/>
  <c r="BE88" i="15"/>
  <c r="BE109" i="15" s="1"/>
  <c r="BD68" i="15"/>
  <c r="BE133" i="15" l="1"/>
  <c r="BE134" i="15"/>
  <c r="BE130" i="15"/>
  <c r="BE131" i="15"/>
  <c r="BF111" i="15"/>
  <c r="BE132" i="15"/>
  <c r="BF51" i="15"/>
  <c r="BF92" i="15"/>
  <c r="BF113" i="15" s="1"/>
  <c r="BE72" i="15"/>
  <c r="BF47" i="15"/>
  <c r="BF88" i="15"/>
  <c r="BF109" i="15" s="1"/>
  <c r="BE68" i="15"/>
  <c r="BF48" i="15"/>
  <c r="BF89" i="15"/>
  <c r="BF110" i="15" s="1"/>
  <c r="BE69" i="15"/>
  <c r="BF50" i="15"/>
  <c r="BF91" i="15"/>
  <c r="BF112" i="15" s="1"/>
  <c r="BE71" i="15"/>
  <c r="BF133" i="15" l="1"/>
  <c r="BF134" i="15"/>
  <c r="BF131" i="15"/>
  <c r="BF130" i="15"/>
  <c r="BG111" i="15"/>
  <c r="BF132" i="15"/>
  <c r="BG48" i="15"/>
  <c r="BG89" i="15"/>
  <c r="BG110" i="15" s="1"/>
  <c r="BF69" i="15"/>
  <c r="BG47" i="15"/>
  <c r="BG88" i="15"/>
  <c r="BG109" i="15" s="1"/>
  <c r="BF68" i="15"/>
  <c r="BG51" i="15"/>
  <c r="BG92" i="15"/>
  <c r="BG113" i="15" s="1"/>
  <c r="BF72" i="15"/>
  <c r="BG50" i="15"/>
  <c r="BG91" i="15"/>
  <c r="BG112" i="15" s="1"/>
  <c r="BF71" i="15"/>
  <c r="BG130" i="15" l="1"/>
  <c r="BG134" i="15"/>
  <c r="BG133" i="15"/>
  <c r="BG131" i="15"/>
  <c r="BH111" i="15"/>
  <c r="BG132" i="15"/>
  <c r="BH51" i="15"/>
  <c r="BH92" i="15"/>
  <c r="BH113" i="15" s="1"/>
  <c r="BH134" i="15" s="1"/>
  <c r="BG72" i="15"/>
  <c r="BH48" i="15"/>
  <c r="BH89" i="15"/>
  <c r="BH110" i="15" s="1"/>
  <c r="BG69" i="15"/>
  <c r="BH50" i="15"/>
  <c r="BH91" i="15"/>
  <c r="BH112" i="15" s="1"/>
  <c r="BG71" i="15"/>
  <c r="BH47" i="15"/>
  <c r="BH88" i="15"/>
  <c r="BH109" i="15" s="1"/>
  <c r="BG68" i="15"/>
  <c r="BH133" i="15" l="1"/>
  <c r="BH131" i="15"/>
  <c r="BI111" i="15"/>
  <c r="BH132" i="15"/>
  <c r="BH130" i="15"/>
  <c r="BI47" i="15"/>
  <c r="BI88" i="15"/>
  <c r="BI109" i="15" s="1"/>
  <c r="BH68" i="15"/>
  <c r="BI48" i="15"/>
  <c r="BI89" i="15"/>
  <c r="BI110" i="15" s="1"/>
  <c r="BH69" i="15"/>
  <c r="BI50" i="15"/>
  <c r="BI91" i="15"/>
  <c r="BI112" i="15" s="1"/>
  <c r="BI133" i="15" s="1"/>
  <c r="BH71" i="15"/>
  <c r="BI51" i="15"/>
  <c r="BI92" i="15"/>
  <c r="BI113" i="15" s="1"/>
  <c r="BI134" i="15" s="1"/>
  <c r="BH72" i="15"/>
  <c r="BI131" i="15" l="1"/>
  <c r="BJ111" i="15"/>
  <c r="BI132" i="15"/>
  <c r="BI130" i="15"/>
  <c r="BJ48" i="15"/>
  <c r="BJ89" i="15"/>
  <c r="BJ110" i="15" s="1"/>
  <c r="BJ131" i="15" s="1"/>
  <c r="BI69" i="15"/>
  <c r="BJ50" i="15"/>
  <c r="BJ91" i="15"/>
  <c r="BJ112" i="15" s="1"/>
  <c r="BI71" i="15"/>
  <c r="BJ51" i="15"/>
  <c r="BJ92" i="15"/>
  <c r="BJ113" i="15" s="1"/>
  <c r="BJ134" i="15" s="1"/>
  <c r="BI72" i="15"/>
  <c r="BJ47" i="15"/>
  <c r="BJ88" i="15"/>
  <c r="BJ109" i="15" s="1"/>
  <c r="BJ130" i="15" s="1"/>
  <c r="BI68" i="15"/>
  <c r="BK111" i="15" l="1"/>
  <c r="BJ132" i="15"/>
  <c r="BJ133" i="15"/>
  <c r="BK50" i="15"/>
  <c r="BK91" i="15"/>
  <c r="BK112" i="15" s="1"/>
  <c r="BK133" i="15" s="1"/>
  <c r="BJ71" i="15"/>
  <c r="BK47" i="15"/>
  <c r="BK88" i="15"/>
  <c r="BK109" i="15" s="1"/>
  <c r="BJ68" i="15"/>
  <c r="BK51" i="15"/>
  <c r="BK92" i="15"/>
  <c r="BK113" i="15" s="1"/>
  <c r="BK134" i="15" s="1"/>
  <c r="BJ72" i="15"/>
  <c r="BK48" i="15"/>
  <c r="BK89" i="15"/>
  <c r="BK110" i="15" s="1"/>
  <c r="BK131" i="15" s="1"/>
  <c r="BJ69" i="15"/>
  <c r="BK130" i="15" l="1"/>
  <c r="BL111" i="15"/>
  <c r="BK132" i="15"/>
  <c r="BL47" i="15"/>
  <c r="BL88" i="15"/>
  <c r="BL109" i="15" s="1"/>
  <c r="BL130" i="15" s="1"/>
  <c r="BK68" i="15"/>
  <c r="BL51" i="15"/>
  <c r="BL92" i="15"/>
  <c r="BL113" i="15" s="1"/>
  <c r="BL134" i="15" s="1"/>
  <c r="BK72" i="15"/>
  <c r="BL48" i="15"/>
  <c r="BL89" i="15"/>
  <c r="BL110" i="15" s="1"/>
  <c r="BL131" i="15" s="1"/>
  <c r="BK69" i="15"/>
  <c r="BL50" i="15"/>
  <c r="BL91" i="15"/>
  <c r="BL112" i="15" s="1"/>
  <c r="BK71" i="15"/>
  <c r="BM111" i="15" l="1"/>
  <c r="BL132" i="15"/>
  <c r="BL133" i="15"/>
  <c r="BM51" i="15"/>
  <c r="BM92" i="15"/>
  <c r="BM113" i="15" s="1"/>
  <c r="BM134" i="15" s="1"/>
  <c r="BL72" i="15"/>
  <c r="BM48" i="15"/>
  <c r="BM89" i="15"/>
  <c r="BM110" i="15" s="1"/>
  <c r="BM131" i="15" s="1"/>
  <c r="BL69" i="15"/>
  <c r="BM50" i="15"/>
  <c r="BM91" i="15"/>
  <c r="BM112" i="15" s="1"/>
  <c r="BM133" i="15" s="1"/>
  <c r="BL71" i="15"/>
  <c r="BM47" i="15"/>
  <c r="BM88" i="15"/>
  <c r="BM109" i="15" s="1"/>
  <c r="BM130" i="15" s="1"/>
  <c r="BL68" i="15"/>
  <c r="BN111" i="15" l="1"/>
  <c r="BM132" i="15"/>
  <c r="BN47" i="15"/>
  <c r="BN88" i="15"/>
  <c r="BN109" i="15" s="1"/>
  <c r="BN130" i="15" s="1"/>
  <c r="BM68" i="15"/>
  <c r="BN48" i="15"/>
  <c r="BN89" i="15"/>
  <c r="BN110" i="15" s="1"/>
  <c r="BN131" i="15" s="1"/>
  <c r="BM69" i="15"/>
  <c r="BN50" i="15"/>
  <c r="BN91" i="15"/>
  <c r="BN112" i="15" s="1"/>
  <c r="BM71" i="15"/>
  <c r="BN51" i="15"/>
  <c r="BN92" i="15"/>
  <c r="BN113" i="15" s="1"/>
  <c r="BN134" i="15" s="1"/>
  <c r="BM72" i="15"/>
  <c r="BN133" i="15" l="1"/>
  <c r="BO111" i="15"/>
  <c r="BN132" i="15"/>
  <c r="BO48" i="15"/>
  <c r="BO89" i="15"/>
  <c r="BO110" i="15" s="1"/>
  <c r="BO131" i="15" s="1"/>
  <c r="BN69" i="15"/>
  <c r="BO50" i="15"/>
  <c r="BO91" i="15"/>
  <c r="BO112" i="15" s="1"/>
  <c r="BO133" i="15" s="1"/>
  <c r="BN71" i="15"/>
  <c r="BO51" i="15"/>
  <c r="BO92" i="15"/>
  <c r="BO113" i="15" s="1"/>
  <c r="BO134" i="15" s="1"/>
  <c r="BN72" i="15"/>
  <c r="BO47" i="15"/>
  <c r="BO88" i="15"/>
  <c r="BO109" i="15" s="1"/>
  <c r="BO130" i="15" s="1"/>
  <c r="BN68" i="15"/>
  <c r="BP111" i="15" l="1"/>
  <c r="BO132" i="15"/>
  <c r="BP50" i="15"/>
  <c r="BP91" i="15"/>
  <c r="BP112" i="15" s="1"/>
  <c r="BP133" i="15" s="1"/>
  <c r="BO71" i="15"/>
  <c r="BP51" i="15"/>
  <c r="BP92" i="15"/>
  <c r="BP113" i="15" s="1"/>
  <c r="BP134" i="15" s="1"/>
  <c r="BO72" i="15"/>
  <c r="BP47" i="15"/>
  <c r="BP88" i="15"/>
  <c r="BP109" i="15" s="1"/>
  <c r="BP130" i="15" s="1"/>
  <c r="BO68" i="15"/>
  <c r="BP48" i="15"/>
  <c r="BP89" i="15"/>
  <c r="BP110" i="15" s="1"/>
  <c r="BP131" i="15" s="1"/>
  <c r="BO69" i="15"/>
  <c r="BQ111" i="15" l="1"/>
  <c r="BP132" i="15"/>
  <c r="BQ47" i="15"/>
  <c r="BQ88" i="15"/>
  <c r="BQ109" i="15" s="1"/>
  <c r="BQ130" i="15" s="1"/>
  <c r="BP68" i="15"/>
  <c r="BQ51" i="15"/>
  <c r="BQ92" i="15"/>
  <c r="BQ113" i="15" s="1"/>
  <c r="BQ134" i="15" s="1"/>
  <c r="BP72" i="15"/>
  <c r="BQ48" i="15"/>
  <c r="BQ89" i="15"/>
  <c r="BQ110" i="15" s="1"/>
  <c r="BQ131" i="15" s="1"/>
  <c r="BP69" i="15"/>
  <c r="BQ50" i="15"/>
  <c r="BQ91" i="15"/>
  <c r="BQ112" i="15" s="1"/>
  <c r="BQ133" i="15" s="1"/>
  <c r="BP71" i="15"/>
  <c r="BR111" i="15" l="1"/>
  <c r="BQ132" i="15"/>
  <c r="BR51" i="15"/>
  <c r="BR92" i="15"/>
  <c r="BR113" i="15" s="1"/>
  <c r="BR134" i="15" s="1"/>
  <c r="BQ72" i="15"/>
  <c r="BR48" i="15"/>
  <c r="BR89" i="15"/>
  <c r="BR110" i="15" s="1"/>
  <c r="BR131" i="15" s="1"/>
  <c r="BQ69" i="15"/>
  <c r="BR50" i="15"/>
  <c r="BR91" i="15"/>
  <c r="BR112" i="15" s="1"/>
  <c r="BR133" i="15" s="1"/>
  <c r="BQ71" i="15"/>
  <c r="BR47" i="15"/>
  <c r="BR88" i="15"/>
  <c r="BR109" i="15" s="1"/>
  <c r="BR130" i="15" s="1"/>
  <c r="BQ68" i="15"/>
  <c r="BS111" i="15" l="1"/>
  <c r="BS132" i="15" s="1"/>
  <c r="BR132" i="15"/>
  <c r="BS48" i="15"/>
  <c r="BS69" i="15" s="1"/>
  <c r="BS89" i="15"/>
  <c r="BS110" i="15" s="1"/>
  <c r="BS131" i="15" s="1"/>
  <c r="BR69" i="15"/>
  <c r="BS47" i="15"/>
  <c r="BS68" i="15" s="1"/>
  <c r="BS88" i="15"/>
  <c r="BS109" i="15" s="1"/>
  <c r="BS130" i="15" s="1"/>
  <c r="BR68" i="15"/>
  <c r="BS50" i="15"/>
  <c r="BS71" i="15" s="1"/>
  <c r="BS91" i="15"/>
  <c r="BS112" i="15" s="1"/>
  <c r="BS133" i="15" s="1"/>
  <c r="BR71" i="15"/>
  <c r="BS51" i="15"/>
  <c r="BS72" i="15" s="1"/>
  <c r="BS92" i="15"/>
  <c r="BS113" i="15" s="1"/>
  <c r="BS134" i="15" s="1"/>
  <c r="BR72" i="15"/>
  <c r="K127" i="14" l="1"/>
  <c r="J107" i="14"/>
  <c r="J127" i="14" s="1"/>
  <c r="L88" i="14"/>
  <c r="L107" i="14" s="1"/>
  <c r="I88" i="14"/>
  <c r="I107" i="14" s="1"/>
  <c r="I127" i="14" s="1"/>
  <c r="H88" i="14"/>
  <c r="H107" i="14" s="1"/>
  <c r="H127" i="14" s="1"/>
  <c r="G88" i="14"/>
  <c r="G107" i="14" s="1"/>
  <c r="G127" i="14" s="1"/>
  <c r="F88" i="14"/>
  <c r="F107" i="14" s="1"/>
  <c r="F127" i="14" s="1"/>
  <c r="E88" i="14"/>
  <c r="E107" i="14" s="1"/>
  <c r="E127" i="14" s="1"/>
  <c r="D88" i="14"/>
  <c r="D107" i="14" s="1"/>
  <c r="D127" i="14" s="1"/>
  <c r="C88" i="14"/>
  <c r="C107" i="14" s="1"/>
  <c r="C127" i="14" s="1"/>
  <c r="B88" i="14"/>
  <c r="B107" i="14" s="1"/>
  <c r="B127" i="14" s="1"/>
  <c r="A88" i="14"/>
  <c r="A107" i="14" s="1"/>
  <c r="A127" i="14" s="1"/>
  <c r="L50" i="14"/>
  <c r="M50" i="14" s="1"/>
  <c r="N50" i="14" s="1"/>
  <c r="O50" i="14" s="1"/>
  <c r="P88" i="14" s="1"/>
  <c r="J50" i="14"/>
  <c r="J70" i="14" s="1"/>
  <c r="I50" i="14"/>
  <c r="I70" i="14" s="1"/>
  <c r="H50" i="14"/>
  <c r="H70" i="14" s="1"/>
  <c r="G50" i="14"/>
  <c r="G70" i="14" s="1"/>
  <c r="F50" i="14"/>
  <c r="F70" i="14" s="1"/>
  <c r="E50" i="14"/>
  <c r="E70" i="14" s="1"/>
  <c r="D50" i="14"/>
  <c r="D70" i="14" s="1"/>
  <c r="C50" i="14"/>
  <c r="C70" i="14" s="1"/>
  <c r="B50" i="14"/>
  <c r="B70" i="14" s="1"/>
  <c r="A50" i="14"/>
  <c r="A70" i="14" s="1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94" i="14"/>
  <c r="K70" i="14"/>
  <c r="L127" i="14" l="1"/>
  <c r="N88" i="14"/>
  <c r="M88" i="14"/>
  <c r="M107" i="14" s="1"/>
  <c r="O88" i="14"/>
  <c r="P50" i="14"/>
  <c r="Q88" i="14" s="1"/>
  <c r="L70" i="14"/>
  <c r="M70" i="14"/>
  <c r="N70" i="14"/>
  <c r="O70" i="14"/>
  <c r="N107" i="14" l="1"/>
  <c r="N127" i="14" s="1"/>
  <c r="M127" i="14"/>
  <c r="P70" i="14"/>
  <c r="Q50" i="14"/>
  <c r="R88" i="14" s="1"/>
  <c r="O107" i="14" l="1"/>
  <c r="R50" i="14"/>
  <c r="S88" i="14" s="1"/>
  <c r="Q70" i="14"/>
  <c r="R70" i="14" l="1"/>
  <c r="P107" i="14"/>
  <c r="P127" i="14" s="1"/>
  <c r="O127" i="14"/>
  <c r="S50" i="14"/>
  <c r="T88" i="14" s="1"/>
  <c r="Q107" i="14" l="1"/>
  <c r="T50" i="14"/>
  <c r="U88" i="14" s="1"/>
  <c r="S70" i="14"/>
  <c r="R107" i="14" l="1"/>
  <c r="R127" i="14" s="1"/>
  <c r="Q127" i="14"/>
  <c r="T70" i="14"/>
  <c r="U50" i="14"/>
  <c r="V88" i="14" s="1"/>
  <c r="S107" i="14" l="1"/>
  <c r="V50" i="14"/>
  <c r="W88" i="14" s="1"/>
  <c r="U70" i="14"/>
  <c r="T107" i="14" l="1"/>
  <c r="T127" i="14" s="1"/>
  <c r="S127" i="14"/>
  <c r="V70" i="14"/>
  <c r="W50" i="14"/>
  <c r="X88" i="14" s="1"/>
  <c r="U107" i="14" l="1"/>
  <c r="X50" i="14"/>
  <c r="Y88" i="14" s="1"/>
  <c r="W70" i="14"/>
  <c r="V107" i="14" l="1"/>
  <c r="U127" i="14"/>
  <c r="Y50" i="14"/>
  <c r="Z88" i="14" s="1"/>
  <c r="X70" i="14"/>
  <c r="W107" i="14" l="1"/>
  <c r="V127" i="14"/>
  <c r="Z50" i="14"/>
  <c r="AA88" i="14" s="1"/>
  <c r="Y70" i="14"/>
  <c r="X107" i="14" l="1"/>
  <c r="W127" i="14"/>
  <c r="AA50" i="14"/>
  <c r="AB88" i="14" s="1"/>
  <c r="Z70" i="14"/>
  <c r="Y107" i="14" l="1"/>
  <c r="X127" i="14"/>
  <c r="AB50" i="14"/>
  <c r="AC88" i="14" s="1"/>
  <c r="AA70" i="14"/>
  <c r="Z107" i="14" l="1"/>
  <c r="Y127" i="14"/>
  <c r="AC50" i="14"/>
  <c r="AD88" i="14" s="1"/>
  <c r="AB70" i="14"/>
  <c r="AA107" i="14" l="1"/>
  <c r="Z127" i="14"/>
  <c r="AD50" i="14"/>
  <c r="AE88" i="14" s="1"/>
  <c r="AC70" i="14"/>
  <c r="AB107" i="14" l="1"/>
  <c r="AA127" i="14"/>
  <c r="AE50" i="14"/>
  <c r="AF88" i="14" s="1"/>
  <c r="AD70" i="14"/>
  <c r="AC107" i="14" l="1"/>
  <c r="AB127" i="14"/>
  <c r="AF50" i="14"/>
  <c r="AG88" i="14" s="1"/>
  <c r="AE70" i="14"/>
  <c r="AD107" i="14" l="1"/>
  <c r="AC127" i="14"/>
  <c r="AG50" i="14"/>
  <c r="AH88" i="14" s="1"/>
  <c r="AF70" i="14"/>
  <c r="AE107" i="14" l="1"/>
  <c r="AD127" i="14"/>
  <c r="AH50" i="14"/>
  <c r="AI88" i="14" s="1"/>
  <c r="AG70" i="14"/>
  <c r="AF107" i="14" l="1"/>
  <c r="AE127" i="14"/>
  <c r="AI50" i="14"/>
  <c r="AJ88" i="14" s="1"/>
  <c r="AH70" i="14"/>
  <c r="AG107" i="14" l="1"/>
  <c r="AF127" i="14"/>
  <c r="AJ50" i="14"/>
  <c r="AK88" i="14" s="1"/>
  <c r="AI70" i="14"/>
  <c r="AH107" i="14" l="1"/>
  <c r="AG127" i="14"/>
  <c r="AK50" i="14"/>
  <c r="AL88" i="14" s="1"/>
  <c r="AJ70" i="14"/>
  <c r="AI107" i="14" l="1"/>
  <c r="AH127" i="14"/>
  <c r="AL50" i="14"/>
  <c r="AM88" i="14" s="1"/>
  <c r="AK70" i="14"/>
  <c r="AJ107" i="14" l="1"/>
  <c r="AI127" i="14"/>
  <c r="AM50" i="14"/>
  <c r="AN88" i="14" s="1"/>
  <c r="AL70" i="14"/>
  <c r="AK107" i="14" l="1"/>
  <c r="AJ127" i="14"/>
  <c r="AN50" i="14"/>
  <c r="AO88" i="14" s="1"/>
  <c r="AM70" i="14"/>
  <c r="AL107" i="14" l="1"/>
  <c r="AK127" i="14"/>
  <c r="AO50" i="14"/>
  <c r="AP88" i="14" s="1"/>
  <c r="AN70" i="14"/>
  <c r="AM107" i="14" l="1"/>
  <c r="AL127" i="14"/>
  <c r="AP50" i="14"/>
  <c r="AQ88" i="14" s="1"/>
  <c r="AO70" i="14"/>
  <c r="AN107" i="14" l="1"/>
  <c r="AM127" i="14"/>
  <c r="AQ50" i="14"/>
  <c r="AR88" i="14" s="1"/>
  <c r="AP70" i="14"/>
  <c r="AO107" i="14" l="1"/>
  <c r="AN127" i="14"/>
  <c r="AR50" i="14"/>
  <c r="AS88" i="14" s="1"/>
  <c r="AQ70" i="14"/>
  <c r="AP107" i="14" l="1"/>
  <c r="AO127" i="14"/>
  <c r="AS50" i="14"/>
  <c r="AT88" i="14" s="1"/>
  <c r="AR70" i="14"/>
  <c r="AQ107" i="14" l="1"/>
  <c r="AP127" i="14"/>
  <c r="AT50" i="14"/>
  <c r="AU88" i="14" s="1"/>
  <c r="AS70" i="14"/>
  <c r="AR107" i="14" l="1"/>
  <c r="AQ127" i="14"/>
  <c r="AU50" i="14"/>
  <c r="AV88" i="14" s="1"/>
  <c r="AT70" i="14"/>
  <c r="AS107" i="14" l="1"/>
  <c r="AR127" i="14"/>
  <c r="AV50" i="14"/>
  <c r="AW88" i="14" s="1"/>
  <c r="AU70" i="14"/>
  <c r="AT107" i="14" l="1"/>
  <c r="AS127" i="14"/>
  <c r="AW50" i="14"/>
  <c r="AX88" i="14" s="1"/>
  <c r="AV70" i="14"/>
  <c r="AU107" i="14" l="1"/>
  <c r="AT127" i="14"/>
  <c r="AX50" i="14"/>
  <c r="AY88" i="14" s="1"/>
  <c r="AW70" i="14"/>
  <c r="AV107" i="14" l="1"/>
  <c r="AU127" i="14"/>
  <c r="AY50" i="14"/>
  <c r="AZ88" i="14" s="1"/>
  <c r="AX70" i="14"/>
  <c r="AW107" i="14" l="1"/>
  <c r="AV127" i="14"/>
  <c r="AZ50" i="14"/>
  <c r="BA88" i="14" s="1"/>
  <c r="AY70" i="14"/>
  <c r="AX107" i="14" l="1"/>
  <c r="AW127" i="14"/>
  <c r="BA50" i="14"/>
  <c r="BB88" i="14" s="1"/>
  <c r="AZ70" i="14"/>
  <c r="AY107" i="14" l="1"/>
  <c r="AX127" i="14"/>
  <c r="BB50" i="14"/>
  <c r="BC88" i="14" s="1"/>
  <c r="BA70" i="14"/>
  <c r="AZ107" i="14" l="1"/>
  <c r="AY127" i="14"/>
  <c r="BC50" i="14"/>
  <c r="BD88" i="14" s="1"/>
  <c r="BB70" i="14"/>
  <c r="BA107" i="14" l="1"/>
  <c r="AZ127" i="14"/>
  <c r="BD50" i="14"/>
  <c r="BE88" i="14" s="1"/>
  <c r="BC70" i="14"/>
  <c r="BB107" i="14" l="1"/>
  <c r="BA127" i="14"/>
  <c r="BE50" i="14"/>
  <c r="BF88" i="14" s="1"/>
  <c r="BD70" i="14"/>
  <c r="BC107" i="14" l="1"/>
  <c r="BB127" i="14"/>
  <c r="BF50" i="14"/>
  <c r="BG88" i="14" s="1"/>
  <c r="BE70" i="14"/>
  <c r="C6" i="14"/>
  <c r="BD107" i="14" l="1"/>
  <c r="BC127" i="14"/>
  <c r="BG50" i="14"/>
  <c r="BH88" i="14" s="1"/>
  <c r="BF70" i="14"/>
  <c r="BE107" i="14" l="1"/>
  <c r="BD127" i="14"/>
  <c r="BH50" i="14"/>
  <c r="BI88" i="14" s="1"/>
  <c r="BG70" i="14"/>
  <c r="BF107" i="14" l="1"/>
  <c r="BE127" i="14"/>
  <c r="BI50" i="14"/>
  <c r="BJ88" i="14" s="1"/>
  <c r="BH70" i="14"/>
  <c r="BG107" i="14" l="1"/>
  <c r="BF127" i="14"/>
  <c r="BJ50" i="14"/>
  <c r="BK88" i="14" s="1"/>
  <c r="BI70" i="14"/>
  <c r="BH107" i="14" l="1"/>
  <c r="BG127" i="14"/>
  <c r="BK50" i="14"/>
  <c r="BL88" i="14" s="1"/>
  <c r="BJ70" i="14"/>
  <c r="BI107" i="14" l="1"/>
  <c r="BH127" i="14"/>
  <c r="BL50" i="14"/>
  <c r="BM88" i="14" s="1"/>
  <c r="BK70" i="14"/>
  <c r="BJ107" i="14" l="1"/>
  <c r="BI127" i="14"/>
  <c r="BM50" i="14"/>
  <c r="BN88" i="14" s="1"/>
  <c r="BL70" i="14"/>
  <c r="BK107" i="14" l="1"/>
  <c r="BJ127" i="14"/>
  <c r="BN50" i="14"/>
  <c r="BO88" i="14" s="1"/>
  <c r="BM70" i="14"/>
  <c r="BL107" i="14" l="1"/>
  <c r="BK127" i="14"/>
  <c r="BO50" i="14"/>
  <c r="BP88" i="14" s="1"/>
  <c r="BN70" i="14"/>
  <c r="BM107" i="14" l="1"/>
  <c r="BL127" i="14"/>
  <c r="BP50" i="14"/>
  <c r="BQ88" i="14" s="1"/>
  <c r="BO70" i="14"/>
  <c r="BN107" i="14" l="1"/>
  <c r="BM127" i="14"/>
  <c r="BQ50" i="14"/>
  <c r="BR88" i="14" s="1"/>
  <c r="BP70" i="14"/>
  <c r="BO107" i="14" l="1"/>
  <c r="BN127" i="14"/>
  <c r="BR50" i="14"/>
  <c r="BS88" i="14" s="1"/>
  <c r="BQ70" i="14"/>
  <c r="BP107" i="14" l="1"/>
  <c r="BO127" i="14"/>
  <c r="BS50" i="14"/>
  <c r="BS70" i="14" s="1"/>
  <c r="BR70" i="14"/>
  <c r="BQ107" i="14" l="1"/>
  <c r="BP127" i="14"/>
  <c r="BR107" i="14" l="1"/>
  <c r="BQ127" i="14"/>
  <c r="BS107" i="14" l="1"/>
  <c r="BS127" i="14" s="1"/>
  <c r="BR127" i="14"/>
  <c r="C10" i="14" l="1"/>
  <c r="K105" i="3" l="1"/>
  <c r="K93" i="3" l="1"/>
  <c r="K95" i="3"/>
  <c r="K94" i="3"/>
  <c r="K101" i="3" l="1"/>
  <c r="K100" i="3"/>
  <c r="K99" i="3"/>
  <c r="S29" i="1"/>
  <c r="M110" i="36"/>
  <c r="M613" i="36" s="1"/>
  <c r="N110" i="36"/>
  <c r="N613" i="36" s="1"/>
  <c r="O110" i="36"/>
  <c r="O613" i="36" s="1"/>
  <c r="P110" i="36"/>
  <c r="P613" i="36" s="1"/>
  <c r="Q110" i="36"/>
  <c r="Q613" i="36" s="1"/>
  <c r="R110" i="36"/>
  <c r="R613" i="36" s="1"/>
  <c r="S110" i="36"/>
  <c r="S613" i="36" s="1"/>
  <c r="T110" i="36"/>
  <c r="T613" i="36" s="1"/>
  <c r="U110" i="36"/>
  <c r="U613" i="36" s="1"/>
  <c r="V110" i="36"/>
  <c r="V613" i="36" s="1"/>
  <c r="W110" i="36"/>
  <c r="W613" i="36" s="1"/>
  <c r="X110" i="36"/>
  <c r="X613" i="36" s="1"/>
  <c r="Y110" i="36"/>
  <c r="Y613" i="36" s="1"/>
  <c r="Z110" i="36"/>
  <c r="Z613" i="36" s="1"/>
  <c r="AA110" i="36"/>
  <c r="AA613" i="36" s="1"/>
  <c r="AB110" i="36"/>
  <c r="AB613" i="36" s="1"/>
  <c r="AC110" i="36"/>
  <c r="AC613" i="36" s="1"/>
  <c r="AD110" i="36"/>
  <c r="AD613" i="36" s="1"/>
  <c r="AE110" i="36"/>
  <c r="AE613" i="36" s="1"/>
  <c r="AF110" i="36"/>
  <c r="AF613" i="36" s="1"/>
  <c r="AG110" i="36"/>
  <c r="AG613" i="36" s="1"/>
  <c r="AH110" i="36"/>
  <c r="AH613" i="36" s="1"/>
  <c r="AI110" i="36"/>
  <c r="AI613" i="36" s="1"/>
  <c r="AJ110" i="36"/>
  <c r="AJ613" i="36" s="1"/>
  <c r="AK110" i="36"/>
  <c r="AL110" i="36"/>
  <c r="AM110" i="36"/>
  <c r="AN110" i="36"/>
  <c r="AO110" i="36"/>
  <c r="AP110" i="36"/>
  <c r="AQ110" i="36"/>
  <c r="AR110" i="36"/>
  <c r="AS110" i="36"/>
  <c r="AT110" i="36"/>
  <c r="AU110" i="36"/>
  <c r="AV110" i="36"/>
  <c r="AW110" i="36"/>
  <c r="AX110" i="36"/>
  <c r="AY110" i="36"/>
  <c r="AZ110" i="36"/>
  <c r="BA110" i="36"/>
  <c r="BB110" i="36"/>
  <c r="BC110" i="36"/>
  <c r="BD110" i="36"/>
  <c r="BE110" i="36"/>
  <c r="BF110" i="36"/>
  <c r="BG110" i="36"/>
  <c r="BH110" i="36"/>
  <c r="BI110" i="36"/>
  <c r="BJ110" i="36"/>
  <c r="BK110" i="36"/>
  <c r="BL110" i="36"/>
  <c r="BM110" i="36"/>
  <c r="BN110" i="36"/>
  <c r="BO110" i="36"/>
  <c r="BP110" i="36"/>
  <c r="BQ110" i="36"/>
  <c r="BR110" i="36"/>
  <c r="BS110" i="36"/>
  <c r="A343" i="36" l="1"/>
  <c r="B343" i="36"/>
  <c r="C343" i="36"/>
  <c r="D343" i="36"/>
  <c r="E343" i="36"/>
  <c r="F343" i="36"/>
  <c r="G343" i="36"/>
  <c r="H343" i="36"/>
  <c r="I343" i="36"/>
  <c r="L441" i="36"/>
  <c r="A344" i="36"/>
  <c r="B344" i="36"/>
  <c r="C344" i="36"/>
  <c r="D344" i="36"/>
  <c r="E344" i="36"/>
  <c r="F344" i="36"/>
  <c r="G344" i="36"/>
  <c r="H344" i="36"/>
  <c r="I344" i="36"/>
  <c r="L442" i="36"/>
  <c r="A345" i="36"/>
  <c r="B345" i="36"/>
  <c r="C345" i="36"/>
  <c r="D345" i="36"/>
  <c r="E345" i="36"/>
  <c r="F345" i="36"/>
  <c r="G345" i="36"/>
  <c r="H345" i="36"/>
  <c r="I345" i="36"/>
  <c r="L443" i="36"/>
  <c r="A346" i="36"/>
  <c r="B346" i="36"/>
  <c r="C346" i="36"/>
  <c r="D346" i="36"/>
  <c r="E346" i="36"/>
  <c r="F346" i="36"/>
  <c r="G346" i="36"/>
  <c r="H346" i="36"/>
  <c r="I346" i="36"/>
  <c r="L444" i="36"/>
  <c r="A347" i="36"/>
  <c r="B347" i="36"/>
  <c r="C347" i="36"/>
  <c r="D347" i="36"/>
  <c r="E347" i="36"/>
  <c r="F347" i="36"/>
  <c r="G347" i="36"/>
  <c r="H347" i="36"/>
  <c r="I347" i="36"/>
  <c r="L445" i="36"/>
  <c r="A348" i="36"/>
  <c r="B348" i="36"/>
  <c r="C348" i="36"/>
  <c r="D348" i="36"/>
  <c r="E348" i="36"/>
  <c r="F348" i="36"/>
  <c r="G348" i="36"/>
  <c r="H348" i="36"/>
  <c r="I348" i="36"/>
  <c r="L446" i="36"/>
  <c r="A349" i="36"/>
  <c r="B349" i="36"/>
  <c r="C349" i="36"/>
  <c r="D349" i="36"/>
  <c r="E349" i="36"/>
  <c r="F349" i="36"/>
  <c r="G349" i="36"/>
  <c r="H349" i="36"/>
  <c r="I349" i="36"/>
  <c r="L447" i="36"/>
  <c r="A350" i="36"/>
  <c r="B350" i="36"/>
  <c r="C350" i="36"/>
  <c r="D350" i="36"/>
  <c r="E350" i="36"/>
  <c r="F350" i="36"/>
  <c r="G350" i="36"/>
  <c r="H350" i="36"/>
  <c r="I350" i="36"/>
  <c r="L448" i="36"/>
  <c r="A351" i="36"/>
  <c r="B351" i="36"/>
  <c r="C351" i="36"/>
  <c r="D351" i="36"/>
  <c r="E351" i="36"/>
  <c r="F351" i="36"/>
  <c r="G351" i="36"/>
  <c r="H351" i="36"/>
  <c r="I351" i="36"/>
  <c r="L449" i="36"/>
  <c r="A352" i="36"/>
  <c r="B352" i="36"/>
  <c r="C352" i="36"/>
  <c r="D352" i="36"/>
  <c r="E352" i="36"/>
  <c r="F352" i="36"/>
  <c r="G352" i="36"/>
  <c r="H352" i="36"/>
  <c r="I352" i="36"/>
  <c r="L450" i="36"/>
  <c r="A353" i="36"/>
  <c r="B353" i="36"/>
  <c r="C353" i="36"/>
  <c r="D353" i="36"/>
  <c r="E353" i="36"/>
  <c r="F353" i="36"/>
  <c r="G353" i="36"/>
  <c r="H353" i="36"/>
  <c r="I353" i="36"/>
  <c r="L451" i="36"/>
  <c r="A354" i="36"/>
  <c r="B354" i="36"/>
  <c r="C354" i="36"/>
  <c r="D354" i="36"/>
  <c r="E354" i="36"/>
  <c r="F354" i="36"/>
  <c r="G354" i="36"/>
  <c r="H354" i="36"/>
  <c r="I354" i="36"/>
  <c r="L452" i="36"/>
  <c r="A355" i="36"/>
  <c r="B355" i="36"/>
  <c r="C355" i="36"/>
  <c r="D355" i="36"/>
  <c r="E355" i="36"/>
  <c r="F355" i="36"/>
  <c r="G355" i="36"/>
  <c r="H355" i="36"/>
  <c r="I355" i="36"/>
  <c r="L453" i="36"/>
  <c r="A356" i="36"/>
  <c r="B356" i="36"/>
  <c r="C356" i="36"/>
  <c r="D356" i="36"/>
  <c r="E356" i="36"/>
  <c r="F356" i="36"/>
  <c r="G356" i="36"/>
  <c r="H356" i="36"/>
  <c r="I356" i="36"/>
  <c r="L454" i="36"/>
  <c r="A357" i="36"/>
  <c r="B357" i="36"/>
  <c r="C357" i="36"/>
  <c r="D357" i="36"/>
  <c r="E357" i="36"/>
  <c r="F357" i="36"/>
  <c r="G357" i="36"/>
  <c r="H357" i="36"/>
  <c r="I357" i="36"/>
  <c r="L455" i="36"/>
  <c r="A358" i="36"/>
  <c r="B358" i="36"/>
  <c r="C358" i="36"/>
  <c r="D358" i="36"/>
  <c r="E358" i="36"/>
  <c r="F358" i="36"/>
  <c r="G358" i="36"/>
  <c r="H358" i="36"/>
  <c r="I358" i="36"/>
  <c r="L456" i="36"/>
  <c r="A359" i="36"/>
  <c r="B359" i="36"/>
  <c r="C359" i="36"/>
  <c r="D359" i="36"/>
  <c r="E359" i="36"/>
  <c r="F359" i="36"/>
  <c r="G359" i="36"/>
  <c r="H359" i="36"/>
  <c r="I359" i="36"/>
  <c r="L457" i="36"/>
  <c r="A360" i="36"/>
  <c r="B360" i="36"/>
  <c r="C360" i="36"/>
  <c r="D360" i="36"/>
  <c r="E360" i="36"/>
  <c r="F360" i="36"/>
  <c r="G360" i="36"/>
  <c r="H360" i="36"/>
  <c r="I360" i="36"/>
  <c r="L458" i="36"/>
  <c r="A361" i="36"/>
  <c r="B361" i="36"/>
  <c r="C361" i="36"/>
  <c r="D361" i="36"/>
  <c r="E361" i="36"/>
  <c r="F361" i="36"/>
  <c r="G361" i="36"/>
  <c r="H361" i="36"/>
  <c r="I361" i="36"/>
  <c r="L459" i="36"/>
  <c r="A362" i="36"/>
  <c r="B362" i="36"/>
  <c r="C362" i="36"/>
  <c r="D362" i="36"/>
  <c r="E362" i="36"/>
  <c r="F362" i="36"/>
  <c r="G362" i="36"/>
  <c r="H362" i="36"/>
  <c r="I362" i="36"/>
  <c r="L460" i="36"/>
  <c r="A363" i="36"/>
  <c r="B363" i="36"/>
  <c r="C363" i="36"/>
  <c r="D363" i="36"/>
  <c r="E363" i="36"/>
  <c r="F363" i="36"/>
  <c r="G363" i="36"/>
  <c r="H363" i="36"/>
  <c r="I363" i="36"/>
  <c r="L461" i="36"/>
  <c r="A364" i="36"/>
  <c r="B364" i="36"/>
  <c r="C364" i="36"/>
  <c r="D364" i="36"/>
  <c r="E364" i="36"/>
  <c r="F364" i="36"/>
  <c r="G364" i="36"/>
  <c r="H364" i="36"/>
  <c r="I364" i="36"/>
  <c r="L462" i="36"/>
  <c r="A365" i="36"/>
  <c r="B365" i="36"/>
  <c r="C365" i="36"/>
  <c r="D365" i="36"/>
  <c r="E365" i="36"/>
  <c r="F365" i="36"/>
  <c r="G365" i="36"/>
  <c r="H365" i="36"/>
  <c r="I365" i="36"/>
  <c r="L463" i="36"/>
  <c r="A366" i="36"/>
  <c r="A464" i="36" s="1"/>
  <c r="A562" i="36" s="1"/>
  <c r="B366" i="36"/>
  <c r="B464" i="36" s="1"/>
  <c r="B562" i="36" s="1"/>
  <c r="C366" i="36"/>
  <c r="C464" i="36" s="1"/>
  <c r="C562" i="36" s="1"/>
  <c r="D366" i="36"/>
  <c r="D464" i="36" s="1"/>
  <c r="D562" i="36" s="1"/>
  <c r="E366" i="36"/>
  <c r="E464" i="36" s="1"/>
  <c r="E562" i="36" s="1"/>
  <c r="F366" i="36"/>
  <c r="F464" i="36" s="1"/>
  <c r="F562" i="36" s="1"/>
  <c r="G366" i="36"/>
  <c r="G464" i="36" s="1"/>
  <c r="G562" i="36" s="1"/>
  <c r="H366" i="36"/>
  <c r="H464" i="36" s="1"/>
  <c r="H562" i="36" s="1"/>
  <c r="I366" i="36"/>
  <c r="I464" i="36" s="1"/>
  <c r="I562" i="36" s="1"/>
  <c r="L464" i="36"/>
  <c r="A116" i="36"/>
  <c r="A215" i="36" s="1"/>
  <c r="B116" i="36"/>
  <c r="B215" i="36" s="1"/>
  <c r="C116" i="36"/>
  <c r="C215" i="36" s="1"/>
  <c r="D116" i="36"/>
  <c r="D215" i="36" s="1"/>
  <c r="E116" i="36"/>
  <c r="E215" i="36" s="1"/>
  <c r="F116" i="36"/>
  <c r="F215" i="36" s="1"/>
  <c r="G116" i="36"/>
  <c r="G215" i="36" s="1"/>
  <c r="H116" i="36"/>
  <c r="H215" i="36" s="1"/>
  <c r="I116" i="36"/>
  <c r="I215" i="36" s="1"/>
  <c r="J116" i="36"/>
  <c r="J215" i="36" s="1"/>
  <c r="L116" i="36"/>
  <c r="M314" i="36" s="1"/>
  <c r="A117" i="36"/>
  <c r="A216" i="36" s="1"/>
  <c r="B117" i="36"/>
  <c r="B216" i="36" s="1"/>
  <c r="C117" i="36"/>
  <c r="C216" i="36" s="1"/>
  <c r="D117" i="36"/>
  <c r="D216" i="36" s="1"/>
  <c r="E117" i="36"/>
  <c r="E216" i="36" s="1"/>
  <c r="F117" i="36"/>
  <c r="F216" i="36" s="1"/>
  <c r="G117" i="36"/>
  <c r="G216" i="36" s="1"/>
  <c r="H117" i="36"/>
  <c r="H216" i="36" s="1"/>
  <c r="I117" i="36"/>
  <c r="I216" i="36" s="1"/>
  <c r="J117" i="36"/>
  <c r="J216" i="36" s="1"/>
  <c r="L117" i="36"/>
  <c r="M315" i="36" s="1"/>
  <c r="A118" i="36"/>
  <c r="A217" i="36" s="1"/>
  <c r="B118" i="36"/>
  <c r="B217" i="36" s="1"/>
  <c r="C118" i="36"/>
  <c r="C217" i="36" s="1"/>
  <c r="D118" i="36"/>
  <c r="D217" i="36" s="1"/>
  <c r="E118" i="36"/>
  <c r="E217" i="36" s="1"/>
  <c r="F118" i="36"/>
  <c r="F217" i="36" s="1"/>
  <c r="G118" i="36"/>
  <c r="G217" i="36" s="1"/>
  <c r="H118" i="36"/>
  <c r="H217" i="36" s="1"/>
  <c r="I118" i="36"/>
  <c r="I217" i="36" s="1"/>
  <c r="J118" i="36"/>
  <c r="J217" i="36" s="1"/>
  <c r="L118" i="36"/>
  <c r="M316" i="36" s="1"/>
  <c r="A119" i="36"/>
  <c r="A218" i="36" s="1"/>
  <c r="B119" i="36"/>
  <c r="B218" i="36" s="1"/>
  <c r="C119" i="36"/>
  <c r="C218" i="36" s="1"/>
  <c r="D119" i="36"/>
  <c r="D218" i="36" s="1"/>
  <c r="E119" i="36"/>
  <c r="E218" i="36" s="1"/>
  <c r="F119" i="36"/>
  <c r="F218" i="36" s="1"/>
  <c r="G119" i="36"/>
  <c r="G218" i="36" s="1"/>
  <c r="H119" i="36"/>
  <c r="H218" i="36" s="1"/>
  <c r="I119" i="36"/>
  <c r="I218" i="36" s="1"/>
  <c r="J119" i="36"/>
  <c r="J218" i="36" s="1"/>
  <c r="L119" i="36"/>
  <c r="M317" i="36" s="1"/>
  <c r="A120" i="36"/>
  <c r="A219" i="36" s="1"/>
  <c r="B120" i="36"/>
  <c r="B219" i="36" s="1"/>
  <c r="C120" i="36"/>
  <c r="C219" i="36" s="1"/>
  <c r="D120" i="36"/>
  <c r="D219" i="36" s="1"/>
  <c r="E120" i="36"/>
  <c r="E219" i="36" s="1"/>
  <c r="F120" i="36"/>
  <c r="F219" i="36" s="1"/>
  <c r="G120" i="36"/>
  <c r="G219" i="36" s="1"/>
  <c r="H120" i="36"/>
  <c r="H219" i="36" s="1"/>
  <c r="I120" i="36"/>
  <c r="I219" i="36" s="1"/>
  <c r="J120" i="36"/>
  <c r="J219" i="36" s="1"/>
  <c r="L120" i="36"/>
  <c r="M318" i="36" s="1"/>
  <c r="A121" i="36"/>
  <c r="A220" i="36" s="1"/>
  <c r="B121" i="36"/>
  <c r="B220" i="36" s="1"/>
  <c r="C121" i="36"/>
  <c r="C220" i="36" s="1"/>
  <c r="D121" i="36"/>
  <c r="D220" i="36" s="1"/>
  <c r="E121" i="36"/>
  <c r="E220" i="36" s="1"/>
  <c r="F121" i="36"/>
  <c r="F220" i="36" s="1"/>
  <c r="G121" i="36"/>
  <c r="G220" i="36" s="1"/>
  <c r="H121" i="36"/>
  <c r="H220" i="36" s="1"/>
  <c r="I121" i="36"/>
  <c r="I220" i="36" s="1"/>
  <c r="J121" i="36"/>
  <c r="J220" i="36" s="1"/>
  <c r="L121" i="36"/>
  <c r="M319" i="36" s="1"/>
  <c r="A122" i="36"/>
  <c r="A221" i="36" s="1"/>
  <c r="B122" i="36"/>
  <c r="B221" i="36" s="1"/>
  <c r="C122" i="36"/>
  <c r="C221" i="36" s="1"/>
  <c r="D122" i="36"/>
  <c r="D221" i="36" s="1"/>
  <c r="E122" i="36"/>
  <c r="E221" i="36" s="1"/>
  <c r="F122" i="36"/>
  <c r="F221" i="36" s="1"/>
  <c r="G122" i="36"/>
  <c r="G221" i="36" s="1"/>
  <c r="H122" i="36"/>
  <c r="H221" i="36" s="1"/>
  <c r="I122" i="36"/>
  <c r="I221" i="36" s="1"/>
  <c r="J122" i="36"/>
  <c r="J221" i="36" s="1"/>
  <c r="L122" i="36"/>
  <c r="M320" i="36" s="1"/>
  <c r="A123" i="36"/>
  <c r="A222" i="36" s="1"/>
  <c r="B123" i="36"/>
  <c r="B222" i="36" s="1"/>
  <c r="C123" i="36"/>
  <c r="C222" i="36" s="1"/>
  <c r="D123" i="36"/>
  <c r="D222" i="36" s="1"/>
  <c r="E123" i="36"/>
  <c r="E222" i="36" s="1"/>
  <c r="F123" i="36"/>
  <c r="F222" i="36" s="1"/>
  <c r="G123" i="36"/>
  <c r="G222" i="36" s="1"/>
  <c r="H123" i="36"/>
  <c r="H222" i="36" s="1"/>
  <c r="I123" i="36"/>
  <c r="I222" i="36" s="1"/>
  <c r="J123" i="36"/>
  <c r="J222" i="36" s="1"/>
  <c r="L123" i="36"/>
  <c r="M321" i="36" s="1"/>
  <c r="A124" i="36"/>
  <c r="A223" i="36" s="1"/>
  <c r="B124" i="36"/>
  <c r="B223" i="36" s="1"/>
  <c r="C124" i="36"/>
  <c r="C223" i="36" s="1"/>
  <c r="D124" i="36"/>
  <c r="D223" i="36" s="1"/>
  <c r="E124" i="36"/>
  <c r="E223" i="36" s="1"/>
  <c r="F124" i="36"/>
  <c r="F223" i="36" s="1"/>
  <c r="G124" i="36"/>
  <c r="G223" i="36" s="1"/>
  <c r="H124" i="36"/>
  <c r="H223" i="36" s="1"/>
  <c r="I124" i="36"/>
  <c r="I223" i="36" s="1"/>
  <c r="J124" i="36"/>
  <c r="J223" i="36" s="1"/>
  <c r="L124" i="36"/>
  <c r="M322" i="36" s="1"/>
  <c r="A125" i="36"/>
  <c r="A224" i="36" s="1"/>
  <c r="B125" i="36"/>
  <c r="B224" i="36" s="1"/>
  <c r="C125" i="36"/>
  <c r="C224" i="36" s="1"/>
  <c r="D125" i="36"/>
  <c r="D224" i="36" s="1"/>
  <c r="E125" i="36"/>
  <c r="E224" i="36" s="1"/>
  <c r="F125" i="36"/>
  <c r="F224" i="36" s="1"/>
  <c r="G125" i="36"/>
  <c r="G224" i="36" s="1"/>
  <c r="H125" i="36"/>
  <c r="H224" i="36" s="1"/>
  <c r="I125" i="36"/>
  <c r="I224" i="36" s="1"/>
  <c r="J125" i="36"/>
  <c r="J224" i="36" s="1"/>
  <c r="L125" i="36"/>
  <c r="M323" i="36" s="1"/>
  <c r="A126" i="36"/>
  <c r="A225" i="36" s="1"/>
  <c r="B126" i="36"/>
  <c r="B225" i="36" s="1"/>
  <c r="C126" i="36"/>
  <c r="C225" i="36" s="1"/>
  <c r="D126" i="36"/>
  <c r="D225" i="36" s="1"/>
  <c r="E126" i="36"/>
  <c r="E225" i="36" s="1"/>
  <c r="F126" i="36"/>
  <c r="F225" i="36" s="1"/>
  <c r="G126" i="36"/>
  <c r="G225" i="36" s="1"/>
  <c r="H126" i="36"/>
  <c r="H225" i="36" s="1"/>
  <c r="I126" i="36"/>
  <c r="I225" i="36" s="1"/>
  <c r="J126" i="36"/>
  <c r="J225" i="36" s="1"/>
  <c r="L126" i="36"/>
  <c r="M324" i="36" s="1"/>
  <c r="A127" i="36"/>
  <c r="A226" i="36" s="1"/>
  <c r="B127" i="36"/>
  <c r="B226" i="36" s="1"/>
  <c r="C127" i="36"/>
  <c r="C226" i="36" s="1"/>
  <c r="D127" i="36"/>
  <c r="D226" i="36" s="1"/>
  <c r="E127" i="36"/>
  <c r="E226" i="36" s="1"/>
  <c r="F127" i="36"/>
  <c r="F226" i="36" s="1"/>
  <c r="G127" i="36"/>
  <c r="H127" i="36"/>
  <c r="H226" i="36" s="1"/>
  <c r="I127" i="36"/>
  <c r="I226" i="36" s="1"/>
  <c r="J127" i="36"/>
  <c r="J226" i="36" s="1"/>
  <c r="L127" i="36"/>
  <c r="M325" i="36" s="1"/>
  <c r="A128" i="36"/>
  <c r="A227" i="36" s="1"/>
  <c r="B128" i="36"/>
  <c r="B227" i="36" s="1"/>
  <c r="C128" i="36"/>
  <c r="C227" i="36" s="1"/>
  <c r="D128" i="36"/>
  <c r="D227" i="36" s="1"/>
  <c r="E128" i="36"/>
  <c r="E227" i="36" s="1"/>
  <c r="F128" i="36"/>
  <c r="F227" i="36" s="1"/>
  <c r="G128" i="36"/>
  <c r="G227" i="36" s="1"/>
  <c r="H128" i="36"/>
  <c r="H227" i="36" s="1"/>
  <c r="I128" i="36"/>
  <c r="I227" i="36" s="1"/>
  <c r="J128" i="36"/>
  <c r="J227" i="36" s="1"/>
  <c r="L128" i="36"/>
  <c r="M326" i="36" s="1"/>
  <c r="A129" i="36"/>
  <c r="A228" i="36" s="1"/>
  <c r="B129" i="36"/>
  <c r="B228" i="36" s="1"/>
  <c r="C129" i="36"/>
  <c r="C228" i="36" s="1"/>
  <c r="D129" i="36"/>
  <c r="D228" i="36" s="1"/>
  <c r="E129" i="36"/>
  <c r="E228" i="36" s="1"/>
  <c r="F129" i="36"/>
  <c r="F228" i="36" s="1"/>
  <c r="G129" i="36"/>
  <c r="G228" i="36" s="1"/>
  <c r="H129" i="36"/>
  <c r="H228" i="36" s="1"/>
  <c r="I129" i="36"/>
  <c r="I228" i="36" s="1"/>
  <c r="J129" i="36"/>
  <c r="J228" i="36" s="1"/>
  <c r="L129" i="36"/>
  <c r="M327" i="36" s="1"/>
  <c r="A130" i="36"/>
  <c r="A229" i="36" s="1"/>
  <c r="B130" i="36"/>
  <c r="B229" i="36" s="1"/>
  <c r="C130" i="36"/>
  <c r="C229" i="36" s="1"/>
  <c r="D130" i="36"/>
  <c r="D229" i="36" s="1"/>
  <c r="E130" i="36"/>
  <c r="E229" i="36" s="1"/>
  <c r="F130" i="36"/>
  <c r="F229" i="36" s="1"/>
  <c r="G130" i="36"/>
  <c r="G229" i="36" s="1"/>
  <c r="H130" i="36"/>
  <c r="H229" i="36" s="1"/>
  <c r="I130" i="36"/>
  <c r="I229" i="36" s="1"/>
  <c r="J130" i="36"/>
  <c r="J229" i="36" s="1"/>
  <c r="L130" i="36"/>
  <c r="M328" i="36" s="1"/>
  <c r="A131" i="36"/>
  <c r="A230" i="36" s="1"/>
  <c r="B131" i="36"/>
  <c r="B230" i="36" s="1"/>
  <c r="C131" i="36"/>
  <c r="C230" i="36" s="1"/>
  <c r="D131" i="36"/>
  <c r="D230" i="36" s="1"/>
  <c r="E131" i="36"/>
  <c r="E230" i="36" s="1"/>
  <c r="F131" i="36"/>
  <c r="F230" i="36" s="1"/>
  <c r="G131" i="36"/>
  <c r="G230" i="36" s="1"/>
  <c r="H131" i="36"/>
  <c r="H230" i="36" s="1"/>
  <c r="I131" i="36"/>
  <c r="I230" i="36" s="1"/>
  <c r="J131" i="36"/>
  <c r="J230" i="36" s="1"/>
  <c r="L131" i="36"/>
  <c r="M329" i="36" s="1"/>
  <c r="A132" i="36"/>
  <c r="A231" i="36" s="1"/>
  <c r="B132" i="36"/>
  <c r="B231" i="36" s="1"/>
  <c r="C132" i="36"/>
  <c r="C231" i="36" s="1"/>
  <c r="D132" i="36"/>
  <c r="D231" i="36" s="1"/>
  <c r="E132" i="36"/>
  <c r="E231" i="36" s="1"/>
  <c r="F132" i="36"/>
  <c r="F231" i="36" s="1"/>
  <c r="G132" i="36"/>
  <c r="G231" i="36" s="1"/>
  <c r="H132" i="36"/>
  <c r="H231" i="36" s="1"/>
  <c r="I132" i="36"/>
  <c r="I231" i="36" s="1"/>
  <c r="J132" i="36"/>
  <c r="J231" i="36" s="1"/>
  <c r="L132" i="36"/>
  <c r="M330" i="36" s="1"/>
  <c r="A133" i="36"/>
  <c r="A232" i="36" s="1"/>
  <c r="B133" i="36"/>
  <c r="B232" i="36" s="1"/>
  <c r="C133" i="36"/>
  <c r="C232" i="36" s="1"/>
  <c r="D133" i="36"/>
  <c r="D232" i="36" s="1"/>
  <c r="E133" i="36"/>
  <c r="E232" i="36" s="1"/>
  <c r="F133" i="36"/>
  <c r="F232" i="36" s="1"/>
  <c r="G133" i="36"/>
  <c r="G232" i="36" s="1"/>
  <c r="H133" i="36"/>
  <c r="H232" i="36" s="1"/>
  <c r="I133" i="36"/>
  <c r="I232" i="36" s="1"/>
  <c r="J133" i="36"/>
  <c r="J232" i="36" s="1"/>
  <c r="L133" i="36"/>
  <c r="M331" i="36" s="1"/>
  <c r="A134" i="36"/>
  <c r="A233" i="36" s="1"/>
  <c r="B134" i="36"/>
  <c r="B233" i="36" s="1"/>
  <c r="C134" i="36"/>
  <c r="C233" i="36" s="1"/>
  <c r="D134" i="36"/>
  <c r="D233" i="36" s="1"/>
  <c r="E134" i="36"/>
  <c r="E233" i="36" s="1"/>
  <c r="F134" i="36"/>
  <c r="F233" i="36" s="1"/>
  <c r="G134" i="36"/>
  <c r="G233" i="36" s="1"/>
  <c r="H134" i="36"/>
  <c r="H233" i="36" s="1"/>
  <c r="I134" i="36"/>
  <c r="I233" i="36" s="1"/>
  <c r="J134" i="36"/>
  <c r="J233" i="36" s="1"/>
  <c r="L134" i="36"/>
  <c r="M332" i="36" s="1"/>
  <c r="A135" i="36"/>
  <c r="A234" i="36" s="1"/>
  <c r="B135" i="36"/>
  <c r="B234" i="36" s="1"/>
  <c r="C135" i="36"/>
  <c r="C234" i="36" s="1"/>
  <c r="D135" i="36"/>
  <c r="D234" i="36" s="1"/>
  <c r="E135" i="36"/>
  <c r="E234" i="36" s="1"/>
  <c r="F135" i="36"/>
  <c r="F234" i="36" s="1"/>
  <c r="G135" i="36"/>
  <c r="G234" i="36" s="1"/>
  <c r="H135" i="36"/>
  <c r="H234" i="36" s="1"/>
  <c r="I135" i="36"/>
  <c r="I234" i="36" s="1"/>
  <c r="J135" i="36"/>
  <c r="J234" i="36" s="1"/>
  <c r="L135" i="36"/>
  <c r="M333" i="36" s="1"/>
  <c r="A136" i="36"/>
  <c r="A235" i="36" s="1"/>
  <c r="B136" i="36"/>
  <c r="B235" i="36" s="1"/>
  <c r="C136" i="36"/>
  <c r="C235" i="36" s="1"/>
  <c r="D136" i="36"/>
  <c r="D235" i="36" s="1"/>
  <c r="E136" i="36"/>
  <c r="E235" i="36" s="1"/>
  <c r="F136" i="36"/>
  <c r="F235" i="36" s="1"/>
  <c r="G136" i="36"/>
  <c r="G235" i="36" s="1"/>
  <c r="H136" i="36"/>
  <c r="H235" i="36" s="1"/>
  <c r="I136" i="36"/>
  <c r="I235" i="36" s="1"/>
  <c r="J136" i="36"/>
  <c r="J235" i="36" s="1"/>
  <c r="L136" i="36"/>
  <c r="M334" i="36" s="1"/>
  <c r="A137" i="36"/>
  <c r="A236" i="36" s="1"/>
  <c r="B137" i="36"/>
  <c r="B236" i="36" s="1"/>
  <c r="C137" i="36"/>
  <c r="C236" i="36" s="1"/>
  <c r="D137" i="36"/>
  <c r="D236" i="36" s="1"/>
  <c r="E137" i="36"/>
  <c r="E236" i="36" s="1"/>
  <c r="F137" i="36"/>
  <c r="F236" i="36" s="1"/>
  <c r="G137" i="36"/>
  <c r="G236" i="36" s="1"/>
  <c r="H137" i="36"/>
  <c r="H236" i="36" s="1"/>
  <c r="I137" i="36"/>
  <c r="I236" i="36" s="1"/>
  <c r="J137" i="36"/>
  <c r="J236" i="36" s="1"/>
  <c r="L137" i="36"/>
  <c r="M335" i="36" s="1"/>
  <c r="A138" i="36"/>
  <c r="B138" i="36"/>
  <c r="B237" i="36" s="1"/>
  <c r="C138" i="36"/>
  <c r="C237" i="36" s="1"/>
  <c r="D138" i="36"/>
  <c r="D237" i="36" s="1"/>
  <c r="E138" i="36"/>
  <c r="E237" i="36" s="1"/>
  <c r="F138" i="36"/>
  <c r="F237" i="36" s="1"/>
  <c r="G138" i="36"/>
  <c r="G237" i="36" s="1"/>
  <c r="H138" i="36"/>
  <c r="H237" i="36" s="1"/>
  <c r="I138" i="36"/>
  <c r="I237" i="36" s="1"/>
  <c r="J138" i="36"/>
  <c r="J237" i="36" s="1"/>
  <c r="L138" i="36"/>
  <c r="M336" i="36" s="1"/>
  <c r="A139" i="36"/>
  <c r="A238" i="36" s="1"/>
  <c r="B139" i="36"/>
  <c r="B238" i="36" s="1"/>
  <c r="C139" i="36"/>
  <c r="C238" i="36" s="1"/>
  <c r="D139" i="36"/>
  <c r="D238" i="36" s="1"/>
  <c r="E139" i="36"/>
  <c r="E238" i="36" s="1"/>
  <c r="F139" i="36"/>
  <c r="G139" i="36"/>
  <c r="G238" i="36" s="1"/>
  <c r="H139" i="36"/>
  <c r="H238" i="36" s="1"/>
  <c r="I139" i="36"/>
  <c r="I238" i="36" s="1"/>
  <c r="J139" i="36"/>
  <c r="J238" i="36" s="1"/>
  <c r="L139" i="36"/>
  <c r="M337" i="36" s="1"/>
  <c r="A140" i="36"/>
  <c r="A239" i="36" s="1"/>
  <c r="B140" i="36"/>
  <c r="B239" i="36" s="1"/>
  <c r="C140" i="36"/>
  <c r="C239" i="36" s="1"/>
  <c r="D140" i="36"/>
  <c r="D239" i="36" s="1"/>
  <c r="E140" i="36"/>
  <c r="E239" i="36" s="1"/>
  <c r="F140" i="36"/>
  <c r="F239" i="36" s="1"/>
  <c r="G140" i="36"/>
  <c r="G239" i="36" s="1"/>
  <c r="H140" i="36"/>
  <c r="H239" i="36" s="1"/>
  <c r="I140" i="36"/>
  <c r="I239" i="36" s="1"/>
  <c r="J140" i="36"/>
  <c r="J239" i="36" s="1"/>
  <c r="L140" i="36"/>
  <c r="M338" i="36" s="1"/>
  <c r="A141" i="36"/>
  <c r="A240" i="36" s="1"/>
  <c r="B141" i="36"/>
  <c r="B240" i="36" s="1"/>
  <c r="C141" i="36"/>
  <c r="C240" i="36" s="1"/>
  <c r="D141" i="36"/>
  <c r="D240" i="36" s="1"/>
  <c r="E141" i="36"/>
  <c r="E240" i="36" s="1"/>
  <c r="F141" i="36"/>
  <c r="F240" i="36" s="1"/>
  <c r="G141" i="36"/>
  <c r="G240" i="36" s="1"/>
  <c r="H141" i="36"/>
  <c r="H240" i="36" s="1"/>
  <c r="I141" i="36"/>
  <c r="I240" i="36" s="1"/>
  <c r="J141" i="36"/>
  <c r="J240" i="36" s="1"/>
  <c r="L141" i="36"/>
  <c r="M339" i="36" s="1"/>
  <c r="A142" i="36"/>
  <c r="A241" i="36" s="1"/>
  <c r="B142" i="36"/>
  <c r="B241" i="36" s="1"/>
  <c r="C142" i="36"/>
  <c r="C241" i="36" s="1"/>
  <c r="D142" i="36"/>
  <c r="D241" i="36" s="1"/>
  <c r="E142" i="36"/>
  <c r="E241" i="36" s="1"/>
  <c r="F142" i="36"/>
  <c r="F241" i="36" s="1"/>
  <c r="G142" i="36"/>
  <c r="G241" i="36" s="1"/>
  <c r="H142" i="36"/>
  <c r="H241" i="36" s="1"/>
  <c r="I142" i="36"/>
  <c r="I241" i="36" s="1"/>
  <c r="J142" i="36"/>
  <c r="J241" i="36" s="1"/>
  <c r="L142" i="36"/>
  <c r="M340" i="36" s="1"/>
  <c r="A143" i="36"/>
  <c r="A242" i="36" s="1"/>
  <c r="B143" i="36"/>
  <c r="B242" i="36" s="1"/>
  <c r="C143" i="36"/>
  <c r="C242" i="36" s="1"/>
  <c r="D143" i="36"/>
  <c r="D242" i="36" s="1"/>
  <c r="E143" i="36"/>
  <c r="E242" i="36" s="1"/>
  <c r="F143" i="36"/>
  <c r="F242" i="36" s="1"/>
  <c r="G143" i="36"/>
  <c r="G242" i="36" s="1"/>
  <c r="H143" i="36"/>
  <c r="H242" i="36" s="1"/>
  <c r="I143" i="36"/>
  <c r="I242" i="36" s="1"/>
  <c r="J143" i="36"/>
  <c r="J242" i="36" s="1"/>
  <c r="L143" i="36"/>
  <c r="M341" i="36" s="1"/>
  <c r="A144" i="36"/>
  <c r="A243" i="36" s="1"/>
  <c r="B144" i="36"/>
  <c r="B243" i="36" s="1"/>
  <c r="C144" i="36"/>
  <c r="C243" i="36" s="1"/>
  <c r="D144" i="36"/>
  <c r="D243" i="36" s="1"/>
  <c r="E144" i="36"/>
  <c r="E243" i="36" s="1"/>
  <c r="F144" i="36"/>
  <c r="F243" i="36" s="1"/>
  <c r="G144" i="36"/>
  <c r="G243" i="36" s="1"/>
  <c r="H144" i="36"/>
  <c r="H243" i="36" s="1"/>
  <c r="I144" i="36"/>
  <c r="I243" i="36" s="1"/>
  <c r="J144" i="36"/>
  <c r="J243" i="36" s="1"/>
  <c r="L144" i="36"/>
  <c r="M342" i="36" s="1"/>
  <c r="A145" i="36"/>
  <c r="A244" i="36" s="1"/>
  <c r="B145" i="36"/>
  <c r="B244" i="36" s="1"/>
  <c r="C145" i="36"/>
  <c r="C244" i="36" s="1"/>
  <c r="D145" i="36"/>
  <c r="D244" i="36" s="1"/>
  <c r="E145" i="36"/>
  <c r="E244" i="36" s="1"/>
  <c r="F145" i="36"/>
  <c r="F244" i="36" s="1"/>
  <c r="G145" i="36"/>
  <c r="G244" i="36" s="1"/>
  <c r="H145" i="36"/>
  <c r="H244" i="36" s="1"/>
  <c r="I145" i="36"/>
  <c r="I244" i="36" s="1"/>
  <c r="J145" i="36"/>
  <c r="J244" i="36" s="1"/>
  <c r="L145" i="36"/>
  <c r="M343" i="36" s="1"/>
  <c r="A146" i="36"/>
  <c r="A245" i="36" s="1"/>
  <c r="B146" i="36"/>
  <c r="B245" i="36" s="1"/>
  <c r="C146" i="36"/>
  <c r="C245" i="36" s="1"/>
  <c r="D146" i="36"/>
  <c r="D245" i="36" s="1"/>
  <c r="E146" i="36"/>
  <c r="E245" i="36" s="1"/>
  <c r="F146" i="36"/>
  <c r="F245" i="36" s="1"/>
  <c r="G146" i="36"/>
  <c r="G245" i="36" s="1"/>
  <c r="H146" i="36"/>
  <c r="H245" i="36" s="1"/>
  <c r="I146" i="36"/>
  <c r="I245" i="36" s="1"/>
  <c r="J146" i="36"/>
  <c r="J245" i="36" s="1"/>
  <c r="L146" i="36"/>
  <c r="M344" i="36" s="1"/>
  <c r="A147" i="36"/>
  <c r="A246" i="36" s="1"/>
  <c r="B147" i="36"/>
  <c r="B246" i="36" s="1"/>
  <c r="C147" i="36"/>
  <c r="C246" i="36" s="1"/>
  <c r="D147" i="36"/>
  <c r="D246" i="36" s="1"/>
  <c r="E147" i="36"/>
  <c r="E246" i="36" s="1"/>
  <c r="F147" i="36"/>
  <c r="F246" i="36" s="1"/>
  <c r="G147" i="36"/>
  <c r="G246" i="36" s="1"/>
  <c r="H147" i="36"/>
  <c r="H246" i="36" s="1"/>
  <c r="I147" i="36"/>
  <c r="I246" i="36" s="1"/>
  <c r="J147" i="36"/>
  <c r="J246" i="36" s="1"/>
  <c r="L147" i="36"/>
  <c r="M345" i="36" s="1"/>
  <c r="A148" i="36"/>
  <c r="A247" i="36" s="1"/>
  <c r="B148" i="36"/>
  <c r="B247" i="36" s="1"/>
  <c r="C148" i="36"/>
  <c r="C247" i="36" s="1"/>
  <c r="D148" i="36"/>
  <c r="D247" i="36" s="1"/>
  <c r="E148" i="36"/>
  <c r="E247" i="36" s="1"/>
  <c r="F148" i="36"/>
  <c r="F247" i="36" s="1"/>
  <c r="G148" i="36"/>
  <c r="G247" i="36" s="1"/>
  <c r="H148" i="36"/>
  <c r="H247" i="36" s="1"/>
  <c r="I148" i="36"/>
  <c r="I247" i="36" s="1"/>
  <c r="J148" i="36"/>
  <c r="J247" i="36" s="1"/>
  <c r="L148" i="36"/>
  <c r="M346" i="36" s="1"/>
  <c r="A149" i="36"/>
  <c r="A248" i="36" s="1"/>
  <c r="B149" i="36"/>
  <c r="B248" i="36" s="1"/>
  <c r="C149" i="36"/>
  <c r="C248" i="36" s="1"/>
  <c r="D149" i="36"/>
  <c r="D248" i="36" s="1"/>
  <c r="E149" i="36"/>
  <c r="E248" i="36" s="1"/>
  <c r="F149" i="36"/>
  <c r="F248" i="36" s="1"/>
  <c r="G149" i="36"/>
  <c r="G248" i="36" s="1"/>
  <c r="H149" i="36"/>
  <c r="H248" i="36" s="1"/>
  <c r="I149" i="36"/>
  <c r="I248" i="36" s="1"/>
  <c r="J149" i="36"/>
  <c r="J248" i="36" s="1"/>
  <c r="L149" i="36"/>
  <c r="M347" i="36" s="1"/>
  <c r="A150" i="36"/>
  <c r="A249" i="36" s="1"/>
  <c r="B150" i="36"/>
  <c r="B249" i="36" s="1"/>
  <c r="C150" i="36"/>
  <c r="C249" i="36" s="1"/>
  <c r="D150" i="36"/>
  <c r="D249" i="36" s="1"/>
  <c r="E150" i="36"/>
  <c r="E249" i="36" s="1"/>
  <c r="F150" i="36"/>
  <c r="F249" i="36" s="1"/>
  <c r="G150" i="36"/>
  <c r="G249" i="36" s="1"/>
  <c r="H150" i="36"/>
  <c r="H249" i="36" s="1"/>
  <c r="I150" i="36"/>
  <c r="I249" i="36" s="1"/>
  <c r="J150" i="36"/>
  <c r="J249" i="36" s="1"/>
  <c r="L150" i="36"/>
  <c r="M348" i="36" s="1"/>
  <c r="A151" i="36"/>
  <c r="A250" i="36" s="1"/>
  <c r="B151" i="36"/>
  <c r="B250" i="36" s="1"/>
  <c r="C151" i="36"/>
  <c r="C250" i="36" s="1"/>
  <c r="D151" i="36"/>
  <c r="D250" i="36" s="1"/>
  <c r="E151" i="36"/>
  <c r="E250" i="36" s="1"/>
  <c r="F151" i="36"/>
  <c r="F250" i="36" s="1"/>
  <c r="G151" i="36"/>
  <c r="G250" i="36" s="1"/>
  <c r="H151" i="36"/>
  <c r="H250" i="36" s="1"/>
  <c r="I151" i="36"/>
  <c r="I250" i="36" s="1"/>
  <c r="J151" i="36"/>
  <c r="J250" i="36" s="1"/>
  <c r="L151" i="36"/>
  <c r="M349" i="36" s="1"/>
  <c r="A152" i="36"/>
  <c r="A251" i="36" s="1"/>
  <c r="B152" i="36"/>
  <c r="B251" i="36" s="1"/>
  <c r="C152" i="36"/>
  <c r="C251" i="36" s="1"/>
  <c r="D152" i="36"/>
  <c r="D251" i="36" s="1"/>
  <c r="E152" i="36"/>
  <c r="E251" i="36" s="1"/>
  <c r="F152" i="36"/>
  <c r="F251" i="36" s="1"/>
  <c r="G152" i="36"/>
  <c r="G251" i="36" s="1"/>
  <c r="H152" i="36"/>
  <c r="H251" i="36" s="1"/>
  <c r="I152" i="36"/>
  <c r="I251" i="36" s="1"/>
  <c r="J152" i="36"/>
  <c r="J251" i="36" s="1"/>
  <c r="L152" i="36"/>
  <c r="M350" i="36" s="1"/>
  <c r="A153" i="36"/>
  <c r="A252" i="36" s="1"/>
  <c r="B153" i="36"/>
  <c r="B252" i="36" s="1"/>
  <c r="C153" i="36"/>
  <c r="C252" i="36" s="1"/>
  <c r="D153" i="36"/>
  <c r="D252" i="36" s="1"/>
  <c r="E153" i="36"/>
  <c r="E252" i="36" s="1"/>
  <c r="F153" i="36"/>
  <c r="F252" i="36" s="1"/>
  <c r="G153" i="36"/>
  <c r="G252" i="36" s="1"/>
  <c r="H153" i="36"/>
  <c r="H252" i="36" s="1"/>
  <c r="I153" i="36"/>
  <c r="I252" i="36" s="1"/>
  <c r="J153" i="36"/>
  <c r="J252" i="36" s="1"/>
  <c r="L153" i="36"/>
  <c r="M351" i="36" s="1"/>
  <c r="A154" i="36"/>
  <c r="A253" i="36" s="1"/>
  <c r="B154" i="36"/>
  <c r="B253" i="36" s="1"/>
  <c r="C154" i="36"/>
  <c r="C253" i="36" s="1"/>
  <c r="D154" i="36"/>
  <c r="D253" i="36" s="1"/>
  <c r="E154" i="36"/>
  <c r="E253" i="36" s="1"/>
  <c r="F154" i="36"/>
  <c r="F253" i="36" s="1"/>
  <c r="G154" i="36"/>
  <c r="G253" i="36" s="1"/>
  <c r="H154" i="36"/>
  <c r="H253" i="36" s="1"/>
  <c r="I154" i="36"/>
  <c r="I253" i="36" s="1"/>
  <c r="J154" i="36"/>
  <c r="J253" i="36" s="1"/>
  <c r="L154" i="36"/>
  <c r="M352" i="36" s="1"/>
  <c r="A155" i="36"/>
  <c r="A254" i="36" s="1"/>
  <c r="B155" i="36"/>
  <c r="B254" i="36" s="1"/>
  <c r="C155" i="36"/>
  <c r="C254" i="36" s="1"/>
  <c r="D155" i="36"/>
  <c r="D254" i="36" s="1"/>
  <c r="E155" i="36"/>
  <c r="E254" i="36" s="1"/>
  <c r="F155" i="36"/>
  <c r="F254" i="36" s="1"/>
  <c r="G155" i="36"/>
  <c r="G254" i="36" s="1"/>
  <c r="H155" i="36"/>
  <c r="H254" i="36" s="1"/>
  <c r="I155" i="36"/>
  <c r="I254" i="36" s="1"/>
  <c r="J155" i="36"/>
  <c r="J254" i="36" s="1"/>
  <c r="L155" i="36"/>
  <c r="M353" i="36" s="1"/>
  <c r="A156" i="36"/>
  <c r="A255" i="36" s="1"/>
  <c r="B156" i="36"/>
  <c r="B255" i="36" s="1"/>
  <c r="C156" i="36"/>
  <c r="C255" i="36" s="1"/>
  <c r="D156" i="36"/>
  <c r="D255" i="36" s="1"/>
  <c r="E156" i="36"/>
  <c r="E255" i="36" s="1"/>
  <c r="F156" i="36"/>
  <c r="F255" i="36" s="1"/>
  <c r="G156" i="36"/>
  <c r="G255" i="36" s="1"/>
  <c r="H156" i="36"/>
  <c r="H255" i="36" s="1"/>
  <c r="I156" i="36"/>
  <c r="I255" i="36" s="1"/>
  <c r="J156" i="36"/>
  <c r="J255" i="36" s="1"/>
  <c r="L156" i="36"/>
  <c r="M354" i="36" s="1"/>
  <c r="A157" i="36"/>
  <c r="A256" i="36" s="1"/>
  <c r="B157" i="36"/>
  <c r="B256" i="36" s="1"/>
  <c r="C157" i="36"/>
  <c r="C256" i="36" s="1"/>
  <c r="D157" i="36"/>
  <c r="D256" i="36" s="1"/>
  <c r="E157" i="36"/>
  <c r="E256" i="36" s="1"/>
  <c r="F157" i="36"/>
  <c r="F256" i="36" s="1"/>
  <c r="G157" i="36"/>
  <c r="G256" i="36" s="1"/>
  <c r="H157" i="36"/>
  <c r="H256" i="36" s="1"/>
  <c r="I157" i="36"/>
  <c r="I256" i="36" s="1"/>
  <c r="J157" i="36"/>
  <c r="J256" i="36" s="1"/>
  <c r="L157" i="36"/>
  <c r="M355" i="36" s="1"/>
  <c r="A158" i="36"/>
  <c r="A257" i="36" s="1"/>
  <c r="B158" i="36"/>
  <c r="B257" i="36" s="1"/>
  <c r="C158" i="36"/>
  <c r="C257" i="36" s="1"/>
  <c r="D158" i="36"/>
  <c r="D257" i="36" s="1"/>
  <c r="E158" i="36"/>
  <c r="E257" i="36" s="1"/>
  <c r="F158" i="36"/>
  <c r="F257" i="36" s="1"/>
  <c r="G158" i="36"/>
  <c r="G257" i="36" s="1"/>
  <c r="H158" i="36"/>
  <c r="H257" i="36" s="1"/>
  <c r="I158" i="36"/>
  <c r="I257" i="36" s="1"/>
  <c r="J158" i="36"/>
  <c r="J257" i="36" s="1"/>
  <c r="L158" i="36"/>
  <c r="M356" i="36" s="1"/>
  <c r="A159" i="36"/>
  <c r="A258" i="36" s="1"/>
  <c r="B159" i="36"/>
  <c r="B258" i="36" s="1"/>
  <c r="C159" i="36"/>
  <c r="C258" i="36" s="1"/>
  <c r="D159" i="36"/>
  <c r="D258" i="36" s="1"/>
  <c r="E159" i="36"/>
  <c r="E258" i="36" s="1"/>
  <c r="F159" i="36"/>
  <c r="F258" i="36" s="1"/>
  <c r="G159" i="36"/>
  <c r="G258" i="36" s="1"/>
  <c r="H159" i="36"/>
  <c r="H258" i="36" s="1"/>
  <c r="I159" i="36"/>
  <c r="I258" i="36" s="1"/>
  <c r="J159" i="36"/>
  <c r="J258" i="36" s="1"/>
  <c r="L159" i="36"/>
  <c r="M357" i="36" s="1"/>
  <c r="A160" i="36"/>
  <c r="A259" i="36" s="1"/>
  <c r="B160" i="36"/>
  <c r="B259" i="36" s="1"/>
  <c r="C160" i="36"/>
  <c r="C259" i="36" s="1"/>
  <c r="D160" i="36"/>
  <c r="D259" i="36" s="1"/>
  <c r="E160" i="36"/>
  <c r="E259" i="36" s="1"/>
  <c r="F160" i="36"/>
  <c r="F259" i="36" s="1"/>
  <c r="G160" i="36"/>
  <c r="G259" i="36" s="1"/>
  <c r="H160" i="36"/>
  <c r="H259" i="36" s="1"/>
  <c r="I160" i="36"/>
  <c r="I259" i="36" s="1"/>
  <c r="J160" i="36"/>
  <c r="J259" i="36" s="1"/>
  <c r="L160" i="36"/>
  <c r="M358" i="36" s="1"/>
  <c r="A161" i="36"/>
  <c r="A260" i="36" s="1"/>
  <c r="B161" i="36"/>
  <c r="B260" i="36" s="1"/>
  <c r="C161" i="36"/>
  <c r="C260" i="36" s="1"/>
  <c r="D161" i="36"/>
  <c r="D260" i="36" s="1"/>
  <c r="E161" i="36"/>
  <c r="E260" i="36" s="1"/>
  <c r="F161" i="36"/>
  <c r="F260" i="36" s="1"/>
  <c r="G161" i="36"/>
  <c r="G260" i="36" s="1"/>
  <c r="H161" i="36"/>
  <c r="H260" i="36" s="1"/>
  <c r="I161" i="36"/>
  <c r="I260" i="36" s="1"/>
  <c r="J161" i="36"/>
  <c r="J260" i="36" s="1"/>
  <c r="L161" i="36"/>
  <c r="M359" i="36" s="1"/>
  <c r="A162" i="36"/>
  <c r="A261" i="36" s="1"/>
  <c r="B162" i="36"/>
  <c r="B261" i="36" s="1"/>
  <c r="C162" i="36"/>
  <c r="C261" i="36" s="1"/>
  <c r="D162" i="36"/>
  <c r="D261" i="36" s="1"/>
  <c r="E162" i="36"/>
  <c r="E261" i="36" s="1"/>
  <c r="F162" i="36"/>
  <c r="F261" i="36" s="1"/>
  <c r="G162" i="36"/>
  <c r="G261" i="36" s="1"/>
  <c r="H162" i="36"/>
  <c r="H261" i="36" s="1"/>
  <c r="I162" i="36"/>
  <c r="I261" i="36" s="1"/>
  <c r="J162" i="36"/>
  <c r="J261" i="36" s="1"/>
  <c r="L162" i="36"/>
  <c r="M360" i="36" s="1"/>
  <c r="A163" i="36"/>
  <c r="A262" i="36" s="1"/>
  <c r="B163" i="36"/>
  <c r="B262" i="36" s="1"/>
  <c r="C163" i="36"/>
  <c r="C262" i="36" s="1"/>
  <c r="D163" i="36"/>
  <c r="D262" i="36" s="1"/>
  <c r="E163" i="36"/>
  <c r="E262" i="36" s="1"/>
  <c r="F163" i="36"/>
  <c r="F262" i="36" s="1"/>
  <c r="G163" i="36"/>
  <c r="G262" i="36" s="1"/>
  <c r="H163" i="36"/>
  <c r="H262" i="36" s="1"/>
  <c r="I163" i="36"/>
  <c r="I262" i="36" s="1"/>
  <c r="J163" i="36"/>
  <c r="J262" i="36" s="1"/>
  <c r="L163" i="36"/>
  <c r="M361" i="36" s="1"/>
  <c r="A164" i="36"/>
  <c r="A263" i="36" s="1"/>
  <c r="B164" i="36"/>
  <c r="B263" i="36" s="1"/>
  <c r="C164" i="36"/>
  <c r="C263" i="36" s="1"/>
  <c r="D164" i="36"/>
  <c r="D263" i="36" s="1"/>
  <c r="E164" i="36"/>
  <c r="E263" i="36" s="1"/>
  <c r="F164" i="36"/>
  <c r="F263" i="36" s="1"/>
  <c r="G164" i="36"/>
  <c r="G263" i="36" s="1"/>
  <c r="H164" i="36"/>
  <c r="H263" i="36" s="1"/>
  <c r="I164" i="36"/>
  <c r="I263" i="36" s="1"/>
  <c r="J164" i="36"/>
  <c r="J263" i="36" s="1"/>
  <c r="L164" i="36"/>
  <c r="M362" i="36" s="1"/>
  <c r="A165" i="36"/>
  <c r="A264" i="36" s="1"/>
  <c r="B165" i="36"/>
  <c r="B264" i="36" s="1"/>
  <c r="C165" i="36"/>
  <c r="C264" i="36" s="1"/>
  <c r="D165" i="36"/>
  <c r="D264" i="36" s="1"/>
  <c r="E165" i="36"/>
  <c r="E264" i="36" s="1"/>
  <c r="F165" i="36"/>
  <c r="F264" i="36" s="1"/>
  <c r="G165" i="36"/>
  <c r="G264" i="36" s="1"/>
  <c r="H165" i="36"/>
  <c r="H264" i="36" s="1"/>
  <c r="I165" i="36"/>
  <c r="I264" i="36" s="1"/>
  <c r="J165" i="36"/>
  <c r="J264" i="36" s="1"/>
  <c r="L165" i="36"/>
  <c r="M363" i="36" s="1"/>
  <c r="A166" i="36"/>
  <c r="A265" i="36" s="1"/>
  <c r="B166" i="36"/>
  <c r="B265" i="36" s="1"/>
  <c r="C166" i="36"/>
  <c r="C265" i="36" s="1"/>
  <c r="D166" i="36"/>
  <c r="D265" i="36" s="1"/>
  <c r="E166" i="36"/>
  <c r="E265" i="36" s="1"/>
  <c r="F166" i="36"/>
  <c r="F265" i="36" s="1"/>
  <c r="G166" i="36"/>
  <c r="G265" i="36" s="1"/>
  <c r="H166" i="36"/>
  <c r="H265" i="36" s="1"/>
  <c r="I166" i="36"/>
  <c r="I265" i="36" s="1"/>
  <c r="J166" i="36"/>
  <c r="J265" i="36" s="1"/>
  <c r="L166" i="36"/>
  <c r="M364" i="36" s="1"/>
  <c r="A167" i="36"/>
  <c r="A266" i="36" s="1"/>
  <c r="B167" i="36"/>
  <c r="B266" i="36" s="1"/>
  <c r="C167" i="36"/>
  <c r="C266" i="36" s="1"/>
  <c r="D167" i="36"/>
  <c r="D266" i="36" s="1"/>
  <c r="E167" i="36"/>
  <c r="E266" i="36" s="1"/>
  <c r="F167" i="36"/>
  <c r="F266" i="36" s="1"/>
  <c r="G167" i="36"/>
  <c r="G266" i="36" s="1"/>
  <c r="H167" i="36"/>
  <c r="H266" i="36" s="1"/>
  <c r="I167" i="36"/>
  <c r="I266" i="36" s="1"/>
  <c r="J167" i="36"/>
  <c r="J266" i="36" s="1"/>
  <c r="L167" i="36"/>
  <c r="M365" i="36" s="1"/>
  <c r="A168" i="36"/>
  <c r="A267" i="36" s="1"/>
  <c r="B168" i="36"/>
  <c r="B267" i="36" s="1"/>
  <c r="C168" i="36"/>
  <c r="C267" i="36" s="1"/>
  <c r="D168" i="36"/>
  <c r="D267" i="36" s="1"/>
  <c r="E168" i="36"/>
  <c r="E267" i="36" s="1"/>
  <c r="F168" i="36"/>
  <c r="F267" i="36" s="1"/>
  <c r="G168" i="36"/>
  <c r="G267" i="36" s="1"/>
  <c r="H168" i="36"/>
  <c r="H267" i="36" s="1"/>
  <c r="I168" i="36"/>
  <c r="I267" i="36" s="1"/>
  <c r="J168" i="36"/>
  <c r="J267" i="36" s="1"/>
  <c r="L168" i="36"/>
  <c r="M366" i="36" s="1"/>
  <c r="L110" i="36"/>
  <c r="L613" i="36" s="1"/>
  <c r="K509" i="36"/>
  <c r="L406" i="36"/>
  <c r="L440" i="36"/>
  <c r="I342" i="36"/>
  <c r="H342" i="36"/>
  <c r="G342" i="36"/>
  <c r="F342" i="36"/>
  <c r="E342" i="36"/>
  <c r="D342" i="36"/>
  <c r="C342" i="36"/>
  <c r="B342" i="36"/>
  <c r="A342" i="36"/>
  <c r="L439" i="36"/>
  <c r="I341" i="36"/>
  <c r="H341" i="36"/>
  <c r="G341" i="36"/>
  <c r="F341" i="36"/>
  <c r="E341" i="36"/>
  <c r="D341" i="36"/>
  <c r="C341" i="36"/>
  <c r="B341" i="36"/>
  <c r="A341" i="36"/>
  <c r="L438" i="36"/>
  <c r="I340" i="36"/>
  <c r="H340" i="36"/>
  <c r="G340" i="36"/>
  <c r="F340" i="36"/>
  <c r="E340" i="36"/>
  <c r="D340" i="36"/>
  <c r="C340" i="36"/>
  <c r="B340" i="36"/>
  <c r="A340" i="36"/>
  <c r="L437" i="36"/>
  <c r="I339" i="36"/>
  <c r="H339" i="36"/>
  <c r="G339" i="36"/>
  <c r="F339" i="36"/>
  <c r="E339" i="36"/>
  <c r="D339" i="36"/>
  <c r="C339" i="36"/>
  <c r="B339" i="36"/>
  <c r="A339" i="36"/>
  <c r="L436" i="36"/>
  <c r="I338" i="36"/>
  <c r="H338" i="36"/>
  <c r="G338" i="36"/>
  <c r="F338" i="36"/>
  <c r="E338" i="36"/>
  <c r="D338" i="36"/>
  <c r="C338" i="36"/>
  <c r="B338" i="36"/>
  <c r="A338" i="36"/>
  <c r="L435" i="36"/>
  <c r="I337" i="36"/>
  <c r="H337" i="36"/>
  <c r="G337" i="36"/>
  <c r="F337" i="36"/>
  <c r="E337" i="36"/>
  <c r="D337" i="36"/>
  <c r="C337" i="36"/>
  <c r="B337" i="36"/>
  <c r="A337" i="36"/>
  <c r="L434" i="36"/>
  <c r="I336" i="36"/>
  <c r="H336" i="36"/>
  <c r="G336" i="36"/>
  <c r="F336" i="36"/>
  <c r="E336" i="36"/>
  <c r="D336" i="36"/>
  <c r="C336" i="36"/>
  <c r="B336" i="36"/>
  <c r="A336" i="36"/>
  <c r="L433" i="36"/>
  <c r="I335" i="36"/>
  <c r="H335" i="36"/>
  <c r="G335" i="36"/>
  <c r="F335" i="36"/>
  <c r="E335" i="36"/>
  <c r="D335" i="36"/>
  <c r="C335" i="36"/>
  <c r="B335" i="36"/>
  <c r="A335" i="36"/>
  <c r="L432" i="36"/>
  <c r="I334" i="36"/>
  <c r="I432" i="36" s="1"/>
  <c r="I530" i="36" s="1"/>
  <c r="H334" i="36"/>
  <c r="H432" i="36" s="1"/>
  <c r="H530" i="36" s="1"/>
  <c r="G334" i="36"/>
  <c r="G432" i="36" s="1"/>
  <c r="G530" i="36" s="1"/>
  <c r="F334" i="36"/>
  <c r="F432" i="36" s="1"/>
  <c r="F530" i="36" s="1"/>
  <c r="E334" i="36"/>
  <c r="E432" i="36" s="1"/>
  <c r="E530" i="36" s="1"/>
  <c r="D334" i="36"/>
  <c r="D432" i="36" s="1"/>
  <c r="D530" i="36" s="1"/>
  <c r="C334" i="36"/>
  <c r="C432" i="36" s="1"/>
  <c r="C530" i="36" s="1"/>
  <c r="B334" i="36"/>
  <c r="B432" i="36" s="1"/>
  <c r="B530" i="36" s="1"/>
  <c r="A334" i="36"/>
  <c r="A432" i="36" s="1"/>
  <c r="A530" i="36" s="1"/>
  <c r="L431" i="36"/>
  <c r="I333" i="36"/>
  <c r="I431" i="36" s="1"/>
  <c r="I529" i="36" s="1"/>
  <c r="H333" i="36"/>
  <c r="H431" i="36" s="1"/>
  <c r="H529" i="36" s="1"/>
  <c r="G333" i="36"/>
  <c r="G431" i="36" s="1"/>
  <c r="G529" i="36" s="1"/>
  <c r="F333" i="36"/>
  <c r="F431" i="36" s="1"/>
  <c r="F529" i="36" s="1"/>
  <c r="E333" i="36"/>
  <c r="E431" i="36" s="1"/>
  <c r="E529" i="36" s="1"/>
  <c r="D333" i="36"/>
  <c r="D431" i="36" s="1"/>
  <c r="D529" i="36" s="1"/>
  <c r="C333" i="36"/>
  <c r="C431" i="36" s="1"/>
  <c r="C529" i="36" s="1"/>
  <c r="B333" i="36"/>
  <c r="B431" i="36" s="1"/>
  <c r="B529" i="36" s="1"/>
  <c r="A333" i="36"/>
  <c r="A431" i="36" s="1"/>
  <c r="A529" i="36" s="1"/>
  <c r="L430" i="36"/>
  <c r="I332" i="36"/>
  <c r="I430" i="36" s="1"/>
  <c r="I528" i="36" s="1"/>
  <c r="H332" i="36"/>
  <c r="H430" i="36" s="1"/>
  <c r="H528" i="36" s="1"/>
  <c r="G332" i="36"/>
  <c r="G430" i="36" s="1"/>
  <c r="G528" i="36" s="1"/>
  <c r="F332" i="36"/>
  <c r="F430" i="36" s="1"/>
  <c r="F528" i="36" s="1"/>
  <c r="E332" i="36"/>
  <c r="E430" i="36" s="1"/>
  <c r="E528" i="36" s="1"/>
  <c r="D332" i="36"/>
  <c r="D430" i="36" s="1"/>
  <c r="D528" i="36" s="1"/>
  <c r="C332" i="36"/>
  <c r="C430" i="36" s="1"/>
  <c r="C528" i="36" s="1"/>
  <c r="B332" i="36"/>
  <c r="B430" i="36" s="1"/>
  <c r="B528" i="36" s="1"/>
  <c r="A332" i="36"/>
  <c r="A430" i="36" s="1"/>
  <c r="A528" i="36" s="1"/>
  <c r="L429" i="36"/>
  <c r="I331" i="36"/>
  <c r="I429" i="36" s="1"/>
  <c r="I527" i="36" s="1"/>
  <c r="H331" i="36"/>
  <c r="H429" i="36" s="1"/>
  <c r="H527" i="36" s="1"/>
  <c r="G331" i="36"/>
  <c r="G429" i="36" s="1"/>
  <c r="G527" i="36" s="1"/>
  <c r="F331" i="36"/>
  <c r="F429" i="36" s="1"/>
  <c r="F527" i="36" s="1"/>
  <c r="E331" i="36"/>
  <c r="E429" i="36" s="1"/>
  <c r="E527" i="36" s="1"/>
  <c r="D331" i="36"/>
  <c r="D429" i="36" s="1"/>
  <c r="D527" i="36" s="1"/>
  <c r="C331" i="36"/>
  <c r="C429" i="36" s="1"/>
  <c r="C527" i="36" s="1"/>
  <c r="B331" i="36"/>
  <c r="B429" i="36" s="1"/>
  <c r="B527" i="36" s="1"/>
  <c r="A331" i="36"/>
  <c r="A429" i="36" s="1"/>
  <c r="A527" i="36" s="1"/>
  <c r="L428" i="36"/>
  <c r="I330" i="36"/>
  <c r="I428" i="36" s="1"/>
  <c r="I526" i="36" s="1"/>
  <c r="H330" i="36"/>
  <c r="H428" i="36" s="1"/>
  <c r="H526" i="36" s="1"/>
  <c r="G330" i="36"/>
  <c r="G428" i="36" s="1"/>
  <c r="G526" i="36" s="1"/>
  <c r="F330" i="36"/>
  <c r="F428" i="36" s="1"/>
  <c r="F526" i="36" s="1"/>
  <c r="E330" i="36"/>
  <c r="E428" i="36" s="1"/>
  <c r="E526" i="36" s="1"/>
  <c r="D330" i="36"/>
  <c r="D428" i="36" s="1"/>
  <c r="D526" i="36" s="1"/>
  <c r="C330" i="36"/>
  <c r="C428" i="36" s="1"/>
  <c r="C526" i="36" s="1"/>
  <c r="B330" i="36"/>
  <c r="B428" i="36" s="1"/>
  <c r="B526" i="36" s="1"/>
  <c r="A330" i="36"/>
  <c r="A428" i="36" s="1"/>
  <c r="A526" i="36" s="1"/>
  <c r="L427" i="36"/>
  <c r="I329" i="36"/>
  <c r="I427" i="36" s="1"/>
  <c r="I525" i="36" s="1"/>
  <c r="H329" i="36"/>
  <c r="H427" i="36" s="1"/>
  <c r="H525" i="36" s="1"/>
  <c r="G329" i="36"/>
  <c r="G427" i="36" s="1"/>
  <c r="G525" i="36" s="1"/>
  <c r="F329" i="36"/>
  <c r="F427" i="36" s="1"/>
  <c r="F525" i="36" s="1"/>
  <c r="E329" i="36"/>
  <c r="E427" i="36" s="1"/>
  <c r="E525" i="36" s="1"/>
  <c r="D329" i="36"/>
  <c r="D427" i="36" s="1"/>
  <c r="D525" i="36" s="1"/>
  <c r="C329" i="36"/>
  <c r="C427" i="36" s="1"/>
  <c r="C525" i="36" s="1"/>
  <c r="B329" i="36"/>
  <c r="B427" i="36" s="1"/>
  <c r="B525" i="36" s="1"/>
  <c r="A329" i="36"/>
  <c r="A427" i="36" s="1"/>
  <c r="A525" i="36" s="1"/>
  <c r="L426" i="36"/>
  <c r="I328" i="36"/>
  <c r="I426" i="36" s="1"/>
  <c r="I524" i="36" s="1"/>
  <c r="H328" i="36"/>
  <c r="H426" i="36" s="1"/>
  <c r="H524" i="36" s="1"/>
  <c r="G328" i="36"/>
  <c r="G426" i="36" s="1"/>
  <c r="G524" i="36" s="1"/>
  <c r="F328" i="36"/>
  <c r="F426" i="36" s="1"/>
  <c r="F524" i="36" s="1"/>
  <c r="E328" i="36"/>
  <c r="E426" i="36" s="1"/>
  <c r="E524" i="36" s="1"/>
  <c r="D328" i="36"/>
  <c r="D426" i="36" s="1"/>
  <c r="D524" i="36" s="1"/>
  <c r="C328" i="36"/>
  <c r="C426" i="36" s="1"/>
  <c r="C524" i="36" s="1"/>
  <c r="B328" i="36"/>
  <c r="B426" i="36" s="1"/>
  <c r="B524" i="36" s="1"/>
  <c r="A328" i="36"/>
  <c r="A426" i="36" s="1"/>
  <c r="A524" i="36" s="1"/>
  <c r="L425" i="36"/>
  <c r="I327" i="36"/>
  <c r="I425" i="36" s="1"/>
  <c r="I523" i="36" s="1"/>
  <c r="H327" i="36"/>
  <c r="H425" i="36" s="1"/>
  <c r="H523" i="36" s="1"/>
  <c r="G327" i="36"/>
  <c r="G425" i="36" s="1"/>
  <c r="G523" i="36" s="1"/>
  <c r="F327" i="36"/>
  <c r="F425" i="36" s="1"/>
  <c r="F523" i="36" s="1"/>
  <c r="E327" i="36"/>
  <c r="E425" i="36" s="1"/>
  <c r="E523" i="36" s="1"/>
  <c r="D327" i="36"/>
  <c r="D425" i="36" s="1"/>
  <c r="D523" i="36" s="1"/>
  <c r="C327" i="36"/>
  <c r="C425" i="36" s="1"/>
  <c r="C523" i="36" s="1"/>
  <c r="B327" i="36"/>
  <c r="B425" i="36" s="1"/>
  <c r="B523" i="36" s="1"/>
  <c r="A327" i="36"/>
  <c r="A425" i="36" s="1"/>
  <c r="A523" i="36" s="1"/>
  <c r="L424" i="36"/>
  <c r="I326" i="36"/>
  <c r="I424" i="36" s="1"/>
  <c r="I522" i="36" s="1"/>
  <c r="H326" i="36"/>
  <c r="H424" i="36" s="1"/>
  <c r="H522" i="36" s="1"/>
  <c r="G326" i="36"/>
  <c r="G424" i="36" s="1"/>
  <c r="G522" i="36" s="1"/>
  <c r="F326" i="36"/>
  <c r="F424" i="36" s="1"/>
  <c r="F522" i="36" s="1"/>
  <c r="E326" i="36"/>
  <c r="E424" i="36" s="1"/>
  <c r="E522" i="36" s="1"/>
  <c r="D326" i="36"/>
  <c r="D424" i="36" s="1"/>
  <c r="D522" i="36" s="1"/>
  <c r="C326" i="36"/>
  <c r="C424" i="36" s="1"/>
  <c r="C522" i="36" s="1"/>
  <c r="B326" i="36"/>
  <c r="B424" i="36" s="1"/>
  <c r="B522" i="36" s="1"/>
  <c r="A326" i="36"/>
  <c r="A424" i="36" s="1"/>
  <c r="A522" i="36" s="1"/>
  <c r="L423" i="36"/>
  <c r="I325" i="36"/>
  <c r="I423" i="36" s="1"/>
  <c r="I521" i="36" s="1"/>
  <c r="H325" i="36"/>
  <c r="H423" i="36" s="1"/>
  <c r="H521" i="36" s="1"/>
  <c r="G325" i="36"/>
  <c r="G423" i="36" s="1"/>
  <c r="G521" i="36" s="1"/>
  <c r="F325" i="36"/>
  <c r="F423" i="36" s="1"/>
  <c r="F521" i="36" s="1"/>
  <c r="E325" i="36"/>
  <c r="E423" i="36" s="1"/>
  <c r="E521" i="36" s="1"/>
  <c r="D325" i="36"/>
  <c r="D423" i="36" s="1"/>
  <c r="D521" i="36" s="1"/>
  <c r="C325" i="36"/>
  <c r="C423" i="36" s="1"/>
  <c r="C521" i="36" s="1"/>
  <c r="B325" i="36"/>
  <c r="B423" i="36" s="1"/>
  <c r="B521" i="36" s="1"/>
  <c r="A325" i="36"/>
  <c r="A423" i="36" s="1"/>
  <c r="A521" i="36" s="1"/>
  <c r="L422" i="36"/>
  <c r="I324" i="36"/>
  <c r="I422" i="36" s="1"/>
  <c r="I520" i="36" s="1"/>
  <c r="H324" i="36"/>
  <c r="H422" i="36" s="1"/>
  <c r="H520" i="36" s="1"/>
  <c r="G324" i="36"/>
  <c r="G422" i="36" s="1"/>
  <c r="G520" i="36" s="1"/>
  <c r="F324" i="36"/>
  <c r="F422" i="36" s="1"/>
  <c r="F520" i="36" s="1"/>
  <c r="E324" i="36"/>
  <c r="E422" i="36" s="1"/>
  <c r="E520" i="36" s="1"/>
  <c r="D324" i="36"/>
  <c r="D422" i="36" s="1"/>
  <c r="D520" i="36" s="1"/>
  <c r="C324" i="36"/>
  <c r="C422" i="36" s="1"/>
  <c r="C520" i="36" s="1"/>
  <c r="B324" i="36"/>
  <c r="B422" i="36" s="1"/>
  <c r="B520" i="36" s="1"/>
  <c r="A324" i="36"/>
  <c r="A422" i="36" s="1"/>
  <c r="A520" i="36" s="1"/>
  <c r="L421" i="36"/>
  <c r="I323" i="36"/>
  <c r="I421" i="36" s="1"/>
  <c r="I519" i="36" s="1"/>
  <c r="H323" i="36"/>
  <c r="H421" i="36" s="1"/>
  <c r="H519" i="36" s="1"/>
  <c r="G323" i="36"/>
  <c r="G421" i="36" s="1"/>
  <c r="G519" i="36" s="1"/>
  <c r="F323" i="36"/>
  <c r="F421" i="36" s="1"/>
  <c r="F519" i="36" s="1"/>
  <c r="E323" i="36"/>
  <c r="E421" i="36" s="1"/>
  <c r="E519" i="36" s="1"/>
  <c r="D323" i="36"/>
  <c r="D421" i="36" s="1"/>
  <c r="D519" i="36" s="1"/>
  <c r="C323" i="36"/>
  <c r="C421" i="36" s="1"/>
  <c r="C519" i="36" s="1"/>
  <c r="B323" i="36"/>
  <c r="B421" i="36" s="1"/>
  <c r="B519" i="36" s="1"/>
  <c r="A323" i="36"/>
  <c r="A421" i="36" s="1"/>
  <c r="A519" i="36" s="1"/>
  <c r="L420" i="36"/>
  <c r="I322" i="36"/>
  <c r="I420" i="36" s="1"/>
  <c r="I518" i="36" s="1"/>
  <c r="H322" i="36"/>
  <c r="H420" i="36" s="1"/>
  <c r="H518" i="36" s="1"/>
  <c r="G322" i="36"/>
  <c r="G420" i="36" s="1"/>
  <c r="G518" i="36" s="1"/>
  <c r="F322" i="36"/>
  <c r="F420" i="36" s="1"/>
  <c r="F518" i="36" s="1"/>
  <c r="E322" i="36"/>
  <c r="E420" i="36" s="1"/>
  <c r="E518" i="36" s="1"/>
  <c r="D322" i="36"/>
  <c r="D420" i="36" s="1"/>
  <c r="D518" i="36" s="1"/>
  <c r="C322" i="36"/>
  <c r="C420" i="36" s="1"/>
  <c r="C518" i="36" s="1"/>
  <c r="B322" i="36"/>
  <c r="B420" i="36" s="1"/>
  <c r="B518" i="36" s="1"/>
  <c r="A322" i="36"/>
  <c r="A420" i="36" s="1"/>
  <c r="A518" i="36" s="1"/>
  <c r="L419" i="36"/>
  <c r="I321" i="36"/>
  <c r="I419" i="36" s="1"/>
  <c r="I517" i="36" s="1"/>
  <c r="H321" i="36"/>
  <c r="H419" i="36" s="1"/>
  <c r="H517" i="36" s="1"/>
  <c r="G321" i="36"/>
  <c r="G419" i="36" s="1"/>
  <c r="G517" i="36" s="1"/>
  <c r="F321" i="36"/>
  <c r="F419" i="36" s="1"/>
  <c r="F517" i="36" s="1"/>
  <c r="E321" i="36"/>
  <c r="E419" i="36" s="1"/>
  <c r="E517" i="36" s="1"/>
  <c r="D321" i="36"/>
  <c r="D419" i="36" s="1"/>
  <c r="D517" i="36" s="1"/>
  <c r="C321" i="36"/>
  <c r="C419" i="36" s="1"/>
  <c r="C517" i="36" s="1"/>
  <c r="B321" i="36"/>
  <c r="B419" i="36" s="1"/>
  <c r="B517" i="36" s="1"/>
  <c r="A321" i="36"/>
  <c r="A419" i="36" s="1"/>
  <c r="A517" i="36" s="1"/>
  <c r="L418" i="36"/>
  <c r="I320" i="36"/>
  <c r="I418" i="36" s="1"/>
  <c r="I516" i="36" s="1"/>
  <c r="H320" i="36"/>
  <c r="H418" i="36" s="1"/>
  <c r="H516" i="36" s="1"/>
  <c r="G320" i="36"/>
  <c r="G418" i="36" s="1"/>
  <c r="G516" i="36" s="1"/>
  <c r="F320" i="36"/>
  <c r="F418" i="36" s="1"/>
  <c r="F516" i="36" s="1"/>
  <c r="E320" i="36"/>
  <c r="E418" i="36" s="1"/>
  <c r="E516" i="36" s="1"/>
  <c r="D320" i="36"/>
  <c r="D418" i="36" s="1"/>
  <c r="D516" i="36" s="1"/>
  <c r="C320" i="36"/>
  <c r="C418" i="36" s="1"/>
  <c r="C516" i="36" s="1"/>
  <c r="B320" i="36"/>
  <c r="B418" i="36" s="1"/>
  <c r="B516" i="36" s="1"/>
  <c r="A320" i="36"/>
  <c r="A418" i="36" s="1"/>
  <c r="A516" i="36" s="1"/>
  <c r="L417" i="36"/>
  <c r="I319" i="36"/>
  <c r="I417" i="36" s="1"/>
  <c r="I515" i="36" s="1"/>
  <c r="H319" i="36"/>
  <c r="H417" i="36" s="1"/>
  <c r="H515" i="36" s="1"/>
  <c r="G319" i="36"/>
  <c r="G417" i="36" s="1"/>
  <c r="G515" i="36" s="1"/>
  <c r="F319" i="36"/>
  <c r="F417" i="36" s="1"/>
  <c r="F515" i="36" s="1"/>
  <c r="E319" i="36"/>
  <c r="E417" i="36" s="1"/>
  <c r="E515" i="36" s="1"/>
  <c r="D319" i="36"/>
  <c r="D417" i="36" s="1"/>
  <c r="D515" i="36" s="1"/>
  <c r="C319" i="36"/>
  <c r="C417" i="36" s="1"/>
  <c r="C515" i="36" s="1"/>
  <c r="B319" i="36"/>
  <c r="B417" i="36" s="1"/>
  <c r="B515" i="36" s="1"/>
  <c r="A319" i="36"/>
  <c r="A417" i="36" s="1"/>
  <c r="A515" i="36" s="1"/>
  <c r="L416" i="36"/>
  <c r="I318" i="36"/>
  <c r="I416" i="36" s="1"/>
  <c r="I514" i="36" s="1"/>
  <c r="H318" i="36"/>
  <c r="H416" i="36" s="1"/>
  <c r="H514" i="36" s="1"/>
  <c r="G318" i="36"/>
  <c r="G416" i="36" s="1"/>
  <c r="G514" i="36" s="1"/>
  <c r="F318" i="36"/>
  <c r="F416" i="36" s="1"/>
  <c r="F514" i="36" s="1"/>
  <c r="E318" i="36"/>
  <c r="E416" i="36" s="1"/>
  <c r="E514" i="36" s="1"/>
  <c r="D318" i="36"/>
  <c r="D416" i="36" s="1"/>
  <c r="D514" i="36" s="1"/>
  <c r="C318" i="36"/>
  <c r="C416" i="36" s="1"/>
  <c r="C514" i="36" s="1"/>
  <c r="B318" i="36"/>
  <c r="B416" i="36" s="1"/>
  <c r="B514" i="36" s="1"/>
  <c r="A318" i="36"/>
  <c r="A416" i="36" s="1"/>
  <c r="A514" i="36" s="1"/>
  <c r="L415" i="36"/>
  <c r="I317" i="36"/>
  <c r="I415" i="36" s="1"/>
  <c r="I513" i="36" s="1"/>
  <c r="H317" i="36"/>
  <c r="H415" i="36" s="1"/>
  <c r="H513" i="36" s="1"/>
  <c r="G317" i="36"/>
  <c r="G415" i="36" s="1"/>
  <c r="G513" i="36" s="1"/>
  <c r="F317" i="36"/>
  <c r="F415" i="36" s="1"/>
  <c r="F513" i="36" s="1"/>
  <c r="E317" i="36"/>
  <c r="E415" i="36" s="1"/>
  <c r="E513" i="36" s="1"/>
  <c r="D317" i="36"/>
  <c r="D415" i="36" s="1"/>
  <c r="D513" i="36" s="1"/>
  <c r="C317" i="36"/>
  <c r="C415" i="36" s="1"/>
  <c r="C513" i="36" s="1"/>
  <c r="B317" i="36"/>
  <c r="B415" i="36" s="1"/>
  <c r="B513" i="36" s="1"/>
  <c r="A317" i="36"/>
  <c r="A415" i="36" s="1"/>
  <c r="A513" i="36" s="1"/>
  <c r="L414" i="36"/>
  <c r="I316" i="36"/>
  <c r="I414" i="36" s="1"/>
  <c r="I512" i="36" s="1"/>
  <c r="H316" i="36"/>
  <c r="H414" i="36" s="1"/>
  <c r="H512" i="36" s="1"/>
  <c r="G316" i="36"/>
  <c r="G414" i="36" s="1"/>
  <c r="G512" i="36" s="1"/>
  <c r="F316" i="36"/>
  <c r="F414" i="36" s="1"/>
  <c r="F512" i="36" s="1"/>
  <c r="E316" i="36"/>
  <c r="E414" i="36" s="1"/>
  <c r="E512" i="36" s="1"/>
  <c r="D316" i="36"/>
  <c r="D414" i="36" s="1"/>
  <c r="D512" i="36" s="1"/>
  <c r="C316" i="36"/>
  <c r="C414" i="36" s="1"/>
  <c r="C512" i="36" s="1"/>
  <c r="B316" i="36"/>
  <c r="B414" i="36" s="1"/>
  <c r="B512" i="36" s="1"/>
  <c r="A316" i="36"/>
  <c r="A414" i="36" s="1"/>
  <c r="A512" i="36" s="1"/>
  <c r="L413" i="36"/>
  <c r="I315" i="36"/>
  <c r="I413" i="36" s="1"/>
  <c r="I511" i="36" s="1"/>
  <c r="H315" i="36"/>
  <c r="H413" i="36" s="1"/>
  <c r="H511" i="36" s="1"/>
  <c r="G315" i="36"/>
  <c r="G413" i="36" s="1"/>
  <c r="G511" i="36" s="1"/>
  <c r="F315" i="36"/>
  <c r="F413" i="36" s="1"/>
  <c r="F511" i="36" s="1"/>
  <c r="E315" i="36"/>
  <c r="E413" i="36" s="1"/>
  <c r="E511" i="36" s="1"/>
  <c r="D315" i="36"/>
  <c r="D413" i="36" s="1"/>
  <c r="D511" i="36" s="1"/>
  <c r="C315" i="36"/>
  <c r="C413" i="36" s="1"/>
  <c r="C511" i="36" s="1"/>
  <c r="B315" i="36"/>
  <c r="B413" i="36" s="1"/>
  <c r="B511" i="36" s="1"/>
  <c r="A315" i="36"/>
  <c r="A413" i="36" s="1"/>
  <c r="A511" i="36" s="1"/>
  <c r="L412" i="36"/>
  <c r="I314" i="36"/>
  <c r="I412" i="36" s="1"/>
  <c r="I510" i="36" s="1"/>
  <c r="H314" i="36"/>
  <c r="H412" i="36" s="1"/>
  <c r="H510" i="36" s="1"/>
  <c r="G314" i="36"/>
  <c r="G412" i="36" s="1"/>
  <c r="G510" i="36" s="1"/>
  <c r="F314" i="36"/>
  <c r="F412" i="36" s="1"/>
  <c r="F510" i="36" s="1"/>
  <c r="E314" i="36"/>
  <c r="E412" i="36" s="1"/>
  <c r="E510" i="36" s="1"/>
  <c r="D314" i="36"/>
  <c r="D412" i="36" s="1"/>
  <c r="D510" i="36" s="1"/>
  <c r="C314" i="36"/>
  <c r="C412" i="36" s="1"/>
  <c r="C510" i="36" s="1"/>
  <c r="B314" i="36"/>
  <c r="B412" i="36" s="1"/>
  <c r="B510" i="36" s="1"/>
  <c r="A314" i="36"/>
  <c r="A412" i="36" s="1"/>
  <c r="A510" i="36" s="1"/>
  <c r="L313" i="36"/>
  <c r="I313" i="36"/>
  <c r="H313" i="36"/>
  <c r="G313" i="36"/>
  <c r="F313" i="36"/>
  <c r="E313" i="36"/>
  <c r="D313" i="36"/>
  <c r="C313" i="36"/>
  <c r="B313" i="36"/>
  <c r="A313" i="36"/>
  <c r="K214" i="36"/>
  <c r="L115" i="36"/>
  <c r="J115" i="36"/>
  <c r="I115" i="36"/>
  <c r="H115" i="36"/>
  <c r="G115" i="36"/>
  <c r="F115" i="36"/>
  <c r="E115" i="36"/>
  <c r="D115" i="36"/>
  <c r="C115" i="36"/>
  <c r="B115" i="36"/>
  <c r="A115" i="36"/>
  <c r="E2" i="36"/>
  <c r="M313" i="36" l="1"/>
  <c r="K616" i="36"/>
  <c r="L616" i="36"/>
  <c r="L618" i="36"/>
  <c r="K617" i="36"/>
  <c r="K618" i="36"/>
  <c r="L617" i="36"/>
  <c r="BS628" i="36"/>
  <c r="BS630" i="36"/>
  <c r="K630" i="36"/>
  <c r="K629" i="36"/>
  <c r="K628" i="36"/>
  <c r="BS629" i="36"/>
  <c r="L528" i="36"/>
  <c r="L550" i="36"/>
  <c r="L520" i="36"/>
  <c r="L513" i="36"/>
  <c r="L517" i="36"/>
  <c r="L521" i="36"/>
  <c r="L525" i="36"/>
  <c r="L529" i="36"/>
  <c r="L533" i="36"/>
  <c r="L537" i="36"/>
  <c r="L561" i="36"/>
  <c r="L557" i="36"/>
  <c r="L553" i="36"/>
  <c r="L549" i="36"/>
  <c r="L545" i="36"/>
  <c r="L541" i="36"/>
  <c r="L532" i="36"/>
  <c r="L542" i="36"/>
  <c r="L536" i="36"/>
  <c r="L510" i="36"/>
  <c r="L514" i="36"/>
  <c r="L518" i="36"/>
  <c r="L522" i="36"/>
  <c r="L526" i="36"/>
  <c r="L530" i="36"/>
  <c r="L534" i="36"/>
  <c r="L538" i="36"/>
  <c r="L560" i="36"/>
  <c r="L556" i="36"/>
  <c r="L552" i="36"/>
  <c r="L548" i="36"/>
  <c r="L544" i="36"/>
  <c r="L540" i="36"/>
  <c r="L512" i="36"/>
  <c r="L516" i="36"/>
  <c r="L562" i="36"/>
  <c r="L558" i="36"/>
  <c r="L554" i="36"/>
  <c r="L546" i="36"/>
  <c r="L524" i="36"/>
  <c r="L511" i="36"/>
  <c r="L515" i="36"/>
  <c r="L519" i="36"/>
  <c r="L523" i="36"/>
  <c r="L527" i="36"/>
  <c r="L531" i="36"/>
  <c r="L535" i="36"/>
  <c r="L559" i="36"/>
  <c r="L555" i="36"/>
  <c r="L551" i="36"/>
  <c r="L547" i="36"/>
  <c r="L543" i="36"/>
  <c r="L539" i="36"/>
  <c r="F434" i="36"/>
  <c r="F532" i="36" s="1"/>
  <c r="B440" i="36"/>
  <c r="B538" i="36" s="1"/>
  <c r="A460" i="36"/>
  <c r="A558" i="36" s="1"/>
  <c r="A452" i="36"/>
  <c r="A550" i="36" s="1"/>
  <c r="G441" i="36"/>
  <c r="G539" i="36" s="1"/>
  <c r="A433" i="36"/>
  <c r="A531" i="36" s="1"/>
  <c r="I433" i="36"/>
  <c r="I531" i="36" s="1"/>
  <c r="G434" i="36"/>
  <c r="G532" i="36" s="1"/>
  <c r="E435" i="36"/>
  <c r="E533" i="36" s="1"/>
  <c r="C436" i="36"/>
  <c r="C534" i="36" s="1"/>
  <c r="A437" i="36"/>
  <c r="A535" i="36" s="1"/>
  <c r="I437" i="36"/>
  <c r="I535" i="36" s="1"/>
  <c r="G438" i="36"/>
  <c r="G536" i="36" s="1"/>
  <c r="E439" i="36"/>
  <c r="E537" i="36" s="1"/>
  <c r="C440" i="36"/>
  <c r="C538" i="36" s="1"/>
  <c r="B463" i="36"/>
  <c r="B561" i="36" s="1"/>
  <c r="D462" i="36"/>
  <c r="D560" i="36" s="1"/>
  <c r="F461" i="36"/>
  <c r="F559" i="36" s="1"/>
  <c r="H460" i="36"/>
  <c r="H558" i="36" s="1"/>
  <c r="B459" i="36"/>
  <c r="B557" i="36" s="1"/>
  <c r="D458" i="36"/>
  <c r="D556" i="36" s="1"/>
  <c r="F457" i="36"/>
  <c r="F555" i="36" s="1"/>
  <c r="H456" i="36"/>
  <c r="H554" i="36" s="1"/>
  <c r="B455" i="36"/>
  <c r="B553" i="36" s="1"/>
  <c r="D454" i="36"/>
  <c r="D552" i="36" s="1"/>
  <c r="F453" i="36"/>
  <c r="F551" i="36" s="1"/>
  <c r="H452" i="36"/>
  <c r="H550" i="36" s="1"/>
  <c r="B451" i="36"/>
  <c r="B549" i="36" s="1"/>
  <c r="D450" i="36"/>
  <c r="D548" i="36" s="1"/>
  <c r="F449" i="36"/>
  <c r="F547" i="36" s="1"/>
  <c r="H448" i="36"/>
  <c r="H546" i="36" s="1"/>
  <c r="B447" i="36"/>
  <c r="B545" i="36" s="1"/>
  <c r="D446" i="36"/>
  <c r="D544" i="36" s="1"/>
  <c r="F445" i="36"/>
  <c r="F543" i="36" s="1"/>
  <c r="H444" i="36"/>
  <c r="H542" i="36" s="1"/>
  <c r="B443" i="36"/>
  <c r="B541" i="36" s="1"/>
  <c r="D442" i="36"/>
  <c r="D540" i="36" s="1"/>
  <c r="F441" i="36"/>
  <c r="F539" i="36" s="1"/>
  <c r="A456" i="36"/>
  <c r="A554" i="36" s="1"/>
  <c r="E442" i="36"/>
  <c r="E540" i="36" s="1"/>
  <c r="B433" i="36"/>
  <c r="B531" i="36" s="1"/>
  <c r="H434" i="36"/>
  <c r="H532" i="36" s="1"/>
  <c r="F435" i="36"/>
  <c r="F533" i="36" s="1"/>
  <c r="D436" i="36"/>
  <c r="D534" i="36" s="1"/>
  <c r="B437" i="36"/>
  <c r="B535" i="36" s="1"/>
  <c r="H438" i="36"/>
  <c r="H536" i="36" s="1"/>
  <c r="F439" i="36"/>
  <c r="F537" i="36" s="1"/>
  <c r="D440" i="36"/>
  <c r="D538" i="36" s="1"/>
  <c r="I463" i="36"/>
  <c r="I561" i="36" s="1"/>
  <c r="A463" i="36"/>
  <c r="A561" i="36" s="1"/>
  <c r="C462" i="36"/>
  <c r="C560" i="36" s="1"/>
  <c r="E461" i="36"/>
  <c r="E559" i="36" s="1"/>
  <c r="G460" i="36"/>
  <c r="G558" i="36" s="1"/>
  <c r="I459" i="36"/>
  <c r="I557" i="36" s="1"/>
  <c r="A459" i="36"/>
  <c r="A557" i="36" s="1"/>
  <c r="C458" i="36"/>
  <c r="C556" i="36" s="1"/>
  <c r="E457" i="36"/>
  <c r="E555" i="36" s="1"/>
  <c r="G456" i="36"/>
  <c r="G554" i="36" s="1"/>
  <c r="I455" i="36"/>
  <c r="I553" i="36" s="1"/>
  <c r="A455" i="36"/>
  <c r="A553" i="36" s="1"/>
  <c r="C454" i="36"/>
  <c r="C552" i="36" s="1"/>
  <c r="E453" i="36"/>
  <c r="E551" i="36" s="1"/>
  <c r="G452" i="36"/>
  <c r="G550" i="36" s="1"/>
  <c r="I451" i="36"/>
  <c r="I549" i="36" s="1"/>
  <c r="A451" i="36"/>
  <c r="A549" i="36" s="1"/>
  <c r="C450" i="36"/>
  <c r="C548" i="36" s="1"/>
  <c r="E449" i="36"/>
  <c r="E547" i="36" s="1"/>
  <c r="G448" i="36"/>
  <c r="G546" i="36" s="1"/>
  <c r="I447" i="36"/>
  <c r="I545" i="36" s="1"/>
  <c r="A447" i="36"/>
  <c r="A545" i="36" s="1"/>
  <c r="C446" i="36"/>
  <c r="C544" i="36" s="1"/>
  <c r="E445" i="36"/>
  <c r="E543" i="36" s="1"/>
  <c r="G444" i="36"/>
  <c r="G542" i="36" s="1"/>
  <c r="I443" i="36"/>
  <c r="I541" i="36" s="1"/>
  <c r="A443" i="36"/>
  <c r="A541" i="36" s="1"/>
  <c r="C442" i="36"/>
  <c r="C540" i="36" s="1"/>
  <c r="E441" i="36"/>
  <c r="E539" i="36" s="1"/>
  <c r="G461" i="36"/>
  <c r="G559" i="36" s="1"/>
  <c r="I456" i="36"/>
  <c r="I554" i="36" s="1"/>
  <c r="G453" i="36"/>
  <c r="G551" i="36" s="1"/>
  <c r="C451" i="36"/>
  <c r="C549" i="36" s="1"/>
  <c r="E450" i="36"/>
  <c r="E548" i="36" s="1"/>
  <c r="G449" i="36"/>
  <c r="G547" i="36" s="1"/>
  <c r="I448" i="36"/>
  <c r="I546" i="36" s="1"/>
  <c r="A448" i="36"/>
  <c r="A546" i="36" s="1"/>
  <c r="C447" i="36"/>
  <c r="C545" i="36" s="1"/>
  <c r="E446" i="36"/>
  <c r="E544" i="36" s="1"/>
  <c r="C433" i="36"/>
  <c r="C531" i="36" s="1"/>
  <c r="A434" i="36"/>
  <c r="A532" i="36" s="1"/>
  <c r="I434" i="36"/>
  <c r="I532" i="36" s="1"/>
  <c r="G435" i="36"/>
  <c r="G533" i="36" s="1"/>
  <c r="E436" i="36"/>
  <c r="E534" i="36" s="1"/>
  <c r="C437" i="36"/>
  <c r="C535" i="36" s="1"/>
  <c r="A438" i="36"/>
  <c r="A536" i="36" s="1"/>
  <c r="I438" i="36"/>
  <c r="I536" i="36" s="1"/>
  <c r="G439" i="36"/>
  <c r="G537" i="36" s="1"/>
  <c r="E440" i="36"/>
  <c r="E538" i="36" s="1"/>
  <c r="H463" i="36"/>
  <c r="H561" i="36" s="1"/>
  <c r="B462" i="36"/>
  <c r="B560" i="36" s="1"/>
  <c r="D461" i="36"/>
  <c r="D559" i="36" s="1"/>
  <c r="F460" i="36"/>
  <c r="F558" i="36" s="1"/>
  <c r="H459" i="36"/>
  <c r="H557" i="36" s="1"/>
  <c r="B458" i="36"/>
  <c r="B556" i="36" s="1"/>
  <c r="D457" i="36"/>
  <c r="D555" i="36" s="1"/>
  <c r="F456" i="36"/>
  <c r="F554" i="36" s="1"/>
  <c r="H455" i="36"/>
  <c r="H553" i="36" s="1"/>
  <c r="B454" i="36"/>
  <c r="B552" i="36" s="1"/>
  <c r="D453" i="36"/>
  <c r="D551" i="36" s="1"/>
  <c r="F452" i="36"/>
  <c r="F550" i="36" s="1"/>
  <c r="H451" i="36"/>
  <c r="H549" i="36" s="1"/>
  <c r="B450" i="36"/>
  <c r="B548" i="36" s="1"/>
  <c r="D449" i="36"/>
  <c r="D547" i="36" s="1"/>
  <c r="F448" i="36"/>
  <c r="F546" i="36" s="1"/>
  <c r="H447" i="36"/>
  <c r="H545" i="36" s="1"/>
  <c r="B446" i="36"/>
  <c r="B544" i="36" s="1"/>
  <c r="D445" i="36"/>
  <c r="D543" i="36" s="1"/>
  <c r="F444" i="36"/>
  <c r="F542" i="36" s="1"/>
  <c r="H443" i="36"/>
  <c r="H541" i="36" s="1"/>
  <c r="B442" i="36"/>
  <c r="B540" i="36" s="1"/>
  <c r="D441" i="36"/>
  <c r="D539" i="36" s="1"/>
  <c r="H433" i="36"/>
  <c r="H531" i="36" s="1"/>
  <c r="D439" i="36"/>
  <c r="D537" i="36" s="1"/>
  <c r="E462" i="36"/>
  <c r="E560" i="36" s="1"/>
  <c r="E458" i="36"/>
  <c r="E556" i="36" s="1"/>
  <c r="A444" i="36"/>
  <c r="A542" i="36" s="1"/>
  <c r="D433" i="36"/>
  <c r="D531" i="36" s="1"/>
  <c r="B434" i="36"/>
  <c r="B532" i="36" s="1"/>
  <c r="H435" i="36"/>
  <c r="H533" i="36" s="1"/>
  <c r="F436" i="36"/>
  <c r="F534" i="36" s="1"/>
  <c r="D437" i="36"/>
  <c r="D535" i="36" s="1"/>
  <c r="B438" i="36"/>
  <c r="B536" i="36" s="1"/>
  <c r="H439" i="36"/>
  <c r="H537" i="36" s="1"/>
  <c r="F440" i="36"/>
  <c r="F538" i="36" s="1"/>
  <c r="G463" i="36"/>
  <c r="G561" i="36" s="1"/>
  <c r="I462" i="36"/>
  <c r="I560" i="36" s="1"/>
  <c r="A462" i="36"/>
  <c r="A560" i="36" s="1"/>
  <c r="C461" i="36"/>
  <c r="C559" i="36" s="1"/>
  <c r="E460" i="36"/>
  <c r="E558" i="36" s="1"/>
  <c r="G459" i="36"/>
  <c r="G557" i="36" s="1"/>
  <c r="I458" i="36"/>
  <c r="I556" i="36" s="1"/>
  <c r="A458" i="36"/>
  <c r="A556" i="36" s="1"/>
  <c r="C457" i="36"/>
  <c r="C555" i="36" s="1"/>
  <c r="E456" i="36"/>
  <c r="E554" i="36" s="1"/>
  <c r="G455" i="36"/>
  <c r="G553" i="36" s="1"/>
  <c r="I454" i="36"/>
  <c r="I552" i="36" s="1"/>
  <c r="A454" i="36"/>
  <c r="A552" i="36" s="1"/>
  <c r="C453" i="36"/>
  <c r="C551" i="36" s="1"/>
  <c r="E452" i="36"/>
  <c r="E550" i="36" s="1"/>
  <c r="G451" i="36"/>
  <c r="G549" i="36" s="1"/>
  <c r="I450" i="36"/>
  <c r="I548" i="36" s="1"/>
  <c r="A450" i="36"/>
  <c r="A548" i="36" s="1"/>
  <c r="C449" i="36"/>
  <c r="C547" i="36" s="1"/>
  <c r="E448" i="36"/>
  <c r="E546" i="36" s="1"/>
  <c r="G447" i="36"/>
  <c r="G545" i="36" s="1"/>
  <c r="I446" i="36"/>
  <c r="I544" i="36" s="1"/>
  <c r="A446" i="36"/>
  <c r="A544" i="36" s="1"/>
  <c r="C445" i="36"/>
  <c r="C543" i="36" s="1"/>
  <c r="E444" i="36"/>
  <c r="E542" i="36" s="1"/>
  <c r="G443" i="36"/>
  <c r="G541" i="36" s="1"/>
  <c r="I442" i="36"/>
  <c r="I540" i="36" s="1"/>
  <c r="A442" i="36"/>
  <c r="A540" i="36" s="1"/>
  <c r="C441" i="36"/>
  <c r="C539" i="36" s="1"/>
  <c r="B436" i="36"/>
  <c r="B534" i="36" s="1"/>
  <c r="C459" i="36"/>
  <c r="C557" i="36" s="1"/>
  <c r="I452" i="36"/>
  <c r="I550" i="36" s="1"/>
  <c r="C443" i="36"/>
  <c r="C541" i="36" s="1"/>
  <c r="E433" i="36"/>
  <c r="E531" i="36" s="1"/>
  <c r="C434" i="36"/>
  <c r="C532" i="36" s="1"/>
  <c r="A435" i="36"/>
  <c r="A533" i="36" s="1"/>
  <c r="I435" i="36"/>
  <c r="I533" i="36" s="1"/>
  <c r="G436" i="36"/>
  <c r="G534" i="36" s="1"/>
  <c r="E437" i="36"/>
  <c r="E535" i="36" s="1"/>
  <c r="C438" i="36"/>
  <c r="C536" i="36" s="1"/>
  <c r="A439" i="36"/>
  <c r="A537" i="36" s="1"/>
  <c r="I439" i="36"/>
  <c r="I537" i="36" s="1"/>
  <c r="G440" i="36"/>
  <c r="G538" i="36" s="1"/>
  <c r="F463" i="36"/>
  <c r="F561" i="36" s="1"/>
  <c r="H462" i="36"/>
  <c r="H560" i="36" s="1"/>
  <c r="B461" i="36"/>
  <c r="B559" i="36" s="1"/>
  <c r="D460" i="36"/>
  <c r="D558" i="36" s="1"/>
  <c r="F459" i="36"/>
  <c r="F557" i="36" s="1"/>
  <c r="H458" i="36"/>
  <c r="H556" i="36" s="1"/>
  <c r="B457" i="36"/>
  <c r="B555" i="36" s="1"/>
  <c r="D456" i="36"/>
  <c r="D554" i="36" s="1"/>
  <c r="F455" i="36"/>
  <c r="F553" i="36" s="1"/>
  <c r="H454" i="36"/>
  <c r="H552" i="36" s="1"/>
  <c r="B453" i="36"/>
  <c r="B551" i="36" s="1"/>
  <c r="D452" i="36"/>
  <c r="D550" i="36" s="1"/>
  <c r="F451" i="36"/>
  <c r="F549" i="36" s="1"/>
  <c r="H450" i="36"/>
  <c r="H548" i="36" s="1"/>
  <c r="B449" i="36"/>
  <c r="B547" i="36" s="1"/>
  <c r="D448" i="36"/>
  <c r="D546" i="36" s="1"/>
  <c r="F447" i="36"/>
  <c r="F545" i="36" s="1"/>
  <c r="H446" i="36"/>
  <c r="H544" i="36" s="1"/>
  <c r="B445" i="36"/>
  <c r="B543" i="36" s="1"/>
  <c r="D444" i="36"/>
  <c r="D542" i="36" s="1"/>
  <c r="F443" i="36"/>
  <c r="F541" i="36" s="1"/>
  <c r="H442" i="36"/>
  <c r="H540" i="36" s="1"/>
  <c r="B441" i="36"/>
  <c r="B539" i="36" s="1"/>
  <c r="F438" i="36"/>
  <c r="F536" i="36" s="1"/>
  <c r="C463" i="36"/>
  <c r="C561" i="36" s="1"/>
  <c r="G457" i="36"/>
  <c r="G555" i="36" s="1"/>
  <c r="E454" i="36"/>
  <c r="E552" i="36" s="1"/>
  <c r="G445" i="36"/>
  <c r="G543" i="36" s="1"/>
  <c r="F433" i="36"/>
  <c r="F531" i="36" s="1"/>
  <c r="D434" i="36"/>
  <c r="D532" i="36" s="1"/>
  <c r="B435" i="36"/>
  <c r="B533" i="36" s="1"/>
  <c r="H436" i="36"/>
  <c r="H534" i="36" s="1"/>
  <c r="F437" i="36"/>
  <c r="F535" i="36" s="1"/>
  <c r="D438" i="36"/>
  <c r="D536" i="36" s="1"/>
  <c r="B439" i="36"/>
  <c r="B537" i="36" s="1"/>
  <c r="H440" i="36"/>
  <c r="H538" i="36" s="1"/>
  <c r="E463" i="36"/>
  <c r="E561" i="36" s="1"/>
  <c r="G462" i="36"/>
  <c r="G560" i="36" s="1"/>
  <c r="I461" i="36"/>
  <c r="I559" i="36" s="1"/>
  <c r="A461" i="36"/>
  <c r="A559" i="36" s="1"/>
  <c r="C460" i="36"/>
  <c r="C558" i="36" s="1"/>
  <c r="E459" i="36"/>
  <c r="E557" i="36" s="1"/>
  <c r="G458" i="36"/>
  <c r="G556" i="36" s="1"/>
  <c r="I457" i="36"/>
  <c r="I555" i="36" s="1"/>
  <c r="A457" i="36"/>
  <c r="A555" i="36" s="1"/>
  <c r="C456" i="36"/>
  <c r="C554" i="36" s="1"/>
  <c r="E455" i="36"/>
  <c r="E553" i="36" s="1"/>
  <c r="G454" i="36"/>
  <c r="G552" i="36" s="1"/>
  <c r="I453" i="36"/>
  <c r="I551" i="36" s="1"/>
  <c r="A453" i="36"/>
  <c r="A551" i="36" s="1"/>
  <c r="C452" i="36"/>
  <c r="C550" i="36" s="1"/>
  <c r="E451" i="36"/>
  <c r="E549" i="36" s="1"/>
  <c r="G450" i="36"/>
  <c r="G548" i="36" s="1"/>
  <c r="I449" i="36"/>
  <c r="I547" i="36" s="1"/>
  <c r="A449" i="36"/>
  <c r="A547" i="36" s="1"/>
  <c r="C448" i="36"/>
  <c r="C546" i="36" s="1"/>
  <c r="E447" i="36"/>
  <c r="E545" i="36" s="1"/>
  <c r="G446" i="36"/>
  <c r="G544" i="36" s="1"/>
  <c r="I445" i="36"/>
  <c r="I543" i="36" s="1"/>
  <c r="A445" i="36"/>
  <c r="A543" i="36" s="1"/>
  <c r="C444" i="36"/>
  <c r="C542" i="36" s="1"/>
  <c r="E443" i="36"/>
  <c r="E541" i="36" s="1"/>
  <c r="G442" i="36"/>
  <c r="G540" i="36" s="1"/>
  <c r="I441" i="36"/>
  <c r="I539" i="36" s="1"/>
  <c r="A441" i="36"/>
  <c r="A539" i="36" s="1"/>
  <c r="D435" i="36"/>
  <c r="D533" i="36" s="1"/>
  <c r="H437" i="36"/>
  <c r="H535" i="36" s="1"/>
  <c r="I460" i="36"/>
  <c r="I558" i="36" s="1"/>
  <c r="C455" i="36"/>
  <c r="C553" i="36" s="1"/>
  <c r="I444" i="36"/>
  <c r="I542" i="36" s="1"/>
  <c r="G433" i="36"/>
  <c r="G531" i="36" s="1"/>
  <c r="E434" i="36"/>
  <c r="E532" i="36" s="1"/>
  <c r="C435" i="36"/>
  <c r="C533" i="36" s="1"/>
  <c r="A436" i="36"/>
  <c r="A534" i="36" s="1"/>
  <c r="I436" i="36"/>
  <c r="I534" i="36" s="1"/>
  <c r="G437" i="36"/>
  <c r="G535" i="36" s="1"/>
  <c r="E438" i="36"/>
  <c r="E536" i="36" s="1"/>
  <c r="C439" i="36"/>
  <c r="C537" i="36" s="1"/>
  <c r="A440" i="36"/>
  <c r="A538" i="36" s="1"/>
  <c r="I440" i="36"/>
  <c r="I538" i="36" s="1"/>
  <c r="D463" i="36"/>
  <c r="D561" i="36" s="1"/>
  <c r="F462" i="36"/>
  <c r="F560" i="36" s="1"/>
  <c r="H461" i="36"/>
  <c r="H559" i="36" s="1"/>
  <c r="B460" i="36"/>
  <c r="B558" i="36" s="1"/>
  <c r="D459" i="36"/>
  <c r="D557" i="36" s="1"/>
  <c r="F458" i="36"/>
  <c r="F556" i="36" s="1"/>
  <c r="H457" i="36"/>
  <c r="H555" i="36" s="1"/>
  <c r="B456" i="36"/>
  <c r="B554" i="36" s="1"/>
  <c r="D455" i="36"/>
  <c r="D553" i="36" s="1"/>
  <c r="F454" i="36"/>
  <c r="F552" i="36" s="1"/>
  <c r="H453" i="36"/>
  <c r="H551" i="36" s="1"/>
  <c r="B452" i="36"/>
  <c r="B550" i="36" s="1"/>
  <c r="D451" i="36"/>
  <c r="D549" i="36" s="1"/>
  <c r="F450" i="36"/>
  <c r="F548" i="36" s="1"/>
  <c r="H449" i="36"/>
  <c r="H547" i="36" s="1"/>
  <c r="B448" i="36"/>
  <c r="B546" i="36" s="1"/>
  <c r="D447" i="36"/>
  <c r="D545" i="36" s="1"/>
  <c r="F446" i="36"/>
  <c r="F544" i="36" s="1"/>
  <c r="H445" i="36"/>
  <c r="H543" i="36" s="1"/>
  <c r="B444" i="36"/>
  <c r="B542" i="36" s="1"/>
  <c r="D443" i="36"/>
  <c r="D541" i="36" s="1"/>
  <c r="F442" i="36"/>
  <c r="F540" i="36" s="1"/>
  <c r="H441" i="36"/>
  <c r="H539" i="36" s="1"/>
  <c r="L263" i="36"/>
  <c r="L255" i="36"/>
  <c r="L247" i="36"/>
  <c r="L239" i="36"/>
  <c r="F238" i="36"/>
  <c r="A237" i="36"/>
  <c r="L231" i="36"/>
  <c r="L223" i="36"/>
  <c r="L215" i="36"/>
  <c r="L242" i="36"/>
  <c r="L234" i="36"/>
  <c r="L260" i="36"/>
  <c r="L252" i="36"/>
  <c r="L244" i="36"/>
  <c r="L236" i="36"/>
  <c r="L228" i="36"/>
  <c r="L220" i="36"/>
  <c r="L258" i="36"/>
  <c r="L265" i="36"/>
  <c r="L257" i="36"/>
  <c r="L249" i="36"/>
  <c r="L241" i="36"/>
  <c r="L233" i="36"/>
  <c r="L225" i="36"/>
  <c r="L217" i="36"/>
  <c r="L218" i="36"/>
  <c r="L262" i="36"/>
  <c r="L254" i="36"/>
  <c r="L246" i="36"/>
  <c r="L238" i="36"/>
  <c r="L230" i="36"/>
  <c r="G226" i="36"/>
  <c r="L222" i="36"/>
  <c r="L226" i="36"/>
  <c r="M464" i="36"/>
  <c r="L267" i="36"/>
  <c r="L259" i="36"/>
  <c r="L251" i="36"/>
  <c r="L243" i="36"/>
  <c r="L235" i="36"/>
  <c r="L227" i="36"/>
  <c r="L219" i="36"/>
  <c r="L266" i="36"/>
  <c r="L264" i="36"/>
  <c r="L256" i="36"/>
  <c r="L248" i="36"/>
  <c r="L240" i="36"/>
  <c r="L232" i="36"/>
  <c r="L224" i="36"/>
  <c r="L216" i="36"/>
  <c r="L250" i="36"/>
  <c r="L261" i="36"/>
  <c r="L253" i="36"/>
  <c r="L245" i="36"/>
  <c r="L237" i="36"/>
  <c r="L229" i="36"/>
  <c r="L221" i="36"/>
  <c r="L209" i="36"/>
  <c r="J509" i="36"/>
  <c r="I411" i="36"/>
  <c r="C411" i="36"/>
  <c r="A411" i="36"/>
  <c r="B411" i="36"/>
  <c r="D411" i="36"/>
  <c r="E411" i="36"/>
  <c r="F411" i="36"/>
  <c r="G411" i="36"/>
  <c r="H411" i="36"/>
  <c r="M461" i="36"/>
  <c r="M453" i="36"/>
  <c r="M458" i="36"/>
  <c r="M450" i="36"/>
  <c r="M463" i="36"/>
  <c r="M455" i="36"/>
  <c r="M447" i="36"/>
  <c r="M456" i="36"/>
  <c r="M448" i="36"/>
  <c r="M452" i="36"/>
  <c r="M449" i="36"/>
  <c r="M462" i="36"/>
  <c r="M454" i="36"/>
  <c r="M552" i="36" s="1"/>
  <c r="M451" i="36"/>
  <c r="M549" i="36" s="1"/>
  <c r="L111" i="36"/>
  <c r="M131" i="36"/>
  <c r="N329" i="36" s="1"/>
  <c r="G214" i="36"/>
  <c r="M144" i="36"/>
  <c r="N342" i="36" s="1"/>
  <c r="M136" i="36"/>
  <c r="M128" i="36"/>
  <c r="N326" i="36" s="1"/>
  <c r="M120" i="36"/>
  <c r="N318" i="36" s="1"/>
  <c r="M142" i="36"/>
  <c r="N340" i="36" s="1"/>
  <c r="F214" i="36"/>
  <c r="H214" i="36"/>
  <c r="M141" i="36"/>
  <c r="N339" i="36" s="1"/>
  <c r="M133" i="36"/>
  <c r="M125" i="36"/>
  <c r="N323" i="36" s="1"/>
  <c r="M117" i="36"/>
  <c r="N315" i="36" s="1"/>
  <c r="M118" i="36"/>
  <c r="N316" i="36" s="1"/>
  <c r="M123" i="36"/>
  <c r="A214" i="36"/>
  <c r="I214" i="36"/>
  <c r="M146" i="36"/>
  <c r="N344" i="36" s="1"/>
  <c r="M138" i="36"/>
  <c r="M130" i="36"/>
  <c r="N328" i="36" s="1"/>
  <c r="M122" i="36"/>
  <c r="B214" i="36"/>
  <c r="J214" i="36"/>
  <c r="M143" i="36"/>
  <c r="N341" i="36" s="1"/>
  <c r="M135" i="36"/>
  <c r="N333" i="36" s="1"/>
  <c r="M127" i="36"/>
  <c r="N325" i="36" s="1"/>
  <c r="M119" i="36"/>
  <c r="N317" i="36" s="1"/>
  <c r="M134" i="36"/>
  <c r="N332" i="36" s="1"/>
  <c r="M140" i="36"/>
  <c r="M132" i="36"/>
  <c r="N330" i="36" s="1"/>
  <c r="M124" i="36"/>
  <c r="M116" i="36"/>
  <c r="N314" i="36" s="1"/>
  <c r="E214" i="36"/>
  <c r="M126" i="36"/>
  <c r="N324" i="36" s="1"/>
  <c r="M139" i="36"/>
  <c r="N337" i="36" s="1"/>
  <c r="C214" i="36"/>
  <c r="D214" i="36"/>
  <c r="M145" i="36"/>
  <c r="N343" i="36" s="1"/>
  <c r="M137" i="36"/>
  <c r="N335" i="36" s="1"/>
  <c r="M129" i="36"/>
  <c r="M121" i="36"/>
  <c r="F2" i="36"/>
  <c r="M406" i="36"/>
  <c r="K603" i="36"/>
  <c r="C9" i="36" s="1"/>
  <c r="M115" i="36"/>
  <c r="N313" i="36" s="1"/>
  <c r="M148" i="36"/>
  <c r="M444" i="36"/>
  <c r="M460" i="36"/>
  <c r="M161" i="36"/>
  <c r="N359" i="36" s="1"/>
  <c r="M457" i="36"/>
  <c r="M150" i="36"/>
  <c r="N348" i="36" s="1"/>
  <c r="M446" i="36"/>
  <c r="M147" i="36"/>
  <c r="M443" i="36"/>
  <c r="M459" i="36"/>
  <c r="M442" i="36"/>
  <c r="M149" i="36"/>
  <c r="N347" i="36" s="1"/>
  <c r="M445" i="36"/>
  <c r="M441" i="36"/>
  <c r="M167" i="36"/>
  <c r="N365" i="36" s="1"/>
  <c r="M154" i="36"/>
  <c r="N352" i="36" s="1"/>
  <c r="M164" i="36"/>
  <c r="N362" i="36" s="1"/>
  <c r="M159" i="36"/>
  <c r="N357" i="36" s="1"/>
  <c r="M151" i="36"/>
  <c r="M156" i="36"/>
  <c r="N354" i="36" s="1"/>
  <c r="M165" i="36"/>
  <c r="N363" i="36" s="1"/>
  <c r="M160" i="36"/>
  <c r="N358" i="36" s="1"/>
  <c r="M162" i="36"/>
  <c r="N360" i="36" s="1"/>
  <c r="M157" i="36"/>
  <c r="N355" i="36" s="1"/>
  <c r="M166" i="36"/>
  <c r="M153" i="36"/>
  <c r="N351" i="36" s="1"/>
  <c r="M152" i="36"/>
  <c r="N350" i="36" s="1"/>
  <c r="M163" i="36"/>
  <c r="N361" i="36" s="1"/>
  <c r="M158" i="36"/>
  <c r="N356" i="36" s="1"/>
  <c r="M168" i="36"/>
  <c r="N366" i="36" s="1"/>
  <c r="M155" i="36"/>
  <c r="N353" i="36" s="1"/>
  <c r="K308" i="36"/>
  <c r="C8" i="36" s="1"/>
  <c r="M417" i="36"/>
  <c r="M437" i="36"/>
  <c r="M434" i="36"/>
  <c r="M422" i="36"/>
  <c r="M431" i="36"/>
  <c r="M412" i="36"/>
  <c r="M413" i="36"/>
  <c r="M423" i="36"/>
  <c r="L214" i="36"/>
  <c r="M415" i="36"/>
  <c r="M420" i="36"/>
  <c r="M421" i="36"/>
  <c r="M427" i="36"/>
  <c r="M430" i="36"/>
  <c r="M433" i="36"/>
  <c r="M419" i="36"/>
  <c r="M426" i="36"/>
  <c r="M429" i="36"/>
  <c r="M414" i="36"/>
  <c r="M425" i="36"/>
  <c r="M424" i="36"/>
  <c r="M439" i="36"/>
  <c r="M416" i="36"/>
  <c r="M435" i="36"/>
  <c r="M438" i="36"/>
  <c r="M428" i="36"/>
  <c r="M432" i="36"/>
  <c r="M436" i="36"/>
  <c r="M440" i="36"/>
  <c r="L411" i="36"/>
  <c r="L407" i="36"/>
  <c r="K83" i="3"/>
  <c r="K81" i="3"/>
  <c r="P38" i="1"/>
  <c r="P37" i="1"/>
  <c r="P36" i="1"/>
  <c r="P35" i="1"/>
  <c r="P34" i="1"/>
  <c r="P33" i="1"/>
  <c r="P32" i="1"/>
  <c r="P31" i="1"/>
  <c r="P30" i="1"/>
  <c r="P29" i="1"/>
  <c r="P28" i="1"/>
  <c r="P25" i="1"/>
  <c r="P22" i="1"/>
  <c r="P23" i="1"/>
  <c r="P21" i="1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K125" i="32"/>
  <c r="K124" i="32"/>
  <c r="J117" i="32"/>
  <c r="J138" i="32" s="1"/>
  <c r="J116" i="32"/>
  <c r="J137" i="32" s="1"/>
  <c r="J115" i="32"/>
  <c r="J136" i="32" s="1"/>
  <c r="J114" i="32"/>
  <c r="J135" i="32" s="1"/>
  <c r="J113" i="32"/>
  <c r="J134" i="32" s="1"/>
  <c r="J112" i="32"/>
  <c r="J133" i="32" s="1"/>
  <c r="J111" i="32"/>
  <c r="J132" i="32" s="1"/>
  <c r="J110" i="32"/>
  <c r="J131" i="32" s="1"/>
  <c r="J109" i="32"/>
  <c r="J130" i="32" s="1"/>
  <c r="J108" i="32"/>
  <c r="J129" i="32" s="1"/>
  <c r="J107" i="32"/>
  <c r="J128" i="32" s="1"/>
  <c r="J106" i="32"/>
  <c r="J127" i="32" s="1"/>
  <c r="J105" i="32"/>
  <c r="J126" i="32" s="1"/>
  <c r="J104" i="32"/>
  <c r="J125" i="32" s="1"/>
  <c r="J103" i="32"/>
  <c r="J124" i="32" s="1"/>
  <c r="BS98" i="32"/>
  <c r="BR98" i="32"/>
  <c r="BQ98" i="32"/>
  <c r="BP98" i="32"/>
  <c r="BO98" i="32"/>
  <c r="BN98" i="32"/>
  <c r="BM98" i="32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V98" i="32"/>
  <c r="AU98" i="32"/>
  <c r="AT98" i="32"/>
  <c r="AS98" i="32"/>
  <c r="AR98" i="32"/>
  <c r="AQ98" i="32"/>
  <c r="AP98" i="32"/>
  <c r="AO98" i="32"/>
  <c r="AN98" i="32"/>
  <c r="AM98" i="32"/>
  <c r="AL98" i="32"/>
  <c r="AK98" i="32"/>
  <c r="AJ98" i="32"/>
  <c r="AI98" i="32"/>
  <c r="AH98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L96" i="32"/>
  <c r="L117" i="32" s="1"/>
  <c r="I96" i="32"/>
  <c r="I117" i="32" s="1"/>
  <c r="I138" i="32" s="1"/>
  <c r="H96" i="32"/>
  <c r="H117" i="32" s="1"/>
  <c r="H138" i="32" s="1"/>
  <c r="G96" i="32"/>
  <c r="G117" i="32" s="1"/>
  <c r="G138" i="32" s="1"/>
  <c r="F96" i="32"/>
  <c r="F117" i="32" s="1"/>
  <c r="F138" i="32" s="1"/>
  <c r="E96" i="32"/>
  <c r="E117" i="32" s="1"/>
  <c r="E138" i="32" s="1"/>
  <c r="D96" i="32"/>
  <c r="D117" i="32" s="1"/>
  <c r="D138" i="32" s="1"/>
  <c r="C96" i="32"/>
  <c r="C117" i="32" s="1"/>
  <c r="C138" i="32" s="1"/>
  <c r="B96" i="32"/>
  <c r="B117" i="32" s="1"/>
  <c r="B138" i="32" s="1"/>
  <c r="A96" i="32"/>
  <c r="A117" i="32" s="1"/>
  <c r="A138" i="32" s="1"/>
  <c r="L95" i="32"/>
  <c r="L116" i="32" s="1"/>
  <c r="I95" i="32"/>
  <c r="I116" i="32" s="1"/>
  <c r="I137" i="32" s="1"/>
  <c r="H95" i="32"/>
  <c r="H116" i="32" s="1"/>
  <c r="H137" i="32" s="1"/>
  <c r="G95" i="32"/>
  <c r="G116" i="32" s="1"/>
  <c r="G137" i="32" s="1"/>
  <c r="F95" i="32"/>
  <c r="F116" i="32" s="1"/>
  <c r="F137" i="32" s="1"/>
  <c r="E95" i="32"/>
  <c r="E116" i="32" s="1"/>
  <c r="E137" i="32" s="1"/>
  <c r="D95" i="32"/>
  <c r="D116" i="32" s="1"/>
  <c r="D137" i="32" s="1"/>
  <c r="C95" i="32"/>
  <c r="C116" i="32" s="1"/>
  <c r="C137" i="32" s="1"/>
  <c r="B95" i="32"/>
  <c r="B116" i="32" s="1"/>
  <c r="B137" i="32" s="1"/>
  <c r="A95" i="32"/>
  <c r="A116" i="32" s="1"/>
  <c r="A137" i="32" s="1"/>
  <c r="L94" i="32"/>
  <c r="L115" i="32" s="1"/>
  <c r="I94" i="32"/>
  <c r="I115" i="32" s="1"/>
  <c r="I136" i="32" s="1"/>
  <c r="H94" i="32"/>
  <c r="H115" i="32" s="1"/>
  <c r="H136" i="32" s="1"/>
  <c r="G94" i="32"/>
  <c r="G115" i="32" s="1"/>
  <c r="G136" i="32" s="1"/>
  <c r="F94" i="32"/>
  <c r="F115" i="32" s="1"/>
  <c r="F136" i="32" s="1"/>
  <c r="E94" i="32"/>
  <c r="E115" i="32" s="1"/>
  <c r="E136" i="32" s="1"/>
  <c r="D94" i="32"/>
  <c r="D115" i="32" s="1"/>
  <c r="D136" i="32" s="1"/>
  <c r="C94" i="32"/>
  <c r="C115" i="32" s="1"/>
  <c r="C136" i="32" s="1"/>
  <c r="B94" i="32"/>
  <c r="B115" i="32" s="1"/>
  <c r="B136" i="32" s="1"/>
  <c r="A94" i="32"/>
  <c r="A115" i="32" s="1"/>
  <c r="A136" i="32" s="1"/>
  <c r="L93" i="32"/>
  <c r="L114" i="32" s="1"/>
  <c r="I93" i="32"/>
  <c r="I114" i="32" s="1"/>
  <c r="I135" i="32" s="1"/>
  <c r="H93" i="32"/>
  <c r="H114" i="32" s="1"/>
  <c r="H135" i="32" s="1"/>
  <c r="G93" i="32"/>
  <c r="G114" i="32" s="1"/>
  <c r="G135" i="32" s="1"/>
  <c r="F93" i="32"/>
  <c r="F114" i="32" s="1"/>
  <c r="F135" i="32" s="1"/>
  <c r="E93" i="32"/>
  <c r="E114" i="32" s="1"/>
  <c r="E135" i="32" s="1"/>
  <c r="D93" i="32"/>
  <c r="D114" i="32" s="1"/>
  <c r="D135" i="32" s="1"/>
  <c r="C93" i="32"/>
  <c r="C114" i="32" s="1"/>
  <c r="C135" i="32" s="1"/>
  <c r="B93" i="32"/>
  <c r="B114" i="32" s="1"/>
  <c r="B135" i="32" s="1"/>
  <c r="A93" i="32"/>
  <c r="A114" i="32" s="1"/>
  <c r="A135" i="32" s="1"/>
  <c r="L92" i="32"/>
  <c r="L113" i="32" s="1"/>
  <c r="I92" i="32"/>
  <c r="I113" i="32" s="1"/>
  <c r="I134" i="32" s="1"/>
  <c r="H92" i="32"/>
  <c r="H113" i="32" s="1"/>
  <c r="H134" i="32" s="1"/>
  <c r="G92" i="32"/>
  <c r="G113" i="32" s="1"/>
  <c r="G134" i="32" s="1"/>
  <c r="F92" i="32"/>
  <c r="F113" i="32" s="1"/>
  <c r="F134" i="32" s="1"/>
  <c r="E92" i="32"/>
  <c r="E113" i="32" s="1"/>
  <c r="E134" i="32" s="1"/>
  <c r="D92" i="32"/>
  <c r="D113" i="32" s="1"/>
  <c r="D134" i="32" s="1"/>
  <c r="C92" i="32"/>
  <c r="C113" i="32" s="1"/>
  <c r="C134" i="32" s="1"/>
  <c r="B92" i="32"/>
  <c r="B113" i="32" s="1"/>
  <c r="B134" i="32" s="1"/>
  <c r="A92" i="32"/>
  <c r="A113" i="32" s="1"/>
  <c r="A134" i="32" s="1"/>
  <c r="L91" i="32"/>
  <c r="L112" i="32" s="1"/>
  <c r="I91" i="32"/>
  <c r="I112" i="32" s="1"/>
  <c r="I133" i="32" s="1"/>
  <c r="H91" i="32"/>
  <c r="H112" i="32" s="1"/>
  <c r="H133" i="32" s="1"/>
  <c r="G91" i="32"/>
  <c r="G112" i="32" s="1"/>
  <c r="G133" i="32" s="1"/>
  <c r="F91" i="32"/>
  <c r="F112" i="32" s="1"/>
  <c r="F133" i="32" s="1"/>
  <c r="E91" i="32"/>
  <c r="E112" i="32" s="1"/>
  <c r="E133" i="32" s="1"/>
  <c r="D91" i="32"/>
  <c r="D112" i="32" s="1"/>
  <c r="D133" i="32" s="1"/>
  <c r="C91" i="32"/>
  <c r="C112" i="32" s="1"/>
  <c r="C133" i="32" s="1"/>
  <c r="B91" i="32"/>
  <c r="B112" i="32" s="1"/>
  <c r="B133" i="32" s="1"/>
  <c r="A91" i="32"/>
  <c r="A112" i="32" s="1"/>
  <c r="A133" i="32" s="1"/>
  <c r="L90" i="32"/>
  <c r="L111" i="32" s="1"/>
  <c r="I90" i="32"/>
  <c r="I111" i="32" s="1"/>
  <c r="I132" i="32" s="1"/>
  <c r="H90" i="32"/>
  <c r="H111" i="32" s="1"/>
  <c r="H132" i="32" s="1"/>
  <c r="G90" i="32"/>
  <c r="G111" i="32" s="1"/>
  <c r="G132" i="32" s="1"/>
  <c r="F90" i="32"/>
  <c r="F111" i="32" s="1"/>
  <c r="F132" i="32" s="1"/>
  <c r="E90" i="32"/>
  <c r="E111" i="32" s="1"/>
  <c r="E132" i="32" s="1"/>
  <c r="D90" i="32"/>
  <c r="D111" i="32" s="1"/>
  <c r="D132" i="32" s="1"/>
  <c r="C90" i="32"/>
  <c r="C111" i="32" s="1"/>
  <c r="C132" i="32" s="1"/>
  <c r="B90" i="32"/>
  <c r="B111" i="32" s="1"/>
  <c r="B132" i="32" s="1"/>
  <c r="A90" i="32"/>
  <c r="A111" i="32" s="1"/>
  <c r="A132" i="32" s="1"/>
  <c r="L89" i="32"/>
  <c r="L110" i="32" s="1"/>
  <c r="I89" i="32"/>
  <c r="I110" i="32" s="1"/>
  <c r="I131" i="32" s="1"/>
  <c r="H89" i="32"/>
  <c r="H110" i="32" s="1"/>
  <c r="H131" i="32" s="1"/>
  <c r="G89" i="32"/>
  <c r="G110" i="32" s="1"/>
  <c r="G131" i="32" s="1"/>
  <c r="F89" i="32"/>
  <c r="F110" i="32" s="1"/>
  <c r="F131" i="32" s="1"/>
  <c r="E89" i="32"/>
  <c r="E110" i="32" s="1"/>
  <c r="E131" i="32" s="1"/>
  <c r="D89" i="32"/>
  <c r="D110" i="32" s="1"/>
  <c r="D131" i="32" s="1"/>
  <c r="C89" i="32"/>
  <c r="C110" i="32" s="1"/>
  <c r="C131" i="32" s="1"/>
  <c r="B89" i="32"/>
  <c r="B110" i="32" s="1"/>
  <c r="B131" i="32" s="1"/>
  <c r="A89" i="32"/>
  <c r="A110" i="32" s="1"/>
  <c r="A131" i="32" s="1"/>
  <c r="L88" i="32"/>
  <c r="L109" i="32" s="1"/>
  <c r="I88" i="32"/>
  <c r="I109" i="32" s="1"/>
  <c r="I130" i="32" s="1"/>
  <c r="H88" i="32"/>
  <c r="H109" i="32" s="1"/>
  <c r="H130" i="32" s="1"/>
  <c r="G88" i="32"/>
  <c r="G109" i="32" s="1"/>
  <c r="G130" i="32" s="1"/>
  <c r="F88" i="32"/>
  <c r="F109" i="32" s="1"/>
  <c r="F130" i="32" s="1"/>
  <c r="E88" i="32"/>
  <c r="E109" i="32" s="1"/>
  <c r="E130" i="32" s="1"/>
  <c r="D88" i="32"/>
  <c r="D109" i="32" s="1"/>
  <c r="D130" i="32" s="1"/>
  <c r="C88" i="32"/>
  <c r="C109" i="32" s="1"/>
  <c r="C130" i="32" s="1"/>
  <c r="B88" i="32"/>
  <c r="B109" i="32" s="1"/>
  <c r="B130" i="32" s="1"/>
  <c r="A88" i="32"/>
  <c r="A109" i="32" s="1"/>
  <c r="A130" i="32" s="1"/>
  <c r="L87" i="32"/>
  <c r="L108" i="32" s="1"/>
  <c r="I87" i="32"/>
  <c r="I108" i="32" s="1"/>
  <c r="I129" i="32" s="1"/>
  <c r="H87" i="32"/>
  <c r="H108" i="32" s="1"/>
  <c r="H129" i="32" s="1"/>
  <c r="G87" i="32"/>
  <c r="G108" i="32" s="1"/>
  <c r="G129" i="32" s="1"/>
  <c r="F87" i="32"/>
  <c r="F108" i="32" s="1"/>
  <c r="F129" i="32" s="1"/>
  <c r="E87" i="32"/>
  <c r="E108" i="32" s="1"/>
  <c r="E129" i="32" s="1"/>
  <c r="D87" i="32"/>
  <c r="D108" i="32" s="1"/>
  <c r="D129" i="32" s="1"/>
  <c r="C87" i="32"/>
  <c r="C108" i="32" s="1"/>
  <c r="C129" i="32" s="1"/>
  <c r="B87" i="32"/>
  <c r="B108" i="32" s="1"/>
  <c r="B129" i="32" s="1"/>
  <c r="A87" i="32"/>
  <c r="A108" i="32" s="1"/>
  <c r="A129" i="32" s="1"/>
  <c r="L86" i="32"/>
  <c r="L107" i="32" s="1"/>
  <c r="I86" i="32"/>
  <c r="I107" i="32" s="1"/>
  <c r="I128" i="32" s="1"/>
  <c r="H86" i="32"/>
  <c r="H107" i="32" s="1"/>
  <c r="H128" i="32" s="1"/>
  <c r="G86" i="32"/>
  <c r="G107" i="32" s="1"/>
  <c r="G128" i="32" s="1"/>
  <c r="F86" i="32"/>
  <c r="F107" i="32" s="1"/>
  <c r="F128" i="32" s="1"/>
  <c r="E86" i="32"/>
  <c r="E107" i="32" s="1"/>
  <c r="E128" i="32" s="1"/>
  <c r="D86" i="32"/>
  <c r="D107" i="32" s="1"/>
  <c r="D128" i="32" s="1"/>
  <c r="C86" i="32"/>
  <c r="C107" i="32" s="1"/>
  <c r="C128" i="32" s="1"/>
  <c r="B86" i="32"/>
  <c r="B107" i="32" s="1"/>
  <c r="B128" i="32" s="1"/>
  <c r="A86" i="32"/>
  <c r="A107" i="32" s="1"/>
  <c r="A128" i="32" s="1"/>
  <c r="L85" i="32"/>
  <c r="L106" i="32" s="1"/>
  <c r="I85" i="32"/>
  <c r="I106" i="32" s="1"/>
  <c r="I127" i="32" s="1"/>
  <c r="H85" i="32"/>
  <c r="H106" i="32" s="1"/>
  <c r="H127" i="32" s="1"/>
  <c r="G85" i="32"/>
  <c r="G106" i="32" s="1"/>
  <c r="G127" i="32" s="1"/>
  <c r="F85" i="32"/>
  <c r="F106" i="32" s="1"/>
  <c r="F127" i="32" s="1"/>
  <c r="E85" i="32"/>
  <c r="E106" i="32" s="1"/>
  <c r="E127" i="32" s="1"/>
  <c r="D85" i="32"/>
  <c r="D106" i="32" s="1"/>
  <c r="D127" i="32" s="1"/>
  <c r="C85" i="32"/>
  <c r="C106" i="32" s="1"/>
  <c r="C127" i="32" s="1"/>
  <c r="B85" i="32"/>
  <c r="B106" i="32" s="1"/>
  <c r="B127" i="32" s="1"/>
  <c r="A85" i="32"/>
  <c r="A106" i="32" s="1"/>
  <c r="A127" i="32" s="1"/>
  <c r="L84" i="32"/>
  <c r="L105" i="32" s="1"/>
  <c r="I84" i="32"/>
  <c r="I105" i="32" s="1"/>
  <c r="I126" i="32" s="1"/>
  <c r="H84" i="32"/>
  <c r="H105" i="32" s="1"/>
  <c r="H126" i="32" s="1"/>
  <c r="G84" i="32"/>
  <c r="G105" i="32" s="1"/>
  <c r="G126" i="32" s="1"/>
  <c r="F84" i="32"/>
  <c r="F105" i="32" s="1"/>
  <c r="F126" i="32" s="1"/>
  <c r="E84" i="32"/>
  <c r="E105" i="32" s="1"/>
  <c r="E126" i="32" s="1"/>
  <c r="D84" i="32"/>
  <c r="D105" i="32" s="1"/>
  <c r="D126" i="32" s="1"/>
  <c r="C84" i="32"/>
  <c r="C105" i="32" s="1"/>
  <c r="C126" i="32" s="1"/>
  <c r="B84" i="32"/>
  <c r="B105" i="32" s="1"/>
  <c r="B126" i="32" s="1"/>
  <c r="A84" i="32"/>
  <c r="A105" i="32" s="1"/>
  <c r="A126" i="32" s="1"/>
  <c r="L83" i="32"/>
  <c r="L104" i="32" s="1"/>
  <c r="I83" i="32"/>
  <c r="I104" i="32" s="1"/>
  <c r="I125" i="32" s="1"/>
  <c r="H83" i="32"/>
  <c r="H104" i="32" s="1"/>
  <c r="H125" i="32" s="1"/>
  <c r="G83" i="32"/>
  <c r="G104" i="32" s="1"/>
  <c r="G125" i="32" s="1"/>
  <c r="F83" i="32"/>
  <c r="F104" i="32" s="1"/>
  <c r="F125" i="32" s="1"/>
  <c r="E83" i="32"/>
  <c r="E104" i="32" s="1"/>
  <c r="E125" i="32" s="1"/>
  <c r="D83" i="32"/>
  <c r="D104" i="32" s="1"/>
  <c r="D125" i="32" s="1"/>
  <c r="C83" i="32"/>
  <c r="C104" i="32" s="1"/>
  <c r="C125" i="32" s="1"/>
  <c r="B83" i="32"/>
  <c r="B104" i="32" s="1"/>
  <c r="B125" i="32" s="1"/>
  <c r="A83" i="32"/>
  <c r="A104" i="32" s="1"/>
  <c r="A125" i="32" s="1"/>
  <c r="L82" i="32"/>
  <c r="I82" i="32"/>
  <c r="I103" i="32" s="1"/>
  <c r="I124" i="32" s="1"/>
  <c r="H82" i="32"/>
  <c r="H103" i="32" s="1"/>
  <c r="H124" i="32" s="1"/>
  <c r="G82" i="32"/>
  <c r="G103" i="32" s="1"/>
  <c r="G124" i="32" s="1"/>
  <c r="F82" i="32"/>
  <c r="F103" i="32" s="1"/>
  <c r="F124" i="32" s="1"/>
  <c r="E82" i="32"/>
  <c r="E103" i="32" s="1"/>
  <c r="E124" i="32" s="1"/>
  <c r="D82" i="32"/>
  <c r="D103" i="32" s="1"/>
  <c r="D124" i="32" s="1"/>
  <c r="C82" i="32"/>
  <c r="C103" i="32" s="1"/>
  <c r="C124" i="32" s="1"/>
  <c r="B82" i="32"/>
  <c r="B103" i="32" s="1"/>
  <c r="B124" i="32" s="1"/>
  <c r="A82" i="32"/>
  <c r="A103" i="32" s="1"/>
  <c r="A124" i="32" s="1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5" i="32"/>
  <c r="L52" i="32"/>
  <c r="M52" i="32" s="1"/>
  <c r="N52" i="32" s="1"/>
  <c r="J52" i="32"/>
  <c r="J74" i="32" s="1"/>
  <c r="I52" i="32"/>
  <c r="I74" i="32" s="1"/>
  <c r="H52" i="32"/>
  <c r="H74" i="32" s="1"/>
  <c r="G52" i="32"/>
  <c r="G74" i="32" s="1"/>
  <c r="F52" i="32"/>
  <c r="F74" i="32" s="1"/>
  <c r="E52" i="32"/>
  <c r="E74" i="32" s="1"/>
  <c r="D52" i="32"/>
  <c r="D74" i="32" s="1"/>
  <c r="C52" i="32"/>
  <c r="C74" i="32" s="1"/>
  <c r="B52" i="32"/>
  <c r="B74" i="32" s="1"/>
  <c r="A52" i="32"/>
  <c r="A74" i="32" s="1"/>
  <c r="L51" i="32"/>
  <c r="M51" i="32" s="1"/>
  <c r="J51" i="32"/>
  <c r="J73" i="32" s="1"/>
  <c r="I51" i="32"/>
  <c r="I73" i="32" s="1"/>
  <c r="H51" i="32"/>
  <c r="H73" i="32" s="1"/>
  <c r="G51" i="32"/>
  <c r="G73" i="32" s="1"/>
  <c r="F51" i="32"/>
  <c r="F73" i="32" s="1"/>
  <c r="E51" i="32"/>
  <c r="E73" i="32" s="1"/>
  <c r="D51" i="32"/>
  <c r="D73" i="32" s="1"/>
  <c r="C51" i="32"/>
  <c r="C73" i="32" s="1"/>
  <c r="B51" i="32"/>
  <c r="B73" i="32" s="1"/>
  <c r="A51" i="32"/>
  <c r="A73" i="32" s="1"/>
  <c r="L50" i="32"/>
  <c r="M50" i="32" s="1"/>
  <c r="J50" i="32"/>
  <c r="J72" i="32" s="1"/>
  <c r="I50" i="32"/>
  <c r="I72" i="32" s="1"/>
  <c r="H50" i="32"/>
  <c r="H72" i="32" s="1"/>
  <c r="G50" i="32"/>
  <c r="G72" i="32" s="1"/>
  <c r="F50" i="32"/>
  <c r="F72" i="32" s="1"/>
  <c r="E50" i="32"/>
  <c r="E72" i="32" s="1"/>
  <c r="D50" i="32"/>
  <c r="D72" i="32" s="1"/>
  <c r="C50" i="32"/>
  <c r="C72" i="32" s="1"/>
  <c r="B50" i="32"/>
  <c r="B72" i="32" s="1"/>
  <c r="A50" i="32"/>
  <c r="A72" i="32" s="1"/>
  <c r="L49" i="32"/>
  <c r="M49" i="32" s="1"/>
  <c r="J49" i="32"/>
  <c r="J71" i="32" s="1"/>
  <c r="I49" i="32"/>
  <c r="I71" i="32" s="1"/>
  <c r="H49" i="32"/>
  <c r="H71" i="32" s="1"/>
  <c r="G49" i="32"/>
  <c r="G71" i="32" s="1"/>
  <c r="F49" i="32"/>
  <c r="F71" i="32" s="1"/>
  <c r="E49" i="32"/>
  <c r="E71" i="32" s="1"/>
  <c r="D49" i="32"/>
  <c r="D71" i="32" s="1"/>
  <c r="C49" i="32"/>
  <c r="C71" i="32" s="1"/>
  <c r="B49" i="32"/>
  <c r="B71" i="32" s="1"/>
  <c r="A49" i="32"/>
  <c r="A71" i="32" s="1"/>
  <c r="L48" i="32"/>
  <c r="J48" i="32"/>
  <c r="J70" i="32" s="1"/>
  <c r="I48" i="32"/>
  <c r="I70" i="32" s="1"/>
  <c r="H48" i="32"/>
  <c r="H70" i="32" s="1"/>
  <c r="G48" i="32"/>
  <c r="G70" i="32" s="1"/>
  <c r="F48" i="32"/>
  <c r="F70" i="32" s="1"/>
  <c r="E48" i="32"/>
  <c r="E70" i="32" s="1"/>
  <c r="D48" i="32"/>
  <c r="D70" i="32" s="1"/>
  <c r="C48" i="32"/>
  <c r="C70" i="32" s="1"/>
  <c r="B48" i="32"/>
  <c r="B70" i="32" s="1"/>
  <c r="A48" i="32"/>
  <c r="A70" i="32" s="1"/>
  <c r="L47" i="32"/>
  <c r="M47" i="32" s="1"/>
  <c r="J47" i="32"/>
  <c r="J69" i="32" s="1"/>
  <c r="I47" i="32"/>
  <c r="I69" i="32" s="1"/>
  <c r="H47" i="32"/>
  <c r="H69" i="32" s="1"/>
  <c r="G47" i="32"/>
  <c r="G69" i="32" s="1"/>
  <c r="F47" i="32"/>
  <c r="F69" i="32" s="1"/>
  <c r="E47" i="32"/>
  <c r="E69" i="32" s="1"/>
  <c r="D47" i="32"/>
  <c r="D69" i="32" s="1"/>
  <c r="C47" i="32"/>
  <c r="C69" i="32" s="1"/>
  <c r="B47" i="32"/>
  <c r="B69" i="32" s="1"/>
  <c r="A47" i="32"/>
  <c r="A69" i="32" s="1"/>
  <c r="L46" i="32"/>
  <c r="M46" i="32" s="1"/>
  <c r="N46" i="32" s="1"/>
  <c r="O46" i="32" s="1"/>
  <c r="J46" i="32"/>
  <c r="J68" i="32" s="1"/>
  <c r="I46" i="32"/>
  <c r="I68" i="32" s="1"/>
  <c r="H46" i="32"/>
  <c r="H68" i="32" s="1"/>
  <c r="G46" i="32"/>
  <c r="G68" i="32" s="1"/>
  <c r="F46" i="32"/>
  <c r="F68" i="32" s="1"/>
  <c r="E46" i="32"/>
  <c r="E68" i="32" s="1"/>
  <c r="D46" i="32"/>
  <c r="D68" i="32" s="1"/>
  <c r="C46" i="32"/>
  <c r="C68" i="32" s="1"/>
  <c r="B46" i="32"/>
  <c r="B68" i="32" s="1"/>
  <c r="A46" i="32"/>
  <c r="A68" i="32" s="1"/>
  <c r="L45" i="32"/>
  <c r="M45" i="32" s="1"/>
  <c r="N45" i="32" s="1"/>
  <c r="J45" i="32"/>
  <c r="J67" i="32" s="1"/>
  <c r="I45" i="32"/>
  <c r="I67" i="32" s="1"/>
  <c r="H45" i="32"/>
  <c r="H67" i="32" s="1"/>
  <c r="G45" i="32"/>
  <c r="G67" i="32" s="1"/>
  <c r="F45" i="32"/>
  <c r="F67" i="32" s="1"/>
  <c r="E45" i="32"/>
  <c r="E67" i="32" s="1"/>
  <c r="D45" i="32"/>
  <c r="D67" i="32" s="1"/>
  <c r="C45" i="32"/>
  <c r="C67" i="32" s="1"/>
  <c r="B45" i="32"/>
  <c r="B67" i="32" s="1"/>
  <c r="A45" i="32"/>
  <c r="A67" i="32" s="1"/>
  <c r="L44" i="32"/>
  <c r="J44" i="32"/>
  <c r="J66" i="32" s="1"/>
  <c r="I44" i="32"/>
  <c r="I66" i="32" s="1"/>
  <c r="H44" i="32"/>
  <c r="H66" i="32" s="1"/>
  <c r="G44" i="32"/>
  <c r="G66" i="32" s="1"/>
  <c r="F44" i="32"/>
  <c r="F66" i="32" s="1"/>
  <c r="E44" i="32"/>
  <c r="E66" i="32" s="1"/>
  <c r="D44" i="32"/>
  <c r="D66" i="32" s="1"/>
  <c r="C44" i="32"/>
  <c r="C66" i="32" s="1"/>
  <c r="B44" i="32"/>
  <c r="B66" i="32" s="1"/>
  <c r="A44" i="32"/>
  <c r="A66" i="32" s="1"/>
  <c r="L43" i="32"/>
  <c r="J43" i="32"/>
  <c r="J65" i="32" s="1"/>
  <c r="I43" i="32"/>
  <c r="I65" i="32" s="1"/>
  <c r="H43" i="32"/>
  <c r="H65" i="32" s="1"/>
  <c r="G43" i="32"/>
  <c r="G65" i="32" s="1"/>
  <c r="F43" i="32"/>
  <c r="F65" i="32" s="1"/>
  <c r="E43" i="32"/>
  <c r="E65" i="32" s="1"/>
  <c r="D43" i="32"/>
  <c r="D65" i="32" s="1"/>
  <c r="C43" i="32"/>
  <c r="C65" i="32" s="1"/>
  <c r="B43" i="32"/>
  <c r="B65" i="32" s="1"/>
  <c r="A43" i="32"/>
  <c r="A65" i="32" s="1"/>
  <c r="L42" i="32"/>
  <c r="M42" i="32" s="1"/>
  <c r="N42" i="32" s="1"/>
  <c r="J42" i="32"/>
  <c r="J64" i="32" s="1"/>
  <c r="I42" i="32"/>
  <c r="I64" i="32" s="1"/>
  <c r="H42" i="32"/>
  <c r="H64" i="32" s="1"/>
  <c r="G42" i="32"/>
  <c r="G64" i="32" s="1"/>
  <c r="F42" i="32"/>
  <c r="F64" i="32" s="1"/>
  <c r="E42" i="32"/>
  <c r="E64" i="32" s="1"/>
  <c r="D42" i="32"/>
  <c r="D64" i="32" s="1"/>
  <c r="C42" i="32"/>
  <c r="C64" i="32" s="1"/>
  <c r="B42" i="32"/>
  <c r="B64" i="32" s="1"/>
  <c r="A42" i="32"/>
  <c r="A64" i="32" s="1"/>
  <c r="L41" i="32"/>
  <c r="L63" i="32" s="1"/>
  <c r="J41" i="32"/>
  <c r="J63" i="32" s="1"/>
  <c r="I41" i="32"/>
  <c r="I63" i="32" s="1"/>
  <c r="H41" i="32"/>
  <c r="H63" i="32" s="1"/>
  <c r="G41" i="32"/>
  <c r="G63" i="32" s="1"/>
  <c r="F41" i="32"/>
  <c r="F63" i="32" s="1"/>
  <c r="E41" i="32"/>
  <c r="E63" i="32" s="1"/>
  <c r="D41" i="32"/>
  <c r="D63" i="32" s="1"/>
  <c r="C41" i="32"/>
  <c r="C63" i="32" s="1"/>
  <c r="B41" i="32"/>
  <c r="B63" i="32" s="1"/>
  <c r="A41" i="32"/>
  <c r="A63" i="32" s="1"/>
  <c r="L40" i="32"/>
  <c r="J40" i="32"/>
  <c r="J62" i="32" s="1"/>
  <c r="I40" i="32"/>
  <c r="I62" i="32" s="1"/>
  <c r="H40" i="32"/>
  <c r="H62" i="32" s="1"/>
  <c r="G40" i="32"/>
  <c r="G62" i="32" s="1"/>
  <c r="F40" i="32"/>
  <c r="F62" i="32" s="1"/>
  <c r="E40" i="32"/>
  <c r="E62" i="32" s="1"/>
  <c r="D40" i="32"/>
  <c r="D62" i="32" s="1"/>
  <c r="C40" i="32"/>
  <c r="C62" i="32" s="1"/>
  <c r="B40" i="32"/>
  <c r="B62" i="32" s="1"/>
  <c r="A40" i="32"/>
  <c r="A62" i="32" s="1"/>
  <c r="L39" i="32"/>
  <c r="J39" i="32"/>
  <c r="J61" i="32" s="1"/>
  <c r="I39" i="32"/>
  <c r="I61" i="32" s="1"/>
  <c r="H39" i="32"/>
  <c r="H61" i="32" s="1"/>
  <c r="G39" i="32"/>
  <c r="G61" i="32" s="1"/>
  <c r="F39" i="32"/>
  <c r="F61" i="32" s="1"/>
  <c r="E39" i="32"/>
  <c r="E61" i="32" s="1"/>
  <c r="D39" i="32"/>
  <c r="D61" i="32" s="1"/>
  <c r="C39" i="32"/>
  <c r="C61" i="32" s="1"/>
  <c r="B39" i="32"/>
  <c r="B61" i="32" s="1"/>
  <c r="A39" i="32"/>
  <c r="A61" i="32" s="1"/>
  <c r="L38" i="32"/>
  <c r="M38" i="32" s="1"/>
  <c r="J38" i="32"/>
  <c r="J60" i="32" s="1"/>
  <c r="I38" i="32"/>
  <c r="I60" i="32" s="1"/>
  <c r="H38" i="32"/>
  <c r="H60" i="32" s="1"/>
  <c r="G38" i="32"/>
  <c r="G60" i="32" s="1"/>
  <c r="F38" i="32"/>
  <c r="F60" i="32" s="1"/>
  <c r="E38" i="32"/>
  <c r="E60" i="32" s="1"/>
  <c r="D38" i="32"/>
  <c r="D60" i="32" s="1"/>
  <c r="C38" i="32"/>
  <c r="C60" i="32" s="1"/>
  <c r="B38" i="32"/>
  <c r="B60" i="32" s="1"/>
  <c r="A38" i="32"/>
  <c r="A60" i="32" s="1"/>
  <c r="BS33" i="32"/>
  <c r="BR33" i="32"/>
  <c r="BQ33" i="32"/>
  <c r="BP33" i="32"/>
  <c r="BO33" i="32"/>
  <c r="BN33" i="32"/>
  <c r="BM33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AZ33" i="32"/>
  <c r="AY33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L33" i="32"/>
  <c r="AK33" i="32"/>
  <c r="AJ33" i="32"/>
  <c r="AI33" i="32"/>
  <c r="AH33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L34" i="32" s="1"/>
  <c r="D2" i="32"/>
  <c r="E2" i="32" s="1"/>
  <c r="F2" i="32" s="1"/>
  <c r="G2" i="32" s="1"/>
  <c r="K259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24" i="26"/>
  <c r="J184" i="26"/>
  <c r="J225" i="26" s="1"/>
  <c r="J185" i="26"/>
  <c r="J226" i="26" s="1"/>
  <c r="J186" i="26"/>
  <c r="J227" i="26" s="1"/>
  <c r="J187" i="26"/>
  <c r="J228" i="26" s="1"/>
  <c r="J188" i="26"/>
  <c r="J229" i="26" s="1"/>
  <c r="J189" i="26"/>
  <c r="J230" i="26" s="1"/>
  <c r="J190" i="26"/>
  <c r="J231" i="26" s="1"/>
  <c r="J191" i="26"/>
  <c r="J232" i="26" s="1"/>
  <c r="J192" i="26"/>
  <c r="J233" i="26" s="1"/>
  <c r="J193" i="26"/>
  <c r="J234" i="26" s="1"/>
  <c r="J194" i="26"/>
  <c r="J235" i="26" s="1"/>
  <c r="J195" i="26"/>
  <c r="J236" i="26" s="1"/>
  <c r="J196" i="26"/>
  <c r="J237" i="26" s="1"/>
  <c r="J197" i="26"/>
  <c r="J238" i="26" s="1"/>
  <c r="J198" i="26"/>
  <c r="J239" i="26" s="1"/>
  <c r="J199" i="26"/>
  <c r="J240" i="26" s="1"/>
  <c r="J200" i="26"/>
  <c r="J241" i="26" s="1"/>
  <c r="J201" i="26"/>
  <c r="J242" i="26" s="1"/>
  <c r="J202" i="26"/>
  <c r="J243" i="26" s="1"/>
  <c r="J203" i="26"/>
  <c r="J244" i="26" s="1"/>
  <c r="J204" i="26"/>
  <c r="J245" i="26" s="1"/>
  <c r="J205" i="26"/>
  <c r="J246" i="26" s="1"/>
  <c r="J206" i="26"/>
  <c r="J247" i="26" s="1"/>
  <c r="J207" i="26"/>
  <c r="J248" i="26" s="1"/>
  <c r="J208" i="26"/>
  <c r="J249" i="26" s="1"/>
  <c r="J209" i="26"/>
  <c r="J250" i="26" s="1"/>
  <c r="J210" i="26"/>
  <c r="J251" i="26" s="1"/>
  <c r="J211" i="26"/>
  <c r="J252" i="26" s="1"/>
  <c r="J212" i="26"/>
  <c r="J253" i="26" s="1"/>
  <c r="J213" i="26"/>
  <c r="J254" i="26" s="1"/>
  <c r="J214" i="26"/>
  <c r="J255" i="26" s="1"/>
  <c r="J215" i="26"/>
  <c r="J256" i="26" s="1"/>
  <c r="J216" i="26"/>
  <c r="J257" i="26" s="1"/>
  <c r="J217" i="26"/>
  <c r="J258" i="26" s="1"/>
  <c r="J218" i="26"/>
  <c r="J259" i="26" s="1"/>
  <c r="J183" i="26"/>
  <c r="J224" i="26" s="1"/>
  <c r="Y178" i="26"/>
  <c r="Z178" i="26"/>
  <c r="AA178" i="26"/>
  <c r="AB178" i="26"/>
  <c r="AC178" i="26"/>
  <c r="AD178" i="26"/>
  <c r="AE178" i="26"/>
  <c r="AF178" i="26"/>
  <c r="AG178" i="26"/>
  <c r="AH178" i="26"/>
  <c r="AI178" i="26"/>
  <c r="AJ178" i="26"/>
  <c r="AK178" i="26"/>
  <c r="AL178" i="26"/>
  <c r="AM178" i="26"/>
  <c r="AN178" i="26"/>
  <c r="AO178" i="26"/>
  <c r="AP178" i="26"/>
  <c r="AQ178" i="26"/>
  <c r="AR178" i="26"/>
  <c r="AS178" i="26"/>
  <c r="AT178" i="26"/>
  <c r="AU178" i="26"/>
  <c r="AV178" i="26"/>
  <c r="AW178" i="26"/>
  <c r="AX178" i="26"/>
  <c r="AY178" i="26"/>
  <c r="AZ178" i="26"/>
  <c r="BA178" i="26"/>
  <c r="BB178" i="26"/>
  <c r="BC178" i="26"/>
  <c r="BD178" i="26"/>
  <c r="BE178" i="26"/>
  <c r="BF178" i="26"/>
  <c r="BG178" i="26"/>
  <c r="BH178" i="26"/>
  <c r="BI178" i="26"/>
  <c r="BJ178" i="26"/>
  <c r="BK178" i="26"/>
  <c r="BL178" i="26"/>
  <c r="BM178" i="26"/>
  <c r="BN178" i="26"/>
  <c r="BO178" i="26"/>
  <c r="BP178" i="26"/>
  <c r="BQ178" i="26"/>
  <c r="BR178" i="26"/>
  <c r="BS178" i="26"/>
  <c r="X178" i="26"/>
  <c r="R178" i="26"/>
  <c r="S178" i="26"/>
  <c r="T178" i="26"/>
  <c r="U178" i="26"/>
  <c r="V178" i="26"/>
  <c r="W178" i="26"/>
  <c r="M178" i="26"/>
  <c r="N178" i="26"/>
  <c r="O178" i="26"/>
  <c r="P178" i="26"/>
  <c r="Q178" i="26"/>
  <c r="L143" i="26"/>
  <c r="L184" i="26" s="1"/>
  <c r="L144" i="26"/>
  <c r="L185" i="26" s="1"/>
  <c r="L226" i="26" s="1"/>
  <c r="L145" i="26"/>
  <c r="L186" i="26" s="1"/>
  <c r="L146" i="26"/>
  <c r="L187" i="26" s="1"/>
  <c r="L147" i="26"/>
  <c r="L188" i="26" s="1"/>
  <c r="L148" i="26"/>
  <c r="L189" i="26" s="1"/>
  <c r="L149" i="26"/>
  <c r="L190" i="26" s="1"/>
  <c r="L231" i="26" s="1"/>
  <c r="L150" i="26"/>
  <c r="L191" i="26" s="1"/>
  <c r="L151" i="26"/>
  <c r="L192" i="26" s="1"/>
  <c r="L233" i="26" s="1"/>
  <c r="L152" i="26"/>
  <c r="L193" i="26" s="1"/>
  <c r="L153" i="26"/>
  <c r="L194" i="26" s="1"/>
  <c r="L154" i="26"/>
  <c r="L195" i="26" s="1"/>
  <c r="L155" i="26"/>
  <c r="L196" i="26" s="1"/>
  <c r="L156" i="26"/>
  <c r="L197" i="26" s="1"/>
  <c r="L238" i="26" s="1"/>
  <c r="L157" i="26"/>
  <c r="L198" i="26" s="1"/>
  <c r="L158" i="26"/>
  <c r="L199" i="26" s="1"/>
  <c r="L159" i="26"/>
  <c r="L200" i="26" s="1"/>
  <c r="L160" i="26"/>
  <c r="L201" i="26" s="1"/>
  <c r="L161" i="26"/>
  <c r="L202" i="26" s="1"/>
  <c r="L162" i="26"/>
  <c r="L203" i="26" s="1"/>
  <c r="L163" i="26"/>
  <c r="L204" i="26" s="1"/>
  <c r="L164" i="26"/>
  <c r="L205" i="26" s="1"/>
  <c r="L165" i="26"/>
  <c r="L206" i="26" s="1"/>
  <c r="L166" i="26"/>
  <c r="L207" i="26" s="1"/>
  <c r="L167" i="26"/>
  <c r="L208" i="26" s="1"/>
  <c r="L168" i="26"/>
  <c r="L209" i="26" s="1"/>
  <c r="L169" i="26"/>
  <c r="L210" i="26" s="1"/>
  <c r="L170" i="26"/>
  <c r="L211" i="26" s="1"/>
  <c r="L171" i="26"/>
  <c r="L212" i="26" s="1"/>
  <c r="L172" i="26"/>
  <c r="L213" i="26" s="1"/>
  <c r="L173" i="26"/>
  <c r="L214" i="26" s="1"/>
  <c r="L174" i="26"/>
  <c r="L215" i="26" s="1"/>
  <c r="L175" i="26"/>
  <c r="L216" i="26" s="1"/>
  <c r="L176" i="26"/>
  <c r="L217" i="26" s="1"/>
  <c r="L177" i="26"/>
  <c r="L218" i="26" s="1"/>
  <c r="L178" i="26"/>
  <c r="L142" i="26"/>
  <c r="L183" i="26" s="1"/>
  <c r="L224" i="26" s="1"/>
  <c r="A143" i="26"/>
  <c r="A184" i="26" s="1"/>
  <c r="A225" i="26" s="1"/>
  <c r="B143" i="26"/>
  <c r="B184" i="26" s="1"/>
  <c r="B225" i="26" s="1"/>
  <c r="C143" i="26"/>
  <c r="C184" i="26" s="1"/>
  <c r="C225" i="26" s="1"/>
  <c r="D143" i="26"/>
  <c r="D184" i="26" s="1"/>
  <c r="D225" i="26" s="1"/>
  <c r="E143" i="26"/>
  <c r="E184" i="26" s="1"/>
  <c r="E225" i="26" s="1"/>
  <c r="F143" i="26"/>
  <c r="F184" i="26" s="1"/>
  <c r="F225" i="26" s="1"/>
  <c r="G143" i="26"/>
  <c r="G184" i="26" s="1"/>
  <c r="G225" i="26" s="1"/>
  <c r="H143" i="26"/>
  <c r="H184" i="26" s="1"/>
  <c r="H225" i="26" s="1"/>
  <c r="I143" i="26"/>
  <c r="I184" i="26" s="1"/>
  <c r="I225" i="26" s="1"/>
  <c r="A144" i="26"/>
  <c r="A185" i="26" s="1"/>
  <c r="A226" i="26" s="1"/>
  <c r="B144" i="26"/>
  <c r="B185" i="26" s="1"/>
  <c r="B226" i="26" s="1"/>
  <c r="C144" i="26"/>
  <c r="C185" i="26" s="1"/>
  <c r="C226" i="26" s="1"/>
  <c r="D144" i="26"/>
  <c r="D185" i="26" s="1"/>
  <c r="D226" i="26" s="1"/>
  <c r="E144" i="26"/>
  <c r="E185" i="26" s="1"/>
  <c r="E226" i="26" s="1"/>
  <c r="F144" i="26"/>
  <c r="F185" i="26" s="1"/>
  <c r="F226" i="26" s="1"/>
  <c r="G144" i="26"/>
  <c r="G185" i="26" s="1"/>
  <c r="G226" i="26" s="1"/>
  <c r="H144" i="26"/>
  <c r="H185" i="26" s="1"/>
  <c r="H226" i="26" s="1"/>
  <c r="I144" i="26"/>
  <c r="I185" i="26" s="1"/>
  <c r="I226" i="26" s="1"/>
  <c r="A145" i="26"/>
  <c r="A186" i="26" s="1"/>
  <c r="A227" i="26" s="1"/>
  <c r="B145" i="26"/>
  <c r="B186" i="26" s="1"/>
  <c r="B227" i="26" s="1"/>
  <c r="C145" i="26"/>
  <c r="C186" i="26" s="1"/>
  <c r="C227" i="26" s="1"/>
  <c r="D145" i="26"/>
  <c r="D186" i="26" s="1"/>
  <c r="D227" i="26" s="1"/>
  <c r="E145" i="26"/>
  <c r="E186" i="26" s="1"/>
  <c r="E227" i="26" s="1"/>
  <c r="F145" i="26"/>
  <c r="F186" i="26" s="1"/>
  <c r="F227" i="26" s="1"/>
  <c r="G145" i="26"/>
  <c r="G186" i="26" s="1"/>
  <c r="G227" i="26" s="1"/>
  <c r="H145" i="26"/>
  <c r="H186" i="26" s="1"/>
  <c r="H227" i="26" s="1"/>
  <c r="I145" i="26"/>
  <c r="I186" i="26" s="1"/>
  <c r="I227" i="26" s="1"/>
  <c r="A146" i="26"/>
  <c r="A187" i="26" s="1"/>
  <c r="A228" i="26" s="1"/>
  <c r="B146" i="26"/>
  <c r="B187" i="26" s="1"/>
  <c r="B228" i="26" s="1"/>
  <c r="C146" i="26"/>
  <c r="C187" i="26" s="1"/>
  <c r="C228" i="26" s="1"/>
  <c r="D146" i="26"/>
  <c r="D187" i="26" s="1"/>
  <c r="D228" i="26" s="1"/>
  <c r="E146" i="26"/>
  <c r="E187" i="26" s="1"/>
  <c r="E228" i="26" s="1"/>
  <c r="F146" i="26"/>
  <c r="F187" i="26" s="1"/>
  <c r="F228" i="26" s="1"/>
  <c r="G146" i="26"/>
  <c r="G187" i="26" s="1"/>
  <c r="G228" i="26" s="1"/>
  <c r="H146" i="26"/>
  <c r="H187" i="26" s="1"/>
  <c r="H228" i="26" s="1"/>
  <c r="I146" i="26"/>
  <c r="I187" i="26" s="1"/>
  <c r="I228" i="26" s="1"/>
  <c r="A147" i="26"/>
  <c r="A188" i="26" s="1"/>
  <c r="A229" i="26" s="1"/>
  <c r="B147" i="26"/>
  <c r="B188" i="26" s="1"/>
  <c r="B229" i="26" s="1"/>
  <c r="C147" i="26"/>
  <c r="C188" i="26" s="1"/>
  <c r="C229" i="26" s="1"/>
  <c r="D147" i="26"/>
  <c r="D188" i="26" s="1"/>
  <c r="D229" i="26" s="1"/>
  <c r="E147" i="26"/>
  <c r="E188" i="26" s="1"/>
  <c r="E229" i="26" s="1"/>
  <c r="F147" i="26"/>
  <c r="F188" i="26" s="1"/>
  <c r="F229" i="26" s="1"/>
  <c r="G147" i="26"/>
  <c r="G188" i="26" s="1"/>
  <c r="G229" i="26" s="1"/>
  <c r="H147" i="26"/>
  <c r="H188" i="26" s="1"/>
  <c r="H229" i="26" s="1"/>
  <c r="I147" i="26"/>
  <c r="I188" i="26" s="1"/>
  <c r="I229" i="26" s="1"/>
  <c r="A148" i="26"/>
  <c r="A189" i="26" s="1"/>
  <c r="A230" i="26" s="1"/>
  <c r="B148" i="26"/>
  <c r="B189" i="26" s="1"/>
  <c r="B230" i="26" s="1"/>
  <c r="C148" i="26"/>
  <c r="C189" i="26" s="1"/>
  <c r="C230" i="26" s="1"/>
  <c r="D148" i="26"/>
  <c r="D189" i="26" s="1"/>
  <c r="D230" i="26" s="1"/>
  <c r="E148" i="26"/>
  <c r="E189" i="26" s="1"/>
  <c r="E230" i="26" s="1"/>
  <c r="F148" i="26"/>
  <c r="F189" i="26" s="1"/>
  <c r="F230" i="26" s="1"/>
  <c r="G148" i="26"/>
  <c r="G189" i="26" s="1"/>
  <c r="G230" i="26" s="1"/>
  <c r="H148" i="26"/>
  <c r="H189" i="26" s="1"/>
  <c r="H230" i="26" s="1"/>
  <c r="I148" i="26"/>
  <c r="I189" i="26" s="1"/>
  <c r="I230" i="26" s="1"/>
  <c r="A149" i="26"/>
  <c r="A190" i="26" s="1"/>
  <c r="A231" i="26" s="1"/>
  <c r="B149" i="26"/>
  <c r="B190" i="26" s="1"/>
  <c r="B231" i="26" s="1"/>
  <c r="C149" i="26"/>
  <c r="C190" i="26" s="1"/>
  <c r="C231" i="26" s="1"/>
  <c r="D149" i="26"/>
  <c r="D190" i="26" s="1"/>
  <c r="D231" i="26" s="1"/>
  <c r="E149" i="26"/>
  <c r="E190" i="26" s="1"/>
  <c r="E231" i="26" s="1"/>
  <c r="F149" i="26"/>
  <c r="F190" i="26" s="1"/>
  <c r="F231" i="26" s="1"/>
  <c r="G149" i="26"/>
  <c r="G190" i="26" s="1"/>
  <c r="G231" i="26" s="1"/>
  <c r="H149" i="26"/>
  <c r="H190" i="26" s="1"/>
  <c r="H231" i="26" s="1"/>
  <c r="I149" i="26"/>
  <c r="I190" i="26" s="1"/>
  <c r="I231" i="26" s="1"/>
  <c r="A150" i="26"/>
  <c r="A191" i="26" s="1"/>
  <c r="A232" i="26" s="1"/>
  <c r="B150" i="26"/>
  <c r="B191" i="26" s="1"/>
  <c r="B232" i="26" s="1"/>
  <c r="C150" i="26"/>
  <c r="C191" i="26" s="1"/>
  <c r="C232" i="26" s="1"/>
  <c r="D150" i="26"/>
  <c r="D191" i="26" s="1"/>
  <c r="D232" i="26" s="1"/>
  <c r="E150" i="26"/>
  <c r="E191" i="26" s="1"/>
  <c r="E232" i="26" s="1"/>
  <c r="F150" i="26"/>
  <c r="F191" i="26" s="1"/>
  <c r="F232" i="26" s="1"/>
  <c r="G150" i="26"/>
  <c r="G191" i="26" s="1"/>
  <c r="G232" i="26" s="1"/>
  <c r="H150" i="26"/>
  <c r="H191" i="26" s="1"/>
  <c r="H232" i="26" s="1"/>
  <c r="I150" i="26"/>
  <c r="I191" i="26" s="1"/>
  <c r="I232" i="26" s="1"/>
  <c r="A151" i="26"/>
  <c r="A192" i="26" s="1"/>
  <c r="A233" i="26" s="1"/>
  <c r="B151" i="26"/>
  <c r="B192" i="26" s="1"/>
  <c r="B233" i="26" s="1"/>
  <c r="C151" i="26"/>
  <c r="C192" i="26" s="1"/>
  <c r="C233" i="26" s="1"/>
  <c r="D151" i="26"/>
  <c r="D192" i="26" s="1"/>
  <c r="D233" i="26" s="1"/>
  <c r="E151" i="26"/>
  <c r="E192" i="26" s="1"/>
  <c r="E233" i="26" s="1"/>
  <c r="F151" i="26"/>
  <c r="F192" i="26" s="1"/>
  <c r="F233" i="26" s="1"/>
  <c r="G151" i="26"/>
  <c r="G192" i="26" s="1"/>
  <c r="G233" i="26" s="1"/>
  <c r="H151" i="26"/>
  <c r="H192" i="26" s="1"/>
  <c r="H233" i="26" s="1"/>
  <c r="I151" i="26"/>
  <c r="I192" i="26" s="1"/>
  <c r="I233" i="26" s="1"/>
  <c r="A152" i="26"/>
  <c r="A193" i="26" s="1"/>
  <c r="A234" i="26" s="1"/>
  <c r="B152" i="26"/>
  <c r="B193" i="26" s="1"/>
  <c r="B234" i="26" s="1"/>
  <c r="C152" i="26"/>
  <c r="C193" i="26" s="1"/>
  <c r="C234" i="26" s="1"/>
  <c r="D152" i="26"/>
  <c r="D193" i="26" s="1"/>
  <c r="D234" i="26" s="1"/>
  <c r="E152" i="26"/>
  <c r="E193" i="26" s="1"/>
  <c r="E234" i="26" s="1"/>
  <c r="F152" i="26"/>
  <c r="F193" i="26" s="1"/>
  <c r="F234" i="26" s="1"/>
  <c r="G152" i="26"/>
  <c r="G193" i="26" s="1"/>
  <c r="G234" i="26" s="1"/>
  <c r="H152" i="26"/>
  <c r="H193" i="26" s="1"/>
  <c r="H234" i="26" s="1"/>
  <c r="I152" i="26"/>
  <c r="I193" i="26" s="1"/>
  <c r="I234" i="26" s="1"/>
  <c r="A153" i="26"/>
  <c r="A194" i="26" s="1"/>
  <c r="A235" i="26" s="1"/>
  <c r="B153" i="26"/>
  <c r="B194" i="26" s="1"/>
  <c r="B235" i="26" s="1"/>
  <c r="C153" i="26"/>
  <c r="C194" i="26" s="1"/>
  <c r="C235" i="26" s="1"/>
  <c r="D153" i="26"/>
  <c r="D194" i="26" s="1"/>
  <c r="D235" i="26" s="1"/>
  <c r="E153" i="26"/>
  <c r="E194" i="26" s="1"/>
  <c r="E235" i="26" s="1"/>
  <c r="F153" i="26"/>
  <c r="F194" i="26" s="1"/>
  <c r="F235" i="26" s="1"/>
  <c r="G153" i="26"/>
  <c r="G194" i="26" s="1"/>
  <c r="G235" i="26" s="1"/>
  <c r="H153" i="26"/>
  <c r="H194" i="26" s="1"/>
  <c r="H235" i="26" s="1"/>
  <c r="I153" i="26"/>
  <c r="I194" i="26" s="1"/>
  <c r="I235" i="26" s="1"/>
  <c r="A154" i="26"/>
  <c r="A195" i="26" s="1"/>
  <c r="A236" i="26" s="1"/>
  <c r="B154" i="26"/>
  <c r="B195" i="26" s="1"/>
  <c r="B236" i="26" s="1"/>
  <c r="C154" i="26"/>
  <c r="C195" i="26" s="1"/>
  <c r="C236" i="26" s="1"/>
  <c r="D154" i="26"/>
  <c r="D195" i="26" s="1"/>
  <c r="D236" i="26" s="1"/>
  <c r="E154" i="26"/>
  <c r="E195" i="26" s="1"/>
  <c r="E236" i="26" s="1"/>
  <c r="F154" i="26"/>
  <c r="F195" i="26" s="1"/>
  <c r="F236" i="26" s="1"/>
  <c r="G154" i="26"/>
  <c r="G195" i="26" s="1"/>
  <c r="G236" i="26" s="1"/>
  <c r="H154" i="26"/>
  <c r="H195" i="26" s="1"/>
  <c r="H236" i="26" s="1"/>
  <c r="I154" i="26"/>
  <c r="I195" i="26" s="1"/>
  <c r="I236" i="26" s="1"/>
  <c r="A155" i="26"/>
  <c r="A196" i="26" s="1"/>
  <c r="A237" i="26" s="1"/>
  <c r="B155" i="26"/>
  <c r="B196" i="26" s="1"/>
  <c r="B237" i="26" s="1"/>
  <c r="C155" i="26"/>
  <c r="C196" i="26" s="1"/>
  <c r="C237" i="26" s="1"/>
  <c r="D155" i="26"/>
  <c r="D196" i="26" s="1"/>
  <c r="D237" i="26" s="1"/>
  <c r="E155" i="26"/>
  <c r="E196" i="26" s="1"/>
  <c r="E237" i="26" s="1"/>
  <c r="F155" i="26"/>
  <c r="F196" i="26" s="1"/>
  <c r="F237" i="26" s="1"/>
  <c r="G155" i="26"/>
  <c r="G196" i="26" s="1"/>
  <c r="G237" i="26" s="1"/>
  <c r="H155" i="26"/>
  <c r="H196" i="26" s="1"/>
  <c r="H237" i="26" s="1"/>
  <c r="I155" i="26"/>
  <c r="I196" i="26" s="1"/>
  <c r="I237" i="26" s="1"/>
  <c r="A156" i="26"/>
  <c r="A197" i="26" s="1"/>
  <c r="A238" i="26" s="1"/>
  <c r="B156" i="26"/>
  <c r="B197" i="26" s="1"/>
  <c r="B238" i="26" s="1"/>
  <c r="C156" i="26"/>
  <c r="C197" i="26" s="1"/>
  <c r="C238" i="26" s="1"/>
  <c r="D156" i="26"/>
  <c r="D197" i="26" s="1"/>
  <c r="D238" i="26" s="1"/>
  <c r="E156" i="26"/>
  <c r="E197" i="26" s="1"/>
  <c r="E238" i="26" s="1"/>
  <c r="F156" i="26"/>
  <c r="F197" i="26" s="1"/>
  <c r="F238" i="26" s="1"/>
  <c r="G156" i="26"/>
  <c r="G197" i="26" s="1"/>
  <c r="G238" i="26" s="1"/>
  <c r="H156" i="26"/>
  <c r="H197" i="26" s="1"/>
  <c r="H238" i="26" s="1"/>
  <c r="I156" i="26"/>
  <c r="I197" i="26" s="1"/>
  <c r="I238" i="26" s="1"/>
  <c r="A157" i="26"/>
  <c r="A198" i="26" s="1"/>
  <c r="A239" i="26" s="1"/>
  <c r="B157" i="26"/>
  <c r="B198" i="26" s="1"/>
  <c r="B239" i="26" s="1"/>
  <c r="C157" i="26"/>
  <c r="C198" i="26" s="1"/>
  <c r="C239" i="26" s="1"/>
  <c r="D157" i="26"/>
  <c r="D198" i="26" s="1"/>
  <c r="D239" i="26" s="1"/>
  <c r="E157" i="26"/>
  <c r="E198" i="26" s="1"/>
  <c r="E239" i="26" s="1"/>
  <c r="F157" i="26"/>
  <c r="F198" i="26" s="1"/>
  <c r="F239" i="26" s="1"/>
  <c r="G157" i="26"/>
  <c r="G198" i="26" s="1"/>
  <c r="G239" i="26" s="1"/>
  <c r="H157" i="26"/>
  <c r="H198" i="26" s="1"/>
  <c r="H239" i="26" s="1"/>
  <c r="I157" i="26"/>
  <c r="I198" i="26" s="1"/>
  <c r="I239" i="26" s="1"/>
  <c r="A158" i="26"/>
  <c r="A199" i="26" s="1"/>
  <c r="A240" i="26" s="1"/>
  <c r="B158" i="26"/>
  <c r="B199" i="26" s="1"/>
  <c r="B240" i="26" s="1"/>
  <c r="C158" i="26"/>
  <c r="C199" i="26" s="1"/>
  <c r="C240" i="26" s="1"/>
  <c r="D158" i="26"/>
  <c r="D199" i="26" s="1"/>
  <c r="D240" i="26" s="1"/>
  <c r="E158" i="26"/>
  <c r="E199" i="26" s="1"/>
  <c r="E240" i="26" s="1"/>
  <c r="F158" i="26"/>
  <c r="F199" i="26" s="1"/>
  <c r="F240" i="26" s="1"/>
  <c r="G158" i="26"/>
  <c r="G199" i="26" s="1"/>
  <c r="G240" i="26" s="1"/>
  <c r="H158" i="26"/>
  <c r="H199" i="26" s="1"/>
  <c r="H240" i="26" s="1"/>
  <c r="I158" i="26"/>
  <c r="I199" i="26" s="1"/>
  <c r="I240" i="26" s="1"/>
  <c r="A159" i="26"/>
  <c r="A200" i="26" s="1"/>
  <c r="A241" i="26" s="1"/>
  <c r="B159" i="26"/>
  <c r="B200" i="26" s="1"/>
  <c r="B241" i="26" s="1"/>
  <c r="C159" i="26"/>
  <c r="C200" i="26" s="1"/>
  <c r="C241" i="26" s="1"/>
  <c r="D159" i="26"/>
  <c r="D200" i="26" s="1"/>
  <c r="D241" i="26" s="1"/>
  <c r="E159" i="26"/>
  <c r="E200" i="26" s="1"/>
  <c r="E241" i="26" s="1"/>
  <c r="F159" i="26"/>
  <c r="F200" i="26" s="1"/>
  <c r="F241" i="26" s="1"/>
  <c r="G159" i="26"/>
  <c r="G200" i="26" s="1"/>
  <c r="G241" i="26" s="1"/>
  <c r="H159" i="26"/>
  <c r="H200" i="26" s="1"/>
  <c r="H241" i="26" s="1"/>
  <c r="I159" i="26"/>
  <c r="I200" i="26" s="1"/>
  <c r="I241" i="26" s="1"/>
  <c r="A160" i="26"/>
  <c r="A201" i="26" s="1"/>
  <c r="A242" i="26" s="1"/>
  <c r="B160" i="26"/>
  <c r="B201" i="26" s="1"/>
  <c r="B242" i="26" s="1"/>
  <c r="C160" i="26"/>
  <c r="C201" i="26" s="1"/>
  <c r="C242" i="26" s="1"/>
  <c r="D160" i="26"/>
  <c r="D201" i="26" s="1"/>
  <c r="D242" i="26" s="1"/>
  <c r="E160" i="26"/>
  <c r="E201" i="26" s="1"/>
  <c r="E242" i="26" s="1"/>
  <c r="F160" i="26"/>
  <c r="F201" i="26" s="1"/>
  <c r="F242" i="26" s="1"/>
  <c r="G160" i="26"/>
  <c r="G201" i="26" s="1"/>
  <c r="G242" i="26" s="1"/>
  <c r="H160" i="26"/>
  <c r="H201" i="26" s="1"/>
  <c r="H242" i="26" s="1"/>
  <c r="I160" i="26"/>
  <c r="I201" i="26" s="1"/>
  <c r="I242" i="26" s="1"/>
  <c r="A161" i="26"/>
  <c r="A202" i="26" s="1"/>
  <c r="A243" i="26" s="1"/>
  <c r="B161" i="26"/>
  <c r="B202" i="26" s="1"/>
  <c r="B243" i="26" s="1"/>
  <c r="C161" i="26"/>
  <c r="C202" i="26" s="1"/>
  <c r="C243" i="26" s="1"/>
  <c r="D161" i="26"/>
  <c r="D202" i="26" s="1"/>
  <c r="D243" i="26" s="1"/>
  <c r="E161" i="26"/>
  <c r="E202" i="26" s="1"/>
  <c r="E243" i="26" s="1"/>
  <c r="F161" i="26"/>
  <c r="F202" i="26" s="1"/>
  <c r="F243" i="26" s="1"/>
  <c r="G161" i="26"/>
  <c r="G202" i="26" s="1"/>
  <c r="G243" i="26" s="1"/>
  <c r="H161" i="26"/>
  <c r="H202" i="26" s="1"/>
  <c r="H243" i="26" s="1"/>
  <c r="I161" i="26"/>
  <c r="I202" i="26" s="1"/>
  <c r="I243" i="26" s="1"/>
  <c r="A162" i="26"/>
  <c r="A203" i="26" s="1"/>
  <c r="A244" i="26" s="1"/>
  <c r="B162" i="26"/>
  <c r="B203" i="26" s="1"/>
  <c r="B244" i="26" s="1"/>
  <c r="C162" i="26"/>
  <c r="C203" i="26" s="1"/>
  <c r="C244" i="26" s="1"/>
  <c r="D162" i="26"/>
  <c r="D203" i="26" s="1"/>
  <c r="D244" i="26" s="1"/>
  <c r="E162" i="26"/>
  <c r="E203" i="26" s="1"/>
  <c r="E244" i="26" s="1"/>
  <c r="F162" i="26"/>
  <c r="F203" i="26" s="1"/>
  <c r="F244" i="26" s="1"/>
  <c r="G162" i="26"/>
  <c r="G203" i="26" s="1"/>
  <c r="G244" i="26" s="1"/>
  <c r="H162" i="26"/>
  <c r="H203" i="26" s="1"/>
  <c r="H244" i="26" s="1"/>
  <c r="I162" i="26"/>
  <c r="I203" i="26" s="1"/>
  <c r="I244" i="26" s="1"/>
  <c r="A163" i="26"/>
  <c r="A204" i="26" s="1"/>
  <c r="A245" i="26" s="1"/>
  <c r="B163" i="26"/>
  <c r="B204" i="26" s="1"/>
  <c r="B245" i="26" s="1"/>
  <c r="C163" i="26"/>
  <c r="C204" i="26" s="1"/>
  <c r="C245" i="26" s="1"/>
  <c r="D163" i="26"/>
  <c r="D204" i="26" s="1"/>
  <c r="D245" i="26" s="1"/>
  <c r="E163" i="26"/>
  <c r="E204" i="26" s="1"/>
  <c r="E245" i="26" s="1"/>
  <c r="F163" i="26"/>
  <c r="F204" i="26" s="1"/>
  <c r="F245" i="26" s="1"/>
  <c r="G163" i="26"/>
  <c r="G204" i="26" s="1"/>
  <c r="G245" i="26" s="1"/>
  <c r="H163" i="26"/>
  <c r="H204" i="26" s="1"/>
  <c r="H245" i="26" s="1"/>
  <c r="I163" i="26"/>
  <c r="I204" i="26" s="1"/>
  <c r="I245" i="26" s="1"/>
  <c r="A164" i="26"/>
  <c r="A205" i="26" s="1"/>
  <c r="A246" i="26" s="1"/>
  <c r="B164" i="26"/>
  <c r="B205" i="26" s="1"/>
  <c r="B246" i="26" s="1"/>
  <c r="C164" i="26"/>
  <c r="C205" i="26" s="1"/>
  <c r="C246" i="26" s="1"/>
  <c r="D164" i="26"/>
  <c r="D205" i="26" s="1"/>
  <c r="D246" i="26" s="1"/>
  <c r="E164" i="26"/>
  <c r="E205" i="26" s="1"/>
  <c r="E246" i="26" s="1"/>
  <c r="F164" i="26"/>
  <c r="F205" i="26" s="1"/>
  <c r="F246" i="26" s="1"/>
  <c r="G164" i="26"/>
  <c r="G205" i="26" s="1"/>
  <c r="G246" i="26" s="1"/>
  <c r="H164" i="26"/>
  <c r="H205" i="26" s="1"/>
  <c r="H246" i="26" s="1"/>
  <c r="I164" i="26"/>
  <c r="I205" i="26" s="1"/>
  <c r="I246" i="26" s="1"/>
  <c r="A165" i="26"/>
  <c r="A206" i="26" s="1"/>
  <c r="A247" i="26" s="1"/>
  <c r="B165" i="26"/>
  <c r="B206" i="26" s="1"/>
  <c r="B247" i="26" s="1"/>
  <c r="C165" i="26"/>
  <c r="C206" i="26" s="1"/>
  <c r="C247" i="26" s="1"/>
  <c r="D165" i="26"/>
  <c r="D206" i="26" s="1"/>
  <c r="D247" i="26" s="1"/>
  <c r="E165" i="26"/>
  <c r="E206" i="26" s="1"/>
  <c r="E247" i="26" s="1"/>
  <c r="F165" i="26"/>
  <c r="F206" i="26" s="1"/>
  <c r="F247" i="26" s="1"/>
  <c r="G165" i="26"/>
  <c r="G206" i="26" s="1"/>
  <c r="G247" i="26" s="1"/>
  <c r="H165" i="26"/>
  <c r="H206" i="26" s="1"/>
  <c r="H247" i="26" s="1"/>
  <c r="I165" i="26"/>
  <c r="I206" i="26" s="1"/>
  <c r="I247" i="26" s="1"/>
  <c r="A166" i="26"/>
  <c r="A207" i="26" s="1"/>
  <c r="A248" i="26" s="1"/>
  <c r="B166" i="26"/>
  <c r="B207" i="26" s="1"/>
  <c r="B248" i="26" s="1"/>
  <c r="C166" i="26"/>
  <c r="C207" i="26" s="1"/>
  <c r="C248" i="26" s="1"/>
  <c r="D166" i="26"/>
  <c r="D207" i="26" s="1"/>
  <c r="D248" i="26" s="1"/>
  <c r="E166" i="26"/>
  <c r="E207" i="26" s="1"/>
  <c r="E248" i="26" s="1"/>
  <c r="F166" i="26"/>
  <c r="F207" i="26" s="1"/>
  <c r="F248" i="26" s="1"/>
  <c r="G166" i="26"/>
  <c r="G207" i="26" s="1"/>
  <c r="G248" i="26" s="1"/>
  <c r="H166" i="26"/>
  <c r="H207" i="26" s="1"/>
  <c r="H248" i="26" s="1"/>
  <c r="I166" i="26"/>
  <c r="I207" i="26" s="1"/>
  <c r="I248" i="26" s="1"/>
  <c r="A167" i="26"/>
  <c r="A208" i="26" s="1"/>
  <c r="A249" i="26" s="1"/>
  <c r="B167" i="26"/>
  <c r="B208" i="26" s="1"/>
  <c r="B249" i="26" s="1"/>
  <c r="C167" i="26"/>
  <c r="C208" i="26" s="1"/>
  <c r="C249" i="26" s="1"/>
  <c r="D167" i="26"/>
  <c r="D208" i="26" s="1"/>
  <c r="D249" i="26" s="1"/>
  <c r="E167" i="26"/>
  <c r="E208" i="26" s="1"/>
  <c r="E249" i="26" s="1"/>
  <c r="F167" i="26"/>
  <c r="F208" i="26" s="1"/>
  <c r="F249" i="26" s="1"/>
  <c r="G167" i="26"/>
  <c r="G208" i="26" s="1"/>
  <c r="G249" i="26" s="1"/>
  <c r="H167" i="26"/>
  <c r="H208" i="26" s="1"/>
  <c r="H249" i="26" s="1"/>
  <c r="I167" i="26"/>
  <c r="I208" i="26" s="1"/>
  <c r="I249" i="26" s="1"/>
  <c r="A168" i="26"/>
  <c r="A209" i="26" s="1"/>
  <c r="A250" i="26" s="1"/>
  <c r="B168" i="26"/>
  <c r="B209" i="26" s="1"/>
  <c r="B250" i="26" s="1"/>
  <c r="C168" i="26"/>
  <c r="C209" i="26" s="1"/>
  <c r="C250" i="26" s="1"/>
  <c r="D168" i="26"/>
  <c r="D209" i="26" s="1"/>
  <c r="D250" i="26" s="1"/>
  <c r="E168" i="26"/>
  <c r="E209" i="26" s="1"/>
  <c r="E250" i="26" s="1"/>
  <c r="F168" i="26"/>
  <c r="F209" i="26" s="1"/>
  <c r="F250" i="26" s="1"/>
  <c r="G168" i="26"/>
  <c r="G209" i="26" s="1"/>
  <c r="G250" i="26" s="1"/>
  <c r="H168" i="26"/>
  <c r="H209" i="26" s="1"/>
  <c r="H250" i="26" s="1"/>
  <c r="I168" i="26"/>
  <c r="I209" i="26" s="1"/>
  <c r="I250" i="26" s="1"/>
  <c r="A169" i="26"/>
  <c r="A210" i="26" s="1"/>
  <c r="A251" i="26" s="1"/>
  <c r="B169" i="26"/>
  <c r="B210" i="26" s="1"/>
  <c r="B251" i="26" s="1"/>
  <c r="C169" i="26"/>
  <c r="C210" i="26" s="1"/>
  <c r="C251" i="26" s="1"/>
  <c r="D169" i="26"/>
  <c r="D210" i="26" s="1"/>
  <c r="D251" i="26" s="1"/>
  <c r="E169" i="26"/>
  <c r="E210" i="26" s="1"/>
  <c r="E251" i="26" s="1"/>
  <c r="F169" i="26"/>
  <c r="F210" i="26" s="1"/>
  <c r="F251" i="26" s="1"/>
  <c r="G169" i="26"/>
  <c r="G210" i="26" s="1"/>
  <c r="G251" i="26" s="1"/>
  <c r="H169" i="26"/>
  <c r="H210" i="26" s="1"/>
  <c r="H251" i="26" s="1"/>
  <c r="I169" i="26"/>
  <c r="I210" i="26" s="1"/>
  <c r="I251" i="26" s="1"/>
  <c r="A170" i="26"/>
  <c r="A211" i="26" s="1"/>
  <c r="A252" i="26" s="1"/>
  <c r="B170" i="26"/>
  <c r="B211" i="26" s="1"/>
  <c r="B252" i="26" s="1"/>
  <c r="C170" i="26"/>
  <c r="C211" i="26" s="1"/>
  <c r="C252" i="26" s="1"/>
  <c r="D170" i="26"/>
  <c r="D211" i="26" s="1"/>
  <c r="D252" i="26" s="1"/>
  <c r="E170" i="26"/>
  <c r="E211" i="26" s="1"/>
  <c r="E252" i="26" s="1"/>
  <c r="F170" i="26"/>
  <c r="F211" i="26" s="1"/>
  <c r="F252" i="26" s="1"/>
  <c r="G170" i="26"/>
  <c r="G211" i="26" s="1"/>
  <c r="G252" i="26" s="1"/>
  <c r="H170" i="26"/>
  <c r="H211" i="26" s="1"/>
  <c r="H252" i="26" s="1"/>
  <c r="I170" i="26"/>
  <c r="I211" i="26" s="1"/>
  <c r="I252" i="26" s="1"/>
  <c r="A171" i="26"/>
  <c r="A212" i="26" s="1"/>
  <c r="A253" i="26" s="1"/>
  <c r="B171" i="26"/>
  <c r="B212" i="26" s="1"/>
  <c r="B253" i="26" s="1"/>
  <c r="C171" i="26"/>
  <c r="C212" i="26" s="1"/>
  <c r="C253" i="26" s="1"/>
  <c r="D171" i="26"/>
  <c r="D212" i="26" s="1"/>
  <c r="D253" i="26" s="1"/>
  <c r="E171" i="26"/>
  <c r="E212" i="26" s="1"/>
  <c r="E253" i="26" s="1"/>
  <c r="F171" i="26"/>
  <c r="F212" i="26" s="1"/>
  <c r="F253" i="26" s="1"/>
  <c r="G171" i="26"/>
  <c r="G212" i="26" s="1"/>
  <c r="G253" i="26" s="1"/>
  <c r="H171" i="26"/>
  <c r="H212" i="26" s="1"/>
  <c r="H253" i="26" s="1"/>
  <c r="I171" i="26"/>
  <c r="I212" i="26" s="1"/>
  <c r="I253" i="26" s="1"/>
  <c r="A172" i="26"/>
  <c r="A213" i="26" s="1"/>
  <c r="A254" i="26" s="1"/>
  <c r="B172" i="26"/>
  <c r="B213" i="26" s="1"/>
  <c r="B254" i="26" s="1"/>
  <c r="C172" i="26"/>
  <c r="C213" i="26" s="1"/>
  <c r="C254" i="26" s="1"/>
  <c r="D172" i="26"/>
  <c r="D213" i="26" s="1"/>
  <c r="D254" i="26" s="1"/>
  <c r="E172" i="26"/>
  <c r="E213" i="26" s="1"/>
  <c r="E254" i="26" s="1"/>
  <c r="F172" i="26"/>
  <c r="F213" i="26" s="1"/>
  <c r="F254" i="26" s="1"/>
  <c r="G172" i="26"/>
  <c r="G213" i="26" s="1"/>
  <c r="G254" i="26" s="1"/>
  <c r="H172" i="26"/>
  <c r="H213" i="26" s="1"/>
  <c r="H254" i="26" s="1"/>
  <c r="I172" i="26"/>
  <c r="I213" i="26" s="1"/>
  <c r="I254" i="26" s="1"/>
  <c r="A173" i="26"/>
  <c r="A214" i="26" s="1"/>
  <c r="A255" i="26" s="1"/>
  <c r="B173" i="26"/>
  <c r="B214" i="26" s="1"/>
  <c r="B255" i="26" s="1"/>
  <c r="C173" i="26"/>
  <c r="C214" i="26" s="1"/>
  <c r="C255" i="26" s="1"/>
  <c r="D173" i="26"/>
  <c r="D214" i="26" s="1"/>
  <c r="D255" i="26" s="1"/>
  <c r="E173" i="26"/>
  <c r="E214" i="26" s="1"/>
  <c r="E255" i="26" s="1"/>
  <c r="F173" i="26"/>
  <c r="F214" i="26" s="1"/>
  <c r="F255" i="26" s="1"/>
  <c r="G173" i="26"/>
  <c r="G214" i="26" s="1"/>
  <c r="G255" i="26" s="1"/>
  <c r="H173" i="26"/>
  <c r="H214" i="26" s="1"/>
  <c r="H255" i="26" s="1"/>
  <c r="I173" i="26"/>
  <c r="I214" i="26" s="1"/>
  <c r="I255" i="26" s="1"/>
  <c r="A174" i="26"/>
  <c r="A215" i="26" s="1"/>
  <c r="A256" i="26" s="1"/>
  <c r="B174" i="26"/>
  <c r="B215" i="26" s="1"/>
  <c r="B256" i="26" s="1"/>
  <c r="C174" i="26"/>
  <c r="C215" i="26" s="1"/>
  <c r="C256" i="26" s="1"/>
  <c r="D174" i="26"/>
  <c r="D215" i="26" s="1"/>
  <c r="D256" i="26" s="1"/>
  <c r="E174" i="26"/>
  <c r="E215" i="26" s="1"/>
  <c r="E256" i="26" s="1"/>
  <c r="F174" i="26"/>
  <c r="F215" i="26" s="1"/>
  <c r="F256" i="26" s="1"/>
  <c r="G174" i="26"/>
  <c r="G215" i="26" s="1"/>
  <c r="G256" i="26" s="1"/>
  <c r="H174" i="26"/>
  <c r="H215" i="26" s="1"/>
  <c r="H256" i="26" s="1"/>
  <c r="I174" i="26"/>
  <c r="I215" i="26" s="1"/>
  <c r="I256" i="26" s="1"/>
  <c r="A175" i="26"/>
  <c r="A216" i="26" s="1"/>
  <c r="A257" i="26" s="1"/>
  <c r="B175" i="26"/>
  <c r="B216" i="26" s="1"/>
  <c r="B257" i="26" s="1"/>
  <c r="C175" i="26"/>
  <c r="C216" i="26" s="1"/>
  <c r="C257" i="26" s="1"/>
  <c r="D175" i="26"/>
  <c r="D216" i="26" s="1"/>
  <c r="D257" i="26" s="1"/>
  <c r="E175" i="26"/>
  <c r="E216" i="26" s="1"/>
  <c r="E257" i="26" s="1"/>
  <c r="F175" i="26"/>
  <c r="F216" i="26" s="1"/>
  <c r="F257" i="26" s="1"/>
  <c r="G175" i="26"/>
  <c r="G216" i="26" s="1"/>
  <c r="G257" i="26" s="1"/>
  <c r="H175" i="26"/>
  <c r="H216" i="26" s="1"/>
  <c r="H257" i="26" s="1"/>
  <c r="I175" i="26"/>
  <c r="I216" i="26" s="1"/>
  <c r="I257" i="26" s="1"/>
  <c r="A176" i="26"/>
  <c r="A217" i="26" s="1"/>
  <c r="A258" i="26" s="1"/>
  <c r="B176" i="26"/>
  <c r="B217" i="26" s="1"/>
  <c r="B258" i="26" s="1"/>
  <c r="C176" i="26"/>
  <c r="C217" i="26" s="1"/>
  <c r="C258" i="26" s="1"/>
  <c r="D176" i="26"/>
  <c r="D217" i="26" s="1"/>
  <c r="D258" i="26" s="1"/>
  <c r="E176" i="26"/>
  <c r="E217" i="26" s="1"/>
  <c r="E258" i="26" s="1"/>
  <c r="F176" i="26"/>
  <c r="F217" i="26" s="1"/>
  <c r="F258" i="26" s="1"/>
  <c r="G176" i="26"/>
  <c r="G217" i="26" s="1"/>
  <c r="G258" i="26" s="1"/>
  <c r="H176" i="26"/>
  <c r="H217" i="26" s="1"/>
  <c r="H258" i="26" s="1"/>
  <c r="I176" i="26"/>
  <c r="I217" i="26" s="1"/>
  <c r="I258" i="26" s="1"/>
  <c r="A177" i="26"/>
  <c r="A218" i="26" s="1"/>
  <c r="A259" i="26" s="1"/>
  <c r="B177" i="26"/>
  <c r="B218" i="26" s="1"/>
  <c r="B259" i="26" s="1"/>
  <c r="C177" i="26"/>
  <c r="C218" i="26" s="1"/>
  <c r="C259" i="26" s="1"/>
  <c r="D177" i="26"/>
  <c r="D218" i="26" s="1"/>
  <c r="D259" i="26" s="1"/>
  <c r="E177" i="26"/>
  <c r="E218" i="26" s="1"/>
  <c r="E259" i="26" s="1"/>
  <c r="F177" i="26"/>
  <c r="F218" i="26" s="1"/>
  <c r="F259" i="26" s="1"/>
  <c r="G177" i="26"/>
  <c r="G218" i="26" s="1"/>
  <c r="G259" i="26" s="1"/>
  <c r="H177" i="26"/>
  <c r="H218" i="26" s="1"/>
  <c r="H259" i="26" s="1"/>
  <c r="I177" i="26"/>
  <c r="I218" i="26" s="1"/>
  <c r="I259" i="26" s="1"/>
  <c r="B142" i="26"/>
  <c r="B183" i="26" s="1"/>
  <c r="B224" i="26" s="1"/>
  <c r="C142" i="26"/>
  <c r="C183" i="26" s="1"/>
  <c r="C224" i="26" s="1"/>
  <c r="D142" i="26"/>
  <c r="D183" i="26" s="1"/>
  <c r="D224" i="26" s="1"/>
  <c r="E142" i="26"/>
  <c r="E183" i="26" s="1"/>
  <c r="E224" i="26" s="1"/>
  <c r="F142" i="26"/>
  <c r="F183" i="26" s="1"/>
  <c r="F224" i="26" s="1"/>
  <c r="G142" i="26"/>
  <c r="G183" i="26" s="1"/>
  <c r="G224" i="26" s="1"/>
  <c r="H142" i="26"/>
  <c r="H183" i="26" s="1"/>
  <c r="H224" i="26" s="1"/>
  <c r="I142" i="26"/>
  <c r="I183" i="26" s="1"/>
  <c r="I224" i="26" s="1"/>
  <c r="A142" i="26"/>
  <c r="A183" i="26" s="1"/>
  <c r="A224" i="26" s="1"/>
  <c r="K100" i="26"/>
  <c r="K101" i="26"/>
  <c r="K102" i="26"/>
  <c r="K103" i="26"/>
  <c r="K104" i="26"/>
  <c r="K105" i="26"/>
  <c r="K106" i="26"/>
  <c r="K107" i="26"/>
  <c r="K108" i="26"/>
  <c r="K109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95" i="26"/>
  <c r="L93" i="26"/>
  <c r="J93" i="26"/>
  <c r="J135" i="26" s="1"/>
  <c r="I93" i="26"/>
  <c r="I135" i="26" s="1"/>
  <c r="H93" i="26"/>
  <c r="H135" i="26" s="1"/>
  <c r="G93" i="26"/>
  <c r="G135" i="26" s="1"/>
  <c r="F93" i="26"/>
  <c r="F135" i="26" s="1"/>
  <c r="E93" i="26"/>
  <c r="E135" i="26" s="1"/>
  <c r="D93" i="26"/>
  <c r="D135" i="26" s="1"/>
  <c r="C93" i="26"/>
  <c r="C135" i="26" s="1"/>
  <c r="B93" i="26"/>
  <c r="B135" i="26" s="1"/>
  <c r="A93" i="26"/>
  <c r="A135" i="26" s="1"/>
  <c r="L92" i="26"/>
  <c r="J92" i="26"/>
  <c r="J134" i="26" s="1"/>
  <c r="I92" i="26"/>
  <c r="I134" i="26" s="1"/>
  <c r="H92" i="26"/>
  <c r="H134" i="26" s="1"/>
  <c r="G92" i="26"/>
  <c r="G134" i="26" s="1"/>
  <c r="F92" i="26"/>
  <c r="F134" i="26" s="1"/>
  <c r="E92" i="26"/>
  <c r="E134" i="26" s="1"/>
  <c r="D92" i="26"/>
  <c r="D134" i="26" s="1"/>
  <c r="C92" i="26"/>
  <c r="C134" i="26" s="1"/>
  <c r="B92" i="26"/>
  <c r="B134" i="26" s="1"/>
  <c r="A92" i="26"/>
  <c r="A134" i="26" s="1"/>
  <c r="L91" i="26"/>
  <c r="M91" i="26" s="1"/>
  <c r="N175" i="26" s="1"/>
  <c r="J91" i="26"/>
  <c r="J133" i="26" s="1"/>
  <c r="I91" i="26"/>
  <c r="I133" i="26" s="1"/>
  <c r="H91" i="26"/>
  <c r="H133" i="26" s="1"/>
  <c r="G91" i="26"/>
  <c r="G133" i="26" s="1"/>
  <c r="F91" i="26"/>
  <c r="F133" i="26" s="1"/>
  <c r="E91" i="26"/>
  <c r="E133" i="26" s="1"/>
  <c r="D91" i="26"/>
  <c r="D133" i="26" s="1"/>
  <c r="C91" i="26"/>
  <c r="C133" i="26" s="1"/>
  <c r="B91" i="26"/>
  <c r="B133" i="26" s="1"/>
  <c r="A91" i="26"/>
  <c r="A133" i="26" s="1"/>
  <c r="L90" i="26"/>
  <c r="M174" i="26" s="1"/>
  <c r="J90" i="26"/>
  <c r="J132" i="26" s="1"/>
  <c r="I90" i="26"/>
  <c r="I132" i="26" s="1"/>
  <c r="H90" i="26"/>
  <c r="H132" i="26" s="1"/>
  <c r="G90" i="26"/>
  <c r="G132" i="26" s="1"/>
  <c r="F90" i="26"/>
  <c r="F132" i="26" s="1"/>
  <c r="E90" i="26"/>
  <c r="E132" i="26" s="1"/>
  <c r="D90" i="26"/>
  <c r="D132" i="26" s="1"/>
  <c r="C90" i="26"/>
  <c r="C132" i="26" s="1"/>
  <c r="B90" i="26"/>
  <c r="B132" i="26" s="1"/>
  <c r="A90" i="26"/>
  <c r="A132" i="26" s="1"/>
  <c r="L89" i="26"/>
  <c r="M89" i="26" s="1"/>
  <c r="N173" i="26" s="1"/>
  <c r="J89" i="26"/>
  <c r="J131" i="26" s="1"/>
  <c r="I89" i="26"/>
  <c r="I131" i="26" s="1"/>
  <c r="H89" i="26"/>
  <c r="H131" i="26" s="1"/>
  <c r="G89" i="26"/>
  <c r="G131" i="26" s="1"/>
  <c r="F89" i="26"/>
  <c r="F131" i="26" s="1"/>
  <c r="E89" i="26"/>
  <c r="E131" i="26" s="1"/>
  <c r="D89" i="26"/>
  <c r="D131" i="26" s="1"/>
  <c r="C89" i="26"/>
  <c r="C131" i="26" s="1"/>
  <c r="B89" i="26"/>
  <c r="B131" i="26" s="1"/>
  <c r="A89" i="26"/>
  <c r="A131" i="26" s="1"/>
  <c r="L88" i="26"/>
  <c r="M172" i="26" s="1"/>
  <c r="J88" i="26"/>
  <c r="J130" i="26" s="1"/>
  <c r="I88" i="26"/>
  <c r="I130" i="26" s="1"/>
  <c r="H88" i="26"/>
  <c r="H130" i="26" s="1"/>
  <c r="G88" i="26"/>
  <c r="G130" i="26" s="1"/>
  <c r="F88" i="26"/>
  <c r="F130" i="26" s="1"/>
  <c r="E88" i="26"/>
  <c r="E130" i="26" s="1"/>
  <c r="D88" i="26"/>
  <c r="D130" i="26" s="1"/>
  <c r="C88" i="26"/>
  <c r="C130" i="26" s="1"/>
  <c r="B88" i="26"/>
  <c r="B130" i="26" s="1"/>
  <c r="A88" i="26"/>
  <c r="A130" i="26" s="1"/>
  <c r="L87" i="26"/>
  <c r="M87" i="26" s="1"/>
  <c r="N171" i="26" s="1"/>
  <c r="J87" i="26"/>
  <c r="J129" i="26" s="1"/>
  <c r="I87" i="26"/>
  <c r="I129" i="26" s="1"/>
  <c r="H87" i="26"/>
  <c r="H129" i="26" s="1"/>
  <c r="G87" i="26"/>
  <c r="G129" i="26" s="1"/>
  <c r="F87" i="26"/>
  <c r="F129" i="26" s="1"/>
  <c r="E87" i="26"/>
  <c r="E129" i="26" s="1"/>
  <c r="D87" i="26"/>
  <c r="D129" i="26" s="1"/>
  <c r="C87" i="26"/>
  <c r="C129" i="26" s="1"/>
  <c r="B87" i="26"/>
  <c r="B129" i="26" s="1"/>
  <c r="A87" i="26"/>
  <c r="A129" i="26" s="1"/>
  <c r="L86" i="26"/>
  <c r="M170" i="26" s="1"/>
  <c r="J86" i="26"/>
  <c r="J128" i="26" s="1"/>
  <c r="I86" i="26"/>
  <c r="I128" i="26" s="1"/>
  <c r="H86" i="26"/>
  <c r="H128" i="26" s="1"/>
  <c r="G86" i="26"/>
  <c r="G128" i="26" s="1"/>
  <c r="F86" i="26"/>
  <c r="F128" i="26" s="1"/>
  <c r="E86" i="26"/>
  <c r="E128" i="26" s="1"/>
  <c r="D86" i="26"/>
  <c r="D128" i="26" s="1"/>
  <c r="C86" i="26"/>
  <c r="C128" i="26" s="1"/>
  <c r="B86" i="26"/>
  <c r="B128" i="26" s="1"/>
  <c r="A86" i="26"/>
  <c r="A128" i="26" s="1"/>
  <c r="L85" i="26"/>
  <c r="J85" i="26"/>
  <c r="J127" i="26" s="1"/>
  <c r="I85" i="26"/>
  <c r="I127" i="26" s="1"/>
  <c r="H85" i="26"/>
  <c r="H127" i="26" s="1"/>
  <c r="G85" i="26"/>
  <c r="G127" i="26" s="1"/>
  <c r="F85" i="26"/>
  <c r="F127" i="26" s="1"/>
  <c r="E85" i="26"/>
  <c r="E127" i="26" s="1"/>
  <c r="D85" i="26"/>
  <c r="D127" i="26" s="1"/>
  <c r="C85" i="26"/>
  <c r="C127" i="26" s="1"/>
  <c r="B85" i="26"/>
  <c r="B127" i="26" s="1"/>
  <c r="A85" i="26"/>
  <c r="A127" i="26" s="1"/>
  <c r="L84" i="26"/>
  <c r="M168" i="26" s="1"/>
  <c r="J84" i="26"/>
  <c r="J126" i="26" s="1"/>
  <c r="I84" i="26"/>
  <c r="I126" i="26" s="1"/>
  <c r="H84" i="26"/>
  <c r="H126" i="26" s="1"/>
  <c r="G84" i="26"/>
  <c r="G126" i="26" s="1"/>
  <c r="F84" i="26"/>
  <c r="F126" i="26" s="1"/>
  <c r="E84" i="26"/>
  <c r="E126" i="26" s="1"/>
  <c r="D84" i="26"/>
  <c r="D126" i="26" s="1"/>
  <c r="C84" i="26"/>
  <c r="C126" i="26" s="1"/>
  <c r="B84" i="26"/>
  <c r="B126" i="26" s="1"/>
  <c r="A84" i="26"/>
  <c r="A126" i="26" s="1"/>
  <c r="L83" i="26"/>
  <c r="M167" i="26" s="1"/>
  <c r="J83" i="26"/>
  <c r="J125" i="26" s="1"/>
  <c r="I83" i="26"/>
  <c r="I125" i="26" s="1"/>
  <c r="H83" i="26"/>
  <c r="H125" i="26" s="1"/>
  <c r="G83" i="26"/>
  <c r="G125" i="26" s="1"/>
  <c r="F83" i="26"/>
  <c r="F125" i="26" s="1"/>
  <c r="E83" i="26"/>
  <c r="E125" i="26" s="1"/>
  <c r="D83" i="26"/>
  <c r="D125" i="26" s="1"/>
  <c r="C83" i="26"/>
  <c r="C125" i="26" s="1"/>
  <c r="B83" i="26"/>
  <c r="B125" i="26" s="1"/>
  <c r="A83" i="26"/>
  <c r="A125" i="26" s="1"/>
  <c r="L82" i="26"/>
  <c r="M166" i="26" s="1"/>
  <c r="J82" i="26"/>
  <c r="J124" i="26" s="1"/>
  <c r="I82" i="26"/>
  <c r="I124" i="26" s="1"/>
  <c r="H82" i="26"/>
  <c r="H124" i="26" s="1"/>
  <c r="G82" i="26"/>
  <c r="G124" i="26" s="1"/>
  <c r="F82" i="26"/>
  <c r="F124" i="26" s="1"/>
  <c r="E82" i="26"/>
  <c r="E124" i="26" s="1"/>
  <c r="D82" i="26"/>
  <c r="D124" i="26" s="1"/>
  <c r="C82" i="26"/>
  <c r="C124" i="26" s="1"/>
  <c r="B82" i="26"/>
  <c r="B124" i="26" s="1"/>
  <c r="A82" i="26"/>
  <c r="A124" i="26" s="1"/>
  <c r="L81" i="26"/>
  <c r="M165" i="26" s="1"/>
  <c r="J81" i="26"/>
  <c r="J123" i="26" s="1"/>
  <c r="I81" i="26"/>
  <c r="I123" i="26" s="1"/>
  <c r="H81" i="26"/>
  <c r="H123" i="26" s="1"/>
  <c r="G81" i="26"/>
  <c r="G123" i="26" s="1"/>
  <c r="F81" i="26"/>
  <c r="F123" i="26" s="1"/>
  <c r="E81" i="26"/>
  <c r="E123" i="26" s="1"/>
  <c r="D81" i="26"/>
  <c r="D123" i="26" s="1"/>
  <c r="C81" i="26"/>
  <c r="C123" i="26" s="1"/>
  <c r="B81" i="26"/>
  <c r="B123" i="26" s="1"/>
  <c r="A81" i="26"/>
  <c r="A123" i="26" s="1"/>
  <c r="L80" i="26"/>
  <c r="M164" i="26" s="1"/>
  <c r="J80" i="26"/>
  <c r="J122" i="26" s="1"/>
  <c r="I80" i="26"/>
  <c r="I122" i="26" s="1"/>
  <c r="H80" i="26"/>
  <c r="H122" i="26" s="1"/>
  <c r="G80" i="26"/>
  <c r="G122" i="26" s="1"/>
  <c r="F80" i="26"/>
  <c r="F122" i="26" s="1"/>
  <c r="E80" i="26"/>
  <c r="E122" i="26" s="1"/>
  <c r="D80" i="26"/>
  <c r="D122" i="26" s="1"/>
  <c r="C80" i="26"/>
  <c r="C122" i="26" s="1"/>
  <c r="B80" i="26"/>
  <c r="B122" i="26" s="1"/>
  <c r="A80" i="26"/>
  <c r="A122" i="26" s="1"/>
  <c r="L79" i="26"/>
  <c r="M163" i="26" s="1"/>
  <c r="J79" i="26"/>
  <c r="J121" i="26" s="1"/>
  <c r="I79" i="26"/>
  <c r="I121" i="26" s="1"/>
  <c r="H79" i="26"/>
  <c r="H121" i="26" s="1"/>
  <c r="G79" i="26"/>
  <c r="G121" i="26" s="1"/>
  <c r="F79" i="26"/>
  <c r="F121" i="26" s="1"/>
  <c r="E79" i="26"/>
  <c r="E121" i="26" s="1"/>
  <c r="D79" i="26"/>
  <c r="D121" i="26" s="1"/>
  <c r="C79" i="26"/>
  <c r="C121" i="26" s="1"/>
  <c r="B79" i="26"/>
  <c r="B121" i="26" s="1"/>
  <c r="A79" i="26"/>
  <c r="A121" i="26" s="1"/>
  <c r="L78" i="26"/>
  <c r="M162" i="26" s="1"/>
  <c r="J78" i="26"/>
  <c r="J120" i="26" s="1"/>
  <c r="I78" i="26"/>
  <c r="I120" i="26" s="1"/>
  <c r="H78" i="26"/>
  <c r="H120" i="26" s="1"/>
  <c r="G78" i="26"/>
  <c r="G120" i="26" s="1"/>
  <c r="F78" i="26"/>
  <c r="F120" i="26" s="1"/>
  <c r="E78" i="26"/>
  <c r="E120" i="26" s="1"/>
  <c r="D78" i="26"/>
  <c r="D120" i="26" s="1"/>
  <c r="C78" i="26"/>
  <c r="C120" i="26" s="1"/>
  <c r="B78" i="26"/>
  <c r="B120" i="26" s="1"/>
  <c r="A78" i="26"/>
  <c r="A120" i="26" s="1"/>
  <c r="L77" i="26"/>
  <c r="M161" i="26" s="1"/>
  <c r="J77" i="26"/>
  <c r="J119" i="26" s="1"/>
  <c r="I77" i="26"/>
  <c r="I119" i="26" s="1"/>
  <c r="H77" i="26"/>
  <c r="H119" i="26" s="1"/>
  <c r="G77" i="26"/>
  <c r="G119" i="26" s="1"/>
  <c r="F77" i="26"/>
  <c r="F119" i="26" s="1"/>
  <c r="E77" i="26"/>
  <c r="E119" i="26" s="1"/>
  <c r="D77" i="26"/>
  <c r="D119" i="26" s="1"/>
  <c r="C77" i="26"/>
  <c r="C119" i="26" s="1"/>
  <c r="B77" i="26"/>
  <c r="B119" i="26" s="1"/>
  <c r="A77" i="26"/>
  <c r="A119" i="26" s="1"/>
  <c r="L76" i="26"/>
  <c r="M160" i="26" s="1"/>
  <c r="J76" i="26"/>
  <c r="J118" i="26" s="1"/>
  <c r="I76" i="26"/>
  <c r="I118" i="26" s="1"/>
  <c r="H76" i="26"/>
  <c r="H118" i="26" s="1"/>
  <c r="G76" i="26"/>
  <c r="G118" i="26" s="1"/>
  <c r="F76" i="26"/>
  <c r="F118" i="26" s="1"/>
  <c r="E76" i="26"/>
  <c r="E118" i="26" s="1"/>
  <c r="D76" i="26"/>
  <c r="D118" i="26" s="1"/>
  <c r="C76" i="26"/>
  <c r="C118" i="26" s="1"/>
  <c r="B76" i="26"/>
  <c r="B118" i="26" s="1"/>
  <c r="A76" i="26"/>
  <c r="A118" i="26" s="1"/>
  <c r="L75" i="26"/>
  <c r="M159" i="26" s="1"/>
  <c r="J75" i="26"/>
  <c r="J117" i="26" s="1"/>
  <c r="I75" i="26"/>
  <c r="I117" i="26" s="1"/>
  <c r="H75" i="26"/>
  <c r="H117" i="26" s="1"/>
  <c r="G75" i="26"/>
  <c r="G117" i="26" s="1"/>
  <c r="F75" i="26"/>
  <c r="F117" i="26" s="1"/>
  <c r="E75" i="26"/>
  <c r="E117" i="26" s="1"/>
  <c r="D75" i="26"/>
  <c r="D117" i="26" s="1"/>
  <c r="C75" i="26"/>
  <c r="C117" i="26" s="1"/>
  <c r="B75" i="26"/>
  <c r="B117" i="26" s="1"/>
  <c r="A75" i="26"/>
  <c r="A117" i="26" s="1"/>
  <c r="L74" i="26"/>
  <c r="M158" i="26" s="1"/>
  <c r="J74" i="26"/>
  <c r="J116" i="26" s="1"/>
  <c r="I74" i="26"/>
  <c r="I116" i="26" s="1"/>
  <c r="H74" i="26"/>
  <c r="H116" i="26" s="1"/>
  <c r="G74" i="26"/>
  <c r="G116" i="26" s="1"/>
  <c r="F74" i="26"/>
  <c r="F116" i="26" s="1"/>
  <c r="E74" i="26"/>
  <c r="E116" i="26" s="1"/>
  <c r="D74" i="26"/>
  <c r="D116" i="26" s="1"/>
  <c r="C74" i="26"/>
  <c r="C116" i="26" s="1"/>
  <c r="B74" i="26"/>
  <c r="B116" i="26" s="1"/>
  <c r="A74" i="26"/>
  <c r="A116" i="26" s="1"/>
  <c r="L73" i="26"/>
  <c r="M157" i="26" s="1"/>
  <c r="J73" i="26"/>
  <c r="J115" i="26" s="1"/>
  <c r="I73" i="26"/>
  <c r="I115" i="26" s="1"/>
  <c r="H73" i="26"/>
  <c r="H115" i="26" s="1"/>
  <c r="G73" i="26"/>
  <c r="G115" i="26" s="1"/>
  <c r="F73" i="26"/>
  <c r="F115" i="26" s="1"/>
  <c r="E73" i="26"/>
  <c r="E115" i="26" s="1"/>
  <c r="D73" i="26"/>
  <c r="D115" i="26" s="1"/>
  <c r="C73" i="26"/>
  <c r="C115" i="26" s="1"/>
  <c r="B73" i="26"/>
  <c r="B115" i="26" s="1"/>
  <c r="A73" i="26"/>
  <c r="A115" i="26" s="1"/>
  <c r="L72" i="26"/>
  <c r="M156" i="26" s="1"/>
  <c r="J72" i="26"/>
  <c r="J114" i="26" s="1"/>
  <c r="I72" i="26"/>
  <c r="I114" i="26" s="1"/>
  <c r="H72" i="26"/>
  <c r="H114" i="26" s="1"/>
  <c r="G72" i="26"/>
  <c r="G114" i="26" s="1"/>
  <c r="F72" i="26"/>
  <c r="F114" i="26" s="1"/>
  <c r="E72" i="26"/>
  <c r="E114" i="26" s="1"/>
  <c r="D72" i="26"/>
  <c r="D114" i="26" s="1"/>
  <c r="C72" i="26"/>
  <c r="C114" i="26" s="1"/>
  <c r="B72" i="26"/>
  <c r="B114" i="26" s="1"/>
  <c r="A72" i="26"/>
  <c r="A114" i="26" s="1"/>
  <c r="L71" i="26"/>
  <c r="M155" i="26" s="1"/>
  <c r="J71" i="26"/>
  <c r="J113" i="26" s="1"/>
  <c r="I71" i="26"/>
  <c r="I113" i="26" s="1"/>
  <c r="H71" i="26"/>
  <c r="H113" i="26" s="1"/>
  <c r="G71" i="26"/>
  <c r="G113" i="26" s="1"/>
  <c r="F71" i="26"/>
  <c r="F113" i="26" s="1"/>
  <c r="E71" i="26"/>
  <c r="E113" i="26" s="1"/>
  <c r="D71" i="26"/>
  <c r="D113" i="26" s="1"/>
  <c r="C71" i="26"/>
  <c r="C113" i="26" s="1"/>
  <c r="B71" i="26"/>
  <c r="B113" i="26" s="1"/>
  <c r="A71" i="26"/>
  <c r="A113" i="26" s="1"/>
  <c r="L70" i="26"/>
  <c r="M154" i="26" s="1"/>
  <c r="J70" i="26"/>
  <c r="J112" i="26" s="1"/>
  <c r="I70" i="26"/>
  <c r="I112" i="26" s="1"/>
  <c r="H70" i="26"/>
  <c r="H112" i="26" s="1"/>
  <c r="G70" i="26"/>
  <c r="G112" i="26" s="1"/>
  <c r="F70" i="26"/>
  <c r="F112" i="26" s="1"/>
  <c r="E70" i="26"/>
  <c r="E112" i="26" s="1"/>
  <c r="D70" i="26"/>
  <c r="D112" i="26" s="1"/>
  <c r="C70" i="26"/>
  <c r="C112" i="26" s="1"/>
  <c r="B70" i="26"/>
  <c r="B112" i="26" s="1"/>
  <c r="A70" i="26"/>
  <c r="A112" i="26" s="1"/>
  <c r="L69" i="26"/>
  <c r="M153" i="26" s="1"/>
  <c r="J69" i="26"/>
  <c r="J111" i="26" s="1"/>
  <c r="I69" i="26"/>
  <c r="I111" i="26" s="1"/>
  <c r="H69" i="26"/>
  <c r="H111" i="26" s="1"/>
  <c r="G69" i="26"/>
  <c r="G111" i="26" s="1"/>
  <c r="F69" i="26"/>
  <c r="F111" i="26" s="1"/>
  <c r="E69" i="26"/>
  <c r="E111" i="26" s="1"/>
  <c r="D69" i="26"/>
  <c r="D111" i="26" s="1"/>
  <c r="C69" i="26"/>
  <c r="C111" i="26" s="1"/>
  <c r="B69" i="26"/>
  <c r="B111" i="26" s="1"/>
  <c r="A69" i="26"/>
  <c r="A111" i="26" s="1"/>
  <c r="L68" i="26"/>
  <c r="M152" i="26" s="1"/>
  <c r="J68" i="26"/>
  <c r="J110" i="26" s="1"/>
  <c r="I68" i="26"/>
  <c r="I110" i="26" s="1"/>
  <c r="H68" i="26"/>
  <c r="H110" i="26" s="1"/>
  <c r="G68" i="26"/>
  <c r="G110" i="26" s="1"/>
  <c r="F68" i="26"/>
  <c r="F110" i="26" s="1"/>
  <c r="E68" i="26"/>
  <c r="E110" i="26" s="1"/>
  <c r="D68" i="26"/>
  <c r="D110" i="26" s="1"/>
  <c r="C68" i="26"/>
  <c r="C110" i="26" s="1"/>
  <c r="B68" i="26"/>
  <c r="B110" i="26" s="1"/>
  <c r="A68" i="26"/>
  <c r="A110" i="26" s="1"/>
  <c r="L67" i="26"/>
  <c r="L109" i="26" s="1"/>
  <c r="J67" i="26"/>
  <c r="J109" i="26" s="1"/>
  <c r="I67" i="26"/>
  <c r="I109" i="26" s="1"/>
  <c r="H67" i="26"/>
  <c r="H109" i="26" s="1"/>
  <c r="G67" i="26"/>
  <c r="G109" i="26" s="1"/>
  <c r="F67" i="26"/>
  <c r="F109" i="26" s="1"/>
  <c r="E67" i="26"/>
  <c r="E109" i="26" s="1"/>
  <c r="D67" i="26"/>
  <c r="D109" i="26" s="1"/>
  <c r="C67" i="26"/>
  <c r="C109" i="26" s="1"/>
  <c r="B67" i="26"/>
  <c r="B109" i="26" s="1"/>
  <c r="A67" i="26"/>
  <c r="A109" i="26" s="1"/>
  <c r="L66" i="26"/>
  <c r="M150" i="26" s="1"/>
  <c r="J66" i="26"/>
  <c r="J108" i="26" s="1"/>
  <c r="I66" i="26"/>
  <c r="I108" i="26" s="1"/>
  <c r="H66" i="26"/>
  <c r="H108" i="26" s="1"/>
  <c r="G66" i="26"/>
  <c r="G108" i="26" s="1"/>
  <c r="F66" i="26"/>
  <c r="F108" i="26" s="1"/>
  <c r="E66" i="26"/>
  <c r="E108" i="26" s="1"/>
  <c r="D66" i="26"/>
  <c r="D108" i="26" s="1"/>
  <c r="C66" i="26"/>
  <c r="C108" i="26" s="1"/>
  <c r="B66" i="26"/>
  <c r="B108" i="26" s="1"/>
  <c r="A66" i="26"/>
  <c r="A108" i="26" s="1"/>
  <c r="L65" i="26"/>
  <c r="M149" i="26" s="1"/>
  <c r="J65" i="26"/>
  <c r="J107" i="26" s="1"/>
  <c r="I65" i="26"/>
  <c r="I107" i="26" s="1"/>
  <c r="H65" i="26"/>
  <c r="H107" i="26" s="1"/>
  <c r="G65" i="26"/>
  <c r="G107" i="26" s="1"/>
  <c r="F65" i="26"/>
  <c r="F107" i="26" s="1"/>
  <c r="E65" i="26"/>
  <c r="E107" i="26" s="1"/>
  <c r="D65" i="26"/>
  <c r="D107" i="26" s="1"/>
  <c r="C65" i="26"/>
  <c r="C107" i="26" s="1"/>
  <c r="B65" i="26"/>
  <c r="B107" i="26" s="1"/>
  <c r="A65" i="26"/>
  <c r="A107" i="26" s="1"/>
  <c r="L64" i="26"/>
  <c r="L106" i="26" s="1"/>
  <c r="J64" i="26"/>
  <c r="J106" i="26" s="1"/>
  <c r="I64" i="26"/>
  <c r="I106" i="26" s="1"/>
  <c r="H64" i="26"/>
  <c r="H106" i="26" s="1"/>
  <c r="G64" i="26"/>
  <c r="G106" i="26" s="1"/>
  <c r="F64" i="26"/>
  <c r="F106" i="26" s="1"/>
  <c r="E64" i="26"/>
  <c r="E106" i="26" s="1"/>
  <c r="D64" i="26"/>
  <c r="D106" i="26" s="1"/>
  <c r="C64" i="26"/>
  <c r="C106" i="26" s="1"/>
  <c r="B64" i="26"/>
  <c r="B106" i="26" s="1"/>
  <c r="A64" i="26"/>
  <c r="A106" i="26" s="1"/>
  <c r="L63" i="26"/>
  <c r="M147" i="26" s="1"/>
  <c r="J63" i="26"/>
  <c r="J105" i="26" s="1"/>
  <c r="I63" i="26"/>
  <c r="I105" i="26" s="1"/>
  <c r="H63" i="26"/>
  <c r="H105" i="26" s="1"/>
  <c r="G63" i="26"/>
  <c r="G105" i="26" s="1"/>
  <c r="F63" i="26"/>
  <c r="F105" i="26" s="1"/>
  <c r="E63" i="26"/>
  <c r="E105" i="26" s="1"/>
  <c r="D63" i="26"/>
  <c r="D105" i="26" s="1"/>
  <c r="C63" i="26"/>
  <c r="C105" i="26" s="1"/>
  <c r="B63" i="26"/>
  <c r="B105" i="26" s="1"/>
  <c r="A63" i="26"/>
  <c r="A105" i="26" s="1"/>
  <c r="L62" i="26"/>
  <c r="M146" i="26" s="1"/>
  <c r="J62" i="26"/>
  <c r="J104" i="26" s="1"/>
  <c r="I62" i="26"/>
  <c r="I104" i="26" s="1"/>
  <c r="H62" i="26"/>
  <c r="H104" i="26" s="1"/>
  <c r="G62" i="26"/>
  <c r="G104" i="26" s="1"/>
  <c r="F62" i="26"/>
  <c r="F104" i="26" s="1"/>
  <c r="E62" i="26"/>
  <c r="E104" i="26" s="1"/>
  <c r="D62" i="26"/>
  <c r="D104" i="26" s="1"/>
  <c r="C62" i="26"/>
  <c r="C104" i="26" s="1"/>
  <c r="B62" i="26"/>
  <c r="B104" i="26" s="1"/>
  <c r="A62" i="26"/>
  <c r="A104" i="26" s="1"/>
  <c r="L61" i="26"/>
  <c r="J61" i="26"/>
  <c r="J103" i="26" s="1"/>
  <c r="I61" i="26"/>
  <c r="I103" i="26" s="1"/>
  <c r="H61" i="26"/>
  <c r="H103" i="26" s="1"/>
  <c r="G61" i="26"/>
  <c r="G103" i="26" s="1"/>
  <c r="F61" i="26"/>
  <c r="F103" i="26" s="1"/>
  <c r="E61" i="26"/>
  <c r="E103" i="26" s="1"/>
  <c r="D61" i="26"/>
  <c r="D103" i="26" s="1"/>
  <c r="C61" i="26"/>
  <c r="C103" i="26" s="1"/>
  <c r="B61" i="26"/>
  <c r="B103" i="26" s="1"/>
  <c r="A61" i="26"/>
  <c r="A103" i="26" s="1"/>
  <c r="L60" i="26"/>
  <c r="M144" i="26" s="1"/>
  <c r="J60" i="26"/>
  <c r="J102" i="26" s="1"/>
  <c r="I60" i="26"/>
  <c r="I102" i="26" s="1"/>
  <c r="H60" i="26"/>
  <c r="H102" i="26" s="1"/>
  <c r="G60" i="26"/>
  <c r="G102" i="26" s="1"/>
  <c r="F60" i="26"/>
  <c r="F102" i="26" s="1"/>
  <c r="E60" i="26"/>
  <c r="E102" i="26" s="1"/>
  <c r="D60" i="26"/>
  <c r="D102" i="26" s="1"/>
  <c r="C60" i="26"/>
  <c r="C102" i="26" s="1"/>
  <c r="B60" i="26"/>
  <c r="B102" i="26" s="1"/>
  <c r="A60" i="26"/>
  <c r="A102" i="26" s="1"/>
  <c r="L59" i="26"/>
  <c r="L101" i="26" s="1"/>
  <c r="J59" i="26"/>
  <c r="J101" i="26" s="1"/>
  <c r="I59" i="26"/>
  <c r="I101" i="26" s="1"/>
  <c r="H59" i="26"/>
  <c r="H101" i="26" s="1"/>
  <c r="G59" i="26"/>
  <c r="G101" i="26" s="1"/>
  <c r="F59" i="26"/>
  <c r="F101" i="26" s="1"/>
  <c r="E59" i="26"/>
  <c r="E101" i="26" s="1"/>
  <c r="D59" i="26"/>
  <c r="D101" i="26" s="1"/>
  <c r="C59" i="26"/>
  <c r="C101" i="26" s="1"/>
  <c r="B59" i="26"/>
  <c r="B101" i="26" s="1"/>
  <c r="A59" i="26"/>
  <c r="A101" i="26" s="1"/>
  <c r="L58" i="26"/>
  <c r="M142" i="26" s="1"/>
  <c r="J58" i="26"/>
  <c r="J100" i="26" s="1"/>
  <c r="I58" i="26"/>
  <c r="I100" i="26" s="1"/>
  <c r="H58" i="26"/>
  <c r="H100" i="26" s="1"/>
  <c r="G58" i="26"/>
  <c r="G100" i="26" s="1"/>
  <c r="F58" i="26"/>
  <c r="F100" i="26" s="1"/>
  <c r="E58" i="26"/>
  <c r="E100" i="26" s="1"/>
  <c r="D58" i="26"/>
  <c r="D100" i="26" s="1"/>
  <c r="C58" i="26"/>
  <c r="C100" i="26" s="1"/>
  <c r="B58" i="26"/>
  <c r="B100" i="26" s="1"/>
  <c r="A58" i="26"/>
  <c r="A100" i="26" s="1"/>
  <c r="BS53" i="26"/>
  <c r="BR53" i="26"/>
  <c r="BQ53" i="26"/>
  <c r="BP53" i="26"/>
  <c r="BO53" i="26"/>
  <c r="BN53" i="26"/>
  <c r="BM53" i="26"/>
  <c r="BL53" i="26"/>
  <c r="BK53" i="26"/>
  <c r="BJ53" i="26"/>
  <c r="BI53" i="26"/>
  <c r="BH53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L54" i="26" s="1"/>
  <c r="D2" i="26"/>
  <c r="E2" i="26" s="1"/>
  <c r="F2" i="26" s="1"/>
  <c r="G2" i="26" s="1"/>
  <c r="C10" i="36" l="1"/>
  <c r="M265" i="36"/>
  <c r="N364" i="36"/>
  <c r="M246" i="36"/>
  <c r="N345" i="36"/>
  <c r="N443" i="36" s="1"/>
  <c r="M239" i="36"/>
  <c r="N338" i="36"/>
  <c r="N436" i="36" s="1"/>
  <c r="M221" i="36"/>
  <c r="N320" i="36"/>
  <c r="M237" i="36"/>
  <c r="N336" i="36"/>
  <c r="M247" i="36"/>
  <c r="N346" i="36"/>
  <c r="N444" i="36" s="1"/>
  <c r="M235" i="36"/>
  <c r="N334" i="36"/>
  <c r="N432" i="36" s="1"/>
  <c r="M232" i="36"/>
  <c r="N331" i="36"/>
  <c r="M220" i="36"/>
  <c r="N319" i="36"/>
  <c r="M250" i="36"/>
  <c r="N349" i="36"/>
  <c r="N447" i="36" s="1"/>
  <c r="M228" i="36"/>
  <c r="N327" i="36"/>
  <c r="N425" i="36" s="1"/>
  <c r="N523" i="36" s="1"/>
  <c r="M223" i="36"/>
  <c r="N322" i="36"/>
  <c r="N420" i="36" s="1"/>
  <c r="M222" i="36"/>
  <c r="N321" i="36"/>
  <c r="L630" i="36"/>
  <c r="M618" i="36"/>
  <c r="L628" i="36"/>
  <c r="M617" i="36"/>
  <c r="K624" i="36"/>
  <c r="K622" i="36"/>
  <c r="L624" i="36"/>
  <c r="L622" i="36"/>
  <c r="L623" i="36"/>
  <c r="K623" i="36"/>
  <c r="L637" i="36"/>
  <c r="L636" i="36"/>
  <c r="M636" i="36"/>
  <c r="K636" i="36"/>
  <c r="K637" i="36"/>
  <c r="K635" i="36"/>
  <c r="L635" i="36"/>
  <c r="M616" i="36"/>
  <c r="L629" i="36"/>
  <c r="M532" i="36"/>
  <c r="M540" i="36"/>
  <c r="M558" i="36"/>
  <c r="M545" i="36"/>
  <c r="M533" i="36"/>
  <c r="M535" i="36"/>
  <c r="M557" i="36"/>
  <c r="M553" i="36"/>
  <c r="M527" i="36"/>
  <c r="M514" i="36"/>
  <c r="M541" i="36"/>
  <c r="M521" i="36"/>
  <c r="M548" i="36"/>
  <c r="M515" i="36"/>
  <c r="M538" i="36"/>
  <c r="M522" i="36"/>
  <c r="M528" i="36"/>
  <c r="M511" i="36"/>
  <c r="M544" i="36"/>
  <c r="M547" i="36"/>
  <c r="M556" i="36"/>
  <c r="M562" i="36"/>
  <c r="M534" i="36"/>
  <c r="M525" i="36"/>
  <c r="M510" i="36"/>
  <c r="M539" i="36"/>
  <c r="M550" i="36"/>
  <c r="M551" i="36"/>
  <c r="M536" i="36"/>
  <c r="M517" i="36"/>
  <c r="M561" i="36"/>
  <c r="M530" i="36"/>
  <c r="M523" i="36"/>
  <c r="M519" i="36"/>
  <c r="M529" i="36"/>
  <c r="M543" i="36"/>
  <c r="M555" i="36"/>
  <c r="M546" i="36"/>
  <c r="M559" i="36"/>
  <c r="M520" i="36"/>
  <c r="M554" i="36"/>
  <c r="M418" i="36"/>
  <c r="M635" i="36" s="1"/>
  <c r="M518" i="36"/>
  <c r="M537" i="36"/>
  <c r="M513" i="36"/>
  <c r="M526" i="36"/>
  <c r="M524" i="36"/>
  <c r="M512" i="36"/>
  <c r="M560" i="36"/>
  <c r="M531" i="36"/>
  <c r="M542" i="36"/>
  <c r="K631" i="36"/>
  <c r="K632" i="36" s="1"/>
  <c r="M264" i="36"/>
  <c r="M251" i="36"/>
  <c r="M267" i="36"/>
  <c r="M238" i="36"/>
  <c r="M234" i="36"/>
  <c r="M215" i="36"/>
  <c r="M261" i="36"/>
  <c r="M266" i="36"/>
  <c r="M254" i="36"/>
  <c r="M255" i="36"/>
  <c r="N440" i="36"/>
  <c r="N538" i="36" s="1"/>
  <c r="M224" i="36"/>
  <c r="M240" i="36"/>
  <c r="M259" i="36"/>
  <c r="M230" i="36"/>
  <c r="M257" i="36"/>
  <c r="M263" i="36"/>
  <c r="M219" i="36"/>
  <c r="M243" i="36"/>
  <c r="M233" i="36"/>
  <c r="M241" i="36"/>
  <c r="M260" i="36"/>
  <c r="M245" i="36"/>
  <c r="M253" i="36"/>
  <c r="M216" i="36"/>
  <c r="M218" i="36"/>
  <c r="M258" i="36"/>
  <c r="M244" i="36"/>
  <c r="N464" i="36"/>
  <c r="M229" i="36"/>
  <c r="M248" i="36"/>
  <c r="M217" i="36"/>
  <c r="M256" i="36"/>
  <c r="M227" i="36"/>
  <c r="M226" i="36"/>
  <c r="M262" i="36"/>
  <c r="M225" i="36"/>
  <c r="M249" i="36"/>
  <c r="M236" i="36"/>
  <c r="M252" i="36"/>
  <c r="M242" i="36"/>
  <c r="M231" i="36"/>
  <c r="M209" i="36"/>
  <c r="L619" i="36"/>
  <c r="K619" i="36"/>
  <c r="B509" i="36"/>
  <c r="L408" i="36"/>
  <c r="D509" i="36"/>
  <c r="H509" i="36"/>
  <c r="F509" i="36"/>
  <c r="I509" i="36"/>
  <c r="A509" i="36"/>
  <c r="C509" i="36"/>
  <c r="G509" i="36"/>
  <c r="E509" i="36"/>
  <c r="N454" i="36"/>
  <c r="N135" i="36"/>
  <c r="N133" i="36"/>
  <c r="O331" i="36" s="1"/>
  <c r="N136" i="36"/>
  <c r="O334" i="36" s="1"/>
  <c r="N122" i="36"/>
  <c r="O320" i="36" s="1"/>
  <c r="N459" i="36"/>
  <c r="N450" i="36"/>
  <c r="N121" i="36"/>
  <c r="O319" i="36" s="1"/>
  <c r="N145" i="36"/>
  <c r="O343" i="36" s="1"/>
  <c r="N126" i="36"/>
  <c r="O324" i="36" s="1"/>
  <c r="N116" i="36"/>
  <c r="O314" i="36" s="1"/>
  <c r="N134" i="36"/>
  <c r="O332" i="36" s="1"/>
  <c r="N146" i="36"/>
  <c r="O344" i="36" s="1"/>
  <c r="N123" i="36"/>
  <c r="O321" i="36" s="1"/>
  <c r="N118" i="36"/>
  <c r="O316" i="36" s="1"/>
  <c r="N462" i="36"/>
  <c r="N452" i="36"/>
  <c r="N132" i="36"/>
  <c r="O330" i="36" s="1"/>
  <c r="N119" i="36"/>
  <c r="O317" i="36" s="1"/>
  <c r="N143" i="36"/>
  <c r="O341" i="36" s="1"/>
  <c r="N117" i="36"/>
  <c r="N142" i="36"/>
  <c r="N120" i="36"/>
  <c r="O318" i="36" s="1"/>
  <c r="N448" i="36"/>
  <c r="N463" i="36"/>
  <c r="N561" i="36" s="1"/>
  <c r="N129" i="36"/>
  <c r="N140" i="36"/>
  <c r="O338" i="36" s="1"/>
  <c r="N141" i="36"/>
  <c r="O339" i="36" s="1"/>
  <c r="N144" i="36"/>
  <c r="O342" i="36" s="1"/>
  <c r="N451" i="36"/>
  <c r="N549" i="36" s="1"/>
  <c r="N453" i="36"/>
  <c r="N551" i="36" s="1"/>
  <c r="N139" i="36"/>
  <c r="O337" i="36" s="1"/>
  <c r="N138" i="36"/>
  <c r="O336" i="36" s="1"/>
  <c r="N458" i="36"/>
  <c r="N127" i="36"/>
  <c r="O325" i="36" s="1"/>
  <c r="N125" i="36"/>
  <c r="O323" i="36" s="1"/>
  <c r="N128" i="36"/>
  <c r="O326" i="36" s="1"/>
  <c r="N131" i="36"/>
  <c r="O329" i="36" s="1"/>
  <c r="N449" i="36"/>
  <c r="N124" i="36"/>
  <c r="O322" i="36" s="1"/>
  <c r="N455" i="36"/>
  <c r="N457" i="36"/>
  <c r="N115" i="36"/>
  <c r="O313" i="36" s="1"/>
  <c r="N137" i="36"/>
  <c r="N130" i="36"/>
  <c r="O328" i="36" s="1"/>
  <c r="N435" i="36"/>
  <c r="N441" i="36"/>
  <c r="N427" i="36"/>
  <c r="N442" i="36"/>
  <c r="N414" i="36"/>
  <c r="M111" i="36"/>
  <c r="N424" i="36"/>
  <c r="N428" i="36"/>
  <c r="N416" i="36"/>
  <c r="M214" i="36"/>
  <c r="G2" i="36"/>
  <c r="L308" i="36"/>
  <c r="N149" i="36"/>
  <c r="O347" i="36" s="1"/>
  <c r="N445" i="36"/>
  <c r="N161" i="36"/>
  <c r="N147" i="36"/>
  <c r="O345" i="36" s="1"/>
  <c r="N456" i="36"/>
  <c r="N554" i="36" s="1"/>
  <c r="N460" i="36"/>
  <c r="N461" i="36"/>
  <c r="N150" i="36"/>
  <c r="O348" i="36" s="1"/>
  <c r="N446" i="36"/>
  <c r="N148" i="36"/>
  <c r="O346" i="36" s="1"/>
  <c r="N155" i="36"/>
  <c r="O353" i="36" s="1"/>
  <c r="N163" i="36"/>
  <c r="O361" i="36" s="1"/>
  <c r="N156" i="36"/>
  <c r="O354" i="36" s="1"/>
  <c r="N167" i="36"/>
  <c r="O365" i="36" s="1"/>
  <c r="N151" i="36"/>
  <c r="O349" i="36" s="1"/>
  <c r="N406" i="36"/>
  <c r="N160" i="36"/>
  <c r="O358" i="36" s="1"/>
  <c r="N154" i="36"/>
  <c r="O352" i="36" s="1"/>
  <c r="N157" i="36"/>
  <c r="O355" i="36" s="1"/>
  <c r="N168" i="36"/>
  <c r="N153" i="36"/>
  <c r="O351" i="36" s="1"/>
  <c r="N166" i="36"/>
  <c r="O364" i="36" s="1"/>
  <c r="N162" i="36"/>
  <c r="O360" i="36" s="1"/>
  <c r="N152" i="36"/>
  <c r="O350" i="36" s="1"/>
  <c r="N158" i="36"/>
  <c r="O356" i="36" s="1"/>
  <c r="N165" i="36"/>
  <c r="O363" i="36" s="1"/>
  <c r="N159" i="36"/>
  <c r="O357" i="36" s="1"/>
  <c r="N164" i="36"/>
  <c r="O362" i="36" s="1"/>
  <c r="N426" i="36"/>
  <c r="N439" i="36"/>
  <c r="N423" i="36"/>
  <c r="N437" i="36"/>
  <c r="N433" i="36"/>
  <c r="N430" i="36"/>
  <c r="N528" i="36" s="1"/>
  <c r="N412" i="36"/>
  <c r="N438" i="36"/>
  <c r="N429" i="36"/>
  <c r="N417" i="36"/>
  <c r="L509" i="36"/>
  <c r="L505" i="36"/>
  <c r="M411" i="36"/>
  <c r="M637" i="36" s="1"/>
  <c r="N431" i="36"/>
  <c r="N422" i="36"/>
  <c r="N434" i="36"/>
  <c r="N421" i="36"/>
  <c r="N419" i="36"/>
  <c r="M407" i="36"/>
  <c r="N413" i="36"/>
  <c r="M34" i="32"/>
  <c r="N34" i="32" s="1"/>
  <c r="O34" i="32" s="1"/>
  <c r="P34" i="32" s="1"/>
  <c r="Q34" i="32" s="1"/>
  <c r="R34" i="32" s="1"/>
  <c r="S34" i="32" s="1"/>
  <c r="T34" i="32" s="1"/>
  <c r="U34" i="32" s="1"/>
  <c r="V34" i="32" s="1"/>
  <c r="W34" i="32" s="1"/>
  <c r="X34" i="32" s="1"/>
  <c r="Y34" i="32" s="1"/>
  <c r="Z34" i="32" s="1"/>
  <c r="AA34" i="32" s="1"/>
  <c r="AB34" i="32" s="1"/>
  <c r="AC34" i="32" s="1"/>
  <c r="AD34" i="32" s="1"/>
  <c r="AE34" i="32" s="1"/>
  <c r="AF34" i="32" s="1"/>
  <c r="AG34" i="32" s="1"/>
  <c r="AH34" i="32" s="1"/>
  <c r="AI34" i="32" s="1"/>
  <c r="AJ34" i="32" s="1"/>
  <c r="AK34" i="32" s="1"/>
  <c r="AL34" i="32" s="1"/>
  <c r="AM34" i="32" s="1"/>
  <c r="AN34" i="32" s="1"/>
  <c r="AO34" i="32" s="1"/>
  <c r="AP34" i="32" s="1"/>
  <c r="AQ34" i="32" s="1"/>
  <c r="AR34" i="32" s="1"/>
  <c r="AS34" i="32" s="1"/>
  <c r="AT34" i="32" s="1"/>
  <c r="AU34" i="32" s="1"/>
  <c r="AV34" i="32" s="1"/>
  <c r="AW34" i="32" s="1"/>
  <c r="AX34" i="32" s="1"/>
  <c r="AY34" i="32" s="1"/>
  <c r="AZ34" i="32" s="1"/>
  <c r="BA34" i="32" s="1"/>
  <c r="BB34" i="32" s="1"/>
  <c r="BC34" i="32" s="1"/>
  <c r="BD34" i="32" s="1"/>
  <c r="BE34" i="32" s="1"/>
  <c r="BF34" i="32" s="1"/>
  <c r="BG34" i="32" s="1"/>
  <c r="BH34" i="32" s="1"/>
  <c r="BI34" i="32" s="1"/>
  <c r="BJ34" i="32" s="1"/>
  <c r="BK34" i="32" s="1"/>
  <c r="BL34" i="32" s="1"/>
  <c r="BM34" i="32" s="1"/>
  <c r="BN34" i="32" s="1"/>
  <c r="BO34" i="32" s="1"/>
  <c r="BP34" i="32" s="1"/>
  <c r="BQ34" i="32" s="1"/>
  <c r="BR34" i="32" s="1"/>
  <c r="BS34" i="32" s="1"/>
  <c r="O86" i="32"/>
  <c r="O42" i="32"/>
  <c r="N93" i="32"/>
  <c r="N49" i="32"/>
  <c r="N71" i="32" s="1"/>
  <c r="O96" i="32"/>
  <c r="O52" i="32"/>
  <c r="M83" i="32"/>
  <c r="M104" i="32" s="1"/>
  <c r="L61" i="32"/>
  <c r="N95" i="32"/>
  <c r="N51" i="32"/>
  <c r="M84" i="32"/>
  <c r="M105" i="32" s="1"/>
  <c r="M126" i="32" s="1"/>
  <c r="L62" i="32"/>
  <c r="M40" i="32"/>
  <c r="M41" i="32"/>
  <c r="M95" i="32"/>
  <c r="M116" i="32" s="1"/>
  <c r="L73" i="32"/>
  <c r="M73" i="32"/>
  <c r="N94" i="32"/>
  <c r="N82" i="32"/>
  <c r="M39" i="32"/>
  <c r="M61" i="32" s="1"/>
  <c r="M92" i="32"/>
  <c r="M113" i="32" s="1"/>
  <c r="L70" i="32"/>
  <c r="M48" i="32"/>
  <c r="N50" i="32"/>
  <c r="N72" i="32" s="1"/>
  <c r="N38" i="32"/>
  <c r="M91" i="32"/>
  <c r="M112" i="32" s="1"/>
  <c r="M69" i="32"/>
  <c r="L69" i="32"/>
  <c r="N67" i="32"/>
  <c r="M89" i="32"/>
  <c r="M110" i="32" s="1"/>
  <c r="M131" i="32" s="1"/>
  <c r="L67" i="32"/>
  <c r="M67" i="32"/>
  <c r="N90" i="32"/>
  <c r="N91" i="32"/>
  <c r="N47" i="32"/>
  <c r="M93" i="32"/>
  <c r="M114" i="32" s="1"/>
  <c r="M135" i="32" s="1"/>
  <c r="M71" i="32"/>
  <c r="L71" i="32"/>
  <c r="M88" i="32"/>
  <c r="M109" i="32" s="1"/>
  <c r="M130" i="32" s="1"/>
  <c r="L66" i="32"/>
  <c r="M44" i="32"/>
  <c r="M66" i="32" s="1"/>
  <c r="N89" i="32"/>
  <c r="O90" i="32"/>
  <c r="M87" i="32"/>
  <c r="M108" i="32" s="1"/>
  <c r="L65" i="32"/>
  <c r="O89" i="32"/>
  <c r="O45" i="32"/>
  <c r="O67" i="32" s="1"/>
  <c r="P90" i="32"/>
  <c r="M85" i="32"/>
  <c r="M106" i="32" s="1"/>
  <c r="N86" i="32"/>
  <c r="M43" i="32"/>
  <c r="P46" i="32"/>
  <c r="P68" i="32" s="1"/>
  <c r="N96" i="32"/>
  <c r="L55" i="32"/>
  <c r="M82" i="32"/>
  <c r="M86" i="32"/>
  <c r="M107" i="32" s="1"/>
  <c r="M64" i="32"/>
  <c r="M90" i="32"/>
  <c r="M111" i="32" s="1"/>
  <c r="O68" i="32"/>
  <c r="L68" i="32"/>
  <c r="N68" i="32"/>
  <c r="M68" i="32"/>
  <c r="M94" i="32"/>
  <c r="M115" i="32" s="1"/>
  <c r="M136" i="32" s="1"/>
  <c r="M72" i="32"/>
  <c r="L72" i="32"/>
  <c r="L64" i="32"/>
  <c r="K77" i="32"/>
  <c r="N64" i="32"/>
  <c r="L60" i="32"/>
  <c r="M60" i="32"/>
  <c r="M96" i="32"/>
  <c r="M117" i="32" s="1"/>
  <c r="M138" i="32" s="1"/>
  <c r="M74" i="32"/>
  <c r="N74" i="32"/>
  <c r="L74" i="32"/>
  <c r="L126" i="32"/>
  <c r="L127" i="32"/>
  <c r="L131" i="32"/>
  <c r="L125" i="32"/>
  <c r="L128" i="32"/>
  <c r="L135" i="32"/>
  <c r="L103" i="32"/>
  <c r="L99" i="32"/>
  <c r="L100" i="32" s="1"/>
  <c r="L133" i="32"/>
  <c r="L132" i="32"/>
  <c r="L130" i="32"/>
  <c r="L138" i="32"/>
  <c r="L129" i="32"/>
  <c r="L137" i="32"/>
  <c r="L134" i="32"/>
  <c r="L136" i="32"/>
  <c r="K141" i="32"/>
  <c r="L259" i="26"/>
  <c r="M54" i="26"/>
  <c r="N54" i="26" s="1"/>
  <c r="O54" i="26" s="1"/>
  <c r="P54" i="26" s="1"/>
  <c r="Q54" i="26" s="1"/>
  <c r="R54" i="26" s="1"/>
  <c r="S54" i="26" s="1"/>
  <c r="T54" i="26" s="1"/>
  <c r="U54" i="26" s="1"/>
  <c r="V54" i="26" s="1"/>
  <c r="W54" i="26" s="1"/>
  <c r="X54" i="26" s="1"/>
  <c r="Y54" i="26" s="1"/>
  <c r="Z54" i="26" s="1"/>
  <c r="AA54" i="26" s="1"/>
  <c r="AB54" i="26" s="1"/>
  <c r="AC54" i="26" s="1"/>
  <c r="AD54" i="26" s="1"/>
  <c r="AE54" i="26" s="1"/>
  <c r="AF54" i="26" s="1"/>
  <c r="AG54" i="26" s="1"/>
  <c r="AH54" i="26" s="1"/>
  <c r="AI54" i="26" s="1"/>
  <c r="AJ54" i="26" s="1"/>
  <c r="AK54" i="26" s="1"/>
  <c r="AL54" i="26" s="1"/>
  <c r="AM54" i="26" s="1"/>
  <c r="AN54" i="26" s="1"/>
  <c r="AO54" i="26" s="1"/>
  <c r="AP54" i="26" s="1"/>
  <c r="AQ54" i="26" s="1"/>
  <c r="AR54" i="26" s="1"/>
  <c r="AS54" i="26" s="1"/>
  <c r="AT54" i="26" s="1"/>
  <c r="AU54" i="26" s="1"/>
  <c r="AV54" i="26" s="1"/>
  <c r="AW54" i="26" s="1"/>
  <c r="AX54" i="26" s="1"/>
  <c r="AY54" i="26" s="1"/>
  <c r="AZ54" i="26" s="1"/>
  <c r="BA54" i="26" s="1"/>
  <c r="BB54" i="26" s="1"/>
  <c r="BC54" i="26" s="1"/>
  <c r="BD54" i="26" s="1"/>
  <c r="BE54" i="26" s="1"/>
  <c r="BF54" i="26" s="1"/>
  <c r="BG54" i="26" s="1"/>
  <c r="BH54" i="26" s="1"/>
  <c r="BI54" i="26" s="1"/>
  <c r="BJ54" i="26" s="1"/>
  <c r="BK54" i="26" s="1"/>
  <c r="BL54" i="26" s="1"/>
  <c r="BM54" i="26" s="1"/>
  <c r="BN54" i="26" s="1"/>
  <c r="BO54" i="26" s="1"/>
  <c r="BP54" i="26" s="1"/>
  <c r="BQ54" i="26" s="1"/>
  <c r="BR54" i="26" s="1"/>
  <c r="BS54" i="26" s="1"/>
  <c r="K261" i="26"/>
  <c r="L256" i="26"/>
  <c r="L248" i="26"/>
  <c r="L240" i="26"/>
  <c r="L232" i="26"/>
  <c r="L225" i="26"/>
  <c r="L252" i="26"/>
  <c r="L244" i="26"/>
  <c r="L236" i="26"/>
  <c r="L228" i="26"/>
  <c r="L258" i="26"/>
  <c r="L250" i="26"/>
  <c r="L242" i="26"/>
  <c r="L234" i="26"/>
  <c r="L257" i="26"/>
  <c r="L249" i="26"/>
  <c r="L241" i="26"/>
  <c r="L255" i="26"/>
  <c r="L247" i="26"/>
  <c r="L239" i="26"/>
  <c r="L254" i="26"/>
  <c r="L246" i="26"/>
  <c r="L230" i="26"/>
  <c r="L253" i="26"/>
  <c r="L245" i="26"/>
  <c r="L237" i="26"/>
  <c r="L229" i="26"/>
  <c r="L235" i="26"/>
  <c r="L251" i="26"/>
  <c r="L243" i="26"/>
  <c r="L227" i="26"/>
  <c r="L220" i="26"/>
  <c r="M173" i="26"/>
  <c r="M214" i="26" s="1"/>
  <c r="M215" i="26"/>
  <c r="M207" i="26"/>
  <c r="M199" i="26"/>
  <c r="M240" i="26" s="1"/>
  <c r="M191" i="26"/>
  <c r="L103" i="26"/>
  <c r="M145" i="26"/>
  <c r="M186" i="26" s="1"/>
  <c r="M85" i="26"/>
  <c r="N169" i="26" s="1"/>
  <c r="M169" i="26"/>
  <c r="M210" i="26" s="1"/>
  <c r="M93" i="26"/>
  <c r="N177" i="26" s="1"/>
  <c r="M177" i="26"/>
  <c r="M218" i="26" s="1"/>
  <c r="M202" i="26"/>
  <c r="M194" i="26"/>
  <c r="M235" i="26" s="1"/>
  <c r="M92" i="26"/>
  <c r="N176" i="26" s="1"/>
  <c r="M176" i="26"/>
  <c r="M217" i="26" s="1"/>
  <c r="M209" i="26"/>
  <c r="M201" i="26"/>
  <c r="M242" i="26" s="1"/>
  <c r="M193" i="26"/>
  <c r="M234" i="26" s="1"/>
  <c r="M185" i="26"/>
  <c r="M208" i="26"/>
  <c r="M200" i="26"/>
  <c r="M241" i="26" s="1"/>
  <c r="M171" i="26"/>
  <c r="M212" i="26" s="1"/>
  <c r="L179" i="26"/>
  <c r="L180" i="26" s="1"/>
  <c r="M206" i="26"/>
  <c r="M198" i="26"/>
  <c r="M190" i="26"/>
  <c r="M213" i="26"/>
  <c r="M254" i="26" s="1"/>
  <c r="M205" i="26"/>
  <c r="M197" i="26"/>
  <c r="M148" i="26"/>
  <c r="M189" i="26" s="1"/>
  <c r="M183" i="26"/>
  <c r="M204" i="26"/>
  <c r="M245" i="26" s="1"/>
  <c r="M196" i="26"/>
  <c r="M237" i="26" s="1"/>
  <c r="M188" i="26"/>
  <c r="M175" i="26"/>
  <c r="M216" i="26" s="1"/>
  <c r="M151" i="26"/>
  <c r="M192" i="26" s="1"/>
  <c r="M143" i="26"/>
  <c r="M184" i="26" s="1"/>
  <c r="M211" i="26"/>
  <c r="M252" i="26" s="1"/>
  <c r="M203" i="26"/>
  <c r="M195" i="26"/>
  <c r="M236" i="26" s="1"/>
  <c r="M187" i="26"/>
  <c r="M228" i="26" s="1"/>
  <c r="L102" i="26"/>
  <c r="L105" i="26"/>
  <c r="L100" i="26"/>
  <c r="M58" i="26"/>
  <c r="N142" i="26" s="1"/>
  <c r="L104" i="26"/>
  <c r="L107" i="26"/>
  <c r="L108" i="26"/>
  <c r="L113" i="26"/>
  <c r="M71" i="26"/>
  <c r="M63" i="26"/>
  <c r="L125" i="26"/>
  <c r="M83" i="26"/>
  <c r="M61" i="26"/>
  <c r="N145" i="26" s="1"/>
  <c r="M62" i="26"/>
  <c r="N146" i="26" s="1"/>
  <c r="M65" i="26"/>
  <c r="N149" i="26" s="1"/>
  <c r="M59" i="26"/>
  <c r="N143" i="26" s="1"/>
  <c r="M60" i="26"/>
  <c r="M66" i="26"/>
  <c r="N150" i="26" s="1"/>
  <c r="L115" i="26"/>
  <c r="M73" i="26"/>
  <c r="N157" i="26" s="1"/>
  <c r="M67" i="26"/>
  <c r="N151" i="26" s="1"/>
  <c r="L95" i="26"/>
  <c r="L111" i="26"/>
  <c r="M69" i="26"/>
  <c r="L112" i="26"/>
  <c r="M70" i="26"/>
  <c r="L116" i="26"/>
  <c r="M74" i="26"/>
  <c r="N158" i="26" s="1"/>
  <c r="L118" i="26"/>
  <c r="M76" i="26"/>
  <c r="N160" i="26" s="1"/>
  <c r="L119" i="26"/>
  <c r="M77" i="26"/>
  <c r="N89" i="26"/>
  <c r="N91" i="26"/>
  <c r="L110" i="26"/>
  <c r="L114" i="26"/>
  <c r="L120" i="26"/>
  <c r="M78" i="26"/>
  <c r="M64" i="26"/>
  <c r="N148" i="26" s="1"/>
  <c r="M68" i="26"/>
  <c r="N152" i="26" s="1"/>
  <c r="M72" i="26"/>
  <c r="L124" i="26"/>
  <c r="M82" i="26"/>
  <c r="N166" i="26" s="1"/>
  <c r="N87" i="26"/>
  <c r="O171" i="26" s="1"/>
  <c r="L122" i="26"/>
  <c r="M80" i="26"/>
  <c r="L123" i="26"/>
  <c r="M81" i="26"/>
  <c r="N165" i="26" s="1"/>
  <c r="L132" i="26"/>
  <c r="M90" i="26"/>
  <c r="N174" i="26" s="1"/>
  <c r="L130" i="26"/>
  <c r="M88" i="26"/>
  <c r="N172" i="26" s="1"/>
  <c r="L126" i="26"/>
  <c r="M84" i="26"/>
  <c r="N168" i="26" s="1"/>
  <c r="M129" i="26"/>
  <c r="L129" i="26"/>
  <c r="L117" i="26"/>
  <c r="L121" i="26"/>
  <c r="L128" i="26"/>
  <c r="M86" i="26"/>
  <c r="N170" i="26" s="1"/>
  <c r="M75" i="26"/>
  <c r="N159" i="26" s="1"/>
  <c r="M79" i="26"/>
  <c r="N163" i="26" s="1"/>
  <c r="L127" i="26"/>
  <c r="M133" i="26"/>
  <c r="L133" i="26"/>
  <c r="L131" i="26"/>
  <c r="M131" i="26"/>
  <c r="K137" i="26"/>
  <c r="L134" i="26"/>
  <c r="L135" i="26"/>
  <c r="N260" i="36" l="1"/>
  <c r="O359" i="36"/>
  <c r="N228" i="36"/>
  <c r="O327" i="36"/>
  <c r="N234" i="36"/>
  <c r="O333" i="36"/>
  <c r="O431" i="36" s="1"/>
  <c r="N241" i="36"/>
  <c r="O340" i="36"/>
  <c r="O438" i="36" s="1"/>
  <c r="N236" i="36"/>
  <c r="O335" i="36"/>
  <c r="N216" i="36"/>
  <c r="O315" i="36"/>
  <c r="O413" i="36" s="1"/>
  <c r="N267" i="36"/>
  <c r="O366" i="36"/>
  <c r="O464" i="36" s="1"/>
  <c r="O562" i="36" s="1"/>
  <c r="M623" i="36"/>
  <c r="M622" i="36"/>
  <c r="L638" i="36"/>
  <c r="M624" i="36"/>
  <c r="K638" i="36"/>
  <c r="L625" i="36"/>
  <c r="M638" i="36"/>
  <c r="N221" i="36"/>
  <c r="N616" i="36"/>
  <c r="M628" i="36"/>
  <c r="N415" i="36"/>
  <c r="N636" i="36" s="1"/>
  <c r="M629" i="36"/>
  <c r="N618" i="36"/>
  <c r="N617" i="36"/>
  <c r="M630" i="36"/>
  <c r="L641" i="36"/>
  <c r="L643" i="36"/>
  <c r="K642" i="36"/>
  <c r="L642" i="36"/>
  <c r="K643" i="36"/>
  <c r="M642" i="36"/>
  <c r="K641" i="36"/>
  <c r="N519" i="36"/>
  <c r="N522" i="36"/>
  <c r="N546" i="36"/>
  <c r="N532" i="36"/>
  <c r="N527" i="36"/>
  <c r="N524" i="36"/>
  <c r="N559" i="36"/>
  <c r="N518" i="36"/>
  <c r="N533" i="36"/>
  <c r="N548" i="36"/>
  <c r="N545" i="36"/>
  <c r="N510" i="36"/>
  <c r="N562" i="36"/>
  <c r="N560" i="36"/>
  <c r="N557" i="36"/>
  <c r="N540" i="36"/>
  <c r="N515" i="36"/>
  <c r="N547" i="36"/>
  <c r="N520" i="36"/>
  <c r="N511" i="36"/>
  <c r="N531" i="36"/>
  <c r="N542" i="36"/>
  <c r="N534" i="36"/>
  <c r="N556" i="36"/>
  <c r="N537" i="36"/>
  <c r="N558" i="36"/>
  <c r="N514" i="36"/>
  <c r="N553" i="36"/>
  <c r="N530" i="36"/>
  <c r="N517" i="36"/>
  <c r="N521" i="36"/>
  <c r="N543" i="36"/>
  <c r="N539" i="36"/>
  <c r="N550" i="36"/>
  <c r="N552" i="36"/>
  <c r="N526" i="36"/>
  <c r="N529" i="36"/>
  <c r="N555" i="36"/>
  <c r="N536" i="36"/>
  <c r="N544" i="36"/>
  <c r="N512" i="36"/>
  <c r="N541" i="36"/>
  <c r="N535" i="36"/>
  <c r="N418" i="36"/>
  <c r="N635" i="36" s="1"/>
  <c r="M516" i="36"/>
  <c r="M641" i="36" s="1"/>
  <c r="N525" i="36"/>
  <c r="L631" i="36"/>
  <c r="L632" i="36" s="1"/>
  <c r="N239" i="36"/>
  <c r="N246" i="36"/>
  <c r="N252" i="36"/>
  <c r="N250" i="36"/>
  <c r="N229" i="36"/>
  <c r="N244" i="36"/>
  <c r="N230" i="36"/>
  <c r="N258" i="36"/>
  <c r="N254" i="36"/>
  <c r="N223" i="36"/>
  <c r="O435" i="36"/>
  <c r="N238" i="36"/>
  <c r="N263" i="36"/>
  <c r="N265" i="36"/>
  <c r="N219" i="36"/>
  <c r="N231" i="36"/>
  <c r="N256" i="36"/>
  <c r="N253" i="36"/>
  <c r="N215" i="36"/>
  <c r="N262" i="36"/>
  <c r="N235" i="36"/>
  <c r="N233" i="36"/>
  <c r="N240" i="36"/>
  <c r="N242" i="36"/>
  <c r="O424" i="36"/>
  <c r="O145" i="36"/>
  <c r="P343" i="36" s="1"/>
  <c r="N251" i="36"/>
  <c r="N222" i="36"/>
  <c r="N227" i="36"/>
  <c r="N247" i="36"/>
  <c r="N257" i="36"/>
  <c r="N259" i="36"/>
  <c r="N264" i="36"/>
  <c r="N220" i="36"/>
  <c r="N249" i="36"/>
  <c r="N266" i="36"/>
  <c r="N232" i="36"/>
  <c r="N225" i="36"/>
  <c r="N237" i="36"/>
  <c r="N217" i="36"/>
  <c r="N218" i="36"/>
  <c r="N243" i="36"/>
  <c r="N261" i="36"/>
  <c r="N255" i="36"/>
  <c r="N226" i="36"/>
  <c r="N248" i="36"/>
  <c r="N224" i="36"/>
  <c r="N245" i="36"/>
  <c r="K625" i="36"/>
  <c r="N209" i="36"/>
  <c r="O442" i="36"/>
  <c r="O436" i="36"/>
  <c r="O441" i="36"/>
  <c r="O427" i="36"/>
  <c r="O525" i="36" s="1"/>
  <c r="M509" i="36"/>
  <c r="M643" i="36" s="1"/>
  <c r="M408" i="36"/>
  <c r="L603" i="36"/>
  <c r="O146" i="36"/>
  <c r="O416" i="36"/>
  <c r="M505" i="36"/>
  <c r="N214" i="36"/>
  <c r="O414" i="36"/>
  <c r="O432" i="36"/>
  <c r="O420" i="36"/>
  <c r="O428" i="36"/>
  <c r="O115" i="36"/>
  <c r="P313" i="36" s="1"/>
  <c r="O458" i="36"/>
  <c r="O450" i="36"/>
  <c r="O452" i="36"/>
  <c r="O124" i="36"/>
  <c r="P322" i="36" s="1"/>
  <c r="O127" i="36"/>
  <c r="P325" i="36" s="1"/>
  <c r="O144" i="36"/>
  <c r="P342" i="36" s="1"/>
  <c r="O440" i="36"/>
  <c r="O538" i="36" s="1"/>
  <c r="O142" i="36"/>
  <c r="P340" i="36" s="1"/>
  <c r="O132" i="36"/>
  <c r="O134" i="36"/>
  <c r="O121" i="36"/>
  <c r="P319" i="36" s="1"/>
  <c r="O453" i="36"/>
  <c r="O455" i="36"/>
  <c r="O459" i="36"/>
  <c r="O161" i="36"/>
  <c r="N111" i="36"/>
  <c r="O139" i="36"/>
  <c r="O461" i="36"/>
  <c r="O462" i="36"/>
  <c r="O560" i="36" s="1"/>
  <c r="O456" i="36"/>
  <c r="O451" i="36"/>
  <c r="O131" i="36"/>
  <c r="O141" i="36"/>
  <c r="P339" i="36" s="1"/>
  <c r="O117" i="36"/>
  <c r="P315" i="36" s="1"/>
  <c r="O118" i="36"/>
  <c r="P316" i="36" s="1"/>
  <c r="O116" i="36"/>
  <c r="O136" i="36"/>
  <c r="P334" i="36" s="1"/>
  <c r="O460" i="36"/>
  <c r="O449" i="36"/>
  <c r="O448" i="36"/>
  <c r="O122" i="36"/>
  <c r="P320" i="36" s="1"/>
  <c r="O454" i="36"/>
  <c r="O130" i="36"/>
  <c r="P328" i="36" s="1"/>
  <c r="O128" i="36"/>
  <c r="P326" i="36" s="1"/>
  <c r="O138" i="36"/>
  <c r="P336" i="36" s="1"/>
  <c r="O140" i="36"/>
  <c r="O143" i="36"/>
  <c r="P341" i="36" s="1"/>
  <c r="O123" i="36"/>
  <c r="O126" i="36"/>
  <c r="O133" i="36"/>
  <c r="P331" i="36" s="1"/>
  <c r="O447" i="36"/>
  <c r="O463" i="36"/>
  <c r="O137" i="36"/>
  <c r="O125" i="36"/>
  <c r="O129" i="36"/>
  <c r="O120" i="36"/>
  <c r="P318" i="36" s="1"/>
  <c r="O119" i="36"/>
  <c r="P317" i="36" s="1"/>
  <c r="O135" i="36"/>
  <c r="H2" i="36"/>
  <c r="M308" i="36"/>
  <c r="O147" i="36"/>
  <c r="P345" i="36" s="1"/>
  <c r="O443" i="36"/>
  <c r="O457" i="36"/>
  <c r="O148" i="36"/>
  <c r="P346" i="36" s="1"/>
  <c r="O444" i="36"/>
  <c r="O149" i="36"/>
  <c r="P347" i="36" s="1"/>
  <c r="O445" i="36"/>
  <c r="O150" i="36"/>
  <c r="P348" i="36" s="1"/>
  <c r="O446" i="36"/>
  <c r="O167" i="36"/>
  <c r="P365" i="36" s="1"/>
  <c r="O163" i="36"/>
  <c r="O158" i="36"/>
  <c r="O165" i="36"/>
  <c r="P363" i="36" s="1"/>
  <c r="O166" i="36"/>
  <c r="P364" i="36" s="1"/>
  <c r="O156" i="36"/>
  <c r="P354" i="36" s="1"/>
  <c r="O164" i="36"/>
  <c r="P362" i="36" s="1"/>
  <c r="O155" i="36"/>
  <c r="P353" i="36" s="1"/>
  <c r="O151" i="36"/>
  <c r="O406" i="36"/>
  <c r="O159" i="36"/>
  <c r="P357" i="36" s="1"/>
  <c r="O153" i="36"/>
  <c r="P351" i="36" s="1"/>
  <c r="O168" i="36"/>
  <c r="P366" i="36" s="1"/>
  <c r="O157" i="36"/>
  <c r="P355" i="36" s="1"/>
  <c r="O160" i="36"/>
  <c r="O162" i="36"/>
  <c r="O152" i="36"/>
  <c r="P350" i="36" s="1"/>
  <c r="O154" i="36"/>
  <c r="P352" i="36" s="1"/>
  <c r="N407" i="36"/>
  <c r="O437" i="36"/>
  <c r="O419" i="36"/>
  <c r="O423" i="36"/>
  <c r="O421" i="36"/>
  <c r="O422" i="36"/>
  <c r="O430" i="36"/>
  <c r="N411" i="36"/>
  <c r="N637" i="36" s="1"/>
  <c r="O439" i="36"/>
  <c r="O412" i="36"/>
  <c r="O417" i="36"/>
  <c r="O426" i="36"/>
  <c r="O434" i="36"/>
  <c r="O429" i="36"/>
  <c r="O433" i="36"/>
  <c r="O425" i="36"/>
  <c r="N112" i="32"/>
  <c r="N133" i="32" s="1"/>
  <c r="M133" i="32"/>
  <c r="M129" i="32"/>
  <c r="M127" i="32"/>
  <c r="M134" i="32"/>
  <c r="M99" i="32"/>
  <c r="M100" i="32" s="1"/>
  <c r="O82" i="32"/>
  <c r="O38" i="32"/>
  <c r="O60" i="32" s="1"/>
  <c r="P96" i="32"/>
  <c r="P52" i="32"/>
  <c r="M137" i="32"/>
  <c r="N107" i="32"/>
  <c r="N60" i="32"/>
  <c r="N84" i="32"/>
  <c r="N105" i="32" s="1"/>
  <c r="N40" i="32"/>
  <c r="N111" i="32"/>
  <c r="N132" i="32" s="1"/>
  <c r="M55" i="32"/>
  <c r="O74" i="32"/>
  <c r="Q90" i="32"/>
  <c r="Q46" i="32"/>
  <c r="P89" i="32"/>
  <c r="P45" i="32"/>
  <c r="N88" i="32"/>
  <c r="N109" i="32" s="1"/>
  <c r="N44" i="32"/>
  <c r="N83" i="32"/>
  <c r="N39" i="32"/>
  <c r="L77" i="32"/>
  <c r="O91" i="32"/>
  <c r="O47" i="32"/>
  <c r="N117" i="32"/>
  <c r="N114" i="32"/>
  <c r="M128" i="32"/>
  <c r="N110" i="32"/>
  <c r="N87" i="32"/>
  <c r="N108" i="32" s="1"/>
  <c r="N43" i="32"/>
  <c r="O94" i="32"/>
  <c r="O50" i="32"/>
  <c r="O93" i="32"/>
  <c r="O49" i="32"/>
  <c r="L120" i="32"/>
  <c r="L124" i="32"/>
  <c r="L141" i="32" s="1"/>
  <c r="M103" i="32"/>
  <c r="M125" i="32"/>
  <c r="N92" i="32"/>
  <c r="N113" i="32" s="1"/>
  <c r="N48" i="32"/>
  <c r="N70" i="32" s="1"/>
  <c r="N73" i="32"/>
  <c r="M62" i="32"/>
  <c r="P86" i="32"/>
  <c r="P42" i="32"/>
  <c r="N116" i="32"/>
  <c r="N137" i="32" s="1"/>
  <c r="N85" i="32"/>
  <c r="N106" i="32" s="1"/>
  <c r="N41" i="32"/>
  <c r="N115" i="32"/>
  <c r="O64" i="32"/>
  <c r="M70" i="32"/>
  <c r="M132" i="32"/>
  <c r="N69" i="32"/>
  <c r="O95" i="32"/>
  <c r="O51" i="32"/>
  <c r="M63" i="32"/>
  <c r="M65" i="32"/>
  <c r="N191" i="26"/>
  <c r="N232" i="26" s="1"/>
  <c r="N199" i="26"/>
  <c r="N240" i="26" s="1"/>
  <c r="M259" i="26"/>
  <c r="M127" i="26"/>
  <c r="N218" i="26"/>
  <c r="N85" i="26"/>
  <c r="O169" i="26" s="1"/>
  <c r="M135" i="26"/>
  <c r="N216" i="26"/>
  <c r="N257" i="26" s="1"/>
  <c r="M238" i="26"/>
  <c r="M233" i="26"/>
  <c r="M229" i="26"/>
  <c r="M225" i="26"/>
  <c r="L261" i="26"/>
  <c r="M253" i="26"/>
  <c r="M231" i="26"/>
  <c r="M249" i="26"/>
  <c r="M256" i="26"/>
  <c r="M226" i="26"/>
  <c r="N93" i="26"/>
  <c r="O177" i="26" s="1"/>
  <c r="N214" i="26"/>
  <c r="M251" i="26"/>
  <c r="M232" i="26"/>
  <c r="M248" i="26"/>
  <c r="M227" i="26"/>
  <c r="M230" i="26"/>
  <c r="M246" i="26"/>
  <c r="M255" i="26"/>
  <c r="M250" i="26"/>
  <c r="N212" i="26"/>
  <c r="N253" i="26" s="1"/>
  <c r="M243" i="26"/>
  <c r="M224" i="26"/>
  <c r="M258" i="26"/>
  <c r="M239" i="26"/>
  <c r="M247" i="26"/>
  <c r="M257" i="26"/>
  <c r="M244" i="26"/>
  <c r="N192" i="26"/>
  <c r="N233" i="26" s="1"/>
  <c r="N207" i="26"/>
  <c r="N248" i="26" s="1"/>
  <c r="N210" i="26"/>
  <c r="N251" i="26" s="1"/>
  <c r="N215" i="26"/>
  <c r="M220" i="26"/>
  <c r="N189" i="26"/>
  <c r="N184" i="26"/>
  <c r="N225" i="26" s="1"/>
  <c r="M111" i="26"/>
  <c r="N153" i="26"/>
  <c r="N194" i="26" s="1"/>
  <c r="M179" i="26"/>
  <c r="M180" i="26" s="1"/>
  <c r="M122" i="26"/>
  <c r="N164" i="26"/>
  <c r="N205" i="26" s="1"/>
  <c r="M120" i="26"/>
  <c r="N162" i="26"/>
  <c r="N203" i="26" s="1"/>
  <c r="N244" i="26" s="1"/>
  <c r="M128" i="26"/>
  <c r="N193" i="26"/>
  <c r="N186" i="26"/>
  <c r="N227" i="26" s="1"/>
  <c r="N201" i="26"/>
  <c r="M125" i="26"/>
  <c r="N167" i="26"/>
  <c r="N208" i="26" s="1"/>
  <c r="N249" i="26" s="1"/>
  <c r="N187" i="26"/>
  <c r="N213" i="26"/>
  <c r="N254" i="26" s="1"/>
  <c r="N209" i="26"/>
  <c r="M134" i="26"/>
  <c r="N92" i="26"/>
  <c r="O176" i="26" s="1"/>
  <c r="N133" i="26"/>
  <c r="O175" i="26"/>
  <c r="N204" i="26"/>
  <c r="N190" i="26"/>
  <c r="N200" i="26"/>
  <c r="N241" i="26" s="1"/>
  <c r="N217" i="26"/>
  <c r="M114" i="26"/>
  <c r="N156" i="26"/>
  <c r="N197" i="26" s="1"/>
  <c r="N131" i="26"/>
  <c r="O173" i="26"/>
  <c r="M112" i="26"/>
  <c r="N154" i="26"/>
  <c r="N195" i="26" s="1"/>
  <c r="M105" i="26"/>
  <c r="N147" i="26"/>
  <c r="N188" i="26" s="1"/>
  <c r="N198" i="26"/>
  <c r="N239" i="26" s="1"/>
  <c r="M119" i="26"/>
  <c r="N161" i="26"/>
  <c r="N202" i="26" s="1"/>
  <c r="M102" i="26"/>
  <c r="N144" i="26"/>
  <c r="N185" i="26" s="1"/>
  <c r="N226" i="26" s="1"/>
  <c r="M113" i="26"/>
  <c r="N155" i="26"/>
  <c r="N196" i="26" s="1"/>
  <c r="N211" i="26"/>
  <c r="N252" i="26" s="1"/>
  <c r="N183" i="26"/>
  <c r="N224" i="26" s="1"/>
  <c r="N206" i="26"/>
  <c r="M108" i="26"/>
  <c r="M106" i="26"/>
  <c r="M101" i="26"/>
  <c r="M104" i="26"/>
  <c r="M109" i="26"/>
  <c r="M103" i="26"/>
  <c r="N58" i="26"/>
  <c r="O142" i="26" s="1"/>
  <c r="M100" i="26"/>
  <c r="M107" i="26"/>
  <c r="N82" i="26"/>
  <c r="O166" i="26" s="1"/>
  <c r="N74" i="26"/>
  <c r="M117" i="26"/>
  <c r="M126" i="26"/>
  <c r="M130" i="26"/>
  <c r="N78" i="26"/>
  <c r="O162" i="26" s="1"/>
  <c r="M116" i="26"/>
  <c r="N61" i="26"/>
  <c r="O145" i="26" s="1"/>
  <c r="N76" i="26"/>
  <c r="N81" i="26"/>
  <c r="O165" i="26" s="1"/>
  <c r="N77" i="26"/>
  <c r="O161" i="26" s="1"/>
  <c r="N67" i="26"/>
  <c r="O151" i="26" s="1"/>
  <c r="N59" i="26"/>
  <c r="O143" i="26" s="1"/>
  <c r="N86" i="26"/>
  <c r="O170" i="26" s="1"/>
  <c r="N84" i="26"/>
  <c r="N64" i="26"/>
  <c r="M118" i="26"/>
  <c r="M121" i="26"/>
  <c r="M124" i="26"/>
  <c r="M95" i="26"/>
  <c r="M115" i="26"/>
  <c r="N63" i="26"/>
  <c r="O147" i="26" s="1"/>
  <c r="N68" i="26"/>
  <c r="M110" i="26"/>
  <c r="N129" i="26"/>
  <c r="N90" i="26"/>
  <c r="O174" i="26" s="1"/>
  <c r="M132" i="26"/>
  <c r="M123" i="26"/>
  <c r="N69" i="26"/>
  <c r="O153" i="26" s="1"/>
  <c r="L137" i="26"/>
  <c r="N60" i="26"/>
  <c r="O144" i="26" s="1"/>
  <c r="N80" i="26"/>
  <c r="O164" i="26" s="1"/>
  <c r="O89" i="26"/>
  <c r="P173" i="26" s="1"/>
  <c r="N73" i="26"/>
  <c r="N83" i="26"/>
  <c r="O167" i="26" s="1"/>
  <c r="N75" i="26"/>
  <c r="O159" i="26" s="1"/>
  <c r="N65" i="26"/>
  <c r="O149" i="26" s="1"/>
  <c r="N79" i="26"/>
  <c r="O163" i="26" s="1"/>
  <c r="N88" i="26"/>
  <c r="O172" i="26" s="1"/>
  <c r="O87" i="26"/>
  <c r="P171" i="26" s="1"/>
  <c r="N72" i="26"/>
  <c r="O156" i="26" s="1"/>
  <c r="O91" i="26"/>
  <c r="P175" i="26" s="1"/>
  <c r="N70" i="26"/>
  <c r="O154" i="26" s="1"/>
  <c r="N66" i="26"/>
  <c r="O150" i="26" s="1"/>
  <c r="N62" i="26"/>
  <c r="O146" i="26" s="1"/>
  <c r="N71" i="26"/>
  <c r="O155" i="26" s="1"/>
  <c r="N513" i="36" l="1"/>
  <c r="O191" i="26"/>
  <c r="O232" i="26" s="1"/>
  <c r="O257" i="36"/>
  <c r="P356" i="36"/>
  <c r="O222" i="36"/>
  <c r="P321" i="36"/>
  <c r="P419" i="36" s="1"/>
  <c r="O230" i="36"/>
  <c r="P329" i="36"/>
  <c r="P427" i="36" s="1"/>
  <c r="O225" i="36"/>
  <c r="P324" i="36"/>
  <c r="P422" i="36" s="1"/>
  <c r="O260" i="36"/>
  <c r="P359" i="36"/>
  <c r="O261" i="36"/>
  <c r="P360" i="36"/>
  <c r="P458" i="36" s="1"/>
  <c r="O236" i="36"/>
  <c r="P335" i="36"/>
  <c r="P433" i="36" s="1"/>
  <c r="O239" i="36"/>
  <c r="P338" i="36"/>
  <c r="P436" i="36" s="1"/>
  <c r="O233" i="36"/>
  <c r="P332" i="36"/>
  <c r="M625" i="36"/>
  <c r="O250" i="36"/>
  <c r="P349" i="36"/>
  <c r="O224" i="36"/>
  <c r="P323" i="36"/>
  <c r="P421" i="36" s="1"/>
  <c r="O215" i="36"/>
  <c r="P314" i="36"/>
  <c r="P412" i="36" s="1"/>
  <c r="O238" i="36"/>
  <c r="P337" i="36"/>
  <c r="P435" i="36" s="1"/>
  <c r="O231" i="36"/>
  <c r="P330" i="36"/>
  <c r="P428" i="36" s="1"/>
  <c r="O262" i="36"/>
  <c r="P361" i="36"/>
  <c r="P459" i="36" s="1"/>
  <c r="O228" i="36"/>
  <c r="P327" i="36"/>
  <c r="P425" i="36" s="1"/>
  <c r="O259" i="36"/>
  <c r="P358" i="36"/>
  <c r="P456" i="36" s="1"/>
  <c r="O234" i="36"/>
  <c r="P333" i="36"/>
  <c r="P431" i="36" s="1"/>
  <c r="O245" i="36"/>
  <c r="P344" i="36"/>
  <c r="P442" i="36" s="1"/>
  <c r="P540" i="36" s="1"/>
  <c r="N642" i="36"/>
  <c r="M644" i="36"/>
  <c r="K644" i="36"/>
  <c r="K645" i="36" s="1"/>
  <c r="N638" i="36"/>
  <c r="N624" i="36"/>
  <c r="N516" i="36"/>
  <c r="N641" i="36" s="1"/>
  <c r="N628" i="36"/>
  <c r="N630" i="36"/>
  <c r="L644" i="36"/>
  <c r="L645" i="36" s="1"/>
  <c r="O617" i="36"/>
  <c r="O618" i="36"/>
  <c r="O616" i="36"/>
  <c r="N623" i="36"/>
  <c r="O415" i="36"/>
  <c r="O636" i="36" s="1"/>
  <c r="N629" i="36"/>
  <c r="N622" i="36"/>
  <c r="O519" i="36"/>
  <c r="O515" i="36"/>
  <c r="O521" i="36"/>
  <c r="O541" i="36"/>
  <c r="O558" i="36"/>
  <c r="O554" i="36"/>
  <c r="O530" i="36"/>
  <c r="O550" i="36"/>
  <c r="O512" i="36"/>
  <c r="O553" i="36"/>
  <c r="O523" i="36"/>
  <c r="O510" i="36"/>
  <c r="O535" i="36"/>
  <c r="O543" i="36"/>
  <c r="O561" i="36"/>
  <c r="O559" i="36"/>
  <c r="O548" i="36"/>
  <c r="O539" i="36"/>
  <c r="O537" i="36"/>
  <c r="O545" i="36"/>
  <c r="O531" i="36"/>
  <c r="O536" i="36"/>
  <c r="O534" i="36"/>
  <c r="O533" i="36"/>
  <c r="O527" i="36"/>
  <c r="O542" i="36"/>
  <c r="O552" i="36"/>
  <c r="O514" i="36"/>
  <c r="O532" i="36"/>
  <c r="O520" i="36"/>
  <c r="O546" i="36"/>
  <c r="O557" i="36"/>
  <c r="O526" i="36"/>
  <c r="O549" i="36"/>
  <c r="O544" i="36"/>
  <c r="O511" i="36"/>
  <c r="O518" i="36"/>
  <c r="O522" i="36"/>
  <c r="O529" i="36"/>
  <c r="O556" i="36"/>
  <c r="O540" i="36"/>
  <c r="O524" i="36"/>
  <c r="O555" i="36"/>
  <c r="O547" i="36"/>
  <c r="O551" i="36"/>
  <c r="O418" i="36"/>
  <c r="O635" i="36" s="1"/>
  <c r="O528" i="36"/>
  <c r="O517" i="36"/>
  <c r="P441" i="36"/>
  <c r="P145" i="36"/>
  <c r="Q145" i="36" s="1"/>
  <c r="R343" i="36" s="1"/>
  <c r="P424" i="36"/>
  <c r="O218" i="36"/>
  <c r="O246" i="36"/>
  <c r="O229" i="36"/>
  <c r="O255" i="36"/>
  <c r="O265" i="36"/>
  <c r="O264" i="36"/>
  <c r="O241" i="36"/>
  <c r="O248" i="36"/>
  <c r="O266" i="36"/>
  <c r="O216" i="36"/>
  <c r="O217" i="36"/>
  <c r="O237" i="36"/>
  <c r="O249" i="36"/>
  <c r="O244" i="36"/>
  <c r="O252" i="36"/>
  <c r="O220" i="36"/>
  <c r="O223" i="36"/>
  <c r="O235" i="36"/>
  <c r="P420" i="36"/>
  <c r="O242" i="36"/>
  <c r="O240" i="36"/>
  <c r="O232" i="36"/>
  <c r="O258" i="36"/>
  <c r="O253" i="36"/>
  <c r="O221" i="36"/>
  <c r="P416" i="36"/>
  <c r="O219" i="36"/>
  <c r="P464" i="36"/>
  <c r="O247" i="36"/>
  <c r="O256" i="36"/>
  <c r="O254" i="36"/>
  <c r="O251" i="36"/>
  <c r="M631" i="36"/>
  <c r="M632" i="36" s="1"/>
  <c r="O226" i="36"/>
  <c r="O267" i="36"/>
  <c r="O263" i="36"/>
  <c r="O227" i="36"/>
  <c r="O243" i="36"/>
  <c r="M619" i="36"/>
  <c r="O209" i="36"/>
  <c r="P146" i="36"/>
  <c r="Q344" i="36" s="1"/>
  <c r="N408" i="36"/>
  <c r="O214" i="36"/>
  <c r="P115" i="36"/>
  <c r="Q313" i="36" s="1"/>
  <c r="P161" i="36"/>
  <c r="Q359" i="36" s="1"/>
  <c r="P123" i="36"/>
  <c r="P128" i="36"/>
  <c r="Q326" i="36" s="1"/>
  <c r="P139" i="36"/>
  <c r="Q337" i="36" s="1"/>
  <c r="P450" i="36"/>
  <c r="P453" i="36"/>
  <c r="P447" i="36"/>
  <c r="P461" i="36"/>
  <c r="P120" i="36"/>
  <c r="Q318" i="36" s="1"/>
  <c r="P125" i="36"/>
  <c r="Q323" i="36" s="1"/>
  <c r="P137" i="36"/>
  <c r="Q335" i="36" s="1"/>
  <c r="P130" i="36"/>
  <c r="Q328" i="36" s="1"/>
  <c r="P136" i="36"/>
  <c r="Q334" i="36" s="1"/>
  <c r="P432" i="36"/>
  <c r="P117" i="36"/>
  <c r="Q315" i="36" s="1"/>
  <c r="P457" i="36"/>
  <c r="P124" i="36"/>
  <c r="Q322" i="36" s="1"/>
  <c r="P135" i="36"/>
  <c r="Q333" i="36" s="1"/>
  <c r="P451" i="36"/>
  <c r="P141" i="36"/>
  <c r="Q339" i="36" s="1"/>
  <c r="P134" i="36"/>
  <c r="Q332" i="36" s="1"/>
  <c r="P132" i="36"/>
  <c r="Q330" i="36" s="1"/>
  <c r="P127" i="36"/>
  <c r="Q325" i="36" s="1"/>
  <c r="P448" i="36"/>
  <c r="P129" i="36"/>
  <c r="Q327" i="36" s="1"/>
  <c r="P133" i="36"/>
  <c r="Q331" i="36" s="1"/>
  <c r="P143" i="36"/>
  <c r="Q341" i="36" s="1"/>
  <c r="P116" i="36"/>
  <c r="Q314" i="36" s="1"/>
  <c r="P144" i="36"/>
  <c r="P440" i="36"/>
  <c r="P460" i="36"/>
  <c r="P138" i="36"/>
  <c r="Q336" i="36" s="1"/>
  <c r="P131" i="36"/>
  <c r="Q329" i="36" s="1"/>
  <c r="P449" i="36"/>
  <c r="P452" i="36"/>
  <c r="P550" i="36" s="1"/>
  <c r="P126" i="36"/>
  <c r="P140" i="36"/>
  <c r="Q338" i="36" s="1"/>
  <c r="P463" i="36"/>
  <c r="P119" i="36"/>
  <c r="Q317" i="36" s="1"/>
  <c r="O111" i="36"/>
  <c r="P142" i="36"/>
  <c r="Q340" i="36" s="1"/>
  <c r="P455" i="36"/>
  <c r="P553" i="36" s="1"/>
  <c r="P462" i="36"/>
  <c r="P122" i="36"/>
  <c r="Q320" i="36" s="1"/>
  <c r="P118" i="36"/>
  <c r="Q316" i="36" s="1"/>
  <c r="P414" i="36"/>
  <c r="P121" i="36"/>
  <c r="Q319" i="36" s="1"/>
  <c r="M603" i="36"/>
  <c r="N308" i="36"/>
  <c r="P150" i="36"/>
  <c r="P446" i="36"/>
  <c r="P149" i="36"/>
  <c r="Q347" i="36" s="1"/>
  <c r="P445" i="36"/>
  <c r="P454" i="36"/>
  <c r="P148" i="36"/>
  <c r="Q346" i="36" s="1"/>
  <c r="P444" i="36"/>
  <c r="P147" i="36"/>
  <c r="P443" i="36"/>
  <c r="P152" i="36"/>
  <c r="Q350" i="36" s="1"/>
  <c r="P160" i="36"/>
  <c r="Q358" i="36" s="1"/>
  <c r="P163" i="36"/>
  <c r="Q361" i="36" s="1"/>
  <c r="P154" i="36"/>
  <c r="Q352" i="36" s="1"/>
  <c r="P156" i="36"/>
  <c r="Q354" i="36" s="1"/>
  <c r="P165" i="36"/>
  <c r="Q363" i="36" s="1"/>
  <c r="P155" i="36"/>
  <c r="P162" i="36"/>
  <c r="Q360" i="36" s="1"/>
  <c r="P159" i="36"/>
  <c r="P158" i="36"/>
  <c r="Q356" i="36" s="1"/>
  <c r="P168" i="36"/>
  <c r="Q366" i="36" s="1"/>
  <c r="P166" i="36"/>
  <c r="P167" i="36"/>
  <c r="Q365" i="36" s="1"/>
  <c r="P151" i="36"/>
  <c r="P406" i="36"/>
  <c r="P157" i="36"/>
  <c r="Q355" i="36" s="1"/>
  <c r="P153" i="36"/>
  <c r="Q351" i="36" s="1"/>
  <c r="P164" i="36"/>
  <c r="Q362" i="36" s="1"/>
  <c r="O407" i="36"/>
  <c r="P426" i="36"/>
  <c r="P430" i="36"/>
  <c r="P417" i="36"/>
  <c r="P413" i="36"/>
  <c r="P434" i="36"/>
  <c r="P423" i="36"/>
  <c r="P437" i="36"/>
  <c r="P438" i="36"/>
  <c r="O411" i="36"/>
  <c r="O637" i="36" s="1"/>
  <c r="N509" i="36"/>
  <c r="N643" i="36" s="1"/>
  <c r="P439" i="36"/>
  <c r="P429" i="36"/>
  <c r="M77" i="32"/>
  <c r="N99" i="32"/>
  <c r="N100" i="32" s="1"/>
  <c r="N129" i="32"/>
  <c r="N134" i="32"/>
  <c r="Q89" i="32"/>
  <c r="Q45" i="32"/>
  <c r="N126" i="32"/>
  <c r="P93" i="32"/>
  <c r="P49" i="32"/>
  <c r="P71" i="32" s="1"/>
  <c r="O71" i="32"/>
  <c r="N62" i="32"/>
  <c r="O110" i="32"/>
  <c r="O131" i="32" s="1"/>
  <c r="N131" i="32"/>
  <c r="O111" i="32"/>
  <c r="N127" i="32"/>
  <c r="O85" i="32"/>
  <c r="O106" i="32" s="1"/>
  <c r="O41" i="32"/>
  <c r="P91" i="32"/>
  <c r="P47" i="32"/>
  <c r="P69" i="32" s="1"/>
  <c r="N104" i="32"/>
  <c r="N63" i="32"/>
  <c r="O87" i="32"/>
  <c r="O108" i="32" s="1"/>
  <c r="O43" i="32"/>
  <c r="O65" i="32" s="1"/>
  <c r="N65" i="32"/>
  <c r="P82" i="32"/>
  <c r="P38" i="32"/>
  <c r="M120" i="32"/>
  <c r="N103" i="32"/>
  <c r="N124" i="32" s="1"/>
  <c r="O88" i="32"/>
  <c r="O109" i="32" s="1"/>
  <c r="O44" i="32"/>
  <c r="N66" i="32"/>
  <c r="N130" i="32"/>
  <c r="N55" i="32"/>
  <c r="O112" i="32"/>
  <c r="Q86" i="32"/>
  <c r="Q42" i="32"/>
  <c r="P64" i="32"/>
  <c r="O92" i="32"/>
  <c r="O113" i="32" s="1"/>
  <c r="O48" i="32"/>
  <c r="M124" i="32"/>
  <c r="M141" i="32" s="1"/>
  <c r="P94" i="32"/>
  <c r="P50" i="32"/>
  <c r="P72" i="32" s="1"/>
  <c r="O72" i="32"/>
  <c r="O115" i="32"/>
  <c r="N136" i="32"/>
  <c r="Q96" i="32"/>
  <c r="Q52" i="32"/>
  <c r="Q74" i="32" s="1"/>
  <c r="P74" i="32"/>
  <c r="O73" i="32"/>
  <c r="O116" i="32"/>
  <c r="O117" i="32"/>
  <c r="N138" i="32"/>
  <c r="P67" i="32"/>
  <c r="R90" i="32"/>
  <c r="R46" i="32"/>
  <c r="Q68" i="32"/>
  <c r="O69" i="32"/>
  <c r="P95" i="32"/>
  <c r="P51" i="32"/>
  <c r="P73" i="32" s="1"/>
  <c r="O114" i="32"/>
  <c r="N135" i="32"/>
  <c r="O83" i="32"/>
  <c r="O39" i="32"/>
  <c r="N61" i="32"/>
  <c r="O84" i="32"/>
  <c r="O105" i="32" s="1"/>
  <c r="O40" i="32"/>
  <c r="O107" i="32"/>
  <c r="N128" i="32"/>
  <c r="O207" i="26"/>
  <c r="O248" i="26" s="1"/>
  <c r="O216" i="26"/>
  <c r="P216" i="26" s="1"/>
  <c r="P257" i="26" s="1"/>
  <c r="N127" i="26"/>
  <c r="O218" i="26"/>
  <c r="O259" i="26" s="1"/>
  <c r="O85" i="26"/>
  <c r="P169" i="26" s="1"/>
  <c r="O192" i="26"/>
  <c r="O233" i="26" s="1"/>
  <c r="O210" i="26"/>
  <c r="O251" i="26" s="1"/>
  <c r="N259" i="26"/>
  <c r="O92" i="26"/>
  <c r="P176" i="26" s="1"/>
  <c r="O93" i="26"/>
  <c r="O135" i="26" s="1"/>
  <c r="N229" i="26"/>
  <c r="O214" i="26"/>
  <c r="O255" i="26" s="1"/>
  <c r="O208" i="26"/>
  <c r="N234" i="26"/>
  <c r="N231" i="26"/>
  <c r="N247" i="26"/>
  <c r="N238" i="26"/>
  <c r="N256" i="26"/>
  <c r="N255" i="26"/>
  <c r="N228" i="26"/>
  <c r="N245" i="26"/>
  <c r="N237" i="26"/>
  <c r="N246" i="26"/>
  <c r="N235" i="26"/>
  <c r="M261" i="26"/>
  <c r="N242" i="26"/>
  <c r="N250" i="26"/>
  <c r="N258" i="26"/>
  <c r="N243" i="26"/>
  <c r="N135" i="26"/>
  <c r="O212" i="26"/>
  <c r="N230" i="26"/>
  <c r="N236" i="26"/>
  <c r="O184" i="26"/>
  <c r="O197" i="26"/>
  <c r="O238" i="26" s="1"/>
  <c r="O188" i="26"/>
  <c r="O215" i="26"/>
  <c r="O195" i="26"/>
  <c r="N179" i="26"/>
  <c r="N180" i="26" s="1"/>
  <c r="N134" i="26"/>
  <c r="O211" i="26"/>
  <c r="O252" i="26" s="1"/>
  <c r="O203" i="26"/>
  <c r="O244" i="26" s="1"/>
  <c r="N220" i="26"/>
  <c r="O196" i="26"/>
  <c r="O237" i="26" s="1"/>
  <c r="O217" i="26"/>
  <c r="O205" i="26"/>
  <c r="O246" i="26" s="1"/>
  <c r="O185" i="26"/>
  <c r="O226" i="26" s="1"/>
  <c r="O202" i="26"/>
  <c r="O243" i="26" s="1"/>
  <c r="O213" i="26"/>
  <c r="N110" i="26"/>
  <c r="O152" i="26"/>
  <c r="O193" i="26" s="1"/>
  <c r="O234" i="26" s="1"/>
  <c r="N106" i="26"/>
  <c r="O148" i="26"/>
  <c r="O189" i="26" s="1"/>
  <c r="N118" i="26"/>
  <c r="O160" i="26"/>
  <c r="O201" i="26" s="1"/>
  <c r="N126" i="26"/>
  <c r="O168" i="26"/>
  <c r="O209" i="26" s="1"/>
  <c r="O186" i="26"/>
  <c r="O227" i="26" s="1"/>
  <c r="O187" i="26"/>
  <c r="O228" i="26" s="1"/>
  <c r="N115" i="26"/>
  <c r="O157" i="26"/>
  <c r="O198" i="26" s="1"/>
  <c r="O239" i="26" s="1"/>
  <c r="O200" i="26"/>
  <c r="O241" i="26" s="1"/>
  <c r="O190" i="26"/>
  <c r="O194" i="26"/>
  <c r="O235" i="26" s="1"/>
  <c r="O206" i="26"/>
  <c r="O204" i="26"/>
  <c r="N116" i="26"/>
  <c r="O158" i="26"/>
  <c r="O199" i="26" s="1"/>
  <c r="O183" i="26"/>
  <c r="M137" i="26"/>
  <c r="N108" i="26"/>
  <c r="N101" i="26"/>
  <c r="N103" i="26"/>
  <c r="N102" i="26"/>
  <c r="N107" i="26"/>
  <c r="N109" i="26"/>
  <c r="N105" i="26"/>
  <c r="N104" i="26"/>
  <c r="O58" i="26"/>
  <c r="P142" i="26" s="1"/>
  <c r="N100" i="26"/>
  <c r="O75" i="26"/>
  <c r="O81" i="26"/>
  <c r="O78" i="26"/>
  <c r="N120" i="26"/>
  <c r="O71" i="26"/>
  <c r="N113" i="26"/>
  <c r="P91" i="26"/>
  <c r="Q175" i="26" s="1"/>
  <c r="O60" i="26"/>
  <c r="P144" i="26" s="1"/>
  <c r="O86" i="26"/>
  <c r="O82" i="26"/>
  <c r="P87" i="26"/>
  <c r="Q171" i="26" s="1"/>
  <c r="O129" i="26"/>
  <c r="O69" i="26"/>
  <c r="N111" i="26"/>
  <c r="N124" i="26"/>
  <c r="N122" i="26"/>
  <c r="O73" i="26"/>
  <c r="N123" i="26"/>
  <c r="O68" i="26"/>
  <c r="P152" i="26" s="1"/>
  <c r="O66" i="26"/>
  <c r="P150" i="26" s="1"/>
  <c r="P191" i="26" s="1"/>
  <c r="O79" i="26"/>
  <c r="P163" i="26" s="1"/>
  <c r="N121" i="26"/>
  <c r="O62" i="26"/>
  <c r="P146" i="26" s="1"/>
  <c r="O70" i="26"/>
  <c r="N112" i="26"/>
  <c r="O65" i="26"/>
  <c r="P149" i="26" s="1"/>
  <c r="O63" i="26"/>
  <c r="O64" i="26"/>
  <c r="P148" i="26" s="1"/>
  <c r="O67" i="26"/>
  <c r="P151" i="26" s="1"/>
  <c r="O88" i="26"/>
  <c r="P172" i="26" s="1"/>
  <c r="N130" i="26"/>
  <c r="N117" i="26"/>
  <c r="P89" i="26"/>
  <c r="O131" i="26"/>
  <c r="N114" i="26"/>
  <c r="O90" i="26"/>
  <c r="P174" i="26" s="1"/>
  <c r="N132" i="26"/>
  <c r="O59" i="26"/>
  <c r="P143" i="26" s="1"/>
  <c r="N95" i="26"/>
  <c r="O77" i="26"/>
  <c r="P161" i="26" s="1"/>
  <c r="N119" i="26"/>
  <c r="O61" i="26"/>
  <c r="P145" i="26" s="1"/>
  <c r="N128" i="26"/>
  <c r="O74" i="26"/>
  <c r="P158" i="26" s="1"/>
  <c r="O80" i="26"/>
  <c r="P164" i="26" s="1"/>
  <c r="O76" i="26"/>
  <c r="P160" i="26" s="1"/>
  <c r="O72" i="26"/>
  <c r="P156" i="26" s="1"/>
  <c r="O83" i="26"/>
  <c r="N125" i="26"/>
  <c r="O84" i="26"/>
  <c r="P168" i="26" s="1"/>
  <c r="O133" i="26"/>
  <c r="N625" i="36" l="1"/>
  <c r="P192" i="26"/>
  <c r="P93" i="26"/>
  <c r="Q177" i="26" s="1"/>
  <c r="P177" i="26"/>
  <c r="P218" i="26" s="1"/>
  <c r="P259" i="26" s="1"/>
  <c r="P214" i="36"/>
  <c r="P225" i="36"/>
  <c r="Q324" i="36"/>
  <c r="Q422" i="36" s="1"/>
  <c r="P243" i="36"/>
  <c r="Q342" i="36"/>
  <c r="Q440" i="36" s="1"/>
  <c r="P265" i="36"/>
  <c r="Q364" i="36"/>
  <c r="Q462" i="36" s="1"/>
  <c r="Q560" i="36" s="1"/>
  <c r="P258" i="36"/>
  <c r="Q357" i="36"/>
  <c r="Q455" i="36" s="1"/>
  <c r="P222" i="36"/>
  <c r="Q321" i="36"/>
  <c r="Q419" i="36" s="1"/>
  <c r="P244" i="36"/>
  <c r="Q343" i="36"/>
  <c r="Q441" i="36" s="1"/>
  <c r="P250" i="36"/>
  <c r="Q349" i="36"/>
  <c r="Q447" i="36" s="1"/>
  <c r="P254" i="36"/>
  <c r="Q353" i="36"/>
  <c r="Q451" i="36" s="1"/>
  <c r="P246" i="36"/>
  <c r="Q345" i="36"/>
  <c r="Q443" i="36" s="1"/>
  <c r="P249" i="36"/>
  <c r="Q348" i="36"/>
  <c r="Q446" i="36" s="1"/>
  <c r="O638" i="36"/>
  <c r="O624" i="36"/>
  <c r="P415" i="36"/>
  <c r="P636" i="36" s="1"/>
  <c r="O629" i="36"/>
  <c r="N644" i="36"/>
  <c r="P218" i="36"/>
  <c r="P617" i="36"/>
  <c r="O630" i="36"/>
  <c r="P221" i="36"/>
  <c r="P616" i="36"/>
  <c r="O622" i="36"/>
  <c r="O623" i="36"/>
  <c r="O628" i="36"/>
  <c r="P618" i="36"/>
  <c r="O513" i="36"/>
  <c r="O642" i="36" s="1"/>
  <c r="M645" i="36"/>
  <c r="P523" i="36"/>
  <c r="P531" i="36"/>
  <c r="P562" i="36"/>
  <c r="P517" i="36"/>
  <c r="P536" i="36"/>
  <c r="P544" i="36"/>
  <c r="P560" i="36"/>
  <c r="P558" i="36"/>
  <c r="P546" i="36"/>
  <c r="P518" i="36"/>
  <c r="P541" i="36"/>
  <c r="P561" i="36"/>
  <c r="P539" i="36"/>
  <c r="P527" i="36"/>
  <c r="P529" i="36"/>
  <c r="P557" i="36"/>
  <c r="P555" i="36"/>
  <c r="P559" i="36"/>
  <c r="P511" i="36"/>
  <c r="P528" i="36"/>
  <c r="P545" i="36"/>
  <c r="P519" i="36"/>
  <c r="P552" i="36"/>
  <c r="P530" i="36"/>
  <c r="P551" i="36"/>
  <c r="P521" i="36"/>
  <c r="P556" i="36"/>
  <c r="P520" i="36"/>
  <c r="P543" i="36"/>
  <c r="P510" i="36"/>
  <c r="P538" i="36"/>
  <c r="P512" i="36"/>
  <c r="P547" i="36"/>
  <c r="P522" i="36"/>
  <c r="P526" i="36"/>
  <c r="P554" i="36"/>
  <c r="P548" i="36"/>
  <c r="P515" i="36"/>
  <c r="P535" i="36"/>
  <c r="P532" i="36"/>
  <c r="P418" i="36"/>
  <c r="O516" i="36"/>
  <c r="O641" i="36" s="1"/>
  <c r="P534" i="36"/>
  <c r="P514" i="36"/>
  <c r="P537" i="36"/>
  <c r="P524" i="36"/>
  <c r="P525" i="36"/>
  <c r="P533" i="36"/>
  <c r="P549" i="36"/>
  <c r="P542" i="36"/>
  <c r="P240" i="36"/>
  <c r="P247" i="36"/>
  <c r="P229" i="36"/>
  <c r="P239" i="36"/>
  <c r="P263" i="36"/>
  <c r="P228" i="36"/>
  <c r="P266" i="36"/>
  <c r="P230" i="36"/>
  <c r="P253" i="36"/>
  <c r="Q464" i="36"/>
  <c r="P267" i="36"/>
  <c r="Q442" i="36"/>
  <c r="P217" i="36"/>
  <c r="P237" i="36"/>
  <c r="P233" i="36"/>
  <c r="P236" i="36"/>
  <c r="Q435" i="36"/>
  <c r="Q533" i="36" s="1"/>
  <c r="P245" i="36"/>
  <c r="P251" i="36"/>
  <c r="P220" i="36"/>
  <c r="P223" i="36"/>
  <c r="P260" i="36"/>
  <c r="P238" i="36"/>
  <c r="P257" i="36"/>
  <c r="P227" i="36"/>
  <c r="P261" i="36"/>
  <c r="P259" i="36"/>
  <c r="Q416" i="36"/>
  <c r="P224" i="36"/>
  <c r="P248" i="36"/>
  <c r="P264" i="36"/>
  <c r="P262" i="36"/>
  <c r="Q244" i="36"/>
  <c r="P242" i="36"/>
  <c r="P226" i="36"/>
  <c r="P216" i="36"/>
  <c r="Q424" i="36"/>
  <c r="Q161" i="36"/>
  <c r="P231" i="36"/>
  <c r="P241" i="36"/>
  <c r="P219" i="36"/>
  <c r="P256" i="36"/>
  <c r="P255" i="36"/>
  <c r="P234" i="36"/>
  <c r="Q436" i="36"/>
  <c r="Q428" i="36"/>
  <c r="P252" i="36"/>
  <c r="P215" i="36"/>
  <c r="P235" i="36"/>
  <c r="N631" i="36"/>
  <c r="N632" i="36" s="1"/>
  <c r="P232" i="36"/>
  <c r="N619" i="36"/>
  <c r="Q146" i="36"/>
  <c r="R344" i="36" s="1"/>
  <c r="O408" i="36"/>
  <c r="O509" i="36"/>
  <c r="O643" i="36" s="1"/>
  <c r="N505" i="36"/>
  <c r="Q115" i="36"/>
  <c r="R313" i="36" s="1"/>
  <c r="Q427" i="36"/>
  <c r="Q457" i="36"/>
  <c r="P209" i="36"/>
  <c r="Q134" i="36"/>
  <c r="R332" i="36" s="1"/>
  <c r="Q117" i="36"/>
  <c r="Q460" i="36"/>
  <c r="Q463" i="36"/>
  <c r="Q461" i="36"/>
  <c r="Q456" i="36"/>
  <c r="Q126" i="36"/>
  <c r="R324" i="36" s="1"/>
  <c r="Q133" i="36"/>
  <c r="R331" i="36" s="1"/>
  <c r="Q135" i="36"/>
  <c r="Q124" i="36"/>
  <c r="Q449" i="36"/>
  <c r="Q448" i="36"/>
  <c r="P111" i="36"/>
  <c r="Q119" i="36"/>
  <c r="R317" i="36" s="1"/>
  <c r="Q131" i="36"/>
  <c r="R329" i="36" s="1"/>
  <c r="Q138" i="36"/>
  <c r="R336" i="36" s="1"/>
  <c r="Q129" i="36"/>
  <c r="R327" i="36" s="1"/>
  <c r="Q130" i="36"/>
  <c r="R328" i="36" s="1"/>
  <c r="Q128" i="36"/>
  <c r="Q452" i="36"/>
  <c r="Q118" i="36"/>
  <c r="R316" i="36" s="1"/>
  <c r="Q414" i="36"/>
  <c r="Q143" i="36"/>
  <c r="R341" i="36" s="1"/>
  <c r="Q125" i="36"/>
  <c r="R323" i="36" s="1"/>
  <c r="Q120" i="36"/>
  <c r="R318" i="36" s="1"/>
  <c r="Q450" i="36"/>
  <c r="Q140" i="36"/>
  <c r="R338" i="36" s="1"/>
  <c r="Q127" i="36"/>
  <c r="Q137" i="36"/>
  <c r="R335" i="36" s="1"/>
  <c r="Q123" i="36"/>
  <c r="R321" i="36" s="1"/>
  <c r="Q122" i="36"/>
  <c r="R320" i="36" s="1"/>
  <c r="Q420" i="36"/>
  <c r="Q454" i="36"/>
  <c r="Q142" i="36"/>
  <c r="R340" i="36" s="1"/>
  <c r="Q144" i="36"/>
  <c r="R342" i="36" s="1"/>
  <c r="Q116" i="36"/>
  <c r="Q132" i="36"/>
  <c r="R330" i="36" s="1"/>
  <c r="Q136" i="36"/>
  <c r="R334" i="36" s="1"/>
  <c r="Q432" i="36"/>
  <c r="Q458" i="36"/>
  <c r="Q459" i="36"/>
  <c r="Q121" i="36"/>
  <c r="R319" i="36" s="1"/>
  <c r="Q141" i="36"/>
  <c r="R339" i="36" s="1"/>
  <c r="Q139" i="36"/>
  <c r="N603" i="36"/>
  <c r="O308" i="36"/>
  <c r="Q147" i="36"/>
  <c r="Q149" i="36"/>
  <c r="R347" i="36" s="1"/>
  <c r="Q445" i="36"/>
  <c r="Q148" i="36"/>
  <c r="R346" i="36" s="1"/>
  <c r="Q444" i="36"/>
  <c r="Q453" i="36"/>
  <c r="R145" i="36"/>
  <c r="S343" i="36" s="1"/>
  <c r="Q150" i="36"/>
  <c r="R348" i="36" s="1"/>
  <c r="Q167" i="36"/>
  <c r="R365" i="36" s="1"/>
  <c r="Q159" i="36"/>
  <c r="R357" i="36" s="1"/>
  <c r="Q164" i="36"/>
  <c r="R362" i="36" s="1"/>
  <c r="Q151" i="36"/>
  <c r="Q406" i="36"/>
  <c r="Q165" i="36"/>
  <c r="R363" i="36" s="1"/>
  <c r="Q156" i="36"/>
  <c r="R354" i="36" s="1"/>
  <c r="Q158" i="36"/>
  <c r="Q160" i="36"/>
  <c r="R358" i="36" s="1"/>
  <c r="Q155" i="36"/>
  <c r="R353" i="36" s="1"/>
  <c r="Q163" i="36"/>
  <c r="Q166" i="36"/>
  <c r="R364" i="36" s="1"/>
  <c r="Q154" i="36"/>
  <c r="R352" i="36" s="1"/>
  <c r="Q153" i="36"/>
  <c r="R351" i="36" s="1"/>
  <c r="Q157" i="36"/>
  <c r="R355" i="36" s="1"/>
  <c r="Q168" i="36"/>
  <c r="R366" i="36" s="1"/>
  <c r="Q162" i="36"/>
  <c r="R360" i="36" s="1"/>
  <c r="Q152" i="36"/>
  <c r="R350" i="36" s="1"/>
  <c r="P407" i="36"/>
  <c r="Q417" i="36"/>
  <c r="Q412" i="36"/>
  <c r="Q423" i="36"/>
  <c r="Q434" i="36"/>
  <c r="Q430" i="36"/>
  <c r="Q528" i="36" s="1"/>
  <c r="Q437" i="36"/>
  <c r="Q425" i="36"/>
  <c r="P411" i="36"/>
  <c r="P637" i="36" s="1"/>
  <c r="Q413" i="36"/>
  <c r="Q429" i="36"/>
  <c r="Q421" i="36"/>
  <c r="Q519" i="36" s="1"/>
  <c r="Q433" i="36"/>
  <c r="Q438" i="36"/>
  <c r="Q536" i="36" s="1"/>
  <c r="Q439" i="36"/>
  <c r="Q426" i="36"/>
  <c r="Q431" i="36"/>
  <c r="N77" i="32"/>
  <c r="O55" i="32"/>
  <c r="O134" i="32"/>
  <c r="O126" i="32"/>
  <c r="O99" i="32"/>
  <c r="O100" i="32" s="1"/>
  <c r="O70" i="32"/>
  <c r="O138" i="32"/>
  <c r="N120" i="32"/>
  <c r="O103" i="32"/>
  <c r="P110" i="32"/>
  <c r="R89" i="32"/>
  <c r="R45" i="32"/>
  <c r="R67" i="32" s="1"/>
  <c r="Q67" i="32"/>
  <c r="S90" i="32"/>
  <c r="S46" i="32"/>
  <c r="P84" i="32"/>
  <c r="P105" i="32" s="1"/>
  <c r="P40" i="32"/>
  <c r="O62" i="32"/>
  <c r="R68" i="32"/>
  <c r="P116" i="32"/>
  <c r="P137" i="32" s="1"/>
  <c r="O137" i="32"/>
  <c r="P92" i="32"/>
  <c r="P113" i="32" s="1"/>
  <c r="P48" i="32"/>
  <c r="P85" i="32"/>
  <c r="P106" i="32" s="1"/>
  <c r="P41" i="32"/>
  <c r="Q93" i="32"/>
  <c r="Q49" i="32"/>
  <c r="Q71" i="32" s="1"/>
  <c r="P114" i="32"/>
  <c r="O127" i="32"/>
  <c r="P83" i="32"/>
  <c r="P39" i="32"/>
  <c r="P61" i="32" s="1"/>
  <c r="P115" i="32"/>
  <c r="P136" i="32" s="1"/>
  <c r="Q94" i="32"/>
  <c r="Q50" i="32"/>
  <c r="Q72" i="32" s="1"/>
  <c r="O61" i="32"/>
  <c r="O63" i="32"/>
  <c r="O104" i="32"/>
  <c r="N125" i="32"/>
  <c r="N141" i="32" s="1"/>
  <c r="P107" i="32"/>
  <c r="P128" i="32" s="1"/>
  <c r="O128" i="32"/>
  <c r="P117" i="32"/>
  <c r="P88" i="32"/>
  <c r="P109" i="32" s="1"/>
  <c r="P44" i="32"/>
  <c r="P66" i="32" s="1"/>
  <c r="O66" i="32"/>
  <c r="Q91" i="32"/>
  <c r="Q47" i="32"/>
  <c r="O135" i="32"/>
  <c r="Q82" i="32"/>
  <c r="Q38" i="32"/>
  <c r="Q60" i="32" s="1"/>
  <c r="P60" i="32"/>
  <c r="R86" i="32"/>
  <c r="R42" i="32"/>
  <c r="Q64" i="32"/>
  <c r="R96" i="32"/>
  <c r="R52" i="32"/>
  <c r="O130" i="32"/>
  <c r="P87" i="32"/>
  <c r="P108" i="32" s="1"/>
  <c r="P43" i="32"/>
  <c r="O129" i="32"/>
  <c r="Q95" i="32"/>
  <c r="Q51" i="32"/>
  <c r="O136" i="32"/>
  <c r="P112" i="32"/>
  <c r="P133" i="32" s="1"/>
  <c r="O133" i="32"/>
  <c r="P111" i="32"/>
  <c r="P132" i="32" s="1"/>
  <c r="O132" i="32"/>
  <c r="P197" i="26"/>
  <c r="P238" i="26" s="1"/>
  <c r="O134" i="26"/>
  <c r="P92" i="26"/>
  <c r="Q176" i="26" s="1"/>
  <c r="P210" i="26"/>
  <c r="P251" i="26" s="1"/>
  <c r="P85" i="26"/>
  <c r="Q169" i="26" s="1"/>
  <c r="O257" i="26"/>
  <c r="O127" i="26"/>
  <c r="P215" i="26"/>
  <c r="P256" i="26" s="1"/>
  <c r="N261" i="26"/>
  <c r="P201" i="26"/>
  <c r="P242" i="26" s="1"/>
  <c r="O242" i="26"/>
  <c r="O250" i="26"/>
  <c r="Q216" i="26"/>
  <c r="P214" i="26"/>
  <c r="O231" i="26"/>
  <c r="O256" i="26"/>
  <c r="O240" i="26"/>
  <c r="O249" i="26"/>
  <c r="P232" i="26"/>
  <c r="O230" i="26"/>
  <c r="O258" i="26"/>
  <c r="P233" i="26"/>
  <c r="O247" i="26"/>
  <c r="O236" i="26"/>
  <c r="O245" i="26"/>
  <c r="O254" i="26"/>
  <c r="O225" i="26"/>
  <c r="P184" i="26"/>
  <c r="O224" i="26"/>
  <c r="O253" i="26"/>
  <c r="O229" i="26"/>
  <c r="P213" i="26"/>
  <c r="P212" i="26"/>
  <c r="P202" i="26"/>
  <c r="P217" i="26"/>
  <c r="P258" i="26" s="1"/>
  <c r="P204" i="26"/>
  <c r="P185" i="26"/>
  <c r="P226" i="26" s="1"/>
  <c r="O220" i="26"/>
  <c r="P193" i="26"/>
  <c r="P205" i="26"/>
  <c r="P246" i="26" s="1"/>
  <c r="P186" i="26"/>
  <c r="O120" i="26"/>
  <c r="P162" i="26"/>
  <c r="P203" i="26" s="1"/>
  <c r="O111" i="26"/>
  <c r="P153" i="26"/>
  <c r="P194" i="26" s="1"/>
  <c r="P235" i="26" s="1"/>
  <c r="P190" i="26"/>
  <c r="P187" i="26"/>
  <c r="P189" i="26"/>
  <c r="O105" i="26"/>
  <c r="P147" i="26"/>
  <c r="P188" i="26" s="1"/>
  <c r="P229" i="26" s="1"/>
  <c r="O113" i="26"/>
  <c r="P155" i="26"/>
  <c r="P196" i="26" s="1"/>
  <c r="O125" i="26"/>
  <c r="P167" i="26"/>
  <c r="P208" i="26" s="1"/>
  <c r="P131" i="26"/>
  <c r="Q173" i="26"/>
  <c r="O124" i="26"/>
  <c r="P166" i="26"/>
  <c r="P207" i="26" s="1"/>
  <c r="O112" i="26"/>
  <c r="P154" i="26"/>
  <c r="P195" i="26" s="1"/>
  <c r="O128" i="26"/>
  <c r="P170" i="26"/>
  <c r="P211" i="26" s="1"/>
  <c r="O123" i="26"/>
  <c r="P165" i="26"/>
  <c r="P206" i="26" s="1"/>
  <c r="O100" i="26"/>
  <c r="P183" i="26"/>
  <c r="O179" i="26"/>
  <c r="O180" i="26" s="1"/>
  <c r="O115" i="26"/>
  <c r="P157" i="26"/>
  <c r="P198" i="26" s="1"/>
  <c r="O117" i="26"/>
  <c r="P159" i="26"/>
  <c r="P209" i="26"/>
  <c r="P199" i="26"/>
  <c r="O103" i="26"/>
  <c r="O108" i="26"/>
  <c r="O101" i="26"/>
  <c r="O107" i="26"/>
  <c r="P58" i="26"/>
  <c r="Q142" i="26" s="1"/>
  <c r="O106" i="26"/>
  <c r="O109" i="26"/>
  <c r="O104" i="26"/>
  <c r="O102" i="26"/>
  <c r="P79" i="26"/>
  <c r="Q163" i="26" s="1"/>
  <c r="P77" i="26"/>
  <c r="Q161" i="26" s="1"/>
  <c r="O119" i="26"/>
  <c r="P90" i="26"/>
  <c r="Q174" i="26" s="1"/>
  <c r="Q89" i="26"/>
  <c r="O130" i="26"/>
  <c r="P74" i="26"/>
  <c r="O116" i="26"/>
  <c r="P69" i="26"/>
  <c r="P71" i="26"/>
  <c r="Q155" i="26" s="1"/>
  <c r="P75" i="26"/>
  <c r="Q159" i="26" s="1"/>
  <c r="P83" i="26"/>
  <c r="P80" i="26"/>
  <c r="Q164" i="26" s="1"/>
  <c r="P59" i="26"/>
  <c r="Q143" i="26" s="1"/>
  <c r="O95" i="26"/>
  <c r="P68" i="26"/>
  <c r="Q152" i="26" s="1"/>
  <c r="O110" i="26"/>
  <c r="P78" i="26"/>
  <c r="Q162" i="26" s="1"/>
  <c r="P60" i="26"/>
  <c r="Q144" i="26" s="1"/>
  <c r="P63" i="26"/>
  <c r="Q147" i="26" s="1"/>
  <c r="Q91" i="26"/>
  <c r="R175" i="26" s="1"/>
  <c r="P76" i="26"/>
  <c r="Q160" i="26" s="1"/>
  <c r="O118" i="26"/>
  <c r="P82" i="26"/>
  <c r="P133" i="26"/>
  <c r="O122" i="26"/>
  <c r="P65" i="26"/>
  <c r="Q149" i="26" s="1"/>
  <c r="P67" i="26"/>
  <c r="P73" i="26"/>
  <c r="O132" i="26"/>
  <c r="O114" i="26"/>
  <c r="N137" i="26"/>
  <c r="P70" i="26"/>
  <c r="Q154" i="26" s="1"/>
  <c r="P66" i="26"/>
  <c r="P86" i="26"/>
  <c r="Q170" i="26" s="1"/>
  <c r="O121" i="26"/>
  <c r="P72" i="26"/>
  <c r="Q156" i="26" s="1"/>
  <c r="P62" i="26"/>
  <c r="Q146" i="26" s="1"/>
  <c r="P88" i="26"/>
  <c r="P84" i="26"/>
  <c r="O126" i="26"/>
  <c r="P61" i="26"/>
  <c r="Q145" i="26" s="1"/>
  <c r="P64" i="26"/>
  <c r="Q148" i="26" s="1"/>
  <c r="Q87" i="26"/>
  <c r="R171" i="26" s="1"/>
  <c r="P129" i="26"/>
  <c r="P81" i="26"/>
  <c r="Q165" i="26" s="1"/>
  <c r="P135" i="26" l="1"/>
  <c r="Q93" i="26"/>
  <c r="R177" i="26" s="1"/>
  <c r="Q85" i="26"/>
  <c r="P127" i="26"/>
  <c r="Q210" i="26"/>
  <c r="Q251" i="26" s="1"/>
  <c r="Q197" i="26"/>
  <c r="Q238" i="26" s="1"/>
  <c r="P513" i="36"/>
  <c r="P642" i="36" s="1"/>
  <c r="Q92" i="26"/>
  <c r="R176" i="26" s="1"/>
  <c r="P134" i="26"/>
  <c r="Q246" i="36"/>
  <c r="R345" i="36"/>
  <c r="R443" i="36" s="1"/>
  <c r="Q223" i="36"/>
  <c r="R322" i="36"/>
  <c r="Q216" i="36"/>
  <c r="R315" i="36"/>
  <c r="R413" i="36" s="1"/>
  <c r="Q234" i="36"/>
  <c r="R333" i="36"/>
  <c r="R431" i="36" s="1"/>
  <c r="Q262" i="36"/>
  <c r="R361" i="36"/>
  <c r="R459" i="36" s="1"/>
  <c r="Q215" i="36"/>
  <c r="R314" i="36"/>
  <c r="Q260" i="36"/>
  <c r="R359" i="36"/>
  <c r="R457" i="36" s="1"/>
  <c r="Q250" i="36"/>
  <c r="R349" i="36"/>
  <c r="R447" i="36" s="1"/>
  <c r="Q238" i="36"/>
  <c r="R337" i="36"/>
  <c r="Q226" i="36"/>
  <c r="R325" i="36"/>
  <c r="Q257" i="36"/>
  <c r="R356" i="36"/>
  <c r="R454" i="36" s="1"/>
  <c r="Q227" i="36"/>
  <c r="R326" i="36"/>
  <c r="R424" i="36" s="1"/>
  <c r="Q618" i="36"/>
  <c r="O644" i="36"/>
  <c r="P622" i="36"/>
  <c r="P628" i="36"/>
  <c r="Q616" i="36"/>
  <c r="Q617" i="36"/>
  <c r="P516" i="36"/>
  <c r="P641" i="36" s="1"/>
  <c r="P635" i="36"/>
  <c r="P638" i="36" s="1"/>
  <c r="P623" i="36"/>
  <c r="P624" i="36"/>
  <c r="Q415" i="36"/>
  <c r="Q636" i="36" s="1"/>
  <c r="P629" i="36"/>
  <c r="P630" i="36"/>
  <c r="O625" i="36"/>
  <c r="N645" i="36"/>
  <c r="Q561" i="36"/>
  <c r="Q527" i="36"/>
  <c r="Q510" i="36"/>
  <c r="Q530" i="36"/>
  <c r="Q518" i="36"/>
  <c r="Q541" i="36"/>
  <c r="Q558" i="36"/>
  <c r="Q524" i="36"/>
  <c r="Q511" i="36"/>
  <c r="Q515" i="36"/>
  <c r="Q551" i="36"/>
  <c r="Q537" i="36"/>
  <c r="Q512" i="36"/>
  <c r="Q526" i="36"/>
  <c r="Q520" i="36"/>
  <c r="Q552" i="36"/>
  <c r="Q523" i="36"/>
  <c r="Q549" i="36"/>
  <c r="Q522" i="36"/>
  <c r="Q532" i="36"/>
  <c r="Q529" i="36"/>
  <c r="Q531" i="36"/>
  <c r="Q535" i="36"/>
  <c r="Q538" i="36"/>
  <c r="Q550" i="36"/>
  <c r="Q554" i="36"/>
  <c r="Q521" i="36"/>
  <c r="Q517" i="36"/>
  <c r="Q544" i="36"/>
  <c r="Q557" i="36"/>
  <c r="Q545" i="36"/>
  <c r="Q546" i="36"/>
  <c r="Q559" i="36"/>
  <c r="Q555" i="36"/>
  <c r="Q562" i="36"/>
  <c r="Q525" i="36"/>
  <c r="R441" i="36"/>
  <c r="Q542" i="36"/>
  <c r="Q556" i="36"/>
  <c r="Q540" i="36"/>
  <c r="Q548" i="36"/>
  <c r="Q553" i="36"/>
  <c r="Q514" i="36"/>
  <c r="Q539" i="36"/>
  <c r="Q534" i="36"/>
  <c r="Q418" i="36"/>
  <c r="Q635" i="36" s="1"/>
  <c r="Q547" i="36"/>
  <c r="Q543" i="36"/>
  <c r="R161" i="36"/>
  <c r="S161" i="36" s="1"/>
  <c r="T359" i="36" s="1"/>
  <c r="Q232" i="36"/>
  <c r="R427" i="36"/>
  <c r="O631" i="36"/>
  <c r="O632" i="36" s="1"/>
  <c r="Q221" i="36"/>
  <c r="Q258" i="36"/>
  <c r="Q233" i="36"/>
  <c r="R464" i="36"/>
  <c r="R436" i="36"/>
  <c r="Q239" i="36"/>
  <c r="R146" i="36"/>
  <c r="Q236" i="36"/>
  <c r="Q255" i="36"/>
  <c r="Q259" i="36"/>
  <c r="Q264" i="36"/>
  <c r="Q225" i="36"/>
  <c r="R416" i="36"/>
  <c r="Q219" i="36"/>
  <c r="Q241" i="36"/>
  <c r="Q245" i="36"/>
  <c r="Q237" i="36"/>
  <c r="Q218" i="36"/>
  <c r="Q249" i="36"/>
  <c r="Q240" i="36"/>
  <c r="Q224" i="36"/>
  <c r="Q254" i="36"/>
  <c r="Q230" i="36"/>
  <c r="Q253" i="36"/>
  <c r="Q267" i="36"/>
  <c r="Q243" i="36"/>
  <c r="Q220" i="36"/>
  <c r="R428" i="36"/>
  <c r="Q231" i="36"/>
  <c r="Q242" i="36"/>
  <c r="Q265" i="36"/>
  <c r="Q252" i="36"/>
  <c r="Q256" i="36"/>
  <c r="Q266" i="36"/>
  <c r="Q229" i="36"/>
  <c r="Q263" i="36"/>
  <c r="R244" i="36"/>
  <c r="Q222" i="36"/>
  <c r="Q217" i="36"/>
  <c r="Q251" i="36"/>
  <c r="Q235" i="36"/>
  <c r="Q228" i="36"/>
  <c r="Q261" i="36"/>
  <c r="Q248" i="36"/>
  <c r="Q247" i="36"/>
  <c r="R442" i="36"/>
  <c r="O619" i="36"/>
  <c r="Q214" i="36"/>
  <c r="R115" i="36"/>
  <c r="S313" i="36" s="1"/>
  <c r="P408" i="36"/>
  <c r="P509" i="36"/>
  <c r="P643" i="36" s="1"/>
  <c r="O505" i="36"/>
  <c r="R435" i="36"/>
  <c r="R420" i="36"/>
  <c r="R450" i="36"/>
  <c r="R131" i="36"/>
  <c r="R119" i="36"/>
  <c r="S317" i="36" s="1"/>
  <c r="Q111" i="36"/>
  <c r="R134" i="36"/>
  <c r="S332" i="36" s="1"/>
  <c r="R120" i="36"/>
  <c r="R458" i="36"/>
  <c r="R141" i="36"/>
  <c r="S339" i="36" s="1"/>
  <c r="R121" i="36"/>
  <c r="S319" i="36" s="1"/>
  <c r="R127" i="36"/>
  <c r="R126" i="36"/>
  <c r="S324" i="36" s="1"/>
  <c r="R462" i="36"/>
  <c r="R452" i="36"/>
  <c r="R455" i="36"/>
  <c r="R116" i="36"/>
  <c r="S314" i="36" s="1"/>
  <c r="R144" i="36"/>
  <c r="S342" i="36" s="1"/>
  <c r="R440" i="36"/>
  <c r="R142" i="36"/>
  <c r="S340" i="36" s="1"/>
  <c r="R123" i="36"/>
  <c r="S321" i="36" s="1"/>
  <c r="R128" i="36"/>
  <c r="S326" i="36" s="1"/>
  <c r="R122" i="36"/>
  <c r="S320" i="36" s="1"/>
  <c r="R137" i="36"/>
  <c r="S335" i="36" s="1"/>
  <c r="R140" i="36"/>
  <c r="R130" i="36"/>
  <c r="R461" i="36"/>
  <c r="R463" i="36"/>
  <c r="R139" i="36"/>
  <c r="S337" i="36" s="1"/>
  <c r="R136" i="36"/>
  <c r="S334" i="36" s="1"/>
  <c r="R432" i="36"/>
  <c r="R125" i="36"/>
  <c r="S323" i="36" s="1"/>
  <c r="R118" i="36"/>
  <c r="S316" i="36" s="1"/>
  <c r="R414" i="36"/>
  <c r="R129" i="36"/>
  <c r="S327" i="36" s="1"/>
  <c r="R117" i="36"/>
  <c r="S315" i="36" s="1"/>
  <c r="R451" i="36"/>
  <c r="R124" i="36"/>
  <c r="R133" i="36"/>
  <c r="S331" i="36" s="1"/>
  <c r="R448" i="36"/>
  <c r="R449" i="36"/>
  <c r="R456" i="36"/>
  <c r="R132" i="36"/>
  <c r="R143" i="36"/>
  <c r="S341" i="36" s="1"/>
  <c r="R138" i="36"/>
  <c r="S336" i="36" s="1"/>
  <c r="R135" i="36"/>
  <c r="Q209" i="36"/>
  <c r="O603" i="36"/>
  <c r="P308" i="36"/>
  <c r="R150" i="36"/>
  <c r="S348" i="36" s="1"/>
  <c r="R446" i="36"/>
  <c r="R544" i="36" s="1"/>
  <c r="R460" i="36"/>
  <c r="R148" i="36"/>
  <c r="S346" i="36" s="1"/>
  <c r="R444" i="36"/>
  <c r="R149" i="36"/>
  <c r="S347" i="36" s="1"/>
  <c r="R445" i="36"/>
  <c r="R453" i="36"/>
  <c r="S145" i="36"/>
  <c r="T343" i="36" s="1"/>
  <c r="R147" i="36"/>
  <c r="S345" i="36" s="1"/>
  <c r="R153" i="36"/>
  <c r="S351" i="36" s="1"/>
  <c r="R160" i="36"/>
  <c r="S358" i="36" s="1"/>
  <c r="R165" i="36"/>
  <c r="S363" i="36" s="1"/>
  <c r="R152" i="36"/>
  <c r="S350" i="36" s="1"/>
  <c r="R162" i="36"/>
  <c r="S360" i="36" s="1"/>
  <c r="R168" i="36"/>
  <c r="S366" i="36" s="1"/>
  <c r="R154" i="36"/>
  <c r="S352" i="36" s="1"/>
  <c r="R163" i="36"/>
  <c r="S361" i="36" s="1"/>
  <c r="R156" i="36"/>
  <c r="S354" i="36" s="1"/>
  <c r="R164" i="36"/>
  <c r="S362" i="36" s="1"/>
  <c r="R157" i="36"/>
  <c r="S355" i="36" s="1"/>
  <c r="R155" i="36"/>
  <c r="S353" i="36" s="1"/>
  <c r="R159" i="36"/>
  <c r="R167" i="36"/>
  <c r="S365" i="36" s="1"/>
  <c r="R166" i="36"/>
  <c r="S364" i="36" s="1"/>
  <c r="R158" i="36"/>
  <c r="S356" i="36" s="1"/>
  <c r="R151" i="36"/>
  <c r="S349" i="36" s="1"/>
  <c r="R406" i="36"/>
  <c r="Q407" i="36"/>
  <c r="R433" i="36"/>
  <c r="R438" i="36"/>
  <c r="R419" i="36"/>
  <c r="R417" i="36"/>
  <c r="R426" i="36"/>
  <c r="Q411" i="36"/>
  <c r="Q637" i="36" s="1"/>
  <c r="R430" i="36"/>
  <c r="R429" i="36"/>
  <c r="R412" i="36"/>
  <c r="R434" i="36"/>
  <c r="R439" i="36"/>
  <c r="R422" i="36"/>
  <c r="R425" i="36"/>
  <c r="R421" i="36"/>
  <c r="R437" i="36"/>
  <c r="R423" i="36"/>
  <c r="P99" i="32"/>
  <c r="P100" i="32" s="1"/>
  <c r="P129" i="32"/>
  <c r="P134" i="32"/>
  <c r="P130" i="32"/>
  <c r="Q110" i="32"/>
  <c r="Q131" i="32" s="1"/>
  <c r="R93" i="32"/>
  <c r="R49" i="32"/>
  <c r="R71" i="32" s="1"/>
  <c r="Q111" i="32"/>
  <c r="Q132" i="32" s="1"/>
  <c r="Q73" i="32"/>
  <c r="O124" i="32"/>
  <c r="P70" i="32"/>
  <c r="S68" i="32"/>
  <c r="R94" i="32"/>
  <c r="R50" i="32"/>
  <c r="R72" i="32" s="1"/>
  <c r="P127" i="32"/>
  <c r="P63" i="32"/>
  <c r="Q116" i="32"/>
  <c r="P126" i="32"/>
  <c r="P104" i="32"/>
  <c r="Q84" i="32"/>
  <c r="Q105" i="32" s="1"/>
  <c r="Q40" i="32"/>
  <c r="Q112" i="32"/>
  <c r="P131" i="32"/>
  <c r="Q88" i="32"/>
  <c r="Q109" i="32" s="1"/>
  <c r="Q44" i="32"/>
  <c r="Q115" i="32"/>
  <c r="S96" i="32"/>
  <c r="S52" i="32"/>
  <c r="R74" i="32"/>
  <c r="R91" i="32"/>
  <c r="R47" i="32"/>
  <c r="R69" i="32" s="1"/>
  <c r="Q69" i="32"/>
  <c r="T90" i="32"/>
  <c r="T46" i="32"/>
  <c r="Q87" i="32"/>
  <c r="Q108" i="32" s="1"/>
  <c r="Q43" i="32"/>
  <c r="P65" i="32"/>
  <c r="S86" i="32"/>
  <c r="S42" i="32"/>
  <c r="R64" i="32"/>
  <c r="R82" i="32"/>
  <c r="R38" i="32"/>
  <c r="R60" i="32" s="1"/>
  <c r="O125" i="32"/>
  <c r="Q114" i="32"/>
  <c r="Q135" i="32" s="1"/>
  <c r="Q85" i="32"/>
  <c r="Q106" i="32" s="1"/>
  <c r="Q41" i="32"/>
  <c r="Q63" i="32" s="1"/>
  <c r="Q92" i="32"/>
  <c r="Q113" i="32" s="1"/>
  <c r="Q48" i="32"/>
  <c r="Q70" i="32" s="1"/>
  <c r="P135" i="32"/>
  <c r="P55" i="32"/>
  <c r="Q117" i="32"/>
  <c r="P138" i="32"/>
  <c r="Q107" i="32"/>
  <c r="O77" i="32"/>
  <c r="Q83" i="32"/>
  <c r="Q39" i="32"/>
  <c r="S89" i="32"/>
  <c r="S45" i="32"/>
  <c r="S67" i="32" s="1"/>
  <c r="R95" i="32"/>
  <c r="R51" i="32"/>
  <c r="O120" i="32"/>
  <c r="P103" i="32"/>
  <c r="P62" i="32"/>
  <c r="Q218" i="26"/>
  <c r="Q259" i="26" s="1"/>
  <c r="Q215" i="26"/>
  <c r="Q256" i="26" s="1"/>
  <c r="Q204" i="26"/>
  <c r="Q245" i="26" s="1"/>
  <c r="R216" i="26"/>
  <c r="R257" i="26" s="1"/>
  <c r="Q205" i="26"/>
  <c r="Q246" i="26" s="1"/>
  <c r="Q185" i="26"/>
  <c r="Q226" i="26" s="1"/>
  <c r="Q214" i="26"/>
  <c r="Q255" i="26" s="1"/>
  <c r="Q201" i="26"/>
  <c r="Q242" i="26" s="1"/>
  <c r="Q184" i="26"/>
  <c r="Q225" i="26" s="1"/>
  <c r="Q202" i="26"/>
  <c r="Q243" i="26" s="1"/>
  <c r="Q193" i="26"/>
  <c r="Q234" i="26" s="1"/>
  <c r="P234" i="26"/>
  <c r="O261" i="26"/>
  <c r="P255" i="26"/>
  <c r="P230" i="26"/>
  <c r="P243" i="26"/>
  <c r="P247" i="26"/>
  <c r="P254" i="26"/>
  <c r="P249" i="26"/>
  <c r="P239" i="26"/>
  <c r="P231" i="26"/>
  <c r="P248" i="26"/>
  <c r="P237" i="26"/>
  <c r="P240" i="26"/>
  <c r="P244" i="26"/>
  <c r="Q217" i="26"/>
  <c r="Q212" i="26"/>
  <c r="P253" i="26"/>
  <c r="P245" i="26"/>
  <c r="P224" i="26"/>
  <c r="P225" i="26"/>
  <c r="Q257" i="26"/>
  <c r="P227" i="26"/>
  <c r="P252" i="26"/>
  <c r="P228" i="26"/>
  <c r="P236" i="26"/>
  <c r="P250" i="26"/>
  <c r="Q186" i="26"/>
  <c r="Q206" i="26"/>
  <c r="Q189" i="26"/>
  <c r="Q196" i="26"/>
  <c r="P179" i="26"/>
  <c r="P180" i="26" s="1"/>
  <c r="P126" i="26"/>
  <c r="Q168" i="26"/>
  <c r="Q209" i="26" s="1"/>
  <c r="P124" i="26"/>
  <c r="Q166" i="26"/>
  <c r="Q207" i="26" s="1"/>
  <c r="Q131" i="26"/>
  <c r="R173" i="26"/>
  <c r="Q187" i="26"/>
  <c r="Q228" i="26" s="1"/>
  <c r="P130" i="26"/>
  <c r="Q172" i="26"/>
  <c r="Q213" i="26" s="1"/>
  <c r="Q254" i="26" s="1"/>
  <c r="Q183" i="26"/>
  <c r="Q211" i="26"/>
  <c r="Q190" i="26"/>
  <c r="P200" i="26"/>
  <c r="P220" i="26" s="1"/>
  <c r="P109" i="26"/>
  <c r="Q151" i="26"/>
  <c r="Q192" i="26" s="1"/>
  <c r="P111" i="26"/>
  <c r="Q153" i="26"/>
  <c r="Q194" i="26" s="1"/>
  <c r="Q235" i="26" s="1"/>
  <c r="P125" i="26"/>
  <c r="Q167" i="26"/>
  <c r="Q208" i="26" s="1"/>
  <c r="Q188" i="26"/>
  <c r="Q229" i="26" s="1"/>
  <c r="Q203" i="26"/>
  <c r="Q244" i="26" s="1"/>
  <c r="P115" i="26"/>
  <c r="Q157" i="26"/>
  <c r="Q198" i="26" s="1"/>
  <c r="Q127" i="26"/>
  <c r="R169" i="26"/>
  <c r="R210" i="26" s="1"/>
  <c r="R251" i="26" s="1"/>
  <c r="Q195" i="26"/>
  <c r="Q236" i="26" s="1"/>
  <c r="P108" i="26"/>
  <c r="Q150" i="26"/>
  <c r="Q191" i="26" s="1"/>
  <c r="P116" i="26"/>
  <c r="Q158" i="26"/>
  <c r="Q199" i="26" s="1"/>
  <c r="P107" i="26"/>
  <c r="P102" i="26"/>
  <c r="P104" i="26"/>
  <c r="P103" i="26"/>
  <c r="P106" i="26"/>
  <c r="P101" i="26"/>
  <c r="P105" i="26"/>
  <c r="Q58" i="26"/>
  <c r="R142" i="26" s="1"/>
  <c r="P100" i="26"/>
  <c r="Q68" i="26"/>
  <c r="R152" i="26" s="1"/>
  <c r="Q135" i="26"/>
  <c r="Q90" i="26"/>
  <c r="R174" i="26" s="1"/>
  <c r="Q77" i="26"/>
  <c r="R161" i="26" s="1"/>
  <c r="Q61" i="26"/>
  <c r="R145" i="26" s="1"/>
  <c r="Q86" i="26"/>
  <c r="R170" i="26" s="1"/>
  <c r="P128" i="26"/>
  <c r="Q65" i="26"/>
  <c r="R149" i="26" s="1"/>
  <c r="Q63" i="26"/>
  <c r="R147" i="26" s="1"/>
  <c r="Q78" i="26"/>
  <c r="R162" i="26" s="1"/>
  <c r="P120" i="26"/>
  <c r="Q80" i="26"/>
  <c r="P122" i="26"/>
  <c r="Q81" i="26"/>
  <c r="P123" i="26"/>
  <c r="Q64" i="26"/>
  <c r="R148" i="26" s="1"/>
  <c r="R91" i="26"/>
  <c r="Q133" i="26"/>
  <c r="Q72" i="26"/>
  <c r="R156" i="26" s="1"/>
  <c r="Q70" i="26"/>
  <c r="R154" i="26" s="1"/>
  <c r="P112" i="26"/>
  <c r="P110" i="26"/>
  <c r="Q69" i="26"/>
  <c r="R153" i="26" s="1"/>
  <c r="P132" i="26"/>
  <c r="P114" i="26"/>
  <c r="Q88" i="26"/>
  <c r="R172" i="26" s="1"/>
  <c r="P118" i="26"/>
  <c r="Q73" i="26"/>
  <c r="R157" i="26" s="1"/>
  <c r="Q60" i="26"/>
  <c r="R144" i="26" s="1"/>
  <c r="Q59" i="26"/>
  <c r="R143" i="26" s="1"/>
  <c r="P95" i="26"/>
  <c r="R85" i="26"/>
  <c r="R89" i="26"/>
  <c r="Q67" i="26"/>
  <c r="R151" i="26" s="1"/>
  <c r="Q76" i="26"/>
  <c r="Q79" i="26"/>
  <c r="R163" i="26" s="1"/>
  <c r="Q62" i="26"/>
  <c r="R146" i="26" s="1"/>
  <c r="Q66" i="26"/>
  <c r="R150" i="26" s="1"/>
  <c r="P121" i="26"/>
  <c r="Q83" i="26"/>
  <c r="R167" i="26" s="1"/>
  <c r="O137" i="26"/>
  <c r="Q75" i="26"/>
  <c r="R159" i="26" s="1"/>
  <c r="P117" i="26"/>
  <c r="R87" i="26"/>
  <c r="Q129" i="26"/>
  <c r="Q84" i="26"/>
  <c r="R168" i="26" s="1"/>
  <c r="Q82" i="26"/>
  <c r="P119" i="26"/>
  <c r="Q71" i="26"/>
  <c r="P113" i="26"/>
  <c r="Q74" i="26"/>
  <c r="R158" i="26" s="1"/>
  <c r="R93" i="26" l="1"/>
  <c r="S177" i="26" s="1"/>
  <c r="R197" i="26"/>
  <c r="R238" i="26" s="1"/>
  <c r="R204" i="26"/>
  <c r="R245" i="26" s="1"/>
  <c r="R215" i="26"/>
  <c r="Q513" i="36"/>
  <c r="Q642" i="36" s="1"/>
  <c r="R214" i="36"/>
  <c r="Q134" i="26"/>
  <c r="R217" i="26"/>
  <c r="R258" i="26" s="1"/>
  <c r="R92" i="26"/>
  <c r="S176" i="26" s="1"/>
  <c r="O645" i="36"/>
  <c r="R218" i="26"/>
  <c r="Q623" i="36"/>
  <c r="R258" i="36"/>
  <c r="S357" i="36"/>
  <c r="S455" i="36" s="1"/>
  <c r="R239" i="36"/>
  <c r="S338" i="36"/>
  <c r="S436" i="36" s="1"/>
  <c r="R229" i="36"/>
  <c r="S328" i="36"/>
  <c r="S426" i="36" s="1"/>
  <c r="S146" i="36"/>
  <c r="T344" i="36" s="1"/>
  <c r="S344" i="36"/>
  <c r="S442" i="36" s="1"/>
  <c r="R234" i="36"/>
  <c r="S333" i="36"/>
  <c r="S431" i="36" s="1"/>
  <c r="R219" i="36"/>
  <c r="S318" i="36"/>
  <c r="S416" i="36" s="1"/>
  <c r="R226" i="36"/>
  <c r="S325" i="36"/>
  <c r="S423" i="36" s="1"/>
  <c r="R230" i="36"/>
  <c r="S329" i="36"/>
  <c r="S427" i="36" s="1"/>
  <c r="R223" i="36"/>
  <c r="S322" i="36"/>
  <c r="S420" i="36" s="1"/>
  <c r="R260" i="36"/>
  <c r="S359" i="36"/>
  <c r="S457" i="36" s="1"/>
  <c r="R231" i="36"/>
  <c r="S330" i="36"/>
  <c r="S428" i="36" s="1"/>
  <c r="P644" i="36"/>
  <c r="Q624" i="36"/>
  <c r="Q622" i="36"/>
  <c r="Q638" i="36"/>
  <c r="R618" i="36"/>
  <c r="Q630" i="36"/>
  <c r="R616" i="36"/>
  <c r="R415" i="36"/>
  <c r="R636" i="36" s="1"/>
  <c r="Q629" i="36"/>
  <c r="Q628" i="36"/>
  <c r="R617" i="36"/>
  <c r="S115" i="36"/>
  <c r="P625" i="36"/>
  <c r="R561" i="36"/>
  <c r="R528" i="36"/>
  <c r="R551" i="36"/>
  <c r="R554" i="36"/>
  <c r="R512" i="36"/>
  <c r="R557" i="36"/>
  <c r="R538" i="36"/>
  <c r="R552" i="36"/>
  <c r="R526" i="36"/>
  <c r="R559" i="36"/>
  <c r="R529" i="36"/>
  <c r="R543" i="36"/>
  <c r="R547" i="36"/>
  <c r="R548" i="36"/>
  <c r="R525" i="36"/>
  <c r="R546" i="36"/>
  <c r="R520" i="36"/>
  <c r="R535" i="36"/>
  <c r="R532" i="36"/>
  <c r="R541" i="36"/>
  <c r="R542" i="36"/>
  <c r="R534" i="36"/>
  <c r="R527" i="36"/>
  <c r="R521" i="36"/>
  <c r="R517" i="36"/>
  <c r="R550" i="36"/>
  <c r="R540" i="36"/>
  <c r="R562" i="36"/>
  <c r="R555" i="36"/>
  <c r="R531" i="36"/>
  <c r="R523" i="36"/>
  <c r="R510" i="36"/>
  <c r="R558" i="36"/>
  <c r="R549" i="36"/>
  <c r="R560" i="36"/>
  <c r="R522" i="36"/>
  <c r="R530" i="36"/>
  <c r="R553" i="36"/>
  <c r="R545" i="36"/>
  <c r="R556" i="36"/>
  <c r="R515" i="36"/>
  <c r="R511" i="36"/>
  <c r="R519" i="36"/>
  <c r="R518" i="36"/>
  <c r="R524" i="36"/>
  <c r="S441" i="36"/>
  <c r="R539" i="36"/>
  <c r="R533" i="36"/>
  <c r="R537" i="36"/>
  <c r="R536" i="36"/>
  <c r="R418" i="36"/>
  <c r="R635" i="36" s="1"/>
  <c r="Q516" i="36"/>
  <c r="Q641" i="36" s="1"/>
  <c r="R514" i="36"/>
  <c r="P631" i="36"/>
  <c r="P632" i="36" s="1"/>
  <c r="R237" i="36"/>
  <c r="S260" i="36"/>
  <c r="R265" i="36"/>
  <c r="R255" i="36"/>
  <c r="R242" i="36"/>
  <c r="R243" i="36"/>
  <c r="R240" i="36"/>
  <c r="S244" i="36"/>
  <c r="R228" i="36"/>
  <c r="R220" i="36"/>
  <c r="R235" i="36"/>
  <c r="R215" i="36"/>
  <c r="R250" i="36"/>
  <c r="R257" i="36"/>
  <c r="R264" i="36"/>
  <c r="R247" i="36"/>
  <c r="R259" i="36"/>
  <c r="R216" i="36"/>
  <c r="R221" i="36"/>
  <c r="R225" i="36"/>
  <c r="R266" i="36"/>
  <c r="R236" i="36"/>
  <c r="R253" i="36"/>
  <c r="R252" i="36"/>
  <c r="R238" i="36"/>
  <c r="S424" i="36"/>
  <c r="R232" i="36"/>
  <c r="R262" i="36"/>
  <c r="R254" i="36"/>
  <c r="P619" i="36"/>
  <c r="R245" i="36"/>
  <c r="R222" i="36"/>
  <c r="R256" i="36"/>
  <c r="R217" i="36"/>
  <c r="R218" i="36"/>
  <c r="R227" i="36"/>
  <c r="R241" i="36"/>
  <c r="R233" i="36"/>
  <c r="S464" i="36"/>
  <c r="R267" i="36"/>
  <c r="R261" i="36"/>
  <c r="R246" i="36"/>
  <c r="R249" i="36"/>
  <c r="R251" i="36"/>
  <c r="R263" i="36"/>
  <c r="R224" i="36"/>
  <c r="R248" i="36"/>
  <c r="Q408" i="36"/>
  <c r="P505" i="36"/>
  <c r="S435" i="36"/>
  <c r="S463" i="36"/>
  <c r="S459" i="36"/>
  <c r="S125" i="36"/>
  <c r="T323" i="36" s="1"/>
  <c r="S137" i="36"/>
  <c r="T335" i="36" s="1"/>
  <c r="S461" i="36"/>
  <c r="S124" i="36"/>
  <c r="T322" i="36" s="1"/>
  <c r="S136" i="36"/>
  <c r="T334" i="36" s="1"/>
  <c r="S432" i="36"/>
  <c r="S122" i="36"/>
  <c r="T320" i="36" s="1"/>
  <c r="S144" i="36"/>
  <c r="T342" i="36" s="1"/>
  <c r="S440" i="36"/>
  <c r="S452" i="36"/>
  <c r="S450" i="36"/>
  <c r="S143" i="36"/>
  <c r="T341" i="36" s="1"/>
  <c r="S139" i="36"/>
  <c r="T337" i="36" s="1"/>
  <c r="S131" i="36"/>
  <c r="T329" i="36" s="1"/>
  <c r="S447" i="36"/>
  <c r="S451" i="36"/>
  <c r="S456" i="36"/>
  <c r="S138" i="36"/>
  <c r="T336" i="36" s="1"/>
  <c r="S130" i="36"/>
  <c r="T328" i="36" s="1"/>
  <c r="S123" i="36"/>
  <c r="T321" i="36" s="1"/>
  <c r="S116" i="36"/>
  <c r="T314" i="36" s="1"/>
  <c r="S121" i="36"/>
  <c r="T319" i="36" s="1"/>
  <c r="S141" i="36"/>
  <c r="T339" i="36" s="1"/>
  <c r="S134" i="36"/>
  <c r="T332" i="36" s="1"/>
  <c r="R111" i="36"/>
  <c r="S453" i="36"/>
  <c r="S449" i="36"/>
  <c r="S135" i="36"/>
  <c r="T333" i="36" s="1"/>
  <c r="S126" i="36"/>
  <c r="T324" i="36" s="1"/>
  <c r="S120" i="36"/>
  <c r="T318" i="36" s="1"/>
  <c r="S448" i="36"/>
  <c r="S460" i="36"/>
  <c r="S458" i="36"/>
  <c r="S118" i="36"/>
  <c r="T316" i="36" s="1"/>
  <c r="S414" i="36"/>
  <c r="S140" i="36"/>
  <c r="T338" i="36" s="1"/>
  <c r="S142" i="36"/>
  <c r="T340" i="36" s="1"/>
  <c r="S127" i="36"/>
  <c r="T325" i="36" s="1"/>
  <c r="S462" i="36"/>
  <c r="S117" i="36"/>
  <c r="T315" i="36" s="1"/>
  <c r="S454" i="36"/>
  <c r="S132" i="36"/>
  <c r="T330" i="36" s="1"/>
  <c r="S133" i="36"/>
  <c r="T331" i="36" s="1"/>
  <c r="R209" i="36"/>
  <c r="S129" i="36"/>
  <c r="T327" i="36" s="1"/>
  <c r="S128" i="36"/>
  <c r="T326" i="36" s="1"/>
  <c r="S119" i="36"/>
  <c r="T317" i="36" s="1"/>
  <c r="P603" i="36"/>
  <c r="Q308" i="36"/>
  <c r="T145" i="36"/>
  <c r="U343" i="36" s="1"/>
  <c r="S148" i="36"/>
  <c r="T346" i="36" s="1"/>
  <c r="S444" i="36"/>
  <c r="S147" i="36"/>
  <c r="T345" i="36" s="1"/>
  <c r="S443" i="36"/>
  <c r="S149" i="36"/>
  <c r="T347" i="36" s="1"/>
  <c r="S445" i="36"/>
  <c r="S150" i="36"/>
  <c r="T348" i="36" s="1"/>
  <c r="S446" i="36"/>
  <c r="S159" i="36"/>
  <c r="S152" i="36"/>
  <c r="T350" i="36" s="1"/>
  <c r="S153" i="36"/>
  <c r="T351" i="36" s="1"/>
  <c r="S166" i="36"/>
  <c r="T364" i="36" s="1"/>
  <c r="S151" i="36"/>
  <c r="T349" i="36" s="1"/>
  <c r="S406" i="36"/>
  <c r="S155" i="36"/>
  <c r="T353" i="36" s="1"/>
  <c r="S157" i="36"/>
  <c r="T355" i="36" s="1"/>
  <c r="S163" i="36"/>
  <c r="T361" i="36" s="1"/>
  <c r="S165" i="36"/>
  <c r="T363" i="36" s="1"/>
  <c r="S162" i="36"/>
  <c r="T360" i="36" s="1"/>
  <c r="S160" i="36"/>
  <c r="T358" i="36" s="1"/>
  <c r="S167" i="36"/>
  <c r="T365" i="36" s="1"/>
  <c r="S164" i="36"/>
  <c r="S154" i="36"/>
  <c r="T352" i="36" s="1"/>
  <c r="T161" i="36"/>
  <c r="U359" i="36" s="1"/>
  <c r="S158" i="36"/>
  <c r="T356" i="36" s="1"/>
  <c r="S156" i="36"/>
  <c r="S168" i="36"/>
  <c r="T366" i="36" s="1"/>
  <c r="R407" i="36"/>
  <c r="S429" i="36"/>
  <c r="S412" i="36"/>
  <c r="S417" i="36"/>
  <c r="S419" i="36"/>
  <c r="S421" i="36"/>
  <c r="R411" i="36"/>
  <c r="R637" i="36" s="1"/>
  <c r="Q509" i="36"/>
  <c r="Q643" i="36" s="1"/>
  <c r="S438" i="36"/>
  <c r="S437" i="36"/>
  <c r="S439" i="36"/>
  <c r="S434" i="36"/>
  <c r="S422" i="36"/>
  <c r="S430" i="36"/>
  <c r="S433" i="36"/>
  <c r="S413" i="36"/>
  <c r="S425" i="36"/>
  <c r="Q99" i="32"/>
  <c r="Q100" i="32" s="1"/>
  <c r="P77" i="32"/>
  <c r="Q130" i="32"/>
  <c r="Q126" i="32"/>
  <c r="Q129" i="32"/>
  <c r="Q134" i="32"/>
  <c r="Q127" i="32"/>
  <c r="Q104" i="32"/>
  <c r="Q125" i="32" s="1"/>
  <c r="S95" i="32"/>
  <c r="S51" i="32"/>
  <c r="R116" i="32"/>
  <c r="R137" i="32" s="1"/>
  <c r="Q137" i="32"/>
  <c r="Q65" i="32"/>
  <c r="R107" i="32"/>
  <c r="R128" i="32" s="1"/>
  <c r="Q128" i="32"/>
  <c r="P125" i="32"/>
  <c r="R73" i="32"/>
  <c r="R111" i="32"/>
  <c r="R132" i="32" s="1"/>
  <c r="S94" i="32"/>
  <c r="S50" i="32"/>
  <c r="S72" i="32" s="1"/>
  <c r="Q55" i="32"/>
  <c r="T96" i="32"/>
  <c r="T52" i="32"/>
  <c r="R87" i="32"/>
  <c r="R108" i="32" s="1"/>
  <c r="R43" i="32"/>
  <c r="R65" i="32" s="1"/>
  <c r="P120" i="32"/>
  <c r="Q103" i="32"/>
  <c r="Q124" i="32" s="1"/>
  <c r="T89" i="32"/>
  <c r="T45" i="32"/>
  <c r="R114" i="32"/>
  <c r="R115" i="32"/>
  <c r="Q136" i="32"/>
  <c r="Q66" i="32"/>
  <c r="S93" i="32"/>
  <c r="S49" i="32"/>
  <c r="T86" i="32"/>
  <c r="T42" i="32"/>
  <c r="S64" i="32"/>
  <c r="S91" i="32"/>
  <c r="S47" i="32"/>
  <c r="R83" i="32"/>
  <c r="R39" i="32"/>
  <c r="R61" i="32" s="1"/>
  <c r="Q61" i="32"/>
  <c r="R85" i="32"/>
  <c r="R106" i="32" s="1"/>
  <c r="R41" i="32"/>
  <c r="S74" i="32"/>
  <c r="R112" i="32"/>
  <c r="Q133" i="32"/>
  <c r="R84" i="32"/>
  <c r="R105" i="32" s="1"/>
  <c r="R40" i="32"/>
  <c r="Q62" i="32"/>
  <c r="U90" i="32"/>
  <c r="U46" i="32"/>
  <c r="T68" i="32"/>
  <c r="R88" i="32"/>
  <c r="R109" i="32" s="1"/>
  <c r="R44" i="32"/>
  <c r="R110" i="32"/>
  <c r="P124" i="32"/>
  <c r="R117" i="32"/>
  <c r="Q138" i="32"/>
  <c r="R92" i="32"/>
  <c r="R113" i="32" s="1"/>
  <c r="R48" i="32"/>
  <c r="S82" i="32"/>
  <c r="S38" i="32"/>
  <c r="O141" i="32"/>
  <c r="R185" i="26"/>
  <c r="R226" i="26" s="1"/>
  <c r="R214" i="26"/>
  <c r="R255" i="26" s="1"/>
  <c r="R193" i="26"/>
  <c r="R234" i="26" s="1"/>
  <c r="R189" i="26"/>
  <c r="R230" i="26" s="1"/>
  <c r="R202" i="26"/>
  <c r="R243" i="26" s="1"/>
  <c r="Q250" i="26"/>
  <c r="Q231" i="26"/>
  <c r="R184" i="26"/>
  <c r="Q224" i="26"/>
  <c r="Q239" i="26"/>
  <c r="Q253" i="26"/>
  <c r="Q252" i="26"/>
  <c r="Q248" i="26"/>
  <c r="R186" i="26"/>
  <c r="Q233" i="26"/>
  <c r="Q227" i="26"/>
  <c r="Q240" i="26"/>
  <c r="Q258" i="26"/>
  <c r="Q249" i="26"/>
  <c r="Q105" i="26"/>
  <c r="Q237" i="26"/>
  <c r="R212" i="26"/>
  <c r="Q232" i="26"/>
  <c r="Q200" i="26"/>
  <c r="R200" i="26" s="1"/>
  <c r="P241" i="26"/>
  <c r="P261" i="26" s="1"/>
  <c r="R256" i="26"/>
  <c r="Q230" i="26"/>
  <c r="Q247" i="26"/>
  <c r="R199" i="26"/>
  <c r="R240" i="26" s="1"/>
  <c r="R187" i="26"/>
  <c r="R208" i="26"/>
  <c r="R249" i="26" s="1"/>
  <c r="R190" i="26"/>
  <c r="R194" i="26"/>
  <c r="R198" i="26"/>
  <c r="R131" i="26"/>
  <c r="S173" i="26"/>
  <c r="R191" i="26"/>
  <c r="R232" i="26" s="1"/>
  <c r="R203" i="26"/>
  <c r="R211" i="26"/>
  <c r="Q113" i="26"/>
  <c r="R155" i="26"/>
  <c r="R196" i="26" s="1"/>
  <c r="R237" i="26" s="1"/>
  <c r="Q122" i="26"/>
  <c r="R164" i="26"/>
  <c r="R205" i="26" s="1"/>
  <c r="Q124" i="26"/>
  <c r="R166" i="26"/>
  <c r="R207" i="26" s="1"/>
  <c r="Q121" i="26"/>
  <c r="R127" i="26"/>
  <c r="S169" i="26"/>
  <c r="S210" i="26" s="1"/>
  <c r="R133" i="26"/>
  <c r="S175" i="26"/>
  <c r="S216" i="26" s="1"/>
  <c r="R188" i="26"/>
  <c r="R192" i="26"/>
  <c r="R183" i="26"/>
  <c r="R195" i="26"/>
  <c r="R209" i="26"/>
  <c r="Q179" i="26"/>
  <c r="Q180" i="26" s="1"/>
  <c r="Q118" i="26"/>
  <c r="R160" i="26"/>
  <c r="R201" i="26" s="1"/>
  <c r="R129" i="26"/>
  <c r="S171" i="26"/>
  <c r="Q123" i="26"/>
  <c r="R165" i="26"/>
  <c r="R206" i="26" s="1"/>
  <c r="R213" i="26"/>
  <c r="R254" i="26" s="1"/>
  <c r="Q104" i="26"/>
  <c r="Q108" i="26"/>
  <c r="Q107" i="26"/>
  <c r="Q106" i="26"/>
  <c r="Q103" i="26"/>
  <c r="Q109" i="26"/>
  <c r="R58" i="26"/>
  <c r="Q100" i="26"/>
  <c r="Q101" i="26"/>
  <c r="Q102" i="26"/>
  <c r="R75" i="26"/>
  <c r="S159" i="26" s="1"/>
  <c r="Q117" i="26"/>
  <c r="R74" i="26"/>
  <c r="Q116" i="26"/>
  <c r="R73" i="26"/>
  <c r="Q115" i="26"/>
  <c r="R80" i="26"/>
  <c r="S164" i="26" s="1"/>
  <c r="R60" i="26"/>
  <c r="S144" i="26" s="1"/>
  <c r="R88" i="26"/>
  <c r="S172" i="26" s="1"/>
  <c r="Q130" i="26"/>
  <c r="Q111" i="26"/>
  <c r="S93" i="26"/>
  <c r="T177" i="26" s="1"/>
  <c r="R135" i="26"/>
  <c r="R71" i="26"/>
  <c r="R84" i="26"/>
  <c r="S168" i="26" s="1"/>
  <c r="Q126" i="26"/>
  <c r="S89" i="26"/>
  <c r="T173" i="26" s="1"/>
  <c r="R78" i="26"/>
  <c r="S162" i="26" s="1"/>
  <c r="Q120" i="26"/>
  <c r="R77" i="26"/>
  <c r="S161" i="26" s="1"/>
  <c r="Q119" i="26"/>
  <c r="R69" i="26"/>
  <c r="R72" i="26"/>
  <c r="S156" i="26" s="1"/>
  <c r="S197" i="26" s="1"/>
  <c r="Q114" i="26"/>
  <c r="R82" i="26"/>
  <c r="S166" i="26" s="1"/>
  <c r="R83" i="26"/>
  <c r="S167" i="26" s="1"/>
  <c r="Q125" i="26"/>
  <c r="R67" i="26"/>
  <c r="S151" i="26" s="1"/>
  <c r="R81" i="26"/>
  <c r="S165" i="26" s="1"/>
  <c r="Q110" i="26"/>
  <c r="R86" i="26"/>
  <c r="S170" i="26" s="1"/>
  <c r="R70" i="26"/>
  <c r="S154" i="26" s="1"/>
  <c r="R63" i="26"/>
  <c r="S147" i="26" s="1"/>
  <c r="R65" i="26"/>
  <c r="R68" i="26"/>
  <c r="S152" i="26" s="1"/>
  <c r="R79" i="26"/>
  <c r="R59" i="26"/>
  <c r="S143" i="26" s="1"/>
  <c r="Q95" i="26"/>
  <c r="R90" i="26"/>
  <c r="S174" i="26" s="1"/>
  <c r="S215" i="26" s="1"/>
  <c r="Q132" i="26"/>
  <c r="S87" i="26"/>
  <c r="T171" i="26" s="1"/>
  <c r="P137" i="26"/>
  <c r="R62" i="26"/>
  <c r="R76" i="26"/>
  <c r="S160" i="26" s="1"/>
  <c r="S85" i="26"/>
  <c r="T169" i="26" s="1"/>
  <c r="Q112" i="26"/>
  <c r="R64" i="26"/>
  <c r="S148" i="26" s="1"/>
  <c r="Q128" i="26"/>
  <c r="R61" i="26"/>
  <c r="S145" i="26" s="1"/>
  <c r="R66" i="26"/>
  <c r="S91" i="26"/>
  <c r="S218" i="26" l="1"/>
  <c r="T218" i="26" s="1"/>
  <c r="S92" i="26"/>
  <c r="T176" i="26" s="1"/>
  <c r="S217" i="26"/>
  <c r="S258" i="26" s="1"/>
  <c r="R134" i="26"/>
  <c r="S245" i="36"/>
  <c r="R259" i="26"/>
  <c r="T146" i="36"/>
  <c r="U344" i="36" s="1"/>
  <c r="P645" i="36"/>
  <c r="S193" i="26"/>
  <c r="S234" i="26" s="1"/>
  <c r="S214" i="26"/>
  <c r="T214" i="26" s="1"/>
  <c r="S185" i="26"/>
  <c r="S226" i="26" s="1"/>
  <c r="S263" i="36"/>
  <c r="T362" i="36"/>
  <c r="T460" i="36" s="1"/>
  <c r="S255" i="36"/>
  <c r="T354" i="36"/>
  <c r="T452" i="36" s="1"/>
  <c r="S258" i="36"/>
  <c r="T357" i="36"/>
  <c r="T455" i="36" s="1"/>
  <c r="S214" i="36"/>
  <c r="T313" i="36"/>
  <c r="Q625" i="36"/>
  <c r="R513" i="36"/>
  <c r="R642" i="36" s="1"/>
  <c r="R624" i="36"/>
  <c r="S415" i="36"/>
  <c r="S636" i="36" s="1"/>
  <c r="R629" i="36"/>
  <c r="R630" i="36"/>
  <c r="R623" i="36"/>
  <c r="R622" i="36"/>
  <c r="Q644" i="36"/>
  <c r="S617" i="36"/>
  <c r="R638" i="36"/>
  <c r="S618" i="36"/>
  <c r="T115" i="36"/>
  <c r="S616" i="36"/>
  <c r="R628" i="36"/>
  <c r="S527" i="36"/>
  <c r="S533" i="36"/>
  <c r="S526" i="36"/>
  <c r="S534" i="36"/>
  <c r="T442" i="36"/>
  <c r="S540" i="36"/>
  <c r="S529" i="36"/>
  <c r="S519" i="36"/>
  <c r="S524" i="36"/>
  <c r="S517" i="36"/>
  <c r="S552" i="36"/>
  <c r="S556" i="36"/>
  <c r="S554" i="36"/>
  <c r="S553" i="36"/>
  <c r="S515" i="36"/>
  <c r="S542" i="36"/>
  <c r="S549" i="36"/>
  <c r="S538" i="36"/>
  <c r="S543" i="36"/>
  <c r="S551" i="36"/>
  <c r="S532" i="36"/>
  <c r="S560" i="36"/>
  <c r="S546" i="36"/>
  <c r="S545" i="36"/>
  <c r="S548" i="36"/>
  <c r="S511" i="36"/>
  <c r="S535" i="36"/>
  <c r="S544" i="36"/>
  <c r="S522" i="36"/>
  <c r="S521" i="36"/>
  <c r="S531" i="36"/>
  <c r="S536" i="36"/>
  <c r="S530" i="36"/>
  <c r="S561" i="36"/>
  <c r="S562" i="36"/>
  <c r="S558" i="36"/>
  <c r="S559" i="36"/>
  <c r="T457" i="36"/>
  <c r="S555" i="36"/>
  <c r="S550" i="36"/>
  <c r="S512" i="36"/>
  <c r="S418" i="36"/>
  <c r="S635" i="36" s="1"/>
  <c r="R516" i="36"/>
  <c r="R641" i="36" s="1"/>
  <c r="S510" i="36"/>
  <c r="S523" i="36"/>
  <c r="S520" i="36"/>
  <c r="S557" i="36"/>
  <c r="S518" i="36"/>
  <c r="S514" i="36"/>
  <c r="S525" i="36"/>
  <c r="S547" i="36"/>
  <c r="T441" i="36"/>
  <c r="S539" i="36"/>
  <c r="S528" i="36"/>
  <c r="S537" i="36"/>
  <c r="S541" i="36"/>
  <c r="S230" i="36"/>
  <c r="S262" i="36"/>
  <c r="S222" i="36"/>
  <c r="S224" i="36"/>
  <c r="S247" i="36"/>
  <c r="S218" i="36"/>
  <c r="S217" i="36"/>
  <c r="S229" i="36"/>
  <c r="T435" i="36"/>
  <c r="S238" i="36"/>
  <c r="Q631" i="36"/>
  <c r="Q632" i="36" s="1"/>
  <c r="S221" i="36"/>
  <c r="S264" i="36"/>
  <c r="S249" i="36"/>
  <c r="S216" i="36"/>
  <c r="S237" i="36"/>
  <c r="S254" i="36"/>
  <c r="T436" i="36"/>
  <c r="S239" i="36"/>
  <c r="S250" i="36"/>
  <c r="S235" i="36"/>
  <c r="S265" i="36"/>
  <c r="S227" i="36"/>
  <c r="S233" i="36"/>
  <c r="T420" i="36"/>
  <c r="S223" i="36"/>
  <c r="S261" i="36"/>
  <c r="S242" i="36"/>
  <c r="T464" i="36"/>
  <c r="S267" i="36"/>
  <c r="S248" i="36"/>
  <c r="S228" i="36"/>
  <c r="S226" i="36"/>
  <c r="S240" i="36"/>
  <c r="T428" i="36"/>
  <c r="S231" i="36"/>
  <c r="S266" i="36"/>
  <c r="S256" i="36"/>
  <c r="S252" i="36"/>
  <c r="T244" i="36"/>
  <c r="S241" i="36"/>
  <c r="T416" i="36"/>
  <c r="S219" i="36"/>
  <c r="S220" i="36"/>
  <c r="T260" i="36"/>
  <c r="S246" i="36"/>
  <c r="S234" i="36"/>
  <c r="S257" i="36"/>
  <c r="S259" i="36"/>
  <c r="S251" i="36"/>
  <c r="S232" i="36"/>
  <c r="S225" i="36"/>
  <c r="S215" i="36"/>
  <c r="S243" i="36"/>
  <c r="S236" i="36"/>
  <c r="S253" i="36"/>
  <c r="Q619" i="36"/>
  <c r="R408" i="36"/>
  <c r="Q505" i="36"/>
  <c r="T424" i="36"/>
  <c r="T461" i="36"/>
  <c r="T447" i="36"/>
  <c r="T128" i="36"/>
  <c r="U326" i="36" s="1"/>
  <c r="T120" i="36"/>
  <c r="U318" i="36" s="1"/>
  <c r="T123" i="36"/>
  <c r="U321" i="36" s="1"/>
  <c r="T143" i="36"/>
  <c r="U341" i="36" s="1"/>
  <c r="T136" i="36"/>
  <c r="U334" i="36" s="1"/>
  <c r="T432" i="36"/>
  <c r="T458" i="36"/>
  <c r="S111" i="36"/>
  <c r="T138" i="36"/>
  <c r="U336" i="36" s="1"/>
  <c r="T122" i="36"/>
  <c r="U320" i="36" s="1"/>
  <c r="T459" i="36"/>
  <c r="T462" i="36"/>
  <c r="T117" i="36"/>
  <c r="U315" i="36" s="1"/>
  <c r="T127" i="36"/>
  <c r="U325" i="36" s="1"/>
  <c r="T118" i="36"/>
  <c r="U316" i="36" s="1"/>
  <c r="T414" i="36"/>
  <c r="S209" i="36"/>
  <c r="T126" i="36"/>
  <c r="U324" i="36" s="1"/>
  <c r="T124" i="36"/>
  <c r="U322" i="36" s="1"/>
  <c r="T129" i="36"/>
  <c r="U327" i="36" s="1"/>
  <c r="T454" i="36"/>
  <c r="T463" i="36"/>
  <c r="T119" i="36"/>
  <c r="U317" i="36" s="1"/>
  <c r="T140" i="36"/>
  <c r="U338" i="36" s="1"/>
  <c r="T116" i="36"/>
  <c r="U314" i="36" s="1"/>
  <c r="T131" i="36"/>
  <c r="U329" i="36" s="1"/>
  <c r="T141" i="36"/>
  <c r="U339" i="36" s="1"/>
  <c r="T456" i="36"/>
  <c r="T453" i="36"/>
  <c r="T449" i="36"/>
  <c r="T132" i="36"/>
  <c r="U330" i="36" s="1"/>
  <c r="T142" i="36"/>
  <c r="U340" i="36" s="1"/>
  <c r="T134" i="36"/>
  <c r="U332" i="36" s="1"/>
  <c r="T139" i="36"/>
  <c r="U337" i="36" s="1"/>
  <c r="T144" i="36"/>
  <c r="U342" i="36" s="1"/>
  <c r="T440" i="36"/>
  <c r="T125" i="36"/>
  <c r="U323" i="36" s="1"/>
  <c r="T133" i="36"/>
  <c r="U331" i="36" s="1"/>
  <c r="T427" i="36"/>
  <c r="T121" i="36"/>
  <c r="U319" i="36" s="1"/>
  <c r="T130" i="36"/>
  <c r="U328" i="36" s="1"/>
  <c r="T137" i="36"/>
  <c r="U335" i="36" s="1"/>
  <c r="T450" i="36"/>
  <c r="T135" i="36"/>
  <c r="U333" i="36" s="1"/>
  <c r="T451" i="36"/>
  <c r="T448" i="36"/>
  <c r="R308" i="36"/>
  <c r="Q603" i="36"/>
  <c r="T147" i="36"/>
  <c r="U345" i="36" s="1"/>
  <c r="T443" i="36"/>
  <c r="T148" i="36"/>
  <c r="U346" i="36" s="1"/>
  <c r="T444" i="36"/>
  <c r="T150" i="36"/>
  <c r="U348" i="36" s="1"/>
  <c r="T446" i="36"/>
  <c r="T149" i="36"/>
  <c r="U347" i="36" s="1"/>
  <c r="T445" i="36"/>
  <c r="U145" i="36"/>
  <c r="V343" i="36" s="1"/>
  <c r="T166" i="36"/>
  <c r="U364" i="36" s="1"/>
  <c r="T162" i="36"/>
  <c r="U360" i="36" s="1"/>
  <c r="T151" i="36"/>
  <c r="U349" i="36" s="1"/>
  <c r="T406" i="36"/>
  <c r="T165" i="36"/>
  <c r="U363" i="36" s="1"/>
  <c r="T155" i="36"/>
  <c r="U353" i="36" s="1"/>
  <c r="T164" i="36"/>
  <c r="U362" i="36" s="1"/>
  <c r="T152" i="36"/>
  <c r="U350" i="36" s="1"/>
  <c r="T167" i="36"/>
  <c r="U365" i="36" s="1"/>
  <c r="T158" i="36"/>
  <c r="U356" i="36" s="1"/>
  <c r="T156" i="36"/>
  <c r="U354" i="36" s="1"/>
  <c r="U161" i="36"/>
  <c r="V359" i="36" s="1"/>
  <c r="T163" i="36"/>
  <c r="U361" i="36" s="1"/>
  <c r="T157" i="36"/>
  <c r="U355" i="36" s="1"/>
  <c r="T159" i="36"/>
  <c r="U357" i="36" s="1"/>
  <c r="T168" i="36"/>
  <c r="U366" i="36" s="1"/>
  <c r="T154" i="36"/>
  <c r="U352" i="36" s="1"/>
  <c r="T153" i="36"/>
  <c r="U351" i="36" s="1"/>
  <c r="T160" i="36"/>
  <c r="U358" i="36" s="1"/>
  <c r="S407" i="36"/>
  <c r="T419" i="36"/>
  <c r="T429" i="36"/>
  <c r="T413" i="36"/>
  <c r="T422" i="36"/>
  <c r="T423" i="36"/>
  <c r="T439" i="36"/>
  <c r="T437" i="36"/>
  <c r="T433" i="36"/>
  <c r="T434" i="36"/>
  <c r="T421" i="36"/>
  <c r="T417" i="36"/>
  <c r="T426" i="36"/>
  <c r="S411" i="36"/>
  <c r="S637" i="36" s="1"/>
  <c r="R509" i="36"/>
  <c r="R643" i="36" s="1"/>
  <c r="T412" i="36"/>
  <c r="T431" i="36"/>
  <c r="T430" i="36"/>
  <c r="T425" i="36"/>
  <c r="T438" i="36"/>
  <c r="P141" i="32"/>
  <c r="R99" i="32"/>
  <c r="R100" i="32" s="1"/>
  <c r="R55" i="32"/>
  <c r="R134" i="32"/>
  <c r="R127" i="32"/>
  <c r="R129" i="32"/>
  <c r="R126" i="32"/>
  <c r="Q141" i="32"/>
  <c r="S116" i="32"/>
  <c r="S137" i="32" s="1"/>
  <c r="R130" i="32"/>
  <c r="R131" i="32"/>
  <c r="R66" i="32"/>
  <c r="T91" i="32"/>
  <c r="T47" i="32"/>
  <c r="S69" i="32"/>
  <c r="R136" i="32"/>
  <c r="S114" i="32"/>
  <c r="S135" i="32" s="1"/>
  <c r="R135" i="32"/>
  <c r="S110" i="32"/>
  <c r="S92" i="32"/>
  <c r="S113" i="32" s="1"/>
  <c r="S48" i="32"/>
  <c r="S83" i="32"/>
  <c r="S39" i="32"/>
  <c r="S61" i="32" s="1"/>
  <c r="S107" i="32"/>
  <c r="U86" i="32"/>
  <c r="U42" i="32"/>
  <c r="U64" i="32" s="1"/>
  <c r="Q77" i="32"/>
  <c r="Q120" i="32"/>
  <c r="R103" i="32"/>
  <c r="T94" i="32"/>
  <c r="T50" i="32"/>
  <c r="S111" i="32"/>
  <c r="S132" i="32" s="1"/>
  <c r="T64" i="32"/>
  <c r="S117" i="32"/>
  <c r="S138" i="32" s="1"/>
  <c r="T82" i="32"/>
  <c r="T38" i="32"/>
  <c r="T60" i="32" s="1"/>
  <c r="S60" i="32"/>
  <c r="S84" i="32"/>
  <c r="S105" i="32" s="1"/>
  <c r="S40" i="32"/>
  <c r="S62" i="32" s="1"/>
  <c r="R62" i="32"/>
  <c r="S112" i="32"/>
  <c r="R133" i="32"/>
  <c r="S85" i="32"/>
  <c r="S106" i="32" s="1"/>
  <c r="S41" i="32"/>
  <c r="R63" i="32"/>
  <c r="S87" i="32"/>
  <c r="S108" i="32" s="1"/>
  <c r="S43" i="32"/>
  <c r="T95" i="32"/>
  <c r="T51" i="32"/>
  <c r="S73" i="32"/>
  <c r="U68" i="32"/>
  <c r="S115" i="32"/>
  <c r="U89" i="32"/>
  <c r="U45" i="32"/>
  <c r="T67" i="32"/>
  <c r="R70" i="32"/>
  <c r="R138" i="32"/>
  <c r="U96" i="32"/>
  <c r="U52" i="32"/>
  <c r="T74" i="32"/>
  <c r="R104" i="32"/>
  <c r="S88" i="32"/>
  <c r="S109" i="32" s="1"/>
  <c r="S44" i="32"/>
  <c r="S66" i="32" s="1"/>
  <c r="V90" i="32"/>
  <c r="V46" i="32"/>
  <c r="T93" i="32"/>
  <c r="T49" i="32"/>
  <c r="T71" i="32" s="1"/>
  <c r="S71" i="32"/>
  <c r="S202" i="26"/>
  <c r="S243" i="26" s="1"/>
  <c r="T217" i="26"/>
  <c r="T258" i="26" s="1"/>
  <c r="S184" i="26"/>
  <c r="S225" i="26" s="1"/>
  <c r="S212" i="26"/>
  <c r="T212" i="26" s="1"/>
  <c r="S259" i="26"/>
  <c r="S189" i="26"/>
  <c r="S230" i="26" s="1"/>
  <c r="R130" i="26"/>
  <c r="S213" i="26"/>
  <c r="R231" i="26"/>
  <c r="S186" i="26"/>
  <c r="S227" i="26" s="1"/>
  <c r="R224" i="26"/>
  <c r="S207" i="26"/>
  <c r="Q241" i="26"/>
  <c r="Q261" i="26" s="1"/>
  <c r="R250" i="26"/>
  <c r="R227" i="26"/>
  <c r="R229" i="26"/>
  <c r="R246" i="26"/>
  <c r="S251" i="26"/>
  <c r="R228" i="26"/>
  <c r="S256" i="26"/>
  <c r="S200" i="26"/>
  <c r="R242" i="26"/>
  <c r="S257" i="26"/>
  <c r="R239" i="26"/>
  <c r="R248" i="26"/>
  <c r="R235" i="26"/>
  <c r="S238" i="26"/>
  <c r="Q220" i="26"/>
  <c r="R241" i="26"/>
  <c r="R252" i="26"/>
  <c r="R233" i="26"/>
  <c r="R247" i="26"/>
  <c r="R236" i="26"/>
  <c r="R244" i="26"/>
  <c r="S208" i="26"/>
  <c r="R225" i="26"/>
  <c r="R253" i="26"/>
  <c r="S203" i="26"/>
  <c r="S244" i="26" s="1"/>
  <c r="T210" i="26"/>
  <c r="S205" i="26"/>
  <c r="R220" i="26"/>
  <c r="S195" i="26"/>
  <c r="R111" i="26"/>
  <c r="S153" i="26"/>
  <c r="S194" i="26" s="1"/>
  <c r="R113" i="26"/>
  <c r="S155" i="26"/>
  <c r="S196" i="26" s="1"/>
  <c r="S201" i="26"/>
  <c r="S192" i="26"/>
  <c r="R116" i="26"/>
  <c r="S158" i="26"/>
  <c r="S199" i="26" s="1"/>
  <c r="S133" i="26"/>
  <c r="T175" i="26"/>
  <c r="T216" i="26" s="1"/>
  <c r="R121" i="26"/>
  <c r="S163" i="26"/>
  <c r="S204" i="26" s="1"/>
  <c r="S188" i="26"/>
  <c r="S211" i="26"/>
  <c r="R108" i="26"/>
  <c r="S150" i="26"/>
  <c r="S191" i="26" s="1"/>
  <c r="R104" i="26"/>
  <c r="S146" i="26"/>
  <c r="S187" i="26" s="1"/>
  <c r="R107" i="26"/>
  <c r="S149" i="26"/>
  <c r="S190" i="26" s="1"/>
  <c r="R115" i="26"/>
  <c r="S157" i="26"/>
  <c r="S198" i="26" s="1"/>
  <c r="R100" i="26"/>
  <c r="S142" i="26"/>
  <c r="S183" i="26" s="1"/>
  <c r="S224" i="26" s="1"/>
  <c r="R179" i="26"/>
  <c r="R180" i="26" s="1"/>
  <c r="S134" i="26"/>
  <c r="S206" i="26"/>
  <c r="S209" i="26"/>
  <c r="Q137" i="26"/>
  <c r="R103" i="26"/>
  <c r="R101" i="26"/>
  <c r="R109" i="26"/>
  <c r="R102" i="26"/>
  <c r="R106" i="26"/>
  <c r="R105" i="26"/>
  <c r="S58" i="26"/>
  <c r="T142" i="26" s="1"/>
  <c r="S66" i="26"/>
  <c r="T150" i="26" s="1"/>
  <c r="S63" i="26"/>
  <c r="T147" i="26" s="1"/>
  <c r="S86" i="26"/>
  <c r="T170" i="26" s="1"/>
  <c r="R128" i="26"/>
  <c r="T91" i="26"/>
  <c r="U175" i="26" s="1"/>
  <c r="S61" i="26"/>
  <c r="T145" i="26" s="1"/>
  <c r="S82" i="26"/>
  <c r="R124" i="26"/>
  <c r="S78" i="26"/>
  <c r="T162" i="26" s="1"/>
  <c r="R120" i="26"/>
  <c r="S74" i="26"/>
  <c r="T158" i="26" s="1"/>
  <c r="R117" i="26"/>
  <c r="S64" i="26"/>
  <c r="T148" i="26" s="1"/>
  <c r="S59" i="26"/>
  <c r="T143" i="26" s="1"/>
  <c r="R95" i="26"/>
  <c r="T87" i="26"/>
  <c r="S129" i="26"/>
  <c r="S70" i="26"/>
  <c r="T154" i="26" s="1"/>
  <c r="R112" i="26"/>
  <c r="S69" i="26"/>
  <c r="T153" i="26" s="1"/>
  <c r="T89" i="26"/>
  <c r="U173" i="26" s="1"/>
  <c r="S131" i="26"/>
  <c r="S88" i="26"/>
  <c r="S81" i="26"/>
  <c r="T165" i="26" s="1"/>
  <c r="R123" i="26"/>
  <c r="S71" i="26"/>
  <c r="T155" i="26" s="1"/>
  <c r="T93" i="26"/>
  <c r="U177" i="26" s="1"/>
  <c r="S135" i="26"/>
  <c r="S65" i="26"/>
  <c r="T149" i="26" s="1"/>
  <c r="S84" i="26"/>
  <c r="T168" i="26" s="1"/>
  <c r="S79" i="26"/>
  <c r="T163" i="26" s="1"/>
  <c r="S62" i="26"/>
  <c r="T146" i="26" s="1"/>
  <c r="T85" i="26"/>
  <c r="U169" i="26" s="1"/>
  <c r="S127" i="26"/>
  <c r="S67" i="26"/>
  <c r="T151" i="26" s="1"/>
  <c r="S83" i="26"/>
  <c r="R125" i="26"/>
  <c r="T92" i="26"/>
  <c r="S76" i="26"/>
  <c r="R118" i="26"/>
  <c r="S75" i="26"/>
  <c r="T159" i="26" s="1"/>
  <c r="S68" i="26"/>
  <c r="T152" i="26" s="1"/>
  <c r="S77" i="26"/>
  <c r="R119" i="26"/>
  <c r="S90" i="26"/>
  <c r="T174" i="26" s="1"/>
  <c r="T215" i="26" s="1"/>
  <c r="R132" i="26"/>
  <c r="R110" i="26"/>
  <c r="S72" i="26"/>
  <c r="T156" i="26" s="1"/>
  <c r="T197" i="26" s="1"/>
  <c r="T238" i="26" s="1"/>
  <c r="R114" i="26"/>
  <c r="R126" i="26"/>
  <c r="S60" i="26"/>
  <c r="S80" i="26"/>
  <c r="T164" i="26" s="1"/>
  <c r="R122" i="26"/>
  <c r="S73" i="26"/>
  <c r="T157" i="26" s="1"/>
  <c r="T193" i="26" l="1"/>
  <c r="U146" i="36"/>
  <c r="V344" i="36" s="1"/>
  <c r="T245" i="36"/>
  <c r="S255" i="26"/>
  <c r="S513" i="36"/>
  <c r="S642" i="36" s="1"/>
  <c r="T184" i="26"/>
  <c r="T225" i="26" s="1"/>
  <c r="T214" i="36"/>
  <c r="U313" i="36"/>
  <c r="U115" i="36"/>
  <c r="V313" i="36" s="1"/>
  <c r="Q645" i="36"/>
  <c r="R631" i="36"/>
  <c r="R632" i="36" s="1"/>
  <c r="S624" i="36"/>
  <c r="T616" i="36"/>
  <c r="R625" i="36"/>
  <c r="S623" i="36"/>
  <c r="S628" i="36"/>
  <c r="T618" i="36"/>
  <c r="T617" i="36"/>
  <c r="R644" i="36"/>
  <c r="S622" i="36"/>
  <c r="S638" i="36"/>
  <c r="T415" i="36"/>
  <c r="T636" i="36" s="1"/>
  <c r="S629" i="36"/>
  <c r="S630" i="36"/>
  <c r="T536" i="36"/>
  <c r="T524" i="36"/>
  <c r="T520" i="36"/>
  <c r="T518" i="36"/>
  <c r="T557" i="36"/>
  <c r="T523" i="36"/>
  <c r="T515" i="36"/>
  <c r="T544" i="36"/>
  <c r="T546" i="36"/>
  <c r="T525" i="36"/>
  <c r="T512" i="36"/>
  <c r="T545" i="36"/>
  <c r="T537" i="36"/>
  <c r="T521" i="36"/>
  <c r="T519" i="36"/>
  <c r="T511" i="36"/>
  <c r="T549" i="36"/>
  <c r="T556" i="36"/>
  <c r="T559" i="36"/>
  <c r="T517" i="36"/>
  <c r="T528" i="36"/>
  <c r="T532" i="36"/>
  <c r="T527" i="36"/>
  <c r="T561" i="36"/>
  <c r="T530" i="36"/>
  <c r="T558" i="36"/>
  <c r="T531" i="36"/>
  <c r="T548" i="36"/>
  <c r="T538" i="36"/>
  <c r="T554" i="36"/>
  <c r="T552" i="36"/>
  <c r="T550" i="36"/>
  <c r="T535" i="36"/>
  <c r="T541" i="36"/>
  <c r="T560" i="36"/>
  <c r="T522" i="36"/>
  <c r="T553" i="36"/>
  <c r="U441" i="36"/>
  <c r="T539" i="36"/>
  <c r="U442" i="36"/>
  <c r="T540" i="36"/>
  <c r="T529" i="36"/>
  <c r="T543" i="36"/>
  <c r="T551" i="36"/>
  <c r="T547" i="36"/>
  <c r="T562" i="36"/>
  <c r="T534" i="36"/>
  <c r="T526" i="36"/>
  <c r="T510" i="36"/>
  <c r="T418" i="36"/>
  <c r="T635" i="36" s="1"/>
  <c r="S516" i="36"/>
  <c r="S641" i="36" s="1"/>
  <c r="U416" i="36"/>
  <c r="T514" i="36"/>
  <c r="T542" i="36"/>
  <c r="U435" i="36"/>
  <c r="T533" i="36"/>
  <c r="U457" i="36"/>
  <c r="T555" i="36"/>
  <c r="T264" i="36"/>
  <c r="T259" i="36"/>
  <c r="T248" i="36"/>
  <c r="T236" i="36"/>
  <c r="U428" i="36"/>
  <c r="T231" i="36"/>
  <c r="U427" i="36"/>
  <c r="T230" i="36"/>
  <c r="U420" i="36"/>
  <c r="T223" i="36"/>
  <c r="T242" i="36"/>
  <c r="T258" i="36"/>
  <c r="T256" i="36"/>
  <c r="T224" i="36"/>
  <c r="T235" i="36"/>
  <c r="T262" i="36"/>
  <c r="T266" i="36"/>
  <c r="T246" i="36"/>
  <c r="T229" i="36"/>
  <c r="T215" i="36"/>
  <c r="T225" i="36"/>
  <c r="T221" i="36"/>
  <c r="T222" i="36"/>
  <c r="T247" i="36"/>
  <c r="T240" i="36"/>
  <c r="T251" i="36"/>
  <c r="T250" i="36"/>
  <c r="U245" i="36"/>
  <c r="T220" i="36"/>
  <c r="T243" i="36"/>
  <c r="T237" i="36"/>
  <c r="T219" i="36"/>
  <c r="U244" i="36"/>
  <c r="T232" i="36"/>
  <c r="T257" i="36"/>
  <c r="U260" i="36"/>
  <c r="T263" i="36"/>
  <c r="T261" i="36"/>
  <c r="T239" i="36"/>
  <c r="T227" i="36"/>
  <c r="T241" i="36"/>
  <c r="T216" i="36"/>
  <c r="T228" i="36"/>
  <c r="T252" i="36"/>
  <c r="T253" i="36"/>
  <c r="T265" i="36"/>
  <c r="T249" i="36"/>
  <c r="T238" i="36"/>
  <c r="T218" i="36"/>
  <c r="T217" i="36"/>
  <c r="T234" i="36"/>
  <c r="T267" i="36"/>
  <c r="T255" i="36"/>
  <c r="T254" i="36"/>
  <c r="T233" i="36"/>
  <c r="T226" i="36"/>
  <c r="U436" i="36"/>
  <c r="R619" i="36"/>
  <c r="S408" i="36"/>
  <c r="R505" i="36"/>
  <c r="U424" i="36"/>
  <c r="U459" i="36"/>
  <c r="U463" i="36"/>
  <c r="U137" i="36"/>
  <c r="V335" i="36" s="1"/>
  <c r="U117" i="36"/>
  <c r="V315" i="36" s="1"/>
  <c r="U138" i="36"/>
  <c r="V336" i="36" s="1"/>
  <c r="U136" i="36"/>
  <c r="V334" i="36" s="1"/>
  <c r="U432" i="36"/>
  <c r="U119" i="36"/>
  <c r="V317" i="36" s="1"/>
  <c r="U142" i="36"/>
  <c r="V340" i="36" s="1"/>
  <c r="U124" i="36"/>
  <c r="V322" i="36" s="1"/>
  <c r="U118" i="36"/>
  <c r="V316" i="36" s="1"/>
  <c r="U414" i="36"/>
  <c r="U120" i="36"/>
  <c r="V318" i="36" s="1"/>
  <c r="U450" i="36"/>
  <c r="U448" i="36"/>
  <c r="U447" i="36"/>
  <c r="U130" i="36"/>
  <c r="V328" i="36" s="1"/>
  <c r="U144" i="36"/>
  <c r="V342" i="36" s="1"/>
  <c r="U440" i="36"/>
  <c r="U139" i="36"/>
  <c r="V337" i="36" s="1"/>
  <c r="T111" i="36"/>
  <c r="U116" i="36"/>
  <c r="V314" i="36" s="1"/>
  <c r="U460" i="36"/>
  <c r="U121" i="36"/>
  <c r="V319" i="36" s="1"/>
  <c r="T209" i="36"/>
  <c r="U129" i="36"/>
  <c r="V327" i="36" s="1"/>
  <c r="U122" i="36"/>
  <c r="V320" i="36" s="1"/>
  <c r="U131" i="36"/>
  <c r="V329" i="36" s="1"/>
  <c r="U452" i="36"/>
  <c r="U462" i="36"/>
  <c r="U132" i="36"/>
  <c r="V330" i="36" s="1"/>
  <c r="U140" i="36"/>
  <c r="V338" i="36" s="1"/>
  <c r="U123" i="36"/>
  <c r="V321" i="36" s="1"/>
  <c r="U133" i="36"/>
  <c r="V331" i="36" s="1"/>
  <c r="U455" i="36"/>
  <c r="U451" i="36"/>
  <c r="U141" i="36"/>
  <c r="V339" i="36" s="1"/>
  <c r="U143" i="36"/>
  <c r="V341" i="36" s="1"/>
  <c r="U128" i="36"/>
  <c r="V326" i="36" s="1"/>
  <c r="U461" i="36"/>
  <c r="U135" i="36"/>
  <c r="V333" i="36" s="1"/>
  <c r="U456" i="36"/>
  <c r="U453" i="36"/>
  <c r="U454" i="36"/>
  <c r="U125" i="36"/>
  <c r="V323" i="36" s="1"/>
  <c r="U134" i="36"/>
  <c r="V332" i="36" s="1"/>
  <c r="U126" i="36"/>
  <c r="V324" i="36" s="1"/>
  <c r="U127" i="36"/>
  <c r="V325" i="36" s="1"/>
  <c r="R603" i="36"/>
  <c r="S308" i="36"/>
  <c r="U464" i="36"/>
  <c r="U150" i="36"/>
  <c r="V348" i="36" s="1"/>
  <c r="U446" i="36"/>
  <c r="V145" i="36"/>
  <c r="W343" i="36" s="1"/>
  <c r="U148" i="36"/>
  <c r="V346" i="36" s="1"/>
  <c r="U444" i="36"/>
  <c r="U449" i="36"/>
  <c r="U149" i="36"/>
  <c r="V347" i="36" s="1"/>
  <c r="U445" i="36"/>
  <c r="U147" i="36"/>
  <c r="V345" i="36" s="1"/>
  <c r="U443" i="36"/>
  <c r="U458" i="36"/>
  <c r="V146" i="36"/>
  <c r="W344" i="36" s="1"/>
  <c r="U166" i="36"/>
  <c r="V364" i="36" s="1"/>
  <c r="U160" i="36"/>
  <c r="V358" i="36" s="1"/>
  <c r="U163" i="36"/>
  <c r="V361" i="36" s="1"/>
  <c r="U152" i="36"/>
  <c r="V350" i="36" s="1"/>
  <c r="U157" i="36"/>
  <c r="V355" i="36" s="1"/>
  <c r="U162" i="36"/>
  <c r="V360" i="36" s="1"/>
  <c r="U153" i="36"/>
  <c r="V351" i="36" s="1"/>
  <c r="U168" i="36"/>
  <c r="V366" i="36" s="1"/>
  <c r="U158" i="36"/>
  <c r="V356" i="36" s="1"/>
  <c r="U155" i="36"/>
  <c r="V353" i="36" s="1"/>
  <c r="U151" i="36"/>
  <c r="V349" i="36" s="1"/>
  <c r="U406" i="36"/>
  <c r="U164" i="36"/>
  <c r="V362" i="36" s="1"/>
  <c r="U156" i="36"/>
  <c r="V354" i="36" s="1"/>
  <c r="U154" i="36"/>
  <c r="V352" i="36" s="1"/>
  <c r="U167" i="36"/>
  <c r="V365" i="36" s="1"/>
  <c r="U159" i="36"/>
  <c r="V357" i="36" s="1"/>
  <c r="V161" i="36"/>
  <c r="W359" i="36" s="1"/>
  <c r="U165" i="36"/>
  <c r="V363" i="36" s="1"/>
  <c r="U419" i="36"/>
  <c r="U425" i="36"/>
  <c r="U431" i="36"/>
  <c r="U412" i="36"/>
  <c r="U433" i="36"/>
  <c r="T407" i="36"/>
  <c r="U430" i="36"/>
  <c r="U413" i="36"/>
  <c r="T411" i="36"/>
  <c r="T637" i="36" s="1"/>
  <c r="S509" i="36"/>
  <c r="S643" i="36" s="1"/>
  <c r="U438" i="36"/>
  <c r="U417" i="36"/>
  <c r="U421" i="36"/>
  <c r="U437" i="36"/>
  <c r="U439" i="36"/>
  <c r="U434" i="36"/>
  <c r="U422" i="36"/>
  <c r="U429" i="36"/>
  <c r="U426" i="36"/>
  <c r="U423" i="36"/>
  <c r="S99" i="32"/>
  <c r="S100" i="32" s="1"/>
  <c r="R77" i="32"/>
  <c r="S127" i="32"/>
  <c r="S129" i="32"/>
  <c r="S126" i="32"/>
  <c r="S134" i="32"/>
  <c r="S130" i="32"/>
  <c r="T112" i="32"/>
  <c r="U94" i="32"/>
  <c r="U50" i="32"/>
  <c r="T72" i="32"/>
  <c r="T107" i="32"/>
  <c r="T128" i="32" s="1"/>
  <c r="S128" i="32"/>
  <c r="T83" i="32"/>
  <c r="T39" i="32"/>
  <c r="V89" i="32"/>
  <c r="V45" i="32"/>
  <c r="V67" i="32" s="1"/>
  <c r="U93" i="32"/>
  <c r="U49" i="32"/>
  <c r="V96" i="32"/>
  <c r="V52" i="32"/>
  <c r="U74" i="32"/>
  <c r="T87" i="32"/>
  <c r="T108" i="32" s="1"/>
  <c r="T43" i="32"/>
  <c r="T65" i="32" s="1"/>
  <c r="S65" i="32"/>
  <c r="T84" i="32"/>
  <c r="T105" i="32" s="1"/>
  <c r="T40" i="32"/>
  <c r="T111" i="32"/>
  <c r="U91" i="32"/>
  <c r="U47" i="32"/>
  <c r="T69" i="32"/>
  <c r="U95" i="32"/>
  <c r="U51" i="32"/>
  <c r="T73" i="32"/>
  <c r="T117" i="32"/>
  <c r="T138" i="32" s="1"/>
  <c r="V86" i="32"/>
  <c r="V42" i="32"/>
  <c r="T92" i="32"/>
  <c r="T113" i="32" s="1"/>
  <c r="T48" i="32"/>
  <c r="S70" i="32"/>
  <c r="T114" i="32"/>
  <c r="S104" i="32"/>
  <c r="R125" i="32"/>
  <c r="R120" i="32"/>
  <c r="S103" i="32"/>
  <c r="S124" i="32" s="1"/>
  <c r="S136" i="32"/>
  <c r="U82" i="32"/>
  <c r="U38" i="32"/>
  <c r="R124" i="32"/>
  <c r="T110" i="32"/>
  <c r="S131" i="32"/>
  <c r="T116" i="32"/>
  <c r="S133" i="32"/>
  <c r="T85" i="32"/>
  <c r="T106" i="32" s="1"/>
  <c r="T41" i="32"/>
  <c r="S63" i="32"/>
  <c r="S55" i="32"/>
  <c r="W90" i="32"/>
  <c r="W46" i="32"/>
  <c r="V68" i="32"/>
  <c r="T88" i="32"/>
  <c r="T109" i="32" s="1"/>
  <c r="T44" i="32"/>
  <c r="U67" i="32"/>
  <c r="T115" i="32"/>
  <c r="T186" i="26"/>
  <c r="T227" i="26" s="1"/>
  <c r="T189" i="26"/>
  <c r="T230" i="26" s="1"/>
  <c r="T205" i="26"/>
  <c r="T246" i="26" s="1"/>
  <c r="T200" i="26"/>
  <c r="T241" i="26" s="1"/>
  <c r="U218" i="26"/>
  <c r="S253" i="26"/>
  <c r="T259" i="26"/>
  <c r="U210" i="26"/>
  <c r="U251" i="26" s="1"/>
  <c r="T203" i="26"/>
  <c r="T244" i="26" s="1"/>
  <c r="S236" i="26"/>
  <c r="T234" i="26"/>
  <c r="S239" i="26"/>
  <c r="T255" i="26"/>
  <c r="S242" i="26"/>
  <c r="S248" i="26"/>
  <c r="S252" i="26"/>
  <c r="S233" i="26"/>
  <c r="T253" i="26"/>
  <c r="S235" i="26"/>
  <c r="S229" i="26"/>
  <c r="S231" i="26"/>
  <c r="S249" i="26"/>
  <c r="S247" i="26"/>
  <c r="S245" i="26"/>
  <c r="S237" i="26"/>
  <c r="S246" i="26"/>
  <c r="S241" i="26"/>
  <c r="T191" i="26"/>
  <c r="S232" i="26"/>
  <c r="T257" i="26"/>
  <c r="S240" i="26"/>
  <c r="R261" i="26"/>
  <c r="S250" i="26"/>
  <c r="T256" i="26"/>
  <c r="U214" i="26"/>
  <c r="S228" i="26"/>
  <c r="T251" i="26"/>
  <c r="S254" i="26"/>
  <c r="U216" i="26"/>
  <c r="T183" i="26"/>
  <c r="T224" i="26" s="1"/>
  <c r="S220" i="26"/>
  <c r="T194" i="26"/>
  <c r="T192" i="26"/>
  <c r="T204" i="26"/>
  <c r="S118" i="26"/>
  <c r="T160" i="26"/>
  <c r="T201" i="26" s="1"/>
  <c r="T129" i="26"/>
  <c r="U171" i="26"/>
  <c r="U212" i="26" s="1"/>
  <c r="T196" i="26"/>
  <c r="S179" i="26"/>
  <c r="S180" i="26" s="1"/>
  <c r="T187" i="26"/>
  <c r="T195" i="26"/>
  <c r="T211" i="26"/>
  <c r="T134" i="26"/>
  <c r="U176" i="26"/>
  <c r="U217" i="26" s="1"/>
  <c r="S130" i="26"/>
  <c r="T172" i="26"/>
  <c r="T213" i="26" s="1"/>
  <c r="S124" i="26"/>
  <c r="T166" i="26"/>
  <c r="T207" i="26" s="1"/>
  <c r="T248" i="26" s="1"/>
  <c r="T209" i="26"/>
  <c r="T188" i="26"/>
  <c r="T206" i="26"/>
  <c r="T198" i="26"/>
  <c r="S125" i="26"/>
  <c r="T167" i="26"/>
  <c r="T208" i="26" s="1"/>
  <c r="S116" i="26"/>
  <c r="S102" i="26"/>
  <c r="T144" i="26"/>
  <c r="T185" i="26" s="1"/>
  <c r="S119" i="26"/>
  <c r="T161" i="26"/>
  <c r="T202" i="26" s="1"/>
  <c r="T190" i="26"/>
  <c r="T199" i="26"/>
  <c r="S106" i="26"/>
  <c r="S105" i="26"/>
  <c r="S104" i="26"/>
  <c r="S107" i="26"/>
  <c r="S108" i="26"/>
  <c r="S100" i="26"/>
  <c r="T58" i="26"/>
  <c r="U142" i="26" s="1"/>
  <c r="S101" i="26"/>
  <c r="S109" i="26"/>
  <c r="S103" i="26"/>
  <c r="U92" i="26"/>
  <c r="V176" i="26" s="1"/>
  <c r="T78" i="26"/>
  <c r="U162" i="26" s="1"/>
  <c r="S120" i="26"/>
  <c r="T72" i="26"/>
  <c r="U156" i="26" s="1"/>
  <c r="U197" i="26" s="1"/>
  <c r="U238" i="26" s="1"/>
  <c r="S114" i="26"/>
  <c r="T90" i="26"/>
  <c r="U174" i="26" s="1"/>
  <c r="U215" i="26" s="1"/>
  <c r="U85" i="26"/>
  <c r="T64" i="26"/>
  <c r="U148" i="26" s="1"/>
  <c r="T63" i="26"/>
  <c r="U147" i="26" s="1"/>
  <c r="T60" i="26"/>
  <c r="U144" i="26" s="1"/>
  <c r="T83" i="26"/>
  <c r="T79" i="26"/>
  <c r="U163" i="26" s="1"/>
  <c r="S121" i="26"/>
  <c r="U89" i="26"/>
  <c r="V173" i="26" s="1"/>
  <c r="T82" i="26"/>
  <c r="U166" i="26" s="1"/>
  <c r="T61" i="26"/>
  <c r="U145" i="26" s="1"/>
  <c r="T80" i="26"/>
  <c r="U164" i="26" s="1"/>
  <c r="S122" i="26"/>
  <c r="T77" i="26"/>
  <c r="U161" i="26" s="1"/>
  <c r="T75" i="26"/>
  <c r="U159" i="26" s="1"/>
  <c r="S117" i="26"/>
  <c r="T65" i="26"/>
  <c r="U149" i="26" s="1"/>
  <c r="U93" i="26"/>
  <c r="V177" i="26" s="1"/>
  <c r="T135" i="26"/>
  <c r="T71" i="26"/>
  <c r="U155" i="26" s="1"/>
  <c r="T88" i="26"/>
  <c r="T62" i="26"/>
  <c r="U146" i="26" s="1"/>
  <c r="T66" i="26"/>
  <c r="U150" i="26" s="1"/>
  <c r="T81" i="26"/>
  <c r="U165" i="26" s="1"/>
  <c r="S123" i="26"/>
  <c r="T70" i="26"/>
  <c r="U154" i="26" s="1"/>
  <c r="S112" i="26"/>
  <c r="T76" i="26"/>
  <c r="U160" i="26" s="1"/>
  <c r="T127" i="26"/>
  <c r="T69" i="26"/>
  <c r="U153" i="26" s="1"/>
  <c r="S111" i="26"/>
  <c r="U87" i="26"/>
  <c r="V171" i="26" s="1"/>
  <c r="R137" i="26"/>
  <c r="U91" i="26"/>
  <c r="V175" i="26" s="1"/>
  <c r="T133" i="26"/>
  <c r="T86" i="26"/>
  <c r="U170" i="26" s="1"/>
  <c r="S128" i="26"/>
  <c r="T73" i="26"/>
  <c r="U157" i="26" s="1"/>
  <c r="S115" i="26"/>
  <c r="T67" i="26"/>
  <c r="U151" i="26" s="1"/>
  <c r="S132" i="26"/>
  <c r="T68" i="26"/>
  <c r="U152" i="26" s="1"/>
  <c r="U193" i="26" s="1"/>
  <c r="S110" i="26"/>
  <c r="T84" i="26"/>
  <c r="U168" i="26" s="1"/>
  <c r="S126" i="26"/>
  <c r="S113" i="26"/>
  <c r="T131" i="26"/>
  <c r="T59" i="26"/>
  <c r="U143" i="26" s="1"/>
  <c r="S95" i="26"/>
  <c r="T74" i="26"/>
  <c r="U158" i="26" s="1"/>
  <c r="U184" i="26" l="1"/>
  <c r="V115" i="36"/>
  <c r="W313" i="36" s="1"/>
  <c r="V218" i="26"/>
  <c r="U214" i="36"/>
  <c r="U186" i="26"/>
  <c r="U227" i="26" s="1"/>
  <c r="U203" i="26"/>
  <c r="U244" i="26" s="1"/>
  <c r="U189" i="26"/>
  <c r="U230" i="26" s="1"/>
  <c r="U205" i="26"/>
  <c r="U618" i="36"/>
  <c r="T624" i="36"/>
  <c r="S625" i="36"/>
  <c r="T513" i="36"/>
  <c r="T642" i="36" s="1"/>
  <c r="R645" i="36"/>
  <c r="T623" i="36"/>
  <c r="S644" i="36"/>
  <c r="T638" i="36"/>
  <c r="T622" i="36"/>
  <c r="U617" i="36"/>
  <c r="U616" i="36"/>
  <c r="T628" i="36"/>
  <c r="U415" i="36"/>
  <c r="U636" i="36" s="1"/>
  <c r="T629" i="36"/>
  <c r="T630" i="36"/>
  <c r="U548" i="36"/>
  <c r="U535" i="36"/>
  <c r="U547" i="36"/>
  <c r="U553" i="36"/>
  <c r="U525" i="36"/>
  <c r="U518" i="36"/>
  <c r="U521" i="36"/>
  <c r="U519" i="36"/>
  <c r="U531" i="36"/>
  <c r="U512" i="36"/>
  <c r="U550" i="36"/>
  <c r="U552" i="36"/>
  <c r="U534" i="36"/>
  <c r="U515" i="36"/>
  <c r="U510" i="36"/>
  <c r="U526" i="36"/>
  <c r="U543" i="36"/>
  <c r="U562" i="36"/>
  <c r="U527" i="36"/>
  <c r="U536" i="36"/>
  <c r="U529" i="36"/>
  <c r="U556" i="36"/>
  <c r="U559" i="36"/>
  <c r="U561" i="36"/>
  <c r="U520" i="36"/>
  <c r="U523" i="36"/>
  <c r="U541" i="36"/>
  <c r="U557" i="36"/>
  <c r="U511" i="36"/>
  <c r="U530" i="36"/>
  <c r="U549" i="36"/>
  <c r="U532" i="36"/>
  <c r="U544" i="36"/>
  <c r="U560" i="36"/>
  <c r="U558" i="36"/>
  <c r="U546" i="36"/>
  <c r="U522" i="36"/>
  <c r="U538" i="36"/>
  <c r="U517" i="36"/>
  <c r="U545" i="36"/>
  <c r="U524" i="36"/>
  <c r="U537" i="36"/>
  <c r="V442" i="36"/>
  <c r="U540" i="36"/>
  <c r="V441" i="36"/>
  <c r="U539" i="36"/>
  <c r="U551" i="36"/>
  <c r="U542" i="36"/>
  <c r="U554" i="36"/>
  <c r="U418" i="36"/>
  <c r="U635" i="36" s="1"/>
  <c r="T516" i="36"/>
  <c r="T641" i="36" s="1"/>
  <c r="V457" i="36"/>
  <c r="U555" i="36"/>
  <c r="U533" i="36"/>
  <c r="U514" i="36"/>
  <c r="U528" i="36"/>
  <c r="U261" i="36"/>
  <c r="U248" i="36"/>
  <c r="U226" i="36"/>
  <c r="V427" i="36"/>
  <c r="U230" i="36"/>
  <c r="U238" i="36"/>
  <c r="U218" i="36"/>
  <c r="U263" i="36"/>
  <c r="U265" i="36"/>
  <c r="U249" i="36"/>
  <c r="U234" i="36"/>
  <c r="U259" i="36"/>
  <c r="U266" i="36"/>
  <c r="U225" i="36"/>
  <c r="U232" i="36"/>
  <c r="U221" i="36"/>
  <c r="U250" i="36"/>
  <c r="U256" i="36"/>
  <c r="U233" i="36"/>
  <c r="U222" i="36"/>
  <c r="U228" i="36"/>
  <c r="U219" i="36"/>
  <c r="U258" i="36"/>
  <c r="U264" i="36"/>
  <c r="U253" i="36"/>
  <c r="U251" i="36"/>
  <c r="V245" i="36"/>
  <c r="U224" i="36"/>
  <c r="U239" i="36"/>
  <c r="U243" i="36"/>
  <c r="U235" i="36"/>
  <c r="U254" i="36"/>
  <c r="V424" i="36"/>
  <c r="U227" i="36"/>
  <c r="V428" i="36"/>
  <c r="U231" i="36"/>
  <c r="U220" i="36"/>
  <c r="U229" i="36"/>
  <c r="U217" i="36"/>
  <c r="U237" i="36"/>
  <c r="S631" i="36"/>
  <c r="S632" i="36" s="1"/>
  <c r="U252" i="36"/>
  <c r="V260" i="36"/>
  <c r="U257" i="36"/>
  <c r="U262" i="36"/>
  <c r="U247" i="36"/>
  <c r="U242" i="36"/>
  <c r="V420" i="36"/>
  <c r="U223" i="36"/>
  <c r="U216" i="36"/>
  <c r="V244" i="36"/>
  <c r="U255" i="36"/>
  <c r="V464" i="36"/>
  <c r="U267" i="36"/>
  <c r="U246" i="36"/>
  <c r="U240" i="36"/>
  <c r="U215" i="36"/>
  <c r="U241" i="36"/>
  <c r="U236" i="36"/>
  <c r="S619" i="36"/>
  <c r="T408" i="36"/>
  <c r="T509" i="36"/>
  <c r="T643" i="36" s="1"/>
  <c r="S505" i="36"/>
  <c r="V436" i="36"/>
  <c r="U209" i="36"/>
  <c r="V139" i="36"/>
  <c r="W337" i="36" s="1"/>
  <c r="V118" i="36"/>
  <c r="W316" i="36" s="1"/>
  <c r="V414" i="36"/>
  <c r="V449" i="36"/>
  <c r="V456" i="36"/>
  <c r="V141" i="36"/>
  <c r="W339" i="36" s="1"/>
  <c r="V129" i="36"/>
  <c r="W327" i="36" s="1"/>
  <c r="V138" i="36"/>
  <c r="W336" i="36" s="1"/>
  <c r="V455" i="36"/>
  <c r="V134" i="36"/>
  <c r="W332" i="36" s="1"/>
  <c r="U111" i="36"/>
  <c r="T308" i="36"/>
  <c r="V117" i="36"/>
  <c r="W315" i="36" s="1"/>
  <c r="V463" i="36"/>
  <c r="V458" i="36"/>
  <c r="V143" i="36"/>
  <c r="W341" i="36" s="1"/>
  <c r="V120" i="36"/>
  <c r="W318" i="36" s="1"/>
  <c r="V462" i="36"/>
  <c r="V126" i="36"/>
  <c r="W324" i="36" s="1"/>
  <c r="V135" i="36"/>
  <c r="W333" i="36" s="1"/>
  <c r="V128" i="36"/>
  <c r="W326" i="36" s="1"/>
  <c r="V131" i="36"/>
  <c r="W329" i="36" s="1"/>
  <c r="V121" i="36"/>
  <c r="W319" i="36" s="1"/>
  <c r="V137" i="36"/>
  <c r="W335" i="36" s="1"/>
  <c r="V435" i="36"/>
  <c r="V461" i="36"/>
  <c r="V450" i="36"/>
  <c r="V447" i="36"/>
  <c r="V122" i="36"/>
  <c r="W320" i="36" s="1"/>
  <c r="V116" i="36"/>
  <c r="W314" i="36" s="1"/>
  <c r="V130" i="36"/>
  <c r="W328" i="36" s="1"/>
  <c r="V119" i="36"/>
  <c r="W317" i="36" s="1"/>
  <c r="V127" i="36"/>
  <c r="W325" i="36" s="1"/>
  <c r="V416" i="36"/>
  <c r="V448" i="36"/>
  <c r="V123" i="36"/>
  <c r="W321" i="36" s="1"/>
  <c r="V124" i="36"/>
  <c r="W322" i="36" s="1"/>
  <c r="V451" i="36"/>
  <c r="V133" i="36"/>
  <c r="W331" i="36" s="1"/>
  <c r="V142" i="36"/>
  <c r="W340" i="36" s="1"/>
  <c r="V460" i="36"/>
  <c r="V452" i="36"/>
  <c r="V454" i="36"/>
  <c r="V459" i="36"/>
  <c r="V125" i="36"/>
  <c r="W323" i="36" s="1"/>
  <c r="V140" i="36"/>
  <c r="W338" i="36" s="1"/>
  <c r="V132" i="36"/>
  <c r="W330" i="36" s="1"/>
  <c r="V144" i="36"/>
  <c r="W342" i="36" s="1"/>
  <c r="V440" i="36"/>
  <c r="V136" i="36"/>
  <c r="W334" i="36" s="1"/>
  <c r="V432" i="36"/>
  <c r="S603" i="36"/>
  <c r="V148" i="36"/>
  <c r="W346" i="36" s="1"/>
  <c r="V444" i="36"/>
  <c r="W145" i="36"/>
  <c r="X343" i="36" s="1"/>
  <c r="V149" i="36"/>
  <c r="W347" i="36" s="1"/>
  <c r="V445" i="36"/>
  <c r="V453" i="36"/>
  <c r="V150" i="36"/>
  <c r="W348" i="36" s="1"/>
  <c r="V446" i="36"/>
  <c r="W146" i="36"/>
  <c r="X344" i="36" s="1"/>
  <c r="V147" i="36"/>
  <c r="W345" i="36" s="1"/>
  <c r="V443" i="36"/>
  <c r="V165" i="36"/>
  <c r="W363" i="36" s="1"/>
  <c r="V168" i="36"/>
  <c r="W366" i="36" s="1"/>
  <c r="V162" i="36"/>
  <c r="W360" i="36" s="1"/>
  <c r="W161" i="36"/>
  <c r="X359" i="36" s="1"/>
  <c r="V155" i="36"/>
  <c r="W353" i="36" s="1"/>
  <c r="V153" i="36"/>
  <c r="W351" i="36" s="1"/>
  <c r="V152" i="36"/>
  <c r="W350" i="36" s="1"/>
  <c r="V154" i="36"/>
  <c r="W352" i="36" s="1"/>
  <c r="V164" i="36"/>
  <c r="W362" i="36" s="1"/>
  <c r="V156" i="36"/>
  <c r="W354" i="36" s="1"/>
  <c r="V158" i="36"/>
  <c r="W356" i="36" s="1"/>
  <c r="V157" i="36"/>
  <c r="W355" i="36" s="1"/>
  <c r="V151" i="36"/>
  <c r="W349" i="36" s="1"/>
  <c r="V406" i="36"/>
  <c r="V163" i="36"/>
  <c r="W361" i="36" s="1"/>
  <c r="V166" i="36"/>
  <c r="W364" i="36" s="1"/>
  <c r="V159" i="36"/>
  <c r="W357" i="36" s="1"/>
  <c r="V167" i="36"/>
  <c r="W365" i="36" s="1"/>
  <c r="V160" i="36"/>
  <c r="W358" i="36" s="1"/>
  <c r="U407" i="36"/>
  <c r="V426" i="36"/>
  <c r="V433" i="36"/>
  <c r="V423" i="36"/>
  <c r="V429" i="36"/>
  <c r="V438" i="36"/>
  <c r="V430" i="36"/>
  <c r="V425" i="36"/>
  <c r="V412" i="36"/>
  <c r="V439" i="36"/>
  <c r="W115" i="36"/>
  <c r="X313" i="36" s="1"/>
  <c r="V214" i="36"/>
  <c r="V421" i="36"/>
  <c r="V417" i="36"/>
  <c r="V413" i="36"/>
  <c r="V422" i="36"/>
  <c r="V419" i="36"/>
  <c r="U411" i="36"/>
  <c r="U637" i="36" s="1"/>
  <c r="V431" i="36"/>
  <c r="V434" i="36"/>
  <c r="V437" i="36"/>
  <c r="R141" i="32"/>
  <c r="S77" i="32"/>
  <c r="T130" i="32"/>
  <c r="T126" i="32"/>
  <c r="T99" i="32"/>
  <c r="T100" i="32" s="1"/>
  <c r="T134" i="32"/>
  <c r="W96" i="32"/>
  <c r="W52" i="32"/>
  <c r="V74" i="32"/>
  <c r="V82" i="32"/>
  <c r="V38" i="32"/>
  <c r="U112" i="32"/>
  <c r="T133" i="32"/>
  <c r="T55" i="32"/>
  <c r="U92" i="32"/>
  <c r="U113" i="32" s="1"/>
  <c r="U48" i="32"/>
  <c r="T70" i="32"/>
  <c r="U83" i="32"/>
  <c r="U39" i="32"/>
  <c r="T61" i="32"/>
  <c r="T127" i="32"/>
  <c r="U88" i="32"/>
  <c r="U109" i="32" s="1"/>
  <c r="U44" i="32"/>
  <c r="T66" i="32"/>
  <c r="T104" i="32"/>
  <c r="S125" i="32"/>
  <c r="S141" i="32" s="1"/>
  <c r="V93" i="32"/>
  <c r="V49" i="32"/>
  <c r="U71" i="32"/>
  <c r="W89" i="32"/>
  <c r="W45" i="32"/>
  <c r="U110" i="32"/>
  <c r="U131" i="32" s="1"/>
  <c r="T131" i="32"/>
  <c r="T129" i="32"/>
  <c r="U85" i="32"/>
  <c r="U106" i="32" s="1"/>
  <c r="U41" i="32"/>
  <c r="T63" i="32"/>
  <c r="U116" i="32"/>
  <c r="T137" i="32"/>
  <c r="S120" i="32"/>
  <c r="T103" i="32"/>
  <c r="U114" i="32"/>
  <c r="T135" i="32"/>
  <c r="U111" i="32"/>
  <c r="T132" i="32"/>
  <c r="U87" i="32"/>
  <c r="U108" i="32" s="1"/>
  <c r="U43" i="32"/>
  <c r="V94" i="32"/>
  <c r="V50" i="32"/>
  <c r="U72" i="32"/>
  <c r="U115" i="32"/>
  <c r="T136" i="32"/>
  <c r="X90" i="32"/>
  <c r="X46" i="32"/>
  <c r="W68" i="32"/>
  <c r="V95" i="32"/>
  <c r="V51" i="32"/>
  <c r="U73" i="32"/>
  <c r="U84" i="32"/>
  <c r="U105" i="32" s="1"/>
  <c r="U40" i="32"/>
  <c r="T62" i="32"/>
  <c r="U60" i="32"/>
  <c r="W86" i="32"/>
  <c r="W42" i="32"/>
  <c r="V64" i="32"/>
  <c r="U117" i="32"/>
  <c r="V91" i="32"/>
  <c r="V47" i="32"/>
  <c r="U69" i="32"/>
  <c r="U107" i="32"/>
  <c r="U200" i="26"/>
  <c r="U241" i="26" s="1"/>
  <c r="V216" i="26"/>
  <c r="V257" i="26" s="1"/>
  <c r="V259" i="26"/>
  <c r="U259" i="26"/>
  <c r="U191" i="26"/>
  <c r="U232" i="26" s="1"/>
  <c r="S261" i="26"/>
  <c r="V214" i="26"/>
  <c r="V255" i="26" s="1"/>
  <c r="T226" i="26"/>
  <c r="U201" i="26"/>
  <c r="T242" i="26"/>
  <c r="U246" i="26"/>
  <c r="T228" i="26"/>
  <c r="T236" i="26"/>
  <c r="T254" i="26"/>
  <c r="T237" i="26"/>
  <c r="T235" i="26"/>
  <c r="T245" i="26"/>
  <c r="T252" i="26"/>
  <c r="U225" i="26"/>
  <c r="U192" i="26"/>
  <c r="U256" i="26"/>
  <c r="U253" i="26"/>
  <c r="T232" i="26"/>
  <c r="T240" i="26"/>
  <c r="T229" i="26"/>
  <c r="T249" i="26"/>
  <c r="T231" i="26"/>
  <c r="T239" i="26"/>
  <c r="U258" i="26"/>
  <c r="U255" i="26"/>
  <c r="T250" i="26"/>
  <c r="U234" i="26"/>
  <c r="T233" i="26"/>
  <c r="T115" i="26"/>
  <c r="U202" i="26"/>
  <c r="T243" i="26"/>
  <c r="T247" i="26"/>
  <c r="U257" i="26"/>
  <c r="T220" i="26"/>
  <c r="U199" i="26"/>
  <c r="U183" i="26"/>
  <c r="U194" i="26"/>
  <c r="U188" i="26"/>
  <c r="U195" i="26"/>
  <c r="U207" i="26"/>
  <c r="U187" i="26"/>
  <c r="T120" i="26"/>
  <c r="T125" i="26"/>
  <c r="U167" i="26"/>
  <c r="U208" i="26" s="1"/>
  <c r="U196" i="26"/>
  <c r="U204" i="26"/>
  <c r="T130" i="26"/>
  <c r="U172" i="26"/>
  <c r="U213" i="26" s="1"/>
  <c r="U185" i="26"/>
  <c r="U198" i="26"/>
  <c r="V217" i="26"/>
  <c r="T179" i="26"/>
  <c r="T180" i="26" s="1"/>
  <c r="U190" i="26"/>
  <c r="U206" i="26"/>
  <c r="V212" i="26"/>
  <c r="U127" i="26"/>
  <c r="V169" i="26"/>
  <c r="V210" i="26" s="1"/>
  <c r="U209" i="26"/>
  <c r="U211" i="26"/>
  <c r="S137" i="26"/>
  <c r="T104" i="26"/>
  <c r="T101" i="26"/>
  <c r="T109" i="26"/>
  <c r="T103" i="26"/>
  <c r="T102" i="26"/>
  <c r="T105" i="26"/>
  <c r="U58" i="26"/>
  <c r="V142" i="26" s="1"/>
  <c r="T107" i="26"/>
  <c r="T106" i="26"/>
  <c r="T108" i="26"/>
  <c r="T100" i="26"/>
  <c r="U67" i="26"/>
  <c r="V151" i="26" s="1"/>
  <c r="U70" i="26"/>
  <c r="V154" i="26" s="1"/>
  <c r="T112" i="26"/>
  <c r="U66" i="26"/>
  <c r="V150" i="26" s="1"/>
  <c r="U80" i="26"/>
  <c r="V164" i="26" s="1"/>
  <c r="U61" i="26"/>
  <c r="V145" i="26" s="1"/>
  <c r="V92" i="26"/>
  <c r="W176" i="26" s="1"/>
  <c r="U134" i="26"/>
  <c r="U84" i="26"/>
  <c r="V168" i="26" s="1"/>
  <c r="T126" i="26"/>
  <c r="U73" i="26"/>
  <c r="V157" i="26" s="1"/>
  <c r="V87" i="26"/>
  <c r="W171" i="26" s="1"/>
  <c r="U129" i="26"/>
  <c r="U69" i="26"/>
  <c r="V153" i="26" s="1"/>
  <c r="U63" i="26"/>
  <c r="V147" i="26" s="1"/>
  <c r="U78" i="26"/>
  <c r="V162" i="26" s="1"/>
  <c r="V85" i="26"/>
  <c r="W169" i="26" s="1"/>
  <c r="U68" i="26"/>
  <c r="V152" i="26" s="1"/>
  <c r="V193" i="26" s="1"/>
  <c r="T110" i="26"/>
  <c r="V93" i="26"/>
  <c r="W177" i="26" s="1"/>
  <c r="U135" i="26"/>
  <c r="U75" i="26"/>
  <c r="V159" i="26" s="1"/>
  <c r="T117" i="26"/>
  <c r="U90" i="26"/>
  <c r="V174" i="26" s="1"/>
  <c r="V215" i="26" s="1"/>
  <c r="T132" i="26"/>
  <c r="V91" i="26"/>
  <c r="W175" i="26" s="1"/>
  <c r="U133" i="26"/>
  <c r="V89" i="26"/>
  <c r="W173" i="26" s="1"/>
  <c r="U131" i="26"/>
  <c r="U72" i="26"/>
  <c r="V156" i="26" s="1"/>
  <c r="V197" i="26" s="1"/>
  <c r="T114" i="26"/>
  <c r="U71" i="26"/>
  <c r="V155" i="26" s="1"/>
  <c r="T113" i="26"/>
  <c r="T122" i="26"/>
  <c r="U83" i="26"/>
  <c r="V167" i="26" s="1"/>
  <c r="U60" i="26"/>
  <c r="V144" i="26" s="1"/>
  <c r="U64" i="26"/>
  <c r="V148" i="26" s="1"/>
  <c r="U86" i="26"/>
  <c r="V170" i="26" s="1"/>
  <c r="T128" i="26"/>
  <c r="T111" i="26"/>
  <c r="U81" i="26"/>
  <c r="V165" i="26" s="1"/>
  <c r="T123" i="26"/>
  <c r="U62" i="26"/>
  <c r="V146" i="26" s="1"/>
  <c r="U65" i="26"/>
  <c r="V149" i="26" s="1"/>
  <c r="U82" i="26"/>
  <c r="V166" i="26" s="1"/>
  <c r="T124" i="26"/>
  <c r="U79" i="26"/>
  <c r="V163" i="26" s="1"/>
  <c r="T121" i="26"/>
  <c r="U74" i="26"/>
  <c r="V158" i="26" s="1"/>
  <c r="T116" i="26"/>
  <c r="U88" i="26"/>
  <c r="V172" i="26" s="1"/>
  <c r="U59" i="26"/>
  <c r="V143" i="26" s="1"/>
  <c r="V184" i="26" s="1"/>
  <c r="T95" i="26"/>
  <c r="U76" i="26"/>
  <c r="V160" i="26" s="1"/>
  <c r="T118" i="26"/>
  <c r="U77" i="26"/>
  <c r="V161" i="26" s="1"/>
  <c r="T119" i="26"/>
  <c r="W218" i="26" l="1"/>
  <c r="W259" i="26" s="1"/>
  <c r="V186" i="26"/>
  <c r="V205" i="26"/>
  <c r="V203" i="26"/>
  <c r="V189" i="26"/>
  <c r="V230" i="26" s="1"/>
  <c r="V194" i="26"/>
  <c r="V235" i="26" s="1"/>
  <c r="U130" i="26"/>
  <c r="V191" i="26"/>
  <c r="V232" i="26" s="1"/>
  <c r="V200" i="26"/>
  <c r="W214" i="26"/>
  <c r="W255" i="26" s="1"/>
  <c r="W216" i="26"/>
  <c r="W257" i="26" s="1"/>
  <c r="T625" i="36"/>
  <c r="V617" i="36"/>
  <c r="U624" i="36"/>
  <c r="V618" i="36"/>
  <c r="U622" i="36"/>
  <c r="U513" i="36"/>
  <c r="U642" i="36" s="1"/>
  <c r="U623" i="36"/>
  <c r="V415" i="36"/>
  <c r="V636" i="36" s="1"/>
  <c r="U629" i="36"/>
  <c r="U630" i="36"/>
  <c r="T644" i="36"/>
  <c r="V616" i="36"/>
  <c r="U628" i="36"/>
  <c r="U638" i="36"/>
  <c r="S645" i="36"/>
  <c r="V535" i="36"/>
  <c r="V545" i="36"/>
  <c r="V547" i="36"/>
  <c r="V562" i="36"/>
  <c r="V523" i="36"/>
  <c r="V515" i="36"/>
  <c r="V519" i="36"/>
  <c r="V536" i="36"/>
  <c r="V543" i="36"/>
  <c r="V550" i="36"/>
  <c r="V546" i="36"/>
  <c r="V548" i="36"/>
  <c r="V512" i="36"/>
  <c r="V511" i="36"/>
  <c r="V528" i="36"/>
  <c r="V532" i="36"/>
  <c r="V527" i="36"/>
  <c r="V541" i="36"/>
  <c r="V538" i="36"/>
  <c r="V558" i="36"/>
  <c r="V514" i="36"/>
  <c r="V560" i="36"/>
  <c r="V557" i="36"/>
  <c r="V551" i="36"/>
  <c r="V529" i="36"/>
  <c r="V521" i="36"/>
  <c r="V553" i="36"/>
  <c r="V526" i="36"/>
  <c r="V552" i="36"/>
  <c r="V531" i="36"/>
  <c r="V554" i="36"/>
  <c r="V525" i="36"/>
  <c r="V517" i="36"/>
  <c r="V537" i="36"/>
  <c r="V524" i="36"/>
  <c r="V542" i="36"/>
  <c r="V549" i="36"/>
  <c r="V556" i="36"/>
  <c r="V534" i="36"/>
  <c r="V518" i="36"/>
  <c r="V522" i="36"/>
  <c r="V530" i="36"/>
  <c r="V520" i="36"/>
  <c r="V510" i="36"/>
  <c r="V544" i="36"/>
  <c r="V561" i="36"/>
  <c r="V559" i="36"/>
  <c r="W442" i="36"/>
  <c r="V540" i="36"/>
  <c r="V533" i="36"/>
  <c r="V418" i="36"/>
  <c r="V635" i="36" s="1"/>
  <c r="U516" i="36"/>
  <c r="U641" i="36" s="1"/>
  <c r="W457" i="36"/>
  <c r="V555" i="36"/>
  <c r="W441" i="36"/>
  <c r="V539" i="36"/>
  <c r="V259" i="36"/>
  <c r="W260" i="36"/>
  <c r="V239" i="36"/>
  <c r="V229" i="36"/>
  <c r="V236" i="36"/>
  <c r="V219" i="36"/>
  <c r="W435" i="36"/>
  <c r="V238" i="36"/>
  <c r="V253" i="36"/>
  <c r="V261" i="36"/>
  <c r="V246" i="36"/>
  <c r="V224" i="36"/>
  <c r="V215" i="36"/>
  <c r="V220" i="36"/>
  <c r="V242" i="36"/>
  <c r="V237" i="36"/>
  <c r="V266" i="36"/>
  <c r="V250" i="36"/>
  <c r="V251" i="36"/>
  <c r="W464" i="36"/>
  <c r="V267" i="36"/>
  <c r="V248" i="36"/>
  <c r="W420" i="36"/>
  <c r="V223" i="36"/>
  <c r="V221" i="36"/>
  <c r="V230" i="36"/>
  <c r="V228" i="36"/>
  <c r="V258" i="36"/>
  <c r="V256" i="36"/>
  <c r="W245" i="36"/>
  <c r="V235" i="36"/>
  <c r="V222" i="36"/>
  <c r="V227" i="36"/>
  <c r="V240" i="36"/>
  <c r="T631" i="36"/>
  <c r="T632" i="36" s="1"/>
  <c r="V263" i="36"/>
  <c r="W428" i="36"/>
  <c r="V231" i="36"/>
  <c r="V257" i="36"/>
  <c r="V252" i="36"/>
  <c r="V264" i="36"/>
  <c r="W244" i="36"/>
  <c r="V234" i="36"/>
  <c r="V216" i="36"/>
  <c r="T619" i="36"/>
  <c r="V262" i="36"/>
  <c r="V232" i="36"/>
  <c r="V233" i="36"/>
  <c r="V265" i="36"/>
  <c r="V225" i="36"/>
  <c r="V218" i="36"/>
  <c r="V217" i="36"/>
  <c r="V255" i="36"/>
  <c r="V254" i="36"/>
  <c r="V249" i="36"/>
  <c r="V247" i="36"/>
  <c r="V243" i="36"/>
  <c r="V241" i="36"/>
  <c r="V226" i="36"/>
  <c r="W416" i="36"/>
  <c r="U408" i="36"/>
  <c r="T505" i="36"/>
  <c r="W427" i="36"/>
  <c r="W424" i="36"/>
  <c r="W436" i="36"/>
  <c r="W463" i="36"/>
  <c r="W447" i="36"/>
  <c r="W132" i="36"/>
  <c r="X330" i="36" s="1"/>
  <c r="W121" i="36"/>
  <c r="X319" i="36" s="1"/>
  <c r="W129" i="36"/>
  <c r="X327" i="36" s="1"/>
  <c r="W118" i="36"/>
  <c r="X316" i="36" s="1"/>
  <c r="W414" i="36"/>
  <c r="W125" i="36"/>
  <c r="X323" i="36" s="1"/>
  <c r="W135" i="36"/>
  <c r="X333" i="36" s="1"/>
  <c r="W455" i="36"/>
  <c r="W453" i="36"/>
  <c r="W448" i="36"/>
  <c r="W458" i="36"/>
  <c r="W136" i="36"/>
  <c r="X334" i="36" s="1"/>
  <c r="W432" i="36"/>
  <c r="V111" i="36"/>
  <c r="W454" i="36"/>
  <c r="W130" i="36"/>
  <c r="X328" i="36" s="1"/>
  <c r="W126" i="36"/>
  <c r="X324" i="36" s="1"/>
  <c r="W143" i="36"/>
  <c r="X341" i="36" s="1"/>
  <c r="W117" i="36"/>
  <c r="X315" i="36" s="1"/>
  <c r="W450" i="36"/>
  <c r="W138" i="36"/>
  <c r="X336" i="36" s="1"/>
  <c r="W462" i="36"/>
  <c r="W449" i="36"/>
  <c r="W127" i="36"/>
  <c r="X325" i="36" s="1"/>
  <c r="W119" i="36"/>
  <c r="X317" i="36" s="1"/>
  <c r="V209" i="36"/>
  <c r="W452" i="36"/>
  <c r="W131" i="36"/>
  <c r="X329" i="36" s="1"/>
  <c r="W128" i="36"/>
  <c r="X326" i="36" s="1"/>
  <c r="W120" i="36"/>
  <c r="X318" i="36" s="1"/>
  <c r="W134" i="36"/>
  <c r="X332" i="36" s="1"/>
  <c r="W459" i="36"/>
  <c r="W460" i="36"/>
  <c r="W451" i="36"/>
  <c r="W461" i="36"/>
  <c r="W144" i="36"/>
  <c r="X342" i="36" s="1"/>
  <c r="W440" i="36"/>
  <c r="W142" i="36"/>
  <c r="X340" i="36" s="1"/>
  <c r="W133" i="36"/>
  <c r="X331" i="36" s="1"/>
  <c r="W123" i="36"/>
  <c r="X321" i="36" s="1"/>
  <c r="W122" i="36"/>
  <c r="X320" i="36" s="1"/>
  <c r="W139" i="36"/>
  <c r="X337" i="36" s="1"/>
  <c r="W456" i="36"/>
  <c r="W140" i="36"/>
  <c r="X338" i="36" s="1"/>
  <c r="W124" i="36"/>
  <c r="X322" i="36" s="1"/>
  <c r="W116" i="36"/>
  <c r="X314" i="36" s="1"/>
  <c r="W137" i="36"/>
  <c r="X335" i="36" s="1"/>
  <c r="W141" i="36"/>
  <c r="X339" i="36" s="1"/>
  <c r="T603" i="36"/>
  <c r="U308" i="36"/>
  <c r="W147" i="36"/>
  <c r="X345" i="36" s="1"/>
  <c r="W443" i="36"/>
  <c r="W149" i="36"/>
  <c r="X347" i="36" s="1"/>
  <c r="W445" i="36"/>
  <c r="X146" i="36"/>
  <c r="X145" i="36"/>
  <c r="W150" i="36"/>
  <c r="X348" i="36" s="1"/>
  <c r="W446" i="36"/>
  <c r="W148" i="36"/>
  <c r="X346" i="36" s="1"/>
  <c r="W444" i="36"/>
  <c r="W160" i="36"/>
  <c r="X358" i="36" s="1"/>
  <c r="W157" i="36"/>
  <c r="X355" i="36" s="1"/>
  <c r="W156" i="36"/>
  <c r="X354" i="36" s="1"/>
  <c r="W155" i="36"/>
  <c r="X353" i="36" s="1"/>
  <c r="W152" i="36"/>
  <c r="X350" i="36" s="1"/>
  <c r="W166" i="36"/>
  <c r="X364" i="36" s="1"/>
  <c r="W167" i="36"/>
  <c r="X365" i="36" s="1"/>
  <c r="W154" i="36"/>
  <c r="X352" i="36" s="1"/>
  <c r="W153" i="36"/>
  <c r="X351" i="36" s="1"/>
  <c r="W158" i="36"/>
  <c r="X356" i="36" s="1"/>
  <c r="W151" i="36"/>
  <c r="X349" i="36" s="1"/>
  <c r="W406" i="36"/>
  <c r="W168" i="36"/>
  <c r="X366" i="36" s="1"/>
  <c r="W159" i="36"/>
  <c r="X357" i="36" s="1"/>
  <c r="W163" i="36"/>
  <c r="X361" i="36" s="1"/>
  <c r="W164" i="36"/>
  <c r="X362" i="36" s="1"/>
  <c r="X161" i="36"/>
  <c r="W162" i="36"/>
  <c r="X360" i="36" s="1"/>
  <c r="W165" i="36"/>
  <c r="X363" i="36" s="1"/>
  <c r="V407" i="36"/>
  <c r="W421" i="36"/>
  <c r="W430" i="36"/>
  <c r="W433" i="36"/>
  <c r="W437" i="36"/>
  <c r="W431" i="36"/>
  <c r="W419" i="36"/>
  <c r="W413" i="36"/>
  <c r="W426" i="36"/>
  <c r="W434" i="36"/>
  <c r="W422" i="36"/>
  <c r="V411" i="36"/>
  <c r="V637" i="36" s="1"/>
  <c r="U509" i="36"/>
  <c r="U643" i="36" s="1"/>
  <c r="W439" i="36"/>
  <c r="W438" i="36"/>
  <c r="X115" i="36"/>
  <c r="W214" i="36"/>
  <c r="W429" i="36"/>
  <c r="W412" i="36"/>
  <c r="W417" i="36"/>
  <c r="W425" i="36"/>
  <c r="W423" i="36"/>
  <c r="U134" i="32"/>
  <c r="U130" i="32"/>
  <c r="U127" i="32"/>
  <c r="U129" i="32"/>
  <c r="X89" i="32"/>
  <c r="X45" i="32"/>
  <c r="W67" i="32"/>
  <c r="V114" i="32"/>
  <c r="U135" i="32"/>
  <c r="V112" i="32"/>
  <c r="U133" i="32"/>
  <c r="X96" i="32"/>
  <c r="X52" i="32"/>
  <c r="W74" i="32"/>
  <c r="V87" i="32"/>
  <c r="V108" i="32" s="1"/>
  <c r="V43" i="32"/>
  <c r="U65" i="32"/>
  <c r="W93" i="32"/>
  <c r="W49" i="32"/>
  <c r="V71" i="32"/>
  <c r="X86" i="32"/>
  <c r="X42" i="32"/>
  <c r="W64" i="32"/>
  <c r="V84" i="32"/>
  <c r="V105" i="32" s="1"/>
  <c r="V40" i="32"/>
  <c r="U62" i="32"/>
  <c r="U99" i="32"/>
  <c r="U100" i="32" s="1"/>
  <c r="V115" i="32"/>
  <c r="U136" i="32"/>
  <c r="W94" i="32"/>
  <c r="W50" i="32"/>
  <c r="V72" i="32"/>
  <c r="V88" i="32"/>
  <c r="V109" i="32" s="1"/>
  <c r="V44" i="32"/>
  <c r="U66" i="32"/>
  <c r="V92" i="32"/>
  <c r="V113" i="32" s="1"/>
  <c r="V48" i="32"/>
  <c r="U70" i="32"/>
  <c r="U104" i="32"/>
  <c r="T125" i="32"/>
  <c r="V107" i="32"/>
  <c r="U128" i="32"/>
  <c r="Y90" i="32"/>
  <c r="Y46" i="32"/>
  <c r="X68" i="32"/>
  <c r="V116" i="32"/>
  <c r="U137" i="32"/>
  <c r="T77" i="32"/>
  <c r="W82" i="32"/>
  <c r="W38" i="32"/>
  <c r="V60" i="32"/>
  <c r="V85" i="32"/>
  <c r="V106" i="32" s="1"/>
  <c r="V41" i="32"/>
  <c r="U63" i="32"/>
  <c r="W91" i="32"/>
  <c r="W47" i="32"/>
  <c r="V69" i="32"/>
  <c r="V111" i="32"/>
  <c r="U132" i="32"/>
  <c r="V83" i="32"/>
  <c r="V39" i="32"/>
  <c r="U61" i="32"/>
  <c r="V117" i="32"/>
  <c r="U138" i="32"/>
  <c r="W95" i="32"/>
  <c r="W51" i="32"/>
  <c r="V73" i="32"/>
  <c r="V110" i="32"/>
  <c r="U55" i="32"/>
  <c r="T120" i="32"/>
  <c r="U103" i="32"/>
  <c r="T124" i="32"/>
  <c r="U126" i="32"/>
  <c r="V201" i="26"/>
  <c r="V242" i="26" s="1"/>
  <c r="V195" i="26"/>
  <c r="V236" i="26" s="1"/>
  <c r="V192" i="26"/>
  <c r="V233" i="26" s="1"/>
  <c r="T261" i="26"/>
  <c r="V241" i="26"/>
  <c r="U243" i="26"/>
  <c r="U237" i="26"/>
  <c r="U252" i="26"/>
  <c r="V258" i="26"/>
  <c r="U249" i="26"/>
  <c r="U224" i="26"/>
  <c r="V246" i="26"/>
  <c r="U235" i="26"/>
  <c r="U250" i="26"/>
  <c r="U239" i="26"/>
  <c r="U240" i="26"/>
  <c r="U226" i="26"/>
  <c r="U245" i="26"/>
  <c r="V225" i="26"/>
  <c r="V234" i="26"/>
  <c r="V202" i="26"/>
  <c r="U254" i="26"/>
  <c r="V187" i="26"/>
  <c r="U228" i="26"/>
  <c r="U233" i="26"/>
  <c r="V227" i="26"/>
  <c r="V256" i="26"/>
  <c r="V244" i="26"/>
  <c r="V253" i="26"/>
  <c r="U248" i="26"/>
  <c r="U242" i="26"/>
  <c r="V238" i="26"/>
  <c r="W210" i="26"/>
  <c r="V251" i="26"/>
  <c r="V188" i="26"/>
  <c r="U247" i="26"/>
  <c r="U236" i="26"/>
  <c r="U231" i="26"/>
  <c r="U229" i="26"/>
  <c r="V208" i="26"/>
  <c r="V209" i="26"/>
  <c r="V190" i="26"/>
  <c r="U220" i="26"/>
  <c r="V199" i="26"/>
  <c r="U179" i="26"/>
  <c r="U180" i="26" s="1"/>
  <c r="V213" i="26"/>
  <c r="V207" i="26"/>
  <c r="V196" i="26"/>
  <c r="V179" i="26"/>
  <c r="V211" i="26"/>
  <c r="W217" i="26"/>
  <c r="V183" i="26"/>
  <c r="V204" i="26"/>
  <c r="W212" i="26"/>
  <c r="V198" i="26"/>
  <c r="V206" i="26"/>
  <c r="V185" i="26"/>
  <c r="U108" i="26"/>
  <c r="U104" i="26"/>
  <c r="U109" i="26"/>
  <c r="U107" i="26"/>
  <c r="U105" i="26"/>
  <c r="U100" i="26"/>
  <c r="V58" i="26"/>
  <c r="W142" i="26" s="1"/>
  <c r="U103" i="26"/>
  <c r="U102" i="26"/>
  <c r="U101" i="26"/>
  <c r="U106" i="26"/>
  <c r="V69" i="26"/>
  <c r="W153" i="26" s="1"/>
  <c r="U111" i="26"/>
  <c r="V81" i="26"/>
  <c r="W165" i="26" s="1"/>
  <c r="U123" i="26"/>
  <c r="W93" i="26"/>
  <c r="X177" i="26" s="1"/>
  <c r="V135" i="26"/>
  <c r="V66" i="26"/>
  <c r="W150" i="26" s="1"/>
  <c r="V67" i="26"/>
  <c r="W151" i="26" s="1"/>
  <c r="V76" i="26"/>
  <c r="W160" i="26" s="1"/>
  <c r="U118" i="26"/>
  <c r="V88" i="26"/>
  <c r="W172" i="26" s="1"/>
  <c r="V79" i="26"/>
  <c r="W163" i="26" s="1"/>
  <c r="U121" i="26"/>
  <c r="V65" i="26"/>
  <c r="W149" i="26" s="1"/>
  <c r="V71" i="26"/>
  <c r="W155" i="26" s="1"/>
  <c r="U113" i="26"/>
  <c r="V72" i="26"/>
  <c r="W156" i="26" s="1"/>
  <c r="W197" i="26" s="1"/>
  <c r="U114" i="26"/>
  <c r="V68" i="26"/>
  <c r="W152" i="26" s="1"/>
  <c r="W193" i="26" s="1"/>
  <c r="U110" i="26"/>
  <c r="V61" i="26"/>
  <c r="W145" i="26" s="1"/>
  <c r="W186" i="26" s="1"/>
  <c r="V78" i="26"/>
  <c r="W162" i="26" s="1"/>
  <c r="W203" i="26" s="1"/>
  <c r="V84" i="26"/>
  <c r="W168" i="26" s="1"/>
  <c r="U126" i="26"/>
  <c r="V83" i="26"/>
  <c r="W167" i="26" s="1"/>
  <c r="U125" i="26"/>
  <c r="V64" i="26"/>
  <c r="W148" i="26" s="1"/>
  <c r="V90" i="26"/>
  <c r="W174" i="26" s="1"/>
  <c r="W215" i="26" s="1"/>
  <c r="U132" i="26"/>
  <c r="T137" i="26"/>
  <c r="W91" i="26"/>
  <c r="X175" i="26" s="1"/>
  <c r="V133" i="26"/>
  <c r="V75" i="26"/>
  <c r="W159" i="26" s="1"/>
  <c r="U117" i="26"/>
  <c r="V63" i="26"/>
  <c r="W147" i="26" s="1"/>
  <c r="V59" i="26"/>
  <c r="W143" i="26" s="1"/>
  <c r="W184" i="26" s="1"/>
  <c r="U95" i="26"/>
  <c r="W92" i="26"/>
  <c r="X176" i="26" s="1"/>
  <c r="V134" i="26"/>
  <c r="V80" i="26"/>
  <c r="W164" i="26" s="1"/>
  <c r="W205" i="26" s="1"/>
  <c r="U122" i="26"/>
  <c r="V82" i="26"/>
  <c r="W166" i="26" s="1"/>
  <c r="U124" i="26"/>
  <c r="V62" i="26"/>
  <c r="W146" i="26" s="1"/>
  <c r="V60" i="26"/>
  <c r="W144" i="26" s="1"/>
  <c r="W87" i="26"/>
  <c r="X171" i="26" s="1"/>
  <c r="V129" i="26"/>
  <c r="V70" i="26"/>
  <c r="W154" i="26" s="1"/>
  <c r="U112" i="26"/>
  <c r="V73" i="26"/>
  <c r="W157" i="26" s="1"/>
  <c r="U115" i="26"/>
  <c r="W85" i="26"/>
  <c r="X169" i="26" s="1"/>
  <c r="V127" i="26"/>
  <c r="V77" i="26"/>
  <c r="W161" i="26" s="1"/>
  <c r="U119" i="26"/>
  <c r="V74" i="26"/>
  <c r="W158" i="26" s="1"/>
  <c r="U116" i="26"/>
  <c r="V86" i="26"/>
  <c r="W170" i="26" s="1"/>
  <c r="U128" i="26"/>
  <c r="W89" i="26"/>
  <c r="X173" i="26" s="1"/>
  <c r="V131" i="26"/>
  <c r="U120" i="26"/>
  <c r="X218" i="26" l="1"/>
  <c r="X259" i="26" s="1"/>
  <c r="W189" i="26"/>
  <c r="W194" i="26"/>
  <c r="W200" i="26"/>
  <c r="W191" i="26"/>
  <c r="W232" i="26" s="1"/>
  <c r="T141" i="32"/>
  <c r="X216" i="26"/>
  <c r="X257" i="26" s="1"/>
  <c r="W192" i="26"/>
  <c r="W233" i="26" s="1"/>
  <c r="X214" i="26"/>
  <c r="X255" i="26" s="1"/>
  <c r="W199" i="26"/>
  <c r="W240" i="26" s="1"/>
  <c r="W195" i="26"/>
  <c r="W236" i="26" s="1"/>
  <c r="W202" i="26"/>
  <c r="Y359" i="36"/>
  <c r="Y343" i="36"/>
  <c r="Y313" i="36"/>
  <c r="Y344" i="36"/>
  <c r="V628" i="36"/>
  <c r="U625" i="36"/>
  <c r="V622" i="36"/>
  <c r="V513" i="36"/>
  <c r="V642" i="36" s="1"/>
  <c r="V624" i="36"/>
  <c r="W618" i="36"/>
  <c r="F101" i="3" s="1"/>
  <c r="T645" i="36"/>
  <c r="W616" i="36"/>
  <c r="F99" i="3" s="1"/>
  <c r="W415" i="36"/>
  <c r="W636" i="36" s="1"/>
  <c r="J100" i="3" s="1"/>
  <c r="V629" i="36"/>
  <c r="W617" i="36"/>
  <c r="F100" i="3" s="1"/>
  <c r="U644" i="36"/>
  <c r="V630" i="36"/>
  <c r="V638" i="36"/>
  <c r="V623" i="36"/>
  <c r="W537" i="36"/>
  <c r="W551" i="36"/>
  <c r="W515" i="36"/>
  <c r="W535" i="36"/>
  <c r="W553" i="36"/>
  <c r="W545" i="36"/>
  <c r="W514" i="36"/>
  <c r="W526" i="36"/>
  <c r="W558" i="36"/>
  <c r="W529" i="36"/>
  <c r="W510" i="36"/>
  <c r="W531" i="36"/>
  <c r="W542" i="36"/>
  <c r="W543" i="36"/>
  <c r="W547" i="36"/>
  <c r="W552" i="36"/>
  <c r="W561" i="36"/>
  <c r="W533" i="36"/>
  <c r="W556" i="36"/>
  <c r="W521" i="36"/>
  <c r="W523" i="36"/>
  <c r="W527" i="36"/>
  <c r="W538" i="36"/>
  <c r="W560" i="36"/>
  <c r="W534" i="36"/>
  <c r="W549" i="36"/>
  <c r="W536" i="36"/>
  <c r="W546" i="36"/>
  <c r="W532" i="36"/>
  <c r="W519" i="36"/>
  <c r="W544" i="36"/>
  <c r="W541" i="36"/>
  <c r="W557" i="36"/>
  <c r="W524" i="36"/>
  <c r="W554" i="36"/>
  <c r="W559" i="36"/>
  <c r="W550" i="36"/>
  <c r="W548" i="36"/>
  <c r="W530" i="36"/>
  <c r="W520" i="36"/>
  <c r="W511" i="36"/>
  <c r="X441" i="36"/>
  <c r="W539" i="36"/>
  <c r="W562" i="36"/>
  <c r="W418" i="36"/>
  <c r="W635" i="36" s="1"/>
  <c r="J99" i="3" s="1"/>
  <c r="V516" i="36"/>
  <c r="V641" i="36" s="1"/>
  <c r="W517" i="36"/>
  <c r="W528" i="36"/>
  <c r="X457" i="36"/>
  <c r="W555" i="36"/>
  <c r="X442" i="36"/>
  <c r="W540" i="36"/>
  <c r="W512" i="36"/>
  <c r="W522" i="36"/>
  <c r="W518" i="36"/>
  <c r="W525" i="36"/>
  <c r="X260" i="36"/>
  <c r="W255" i="36"/>
  <c r="W249" i="36"/>
  <c r="W246" i="36"/>
  <c r="X435" i="36"/>
  <c r="W238" i="36"/>
  <c r="W237" i="36"/>
  <c r="W224" i="36"/>
  <c r="W234" i="36"/>
  <c r="U631" i="36"/>
  <c r="U632" i="36" s="1"/>
  <c r="W250" i="36"/>
  <c r="W222" i="36"/>
  <c r="W216" i="36"/>
  <c r="W235" i="36"/>
  <c r="W217" i="36"/>
  <c r="W230" i="36"/>
  <c r="W263" i="36"/>
  <c r="W221" i="36"/>
  <c r="X244" i="36"/>
  <c r="W236" i="36"/>
  <c r="W262" i="36"/>
  <c r="W257" i="36"/>
  <c r="W265" i="36"/>
  <c r="W215" i="36"/>
  <c r="W232" i="36"/>
  <c r="W242" i="36"/>
  <c r="W228" i="36"/>
  <c r="W266" i="36"/>
  <c r="W240" i="36"/>
  <c r="W256" i="36"/>
  <c r="W264" i="36"/>
  <c r="W251" i="36"/>
  <c r="W259" i="36"/>
  <c r="X245" i="36"/>
  <c r="W223" i="36"/>
  <c r="W241" i="36"/>
  <c r="W233" i="36"/>
  <c r="W218" i="36"/>
  <c r="W225" i="36"/>
  <c r="W220" i="36"/>
  <c r="W243" i="36"/>
  <c r="W261" i="36"/>
  <c r="W258" i="36"/>
  <c r="W252" i="36"/>
  <c r="X436" i="36"/>
  <c r="W239" i="36"/>
  <c r="W219" i="36"/>
  <c r="W226" i="36"/>
  <c r="W229" i="36"/>
  <c r="X428" i="36"/>
  <c r="W231" i="36"/>
  <c r="W253" i="36"/>
  <c r="X464" i="36"/>
  <c r="W267" i="36"/>
  <c r="W254" i="36"/>
  <c r="W247" i="36"/>
  <c r="W248" i="36"/>
  <c r="W227" i="36"/>
  <c r="U619" i="36"/>
  <c r="V408" i="36"/>
  <c r="U505" i="36"/>
  <c r="X416" i="36"/>
  <c r="X424" i="36"/>
  <c r="X427" i="36"/>
  <c r="X420" i="36"/>
  <c r="X447" i="36"/>
  <c r="X463" i="36"/>
  <c r="X452" i="36"/>
  <c r="X120" i="36"/>
  <c r="X130" i="36"/>
  <c r="X136" i="36"/>
  <c r="X432" i="36"/>
  <c r="X116" i="36"/>
  <c r="X461" i="36"/>
  <c r="X459" i="36"/>
  <c r="W209" i="36"/>
  <c r="D4" i="36" s="1"/>
  <c r="X125" i="36"/>
  <c r="X460" i="36"/>
  <c r="X454" i="36"/>
  <c r="X462" i="36"/>
  <c r="X453" i="36"/>
  <c r="X140" i="36"/>
  <c r="X139" i="36"/>
  <c r="X134" i="36"/>
  <c r="X119" i="36"/>
  <c r="X117" i="36"/>
  <c r="X126" i="36"/>
  <c r="W111" i="36"/>
  <c r="X129" i="36"/>
  <c r="X455" i="36"/>
  <c r="X122" i="36"/>
  <c r="X123" i="36"/>
  <c r="X142" i="36"/>
  <c r="X135" i="36"/>
  <c r="X449" i="36"/>
  <c r="X456" i="36"/>
  <c r="X137" i="36"/>
  <c r="X133" i="36"/>
  <c r="X121" i="36"/>
  <c r="X141" i="36"/>
  <c r="X144" i="36"/>
  <c r="X440" i="36"/>
  <c r="X131" i="36"/>
  <c r="X127" i="36"/>
  <c r="X143" i="36"/>
  <c r="X132" i="36"/>
  <c r="X124" i="36"/>
  <c r="X450" i="36"/>
  <c r="X451" i="36"/>
  <c r="X128" i="36"/>
  <c r="X138" i="36"/>
  <c r="X118" i="36"/>
  <c r="X414" i="36"/>
  <c r="U603" i="36"/>
  <c r="V308" i="36"/>
  <c r="X458" i="36"/>
  <c r="X448" i="36"/>
  <c r="Y145" i="36"/>
  <c r="Y146" i="36"/>
  <c r="X148" i="36"/>
  <c r="X444" i="36"/>
  <c r="X149" i="36"/>
  <c r="X445" i="36"/>
  <c r="X150" i="36"/>
  <c r="X446" i="36"/>
  <c r="X147" i="36"/>
  <c r="X443" i="36"/>
  <c r="X164" i="36"/>
  <c r="X159" i="36"/>
  <c r="X165" i="36"/>
  <c r="Y161" i="36"/>
  <c r="X163" i="36"/>
  <c r="X153" i="36"/>
  <c r="X157" i="36"/>
  <c r="X152" i="36"/>
  <c r="X158" i="36"/>
  <c r="X160" i="36"/>
  <c r="X162" i="36"/>
  <c r="X166" i="36"/>
  <c r="X156" i="36"/>
  <c r="X168" i="36"/>
  <c r="X154" i="36"/>
  <c r="X151" i="36"/>
  <c r="X406" i="36"/>
  <c r="X167" i="36"/>
  <c r="X155" i="36"/>
  <c r="W407" i="36"/>
  <c r="X413" i="36"/>
  <c r="X422" i="36"/>
  <c r="X419" i="36"/>
  <c r="W411" i="36"/>
  <c r="W637" i="36" s="1"/>
  <c r="J101" i="3" s="1"/>
  <c r="V509" i="36"/>
  <c r="V643" i="36" s="1"/>
  <c r="Y115" i="36"/>
  <c r="X214" i="36"/>
  <c r="X423" i="36"/>
  <c r="X425" i="36"/>
  <c r="X417" i="36"/>
  <c r="X412" i="36"/>
  <c r="X431" i="36"/>
  <c r="X439" i="36"/>
  <c r="X421" i="36"/>
  <c r="X433" i="36"/>
  <c r="X430" i="36"/>
  <c r="X429" i="36"/>
  <c r="X438" i="36"/>
  <c r="X434" i="36"/>
  <c r="X426" i="36"/>
  <c r="X437" i="36"/>
  <c r="V99" i="32"/>
  <c r="V100" i="32" s="1"/>
  <c r="U77" i="32"/>
  <c r="V127" i="32"/>
  <c r="V134" i="32"/>
  <c r="V130" i="32"/>
  <c r="V129" i="32"/>
  <c r="W85" i="32"/>
  <c r="W106" i="32" s="1"/>
  <c r="W41" i="32"/>
  <c r="V63" i="32"/>
  <c r="W92" i="32"/>
  <c r="W113" i="32" s="1"/>
  <c r="W48" i="32"/>
  <c r="V70" i="32"/>
  <c r="X93" i="32"/>
  <c r="X49" i="32"/>
  <c r="W71" i="32"/>
  <c r="Y96" i="32"/>
  <c r="Y52" i="32"/>
  <c r="X74" i="32"/>
  <c r="W114" i="32"/>
  <c r="V135" i="32"/>
  <c r="X95" i="32"/>
  <c r="X51" i="32"/>
  <c r="W73" i="32"/>
  <c r="W117" i="32"/>
  <c r="V138" i="32"/>
  <c r="U120" i="32"/>
  <c r="V103" i="32"/>
  <c r="U124" i="32"/>
  <c r="W110" i="32"/>
  <c r="V131" i="32"/>
  <c r="W83" i="32"/>
  <c r="W39" i="32"/>
  <c r="F93" i="3" s="1"/>
  <c r="V61" i="32"/>
  <c r="X91" i="32"/>
  <c r="X47" i="32"/>
  <c r="W69" i="32"/>
  <c r="X82" i="32"/>
  <c r="X38" i="32"/>
  <c r="W60" i="32"/>
  <c r="W115" i="32"/>
  <c r="V136" i="32"/>
  <c r="W111" i="32"/>
  <c r="V132" i="32"/>
  <c r="V55" i="32"/>
  <c r="W116" i="32"/>
  <c r="V137" i="32"/>
  <c r="W107" i="32"/>
  <c r="V128" i="32"/>
  <c r="W88" i="32"/>
  <c r="W109" i="32" s="1"/>
  <c r="W44" i="32"/>
  <c r="V66" i="32"/>
  <c r="V126" i="32"/>
  <c r="V104" i="32"/>
  <c r="U125" i="32"/>
  <c r="W112" i="32"/>
  <c r="V133" i="32"/>
  <c r="W87" i="32"/>
  <c r="W108" i="32" s="1"/>
  <c r="W43" i="32"/>
  <c r="F95" i="3" s="1"/>
  <c r="V65" i="32"/>
  <c r="X94" i="32"/>
  <c r="X50" i="32"/>
  <c r="W72" i="32"/>
  <c r="Y89" i="32"/>
  <c r="Y45" i="32"/>
  <c r="X67" i="32"/>
  <c r="Z90" i="32"/>
  <c r="Z46" i="32"/>
  <c r="Y68" i="32"/>
  <c r="W84" i="32"/>
  <c r="W105" i="32" s="1"/>
  <c r="W40" i="32"/>
  <c r="V62" i="32"/>
  <c r="Y86" i="32"/>
  <c r="Y42" i="32"/>
  <c r="X64" i="32"/>
  <c r="W201" i="26"/>
  <c r="W242" i="26" s="1"/>
  <c r="W188" i="26"/>
  <c r="W229" i="26" s="1"/>
  <c r="W187" i="26"/>
  <c r="W228" i="26" s="1"/>
  <c r="W209" i="26"/>
  <c r="W250" i="26" s="1"/>
  <c r="W208" i="26"/>
  <c r="W249" i="26" s="1"/>
  <c r="V240" i="26"/>
  <c r="W251" i="26"/>
  <c r="W258" i="26"/>
  <c r="U261" i="26"/>
  <c r="V231" i="26"/>
  <c r="W241" i="26"/>
  <c r="W235" i="26"/>
  <c r="W243" i="26"/>
  <c r="W244" i="26"/>
  <c r="W227" i="26"/>
  <c r="V226" i="26"/>
  <c r="V250" i="26"/>
  <c r="V229" i="26"/>
  <c r="W246" i="26"/>
  <c r="W225" i="26"/>
  <c r="W256" i="26"/>
  <c r="V247" i="26"/>
  <c r="V237" i="26"/>
  <c r="V249" i="26"/>
  <c r="W238" i="26"/>
  <c r="V245" i="26"/>
  <c r="V252" i="26"/>
  <c r="X210" i="26"/>
  <c r="W230" i="26"/>
  <c r="W234" i="26"/>
  <c r="V239" i="26"/>
  <c r="V248" i="26"/>
  <c r="V224" i="26"/>
  <c r="W253" i="26"/>
  <c r="V254" i="26"/>
  <c r="V228" i="26"/>
  <c r="V243" i="26"/>
  <c r="W213" i="26"/>
  <c r="W190" i="26"/>
  <c r="W204" i="26"/>
  <c r="V220" i="26"/>
  <c r="X217" i="26"/>
  <c r="W206" i="26"/>
  <c r="W207" i="26"/>
  <c r="V180" i="26"/>
  <c r="W198" i="26"/>
  <c r="W179" i="26"/>
  <c r="X212" i="26"/>
  <c r="W211" i="26"/>
  <c r="W196" i="26"/>
  <c r="W185" i="26"/>
  <c r="J87" i="3" s="1"/>
  <c r="W183" i="26"/>
  <c r="V107" i="26"/>
  <c r="V104" i="26"/>
  <c r="V101" i="26"/>
  <c r="V103" i="26"/>
  <c r="V105" i="26"/>
  <c r="V106" i="26"/>
  <c r="V102" i="26"/>
  <c r="V109" i="26"/>
  <c r="V100" i="26"/>
  <c r="W58" i="26"/>
  <c r="V108" i="26"/>
  <c r="X89" i="26"/>
  <c r="Y173" i="26" s="1"/>
  <c r="W131" i="26"/>
  <c r="W76" i="26"/>
  <c r="X160" i="26" s="1"/>
  <c r="V118" i="26"/>
  <c r="W74" i="26"/>
  <c r="X158" i="26" s="1"/>
  <c r="V116" i="26"/>
  <c r="X92" i="26"/>
  <c r="Y176" i="26" s="1"/>
  <c r="W134" i="26"/>
  <c r="W68" i="26"/>
  <c r="X152" i="26" s="1"/>
  <c r="X193" i="26" s="1"/>
  <c r="V110" i="26"/>
  <c r="W86" i="26"/>
  <c r="X170" i="26" s="1"/>
  <c r="V128" i="26"/>
  <c r="W73" i="26"/>
  <c r="X157" i="26" s="1"/>
  <c r="V115" i="26"/>
  <c r="X91" i="26"/>
  <c r="Y175" i="26" s="1"/>
  <c r="W133" i="26"/>
  <c r="W71" i="26"/>
  <c r="X155" i="26" s="1"/>
  <c r="V113" i="26"/>
  <c r="W65" i="26"/>
  <c r="X149" i="26" s="1"/>
  <c r="W84" i="26"/>
  <c r="X168" i="26" s="1"/>
  <c r="V126" i="26"/>
  <c r="X85" i="26"/>
  <c r="Y169" i="26" s="1"/>
  <c r="W127" i="26"/>
  <c r="W88" i="26"/>
  <c r="X172" i="26" s="1"/>
  <c r="V130" i="26"/>
  <c r="W82" i="26"/>
  <c r="X166" i="26" s="1"/>
  <c r="V124" i="26"/>
  <c r="W83" i="26"/>
  <c r="X167" i="26" s="1"/>
  <c r="V125" i="26"/>
  <c r="W61" i="26"/>
  <c r="X145" i="26" s="1"/>
  <c r="X186" i="26" s="1"/>
  <c r="W81" i="26"/>
  <c r="X165" i="26" s="1"/>
  <c r="V123" i="26"/>
  <c r="W69" i="26"/>
  <c r="X153" i="26" s="1"/>
  <c r="V111" i="26"/>
  <c r="W59" i="26"/>
  <c r="V95" i="26"/>
  <c r="W67" i="26"/>
  <c r="X151" i="26" s="1"/>
  <c r="W70" i="26"/>
  <c r="X154" i="26" s="1"/>
  <c r="X195" i="26" s="1"/>
  <c r="V112" i="26"/>
  <c r="W62" i="26"/>
  <c r="X146" i="26" s="1"/>
  <c r="W80" i="26"/>
  <c r="X164" i="26" s="1"/>
  <c r="X205" i="26" s="1"/>
  <c r="V122" i="26"/>
  <c r="U137" i="26"/>
  <c r="W75" i="26"/>
  <c r="X159" i="26" s="1"/>
  <c r="X200" i="26" s="1"/>
  <c r="V117" i="26"/>
  <c r="X87" i="26"/>
  <c r="Y171" i="26" s="1"/>
  <c r="W129" i="26"/>
  <c r="W63" i="26"/>
  <c r="X147" i="26" s="1"/>
  <c r="W72" i="26"/>
  <c r="X156" i="26" s="1"/>
  <c r="X197" i="26" s="1"/>
  <c r="V114" i="26"/>
  <c r="W66" i="26"/>
  <c r="X150" i="26" s="1"/>
  <c r="X191" i="26" s="1"/>
  <c r="X93" i="26"/>
  <c r="Y177" i="26" s="1"/>
  <c r="Y218" i="26" s="1"/>
  <c r="W135" i="26"/>
  <c r="W64" i="26"/>
  <c r="X148" i="26" s="1"/>
  <c r="X189" i="26" s="1"/>
  <c r="W77" i="26"/>
  <c r="X161" i="26" s="1"/>
  <c r="V119" i="26"/>
  <c r="W60" i="26"/>
  <c r="W90" i="26"/>
  <c r="X174" i="26" s="1"/>
  <c r="X215" i="26" s="1"/>
  <c r="V132" i="26"/>
  <c r="W78" i="26"/>
  <c r="X162" i="26" s="1"/>
  <c r="X203" i="26" s="1"/>
  <c r="V120" i="26"/>
  <c r="W79" i="26"/>
  <c r="X163" i="26" s="1"/>
  <c r="V121" i="26"/>
  <c r="X194" i="26" l="1"/>
  <c r="Y216" i="26"/>
  <c r="X192" i="26"/>
  <c r="X233" i="26" s="1"/>
  <c r="X199" i="26"/>
  <c r="Y214" i="26"/>
  <c r="Y255" i="26" s="1"/>
  <c r="X188" i="26"/>
  <c r="X229" i="26" s="1"/>
  <c r="X202" i="26"/>
  <c r="X243" i="26" s="1"/>
  <c r="F94" i="3"/>
  <c r="F96" i="3" s="1"/>
  <c r="J89" i="3"/>
  <c r="J95" i="3"/>
  <c r="Y364" i="36"/>
  <c r="Y462" i="36" s="1"/>
  <c r="Y315" i="36"/>
  <c r="Y413" i="36" s="1"/>
  <c r="Y347" i="36"/>
  <c r="Y445" i="36" s="1"/>
  <c r="Y349" i="36"/>
  <c r="Y447" i="36" s="1"/>
  <c r="Y330" i="36"/>
  <c r="Y428" i="36" s="1"/>
  <c r="Y338" i="36"/>
  <c r="Y436" i="36" s="1"/>
  <c r="Y360" i="36"/>
  <c r="Y458" i="36" s="1"/>
  <c r="Y331" i="36"/>
  <c r="Y429" i="36" s="1"/>
  <c r="Y366" i="36"/>
  <c r="Y464" i="36" s="1"/>
  <c r="Y351" i="36"/>
  <c r="Y449" i="36" s="1"/>
  <c r="Y316" i="36"/>
  <c r="Y414" i="36" s="1"/>
  <c r="Y325" i="36"/>
  <c r="Y423" i="36" s="1"/>
  <c r="V625" i="36"/>
  <c r="Y354" i="36"/>
  <c r="Y452" i="36" s="1"/>
  <c r="Y361" i="36"/>
  <c r="Y459" i="36" s="1"/>
  <c r="Y348" i="36"/>
  <c r="Y446" i="36" s="1"/>
  <c r="Y336" i="36"/>
  <c r="Y434" i="36" s="1"/>
  <c r="Y329" i="36"/>
  <c r="Y427" i="36" s="1"/>
  <c r="Y324" i="36"/>
  <c r="Y422" i="36" s="1"/>
  <c r="Y334" i="36"/>
  <c r="Y432" i="36" s="1"/>
  <c r="Y342" i="36"/>
  <c r="Y440" i="36" s="1"/>
  <c r="Y318" i="36"/>
  <c r="Y416" i="36" s="1"/>
  <c r="Z313" i="36"/>
  <c r="Y365" i="36"/>
  <c r="Y463" i="36" s="1"/>
  <c r="Y358" i="36"/>
  <c r="Y456" i="36" s="1"/>
  <c r="Y357" i="36"/>
  <c r="Y455" i="36" s="1"/>
  <c r="Y339" i="36"/>
  <c r="Y437" i="36" s="1"/>
  <c r="Y321" i="36"/>
  <c r="Y419" i="36" s="1"/>
  <c r="Y332" i="36"/>
  <c r="Y430" i="36" s="1"/>
  <c r="Z359" i="36"/>
  <c r="Y353" i="36"/>
  <c r="Y451" i="36" s="1"/>
  <c r="Y363" i="36"/>
  <c r="Y461" i="36" s="1"/>
  <c r="Y340" i="36"/>
  <c r="Y438" i="36" s="1"/>
  <c r="Y317" i="36"/>
  <c r="Y323" i="36"/>
  <c r="Y421" i="36" s="1"/>
  <c r="Y356" i="36"/>
  <c r="Y454" i="36" s="1"/>
  <c r="Y362" i="36"/>
  <c r="Y460" i="36" s="1"/>
  <c r="Y346" i="36"/>
  <c r="Y444" i="36" s="1"/>
  <c r="Y322" i="36"/>
  <c r="Y420" i="36" s="1"/>
  <c r="Y319" i="36"/>
  <c r="Y417" i="36" s="1"/>
  <c r="Y320" i="36"/>
  <c r="Y337" i="36"/>
  <c r="Y435" i="36" s="1"/>
  <c r="Y326" i="36"/>
  <c r="Y424" i="36" s="1"/>
  <c r="Y333" i="36"/>
  <c r="Y431" i="36" s="1"/>
  <c r="Y328" i="36"/>
  <c r="Y426" i="36" s="1"/>
  <c r="Y350" i="36"/>
  <c r="Y448" i="36" s="1"/>
  <c r="Z344" i="36"/>
  <c r="Y352" i="36"/>
  <c r="Y450" i="36" s="1"/>
  <c r="Y355" i="36"/>
  <c r="Y453" i="36" s="1"/>
  <c r="Y345" i="36"/>
  <c r="Y443" i="36" s="1"/>
  <c r="Z343" i="36"/>
  <c r="Y341" i="36"/>
  <c r="Y439" i="36" s="1"/>
  <c r="Y335" i="36"/>
  <c r="Y433" i="36" s="1"/>
  <c r="Y327" i="36"/>
  <c r="Y425" i="36" s="1"/>
  <c r="Y314" i="36"/>
  <c r="Y412" i="36" s="1"/>
  <c r="V644" i="36"/>
  <c r="W624" i="36"/>
  <c r="X618" i="36"/>
  <c r="X415" i="36"/>
  <c r="W629" i="36"/>
  <c r="X616" i="36"/>
  <c r="W622" i="36"/>
  <c r="W628" i="36"/>
  <c r="U645" i="36"/>
  <c r="W513" i="36"/>
  <c r="W642" i="36" s="1"/>
  <c r="W630" i="36"/>
  <c r="W638" i="36"/>
  <c r="X617" i="36"/>
  <c r="W623" i="36"/>
  <c r="X536" i="36"/>
  <c r="X534" i="36"/>
  <c r="X517" i="36"/>
  <c r="X550" i="36"/>
  <c r="X523" i="36"/>
  <c r="X520" i="36"/>
  <c r="X561" i="36"/>
  <c r="X521" i="36"/>
  <c r="X512" i="36"/>
  <c r="X559" i="36"/>
  <c r="X545" i="36"/>
  <c r="X526" i="36"/>
  <c r="X519" i="36"/>
  <c r="X543" i="36"/>
  <c r="X551" i="36"/>
  <c r="X518" i="36"/>
  <c r="X548" i="36"/>
  <c r="X554" i="36"/>
  <c r="X560" i="36"/>
  <c r="X530" i="36"/>
  <c r="X541" i="36"/>
  <c r="X511" i="36"/>
  <c r="X524" i="36"/>
  <c r="X537" i="36"/>
  <c r="X542" i="36"/>
  <c r="X538" i="36"/>
  <c r="X547" i="36"/>
  <c r="X552" i="36"/>
  <c r="X522" i="36"/>
  <c r="X510" i="36"/>
  <c r="X527" i="36"/>
  <c r="X531" i="36"/>
  <c r="X529" i="36"/>
  <c r="X556" i="36"/>
  <c r="X549" i="36"/>
  <c r="X558" i="36"/>
  <c r="X514" i="36"/>
  <c r="Y441" i="36"/>
  <c r="X539" i="36"/>
  <c r="X525" i="36"/>
  <c r="X528" i="36"/>
  <c r="X562" i="36"/>
  <c r="X557" i="36"/>
  <c r="X544" i="36"/>
  <c r="X533" i="36"/>
  <c r="X553" i="36"/>
  <c r="X515" i="36"/>
  <c r="X532" i="36"/>
  <c r="X546" i="36"/>
  <c r="X535" i="36"/>
  <c r="Y442" i="36"/>
  <c r="X540" i="36"/>
  <c r="Y457" i="36"/>
  <c r="X555" i="36"/>
  <c r="X418" i="36"/>
  <c r="W516" i="36"/>
  <c r="W641" i="36" s="1"/>
  <c r="V619" i="36"/>
  <c r="X252" i="36"/>
  <c r="X258" i="36"/>
  <c r="X248" i="36"/>
  <c r="X227" i="36"/>
  <c r="X230" i="36"/>
  <c r="X236" i="36"/>
  <c r="X239" i="36"/>
  <c r="X238" i="36"/>
  <c r="X253" i="36"/>
  <c r="X259" i="36"/>
  <c r="X228" i="36"/>
  <c r="X215" i="36"/>
  <c r="X250" i="36"/>
  <c r="X237" i="36"/>
  <c r="X254" i="36"/>
  <c r="X267" i="36"/>
  <c r="X262" i="36"/>
  <c r="X263" i="36"/>
  <c r="X247" i="36"/>
  <c r="X221" i="36"/>
  <c r="X257" i="36"/>
  <c r="X243" i="36"/>
  <c r="X225" i="36"/>
  <c r="V631" i="36"/>
  <c r="V632" i="36" s="1"/>
  <c r="X261" i="36"/>
  <c r="X226" i="36"/>
  <c r="X266" i="36"/>
  <c r="X255" i="36"/>
  <c r="X251" i="36"/>
  <c r="Y260" i="36"/>
  <c r="X246" i="36"/>
  <c r="Y245" i="36"/>
  <c r="X223" i="36"/>
  <c r="X234" i="36"/>
  <c r="X216" i="36"/>
  <c r="X235" i="36"/>
  <c r="X231" i="36"/>
  <c r="X240" i="36"/>
  <c r="X241" i="36"/>
  <c r="X218" i="36"/>
  <c r="X224" i="36"/>
  <c r="X229" i="36"/>
  <c r="X232" i="36"/>
  <c r="X265" i="36"/>
  <c r="X256" i="36"/>
  <c r="X264" i="36"/>
  <c r="X249" i="36"/>
  <c r="Y244" i="36"/>
  <c r="X217" i="36"/>
  <c r="X242" i="36"/>
  <c r="X220" i="36"/>
  <c r="X222" i="36"/>
  <c r="X233" i="36"/>
  <c r="X219" i="36"/>
  <c r="W408" i="36"/>
  <c r="V505" i="36"/>
  <c r="Y139" i="36"/>
  <c r="Y123" i="36"/>
  <c r="Y141" i="36"/>
  <c r="Y121" i="36"/>
  <c r="Y117" i="36"/>
  <c r="Y116" i="36"/>
  <c r="Y136" i="36"/>
  <c r="Y120" i="36"/>
  <c r="Y124" i="36"/>
  <c r="Y132" i="36"/>
  <c r="Y142" i="36"/>
  <c r="X111" i="36"/>
  <c r="Y135" i="36"/>
  <c r="Y126" i="36"/>
  <c r="Y144" i="36"/>
  <c r="Y133" i="36"/>
  <c r="Y122" i="36"/>
  <c r="Y125" i="36"/>
  <c r="Y118" i="36"/>
  <c r="Y128" i="36"/>
  <c r="X209" i="36"/>
  <c r="Y119" i="36"/>
  <c r="Y143" i="36"/>
  <c r="Y138" i="36"/>
  <c r="Y127" i="36"/>
  <c r="Y131" i="36"/>
  <c r="Y137" i="36"/>
  <c r="Y129" i="36"/>
  <c r="Y134" i="36"/>
  <c r="Y140" i="36"/>
  <c r="Y130" i="36"/>
  <c r="V603" i="36"/>
  <c r="W308" i="36"/>
  <c r="D8" i="36" s="1"/>
  <c r="F102" i="3"/>
  <c r="Y149" i="36"/>
  <c r="Y148" i="36"/>
  <c r="Y147" i="36"/>
  <c r="Z146" i="36"/>
  <c r="Y150" i="36"/>
  <c r="Z145" i="36"/>
  <c r="Y167" i="36"/>
  <c r="Y168" i="36"/>
  <c r="Y154" i="36"/>
  <c r="Y160" i="36"/>
  <c r="Y164" i="36"/>
  <c r="Y155" i="36"/>
  <c r="Y166" i="36"/>
  <c r="Y159" i="36"/>
  <c r="Y152" i="36"/>
  <c r="Y163" i="36"/>
  <c r="Z161" i="36"/>
  <c r="Y165" i="36"/>
  <c r="Y162" i="36"/>
  <c r="Y153" i="36"/>
  <c r="Y151" i="36"/>
  <c r="Y406" i="36"/>
  <c r="Y156" i="36"/>
  <c r="Y158" i="36"/>
  <c r="Y157" i="36"/>
  <c r="X407" i="36"/>
  <c r="X411" i="36"/>
  <c r="W509" i="36"/>
  <c r="W643" i="36" s="1"/>
  <c r="Z115" i="36"/>
  <c r="Y214" i="36"/>
  <c r="V77" i="32"/>
  <c r="W127" i="32"/>
  <c r="W130" i="32"/>
  <c r="W129" i="32"/>
  <c r="X112" i="32"/>
  <c r="W133" i="32"/>
  <c r="X111" i="32"/>
  <c r="W132" i="32"/>
  <c r="W99" i="32"/>
  <c r="W100" i="32" s="1"/>
  <c r="C12" i="32" s="1"/>
  <c r="W126" i="32"/>
  <c r="X114" i="32"/>
  <c r="W135" i="32"/>
  <c r="W134" i="32"/>
  <c r="Y94" i="32"/>
  <c r="Y50" i="32"/>
  <c r="X72" i="32"/>
  <c r="X116" i="32"/>
  <c r="W137" i="32"/>
  <c r="Y91" i="32"/>
  <c r="Y47" i="32"/>
  <c r="X69" i="32"/>
  <c r="X84" i="32"/>
  <c r="X105" i="32" s="1"/>
  <c r="X40" i="32"/>
  <c r="W62" i="32"/>
  <c r="Y82" i="32"/>
  <c r="Y38" i="32"/>
  <c r="X60" i="32"/>
  <c r="X110" i="32"/>
  <c r="W131" i="32"/>
  <c r="X117" i="32"/>
  <c r="W138" i="32"/>
  <c r="X85" i="32"/>
  <c r="X106" i="32" s="1"/>
  <c r="X41" i="32"/>
  <c r="W63" i="32"/>
  <c r="Z86" i="32"/>
  <c r="Z42" i="32"/>
  <c r="Y64" i="32"/>
  <c r="W104" i="32"/>
  <c r="J93" i="3" s="1"/>
  <c r="V125" i="32"/>
  <c r="X88" i="32"/>
  <c r="X109" i="32" s="1"/>
  <c r="X44" i="32"/>
  <c r="W66" i="32"/>
  <c r="X107" i="32"/>
  <c r="W128" i="32"/>
  <c r="W55" i="32"/>
  <c r="C4" i="32" s="1"/>
  <c r="U141" i="32"/>
  <c r="Y93" i="32"/>
  <c r="Y49" i="32"/>
  <c r="X71" i="32"/>
  <c r="AA90" i="32"/>
  <c r="AA46" i="32"/>
  <c r="Z68" i="32"/>
  <c r="X87" i="32"/>
  <c r="X108" i="32" s="1"/>
  <c r="X43" i="32"/>
  <c r="W65" i="32"/>
  <c r="X115" i="32"/>
  <c r="W136" i="32"/>
  <c r="V120" i="32"/>
  <c r="W103" i="32"/>
  <c r="J94" i="3" s="1"/>
  <c r="V124" i="32"/>
  <c r="Z96" i="32"/>
  <c r="Z52" i="32"/>
  <c r="Y74" i="32"/>
  <c r="X83" i="32"/>
  <c r="X39" i="32"/>
  <c r="W61" i="32"/>
  <c r="X92" i="32"/>
  <c r="X113" i="32" s="1"/>
  <c r="X48" i="32"/>
  <c r="W70" i="32"/>
  <c r="Z89" i="32"/>
  <c r="Z45" i="32"/>
  <c r="Y67" i="32"/>
  <c r="Y95" i="32"/>
  <c r="Y51" i="32"/>
  <c r="X73" i="32"/>
  <c r="X206" i="26"/>
  <c r="X247" i="26" s="1"/>
  <c r="J88" i="3"/>
  <c r="X208" i="26"/>
  <c r="X249" i="26" s="1"/>
  <c r="X143" i="26"/>
  <c r="X184" i="26" s="1"/>
  <c r="X225" i="26" s="1"/>
  <c r="F89" i="3"/>
  <c r="X142" i="26"/>
  <c r="F88" i="3"/>
  <c r="X187" i="26"/>
  <c r="X228" i="26" s="1"/>
  <c r="X201" i="26"/>
  <c r="X242" i="26" s="1"/>
  <c r="X144" i="26"/>
  <c r="X185" i="26" s="1"/>
  <c r="F87" i="3"/>
  <c r="Y259" i="26"/>
  <c r="X209" i="26"/>
  <c r="X250" i="26" s="1"/>
  <c r="X204" i="26"/>
  <c r="X245" i="26" s="1"/>
  <c r="Y210" i="26"/>
  <c r="Y251" i="26" s="1"/>
  <c r="W180" i="26"/>
  <c r="C12" i="26" s="1"/>
  <c r="X190" i="26"/>
  <c r="X231" i="26" s="1"/>
  <c r="X236" i="26"/>
  <c r="X240" i="26"/>
  <c r="X244" i="26"/>
  <c r="X241" i="26"/>
  <c r="W226" i="26"/>
  <c r="W247" i="26"/>
  <c r="W237" i="26"/>
  <c r="X258" i="26"/>
  <c r="X256" i="26"/>
  <c r="W252" i="26"/>
  <c r="X230" i="26"/>
  <c r="W224" i="26"/>
  <c r="X246" i="26"/>
  <c r="X235" i="26"/>
  <c r="X234" i="26"/>
  <c r="X253" i="26"/>
  <c r="W245" i="26"/>
  <c r="V261" i="26"/>
  <c r="W248" i="26"/>
  <c r="X238" i="26"/>
  <c r="X213" i="26"/>
  <c r="W231" i="26"/>
  <c r="X251" i="26"/>
  <c r="X227" i="26"/>
  <c r="X232" i="26"/>
  <c r="Y257" i="26"/>
  <c r="Y217" i="26"/>
  <c r="W239" i="26"/>
  <c r="W254" i="26"/>
  <c r="X207" i="26"/>
  <c r="X211" i="26"/>
  <c r="W220" i="26"/>
  <c r="C5" i="26" s="1"/>
  <c r="X196" i="26"/>
  <c r="Y212" i="26"/>
  <c r="X198" i="26"/>
  <c r="W101" i="26"/>
  <c r="W107" i="26"/>
  <c r="W102" i="26"/>
  <c r="W105" i="26"/>
  <c r="W108" i="26"/>
  <c r="W104" i="26"/>
  <c r="W106" i="26"/>
  <c r="W109" i="26"/>
  <c r="W100" i="26"/>
  <c r="X58" i="26"/>
  <c r="Y142" i="26" s="1"/>
  <c r="W103" i="26"/>
  <c r="X68" i="26"/>
  <c r="Y152" i="26" s="1"/>
  <c r="Y193" i="26" s="1"/>
  <c r="W110" i="26"/>
  <c r="Y93" i="26"/>
  <c r="Z177" i="26" s="1"/>
  <c r="Z218" i="26" s="1"/>
  <c r="X135" i="26"/>
  <c r="X62" i="26"/>
  <c r="Y146" i="26" s="1"/>
  <c r="X70" i="26"/>
  <c r="Y154" i="26" s="1"/>
  <c r="Y195" i="26" s="1"/>
  <c r="W112" i="26"/>
  <c r="X88" i="26"/>
  <c r="Y172" i="26" s="1"/>
  <c r="W130" i="26"/>
  <c r="X84" i="26"/>
  <c r="Y168" i="26" s="1"/>
  <c r="W126" i="26"/>
  <c r="X73" i="26"/>
  <c r="Y157" i="26" s="1"/>
  <c r="W115" i="26"/>
  <c r="X79" i="26"/>
  <c r="Y163" i="26" s="1"/>
  <c r="W121" i="26"/>
  <c r="X69" i="26"/>
  <c r="Y153" i="26" s="1"/>
  <c r="Y194" i="26" s="1"/>
  <c r="W111" i="26"/>
  <c r="X82" i="26"/>
  <c r="Y166" i="26" s="1"/>
  <c r="W124" i="26"/>
  <c r="X76" i="26"/>
  <c r="Y160" i="26" s="1"/>
  <c r="W118" i="26"/>
  <c r="X60" i="26"/>
  <c r="Y144" i="26" s="1"/>
  <c r="X61" i="26"/>
  <c r="Y145" i="26" s="1"/>
  <c r="Y186" i="26" s="1"/>
  <c r="X86" i="26"/>
  <c r="Y170" i="26" s="1"/>
  <c r="W128" i="26"/>
  <c r="X75" i="26"/>
  <c r="Y159" i="26" s="1"/>
  <c r="Y200" i="26" s="1"/>
  <c r="W117" i="26"/>
  <c r="Y87" i="26"/>
  <c r="Z171" i="26" s="1"/>
  <c r="X129" i="26"/>
  <c r="X83" i="26"/>
  <c r="Y167" i="26" s="1"/>
  <c r="W125" i="26"/>
  <c r="Y91" i="26"/>
  <c r="Z175" i="26" s="1"/>
  <c r="Z216" i="26" s="1"/>
  <c r="X133" i="26"/>
  <c r="X77" i="26"/>
  <c r="Y161" i="26" s="1"/>
  <c r="W119" i="26"/>
  <c r="X64" i="26"/>
  <c r="Y148" i="26" s="1"/>
  <c r="Y189" i="26" s="1"/>
  <c r="X72" i="26"/>
  <c r="Y156" i="26" s="1"/>
  <c r="Y197" i="26" s="1"/>
  <c r="W114" i="26"/>
  <c r="X67" i="26"/>
  <c r="Y151" i="26" s="1"/>
  <c r="V137" i="26"/>
  <c r="X81" i="26"/>
  <c r="Y165" i="26" s="1"/>
  <c r="W123" i="26"/>
  <c r="X74" i="26"/>
  <c r="Y158" i="26" s="1"/>
  <c r="Y199" i="26" s="1"/>
  <c r="W116" i="26"/>
  <c r="X78" i="26"/>
  <c r="Y162" i="26" s="1"/>
  <c r="Y203" i="26" s="1"/>
  <c r="W120" i="26"/>
  <c r="X63" i="26"/>
  <c r="Y147" i="26" s="1"/>
  <c r="Y89" i="26"/>
  <c r="Z173" i="26" s="1"/>
  <c r="X131" i="26"/>
  <c r="X90" i="26"/>
  <c r="Y174" i="26" s="1"/>
  <c r="Y215" i="26" s="1"/>
  <c r="W132" i="26"/>
  <c r="X66" i="26"/>
  <c r="Y150" i="26" s="1"/>
  <c r="Y191" i="26" s="1"/>
  <c r="X59" i="26"/>
  <c r="Y143" i="26" s="1"/>
  <c r="W95" i="26"/>
  <c r="C4" i="26" s="1"/>
  <c r="Y85" i="26"/>
  <c r="Z169" i="26" s="1"/>
  <c r="X127" i="26"/>
  <c r="X71" i="26"/>
  <c r="Y155" i="26" s="1"/>
  <c r="W113" i="26"/>
  <c r="Y92" i="26"/>
  <c r="Z176" i="26" s="1"/>
  <c r="X134" i="26"/>
  <c r="X80" i="26"/>
  <c r="Y164" i="26" s="1"/>
  <c r="Y205" i="26" s="1"/>
  <c r="W122" i="26"/>
  <c r="X65" i="26"/>
  <c r="Y149" i="26" s="1"/>
  <c r="Y192" i="26" l="1"/>
  <c r="Z214" i="26"/>
  <c r="Y188" i="26"/>
  <c r="Y202" i="26"/>
  <c r="J90" i="3"/>
  <c r="V645" i="36"/>
  <c r="Y184" i="26"/>
  <c r="Y225" i="26" s="1"/>
  <c r="Y208" i="26"/>
  <c r="Y249" i="26" s="1"/>
  <c r="Y206" i="26"/>
  <c r="Y247" i="26" s="1"/>
  <c r="Z354" i="36"/>
  <c r="Z452" i="36" s="1"/>
  <c r="Z346" i="36"/>
  <c r="Z444" i="36" s="1"/>
  <c r="Z329" i="36"/>
  <c r="Z427" i="36" s="1"/>
  <c r="Z330" i="36"/>
  <c r="Z428" i="36" s="1"/>
  <c r="Z314" i="36"/>
  <c r="Z412" i="36" s="1"/>
  <c r="Z363" i="36"/>
  <c r="Z461" i="36" s="1"/>
  <c r="Z325" i="36"/>
  <c r="Z423" i="36" s="1"/>
  <c r="Z337" i="36"/>
  <c r="Z435" i="36" s="1"/>
  <c r="AA313" i="36"/>
  <c r="Z355" i="36"/>
  <c r="Z453" i="36" s="1"/>
  <c r="Z352" i="36"/>
  <c r="Z450" i="36" s="1"/>
  <c r="Z345" i="36"/>
  <c r="Z443" i="36" s="1"/>
  <c r="Z336" i="36"/>
  <c r="Z434" i="36" s="1"/>
  <c r="Z341" i="36"/>
  <c r="Z439" i="36" s="1"/>
  <c r="Z320" i="36"/>
  <c r="X635" i="36"/>
  <c r="Z365" i="36"/>
  <c r="Z463" i="36" s="1"/>
  <c r="Z362" i="36"/>
  <c r="Z460" i="36" s="1"/>
  <c r="Z323" i="36"/>
  <c r="Z421" i="36" s="1"/>
  <c r="Z315" i="36"/>
  <c r="Z413" i="36" s="1"/>
  <c r="AA359" i="36"/>
  <c r="Z356" i="36"/>
  <c r="Z454" i="36" s="1"/>
  <c r="Z361" i="36"/>
  <c r="Z459" i="36" s="1"/>
  <c r="Z366" i="36"/>
  <c r="Z464" i="36" s="1"/>
  <c r="Z328" i="36"/>
  <c r="Z426" i="36" s="1"/>
  <c r="Z317" i="36"/>
  <c r="Z331" i="36"/>
  <c r="Z429" i="36" s="1"/>
  <c r="Z324" i="36"/>
  <c r="Z422" i="36" s="1"/>
  <c r="Z319" i="36"/>
  <c r="Z417" i="36" s="1"/>
  <c r="X636" i="36"/>
  <c r="Z350" i="36"/>
  <c r="Z448" i="36" s="1"/>
  <c r="Z338" i="36"/>
  <c r="Z436" i="36" s="1"/>
  <c r="X637" i="36"/>
  <c r="Z357" i="36"/>
  <c r="Z455" i="36" s="1"/>
  <c r="AA343" i="36"/>
  <c r="Z332" i="36"/>
  <c r="Z326" i="36"/>
  <c r="Z424" i="36" s="1"/>
  <c r="Z342" i="36"/>
  <c r="Z440" i="36" s="1"/>
  <c r="Z318" i="36"/>
  <c r="Z416" i="36" s="1"/>
  <c r="Z321" i="36"/>
  <c r="Z419" i="36" s="1"/>
  <c r="Z349" i="36"/>
  <c r="Z447" i="36" s="1"/>
  <c r="Z364" i="36"/>
  <c r="Z462" i="36" s="1"/>
  <c r="Z347" i="36"/>
  <c r="Z445" i="36" s="1"/>
  <c r="Z327" i="36"/>
  <c r="Z425" i="36" s="1"/>
  <c r="Z340" i="36"/>
  <c r="Z438" i="36" s="1"/>
  <c r="Z339" i="36"/>
  <c r="Z437" i="36" s="1"/>
  <c r="Z351" i="36"/>
  <c r="Z449" i="36" s="1"/>
  <c r="Z353" i="36"/>
  <c r="Z451" i="36" s="1"/>
  <c r="Z348" i="36"/>
  <c r="Z446" i="36" s="1"/>
  <c r="Z335" i="36"/>
  <c r="Z433" i="36" s="1"/>
  <c r="Z316" i="36"/>
  <c r="Z414" i="36" s="1"/>
  <c r="Z334" i="36"/>
  <c r="Z432" i="36" s="1"/>
  <c r="Z333" i="36"/>
  <c r="Z431" i="36" s="1"/>
  <c r="Z360" i="36"/>
  <c r="Z458" i="36" s="1"/>
  <c r="AA344" i="36"/>
  <c r="Z358" i="36"/>
  <c r="Z456" i="36" s="1"/>
  <c r="Z322" i="36"/>
  <c r="Z420" i="36" s="1"/>
  <c r="X513" i="36"/>
  <c r="X642" i="36" s="1"/>
  <c r="W644" i="36"/>
  <c r="Y618" i="36"/>
  <c r="W625" i="36"/>
  <c r="X624" i="36"/>
  <c r="X622" i="36"/>
  <c r="X628" i="36"/>
  <c r="X623" i="36"/>
  <c r="Y616" i="36"/>
  <c r="X630" i="36"/>
  <c r="Y617" i="36"/>
  <c r="Y415" i="36"/>
  <c r="X629" i="36"/>
  <c r="Y537" i="36"/>
  <c r="Y542" i="36"/>
  <c r="Y558" i="36"/>
  <c r="Y562" i="36"/>
  <c r="Y521" i="36"/>
  <c r="Y511" i="36"/>
  <c r="Y515" i="36"/>
  <c r="Y557" i="36"/>
  <c r="Y538" i="36"/>
  <c r="Y548" i="36"/>
  <c r="Y534" i="36"/>
  <c r="Y529" i="36"/>
  <c r="Y535" i="36"/>
  <c r="Y550" i="36"/>
  <c r="Y512" i="36"/>
  <c r="Y553" i="36"/>
  <c r="Y530" i="36"/>
  <c r="Y528" i="36"/>
  <c r="Y520" i="36"/>
  <c r="Y547" i="36"/>
  <c r="Y549" i="36"/>
  <c r="Y546" i="36"/>
  <c r="Y519" i="36"/>
  <c r="Y524" i="36"/>
  <c r="Y561" i="36"/>
  <c r="Y525" i="36"/>
  <c r="Y522" i="36"/>
  <c r="Y536" i="36"/>
  <c r="Y533" i="36"/>
  <c r="Y559" i="36"/>
  <c r="Y514" i="36"/>
  <c r="Y418" i="36"/>
  <c r="X516" i="36"/>
  <c r="X641" i="36" s="1"/>
  <c r="Y531" i="36"/>
  <c r="Y554" i="36"/>
  <c r="Y518" i="36"/>
  <c r="Y551" i="36"/>
  <c r="Y526" i="36"/>
  <c r="Y544" i="36"/>
  <c r="Y527" i="36"/>
  <c r="Y523" i="36"/>
  <c r="Z442" i="36"/>
  <c r="Y540" i="36"/>
  <c r="Z441" i="36"/>
  <c r="Y539" i="36"/>
  <c r="Y517" i="36"/>
  <c r="Y556" i="36"/>
  <c r="Z457" i="36"/>
  <c r="Y555" i="36"/>
  <c r="Y510" i="36"/>
  <c r="Y543" i="36"/>
  <c r="Y545" i="36"/>
  <c r="Y541" i="36"/>
  <c r="Y532" i="36"/>
  <c r="Y552" i="36"/>
  <c r="Y560" i="36"/>
  <c r="W619" i="36"/>
  <c r="J102" i="3"/>
  <c r="W631" i="36"/>
  <c r="W632" i="36" s="1"/>
  <c r="Y265" i="36"/>
  <c r="Z260" i="36"/>
  <c r="Y267" i="36"/>
  <c r="Z245" i="36"/>
  <c r="Y237" i="36"/>
  <c r="Y224" i="36"/>
  <c r="Y219" i="36"/>
  <c r="Y240" i="36"/>
  <c r="Y253" i="36"/>
  <c r="Y226" i="36"/>
  <c r="Y241" i="36"/>
  <c r="Y250" i="36"/>
  <c r="Y222" i="36"/>
  <c r="Y220" i="36"/>
  <c r="Y256" i="36"/>
  <c r="Y262" i="36"/>
  <c r="Y266" i="36"/>
  <c r="Y246" i="36"/>
  <c r="Y239" i="36"/>
  <c r="Y218" i="36"/>
  <c r="Y232" i="36"/>
  <c r="Y254" i="36"/>
  <c r="Y229" i="36"/>
  <c r="Y221" i="36"/>
  <c r="Y252" i="36"/>
  <c r="Y251" i="36"/>
  <c r="Y263" i="36"/>
  <c r="Y233" i="36"/>
  <c r="Y231" i="36"/>
  <c r="Y235" i="36"/>
  <c r="Y242" i="36"/>
  <c r="Y257" i="36"/>
  <c r="Y261" i="36"/>
  <c r="Z244" i="36"/>
  <c r="Y247" i="36"/>
  <c r="Y228" i="36"/>
  <c r="Y227" i="36"/>
  <c r="Y225" i="36"/>
  <c r="Y223" i="36"/>
  <c r="Y215" i="36"/>
  <c r="Y238" i="36"/>
  <c r="Y258" i="36"/>
  <c r="Y259" i="36"/>
  <c r="Y236" i="36"/>
  <c r="Y243" i="36"/>
  <c r="Y234" i="36"/>
  <c r="Y216" i="36"/>
  <c r="Y255" i="36"/>
  <c r="Y264" i="36"/>
  <c r="Y249" i="36"/>
  <c r="Y248" i="36"/>
  <c r="Y230" i="36"/>
  <c r="Y217" i="36"/>
  <c r="D12" i="36"/>
  <c r="X408" i="36"/>
  <c r="Z119" i="36"/>
  <c r="Z142" i="36"/>
  <c r="Z123" i="36"/>
  <c r="Z127" i="36"/>
  <c r="Z143" i="36"/>
  <c r="Z117" i="36"/>
  <c r="Z139" i="36"/>
  <c r="Y111" i="36"/>
  <c r="Z138" i="36"/>
  <c r="Z125" i="36"/>
  <c r="Z122" i="36"/>
  <c r="Z132" i="36"/>
  <c r="Z120" i="36"/>
  <c r="Z121" i="36"/>
  <c r="Z133" i="36"/>
  <c r="Z134" i="36"/>
  <c r="Z129" i="36"/>
  <c r="Z135" i="36"/>
  <c r="Z136" i="36"/>
  <c r="Z137" i="36"/>
  <c r="Z118" i="36"/>
  <c r="Z144" i="36"/>
  <c r="Z126" i="36"/>
  <c r="Z116" i="36"/>
  <c r="Z124" i="36"/>
  <c r="Z141" i="36"/>
  <c r="Z130" i="36"/>
  <c r="Z140" i="36"/>
  <c r="Z131" i="36"/>
  <c r="Z128" i="36"/>
  <c r="Y209" i="36"/>
  <c r="W603" i="36"/>
  <c r="D9" i="36" s="1"/>
  <c r="X308" i="36"/>
  <c r="AA146" i="36"/>
  <c r="Z147" i="36"/>
  <c r="AA145" i="36"/>
  <c r="Z148" i="36"/>
  <c r="Z150" i="36"/>
  <c r="Z149" i="36"/>
  <c r="Z158" i="36"/>
  <c r="Z151" i="36"/>
  <c r="Z406" i="36"/>
  <c r="Z163" i="36"/>
  <c r="Z160" i="36"/>
  <c r="Z153" i="36"/>
  <c r="Z166" i="36"/>
  <c r="Z155" i="36"/>
  <c r="Z168" i="36"/>
  <c r="Z157" i="36"/>
  <c r="Z156" i="36"/>
  <c r="Z165" i="36"/>
  <c r="AA161" i="36"/>
  <c r="Z152" i="36"/>
  <c r="Z164" i="36"/>
  <c r="Z154" i="36"/>
  <c r="Z159" i="36"/>
  <c r="Z162" i="36"/>
  <c r="Z167" i="36"/>
  <c r="Y407" i="36"/>
  <c r="Y411" i="36"/>
  <c r="X509" i="36"/>
  <c r="X643" i="36" s="1"/>
  <c r="AA115" i="36"/>
  <c r="Z214" i="36"/>
  <c r="Z430" i="36"/>
  <c r="F90" i="3"/>
  <c r="J96" i="3"/>
  <c r="W77" i="32"/>
  <c r="C8" i="32" s="1"/>
  <c r="X99" i="32"/>
  <c r="X100" i="32" s="1"/>
  <c r="X134" i="32"/>
  <c r="X126" i="32"/>
  <c r="X127" i="32"/>
  <c r="X130" i="32"/>
  <c r="Y116" i="32"/>
  <c r="X137" i="32"/>
  <c r="Y107" i="32"/>
  <c r="X128" i="32"/>
  <c r="X55" i="32"/>
  <c r="AA96" i="32"/>
  <c r="AA52" i="32"/>
  <c r="Z74" i="32"/>
  <c r="Y92" i="32"/>
  <c r="Y113" i="32" s="1"/>
  <c r="Y48" i="32"/>
  <c r="X70" i="32"/>
  <c r="V141" i="32"/>
  <c r="Y110" i="32"/>
  <c r="X131" i="32"/>
  <c r="Z95" i="32"/>
  <c r="Z51" i="32"/>
  <c r="Y73" i="32"/>
  <c r="AA89" i="32"/>
  <c r="AA45" i="32"/>
  <c r="Z67" i="32"/>
  <c r="W120" i="32"/>
  <c r="C5" i="32" s="1"/>
  <c r="C6" i="32" s="1"/>
  <c r="X103" i="32"/>
  <c r="W124" i="32"/>
  <c r="Z93" i="32"/>
  <c r="Z49" i="32"/>
  <c r="Y71" i="32"/>
  <c r="Y117" i="32"/>
  <c r="X138" i="32"/>
  <c r="Z82" i="32"/>
  <c r="Z38" i="32"/>
  <c r="Y60" i="32"/>
  <c r="Y115" i="32"/>
  <c r="X136" i="32"/>
  <c r="AB90" i="32"/>
  <c r="AB46" i="32"/>
  <c r="AA68" i="32"/>
  <c r="Y85" i="32"/>
  <c r="Y106" i="32" s="1"/>
  <c r="Y41" i="32"/>
  <c r="X63" i="32"/>
  <c r="Y83" i="32"/>
  <c r="Y39" i="32"/>
  <c r="X61" i="32"/>
  <c r="Z94" i="32"/>
  <c r="Z50" i="32"/>
  <c r="Y72" i="32"/>
  <c r="Y88" i="32"/>
  <c r="Y109" i="32" s="1"/>
  <c r="Y44" i="32"/>
  <c r="X66" i="32"/>
  <c r="X104" i="32"/>
  <c r="W125" i="32"/>
  <c r="Z91" i="32"/>
  <c r="Z47" i="32"/>
  <c r="Y69" i="32"/>
  <c r="Y114" i="32"/>
  <c r="X135" i="32"/>
  <c r="Y112" i="32"/>
  <c r="X133" i="32"/>
  <c r="X129" i="32"/>
  <c r="Y87" i="32"/>
  <c r="Y108" i="32" s="1"/>
  <c r="Y43" i="32"/>
  <c r="X65" i="32"/>
  <c r="Y84" i="32"/>
  <c r="Y105" i="32" s="1"/>
  <c r="Y40" i="32"/>
  <c r="X62" i="32"/>
  <c r="AA86" i="32"/>
  <c r="AA42" i="32"/>
  <c r="Z64" i="32"/>
  <c r="Y111" i="32"/>
  <c r="X132" i="32"/>
  <c r="X179" i="26"/>
  <c r="X180" i="26" s="1"/>
  <c r="Y209" i="26"/>
  <c r="Y250" i="26" s="1"/>
  <c r="X183" i="26"/>
  <c r="X224" i="26" s="1"/>
  <c r="Y204" i="26"/>
  <c r="Y245" i="26" s="1"/>
  <c r="Y187" i="26"/>
  <c r="Y228" i="26" s="1"/>
  <c r="Y213" i="26"/>
  <c r="Y254" i="26" s="1"/>
  <c r="Y196" i="26"/>
  <c r="Y237" i="26" s="1"/>
  <c r="Y190" i="26"/>
  <c r="Y231" i="26" s="1"/>
  <c r="Z210" i="26"/>
  <c r="Z251" i="26" s="1"/>
  <c r="Y201" i="26"/>
  <c r="Y242" i="26" s="1"/>
  <c r="Z259" i="26"/>
  <c r="Y244" i="26"/>
  <c r="X248" i="26"/>
  <c r="Y256" i="26"/>
  <c r="Y243" i="26"/>
  <c r="Y241" i="26"/>
  <c r="Y207" i="26"/>
  <c r="Y246" i="26"/>
  <c r="X239" i="26"/>
  <c r="Y234" i="26"/>
  <c r="Z255" i="26"/>
  <c r="Z257" i="26"/>
  <c r="Y211" i="26"/>
  <c r="Y235" i="26"/>
  <c r="Y185" i="26"/>
  <c r="X226" i="26"/>
  <c r="X254" i="26"/>
  <c r="W261" i="26"/>
  <c r="C9" i="26" s="1"/>
  <c r="X237" i="26"/>
  <c r="Y229" i="26"/>
  <c r="Y233" i="26"/>
  <c r="Y227" i="26"/>
  <c r="Y238" i="26"/>
  <c r="Y236" i="26"/>
  <c r="X252" i="26"/>
  <c r="Y232" i="26"/>
  <c r="Y230" i="26"/>
  <c r="Y253" i="26"/>
  <c r="Y258" i="26"/>
  <c r="Z217" i="26"/>
  <c r="Y240" i="26"/>
  <c r="Y179" i="26"/>
  <c r="Z212" i="26"/>
  <c r="Y198" i="26"/>
  <c r="X102" i="26"/>
  <c r="X101" i="26"/>
  <c r="X100" i="26"/>
  <c r="Y58" i="26"/>
  <c r="Z142" i="26" s="1"/>
  <c r="X104" i="26"/>
  <c r="X108" i="26"/>
  <c r="X106" i="26"/>
  <c r="X107" i="26"/>
  <c r="X105" i="26"/>
  <c r="X109" i="26"/>
  <c r="X103" i="26"/>
  <c r="Y90" i="26"/>
  <c r="Z174" i="26" s="1"/>
  <c r="Z215" i="26" s="1"/>
  <c r="X132" i="26"/>
  <c r="Z92" i="26"/>
  <c r="AA176" i="26" s="1"/>
  <c r="Y134" i="26"/>
  <c r="Y84" i="26"/>
  <c r="Z168" i="26" s="1"/>
  <c r="X126" i="26"/>
  <c r="Y71" i="26"/>
  <c r="Z155" i="26" s="1"/>
  <c r="X113" i="26"/>
  <c r="Y72" i="26"/>
  <c r="Z156" i="26" s="1"/>
  <c r="Z197" i="26" s="1"/>
  <c r="X114" i="26"/>
  <c r="Y70" i="26"/>
  <c r="Z154" i="26" s="1"/>
  <c r="Z195" i="26" s="1"/>
  <c r="X112" i="26"/>
  <c r="Y75" i="26"/>
  <c r="Z159" i="26" s="1"/>
  <c r="Z200" i="26" s="1"/>
  <c r="X117" i="26"/>
  <c r="Y79" i="26"/>
  <c r="Z163" i="26" s="1"/>
  <c r="X121" i="26"/>
  <c r="Y65" i="26"/>
  <c r="Z149" i="26" s="1"/>
  <c r="Y74" i="26"/>
  <c r="Z158" i="26" s="1"/>
  <c r="Z199" i="26" s="1"/>
  <c r="X116" i="26"/>
  <c r="Y60" i="26"/>
  <c r="Z144" i="26" s="1"/>
  <c r="Z93" i="26"/>
  <c r="AA177" i="26" s="1"/>
  <c r="AA218" i="26" s="1"/>
  <c r="Y135" i="26"/>
  <c r="Y81" i="26"/>
  <c r="Z165" i="26" s="1"/>
  <c r="X123" i="26"/>
  <c r="Y61" i="26"/>
  <c r="Z145" i="26" s="1"/>
  <c r="Z186" i="26" s="1"/>
  <c r="Y80" i="26"/>
  <c r="Z164" i="26" s="1"/>
  <c r="Z205" i="26" s="1"/>
  <c r="X122" i="26"/>
  <c r="W137" i="26"/>
  <c r="C8" i="26" s="1"/>
  <c r="Y63" i="26"/>
  <c r="Z147" i="26" s="1"/>
  <c r="Z188" i="26" s="1"/>
  <c r="Y83" i="26"/>
  <c r="Z167" i="26" s="1"/>
  <c r="X125" i="26"/>
  <c r="Y76" i="26"/>
  <c r="Z160" i="26" s="1"/>
  <c r="X118" i="26"/>
  <c r="Y68" i="26"/>
  <c r="Z152" i="26" s="1"/>
  <c r="Z193" i="26" s="1"/>
  <c r="X110" i="26"/>
  <c r="Z87" i="26"/>
  <c r="AA171" i="26" s="1"/>
  <c r="Y129" i="26"/>
  <c r="Y62" i="26"/>
  <c r="Z146" i="26" s="1"/>
  <c r="Y59" i="26"/>
  <c r="Z143" i="26" s="1"/>
  <c r="X95" i="26"/>
  <c r="Z89" i="26"/>
  <c r="AA173" i="26" s="1"/>
  <c r="AA214" i="26" s="1"/>
  <c r="Y131" i="26"/>
  <c r="Y78" i="26"/>
  <c r="Z162" i="26" s="1"/>
  <c r="Z203" i="26" s="1"/>
  <c r="X120" i="26"/>
  <c r="Y86" i="26"/>
  <c r="Z170" i="26" s="1"/>
  <c r="X128" i="26"/>
  <c r="Y69" i="26"/>
  <c r="Z153" i="26" s="1"/>
  <c r="Z194" i="26" s="1"/>
  <c r="X111" i="26"/>
  <c r="Y66" i="26"/>
  <c r="Z150" i="26" s="1"/>
  <c r="Z191" i="26" s="1"/>
  <c r="Z91" i="26"/>
  <c r="AA175" i="26" s="1"/>
  <c r="AA216" i="26" s="1"/>
  <c r="Y133" i="26"/>
  <c r="Z85" i="26"/>
  <c r="AA169" i="26" s="1"/>
  <c r="Y127" i="26"/>
  <c r="Y67" i="26"/>
  <c r="Z151" i="26" s="1"/>
  <c r="Z192" i="26" s="1"/>
  <c r="Y64" i="26"/>
  <c r="Z148" i="26" s="1"/>
  <c r="Z189" i="26" s="1"/>
  <c r="Y77" i="26"/>
  <c r="Z161" i="26" s="1"/>
  <c r="Z202" i="26" s="1"/>
  <c r="X119" i="26"/>
  <c r="Y82" i="26"/>
  <c r="Z166" i="26" s="1"/>
  <c r="X124" i="26"/>
  <c r="Y73" i="26"/>
  <c r="Z157" i="26" s="1"/>
  <c r="X115" i="26"/>
  <c r="Y88" i="26"/>
  <c r="Z172" i="26" s="1"/>
  <c r="X130" i="26"/>
  <c r="Z184" i="26" l="1"/>
  <c r="Z225" i="26" s="1"/>
  <c r="Z208" i="26"/>
  <c r="Z249" i="26" s="1"/>
  <c r="Z206" i="26"/>
  <c r="Z247" i="26" s="1"/>
  <c r="X220" i="26"/>
  <c r="Y183" i="26"/>
  <c r="Z183" i="26" s="1"/>
  <c r="Z201" i="26"/>
  <c r="Z242" i="26" s="1"/>
  <c r="Z209" i="26"/>
  <c r="Z250" i="26" s="1"/>
  <c r="Y180" i="26"/>
  <c r="X638" i="36"/>
  <c r="AA357" i="36"/>
  <c r="AA455" i="36" s="1"/>
  <c r="AA366" i="36"/>
  <c r="AA464" i="36" s="1"/>
  <c r="AA338" i="36"/>
  <c r="AA436" i="36" s="1"/>
  <c r="AA332" i="36"/>
  <c r="AA430" i="36" s="1"/>
  <c r="AA336" i="36"/>
  <c r="AA434" i="36" s="1"/>
  <c r="AA352" i="36"/>
  <c r="AA450" i="36" s="1"/>
  <c r="AA353" i="36"/>
  <c r="AA451" i="36" s="1"/>
  <c r="AA345" i="36"/>
  <c r="AA443" i="36" s="1"/>
  <c r="AA328" i="36"/>
  <c r="AA426" i="36" s="1"/>
  <c r="Y635" i="36"/>
  <c r="AA362" i="36"/>
  <c r="AA460" i="36" s="1"/>
  <c r="AA364" i="36"/>
  <c r="AA462" i="36" s="1"/>
  <c r="AA347" i="36"/>
  <c r="AA445" i="36" s="1"/>
  <c r="AB344" i="36"/>
  <c r="AA314" i="36"/>
  <c r="AA412" i="36" s="1"/>
  <c r="AA331" i="36"/>
  <c r="AA429" i="36" s="1"/>
  <c r="AA325" i="36"/>
  <c r="AA423" i="36" s="1"/>
  <c r="Y636" i="36"/>
  <c r="AA321" i="36"/>
  <c r="AA419" i="36" s="1"/>
  <c r="AB359" i="36"/>
  <c r="AA324" i="36"/>
  <c r="AA422" i="36" s="1"/>
  <c r="AA319" i="36"/>
  <c r="AA417" i="36" s="1"/>
  <c r="AA337" i="36"/>
  <c r="AA435" i="36" s="1"/>
  <c r="AA363" i="36"/>
  <c r="AA461" i="36" s="1"/>
  <c r="AA361" i="36"/>
  <c r="AA459" i="36" s="1"/>
  <c r="AA342" i="36"/>
  <c r="AA440" i="36" s="1"/>
  <c r="AA334" i="36"/>
  <c r="AA432" i="36" s="1"/>
  <c r="AA330" i="36"/>
  <c r="AA428" i="36" s="1"/>
  <c r="AA315" i="36"/>
  <c r="AA413" i="36" s="1"/>
  <c r="AA317" i="36"/>
  <c r="AA351" i="36"/>
  <c r="AA449" i="36" s="1"/>
  <c r="AB313" i="36"/>
  <c r="AA365" i="36"/>
  <c r="AA463" i="36" s="1"/>
  <c r="AA354" i="36"/>
  <c r="AA452" i="36" s="1"/>
  <c r="AA346" i="36"/>
  <c r="AA444" i="36" s="1"/>
  <c r="AA326" i="36"/>
  <c r="AA424" i="36" s="1"/>
  <c r="AA339" i="36"/>
  <c r="AA437" i="36" s="1"/>
  <c r="AA333" i="36"/>
  <c r="AA431" i="36" s="1"/>
  <c r="AA320" i="36"/>
  <c r="AA341" i="36"/>
  <c r="AA439" i="36" s="1"/>
  <c r="AA350" i="36"/>
  <c r="AA448" i="36" s="1"/>
  <c r="AA358" i="36"/>
  <c r="AA456" i="36" s="1"/>
  <c r="AA348" i="36"/>
  <c r="AA446" i="36" s="1"/>
  <c r="AA318" i="36"/>
  <c r="AA416" i="36" s="1"/>
  <c r="AA340" i="36"/>
  <c r="AA438" i="36" s="1"/>
  <c r="AA360" i="36"/>
  <c r="AA458" i="36" s="1"/>
  <c r="AA355" i="36"/>
  <c r="AA453" i="36" s="1"/>
  <c r="AA349" i="36"/>
  <c r="AA447" i="36" s="1"/>
  <c r="AB343" i="36"/>
  <c r="AA329" i="36"/>
  <c r="AA427" i="36" s="1"/>
  <c r="AA322" i="36"/>
  <c r="AA420" i="36" s="1"/>
  <c r="AA316" i="36"/>
  <c r="AA414" i="36" s="1"/>
  <c r="AA327" i="36"/>
  <c r="AA425" i="36" s="1"/>
  <c r="AA323" i="36"/>
  <c r="AA421" i="36" s="1"/>
  <c r="Y637" i="36"/>
  <c r="AA356" i="36"/>
  <c r="AA454" i="36" s="1"/>
  <c r="AA335" i="36"/>
  <c r="AA433" i="36" s="1"/>
  <c r="W645" i="36"/>
  <c r="Y624" i="36"/>
  <c r="X625" i="36"/>
  <c r="Z618" i="36"/>
  <c r="Z616" i="36"/>
  <c r="Y622" i="36"/>
  <c r="Z617" i="36"/>
  <c r="Y630" i="36"/>
  <c r="Y628" i="36"/>
  <c r="Z415" i="36"/>
  <c r="Y629" i="36"/>
  <c r="Y623" i="36"/>
  <c r="X644" i="36"/>
  <c r="Y513" i="36"/>
  <c r="Y642" i="36" s="1"/>
  <c r="Z519" i="36"/>
  <c r="Z561" i="36"/>
  <c r="Z559" i="36"/>
  <c r="Z522" i="36"/>
  <c r="Z520" i="36"/>
  <c r="Z529" i="36"/>
  <c r="Z542" i="36"/>
  <c r="Z558" i="36"/>
  <c r="Z547" i="36"/>
  <c r="Z525" i="36"/>
  <c r="Z523" i="36"/>
  <c r="Z514" i="36"/>
  <c r="Z528" i="36"/>
  <c r="Z556" i="36"/>
  <c r="Z557" i="36"/>
  <c r="Z538" i="36"/>
  <c r="Z521" i="36"/>
  <c r="Z527" i="36"/>
  <c r="Z532" i="36"/>
  <c r="Z537" i="36"/>
  <c r="Z531" i="36"/>
  <c r="Z543" i="36"/>
  <c r="Z541" i="36"/>
  <c r="Z550" i="36"/>
  <c r="Z533" i="36"/>
  <c r="Z530" i="36"/>
  <c r="Z524" i="36"/>
  <c r="Z535" i="36"/>
  <c r="Z510" i="36"/>
  <c r="Z554" i="36"/>
  <c r="Z515" i="36"/>
  <c r="Z546" i="36"/>
  <c r="Z517" i="36"/>
  <c r="Z511" i="36"/>
  <c r="Z544" i="36"/>
  <c r="Z548" i="36"/>
  <c r="Z549" i="36"/>
  <c r="Z551" i="36"/>
  <c r="Z560" i="36"/>
  <c r="Z553" i="36"/>
  <c r="Z526" i="36"/>
  <c r="Z536" i="36"/>
  <c r="Z534" i="36"/>
  <c r="Z562" i="36"/>
  <c r="AA441" i="36"/>
  <c r="Z539" i="36"/>
  <c r="Z512" i="36"/>
  <c r="Z545" i="36"/>
  <c r="AA457" i="36"/>
  <c r="Z555" i="36"/>
  <c r="Z552" i="36"/>
  <c r="Z518" i="36"/>
  <c r="AA442" i="36"/>
  <c r="Z540" i="36"/>
  <c r="Z418" i="36"/>
  <c r="Y516" i="36"/>
  <c r="Y641" i="36" s="1"/>
  <c r="AA245" i="36"/>
  <c r="Z253" i="36"/>
  <c r="Z265" i="36"/>
  <c r="Z239" i="36"/>
  <c r="Z223" i="36"/>
  <c r="Z235" i="36"/>
  <c r="Z231" i="36"/>
  <c r="Z238" i="36"/>
  <c r="Z222" i="36"/>
  <c r="Z247" i="36"/>
  <c r="Z230" i="36"/>
  <c r="Z219" i="36"/>
  <c r="Z229" i="36"/>
  <c r="Z217" i="36"/>
  <c r="Z234" i="36"/>
  <c r="Z221" i="36"/>
  <c r="Z241" i="36"/>
  <c r="Z263" i="36"/>
  <c r="Z252" i="36"/>
  <c r="Z236" i="36"/>
  <c r="Z228" i="36"/>
  <c r="Z224" i="36"/>
  <c r="Z242" i="36"/>
  <c r="Z218" i="36"/>
  <c r="Z264" i="36"/>
  <c r="Z240" i="36"/>
  <c r="Z216" i="36"/>
  <c r="Z266" i="36"/>
  <c r="Z251" i="36"/>
  <c r="Z256" i="36"/>
  <c r="Z257" i="36"/>
  <c r="AA244" i="36"/>
  <c r="Z215" i="36"/>
  <c r="Z233" i="36"/>
  <c r="Z237" i="36"/>
  <c r="Z261" i="36"/>
  <c r="Z267" i="36"/>
  <c r="Z259" i="36"/>
  <c r="Z225" i="36"/>
  <c r="X631" i="36"/>
  <c r="X632" i="36" s="1"/>
  <c r="Z249" i="36"/>
  <c r="Z226" i="36"/>
  <c r="Z255" i="36"/>
  <c r="AA260" i="36"/>
  <c r="Z248" i="36"/>
  <c r="Z246" i="36"/>
  <c r="Z232" i="36"/>
  <c r="Z243" i="36"/>
  <c r="Z250" i="36"/>
  <c r="Z258" i="36"/>
  <c r="Z254" i="36"/>
  <c r="Z262" i="36"/>
  <c r="Z227" i="36"/>
  <c r="Z220" i="36"/>
  <c r="X619" i="36"/>
  <c r="Y408" i="36"/>
  <c r="W505" i="36"/>
  <c r="AA136" i="36"/>
  <c r="AA142" i="36"/>
  <c r="AA131" i="36"/>
  <c r="AA130" i="36"/>
  <c r="AA116" i="36"/>
  <c r="AA139" i="36"/>
  <c r="AA135" i="36"/>
  <c r="AA119" i="36"/>
  <c r="AA134" i="36"/>
  <c r="AA133" i="36"/>
  <c r="AA120" i="36"/>
  <c r="AA138" i="36"/>
  <c r="Z209" i="36"/>
  <c r="AA129" i="36"/>
  <c r="AA125" i="36"/>
  <c r="Z111" i="36"/>
  <c r="AA117" i="36"/>
  <c r="AA143" i="36"/>
  <c r="AA123" i="36"/>
  <c r="AA144" i="36"/>
  <c r="AA118" i="36"/>
  <c r="AA137" i="36"/>
  <c r="AA127" i="36"/>
  <c r="AA126" i="36"/>
  <c r="AA121" i="36"/>
  <c r="AA140" i="36"/>
  <c r="AA128" i="36"/>
  <c r="AA141" i="36"/>
  <c r="AA124" i="36"/>
  <c r="AA132" i="36"/>
  <c r="AA122" i="36"/>
  <c r="D10" i="36"/>
  <c r="X603" i="36"/>
  <c r="Y308" i="36"/>
  <c r="AB145" i="36"/>
  <c r="AA148" i="36"/>
  <c r="AA149" i="36"/>
  <c r="AA147" i="36"/>
  <c r="AA150" i="36"/>
  <c r="AB146" i="36"/>
  <c r="AB161" i="36"/>
  <c r="AA154" i="36"/>
  <c r="AA157" i="36"/>
  <c r="AA155" i="36"/>
  <c r="AA156" i="36"/>
  <c r="AA160" i="36"/>
  <c r="AA163" i="36"/>
  <c r="AA153" i="36"/>
  <c r="AA162" i="36"/>
  <c r="AA159" i="36"/>
  <c r="AA164" i="36"/>
  <c r="AA168" i="36"/>
  <c r="AA167" i="36"/>
  <c r="AA151" i="36"/>
  <c r="AA406" i="36"/>
  <c r="AA166" i="36"/>
  <c r="AA152" i="36"/>
  <c r="AA165" i="36"/>
  <c r="AA158" i="36"/>
  <c r="Z407" i="36"/>
  <c r="AB115" i="36"/>
  <c r="AA214" i="36"/>
  <c r="Z411" i="36"/>
  <c r="Y509" i="36"/>
  <c r="Y643" i="36" s="1"/>
  <c r="X77" i="32"/>
  <c r="Y99" i="32"/>
  <c r="Y100" i="32" s="1"/>
  <c r="Y127" i="32"/>
  <c r="Y130" i="32"/>
  <c r="Y126" i="32"/>
  <c r="Y104" i="32"/>
  <c r="X125" i="32"/>
  <c r="Y134" i="32"/>
  <c r="Z111" i="32"/>
  <c r="Y132" i="32"/>
  <c r="Z87" i="32"/>
  <c r="Z108" i="32" s="1"/>
  <c r="Z43" i="32"/>
  <c r="Y65" i="32"/>
  <c r="Z117" i="32"/>
  <c r="Y138" i="32"/>
  <c r="Z107" i="32"/>
  <c r="Y128" i="32"/>
  <c r="Z116" i="32"/>
  <c r="Y137" i="32"/>
  <c r="Z83" i="32"/>
  <c r="Z39" i="32"/>
  <c r="Y61" i="32"/>
  <c r="AA82" i="32"/>
  <c r="AA38" i="32"/>
  <c r="Z60" i="32"/>
  <c r="Z84" i="32"/>
  <c r="Z105" i="32" s="1"/>
  <c r="Z40" i="32"/>
  <c r="Y62" i="32"/>
  <c r="AA91" i="32"/>
  <c r="AA47" i="32"/>
  <c r="Z69" i="32"/>
  <c r="Z88" i="32"/>
  <c r="Z109" i="32" s="1"/>
  <c r="Z44" i="32"/>
  <c r="Y66" i="32"/>
  <c r="W141" i="32"/>
  <c r="C9" i="32" s="1"/>
  <c r="C10" i="32" s="1"/>
  <c r="Z110" i="32"/>
  <c r="Y131" i="32"/>
  <c r="Z112" i="32"/>
  <c r="Y133" i="32"/>
  <c r="Z92" i="32"/>
  <c r="Z113" i="32" s="1"/>
  <c r="Z48" i="32"/>
  <c r="Y70" i="32"/>
  <c r="Y129" i="32"/>
  <c r="Z115" i="32"/>
  <c r="Y136" i="32"/>
  <c r="AB89" i="32"/>
  <c r="AB45" i="32"/>
  <c r="AA67" i="32"/>
  <c r="AA94" i="32"/>
  <c r="AA50" i="32"/>
  <c r="Z72" i="32"/>
  <c r="AC90" i="32"/>
  <c r="AC46" i="32"/>
  <c r="AB68" i="32"/>
  <c r="X120" i="32"/>
  <c r="Y103" i="32"/>
  <c r="X124" i="32"/>
  <c r="AB86" i="32"/>
  <c r="AB42" i="32"/>
  <c r="AA64" i="32"/>
  <c r="AA93" i="32"/>
  <c r="AA49" i="32"/>
  <c r="Z71" i="32"/>
  <c r="AB96" i="32"/>
  <c r="AB52" i="32"/>
  <c r="AA74" i="32"/>
  <c r="AA95" i="32"/>
  <c r="AA51" i="32"/>
  <c r="Z73" i="32"/>
  <c r="Y55" i="32"/>
  <c r="Z85" i="32"/>
  <c r="Z41" i="32"/>
  <c r="Y63" i="32"/>
  <c r="Z114" i="32"/>
  <c r="Y135" i="32"/>
  <c r="Z204" i="26"/>
  <c r="Z245" i="26" s="1"/>
  <c r="Z190" i="26"/>
  <c r="Z231" i="26" s="1"/>
  <c r="Z187" i="26"/>
  <c r="Z228" i="26" s="1"/>
  <c r="AA210" i="26"/>
  <c r="AA251" i="26" s="1"/>
  <c r="Z196" i="26"/>
  <c r="Z237" i="26" s="1"/>
  <c r="Z213" i="26"/>
  <c r="Z254" i="26" s="1"/>
  <c r="Z211" i="26"/>
  <c r="Z252" i="26" s="1"/>
  <c r="AA259" i="26"/>
  <c r="AA217" i="26"/>
  <c r="AA258" i="26" s="1"/>
  <c r="Z185" i="26"/>
  <c r="Z226" i="26" s="1"/>
  <c r="Z243" i="26"/>
  <c r="Y248" i="26"/>
  <c r="Z233" i="26"/>
  <c r="X261" i="26"/>
  <c r="Z235" i="26"/>
  <c r="Z229" i="26"/>
  <c r="Z241" i="26"/>
  <c r="Y224" i="26"/>
  <c r="Y239" i="26"/>
  <c r="Z244" i="26"/>
  <c r="Z236" i="26"/>
  <c r="Z253" i="26"/>
  <c r="Y252" i="26"/>
  <c r="Z207" i="26"/>
  <c r="AA257" i="26"/>
  <c r="Z234" i="26"/>
  <c r="Z246" i="26"/>
  <c r="Z240" i="26"/>
  <c r="Z230" i="26"/>
  <c r="Z232" i="26"/>
  <c r="AA255" i="26"/>
  <c r="Z227" i="26"/>
  <c r="Z238" i="26"/>
  <c r="Z256" i="26"/>
  <c r="Z258" i="26"/>
  <c r="Y226" i="26"/>
  <c r="AA212" i="26"/>
  <c r="Z179" i="26"/>
  <c r="Z198" i="26"/>
  <c r="Y108" i="26"/>
  <c r="Y100" i="26"/>
  <c r="Z58" i="26"/>
  <c r="AA142" i="26" s="1"/>
  <c r="Y105" i="26"/>
  <c r="Y103" i="26"/>
  <c r="Y107" i="26"/>
  <c r="Y102" i="26"/>
  <c r="Y104" i="26"/>
  <c r="Y106" i="26"/>
  <c r="Y101" i="26"/>
  <c r="Y109" i="26"/>
  <c r="Z86" i="26"/>
  <c r="AA170" i="26" s="1"/>
  <c r="Y128" i="26"/>
  <c r="Z59" i="26"/>
  <c r="AA143" i="26" s="1"/>
  <c r="AA184" i="26" s="1"/>
  <c r="Y95" i="26"/>
  <c r="Z62" i="26"/>
  <c r="AA146" i="26" s="1"/>
  <c r="AA93" i="26"/>
  <c r="AB177" i="26" s="1"/>
  <c r="AB218" i="26" s="1"/>
  <c r="Z135" i="26"/>
  <c r="Z65" i="26"/>
  <c r="AA149" i="26" s="1"/>
  <c r="Z67" i="26"/>
  <c r="AA151" i="26" s="1"/>
  <c r="AA192" i="26" s="1"/>
  <c r="Z68" i="26"/>
  <c r="AA152" i="26" s="1"/>
  <c r="AA193" i="26" s="1"/>
  <c r="Y110" i="26"/>
  <c r="Z82" i="26"/>
  <c r="AA166" i="26" s="1"/>
  <c r="Y124" i="26"/>
  <c r="Z77" i="26"/>
  <c r="AA161" i="26" s="1"/>
  <c r="AA202" i="26" s="1"/>
  <c r="Y119" i="26"/>
  <c r="AA85" i="26"/>
  <c r="AB169" i="26" s="1"/>
  <c r="Z127" i="26"/>
  <c r="Z66" i="26"/>
  <c r="AA150" i="26" s="1"/>
  <c r="AA191" i="26" s="1"/>
  <c r="Z76" i="26"/>
  <c r="AA160" i="26" s="1"/>
  <c r="Y118" i="26"/>
  <c r="Z63" i="26"/>
  <c r="AA147" i="26" s="1"/>
  <c r="AA188" i="26" s="1"/>
  <c r="Z60" i="26"/>
  <c r="AA144" i="26" s="1"/>
  <c r="Z74" i="26"/>
  <c r="AA158" i="26" s="1"/>
  <c r="AA199" i="26" s="1"/>
  <c r="Y116" i="26"/>
  <c r="Z75" i="26"/>
  <c r="AA159" i="26" s="1"/>
  <c r="AA200" i="26" s="1"/>
  <c r="Y117" i="26"/>
  <c r="AA92" i="26"/>
  <c r="AB176" i="26" s="1"/>
  <c r="Z134" i="26"/>
  <c r="Z90" i="26"/>
  <c r="AA174" i="26" s="1"/>
  <c r="AA215" i="26" s="1"/>
  <c r="Y132" i="26"/>
  <c r="Z73" i="26"/>
  <c r="AA157" i="26" s="1"/>
  <c r="Y115" i="26"/>
  <c r="AA91" i="26"/>
  <c r="AB175" i="26" s="1"/>
  <c r="AB216" i="26" s="1"/>
  <c r="Z133" i="26"/>
  <c r="Z69" i="26"/>
  <c r="AA153" i="26" s="1"/>
  <c r="AA194" i="26" s="1"/>
  <c r="Y111" i="26"/>
  <c r="Z83" i="26"/>
  <c r="AA167" i="26" s="1"/>
  <c r="Y125" i="26"/>
  <c r="Z80" i="26"/>
  <c r="AA164" i="26" s="1"/>
  <c r="AA205" i="26" s="1"/>
  <c r="Y122" i="26"/>
  <c r="Z84" i="26"/>
  <c r="AA168" i="26" s="1"/>
  <c r="Y126" i="26"/>
  <c r="Z88" i="26"/>
  <c r="AA172" i="26" s="1"/>
  <c r="Y130" i="26"/>
  <c r="AA89" i="26"/>
  <c r="AB173" i="26" s="1"/>
  <c r="AB214" i="26" s="1"/>
  <c r="Z131" i="26"/>
  <c r="Z81" i="26"/>
  <c r="AA165" i="26" s="1"/>
  <c r="Y123" i="26"/>
  <c r="Z64" i="26"/>
  <c r="AA148" i="26" s="1"/>
  <c r="AA189" i="26" s="1"/>
  <c r="Z78" i="26"/>
  <c r="AA162" i="26" s="1"/>
  <c r="AA203" i="26" s="1"/>
  <c r="Y120" i="26"/>
  <c r="AA87" i="26"/>
  <c r="AB171" i="26" s="1"/>
  <c r="Z129" i="26"/>
  <c r="Z79" i="26"/>
  <c r="AA163" i="26" s="1"/>
  <c r="Y121" i="26"/>
  <c r="Z70" i="26"/>
  <c r="AA154" i="26" s="1"/>
  <c r="AA195" i="26" s="1"/>
  <c r="Y112" i="26"/>
  <c r="Z72" i="26"/>
  <c r="AA156" i="26" s="1"/>
  <c r="AA197" i="26" s="1"/>
  <c r="Y114" i="26"/>
  <c r="Z71" i="26"/>
  <c r="AA155" i="26" s="1"/>
  <c r="Y113" i="26"/>
  <c r="X137" i="26"/>
  <c r="Z61" i="26"/>
  <c r="AA145" i="26" s="1"/>
  <c r="C6" i="26"/>
  <c r="C10" i="26"/>
  <c r="AA208" i="26" l="1"/>
  <c r="AA249" i="26" s="1"/>
  <c r="AA201" i="26"/>
  <c r="AA206" i="26"/>
  <c r="AA209" i="26"/>
  <c r="Z180" i="26"/>
  <c r="Y220" i="26"/>
  <c r="AA207" i="26"/>
  <c r="AA248" i="26" s="1"/>
  <c r="AB210" i="26"/>
  <c r="AB251" i="26" s="1"/>
  <c r="AA187" i="26"/>
  <c r="AA228" i="26" s="1"/>
  <c r="Y638" i="36"/>
  <c r="AA204" i="26"/>
  <c r="AA245" i="26" s="1"/>
  <c r="AC313" i="36"/>
  <c r="AB356" i="36"/>
  <c r="AB454" i="36" s="1"/>
  <c r="AB362" i="36"/>
  <c r="AB460" i="36" s="1"/>
  <c r="AB355" i="36"/>
  <c r="AB453" i="36" s="1"/>
  <c r="AB320" i="36"/>
  <c r="AB324" i="36"/>
  <c r="AB422" i="36" s="1"/>
  <c r="AB335" i="36"/>
  <c r="AB433" i="36" s="1"/>
  <c r="AB318" i="36"/>
  <c r="AB416" i="36" s="1"/>
  <c r="AB337" i="36"/>
  <c r="AB435" i="36" s="1"/>
  <c r="AB340" i="36"/>
  <c r="AB438" i="36" s="1"/>
  <c r="Z636" i="36"/>
  <c r="AB363" i="36"/>
  <c r="AB461" i="36" s="1"/>
  <c r="AB357" i="36"/>
  <c r="AB455" i="36" s="1"/>
  <c r="AB352" i="36"/>
  <c r="AB450" i="36" s="1"/>
  <c r="AB347" i="36"/>
  <c r="AB445" i="36" s="1"/>
  <c r="AB330" i="36"/>
  <c r="AB428" i="36" s="1"/>
  <c r="AB323" i="36"/>
  <c r="AB421" i="36" s="1"/>
  <c r="AB331" i="36"/>
  <c r="AB429" i="36" s="1"/>
  <c r="AB314" i="36"/>
  <c r="AB412" i="36" s="1"/>
  <c r="AB350" i="36"/>
  <c r="AB448" i="36" s="1"/>
  <c r="AB332" i="36"/>
  <c r="AB430" i="36" s="1"/>
  <c r="AB364" i="36"/>
  <c r="AB462" i="36" s="1"/>
  <c r="AB351" i="36"/>
  <c r="AB449" i="36" s="1"/>
  <c r="AB346" i="36"/>
  <c r="AB444" i="36" s="1"/>
  <c r="AB339" i="36"/>
  <c r="AB437" i="36" s="1"/>
  <c r="AB361" i="36"/>
  <c r="AB459" i="36" s="1"/>
  <c r="AC343" i="36"/>
  <c r="AB326" i="36"/>
  <c r="AB424" i="36" s="1"/>
  <c r="AB342" i="36"/>
  <c r="AB440" i="36" s="1"/>
  <c r="AA617" i="36"/>
  <c r="AB317" i="36"/>
  <c r="Z635" i="36"/>
  <c r="AC344" i="36"/>
  <c r="AB329" i="36"/>
  <c r="AB427" i="36" s="1"/>
  <c r="Z637" i="36"/>
  <c r="AB349" i="36"/>
  <c r="AB447" i="36" s="1"/>
  <c r="AB358" i="36"/>
  <c r="AB456" i="36" s="1"/>
  <c r="AB348" i="36"/>
  <c r="AB446" i="36" s="1"/>
  <c r="AB338" i="36"/>
  <c r="AB436" i="36" s="1"/>
  <c r="AB321" i="36"/>
  <c r="AB419" i="36" s="1"/>
  <c r="AB333" i="36"/>
  <c r="AB431" i="36" s="1"/>
  <c r="AB360" i="36"/>
  <c r="AB458" i="36" s="1"/>
  <c r="AC359" i="36"/>
  <c r="AB322" i="36"/>
  <c r="AB420" i="36" s="1"/>
  <c r="AB316" i="36"/>
  <c r="AB414" i="36" s="1"/>
  <c r="AB327" i="36"/>
  <c r="AB425" i="36" s="1"/>
  <c r="AB328" i="36"/>
  <c r="AB426" i="36" s="1"/>
  <c r="AB334" i="36"/>
  <c r="AB432" i="36" s="1"/>
  <c r="AB365" i="36"/>
  <c r="AB463" i="36" s="1"/>
  <c r="AB354" i="36"/>
  <c r="AB452" i="36" s="1"/>
  <c r="AB341" i="36"/>
  <c r="AB439" i="36" s="1"/>
  <c r="AB366" i="36"/>
  <c r="AB464" i="36" s="1"/>
  <c r="AB353" i="36"/>
  <c r="AB451" i="36" s="1"/>
  <c r="AB345" i="36"/>
  <c r="AB443" i="36" s="1"/>
  <c r="AB319" i="36"/>
  <c r="AB417" i="36" s="1"/>
  <c r="AB325" i="36"/>
  <c r="AB423" i="36" s="1"/>
  <c r="AB315" i="36"/>
  <c r="AB413" i="36" s="1"/>
  <c r="AB336" i="36"/>
  <c r="AB434" i="36" s="1"/>
  <c r="Z513" i="36"/>
  <c r="Z642" i="36" s="1"/>
  <c r="Z624" i="36"/>
  <c r="Y644" i="36"/>
  <c r="AA618" i="36"/>
  <c r="D5" i="36"/>
  <c r="D6" i="36" s="1"/>
  <c r="Z628" i="36"/>
  <c r="AA616" i="36"/>
  <c r="Z630" i="36"/>
  <c r="AA415" i="36"/>
  <c r="Z629" i="36"/>
  <c r="Z623" i="36"/>
  <c r="Z622" i="36"/>
  <c r="X645" i="36"/>
  <c r="Y625" i="36"/>
  <c r="AA529" i="36"/>
  <c r="AA530" i="36"/>
  <c r="AA525" i="36"/>
  <c r="AA515" i="36"/>
  <c r="AA535" i="36"/>
  <c r="AA537" i="36"/>
  <c r="AA544" i="36"/>
  <c r="AA559" i="36"/>
  <c r="AA538" i="36"/>
  <c r="AA548" i="36"/>
  <c r="AA552" i="36"/>
  <c r="AA532" i="36"/>
  <c r="AA541" i="36"/>
  <c r="AA522" i="36"/>
  <c r="AA560" i="36"/>
  <c r="AA526" i="36"/>
  <c r="AA523" i="36"/>
  <c r="AA556" i="36"/>
  <c r="AA546" i="36"/>
  <c r="AA553" i="36"/>
  <c r="AA550" i="36"/>
  <c r="AA518" i="36"/>
  <c r="AA521" i="36"/>
  <c r="AA554" i="36"/>
  <c r="AA511" i="36"/>
  <c r="AA524" i="36"/>
  <c r="AA528" i="36"/>
  <c r="AA543" i="36"/>
  <c r="AA534" i="36"/>
  <c r="AA558" i="36"/>
  <c r="AA514" i="36"/>
  <c r="AA551" i="36"/>
  <c r="AA531" i="36"/>
  <c r="AA519" i="36"/>
  <c r="AA510" i="36"/>
  <c r="AA562" i="36"/>
  <c r="AA520" i="36"/>
  <c r="AA517" i="36"/>
  <c r="AA536" i="36"/>
  <c r="AA542" i="36"/>
  <c r="AA557" i="36"/>
  <c r="AA512" i="36"/>
  <c r="AA533" i="36"/>
  <c r="AA527" i="36"/>
  <c r="AA547" i="36"/>
  <c r="AA561" i="36"/>
  <c r="AA418" i="36"/>
  <c r="Z516" i="36"/>
  <c r="Z641" i="36" s="1"/>
  <c r="AA545" i="36"/>
  <c r="AB442" i="36"/>
  <c r="AA540" i="36"/>
  <c r="AB457" i="36"/>
  <c r="AA555" i="36"/>
  <c r="AA549" i="36"/>
  <c r="AB441" i="36"/>
  <c r="AA539" i="36"/>
  <c r="AA218" i="36"/>
  <c r="AA249" i="36"/>
  <c r="AA234" i="36"/>
  <c r="AA238" i="36"/>
  <c r="AA262" i="36"/>
  <c r="AB244" i="36"/>
  <c r="AA216" i="36"/>
  <c r="AA230" i="36"/>
  <c r="AA241" i="36"/>
  <c r="AA264" i="36"/>
  <c r="AA266" i="36"/>
  <c r="AA252" i="36"/>
  <c r="AA254" i="36"/>
  <c r="AB245" i="36"/>
  <c r="AA247" i="36"/>
  <c r="AA220" i="36"/>
  <c r="AA226" i="36"/>
  <c r="AA222" i="36"/>
  <c r="AA215" i="36"/>
  <c r="AA267" i="36"/>
  <c r="AA225" i="36"/>
  <c r="AA263" i="36"/>
  <c r="AA223" i="36"/>
  <c r="AA237" i="36"/>
  <c r="Y631" i="36"/>
  <c r="Y632" i="36" s="1"/>
  <c r="AA236" i="36"/>
  <c r="AA256" i="36"/>
  <c r="AA231" i="36"/>
  <c r="AA235" i="36"/>
  <c r="AA265" i="36"/>
  <c r="AA217" i="36"/>
  <c r="AA259" i="36"/>
  <c r="AA253" i="36"/>
  <c r="AA246" i="36"/>
  <c r="AA240" i="36"/>
  <c r="AA224" i="36"/>
  <c r="AA219" i="36"/>
  <c r="AA242" i="36"/>
  <c r="AA227" i="36"/>
  <c r="AA228" i="36"/>
  <c r="AA232" i="36"/>
  <c r="Y619" i="36"/>
  <c r="AA251" i="36"/>
  <c r="AA221" i="36"/>
  <c r="AA229" i="36"/>
  <c r="AA258" i="36"/>
  <c r="AA257" i="36"/>
  <c r="AA250" i="36"/>
  <c r="AA261" i="36"/>
  <c r="AA255" i="36"/>
  <c r="AB260" i="36"/>
  <c r="AA248" i="36"/>
  <c r="AA239" i="36"/>
  <c r="AA243" i="36"/>
  <c r="AA233" i="36"/>
  <c r="Z408" i="36"/>
  <c r="X505" i="36"/>
  <c r="AA209" i="36"/>
  <c r="AB140" i="36"/>
  <c r="AB132" i="36"/>
  <c r="AB121" i="36"/>
  <c r="AB133" i="36"/>
  <c r="AB119" i="36"/>
  <c r="AB117" i="36"/>
  <c r="AB125" i="36"/>
  <c r="AB142" i="36"/>
  <c r="AB136" i="36"/>
  <c r="AB128" i="36"/>
  <c r="AB126" i="36"/>
  <c r="AB137" i="36"/>
  <c r="AB118" i="36"/>
  <c r="AB144" i="36"/>
  <c r="AB122" i="36"/>
  <c r="AB134" i="36"/>
  <c r="AB135" i="36"/>
  <c r="AB131" i="36"/>
  <c r="AB123" i="36"/>
  <c r="AB141" i="36"/>
  <c r="AB143" i="36"/>
  <c r="AA111" i="36"/>
  <c r="AB120" i="36"/>
  <c r="AB139" i="36"/>
  <c r="AB124" i="36"/>
  <c r="AB127" i="36"/>
  <c r="AB129" i="36"/>
  <c r="AB138" i="36"/>
  <c r="AB116" i="36"/>
  <c r="AB130" i="36"/>
  <c r="Y603" i="36"/>
  <c r="Z308" i="36"/>
  <c r="AB147" i="36"/>
  <c r="AB149" i="36"/>
  <c r="AC146" i="36"/>
  <c r="AB148" i="36"/>
  <c r="AB150" i="36"/>
  <c r="AC145" i="36"/>
  <c r="AB168" i="36"/>
  <c r="AB164" i="36"/>
  <c r="AB153" i="36"/>
  <c r="AB160" i="36"/>
  <c r="AB159" i="36"/>
  <c r="AB162" i="36"/>
  <c r="AB156" i="36"/>
  <c r="AB152" i="36"/>
  <c r="AB166" i="36"/>
  <c r="AB157" i="36"/>
  <c r="AB163" i="36"/>
  <c r="AC161" i="36"/>
  <c r="AB158" i="36"/>
  <c r="AB151" i="36"/>
  <c r="AB406" i="36"/>
  <c r="AB155" i="36"/>
  <c r="AB165" i="36"/>
  <c r="AB167" i="36"/>
  <c r="AB154" i="36"/>
  <c r="AA407" i="36"/>
  <c r="AA411" i="36"/>
  <c r="Z509" i="36"/>
  <c r="Z643" i="36" s="1"/>
  <c r="AC115" i="36"/>
  <c r="AB214" i="36"/>
  <c r="X141" i="32"/>
  <c r="Z99" i="32"/>
  <c r="Z100" i="32" s="1"/>
  <c r="Y77" i="32"/>
  <c r="Z134" i="32"/>
  <c r="Z130" i="32"/>
  <c r="Z126" i="32"/>
  <c r="AC96" i="32"/>
  <c r="AC52" i="32"/>
  <c r="AB74" i="32"/>
  <c r="AA92" i="32"/>
  <c r="AA113" i="32" s="1"/>
  <c r="AA48" i="32"/>
  <c r="Z70" i="32"/>
  <c r="AA87" i="32"/>
  <c r="AA108" i="32" s="1"/>
  <c r="AA43" i="32"/>
  <c r="Z65" i="32"/>
  <c r="Z129" i="32"/>
  <c r="AA84" i="32"/>
  <c r="AA105" i="32" s="1"/>
  <c r="AA40" i="32"/>
  <c r="Z62" i="32"/>
  <c r="Z55" i="32"/>
  <c r="Y120" i="32"/>
  <c r="Z103" i="32"/>
  <c r="Y124" i="32"/>
  <c r="AA88" i="32"/>
  <c r="AA109" i="32" s="1"/>
  <c r="AA44" i="32"/>
  <c r="Z66" i="32"/>
  <c r="AB91" i="32"/>
  <c r="AB47" i="32"/>
  <c r="AA69" i="32"/>
  <c r="Z106" i="32"/>
  <c r="AC89" i="32"/>
  <c r="AC45" i="32"/>
  <c r="AB67" i="32"/>
  <c r="AA114" i="32"/>
  <c r="Z135" i="32"/>
  <c r="AB95" i="32"/>
  <c r="AB51" i="32"/>
  <c r="AA73" i="32"/>
  <c r="AC86" i="32"/>
  <c r="AC42" i="32"/>
  <c r="AB64" i="32"/>
  <c r="AD90" i="32"/>
  <c r="AD46" i="32"/>
  <c r="AC68" i="32"/>
  <c r="AB93" i="32"/>
  <c r="AB49" i="32"/>
  <c r="AA71" i="32"/>
  <c r="AA112" i="32"/>
  <c r="Z133" i="32"/>
  <c r="AA116" i="32"/>
  <c r="Z137" i="32"/>
  <c r="AA110" i="32"/>
  <c r="Z131" i="32"/>
  <c r="AA83" i="32"/>
  <c r="AA39" i="32"/>
  <c r="Z61" i="32"/>
  <c r="AA107" i="32"/>
  <c r="Z128" i="32"/>
  <c r="AA117" i="32"/>
  <c r="Z138" i="32"/>
  <c r="AA111" i="32"/>
  <c r="Z132" i="32"/>
  <c r="AA85" i="32"/>
  <c r="AA41" i="32"/>
  <c r="Z63" i="32"/>
  <c r="AB94" i="32"/>
  <c r="AB50" i="32"/>
  <c r="AA72" i="32"/>
  <c r="AA115" i="32"/>
  <c r="Z136" i="32"/>
  <c r="AB82" i="32"/>
  <c r="AB38" i="32"/>
  <c r="AA60" i="32"/>
  <c r="Z104" i="32"/>
  <c r="Y125" i="32"/>
  <c r="AA211" i="26"/>
  <c r="AA252" i="26" s="1"/>
  <c r="AA196" i="26"/>
  <c r="AA237" i="26" s="1"/>
  <c r="AA190" i="26"/>
  <c r="AA231" i="26" s="1"/>
  <c r="AB217" i="26"/>
  <c r="AB258" i="26" s="1"/>
  <c r="AA213" i="26"/>
  <c r="AA254" i="26" s="1"/>
  <c r="AA185" i="26"/>
  <c r="AA226" i="26" s="1"/>
  <c r="AB259" i="26"/>
  <c r="Y261" i="26"/>
  <c r="AB255" i="26"/>
  <c r="AA235" i="26"/>
  <c r="AA242" i="26"/>
  <c r="AA225" i="26"/>
  <c r="AA253" i="26"/>
  <c r="AA256" i="26"/>
  <c r="AA238" i="26"/>
  <c r="AA244" i="26"/>
  <c r="AA232" i="26"/>
  <c r="AA234" i="26"/>
  <c r="Z248" i="26"/>
  <c r="AA229" i="26"/>
  <c r="Z239" i="26"/>
  <c r="AA230" i="26"/>
  <c r="AA250" i="26"/>
  <c r="AB257" i="26"/>
  <c r="AA241" i="26"/>
  <c r="AA233" i="26"/>
  <c r="Z224" i="26"/>
  <c r="AA236" i="26"/>
  <c r="AA247" i="26"/>
  <c r="AA246" i="26"/>
  <c r="AA240" i="26"/>
  <c r="AA243" i="26"/>
  <c r="AA183" i="26"/>
  <c r="Z220" i="26"/>
  <c r="AA179" i="26"/>
  <c r="AB212" i="26"/>
  <c r="AA198" i="26"/>
  <c r="AA186" i="26"/>
  <c r="Z102" i="26"/>
  <c r="Z104" i="26"/>
  <c r="Z101" i="26"/>
  <c r="Z108" i="26"/>
  <c r="Z100" i="26"/>
  <c r="AA58" i="26"/>
  <c r="AB142" i="26" s="1"/>
  <c r="Z106" i="26"/>
  <c r="Z109" i="26"/>
  <c r="Z103" i="26"/>
  <c r="Z107" i="26"/>
  <c r="Z105" i="26"/>
  <c r="AA88" i="26"/>
  <c r="AB172" i="26" s="1"/>
  <c r="Z130" i="26"/>
  <c r="Y137" i="26"/>
  <c r="AA71" i="26"/>
  <c r="AB155" i="26" s="1"/>
  <c r="Z113" i="26"/>
  <c r="AB87" i="26"/>
  <c r="AC171" i="26" s="1"/>
  <c r="AA129" i="26"/>
  <c r="AA78" i="26"/>
  <c r="AB162" i="26" s="1"/>
  <c r="AB203" i="26" s="1"/>
  <c r="Z120" i="26"/>
  <c r="AA83" i="26"/>
  <c r="AB167" i="26" s="1"/>
  <c r="Z125" i="26"/>
  <c r="AA73" i="26"/>
  <c r="AB157" i="26" s="1"/>
  <c r="Z115" i="26"/>
  <c r="AB92" i="26"/>
  <c r="AC176" i="26" s="1"/>
  <c r="AA134" i="26"/>
  <c r="AA64" i="26"/>
  <c r="AB148" i="26" s="1"/>
  <c r="AB189" i="26" s="1"/>
  <c r="AA81" i="26"/>
  <c r="AB165" i="26" s="1"/>
  <c r="AB206" i="26" s="1"/>
  <c r="Z123" i="26"/>
  <c r="AA84" i="26"/>
  <c r="AB168" i="26" s="1"/>
  <c r="AB209" i="26" s="1"/>
  <c r="Z126" i="26"/>
  <c r="AA69" i="26"/>
  <c r="AB153" i="26" s="1"/>
  <c r="AB194" i="26" s="1"/>
  <c r="Z111" i="26"/>
  <c r="AA63" i="26"/>
  <c r="AB147" i="26" s="1"/>
  <c r="AB188" i="26" s="1"/>
  <c r="AA66" i="26"/>
  <c r="AB150" i="26" s="1"/>
  <c r="AB191" i="26" s="1"/>
  <c r="AB93" i="26"/>
  <c r="AC177" i="26" s="1"/>
  <c r="AC218" i="26" s="1"/>
  <c r="AA135" i="26"/>
  <c r="AA70" i="26"/>
  <c r="AB154" i="26" s="1"/>
  <c r="AB195" i="26" s="1"/>
  <c r="Z112" i="26"/>
  <c r="AA80" i="26"/>
  <c r="AB164" i="26" s="1"/>
  <c r="AB205" i="26" s="1"/>
  <c r="Z122" i="26"/>
  <c r="AA75" i="26"/>
  <c r="AB159" i="26" s="1"/>
  <c r="AB200" i="26" s="1"/>
  <c r="Z117" i="26"/>
  <c r="AA60" i="26"/>
  <c r="AB144" i="26" s="1"/>
  <c r="AA59" i="26"/>
  <c r="AB143" i="26" s="1"/>
  <c r="AB184" i="26" s="1"/>
  <c r="Z95" i="26"/>
  <c r="AA86" i="26"/>
  <c r="AB170" i="26" s="1"/>
  <c r="Z128" i="26"/>
  <c r="AA72" i="26"/>
  <c r="AB156" i="26" s="1"/>
  <c r="AB197" i="26" s="1"/>
  <c r="Z114" i="26"/>
  <c r="AA90" i="26"/>
  <c r="AB174" i="26" s="1"/>
  <c r="AB215" i="26" s="1"/>
  <c r="Z132" i="26"/>
  <c r="AA67" i="26"/>
  <c r="AB151" i="26" s="1"/>
  <c r="AB192" i="26" s="1"/>
  <c r="AB91" i="26"/>
  <c r="AC175" i="26" s="1"/>
  <c r="AC216" i="26" s="1"/>
  <c r="AA133" i="26"/>
  <c r="AB85" i="26"/>
  <c r="AC169" i="26" s="1"/>
  <c r="AA127" i="26"/>
  <c r="AA79" i="26"/>
  <c r="AB163" i="26" s="1"/>
  <c r="Z121" i="26"/>
  <c r="AA82" i="26"/>
  <c r="AB166" i="26" s="1"/>
  <c r="Z124" i="26"/>
  <c r="AA68" i="26"/>
  <c r="AB152" i="26" s="1"/>
  <c r="AB193" i="26" s="1"/>
  <c r="Z110" i="26"/>
  <c r="AA62" i="26"/>
  <c r="AB146" i="26" s="1"/>
  <c r="AA76" i="26"/>
  <c r="AB160" i="26" s="1"/>
  <c r="AB201" i="26" s="1"/>
  <c r="Z118" i="26"/>
  <c r="AA61" i="26"/>
  <c r="AB145" i="26" s="1"/>
  <c r="AB89" i="26"/>
  <c r="AC173" i="26" s="1"/>
  <c r="AC214" i="26" s="1"/>
  <c r="AA131" i="26"/>
  <c r="AA74" i="26"/>
  <c r="AB158" i="26" s="1"/>
  <c r="AB199" i="26" s="1"/>
  <c r="Z116" i="26"/>
  <c r="AA77" i="26"/>
  <c r="AB161" i="26" s="1"/>
  <c r="AB202" i="26" s="1"/>
  <c r="Z119" i="26"/>
  <c r="AA65" i="26"/>
  <c r="AB149" i="26" s="1"/>
  <c r="AB208" i="26" l="1"/>
  <c r="AA180" i="26"/>
  <c r="AB207" i="26"/>
  <c r="Y645" i="36"/>
  <c r="AC210" i="26"/>
  <c r="AB187" i="26"/>
  <c r="AB228" i="26" s="1"/>
  <c r="AB204" i="26"/>
  <c r="AB196" i="26"/>
  <c r="AB237" i="26" s="1"/>
  <c r="Z638" i="36"/>
  <c r="AB211" i="26"/>
  <c r="AB252" i="26" s="1"/>
  <c r="AB190" i="26"/>
  <c r="AB231" i="26" s="1"/>
  <c r="AD343" i="36"/>
  <c r="AC320" i="36"/>
  <c r="AA635" i="36"/>
  <c r="AC322" i="36"/>
  <c r="AC420" i="36" s="1"/>
  <c r="AC335" i="36"/>
  <c r="AC433" i="36" s="1"/>
  <c r="AC315" i="36"/>
  <c r="AC413" i="36" s="1"/>
  <c r="AC352" i="36"/>
  <c r="AC450" i="36" s="1"/>
  <c r="AC361" i="36"/>
  <c r="AC459" i="36" s="1"/>
  <c r="AC351" i="36"/>
  <c r="AC449" i="36" s="1"/>
  <c r="AD344" i="36"/>
  <c r="AC314" i="36"/>
  <c r="AC412" i="36" s="1"/>
  <c r="AC331" i="36"/>
  <c r="AC429" i="36" s="1"/>
  <c r="AC365" i="36"/>
  <c r="AC463" i="36" s="1"/>
  <c r="AC355" i="36"/>
  <c r="AC453" i="36" s="1"/>
  <c r="AC362" i="36"/>
  <c r="AC460" i="36" s="1"/>
  <c r="AC336" i="36"/>
  <c r="AC434" i="36" s="1"/>
  <c r="AC337" i="36"/>
  <c r="AC435" i="36" s="1"/>
  <c r="AC333" i="36"/>
  <c r="AC431" i="36" s="1"/>
  <c r="AC342" i="36"/>
  <c r="AC440" i="36" s="1"/>
  <c r="AC334" i="36"/>
  <c r="AC432" i="36" s="1"/>
  <c r="AC319" i="36"/>
  <c r="AC417" i="36" s="1"/>
  <c r="AC345" i="36"/>
  <c r="AC443" i="36" s="1"/>
  <c r="AC363" i="36"/>
  <c r="AC461" i="36" s="1"/>
  <c r="AC364" i="36"/>
  <c r="AC462" i="36" s="1"/>
  <c r="AC366" i="36"/>
  <c r="AC464" i="36" s="1"/>
  <c r="AC347" i="36"/>
  <c r="AC445" i="36" s="1"/>
  <c r="AC327" i="36"/>
  <c r="AC425" i="36" s="1"/>
  <c r="AC318" i="36"/>
  <c r="AC416" i="36" s="1"/>
  <c r="AC332" i="36"/>
  <c r="AC430" i="36" s="1"/>
  <c r="AC340" i="36"/>
  <c r="AC438" i="36" s="1"/>
  <c r="AC330" i="36"/>
  <c r="AC428" i="36" s="1"/>
  <c r="AC325" i="36"/>
  <c r="AC423" i="36" s="1"/>
  <c r="AC323" i="36"/>
  <c r="AC421" i="36" s="1"/>
  <c r="AC349" i="36"/>
  <c r="AC447" i="36" s="1"/>
  <c r="AC360" i="36"/>
  <c r="AC458" i="36" s="1"/>
  <c r="AC348" i="36"/>
  <c r="AC446" i="36" s="1"/>
  <c r="AC339" i="36"/>
  <c r="AC437" i="36" s="1"/>
  <c r="AC324" i="36"/>
  <c r="AC422" i="36" s="1"/>
  <c r="AC353" i="36"/>
  <c r="AC451" i="36" s="1"/>
  <c r="AA637" i="36"/>
  <c r="AC356" i="36"/>
  <c r="AC454" i="36" s="1"/>
  <c r="AC357" i="36"/>
  <c r="AC455" i="36" s="1"/>
  <c r="AC326" i="36"/>
  <c r="AC424" i="36" s="1"/>
  <c r="AC338" i="36"/>
  <c r="AC436" i="36" s="1"/>
  <c r="AD313" i="36"/>
  <c r="AD359" i="36"/>
  <c r="AC358" i="36"/>
  <c r="AC456" i="36" s="1"/>
  <c r="AC346" i="36"/>
  <c r="AC444" i="36" s="1"/>
  <c r="AC328" i="36"/>
  <c r="AC426" i="36" s="1"/>
  <c r="AC321" i="36"/>
  <c r="AC419" i="36" s="1"/>
  <c r="AC317" i="36"/>
  <c r="AA636" i="36"/>
  <c r="AC350" i="36"/>
  <c r="AC448" i="36" s="1"/>
  <c r="AC316" i="36"/>
  <c r="AC414" i="36" s="1"/>
  <c r="AC354" i="36"/>
  <c r="AC452" i="36" s="1"/>
  <c r="AC341" i="36"/>
  <c r="AC439" i="36" s="1"/>
  <c r="AC329" i="36"/>
  <c r="AC427" i="36" s="1"/>
  <c r="AA628" i="36"/>
  <c r="AB618" i="36"/>
  <c r="AA624" i="36"/>
  <c r="AB616" i="36"/>
  <c r="AA622" i="36"/>
  <c r="AA623" i="36"/>
  <c r="Z644" i="36"/>
  <c r="AA513" i="36"/>
  <c r="AA642" i="36" s="1"/>
  <c r="Z625" i="36"/>
  <c r="AA630" i="36"/>
  <c r="AB617" i="36"/>
  <c r="AB415" i="36"/>
  <c r="AA629" i="36"/>
  <c r="AB551" i="36"/>
  <c r="AB529" i="36"/>
  <c r="AB549" i="36"/>
  <c r="AB535" i="36"/>
  <c r="AB532" i="36"/>
  <c r="AB554" i="36"/>
  <c r="AB552" i="36"/>
  <c r="AB558" i="36"/>
  <c r="AB547" i="36"/>
  <c r="AB561" i="36"/>
  <c r="AB556" i="36"/>
  <c r="AB521" i="36"/>
  <c r="AB553" i="36"/>
  <c r="AB546" i="36"/>
  <c r="AB560" i="36"/>
  <c r="AB510" i="36"/>
  <c r="AB537" i="36"/>
  <c r="AB545" i="36"/>
  <c r="AB538" i="36"/>
  <c r="AB533" i="36"/>
  <c r="AB557" i="36"/>
  <c r="AB528" i="36"/>
  <c r="AB519" i="36"/>
  <c r="AB511" i="36"/>
  <c r="AB543" i="36"/>
  <c r="AB525" i="36"/>
  <c r="AB550" i="36"/>
  <c r="AB548" i="36"/>
  <c r="AB531" i="36"/>
  <c r="AB524" i="36"/>
  <c r="AB515" i="36"/>
  <c r="AB512" i="36"/>
  <c r="AB562" i="36"/>
  <c r="AB527" i="36"/>
  <c r="AB542" i="36"/>
  <c r="AB514" i="36"/>
  <c r="AB520" i="36"/>
  <c r="AB544" i="36"/>
  <c r="AB541" i="36"/>
  <c r="AB522" i="36"/>
  <c r="AB559" i="36"/>
  <c r="AB517" i="36"/>
  <c r="AC457" i="36"/>
  <c r="AB555" i="36"/>
  <c r="AB526" i="36"/>
  <c r="AB536" i="36"/>
  <c r="AB534" i="36"/>
  <c r="AB523" i="36"/>
  <c r="AB518" i="36"/>
  <c r="AB530" i="36"/>
  <c r="AB418" i="36"/>
  <c r="AA516" i="36"/>
  <c r="AA641" i="36" s="1"/>
  <c r="AC441" i="36"/>
  <c r="AB539" i="36"/>
  <c r="AC442" i="36"/>
  <c r="AB540" i="36"/>
  <c r="AB251" i="36"/>
  <c r="AB246" i="36"/>
  <c r="AC260" i="36"/>
  <c r="AB252" i="36"/>
  <c r="AB226" i="36"/>
  <c r="AB219" i="36"/>
  <c r="AB234" i="36"/>
  <c r="AB230" i="36"/>
  <c r="AB254" i="36"/>
  <c r="AB223" i="36"/>
  <c r="AB233" i="36"/>
  <c r="AB243" i="36"/>
  <c r="AB218" i="36"/>
  <c r="AB255" i="36"/>
  <c r="AB247" i="36"/>
  <c r="AB239" i="36"/>
  <c r="AB262" i="36"/>
  <c r="AB261" i="36"/>
  <c r="AB263" i="36"/>
  <c r="AB242" i="36"/>
  <c r="AB221" i="36"/>
  <c r="AB235" i="36"/>
  <c r="AB232" i="36"/>
  <c r="AB228" i="36"/>
  <c r="AB253" i="36"/>
  <c r="AC245" i="36"/>
  <c r="AB241" i="36"/>
  <c r="AB250" i="36"/>
  <c r="AB256" i="36"/>
  <c r="AB258" i="36"/>
  <c r="AB229" i="36"/>
  <c r="AB236" i="36"/>
  <c r="AB224" i="36"/>
  <c r="AB231" i="36"/>
  <c r="Z631" i="36"/>
  <c r="Z632" i="36" s="1"/>
  <c r="AB264" i="36"/>
  <c r="AB238" i="36"/>
  <c r="AB217" i="36"/>
  <c r="AB248" i="36"/>
  <c r="AB215" i="36"/>
  <c r="AB225" i="36"/>
  <c r="AB249" i="36"/>
  <c r="AB267" i="36"/>
  <c r="AB240" i="36"/>
  <c r="AB220" i="36"/>
  <c r="AB266" i="36"/>
  <c r="AC244" i="36"/>
  <c r="AB216" i="36"/>
  <c r="AB257" i="36"/>
  <c r="AB265" i="36"/>
  <c r="AB259" i="36"/>
  <c r="AB237" i="36"/>
  <c r="AB222" i="36"/>
  <c r="AB227" i="36"/>
  <c r="Z619" i="36"/>
  <c r="AA408" i="36"/>
  <c r="Y505" i="36"/>
  <c r="AC122" i="36"/>
  <c r="AC117" i="36"/>
  <c r="AC130" i="36"/>
  <c r="AC139" i="36"/>
  <c r="AC133" i="36"/>
  <c r="AC118" i="36"/>
  <c r="AC125" i="36"/>
  <c r="AC121" i="36"/>
  <c r="AC141" i="36"/>
  <c r="AC134" i="36"/>
  <c r="AC132" i="36"/>
  <c r="AC131" i="36"/>
  <c r="AC128" i="36"/>
  <c r="AC136" i="36"/>
  <c r="AC119" i="36"/>
  <c r="AC144" i="36"/>
  <c r="AC137" i="36"/>
  <c r="AC126" i="36"/>
  <c r="AC120" i="36"/>
  <c r="AC140" i="36"/>
  <c r="AC127" i="36"/>
  <c r="AC124" i="36"/>
  <c r="AC135" i="36"/>
  <c r="AC129" i="36"/>
  <c r="AB111" i="36"/>
  <c r="AC116" i="36"/>
  <c r="AC138" i="36"/>
  <c r="AC143" i="36"/>
  <c r="AB209" i="36"/>
  <c r="AC123" i="36"/>
  <c r="AC142" i="36"/>
  <c r="Z603" i="36"/>
  <c r="AA308" i="36"/>
  <c r="AC148" i="36"/>
  <c r="AD146" i="36"/>
  <c r="AD145" i="36"/>
  <c r="AC149" i="36"/>
  <c r="AC150" i="36"/>
  <c r="AC147" i="36"/>
  <c r="AC156" i="36"/>
  <c r="AC165" i="36"/>
  <c r="AC163" i="36"/>
  <c r="AC154" i="36"/>
  <c r="AC167" i="36"/>
  <c r="AC160" i="36"/>
  <c r="AC153" i="36"/>
  <c r="AD161" i="36"/>
  <c r="AC159" i="36"/>
  <c r="AC151" i="36"/>
  <c r="AC406" i="36"/>
  <c r="AC158" i="36"/>
  <c r="AC157" i="36"/>
  <c r="AC152" i="36"/>
  <c r="AC162" i="36"/>
  <c r="AC155" i="36"/>
  <c r="AC168" i="36"/>
  <c r="AC166" i="36"/>
  <c r="AC164" i="36"/>
  <c r="AB407" i="36"/>
  <c r="AB411" i="36"/>
  <c r="AA509" i="36"/>
  <c r="AA643" i="36" s="1"/>
  <c r="AD115" i="36"/>
  <c r="AC214" i="36"/>
  <c r="Z77" i="32"/>
  <c r="AA99" i="32"/>
  <c r="AA100" i="32" s="1"/>
  <c r="AA129" i="32"/>
  <c r="AA126" i="32"/>
  <c r="AA134" i="32"/>
  <c r="AA130" i="32"/>
  <c r="AB116" i="32"/>
  <c r="AA137" i="32"/>
  <c r="AB111" i="32"/>
  <c r="AA132" i="32"/>
  <c r="AC93" i="32"/>
  <c r="AC49" i="32"/>
  <c r="AB71" i="32"/>
  <c r="AC95" i="32"/>
  <c r="AC51" i="32"/>
  <c r="AB73" i="32"/>
  <c r="AC82" i="32"/>
  <c r="AC38" i="32"/>
  <c r="AB60" i="32"/>
  <c r="AB115" i="32"/>
  <c r="AA136" i="32"/>
  <c r="AB114" i="32"/>
  <c r="AA135" i="32"/>
  <c r="Y141" i="32"/>
  <c r="AB92" i="32"/>
  <c r="AB113" i="32" s="1"/>
  <c r="AB48" i="32"/>
  <c r="AA70" i="32"/>
  <c r="AD96" i="32"/>
  <c r="AD52" i="32"/>
  <c r="AC74" i="32"/>
  <c r="AB107" i="32"/>
  <c r="AA128" i="32"/>
  <c r="AD89" i="32"/>
  <c r="AD45" i="32"/>
  <c r="AC67" i="32"/>
  <c r="AA55" i="32"/>
  <c r="AA106" i="32"/>
  <c r="Z127" i="32"/>
  <c r="Z120" i="32"/>
  <c r="AA103" i="32"/>
  <c r="Z124" i="32"/>
  <c r="AB87" i="32"/>
  <c r="AB108" i="32" s="1"/>
  <c r="AB43" i="32"/>
  <c r="AA65" i="32"/>
  <c r="AB85" i="32"/>
  <c r="AB41" i="32"/>
  <c r="AA63" i="32"/>
  <c r="AB83" i="32"/>
  <c r="AB39" i="32"/>
  <c r="AA61" i="32"/>
  <c r="AB110" i="32"/>
  <c r="AA131" i="32"/>
  <c r="AB112" i="32"/>
  <c r="AA133" i="32"/>
  <c r="AD86" i="32"/>
  <c r="AD42" i="32"/>
  <c r="AC64" i="32"/>
  <c r="AC91" i="32"/>
  <c r="AC47" i="32"/>
  <c r="AB69" i="32"/>
  <c r="AB88" i="32"/>
  <c r="AB109" i="32" s="1"/>
  <c r="AB44" i="32"/>
  <c r="AA66" i="32"/>
  <c r="AB84" i="32"/>
  <c r="AB105" i="32" s="1"/>
  <c r="AB40" i="32"/>
  <c r="AA62" i="32"/>
  <c r="AC94" i="32"/>
  <c r="AC50" i="32"/>
  <c r="AB72" i="32"/>
  <c r="AA104" i="32"/>
  <c r="Z125" i="32"/>
  <c r="AB117" i="32"/>
  <c r="AA138" i="32"/>
  <c r="AE90" i="32"/>
  <c r="AE46" i="32"/>
  <c r="AD68" i="32"/>
  <c r="AB213" i="26"/>
  <c r="AB254" i="26" s="1"/>
  <c r="AC217" i="26"/>
  <c r="AC258" i="26" s="1"/>
  <c r="AB185" i="26"/>
  <c r="AB226" i="26" s="1"/>
  <c r="AC259" i="26"/>
  <c r="AB246" i="26"/>
  <c r="AB240" i="26"/>
  <c r="AB234" i="26"/>
  <c r="AC257" i="26"/>
  <c r="AB236" i="26"/>
  <c r="AB250" i="26"/>
  <c r="AB243" i="26"/>
  <c r="AB233" i="26"/>
  <c r="AB225" i="26"/>
  <c r="AB249" i="26"/>
  <c r="AB253" i="26"/>
  <c r="AB235" i="26"/>
  <c r="AC255" i="26"/>
  <c r="AB248" i="26"/>
  <c r="AB247" i="26"/>
  <c r="AC251" i="26"/>
  <c r="AB256" i="26"/>
  <c r="AB232" i="26"/>
  <c r="AB230" i="26"/>
  <c r="AB244" i="26"/>
  <c r="AA227" i="26"/>
  <c r="AB245" i="26"/>
  <c r="AB241" i="26"/>
  <c r="AB229" i="26"/>
  <c r="AA224" i="26"/>
  <c r="AA239" i="26"/>
  <c r="AB242" i="26"/>
  <c r="AB238" i="26"/>
  <c r="Z261" i="26"/>
  <c r="AA220" i="26"/>
  <c r="AB183" i="26"/>
  <c r="AB179" i="26"/>
  <c r="AB180" i="26" s="1"/>
  <c r="AB186" i="26"/>
  <c r="AC212" i="26"/>
  <c r="AB198" i="26"/>
  <c r="AA104" i="26"/>
  <c r="AA100" i="26"/>
  <c r="AB58" i="26"/>
  <c r="AC142" i="26" s="1"/>
  <c r="AA109" i="26"/>
  <c r="AA101" i="26"/>
  <c r="AA102" i="26"/>
  <c r="AA105" i="26"/>
  <c r="AA103" i="26"/>
  <c r="AA107" i="26"/>
  <c r="AA108" i="26"/>
  <c r="AA106" i="26"/>
  <c r="AB76" i="26"/>
  <c r="AC160" i="26" s="1"/>
  <c r="AC201" i="26" s="1"/>
  <c r="AA118" i="26"/>
  <c r="AB68" i="26"/>
  <c r="AC152" i="26" s="1"/>
  <c r="AC193" i="26" s="1"/>
  <c r="AA110" i="26"/>
  <c r="AB81" i="26"/>
  <c r="AC165" i="26" s="1"/>
  <c r="AC206" i="26" s="1"/>
  <c r="AA123" i="26"/>
  <c r="AB83" i="26"/>
  <c r="AC167" i="26" s="1"/>
  <c r="AC208" i="26" s="1"/>
  <c r="AA125" i="26"/>
  <c r="AB88" i="26"/>
  <c r="AC172" i="26" s="1"/>
  <c r="AA130" i="26"/>
  <c r="AB74" i="26"/>
  <c r="AC158" i="26" s="1"/>
  <c r="AC199" i="26" s="1"/>
  <c r="AA116" i="26"/>
  <c r="AC89" i="26"/>
  <c r="AD173" i="26" s="1"/>
  <c r="AD214" i="26" s="1"/>
  <c r="AB131" i="26"/>
  <c r="AC85" i="26"/>
  <c r="AD169" i="26" s="1"/>
  <c r="AD210" i="26" s="1"/>
  <c r="AB127" i="26"/>
  <c r="AB86" i="26"/>
  <c r="AC170" i="26" s="1"/>
  <c r="AA128" i="26"/>
  <c r="AB80" i="26"/>
  <c r="AC164" i="26" s="1"/>
  <c r="AC205" i="26" s="1"/>
  <c r="AA122" i="26"/>
  <c r="AB73" i="26"/>
  <c r="AC157" i="26" s="1"/>
  <c r="AA115" i="26"/>
  <c r="AB77" i="26"/>
  <c r="AC161" i="26" s="1"/>
  <c r="AC202" i="26" s="1"/>
  <c r="AA119" i="26"/>
  <c r="AB61" i="26"/>
  <c r="AC145" i="26" s="1"/>
  <c r="AB82" i="26"/>
  <c r="AC166" i="26" s="1"/>
  <c r="AC207" i="26" s="1"/>
  <c r="AA124" i="26"/>
  <c r="AC93" i="26"/>
  <c r="AD177" i="26" s="1"/>
  <c r="AD218" i="26" s="1"/>
  <c r="AB135" i="26"/>
  <c r="AB63" i="26"/>
  <c r="AC147" i="26" s="1"/>
  <c r="AC188" i="26" s="1"/>
  <c r="AB69" i="26"/>
  <c r="AC153" i="26" s="1"/>
  <c r="AC194" i="26" s="1"/>
  <c r="AA111" i="26"/>
  <c r="AB71" i="26"/>
  <c r="AC155" i="26" s="1"/>
  <c r="AA113" i="26"/>
  <c r="AB75" i="26"/>
  <c r="AC159" i="26" s="1"/>
  <c r="AC200" i="26" s="1"/>
  <c r="AA117" i="26"/>
  <c r="AB84" i="26"/>
  <c r="AC168" i="26" s="1"/>
  <c r="AC209" i="26" s="1"/>
  <c r="AA126" i="26"/>
  <c r="AB79" i="26"/>
  <c r="AC163" i="26" s="1"/>
  <c r="AA121" i="26"/>
  <c r="AB90" i="26"/>
  <c r="AC174" i="26" s="1"/>
  <c r="AC215" i="26" s="1"/>
  <c r="AA132" i="26"/>
  <c r="AB60" i="26"/>
  <c r="AC144" i="26" s="1"/>
  <c r="AB64" i="26"/>
  <c r="AC148" i="26" s="1"/>
  <c r="AC189" i="26" s="1"/>
  <c r="AB78" i="26"/>
  <c r="AC162" i="26" s="1"/>
  <c r="AC203" i="26" s="1"/>
  <c r="AA120" i="26"/>
  <c r="AC87" i="26"/>
  <c r="AD171" i="26" s="1"/>
  <c r="AB129" i="26"/>
  <c r="AB67" i="26"/>
  <c r="AC151" i="26" s="1"/>
  <c r="AC192" i="26" s="1"/>
  <c r="AB65" i="26"/>
  <c r="AC149" i="26" s="1"/>
  <c r="AB72" i="26"/>
  <c r="AC156" i="26" s="1"/>
  <c r="AC197" i="26" s="1"/>
  <c r="AA114" i="26"/>
  <c r="Z137" i="26"/>
  <c r="AB62" i="26"/>
  <c r="AC146" i="26" s="1"/>
  <c r="AC92" i="26"/>
  <c r="AD176" i="26" s="1"/>
  <c r="AB134" i="26"/>
  <c r="AC91" i="26"/>
  <c r="AD175" i="26" s="1"/>
  <c r="AD216" i="26" s="1"/>
  <c r="AB133" i="26"/>
  <c r="AB59" i="26"/>
  <c r="AC143" i="26" s="1"/>
  <c r="AC184" i="26" s="1"/>
  <c r="AA95" i="26"/>
  <c r="AB70" i="26"/>
  <c r="AC154" i="26" s="1"/>
  <c r="AC195" i="26" s="1"/>
  <c r="AA112" i="26"/>
  <c r="AB66" i="26"/>
  <c r="AC150" i="26" s="1"/>
  <c r="AC191" i="26" s="1"/>
  <c r="AC187" i="26" l="1"/>
  <c r="AC204" i="26"/>
  <c r="AC211" i="26"/>
  <c r="AC190" i="26"/>
  <c r="AC196" i="26"/>
  <c r="AC185" i="26"/>
  <c r="AC226" i="26" s="1"/>
  <c r="AC213" i="26"/>
  <c r="AC254" i="26" s="1"/>
  <c r="AD217" i="26"/>
  <c r="AD258" i="26" s="1"/>
  <c r="AA638" i="36"/>
  <c r="AD362" i="36"/>
  <c r="AD460" i="36" s="1"/>
  <c r="AD332" i="36"/>
  <c r="AD430" i="36" s="1"/>
  <c r="AD364" i="36"/>
  <c r="AD462" i="36" s="1"/>
  <c r="AD363" i="36"/>
  <c r="AD461" i="36" s="1"/>
  <c r="AE343" i="36"/>
  <c r="AD315" i="36"/>
  <c r="AD413" i="36" s="1"/>
  <c r="AB637" i="36"/>
  <c r="AD366" i="36"/>
  <c r="AD464" i="36" s="1"/>
  <c r="AD354" i="36"/>
  <c r="AD452" i="36" s="1"/>
  <c r="AE344" i="36"/>
  <c r="AD327" i="36"/>
  <c r="AD425" i="36" s="1"/>
  <c r="AD324" i="36"/>
  <c r="AD422" i="36" s="1"/>
  <c r="AD334" i="36"/>
  <c r="AD432" i="36" s="1"/>
  <c r="AD331" i="36"/>
  <c r="AD429" i="36" s="1"/>
  <c r="AD320" i="36"/>
  <c r="AD361" i="36"/>
  <c r="AD459" i="36" s="1"/>
  <c r="AD347" i="36"/>
  <c r="AD445" i="36" s="1"/>
  <c r="AD321" i="36"/>
  <c r="AD419" i="36" s="1"/>
  <c r="AD318" i="36"/>
  <c r="AD416" i="36" s="1"/>
  <c r="AD317" i="36"/>
  <c r="AD316" i="36"/>
  <c r="AD414" i="36" s="1"/>
  <c r="AD357" i="36"/>
  <c r="AD455" i="36" s="1"/>
  <c r="AD341" i="36"/>
  <c r="AD439" i="36" s="1"/>
  <c r="AD353" i="36"/>
  <c r="AD451" i="36" s="1"/>
  <c r="AE359" i="36"/>
  <c r="AD336" i="36"/>
  <c r="AD434" i="36" s="1"/>
  <c r="AD333" i="36"/>
  <c r="AD431" i="36" s="1"/>
  <c r="AD335" i="36"/>
  <c r="AD433" i="36" s="1"/>
  <c r="AD326" i="36"/>
  <c r="AD424" i="36" s="1"/>
  <c r="AD337" i="36"/>
  <c r="AD435" i="36" s="1"/>
  <c r="AB636" i="36"/>
  <c r="AD351" i="36"/>
  <c r="AD449" i="36" s="1"/>
  <c r="AD346" i="36"/>
  <c r="AD444" i="36" s="1"/>
  <c r="AD339" i="36"/>
  <c r="AD437" i="36" s="1"/>
  <c r="AD355" i="36"/>
  <c r="AD453" i="36" s="1"/>
  <c r="AD365" i="36"/>
  <c r="AD463" i="36" s="1"/>
  <c r="AD348" i="36"/>
  <c r="AD446" i="36" s="1"/>
  <c r="AD323" i="36"/>
  <c r="AD421" i="36" s="1"/>
  <c r="AD322" i="36"/>
  <c r="AD420" i="36" s="1"/>
  <c r="AD325" i="36"/>
  <c r="AD423" i="36" s="1"/>
  <c r="AD319" i="36"/>
  <c r="AD417" i="36" s="1"/>
  <c r="AD329" i="36"/>
  <c r="AD427" i="36" s="1"/>
  <c r="AD356" i="36"/>
  <c r="AD454" i="36" s="1"/>
  <c r="AD352" i="36"/>
  <c r="AD450" i="36" s="1"/>
  <c r="AD340" i="36"/>
  <c r="AD438" i="36" s="1"/>
  <c r="AD338" i="36"/>
  <c r="AD436" i="36" s="1"/>
  <c r="AD330" i="36"/>
  <c r="AD428" i="36" s="1"/>
  <c r="AB635" i="36"/>
  <c r="AD360" i="36"/>
  <c r="AD458" i="36" s="1"/>
  <c r="AD345" i="36"/>
  <c r="AD443" i="36" s="1"/>
  <c r="AD314" i="36"/>
  <c r="AD412" i="36" s="1"/>
  <c r="AD328" i="36"/>
  <c r="AD426" i="36" s="1"/>
  <c r="AE313" i="36"/>
  <c r="AD350" i="36"/>
  <c r="AD448" i="36" s="1"/>
  <c r="AD358" i="36"/>
  <c r="AD456" i="36" s="1"/>
  <c r="AD342" i="36"/>
  <c r="AD440" i="36" s="1"/>
  <c r="AD349" i="36"/>
  <c r="AD447" i="36" s="1"/>
  <c r="AB624" i="36"/>
  <c r="AC618" i="36"/>
  <c r="AB622" i="36"/>
  <c r="AB623" i="36"/>
  <c r="AB630" i="36"/>
  <c r="AC415" i="36"/>
  <c r="AB629" i="36"/>
  <c r="AA644" i="36"/>
  <c r="Z645" i="36"/>
  <c r="AA625" i="36"/>
  <c r="AC617" i="36"/>
  <c r="AB628" i="36"/>
  <c r="AC616" i="36"/>
  <c r="AB513" i="36"/>
  <c r="AB642" i="36" s="1"/>
  <c r="AC558" i="36"/>
  <c r="AC531" i="36"/>
  <c r="AC525" i="36"/>
  <c r="AC518" i="36"/>
  <c r="AC511" i="36"/>
  <c r="AC541" i="36"/>
  <c r="AC548" i="36"/>
  <c r="AC545" i="36"/>
  <c r="AC515" i="36"/>
  <c r="AC550" i="36"/>
  <c r="AC556" i="36"/>
  <c r="AC536" i="36"/>
  <c r="AC526" i="36"/>
  <c r="AC514" i="36"/>
  <c r="AC512" i="36"/>
  <c r="AC521" i="36"/>
  <c r="AC524" i="36"/>
  <c r="AC544" i="36"/>
  <c r="AC542" i="36"/>
  <c r="AC522" i="36"/>
  <c r="AC519" i="36"/>
  <c r="AC554" i="36"/>
  <c r="AC546" i="36"/>
  <c r="AC523" i="36"/>
  <c r="AC527" i="36"/>
  <c r="AC528" i="36"/>
  <c r="AC538" i="36"/>
  <c r="AC552" i="36"/>
  <c r="AC534" i="36"/>
  <c r="AC549" i="36"/>
  <c r="AC557" i="36"/>
  <c r="AC532" i="36"/>
  <c r="AC551" i="36"/>
  <c r="AC520" i="36"/>
  <c r="AC537" i="36"/>
  <c r="AC547" i="36"/>
  <c r="AC559" i="36"/>
  <c r="AC533" i="36"/>
  <c r="AC530" i="36"/>
  <c r="AC517" i="36"/>
  <c r="AC562" i="36"/>
  <c r="AC543" i="36"/>
  <c r="AC553" i="36"/>
  <c r="AC561" i="36"/>
  <c r="AC529" i="36"/>
  <c r="AC510" i="36"/>
  <c r="AD441" i="36"/>
  <c r="AC539" i="36"/>
  <c r="AC418" i="36"/>
  <c r="AB516" i="36"/>
  <c r="AB641" i="36" s="1"/>
  <c r="AD457" i="36"/>
  <c r="AC555" i="36"/>
  <c r="AC560" i="36"/>
  <c r="AD442" i="36"/>
  <c r="AC540" i="36"/>
  <c r="AC535" i="36"/>
  <c r="AC221" i="36"/>
  <c r="AA631" i="36"/>
  <c r="AA632" i="36" s="1"/>
  <c r="AC243" i="36"/>
  <c r="AC257" i="36"/>
  <c r="AC239" i="36"/>
  <c r="AC219" i="36"/>
  <c r="AC253" i="36"/>
  <c r="AC227" i="36"/>
  <c r="AC252" i="36"/>
  <c r="AC229" i="36"/>
  <c r="AC254" i="36"/>
  <c r="AC237" i="36"/>
  <c r="AC228" i="36"/>
  <c r="AC220" i="36"/>
  <c r="AC256" i="36"/>
  <c r="AD244" i="36"/>
  <c r="AD260" i="36"/>
  <c r="AC222" i="36"/>
  <c r="AC232" i="36"/>
  <c r="AC249" i="36"/>
  <c r="AC240" i="36"/>
  <c r="AC247" i="36"/>
  <c r="AC261" i="36"/>
  <c r="AC250" i="36"/>
  <c r="AC259" i="36"/>
  <c r="AC264" i="36"/>
  <c r="AC215" i="36"/>
  <c r="AC234" i="36"/>
  <c r="AC225" i="36"/>
  <c r="AC230" i="36"/>
  <c r="AC224" i="36"/>
  <c r="AC262" i="36"/>
  <c r="AC242" i="36"/>
  <c r="AC251" i="36"/>
  <c r="AC248" i="36"/>
  <c r="AC223" i="36"/>
  <c r="AC236" i="36"/>
  <c r="AC218" i="36"/>
  <c r="AC231" i="36"/>
  <c r="AC241" i="36"/>
  <c r="AC216" i="36"/>
  <c r="AC265" i="36"/>
  <c r="AC246" i="36"/>
  <c r="AC235" i="36"/>
  <c r="AC267" i="36"/>
  <c r="AD245" i="36"/>
  <c r="AC238" i="36"/>
  <c r="AC263" i="36"/>
  <c r="AC258" i="36"/>
  <c r="AC266" i="36"/>
  <c r="AC255" i="36"/>
  <c r="AC226" i="36"/>
  <c r="AC233" i="36"/>
  <c r="AC217" i="36"/>
  <c r="AA619" i="36"/>
  <c r="AB408" i="36"/>
  <c r="Z505" i="36"/>
  <c r="AC209" i="36"/>
  <c r="AD130" i="36"/>
  <c r="AD119" i="36"/>
  <c r="AD128" i="36"/>
  <c r="AD138" i="36"/>
  <c r="AD144" i="36"/>
  <c r="AD125" i="36"/>
  <c r="AD118" i="36"/>
  <c r="AD139" i="36"/>
  <c r="AD122" i="36"/>
  <c r="AD129" i="36"/>
  <c r="AD127" i="36"/>
  <c r="AD120" i="36"/>
  <c r="AD137" i="36"/>
  <c r="AD136" i="36"/>
  <c r="AD117" i="36"/>
  <c r="AD140" i="36"/>
  <c r="AD121" i="36"/>
  <c r="AD131" i="36"/>
  <c r="AD126" i="36"/>
  <c r="AD123" i="36"/>
  <c r="AD142" i="36"/>
  <c r="AC111" i="36"/>
  <c r="AD135" i="36"/>
  <c r="AD141" i="36"/>
  <c r="AD133" i="36"/>
  <c r="AD134" i="36"/>
  <c r="AD143" i="36"/>
  <c r="AD116" i="36"/>
  <c r="AD124" i="36"/>
  <c r="AD132" i="36"/>
  <c r="AA603" i="36"/>
  <c r="AB308" i="36"/>
  <c r="AD149" i="36"/>
  <c r="AE145" i="36"/>
  <c r="AD147" i="36"/>
  <c r="AE146" i="36"/>
  <c r="AD150" i="36"/>
  <c r="AD148" i="36"/>
  <c r="AD164" i="36"/>
  <c r="AD160" i="36"/>
  <c r="AD157" i="36"/>
  <c r="AD163" i="36"/>
  <c r="AD162" i="36"/>
  <c r="AD156" i="36"/>
  <c r="AD168" i="36"/>
  <c r="AD167" i="36"/>
  <c r="AD154" i="36"/>
  <c r="AE161" i="36"/>
  <c r="AD166" i="36"/>
  <c r="AD159" i="36"/>
  <c r="AD152" i="36"/>
  <c r="AD158" i="36"/>
  <c r="AD151" i="36"/>
  <c r="AD406" i="36"/>
  <c r="AD155" i="36"/>
  <c r="AD153" i="36"/>
  <c r="AD165" i="36"/>
  <c r="AC407" i="36"/>
  <c r="AC411" i="36"/>
  <c r="AB509" i="36"/>
  <c r="AB643" i="36" s="1"/>
  <c r="AE115" i="36"/>
  <c r="AD214" i="36"/>
  <c r="AB99" i="32"/>
  <c r="AB100" i="32" s="1"/>
  <c r="AA77" i="32"/>
  <c r="AB134" i="32"/>
  <c r="AB129" i="32"/>
  <c r="AD94" i="32"/>
  <c r="AD50" i="32"/>
  <c r="AC72" i="32"/>
  <c r="AC85" i="32"/>
  <c r="AC41" i="32"/>
  <c r="AB63" i="32"/>
  <c r="AE89" i="32"/>
  <c r="AE45" i="32"/>
  <c r="AD67" i="32"/>
  <c r="AC92" i="32"/>
  <c r="AC113" i="32" s="1"/>
  <c r="AC48" i="32"/>
  <c r="AB70" i="32"/>
  <c r="AC115" i="32"/>
  <c r="AB136" i="32"/>
  <c r="AC114" i="32"/>
  <c r="AB135" i="32"/>
  <c r="AC116" i="32"/>
  <c r="AB137" i="32"/>
  <c r="AE86" i="32"/>
  <c r="AE42" i="32"/>
  <c r="AD64" i="32"/>
  <c r="AC112" i="32"/>
  <c r="AB133" i="32"/>
  <c r="AA120" i="32"/>
  <c r="AB103" i="32"/>
  <c r="AA124" i="32"/>
  <c r="AE96" i="32"/>
  <c r="AE52" i="32"/>
  <c r="AD74" i="32"/>
  <c r="AD82" i="32"/>
  <c r="AD38" i="32"/>
  <c r="AC60" i="32"/>
  <c r="AC110" i="32"/>
  <c r="AB131" i="32"/>
  <c r="AC117" i="32"/>
  <c r="AB138" i="32"/>
  <c r="Z141" i="32"/>
  <c r="AB130" i="32"/>
  <c r="AB126" i="32"/>
  <c r="AF90" i="32"/>
  <c r="AF46" i="32"/>
  <c r="AE68" i="32"/>
  <c r="AB104" i="32"/>
  <c r="AA125" i="32"/>
  <c r="AC84" i="32"/>
  <c r="AC105" i="32" s="1"/>
  <c r="AC40" i="32"/>
  <c r="AB62" i="32"/>
  <c r="AC88" i="32"/>
  <c r="AC109" i="32" s="1"/>
  <c r="AC44" i="32"/>
  <c r="AB66" i="32"/>
  <c r="AC83" i="32"/>
  <c r="AC39" i="32"/>
  <c r="AB61" i="32"/>
  <c r="AC87" i="32"/>
  <c r="AC108" i="32" s="1"/>
  <c r="AC43" i="32"/>
  <c r="AB65" i="32"/>
  <c r="AB55" i="32"/>
  <c r="AC107" i="32"/>
  <c r="AB128" i="32"/>
  <c r="AC111" i="32"/>
  <c r="AB132" i="32"/>
  <c r="AD95" i="32"/>
  <c r="AD51" i="32"/>
  <c r="AC73" i="32"/>
  <c r="AD93" i="32"/>
  <c r="AD49" i="32"/>
  <c r="AC71" i="32"/>
  <c r="AD91" i="32"/>
  <c r="AD47" i="32"/>
  <c r="AC69" i="32"/>
  <c r="AB106" i="32"/>
  <c r="AA127" i="32"/>
  <c r="AD259" i="26"/>
  <c r="AC238" i="26"/>
  <c r="AC231" i="26"/>
  <c r="AC248" i="26"/>
  <c r="AC246" i="26"/>
  <c r="AD257" i="26"/>
  <c r="AC233" i="26"/>
  <c r="AC256" i="26"/>
  <c r="AC237" i="26"/>
  <c r="AC252" i="26"/>
  <c r="AC242" i="26"/>
  <c r="AB224" i="26"/>
  <c r="AC234" i="26"/>
  <c r="AC232" i="26"/>
  <c r="AC245" i="26"/>
  <c r="AC235" i="26"/>
  <c r="AC243" i="26"/>
  <c r="AD251" i="26"/>
  <c r="AC249" i="26"/>
  <c r="AC253" i="26"/>
  <c r="AC225" i="26"/>
  <c r="AC240" i="26"/>
  <c r="AC228" i="26"/>
  <c r="AC229" i="26"/>
  <c r="AC230" i="26"/>
  <c r="AC241" i="26"/>
  <c r="AB227" i="26"/>
  <c r="AC236" i="26"/>
  <c r="AC244" i="26"/>
  <c r="AC250" i="26"/>
  <c r="AD255" i="26"/>
  <c r="AC247" i="26"/>
  <c r="AB239" i="26"/>
  <c r="AA261" i="26"/>
  <c r="AC198" i="26"/>
  <c r="AC186" i="26"/>
  <c r="AB220" i="26"/>
  <c r="AD212" i="26"/>
  <c r="AC179" i="26"/>
  <c r="AC180" i="26" s="1"/>
  <c r="AC183" i="26"/>
  <c r="AB106" i="26"/>
  <c r="AB101" i="26"/>
  <c r="AB102" i="26"/>
  <c r="AB100" i="26"/>
  <c r="AC58" i="26"/>
  <c r="AD142" i="26" s="1"/>
  <c r="AB107" i="26"/>
  <c r="AB109" i="26"/>
  <c r="AB103" i="26"/>
  <c r="AB108" i="26"/>
  <c r="AB104" i="26"/>
  <c r="AB105" i="26"/>
  <c r="AC83" i="26"/>
  <c r="AD167" i="26" s="1"/>
  <c r="AD208" i="26" s="1"/>
  <c r="AB125" i="26"/>
  <c r="AA137" i="26"/>
  <c r="AD91" i="26"/>
  <c r="AE175" i="26" s="1"/>
  <c r="AE216" i="26" s="1"/>
  <c r="AC133" i="26"/>
  <c r="AC79" i="26"/>
  <c r="AD163" i="26" s="1"/>
  <c r="AD204" i="26" s="1"/>
  <c r="AB121" i="26"/>
  <c r="AC84" i="26"/>
  <c r="AD168" i="26" s="1"/>
  <c r="AD209" i="26" s="1"/>
  <c r="AB126" i="26"/>
  <c r="AC71" i="26"/>
  <c r="AD155" i="26" s="1"/>
  <c r="AD196" i="26" s="1"/>
  <c r="AB113" i="26"/>
  <c r="AD89" i="26"/>
  <c r="AE173" i="26" s="1"/>
  <c r="AE214" i="26" s="1"/>
  <c r="AC131" i="26"/>
  <c r="AC74" i="26"/>
  <c r="AD158" i="26" s="1"/>
  <c r="AD199" i="26" s="1"/>
  <c r="AB116" i="26"/>
  <c r="AC59" i="26"/>
  <c r="AD143" i="26" s="1"/>
  <c r="AD184" i="26" s="1"/>
  <c r="AB95" i="26"/>
  <c r="AD92" i="26"/>
  <c r="AE176" i="26" s="1"/>
  <c r="AC134" i="26"/>
  <c r="AC61" i="26"/>
  <c r="AD145" i="26" s="1"/>
  <c r="AC86" i="26"/>
  <c r="AD170" i="26" s="1"/>
  <c r="AD211" i="26" s="1"/>
  <c r="AB128" i="26"/>
  <c r="AC76" i="26"/>
  <c r="AD160" i="26" s="1"/>
  <c r="AD201" i="26" s="1"/>
  <c r="AB118" i="26"/>
  <c r="AD87" i="26"/>
  <c r="AE171" i="26" s="1"/>
  <c r="AC129" i="26"/>
  <c r="AC70" i="26"/>
  <c r="AD154" i="26" s="1"/>
  <c r="AD195" i="26" s="1"/>
  <c r="AB112" i="26"/>
  <c r="AC67" i="26"/>
  <c r="AD151" i="26" s="1"/>
  <c r="AD192" i="26" s="1"/>
  <c r="AD93" i="26"/>
  <c r="AE177" i="26" s="1"/>
  <c r="AE218" i="26" s="1"/>
  <c r="AC135" i="26"/>
  <c r="AC81" i="26"/>
  <c r="AD165" i="26" s="1"/>
  <c r="AD206" i="26" s="1"/>
  <c r="AB123" i="26"/>
  <c r="AC77" i="26"/>
  <c r="AD161" i="26" s="1"/>
  <c r="AD202" i="26" s="1"/>
  <c r="AB119" i="26"/>
  <c r="AC73" i="26"/>
  <c r="AD157" i="26" s="1"/>
  <c r="AB115" i="26"/>
  <c r="AC72" i="26"/>
  <c r="AD156" i="26" s="1"/>
  <c r="AD197" i="26" s="1"/>
  <c r="AB114" i="26"/>
  <c r="AC64" i="26"/>
  <c r="AD148" i="26" s="1"/>
  <c r="AD189" i="26" s="1"/>
  <c r="AC60" i="26"/>
  <c r="AD144" i="26" s="1"/>
  <c r="AC75" i="26"/>
  <c r="AD159" i="26" s="1"/>
  <c r="AD200" i="26" s="1"/>
  <c r="AB117" i="26"/>
  <c r="AC63" i="26"/>
  <c r="AD147" i="26" s="1"/>
  <c r="AD188" i="26" s="1"/>
  <c r="AC82" i="26"/>
  <c r="AD166" i="26" s="1"/>
  <c r="AD207" i="26" s="1"/>
  <c r="AB124" i="26"/>
  <c r="AC80" i="26"/>
  <c r="AD164" i="26" s="1"/>
  <c r="AD205" i="26" s="1"/>
  <c r="AB122" i="26"/>
  <c r="AC68" i="26"/>
  <c r="AD152" i="26" s="1"/>
  <c r="AD193" i="26" s="1"/>
  <c r="AB110" i="26"/>
  <c r="AC66" i="26"/>
  <c r="AD150" i="26" s="1"/>
  <c r="AD191" i="26" s="1"/>
  <c r="AC65" i="26"/>
  <c r="AD149" i="26" s="1"/>
  <c r="AD190" i="26" s="1"/>
  <c r="AC90" i="26"/>
  <c r="AD174" i="26" s="1"/>
  <c r="AD215" i="26" s="1"/>
  <c r="AB132" i="26"/>
  <c r="AC88" i="26"/>
  <c r="AD172" i="26" s="1"/>
  <c r="AB130" i="26"/>
  <c r="AC78" i="26"/>
  <c r="AD162" i="26" s="1"/>
  <c r="AD203" i="26" s="1"/>
  <c r="AB120" i="26"/>
  <c r="AC62" i="26"/>
  <c r="AD146" i="26" s="1"/>
  <c r="AD187" i="26" s="1"/>
  <c r="AC69" i="26"/>
  <c r="AD153" i="26" s="1"/>
  <c r="AD194" i="26" s="1"/>
  <c r="AB111" i="26"/>
  <c r="AD85" i="26"/>
  <c r="AE169" i="26" s="1"/>
  <c r="AE210" i="26" s="1"/>
  <c r="AC127" i="26"/>
  <c r="AD185" i="26" l="1"/>
  <c r="AD213" i="26"/>
  <c r="AE217" i="26"/>
  <c r="AB638" i="36"/>
  <c r="AB625" i="36"/>
  <c r="AE352" i="36"/>
  <c r="AE450" i="36" s="1"/>
  <c r="AE324" i="36"/>
  <c r="AE422" i="36" s="1"/>
  <c r="AE365" i="36"/>
  <c r="AE463" i="36" s="1"/>
  <c r="AE357" i="36"/>
  <c r="AE455" i="36" s="1"/>
  <c r="AF344" i="36"/>
  <c r="AE330" i="36"/>
  <c r="AE428" i="36" s="1"/>
  <c r="AE338" i="36"/>
  <c r="AE436" i="36" s="1"/>
  <c r="AE323" i="36"/>
  <c r="AE421" i="36" s="1"/>
  <c r="AE363" i="36"/>
  <c r="AE461" i="36" s="1"/>
  <c r="AE355" i="36"/>
  <c r="AE453" i="36" s="1"/>
  <c r="AE322" i="36"/>
  <c r="AE420" i="36" s="1"/>
  <c r="AE321" i="36"/>
  <c r="AE419" i="36" s="1"/>
  <c r="AE327" i="36"/>
  <c r="AE425" i="36" s="1"/>
  <c r="AF313" i="36"/>
  <c r="AE364" i="36"/>
  <c r="AE462" i="36" s="1"/>
  <c r="AE331" i="36"/>
  <c r="AE429" i="36" s="1"/>
  <c r="AE351" i="36"/>
  <c r="AE449" i="36" s="1"/>
  <c r="AF359" i="36"/>
  <c r="AE358" i="36"/>
  <c r="AE456" i="36" s="1"/>
  <c r="AE345" i="36"/>
  <c r="AE443" i="36" s="1"/>
  <c r="AE314" i="36"/>
  <c r="AE412" i="36" s="1"/>
  <c r="AE339" i="36"/>
  <c r="AE437" i="36" s="1"/>
  <c r="AE342" i="36"/>
  <c r="AE440" i="36" s="1"/>
  <c r="AE328" i="36"/>
  <c r="AE426" i="36" s="1"/>
  <c r="AC635" i="36"/>
  <c r="AE353" i="36"/>
  <c r="AE451" i="36" s="1"/>
  <c r="AF343" i="36"/>
  <c r="AE333" i="36"/>
  <c r="AE431" i="36" s="1"/>
  <c r="AE320" i="36"/>
  <c r="AC637" i="36"/>
  <c r="AE349" i="36"/>
  <c r="AE447" i="36" s="1"/>
  <c r="AE366" i="36"/>
  <c r="AE464" i="36" s="1"/>
  <c r="AE346" i="36"/>
  <c r="AE444" i="36" s="1"/>
  <c r="AE347" i="36"/>
  <c r="AE445" i="36" s="1"/>
  <c r="AE340" i="36"/>
  <c r="AE438" i="36" s="1"/>
  <c r="AE334" i="36"/>
  <c r="AE432" i="36" s="1"/>
  <c r="AE337" i="36"/>
  <c r="AE435" i="36" s="1"/>
  <c r="AE326" i="36"/>
  <c r="AE424" i="36" s="1"/>
  <c r="AC636" i="36"/>
  <c r="AE362" i="36"/>
  <c r="AE341" i="36"/>
  <c r="AE439" i="36" s="1"/>
  <c r="AE315" i="36"/>
  <c r="AE413" i="36" s="1"/>
  <c r="AE336" i="36"/>
  <c r="AE434" i="36" s="1"/>
  <c r="AE356" i="36"/>
  <c r="AE454" i="36" s="1"/>
  <c r="AE354" i="36"/>
  <c r="AE452" i="36" s="1"/>
  <c r="AE329" i="36"/>
  <c r="AE427" i="36" s="1"/>
  <c r="AE335" i="36"/>
  <c r="AE433" i="36" s="1"/>
  <c r="AE317" i="36"/>
  <c r="AE350" i="36"/>
  <c r="AE448" i="36" s="1"/>
  <c r="AE360" i="36"/>
  <c r="AE458" i="36" s="1"/>
  <c r="AE348" i="36"/>
  <c r="AE446" i="36" s="1"/>
  <c r="AE319" i="36"/>
  <c r="AE417" i="36" s="1"/>
  <c r="AE318" i="36"/>
  <c r="AE416" i="36" s="1"/>
  <c r="AE316" i="36"/>
  <c r="AE414" i="36" s="1"/>
  <c r="AE361" i="36"/>
  <c r="AE459" i="36" s="1"/>
  <c r="AE332" i="36"/>
  <c r="AE430" i="36" s="1"/>
  <c r="AE325" i="36"/>
  <c r="AE423" i="36" s="1"/>
  <c r="AC628" i="36"/>
  <c r="AC624" i="36"/>
  <c r="AD618" i="36"/>
  <c r="AC513" i="36"/>
  <c r="AC642" i="36" s="1"/>
  <c r="AD617" i="36"/>
  <c r="AD415" i="36"/>
  <c r="AC629" i="36"/>
  <c r="AC630" i="36"/>
  <c r="AA645" i="36"/>
  <c r="AB644" i="36"/>
  <c r="AD616" i="36"/>
  <c r="AC623" i="36"/>
  <c r="AC622" i="36"/>
  <c r="AD511" i="36"/>
  <c r="AD536" i="36"/>
  <c r="AD535" i="36"/>
  <c r="AD528" i="36"/>
  <c r="AD537" i="36"/>
  <c r="AD521" i="36"/>
  <c r="AD544" i="36"/>
  <c r="AD543" i="36"/>
  <c r="AD559" i="36"/>
  <c r="AD530" i="36"/>
  <c r="AD562" i="36"/>
  <c r="AD510" i="36"/>
  <c r="AD547" i="36"/>
  <c r="AD545" i="36"/>
  <c r="AD556" i="36"/>
  <c r="AD518" i="36"/>
  <c r="AD560" i="36"/>
  <c r="AD532" i="36"/>
  <c r="AD524" i="36"/>
  <c r="AD558" i="36"/>
  <c r="AD512" i="36"/>
  <c r="AD527" i="36"/>
  <c r="AD519" i="36"/>
  <c r="AD529" i="36"/>
  <c r="AD541" i="36"/>
  <c r="AD522" i="36"/>
  <c r="AD550" i="36"/>
  <c r="AD517" i="36"/>
  <c r="AD554" i="36"/>
  <c r="AD515" i="36"/>
  <c r="AD520" i="36"/>
  <c r="AD552" i="36"/>
  <c r="AD533" i="36"/>
  <c r="AD551" i="36"/>
  <c r="AD534" i="36"/>
  <c r="AD542" i="36"/>
  <c r="AD546" i="36"/>
  <c r="AD549" i="36"/>
  <c r="AD548" i="36"/>
  <c r="AD538" i="36"/>
  <c r="AD553" i="36"/>
  <c r="AD557" i="36"/>
  <c r="AD523" i="36"/>
  <c r="AD514" i="36"/>
  <c r="AD526" i="36"/>
  <c r="AD525" i="36"/>
  <c r="AD531" i="36"/>
  <c r="AD418" i="36"/>
  <c r="AC516" i="36"/>
  <c r="AC641" i="36" s="1"/>
  <c r="AE442" i="36"/>
  <c r="AD540" i="36"/>
  <c r="AD561" i="36"/>
  <c r="AE441" i="36"/>
  <c r="AD539" i="36"/>
  <c r="AE457" i="36"/>
  <c r="AD555" i="36"/>
  <c r="AB619" i="36"/>
  <c r="AB631" i="36"/>
  <c r="AB632" i="36" s="1"/>
  <c r="AD247" i="36"/>
  <c r="AD222" i="36"/>
  <c r="AD234" i="36"/>
  <c r="AD252" i="36"/>
  <c r="AD254" i="36"/>
  <c r="AD266" i="36"/>
  <c r="AD249" i="36"/>
  <c r="AD225" i="36"/>
  <c r="AD228" i="36"/>
  <c r="AD217" i="36"/>
  <c r="AD227" i="36"/>
  <c r="AD253" i="36"/>
  <c r="AE244" i="36"/>
  <c r="AD240" i="36"/>
  <c r="AD219" i="36"/>
  <c r="AD258" i="36"/>
  <c r="AD248" i="36"/>
  <c r="AD267" i="36"/>
  <c r="AD241" i="36"/>
  <c r="AD216" i="36"/>
  <c r="AD224" i="36"/>
  <c r="AD218" i="36"/>
  <c r="AD256" i="36"/>
  <c r="AD265" i="36"/>
  <c r="AD259" i="36"/>
  <c r="AE245" i="36"/>
  <c r="AD250" i="36"/>
  <c r="AD255" i="36"/>
  <c r="AD251" i="36"/>
  <c r="AD242" i="36"/>
  <c r="AD226" i="36"/>
  <c r="AD264" i="36"/>
  <c r="AE260" i="36"/>
  <c r="AD261" i="36"/>
  <c r="AD263" i="36"/>
  <c r="AD246" i="36"/>
  <c r="AD231" i="36"/>
  <c r="AD233" i="36"/>
  <c r="AD230" i="36"/>
  <c r="AD235" i="36"/>
  <c r="AD221" i="36"/>
  <c r="AD243" i="36"/>
  <c r="AD262" i="36"/>
  <c r="AD215" i="36"/>
  <c r="AD239" i="36"/>
  <c r="AD238" i="36"/>
  <c r="AD257" i="36"/>
  <c r="AD223" i="36"/>
  <c r="AD232" i="36"/>
  <c r="AD220" i="36"/>
  <c r="AD236" i="36"/>
  <c r="AD237" i="36"/>
  <c r="AD229" i="36"/>
  <c r="AC408" i="36"/>
  <c r="AA505" i="36"/>
  <c r="AE460" i="36"/>
  <c r="AE116" i="36"/>
  <c r="AE131" i="36"/>
  <c r="AE118" i="36"/>
  <c r="AE130" i="36"/>
  <c r="AE129" i="36"/>
  <c r="AE134" i="36"/>
  <c r="AD111" i="36"/>
  <c r="AE126" i="36"/>
  <c r="AE117" i="36"/>
  <c r="AE144" i="36"/>
  <c r="AE128" i="36"/>
  <c r="AE141" i="36"/>
  <c r="AE121" i="36"/>
  <c r="AE137" i="36"/>
  <c r="AE135" i="36"/>
  <c r="AE122" i="36"/>
  <c r="AE125" i="36"/>
  <c r="AE132" i="36"/>
  <c r="AE123" i="36"/>
  <c r="AE138" i="36"/>
  <c r="AE133" i="36"/>
  <c r="AE142" i="36"/>
  <c r="AD209" i="36"/>
  <c r="AE136" i="36"/>
  <c r="AE127" i="36"/>
  <c r="AE124" i="36"/>
  <c r="AE143" i="36"/>
  <c r="AE140" i="36"/>
  <c r="AE120" i="36"/>
  <c r="AE139" i="36"/>
  <c r="AE119" i="36"/>
  <c r="AB603" i="36"/>
  <c r="AC308" i="36"/>
  <c r="AF146" i="36"/>
  <c r="AE147" i="36"/>
  <c r="AE148" i="36"/>
  <c r="AF145" i="36"/>
  <c r="AE150" i="36"/>
  <c r="AE149" i="36"/>
  <c r="AE406" i="36"/>
  <c r="AE151" i="36"/>
  <c r="AE156" i="36"/>
  <c r="AE165" i="36"/>
  <c r="AE152" i="36"/>
  <c r="AF161" i="36"/>
  <c r="AE159" i="36"/>
  <c r="AE167" i="36"/>
  <c r="AE166" i="36"/>
  <c r="AE168" i="36"/>
  <c r="AE162" i="36"/>
  <c r="AE158" i="36"/>
  <c r="AE154" i="36"/>
  <c r="AE160" i="36"/>
  <c r="AE164" i="36"/>
  <c r="AE153" i="36"/>
  <c r="AE155" i="36"/>
  <c r="AE163" i="36"/>
  <c r="AE157" i="36"/>
  <c r="AD407" i="36"/>
  <c r="AD411" i="36"/>
  <c r="AC509" i="36"/>
  <c r="AC643" i="36" s="1"/>
  <c r="AF115" i="36"/>
  <c r="AE214" i="36"/>
  <c r="AB77" i="32"/>
  <c r="AC129" i="32"/>
  <c r="AC126" i="32"/>
  <c r="AC134" i="32"/>
  <c r="AC106" i="32"/>
  <c r="AB127" i="32"/>
  <c r="AD84" i="32"/>
  <c r="AD105" i="32" s="1"/>
  <c r="AD40" i="32"/>
  <c r="AC62" i="32"/>
  <c r="AC55" i="32"/>
  <c r="AF96" i="32"/>
  <c r="AF52" i="32"/>
  <c r="AE74" i="32"/>
  <c r="AE94" i="32"/>
  <c r="AE50" i="32"/>
  <c r="AD72" i="32"/>
  <c r="AD88" i="32"/>
  <c r="AD109" i="32" s="1"/>
  <c r="AD44" i="32"/>
  <c r="AC66" i="32"/>
  <c r="AC130" i="32"/>
  <c r="AD117" i="32"/>
  <c r="AC138" i="32"/>
  <c r="AF86" i="32"/>
  <c r="AF42" i="32"/>
  <c r="AE64" i="32"/>
  <c r="AD115" i="32"/>
  <c r="AC136" i="32"/>
  <c r="AD92" i="32"/>
  <c r="AD113" i="32" s="1"/>
  <c r="AD48" i="32"/>
  <c r="AC70" i="32"/>
  <c r="AD110" i="32"/>
  <c r="AC131" i="32"/>
  <c r="AD111" i="32"/>
  <c r="AC132" i="32"/>
  <c r="AD87" i="32"/>
  <c r="AD108" i="32" s="1"/>
  <c r="AD43" i="32"/>
  <c r="AC65" i="32"/>
  <c r="AG90" i="32"/>
  <c r="AG46" i="32"/>
  <c r="AF68" i="32"/>
  <c r="AD85" i="32"/>
  <c r="AD41" i="32"/>
  <c r="AC63" i="32"/>
  <c r="AD107" i="32"/>
  <c r="AC128" i="32"/>
  <c r="AB120" i="32"/>
  <c r="AC103" i="32"/>
  <c r="AB124" i="32"/>
  <c r="AE91" i="32"/>
  <c r="AE47" i="32"/>
  <c r="AD69" i="32"/>
  <c r="AD83" i="32"/>
  <c r="AD39" i="32"/>
  <c r="AC61" i="32"/>
  <c r="AE95" i="32"/>
  <c r="AE51" i="32"/>
  <c r="AD73" i="32"/>
  <c r="AD116" i="32"/>
  <c r="AC137" i="32"/>
  <c r="AF89" i="32"/>
  <c r="AF45" i="32"/>
  <c r="AE67" i="32"/>
  <c r="AC99" i="32"/>
  <c r="AC100" i="32" s="1"/>
  <c r="AD112" i="32"/>
  <c r="AC133" i="32"/>
  <c r="AD114" i="32"/>
  <c r="AC135" i="32"/>
  <c r="AE93" i="32"/>
  <c r="AE49" i="32"/>
  <c r="AD71" i="32"/>
  <c r="AC104" i="32"/>
  <c r="AB125" i="32"/>
  <c r="AE82" i="32"/>
  <c r="AE38" i="32"/>
  <c r="AD60" i="32"/>
  <c r="AA141" i="32"/>
  <c r="AE259" i="26"/>
  <c r="AD186" i="26"/>
  <c r="AD227" i="26" s="1"/>
  <c r="AD250" i="26"/>
  <c r="AD238" i="26"/>
  <c r="AD233" i="26"/>
  <c r="AC224" i="26"/>
  <c r="AD254" i="26"/>
  <c r="AD246" i="26"/>
  <c r="AD242" i="26"/>
  <c r="AC239" i="26"/>
  <c r="AD252" i="26"/>
  <c r="AD235" i="26"/>
  <c r="AD231" i="26"/>
  <c r="AD229" i="26"/>
  <c r="AE255" i="26"/>
  <c r="AE257" i="26"/>
  <c r="AD245" i="26"/>
  <c r="AD248" i="26"/>
  <c r="AD228" i="26"/>
  <c r="AD236" i="26"/>
  <c r="AD253" i="26"/>
  <c r="AD232" i="26"/>
  <c r="AD241" i="26"/>
  <c r="AD243" i="26"/>
  <c r="AE258" i="26"/>
  <c r="AD237" i="26"/>
  <c r="AE251" i="26"/>
  <c r="AD240" i="26"/>
  <c r="AD256" i="26"/>
  <c r="AD244" i="26"/>
  <c r="AD234" i="26"/>
  <c r="AD226" i="26"/>
  <c r="AD249" i="26"/>
  <c r="AD230" i="26"/>
  <c r="AD247" i="26"/>
  <c r="AD225" i="26"/>
  <c r="AC227" i="26"/>
  <c r="AB261" i="26"/>
  <c r="AD183" i="26"/>
  <c r="AC220" i="26"/>
  <c r="AD198" i="26"/>
  <c r="AE212" i="26"/>
  <c r="AD179" i="26"/>
  <c r="AD180" i="26" s="1"/>
  <c r="AC106" i="26"/>
  <c r="AC101" i="26"/>
  <c r="AC109" i="26"/>
  <c r="AC107" i="26"/>
  <c r="AC104" i="26"/>
  <c r="AC108" i="26"/>
  <c r="AC105" i="26"/>
  <c r="AC103" i="26"/>
  <c r="AC102" i="26"/>
  <c r="AC100" i="26"/>
  <c r="AD58" i="26"/>
  <c r="AE142" i="26" s="1"/>
  <c r="AD65" i="26"/>
  <c r="AE149" i="26" s="1"/>
  <c r="AE190" i="26" s="1"/>
  <c r="AB137" i="26"/>
  <c r="AE91" i="26"/>
  <c r="AF175" i="26" s="1"/>
  <c r="AF216" i="26" s="1"/>
  <c r="AD133" i="26"/>
  <c r="AD69" i="26"/>
  <c r="AE153" i="26" s="1"/>
  <c r="AE194" i="26" s="1"/>
  <c r="AC111" i="26"/>
  <c r="AD80" i="26"/>
  <c r="AE164" i="26" s="1"/>
  <c r="AE205" i="26" s="1"/>
  <c r="AC122" i="26"/>
  <c r="AD72" i="26"/>
  <c r="AE156" i="26" s="1"/>
  <c r="AE197" i="26" s="1"/>
  <c r="AC114" i="26"/>
  <c r="AD81" i="26"/>
  <c r="AE165" i="26" s="1"/>
  <c r="AE206" i="26" s="1"/>
  <c r="AC123" i="26"/>
  <c r="AD61" i="26"/>
  <c r="AE145" i="26" s="1"/>
  <c r="AD71" i="26"/>
  <c r="AE155" i="26" s="1"/>
  <c r="AE196" i="26" s="1"/>
  <c r="AC113" i="26"/>
  <c r="AD82" i="26"/>
  <c r="AE166" i="26" s="1"/>
  <c r="AE207" i="26" s="1"/>
  <c r="AC124" i="26"/>
  <c r="AE92" i="26"/>
  <c r="AF176" i="26" s="1"/>
  <c r="AF217" i="26" s="1"/>
  <c r="AD134" i="26"/>
  <c r="AD59" i="26"/>
  <c r="AE143" i="26" s="1"/>
  <c r="AE184" i="26" s="1"/>
  <c r="AC95" i="26"/>
  <c r="AD68" i="26"/>
  <c r="AE152" i="26" s="1"/>
  <c r="AE193" i="26" s="1"/>
  <c r="AC110" i="26"/>
  <c r="AD67" i="26"/>
  <c r="AE151" i="26" s="1"/>
  <c r="AE192" i="26" s="1"/>
  <c r="AE87" i="26"/>
  <c r="AF171" i="26" s="1"/>
  <c r="AD129" i="26"/>
  <c r="AE89" i="26"/>
  <c r="AF173" i="26" s="1"/>
  <c r="AF214" i="26" s="1"/>
  <c r="AD131" i="26"/>
  <c r="AD60" i="26"/>
  <c r="AE144" i="26" s="1"/>
  <c r="AD83" i="26"/>
  <c r="AE167" i="26" s="1"/>
  <c r="AE208" i="26" s="1"/>
  <c r="AC125" i="26"/>
  <c r="AD75" i="26"/>
  <c r="AE159" i="26" s="1"/>
  <c r="AE200" i="26" s="1"/>
  <c r="AC117" i="26"/>
  <c r="AD73" i="26"/>
  <c r="AE157" i="26" s="1"/>
  <c r="AC115" i="26"/>
  <c r="AD90" i="26"/>
  <c r="AE174" i="26" s="1"/>
  <c r="AE215" i="26" s="1"/>
  <c r="AC132" i="26"/>
  <c r="AD63" i="26"/>
  <c r="AE147" i="26" s="1"/>
  <c r="AE188" i="26" s="1"/>
  <c r="AD77" i="26"/>
  <c r="AE161" i="26" s="1"/>
  <c r="AE202" i="26" s="1"/>
  <c r="AC119" i="26"/>
  <c r="AE85" i="26"/>
  <c r="AF169" i="26" s="1"/>
  <c r="AF210" i="26" s="1"/>
  <c r="AD127" i="26"/>
  <c r="AD78" i="26"/>
  <c r="AE162" i="26" s="1"/>
  <c r="AE203" i="26" s="1"/>
  <c r="AC120" i="26"/>
  <c r="AD70" i="26"/>
  <c r="AE154" i="26" s="1"/>
  <c r="AE195" i="26" s="1"/>
  <c r="AC112" i="26"/>
  <c r="AD79" i="26"/>
  <c r="AE163" i="26" s="1"/>
  <c r="AE204" i="26" s="1"/>
  <c r="AC121" i="26"/>
  <c r="AD62" i="26"/>
  <c r="AE146" i="26" s="1"/>
  <c r="AE187" i="26" s="1"/>
  <c r="AD88" i="26"/>
  <c r="AE172" i="26" s="1"/>
  <c r="AE213" i="26" s="1"/>
  <c r="AC130" i="26"/>
  <c r="AD66" i="26"/>
  <c r="AE150" i="26" s="1"/>
  <c r="AE191" i="26" s="1"/>
  <c r="AD64" i="26"/>
  <c r="AE148" i="26" s="1"/>
  <c r="AE189" i="26" s="1"/>
  <c r="AD76" i="26"/>
  <c r="AE160" i="26" s="1"/>
  <c r="AE201" i="26" s="1"/>
  <c r="AC118" i="26"/>
  <c r="AD86" i="26"/>
  <c r="AE170" i="26" s="1"/>
  <c r="AE211" i="26" s="1"/>
  <c r="AC128" i="26"/>
  <c r="AD74" i="26"/>
  <c r="AE158" i="26" s="1"/>
  <c r="AE199" i="26" s="1"/>
  <c r="AC116" i="26"/>
  <c r="AD84" i="26"/>
  <c r="AE168" i="26" s="1"/>
  <c r="AE209" i="26" s="1"/>
  <c r="AC126" i="26"/>
  <c r="AE93" i="26"/>
  <c r="AF177" i="26" s="1"/>
  <c r="AF218" i="26" s="1"/>
  <c r="AD135" i="26"/>
  <c r="AC638" i="36" l="1"/>
  <c r="AF357" i="36"/>
  <c r="AF455" i="36" s="1"/>
  <c r="AF322" i="36"/>
  <c r="AF420" i="36" s="1"/>
  <c r="AF366" i="36"/>
  <c r="AF464" i="36" s="1"/>
  <c r="AF318" i="36"/>
  <c r="AF336" i="36"/>
  <c r="AF434" i="36" s="1"/>
  <c r="AG313" i="36"/>
  <c r="AF316" i="36"/>
  <c r="AF414" i="36" s="1"/>
  <c r="AF361" i="36"/>
  <c r="AF459" i="36" s="1"/>
  <c r="AF349" i="36"/>
  <c r="AF447" i="36" s="1"/>
  <c r="AF346" i="36"/>
  <c r="AF444" i="36" s="1"/>
  <c r="AF334" i="36"/>
  <c r="AF342" i="36"/>
  <c r="AF440" i="36" s="1"/>
  <c r="AF353" i="36"/>
  <c r="AF451" i="36" s="1"/>
  <c r="AF364" i="36"/>
  <c r="AF462" i="36" s="1"/>
  <c r="AF338" i="36"/>
  <c r="AF436" i="36" s="1"/>
  <c r="AF321" i="36"/>
  <c r="AF419" i="36" s="1"/>
  <c r="AF315" i="36"/>
  <c r="AF413" i="36" s="1"/>
  <c r="AD635" i="36"/>
  <c r="AF351" i="36"/>
  <c r="AF449" i="36" s="1"/>
  <c r="AF365" i="36"/>
  <c r="AF463" i="36" s="1"/>
  <c r="AF345" i="36"/>
  <c r="AF443" i="36" s="1"/>
  <c r="AF341" i="36"/>
  <c r="AF439" i="36" s="1"/>
  <c r="AF340" i="36"/>
  <c r="AF438" i="36" s="1"/>
  <c r="AF330" i="36"/>
  <c r="AF428" i="36" s="1"/>
  <c r="AF324" i="36"/>
  <c r="AF422" i="36" s="1"/>
  <c r="AF329" i="36"/>
  <c r="AF427" i="36" s="1"/>
  <c r="AD636" i="36"/>
  <c r="AD637" i="36"/>
  <c r="AF358" i="36"/>
  <c r="AF456" i="36" s="1"/>
  <c r="AG359" i="36"/>
  <c r="AF323" i="36"/>
  <c r="AF421" i="36" s="1"/>
  <c r="AF339" i="36"/>
  <c r="AF437" i="36" s="1"/>
  <c r="AF347" i="36"/>
  <c r="AF445" i="36" s="1"/>
  <c r="AF331" i="36"/>
  <c r="AF429" i="36" s="1"/>
  <c r="AF335" i="36"/>
  <c r="AF433" i="36" s="1"/>
  <c r="AF352" i="36"/>
  <c r="AF450" i="36" s="1"/>
  <c r="AF350" i="36"/>
  <c r="AF448" i="36" s="1"/>
  <c r="AF348" i="36"/>
  <c r="AF446" i="36" s="1"/>
  <c r="AF356" i="36"/>
  <c r="AF454" i="36" s="1"/>
  <c r="AF363" i="36"/>
  <c r="AF461" i="36" s="1"/>
  <c r="AG343" i="36"/>
  <c r="AF317" i="36"/>
  <c r="AF325" i="36"/>
  <c r="AF423" i="36" s="1"/>
  <c r="AF320" i="36"/>
  <c r="AF326" i="36"/>
  <c r="AF424" i="36" s="1"/>
  <c r="AF327" i="36"/>
  <c r="AF425" i="36" s="1"/>
  <c r="AF362" i="36"/>
  <c r="AF460" i="36" s="1"/>
  <c r="AG344" i="36"/>
  <c r="AF314" i="36"/>
  <c r="AF412" i="36" s="1"/>
  <c r="AF319" i="36"/>
  <c r="AF417" i="36" s="1"/>
  <c r="AF332" i="36"/>
  <c r="AF430" i="36" s="1"/>
  <c r="AF355" i="36"/>
  <c r="AF453" i="36" s="1"/>
  <c r="AF360" i="36"/>
  <c r="AF458" i="36" s="1"/>
  <c r="AF354" i="36"/>
  <c r="AF452" i="36" s="1"/>
  <c r="AF337" i="36"/>
  <c r="AF435" i="36" s="1"/>
  <c r="AF333" i="36"/>
  <c r="AF431" i="36" s="1"/>
  <c r="AF328" i="36"/>
  <c r="AF426" i="36" s="1"/>
  <c r="AD513" i="36"/>
  <c r="AD642" i="36" s="1"/>
  <c r="AE618" i="36"/>
  <c r="AD622" i="36"/>
  <c r="AD624" i="36"/>
  <c r="AE616" i="36"/>
  <c r="AD630" i="36"/>
  <c r="AE617" i="36"/>
  <c r="AE415" i="36"/>
  <c r="AD629" i="36"/>
  <c r="AD623" i="36"/>
  <c r="AC644" i="36"/>
  <c r="AC625" i="36"/>
  <c r="AB645" i="36"/>
  <c r="AD628" i="36"/>
  <c r="AE528" i="36"/>
  <c r="AE560" i="36"/>
  <c r="AE520" i="36"/>
  <c r="AE527" i="36"/>
  <c r="AE523" i="36"/>
  <c r="AE545" i="36"/>
  <c r="AE522" i="36"/>
  <c r="AE518" i="36"/>
  <c r="AE551" i="36"/>
  <c r="AE511" i="36"/>
  <c r="AE532" i="36"/>
  <c r="AE547" i="36"/>
  <c r="AE554" i="36"/>
  <c r="AE529" i="36"/>
  <c r="AE521" i="36"/>
  <c r="AE558" i="36"/>
  <c r="AE514" i="36"/>
  <c r="AE512" i="36"/>
  <c r="AE544" i="36"/>
  <c r="AE519" i="36"/>
  <c r="AE542" i="36"/>
  <c r="AE549" i="36"/>
  <c r="AE556" i="36"/>
  <c r="AE526" i="36"/>
  <c r="AE531" i="36"/>
  <c r="AE515" i="36"/>
  <c r="AE530" i="36"/>
  <c r="AE552" i="36"/>
  <c r="AE548" i="36"/>
  <c r="AE562" i="36"/>
  <c r="AE537" i="36"/>
  <c r="AE533" i="36"/>
  <c r="AE510" i="36"/>
  <c r="AE535" i="36"/>
  <c r="AE543" i="36"/>
  <c r="AE541" i="36"/>
  <c r="AE553" i="36"/>
  <c r="AE538" i="36"/>
  <c r="AE546" i="36"/>
  <c r="AE525" i="36"/>
  <c r="AE550" i="36"/>
  <c r="AF441" i="36"/>
  <c r="AE539" i="36"/>
  <c r="AE561" i="36"/>
  <c r="AE524" i="36"/>
  <c r="AF457" i="36"/>
  <c r="AE555" i="36"/>
  <c r="AE557" i="36"/>
  <c r="AE534" i="36"/>
  <c r="AE536" i="36"/>
  <c r="AF442" i="36"/>
  <c r="AE540" i="36"/>
  <c r="AE418" i="36"/>
  <c r="AD516" i="36"/>
  <c r="AD641" i="36" s="1"/>
  <c r="AE517" i="36"/>
  <c r="AE559" i="36"/>
  <c r="AC631" i="36"/>
  <c r="AC632" i="36" s="1"/>
  <c r="AE253" i="36"/>
  <c r="AE249" i="36"/>
  <c r="AF245" i="36"/>
  <c r="AE242" i="36"/>
  <c r="AE254" i="36"/>
  <c r="AE266" i="36"/>
  <c r="AE237" i="36"/>
  <c r="AE228" i="36"/>
  <c r="AE255" i="36"/>
  <c r="AE223" i="36"/>
  <c r="AE241" i="36"/>
  <c r="AE222" i="36"/>
  <c r="AE229" i="36"/>
  <c r="AE261" i="36"/>
  <c r="AE250" i="36"/>
  <c r="AE216" i="36"/>
  <c r="AE217" i="36"/>
  <c r="AE252" i="36"/>
  <c r="AE256" i="36"/>
  <c r="AE263" i="36"/>
  <c r="AE267" i="36"/>
  <c r="AF260" i="36"/>
  <c r="AE247" i="36"/>
  <c r="AE218" i="36"/>
  <c r="AE226" i="36"/>
  <c r="AE236" i="36"/>
  <c r="AE225" i="36"/>
  <c r="AE230" i="36"/>
  <c r="AE258" i="36"/>
  <c r="AE231" i="36"/>
  <c r="AE251" i="36"/>
  <c r="AE238" i="36"/>
  <c r="AE224" i="36"/>
  <c r="AE220" i="36"/>
  <c r="AE215" i="36"/>
  <c r="AE262" i="36"/>
  <c r="AE259" i="36"/>
  <c r="AE265" i="36"/>
  <c r="AE248" i="36"/>
  <c r="AE246" i="36"/>
  <c r="AE219" i="36"/>
  <c r="AE221" i="36"/>
  <c r="AE240" i="36"/>
  <c r="AE233" i="36"/>
  <c r="AE257" i="36"/>
  <c r="AF244" i="36"/>
  <c r="AE232" i="36"/>
  <c r="AE243" i="36"/>
  <c r="AE264" i="36"/>
  <c r="AE239" i="36"/>
  <c r="AE235" i="36"/>
  <c r="AE234" i="36"/>
  <c r="AE227" i="36"/>
  <c r="AC619" i="36"/>
  <c r="AD408" i="36"/>
  <c r="AB505" i="36"/>
  <c r="AF416" i="36"/>
  <c r="AE111" i="36"/>
  <c r="AF127" i="36"/>
  <c r="AF133" i="36"/>
  <c r="AF137" i="36"/>
  <c r="AF121" i="36"/>
  <c r="AF141" i="36"/>
  <c r="AF128" i="36"/>
  <c r="AF139" i="36"/>
  <c r="AF120" i="36"/>
  <c r="AF122" i="36"/>
  <c r="AF117" i="36"/>
  <c r="AF119" i="36"/>
  <c r="AF123" i="36"/>
  <c r="AF135" i="36"/>
  <c r="AE209" i="36"/>
  <c r="AF126" i="36"/>
  <c r="AF138" i="36"/>
  <c r="AF143" i="36"/>
  <c r="AF124" i="36"/>
  <c r="AF132" i="36"/>
  <c r="AF125" i="36"/>
  <c r="AF134" i="36"/>
  <c r="AF131" i="36"/>
  <c r="AF140" i="36"/>
  <c r="AF136" i="36"/>
  <c r="AF432" i="36"/>
  <c r="AF130" i="36"/>
  <c r="AF142" i="36"/>
  <c r="AF144" i="36"/>
  <c r="AF129" i="36"/>
  <c r="AF118" i="36"/>
  <c r="AF116" i="36"/>
  <c r="AC603" i="36"/>
  <c r="AD308" i="36"/>
  <c r="AG145" i="36"/>
  <c r="AF148" i="36"/>
  <c r="AF149" i="36"/>
  <c r="AF147" i="36"/>
  <c r="AF150" i="36"/>
  <c r="AG146" i="36"/>
  <c r="AF164" i="36"/>
  <c r="AF156" i="36"/>
  <c r="AG161" i="36"/>
  <c r="AF167" i="36"/>
  <c r="AF160" i="36"/>
  <c r="AF166" i="36"/>
  <c r="AF165" i="36"/>
  <c r="AF154" i="36"/>
  <c r="AF162" i="36"/>
  <c r="AF163" i="36"/>
  <c r="AF153" i="36"/>
  <c r="AF159" i="36"/>
  <c r="AF158" i="36"/>
  <c r="AF151" i="36"/>
  <c r="AF406" i="36"/>
  <c r="AF157" i="36"/>
  <c r="AF155" i="36"/>
  <c r="AF168" i="36"/>
  <c r="AF152" i="36"/>
  <c r="AE407" i="36"/>
  <c r="AG115" i="36"/>
  <c r="AF214" i="36"/>
  <c r="AE411" i="36"/>
  <c r="AD509" i="36"/>
  <c r="AD643" i="36" s="1"/>
  <c r="AD99" i="32"/>
  <c r="AD100" i="32" s="1"/>
  <c r="AC77" i="32"/>
  <c r="AD55" i="32"/>
  <c r="AD126" i="32"/>
  <c r="AD134" i="32"/>
  <c r="AD129" i="32"/>
  <c r="AE87" i="32"/>
  <c r="AE108" i="32" s="1"/>
  <c r="AE43" i="32"/>
  <c r="AD65" i="32"/>
  <c r="AE85" i="32"/>
  <c r="AE41" i="32"/>
  <c r="AD63" i="32"/>
  <c r="AH90" i="32"/>
  <c r="AH46" i="32"/>
  <c r="AG68" i="32"/>
  <c r="AE92" i="32"/>
  <c r="AE113" i="32" s="1"/>
  <c r="AE48" i="32"/>
  <c r="AD70" i="32"/>
  <c r="AE117" i="32"/>
  <c r="AD138" i="32"/>
  <c r="AE83" i="32"/>
  <c r="AE39" i="32"/>
  <c r="AD61" i="32"/>
  <c r="AF91" i="32"/>
  <c r="AF47" i="32"/>
  <c r="AE69" i="32"/>
  <c r="AE107" i="32"/>
  <c r="AD128" i="32"/>
  <c r="AF93" i="32"/>
  <c r="AF49" i="32"/>
  <c r="AE71" i="32"/>
  <c r="AE114" i="32"/>
  <c r="AD135" i="32"/>
  <c r="AG89" i="32"/>
  <c r="AG45" i="32"/>
  <c r="AF67" i="32"/>
  <c r="AE116" i="32"/>
  <c r="AD137" i="32"/>
  <c r="AB141" i="32"/>
  <c r="AE110" i="32"/>
  <c r="AD131" i="32"/>
  <c r="AE115" i="32"/>
  <c r="AD136" i="32"/>
  <c r="AE88" i="32"/>
  <c r="AE109" i="32" s="1"/>
  <c r="AE44" i="32"/>
  <c r="AD66" i="32"/>
  <c r="AD106" i="32"/>
  <c r="AC127" i="32"/>
  <c r="AE111" i="32"/>
  <c r="AD132" i="32"/>
  <c r="AC120" i="32"/>
  <c r="AD103" i="32"/>
  <c r="AC124" i="32"/>
  <c r="AF94" i="32"/>
  <c r="AF50" i="32"/>
  <c r="AE72" i="32"/>
  <c r="AE112" i="32"/>
  <c r="AD133" i="32"/>
  <c r="AD104" i="32"/>
  <c r="AC125" i="32"/>
  <c r="AF95" i="32"/>
  <c r="AF51" i="32"/>
  <c r="AE73" i="32"/>
  <c r="AG96" i="32"/>
  <c r="AG52" i="32"/>
  <c r="AF74" i="32"/>
  <c r="AF82" i="32"/>
  <c r="AF38" i="32"/>
  <c r="AE60" i="32"/>
  <c r="AG86" i="32"/>
  <c r="AG42" i="32"/>
  <c r="AF64" i="32"/>
  <c r="AD130" i="32"/>
  <c r="AE84" i="32"/>
  <c r="AE105" i="32" s="1"/>
  <c r="AE40" i="32"/>
  <c r="AD62" i="32"/>
  <c r="AE198" i="26"/>
  <c r="AE239" i="26" s="1"/>
  <c r="AF259" i="26"/>
  <c r="AE186" i="26"/>
  <c r="AE227" i="26" s="1"/>
  <c r="AC261" i="26"/>
  <c r="AE230" i="26"/>
  <c r="AE236" i="26"/>
  <c r="AE235" i="26"/>
  <c r="AE253" i="26"/>
  <c r="AE244" i="26"/>
  <c r="AF255" i="26"/>
  <c r="AE247" i="26"/>
  <c r="AF257" i="26"/>
  <c r="AD239" i="26"/>
  <c r="AE240" i="26"/>
  <c r="AE254" i="26"/>
  <c r="AF258" i="26"/>
  <c r="AE225" i="26"/>
  <c r="AE228" i="26"/>
  <c r="AF251" i="26"/>
  <c r="AF212" i="26"/>
  <c r="AE238" i="26"/>
  <c r="AE231" i="26"/>
  <c r="AD224" i="26"/>
  <c r="AE256" i="26"/>
  <c r="AE252" i="26"/>
  <c r="AE241" i="26"/>
  <c r="AE233" i="26"/>
  <c r="AE248" i="26"/>
  <c r="AE183" i="26"/>
  <c r="AE232" i="26"/>
  <c r="AE245" i="26"/>
  <c r="AE243" i="26"/>
  <c r="AE246" i="26"/>
  <c r="AE250" i="26"/>
  <c r="AE242" i="26"/>
  <c r="AE229" i="26"/>
  <c r="AE249" i="26"/>
  <c r="AE234" i="26"/>
  <c r="AE237" i="26"/>
  <c r="AD220" i="26"/>
  <c r="AE179" i="26"/>
  <c r="AE180" i="26" s="1"/>
  <c r="AE185" i="26"/>
  <c r="AD105" i="26"/>
  <c r="AD100" i="26"/>
  <c r="AE58" i="26"/>
  <c r="AF142" i="26" s="1"/>
  <c r="AD108" i="26"/>
  <c r="AD106" i="26"/>
  <c r="AD103" i="26"/>
  <c r="AD104" i="26"/>
  <c r="AD102" i="26"/>
  <c r="AD109" i="26"/>
  <c r="AD107" i="26"/>
  <c r="AD101" i="26"/>
  <c r="AE76" i="26"/>
  <c r="AF160" i="26" s="1"/>
  <c r="AF201" i="26" s="1"/>
  <c r="AD118" i="26"/>
  <c r="AE70" i="26"/>
  <c r="AF154" i="26" s="1"/>
  <c r="AF195" i="26" s="1"/>
  <c r="AD112" i="26"/>
  <c r="AE90" i="26"/>
  <c r="AF174" i="26" s="1"/>
  <c r="AF215" i="26" s="1"/>
  <c r="AD132" i="26"/>
  <c r="AE83" i="26"/>
  <c r="AF167" i="26" s="1"/>
  <c r="AF208" i="26" s="1"/>
  <c r="AD125" i="26"/>
  <c r="AF92" i="26"/>
  <c r="AG176" i="26" s="1"/>
  <c r="AG217" i="26" s="1"/>
  <c r="AE134" i="26"/>
  <c r="AE73" i="26"/>
  <c r="AF157" i="26" s="1"/>
  <c r="AD115" i="26"/>
  <c r="AE71" i="26"/>
  <c r="AF155" i="26" s="1"/>
  <c r="AF196" i="26" s="1"/>
  <c r="AD113" i="26"/>
  <c r="AE86" i="26"/>
  <c r="AF170" i="26" s="1"/>
  <c r="AF211" i="26" s="1"/>
  <c r="AD128" i="26"/>
  <c r="AE79" i="26"/>
  <c r="AF163" i="26" s="1"/>
  <c r="AF204" i="26" s="1"/>
  <c r="AD121" i="26"/>
  <c r="AE63" i="26"/>
  <c r="AF147" i="26" s="1"/>
  <c r="AF188" i="26" s="1"/>
  <c r="AE82" i="26"/>
  <c r="AF166" i="26" s="1"/>
  <c r="AF207" i="26" s="1"/>
  <c r="AD124" i="26"/>
  <c r="AE65" i="26"/>
  <c r="AF149" i="26" s="1"/>
  <c r="AF190" i="26" s="1"/>
  <c r="AE88" i="26"/>
  <c r="AF172" i="26" s="1"/>
  <c r="AF213" i="26" s="1"/>
  <c r="AD130" i="26"/>
  <c r="AE66" i="26"/>
  <c r="AF150" i="26" s="1"/>
  <c r="AF191" i="26" s="1"/>
  <c r="AE62" i="26"/>
  <c r="AF146" i="26" s="1"/>
  <c r="AF187" i="26" s="1"/>
  <c r="AF85" i="26"/>
  <c r="AG169" i="26" s="1"/>
  <c r="AG210" i="26" s="1"/>
  <c r="AE127" i="26"/>
  <c r="AE77" i="26"/>
  <c r="AF161" i="26" s="1"/>
  <c r="AF202" i="26" s="1"/>
  <c r="AD119" i="26"/>
  <c r="AE72" i="26"/>
  <c r="AF156" i="26" s="1"/>
  <c r="AF197" i="26" s="1"/>
  <c r="AD114" i="26"/>
  <c r="AE80" i="26"/>
  <c r="AF164" i="26" s="1"/>
  <c r="AF205" i="26" s="1"/>
  <c r="AD122" i="26"/>
  <c r="AF93" i="26"/>
  <c r="AG177" i="26" s="1"/>
  <c r="AG218" i="26" s="1"/>
  <c r="AE135" i="26"/>
  <c r="AE74" i="26"/>
  <c r="AF158" i="26" s="1"/>
  <c r="AF199" i="26" s="1"/>
  <c r="AD116" i="26"/>
  <c r="AE75" i="26"/>
  <c r="AF159" i="26" s="1"/>
  <c r="AF200" i="26" s="1"/>
  <c r="AD117" i="26"/>
  <c r="AE67" i="26"/>
  <c r="AF151" i="26" s="1"/>
  <c r="AF192" i="26" s="1"/>
  <c r="AC137" i="26"/>
  <c r="AE81" i="26"/>
  <c r="AF165" i="26" s="1"/>
  <c r="AF206" i="26" s="1"/>
  <c r="AD123" i="26"/>
  <c r="AF91" i="26"/>
  <c r="AG175" i="26" s="1"/>
  <c r="AG216" i="26" s="1"/>
  <c r="AE133" i="26"/>
  <c r="AE59" i="26"/>
  <c r="AF143" i="26" s="1"/>
  <c r="AF184" i="26" s="1"/>
  <c r="AD95" i="26"/>
  <c r="AF89" i="26"/>
  <c r="AG173" i="26" s="1"/>
  <c r="AG214" i="26" s="1"/>
  <c r="AE131" i="26"/>
  <c r="AF87" i="26"/>
  <c r="AG171" i="26" s="1"/>
  <c r="AE129" i="26"/>
  <c r="AE68" i="26"/>
  <c r="AF152" i="26" s="1"/>
  <c r="AF193" i="26" s="1"/>
  <c r="AD110" i="26"/>
  <c r="AE84" i="26"/>
  <c r="AF168" i="26" s="1"/>
  <c r="AF209" i="26" s="1"/>
  <c r="AD126" i="26"/>
  <c r="AE64" i="26"/>
  <c r="AF148" i="26" s="1"/>
  <c r="AF189" i="26" s="1"/>
  <c r="AE78" i="26"/>
  <c r="AF162" i="26" s="1"/>
  <c r="AF203" i="26" s="1"/>
  <c r="AD120" i="26"/>
  <c r="AE60" i="26"/>
  <c r="AF144" i="26" s="1"/>
  <c r="AE61" i="26"/>
  <c r="AF145" i="26" s="1"/>
  <c r="AE69" i="26"/>
  <c r="AF153" i="26" s="1"/>
  <c r="AF194" i="26" s="1"/>
  <c r="AD111" i="26"/>
  <c r="AD638" i="36" l="1"/>
  <c r="AF198" i="26"/>
  <c r="AG349" i="36"/>
  <c r="AG364" i="36"/>
  <c r="AG348" i="36"/>
  <c r="AG446" i="36" s="1"/>
  <c r="AG340" i="36"/>
  <c r="AG438" i="36" s="1"/>
  <c r="AG341" i="36"/>
  <c r="AG439" i="36" s="1"/>
  <c r="AG333" i="36"/>
  <c r="AG431" i="36" s="1"/>
  <c r="AG326" i="36"/>
  <c r="AG424" i="36" s="1"/>
  <c r="AE635" i="36"/>
  <c r="AE637" i="36"/>
  <c r="AG365" i="36"/>
  <c r="AG329" i="36"/>
  <c r="AG319" i="36"/>
  <c r="AG417" i="36" s="1"/>
  <c r="AG363" i="36"/>
  <c r="AG461" i="36" s="1"/>
  <c r="AH343" i="36"/>
  <c r="AG342" i="36"/>
  <c r="AG440" i="36" s="1"/>
  <c r="AG322" i="36"/>
  <c r="AG420" i="36" s="1"/>
  <c r="AG358" i="36"/>
  <c r="AG456" i="36" s="1"/>
  <c r="AG321" i="36"/>
  <c r="AG339" i="36"/>
  <c r="AG437" i="36" s="1"/>
  <c r="AG351" i="36"/>
  <c r="AG449" i="36" s="1"/>
  <c r="AG332" i="36"/>
  <c r="AG430" i="36" s="1"/>
  <c r="AG335" i="36"/>
  <c r="AG433" i="36" s="1"/>
  <c r="AG357" i="36"/>
  <c r="AG455" i="36" s="1"/>
  <c r="AG345" i="36"/>
  <c r="AG314" i="36"/>
  <c r="AG412" i="36" s="1"/>
  <c r="AG328" i="36"/>
  <c r="AG317" i="36"/>
  <c r="AG350" i="36"/>
  <c r="AG448" i="36" s="1"/>
  <c r="AH359" i="36"/>
  <c r="AG315" i="36"/>
  <c r="AG413" i="36" s="1"/>
  <c r="AG366" i="36"/>
  <c r="AG464" i="36" s="1"/>
  <c r="AG361" i="36"/>
  <c r="AG459" i="36" s="1"/>
  <c r="AG354" i="36"/>
  <c r="AG452" i="36" s="1"/>
  <c r="AG347" i="36"/>
  <c r="AG445" i="36" s="1"/>
  <c r="AG316" i="36"/>
  <c r="AG414" i="36" s="1"/>
  <c r="AG334" i="36"/>
  <c r="AG432" i="36" s="1"/>
  <c r="AG323" i="36"/>
  <c r="AG421" i="36" s="1"/>
  <c r="AG320" i="36"/>
  <c r="AG331" i="36"/>
  <c r="AG429" i="36" s="1"/>
  <c r="AE636" i="36"/>
  <c r="AG356" i="36"/>
  <c r="AG454" i="36" s="1"/>
  <c r="AD625" i="36"/>
  <c r="AH313" i="36"/>
  <c r="AG353" i="36"/>
  <c r="AG451" i="36" s="1"/>
  <c r="AG360" i="36"/>
  <c r="AG458" i="36" s="1"/>
  <c r="AG362" i="36"/>
  <c r="AG460" i="36" s="1"/>
  <c r="AG327" i="36"/>
  <c r="AG425" i="36" s="1"/>
  <c r="AG338" i="36"/>
  <c r="AG436" i="36" s="1"/>
  <c r="AG330" i="36"/>
  <c r="AG336" i="36"/>
  <c r="AG434" i="36" s="1"/>
  <c r="AG318" i="36"/>
  <c r="AG416" i="36" s="1"/>
  <c r="AG325" i="36"/>
  <c r="AG423" i="36" s="1"/>
  <c r="AG355" i="36"/>
  <c r="AG453" i="36" s="1"/>
  <c r="AG352" i="36"/>
  <c r="AG450" i="36" s="1"/>
  <c r="AH344" i="36"/>
  <c r="AG346" i="36"/>
  <c r="AG444" i="36" s="1"/>
  <c r="AG324" i="36"/>
  <c r="AG422" i="36" s="1"/>
  <c r="AG337" i="36"/>
  <c r="AG435" i="36" s="1"/>
  <c r="AE624" i="36"/>
  <c r="AE622" i="36"/>
  <c r="AD644" i="36"/>
  <c r="AF618" i="36"/>
  <c r="AF616" i="36"/>
  <c r="AE623" i="36"/>
  <c r="AC645" i="36"/>
  <c r="AE628" i="36"/>
  <c r="AF617" i="36"/>
  <c r="AF415" i="36"/>
  <c r="AF513" i="36" s="1"/>
  <c r="AE629" i="36"/>
  <c r="AE513" i="36"/>
  <c r="AE642" i="36" s="1"/>
  <c r="AE630" i="36"/>
  <c r="AF520" i="36"/>
  <c r="AF524" i="36"/>
  <c r="AF512" i="36"/>
  <c r="AF530" i="36"/>
  <c r="AF551" i="36"/>
  <c r="AF533" i="36"/>
  <c r="AF536" i="36"/>
  <c r="AF558" i="36"/>
  <c r="AF521" i="36"/>
  <c r="AF531" i="36"/>
  <c r="AF519" i="36"/>
  <c r="AF542" i="36"/>
  <c r="AF526" i="36"/>
  <c r="AF525" i="36"/>
  <c r="AF518" i="36"/>
  <c r="AF532" i="36"/>
  <c r="AF511" i="36"/>
  <c r="AF522" i="36"/>
  <c r="AF523" i="36"/>
  <c r="AF560" i="36"/>
  <c r="AF527" i="36"/>
  <c r="AF544" i="36"/>
  <c r="AF538" i="36"/>
  <c r="AF559" i="36"/>
  <c r="AF557" i="36"/>
  <c r="AF514" i="36"/>
  <c r="AF543" i="36"/>
  <c r="AF515" i="36"/>
  <c r="AF550" i="36"/>
  <c r="AF534" i="36"/>
  <c r="AF546" i="36"/>
  <c r="AF537" i="36"/>
  <c r="AF528" i="36"/>
  <c r="AF541" i="36"/>
  <c r="AF552" i="36"/>
  <c r="AF545" i="36"/>
  <c r="AF553" i="36"/>
  <c r="AF517" i="36"/>
  <c r="AG441" i="36"/>
  <c r="AF539" i="36"/>
  <c r="AG457" i="36"/>
  <c r="AF555" i="36"/>
  <c r="AF562" i="36"/>
  <c r="AF556" i="36"/>
  <c r="AF554" i="36"/>
  <c r="AF535" i="36"/>
  <c r="AG442" i="36"/>
  <c r="AF540" i="36"/>
  <c r="AF561" i="36"/>
  <c r="AF549" i="36"/>
  <c r="AF547" i="36"/>
  <c r="AF529" i="36"/>
  <c r="AF418" i="36"/>
  <c r="AE516" i="36"/>
  <c r="AE641" i="36" s="1"/>
  <c r="AF510" i="36"/>
  <c r="AF548" i="36"/>
  <c r="AD631" i="36"/>
  <c r="AD632" i="36" s="1"/>
  <c r="AF262" i="36"/>
  <c r="AF216" i="36"/>
  <c r="AF267" i="36"/>
  <c r="AF261" i="36"/>
  <c r="AF259" i="36"/>
  <c r="AF263" i="36"/>
  <c r="AF248" i="36"/>
  <c r="AF215" i="36"/>
  <c r="AF241" i="36"/>
  <c r="AF221" i="36"/>
  <c r="AF232" i="36"/>
  <c r="AF251" i="36"/>
  <c r="AF231" i="36"/>
  <c r="AF257" i="36"/>
  <c r="AF223" i="36"/>
  <c r="AF225" i="36"/>
  <c r="AF219" i="36"/>
  <c r="AF226" i="36"/>
  <c r="AF254" i="36"/>
  <c r="AG245" i="36"/>
  <c r="AF236" i="36"/>
  <c r="AF253" i="36"/>
  <c r="AF266" i="36"/>
  <c r="AF247" i="36"/>
  <c r="AF217" i="36"/>
  <c r="AF229" i="36"/>
  <c r="AF242" i="36"/>
  <c r="AF238" i="36"/>
  <c r="AF258" i="36"/>
  <c r="AF228" i="36"/>
  <c r="AF230" i="36"/>
  <c r="AF234" i="36"/>
  <c r="AF250" i="36"/>
  <c r="AF256" i="36"/>
  <c r="AF264" i="36"/>
  <c r="AG260" i="36"/>
  <c r="AF249" i="36"/>
  <c r="AG244" i="36"/>
  <c r="AF233" i="36"/>
  <c r="AF222" i="36"/>
  <c r="AF227" i="36"/>
  <c r="AF237" i="36"/>
  <c r="AF252" i="36"/>
  <c r="AF235" i="36"/>
  <c r="AF224" i="36"/>
  <c r="AF218" i="36"/>
  <c r="AF240" i="36"/>
  <c r="AF265" i="36"/>
  <c r="AF255" i="36"/>
  <c r="AF246" i="36"/>
  <c r="AF243" i="36"/>
  <c r="AF239" i="36"/>
  <c r="AF220" i="36"/>
  <c r="AD619" i="36"/>
  <c r="AE408" i="36"/>
  <c r="AC505" i="36"/>
  <c r="AG428" i="36"/>
  <c r="AG135" i="36"/>
  <c r="AF209" i="36"/>
  <c r="AG138" i="36"/>
  <c r="AG139" i="36"/>
  <c r="AG141" i="36"/>
  <c r="AG127" i="36"/>
  <c r="AG130" i="36"/>
  <c r="AG131" i="36"/>
  <c r="AG427" i="36"/>
  <c r="AG118" i="36"/>
  <c r="AG132" i="36"/>
  <c r="AG124" i="36"/>
  <c r="AG123" i="36"/>
  <c r="AG120" i="36"/>
  <c r="AG137" i="36"/>
  <c r="AG133" i="36"/>
  <c r="AG125" i="36"/>
  <c r="AG463" i="36"/>
  <c r="AG140" i="36"/>
  <c r="AG126" i="36"/>
  <c r="AG119" i="36"/>
  <c r="AG128" i="36"/>
  <c r="AG121" i="36"/>
  <c r="AG129" i="36"/>
  <c r="AG144" i="36"/>
  <c r="AG117" i="36"/>
  <c r="AG116" i="36"/>
  <c r="AG142" i="36"/>
  <c r="AG136" i="36"/>
  <c r="AG134" i="36"/>
  <c r="AG143" i="36"/>
  <c r="AG122" i="36"/>
  <c r="AG447" i="36"/>
  <c r="AG462" i="36"/>
  <c r="AF111" i="36"/>
  <c r="AD603" i="36"/>
  <c r="AE308" i="36"/>
  <c r="AG147" i="36"/>
  <c r="AG443" i="36"/>
  <c r="AG149" i="36"/>
  <c r="AH146" i="36"/>
  <c r="AG148" i="36"/>
  <c r="AG150" i="36"/>
  <c r="AH145" i="36"/>
  <c r="AG158" i="36"/>
  <c r="AG163" i="36"/>
  <c r="AG164" i="36"/>
  <c r="AH161" i="36"/>
  <c r="AG152" i="36"/>
  <c r="AG151" i="36"/>
  <c r="AG406" i="36"/>
  <c r="AG162" i="36"/>
  <c r="AG165" i="36"/>
  <c r="AG156" i="36"/>
  <c r="AG155" i="36"/>
  <c r="AG160" i="36"/>
  <c r="AG153" i="36"/>
  <c r="AG159" i="36"/>
  <c r="AG167" i="36"/>
  <c r="AG166" i="36"/>
  <c r="AG168" i="36"/>
  <c r="AG157" i="36"/>
  <c r="AG154" i="36"/>
  <c r="AF407" i="36"/>
  <c r="AG426" i="36"/>
  <c r="AH115" i="36"/>
  <c r="AG214" i="36"/>
  <c r="AF411" i="36"/>
  <c r="AE509" i="36"/>
  <c r="AE643" i="36" s="1"/>
  <c r="AG419" i="36"/>
  <c r="AD77" i="32"/>
  <c r="AE99" i="32"/>
  <c r="AE100" i="32" s="1"/>
  <c r="AE126" i="32"/>
  <c r="AE129" i="32"/>
  <c r="AE134" i="32"/>
  <c r="AF117" i="32"/>
  <c r="AE138" i="32"/>
  <c r="AF84" i="32"/>
  <c r="AF105" i="32" s="1"/>
  <c r="AF40" i="32"/>
  <c r="AE62" i="32"/>
  <c r="AG93" i="32"/>
  <c r="AG49" i="32"/>
  <c r="AF71" i="32"/>
  <c r="AG91" i="32"/>
  <c r="AG47" i="32"/>
  <c r="AF69" i="32"/>
  <c r="AG82" i="32"/>
  <c r="AG38" i="32"/>
  <c r="AF60" i="32"/>
  <c r="AC141" i="32"/>
  <c r="AF116" i="32"/>
  <c r="AE137" i="32"/>
  <c r="AE55" i="32"/>
  <c r="AD120" i="32"/>
  <c r="AE103" i="32"/>
  <c r="AD124" i="32"/>
  <c r="AG95" i="32"/>
  <c r="AG51" i="32"/>
  <c r="AF73" i="32"/>
  <c r="AG94" i="32"/>
  <c r="AG50" i="32"/>
  <c r="AF72" i="32"/>
  <c r="AF88" i="32"/>
  <c r="AF109" i="32" s="1"/>
  <c r="AF44" i="32"/>
  <c r="AE66" i="32"/>
  <c r="AF115" i="32"/>
  <c r="AE136" i="32"/>
  <c r="AF114" i="32"/>
  <c r="AE135" i="32"/>
  <c r="AF107" i="32"/>
  <c r="AE128" i="32"/>
  <c r="AF92" i="32"/>
  <c r="AF113" i="32" s="1"/>
  <c r="AF48" i="32"/>
  <c r="AE70" i="32"/>
  <c r="AI90" i="32"/>
  <c r="AI46" i="32"/>
  <c r="AH68" i="32"/>
  <c r="AE104" i="32"/>
  <c r="AD125" i="32"/>
  <c r="AF112" i="32"/>
  <c r="AE133" i="32"/>
  <c r="AE106" i="32"/>
  <c r="AD127" i="32"/>
  <c r="AF110" i="32"/>
  <c r="AE131" i="32"/>
  <c r="AF87" i="32"/>
  <c r="AF108" i="32" s="1"/>
  <c r="AF43" i="32"/>
  <c r="AE65" i="32"/>
  <c r="AF111" i="32"/>
  <c r="AE132" i="32"/>
  <c r="AH86" i="32"/>
  <c r="AH42" i="32"/>
  <c r="AG64" i="32"/>
  <c r="AH89" i="32"/>
  <c r="AH45" i="32"/>
  <c r="AG67" i="32"/>
  <c r="AH96" i="32"/>
  <c r="AH52" i="32"/>
  <c r="AG74" i="32"/>
  <c r="AE130" i="32"/>
  <c r="AF83" i="32"/>
  <c r="AF39" i="32"/>
  <c r="AE61" i="32"/>
  <c r="AF85" i="32"/>
  <c r="AF41" i="32"/>
  <c r="AE63" i="32"/>
  <c r="AD261" i="26"/>
  <c r="AG212" i="26"/>
  <c r="AG253" i="26" s="1"/>
  <c r="AG259" i="26"/>
  <c r="AF186" i="26"/>
  <c r="AF227" i="26" s="1"/>
  <c r="AF256" i="26"/>
  <c r="AF248" i="26"/>
  <c r="AF243" i="26"/>
  <c r="AE220" i="26"/>
  <c r="AE226" i="26"/>
  <c r="AF247" i="26"/>
  <c r="AG251" i="26"/>
  <c r="AF229" i="26"/>
  <c r="AF239" i="26"/>
  <c r="AF236" i="26"/>
  <c r="AF253" i="26"/>
  <c r="AF240" i="26"/>
  <c r="AF244" i="26"/>
  <c r="AF228" i="26"/>
  <c r="AG257" i="26"/>
  <c r="AF230" i="26"/>
  <c r="AG255" i="26"/>
  <c r="AF233" i="26"/>
  <c r="AF246" i="26"/>
  <c r="AF232" i="26"/>
  <c r="AF245" i="26"/>
  <c r="AG258" i="26"/>
  <c r="AF242" i="26"/>
  <c r="AF235" i="26"/>
  <c r="AF234" i="26"/>
  <c r="AF231" i="26"/>
  <c r="AF237" i="26"/>
  <c r="AF250" i="26"/>
  <c r="AF225" i="26"/>
  <c r="AF241" i="26"/>
  <c r="AF238" i="26"/>
  <c r="AF254" i="26"/>
  <c r="AF252" i="26"/>
  <c r="AF249" i="26"/>
  <c r="AE224" i="26"/>
  <c r="AF179" i="26"/>
  <c r="AF180" i="26" s="1"/>
  <c r="AF183" i="26"/>
  <c r="AF185" i="26"/>
  <c r="AE103" i="26"/>
  <c r="AE107" i="26"/>
  <c r="AE104" i="26"/>
  <c r="AE105" i="26"/>
  <c r="AE102" i="26"/>
  <c r="AE106" i="26"/>
  <c r="AE109" i="26"/>
  <c r="AE108" i="26"/>
  <c r="AE100" i="26"/>
  <c r="AF58" i="26"/>
  <c r="AG142" i="26" s="1"/>
  <c r="AE101" i="26"/>
  <c r="AG89" i="26"/>
  <c r="AH173" i="26" s="1"/>
  <c r="AH214" i="26" s="1"/>
  <c r="AF131" i="26"/>
  <c r="AF63" i="26"/>
  <c r="AG147" i="26" s="1"/>
  <c r="AG188" i="26" s="1"/>
  <c r="AG87" i="26"/>
  <c r="AH171" i="26" s="1"/>
  <c r="AF129" i="26"/>
  <c r="AG91" i="26"/>
  <c r="AH175" i="26" s="1"/>
  <c r="AH216" i="26" s="1"/>
  <c r="AF133" i="26"/>
  <c r="AF81" i="26"/>
  <c r="AG165" i="26" s="1"/>
  <c r="AG206" i="26" s="1"/>
  <c r="AE123" i="26"/>
  <c r="AF88" i="26"/>
  <c r="AG172" i="26" s="1"/>
  <c r="AG213" i="26" s="1"/>
  <c r="AE130" i="26"/>
  <c r="AF82" i="26"/>
  <c r="AG166" i="26" s="1"/>
  <c r="AG207" i="26" s="1"/>
  <c r="AE124" i="26"/>
  <c r="AF71" i="26"/>
  <c r="AG155" i="26" s="1"/>
  <c r="AG196" i="26" s="1"/>
  <c r="AE113" i="26"/>
  <c r="AF70" i="26"/>
  <c r="AG154" i="26" s="1"/>
  <c r="AG195" i="26" s="1"/>
  <c r="AE112" i="26"/>
  <c r="AF75" i="26"/>
  <c r="AG159" i="26" s="1"/>
  <c r="AG200" i="26" s="1"/>
  <c r="AE117" i="26"/>
  <c r="AF69" i="26"/>
  <c r="AG153" i="26" s="1"/>
  <c r="AG194" i="26" s="1"/>
  <c r="AE111" i="26"/>
  <c r="AD137" i="26"/>
  <c r="AF66" i="26"/>
  <c r="AG150" i="26" s="1"/>
  <c r="AG191" i="26" s="1"/>
  <c r="AF77" i="26"/>
  <c r="AG161" i="26" s="1"/>
  <c r="AG202" i="26" s="1"/>
  <c r="AE119" i="26"/>
  <c r="AG92" i="26"/>
  <c r="AH176" i="26" s="1"/>
  <c r="AH217" i="26" s="1"/>
  <c r="AF134" i="26"/>
  <c r="AF78" i="26"/>
  <c r="AG162" i="26" s="1"/>
  <c r="AG203" i="26" s="1"/>
  <c r="AE120" i="26"/>
  <c r="AF72" i="26"/>
  <c r="AG156" i="26" s="1"/>
  <c r="AG197" i="26" s="1"/>
  <c r="AE114" i="26"/>
  <c r="AG85" i="26"/>
  <c r="AH169" i="26" s="1"/>
  <c r="AH210" i="26" s="1"/>
  <c r="AF127" i="26"/>
  <c r="AF79" i="26"/>
  <c r="AG163" i="26" s="1"/>
  <c r="AG204" i="26" s="1"/>
  <c r="AE121" i="26"/>
  <c r="AF59" i="26"/>
  <c r="AG143" i="26" s="1"/>
  <c r="AG184" i="26" s="1"/>
  <c r="AE95" i="26"/>
  <c r="AF67" i="26"/>
  <c r="AG151" i="26" s="1"/>
  <c r="AG192" i="26" s="1"/>
  <c r="AF74" i="26"/>
  <c r="AG158" i="26" s="1"/>
  <c r="AG199" i="26" s="1"/>
  <c r="AE116" i="26"/>
  <c r="AF84" i="26"/>
  <c r="AG168" i="26" s="1"/>
  <c r="AG209" i="26" s="1"/>
  <c r="AE126" i="26"/>
  <c r="AF80" i="26"/>
  <c r="AG164" i="26" s="1"/>
  <c r="AG205" i="26" s="1"/>
  <c r="AE122" i="26"/>
  <c r="AF86" i="26"/>
  <c r="AG170" i="26" s="1"/>
  <c r="AG211" i="26" s="1"/>
  <c r="AE128" i="26"/>
  <c r="AF90" i="26"/>
  <c r="AG174" i="26" s="1"/>
  <c r="AG215" i="26" s="1"/>
  <c r="AE132" i="26"/>
  <c r="AF60" i="26"/>
  <c r="AG144" i="26" s="1"/>
  <c r="AF61" i="26"/>
  <c r="AG145" i="26" s="1"/>
  <c r="AF64" i="26"/>
  <c r="AG148" i="26" s="1"/>
  <c r="AG189" i="26" s="1"/>
  <c r="AF68" i="26"/>
  <c r="AG152" i="26" s="1"/>
  <c r="AG193" i="26" s="1"/>
  <c r="AE110" i="26"/>
  <c r="AG93" i="26"/>
  <c r="AH177" i="26" s="1"/>
  <c r="AH218" i="26" s="1"/>
  <c r="AF135" i="26"/>
  <c r="AF62" i="26"/>
  <c r="AG146" i="26" s="1"/>
  <c r="AG187" i="26" s="1"/>
  <c r="AF65" i="26"/>
  <c r="AG149" i="26" s="1"/>
  <c r="AG190" i="26" s="1"/>
  <c r="AF73" i="26"/>
  <c r="AG157" i="26" s="1"/>
  <c r="AG198" i="26" s="1"/>
  <c r="AE115" i="26"/>
  <c r="AF83" i="26"/>
  <c r="AG167" i="26" s="1"/>
  <c r="AG208" i="26" s="1"/>
  <c r="AE125" i="26"/>
  <c r="AF76" i="26"/>
  <c r="AG160" i="26" s="1"/>
  <c r="AG201" i="26" s="1"/>
  <c r="AE118" i="26"/>
  <c r="AE625" i="36" l="1"/>
  <c r="AD645" i="36"/>
  <c r="AH212" i="26"/>
  <c r="AE638" i="36"/>
  <c r="AH358" i="36"/>
  <c r="AH456" i="36" s="1"/>
  <c r="AH346" i="36"/>
  <c r="AH444" i="36" s="1"/>
  <c r="AH327" i="36"/>
  <c r="AH425" i="36" s="1"/>
  <c r="AH338" i="36"/>
  <c r="AH436" i="36" s="1"/>
  <c r="AH321" i="36"/>
  <c r="AH419" i="36" s="1"/>
  <c r="AH336" i="36"/>
  <c r="AH434" i="36" s="1"/>
  <c r="AH352" i="36"/>
  <c r="AH450" i="36" s="1"/>
  <c r="AI344" i="36"/>
  <c r="AF637" i="36"/>
  <c r="AH355" i="36"/>
  <c r="AH453" i="36" s="1"/>
  <c r="AH354" i="36"/>
  <c r="AH452" i="36" s="1"/>
  <c r="AH361" i="36"/>
  <c r="AH459" i="36" s="1"/>
  <c r="AH340" i="36"/>
  <c r="AH438" i="36" s="1"/>
  <c r="AH330" i="36"/>
  <c r="AH428" i="36" s="1"/>
  <c r="AH329" i="36"/>
  <c r="AH427" i="36" s="1"/>
  <c r="AH333" i="36"/>
  <c r="AH431" i="36" s="1"/>
  <c r="AH364" i="36"/>
  <c r="AH462" i="36" s="1"/>
  <c r="AH314" i="36"/>
  <c r="AH412" i="36" s="1"/>
  <c r="AH323" i="36"/>
  <c r="AH421" i="36" s="1"/>
  <c r="AH316" i="36"/>
  <c r="AH414" i="36" s="1"/>
  <c r="AH320" i="36"/>
  <c r="AH353" i="36"/>
  <c r="AH451" i="36" s="1"/>
  <c r="AH362" i="36"/>
  <c r="AH460" i="36" s="1"/>
  <c r="AH366" i="36"/>
  <c r="AH464" i="36" s="1"/>
  <c r="AH363" i="36"/>
  <c r="AH461" i="36" s="1"/>
  <c r="AH356" i="36"/>
  <c r="AH454" i="36" s="1"/>
  <c r="AH347" i="36"/>
  <c r="AH445" i="36" s="1"/>
  <c r="AH319" i="36"/>
  <c r="AH417" i="36" s="1"/>
  <c r="AH328" i="36"/>
  <c r="AH426" i="36" s="1"/>
  <c r="AI313" i="36"/>
  <c r="AH360" i="36"/>
  <c r="AH458" i="36" s="1"/>
  <c r="AH326" i="36"/>
  <c r="AH424" i="36" s="1"/>
  <c r="AH365" i="36"/>
  <c r="AH463" i="36" s="1"/>
  <c r="AH345" i="36"/>
  <c r="AH443" i="36" s="1"/>
  <c r="AH315" i="36"/>
  <c r="AH413" i="36" s="1"/>
  <c r="AH331" i="36"/>
  <c r="AH429" i="36" s="1"/>
  <c r="AH325" i="36"/>
  <c r="AH423" i="36" s="1"/>
  <c r="AH341" i="36"/>
  <c r="AH439" i="36" s="1"/>
  <c r="AH317" i="36"/>
  <c r="AH335" i="36"/>
  <c r="AH433" i="36" s="1"/>
  <c r="AH339" i="36"/>
  <c r="AH437" i="36" s="1"/>
  <c r="AF635" i="36"/>
  <c r="AH357" i="36"/>
  <c r="AH455" i="36" s="1"/>
  <c r="AH349" i="36"/>
  <c r="AH447" i="36" s="1"/>
  <c r="AH348" i="36"/>
  <c r="AH446" i="36" s="1"/>
  <c r="AH351" i="36"/>
  <c r="AH449" i="36" s="1"/>
  <c r="AH350" i="36"/>
  <c r="AH448" i="36" s="1"/>
  <c r="AH332" i="36"/>
  <c r="AH430" i="36" s="1"/>
  <c r="AH342" i="36"/>
  <c r="AH440" i="36" s="1"/>
  <c r="AH324" i="36"/>
  <c r="AH422" i="36" s="1"/>
  <c r="AH318" i="36"/>
  <c r="AH416" i="36" s="1"/>
  <c r="AH337" i="36"/>
  <c r="AH435" i="36" s="1"/>
  <c r="AF636" i="36"/>
  <c r="AI343" i="36"/>
  <c r="AI359" i="36"/>
  <c r="AH334" i="36"/>
  <c r="AH432" i="36" s="1"/>
  <c r="AH322" i="36"/>
  <c r="AH420" i="36" s="1"/>
  <c r="AF624" i="36"/>
  <c r="AG617" i="36"/>
  <c r="AG618" i="36"/>
  <c r="AE644" i="36"/>
  <c r="AF642" i="36"/>
  <c r="AF622" i="36"/>
  <c r="AG415" i="36"/>
  <c r="AF629" i="36"/>
  <c r="AF623" i="36"/>
  <c r="AF630" i="36"/>
  <c r="AF628" i="36"/>
  <c r="AG616" i="36"/>
  <c r="AG553" i="36"/>
  <c r="AG534" i="36"/>
  <c r="AG529" i="36"/>
  <c r="AG551" i="36"/>
  <c r="AG558" i="36"/>
  <c r="AG519" i="36"/>
  <c r="AG511" i="36"/>
  <c r="AG517" i="36"/>
  <c r="AG520" i="36"/>
  <c r="AG554" i="36"/>
  <c r="AG562" i="36"/>
  <c r="AG541" i="36"/>
  <c r="AG515" i="36"/>
  <c r="AG522" i="36"/>
  <c r="AG510" i="36"/>
  <c r="AG531" i="36"/>
  <c r="AG530" i="36"/>
  <c r="AG556" i="36"/>
  <c r="AG514" i="36"/>
  <c r="AG533" i="36"/>
  <c r="AG535" i="36"/>
  <c r="AG523" i="36"/>
  <c r="AG550" i="36"/>
  <c r="AG518" i="36"/>
  <c r="AG537" i="36"/>
  <c r="AG512" i="36"/>
  <c r="AG536" i="36"/>
  <c r="AG528" i="36"/>
  <c r="AG560" i="36"/>
  <c r="AG559" i="36"/>
  <c r="AG561" i="36"/>
  <c r="AG525" i="36"/>
  <c r="AG549" i="36"/>
  <c r="AG527" i="36"/>
  <c r="AG532" i="36"/>
  <c r="AG521" i="36"/>
  <c r="AG557" i="36"/>
  <c r="AG546" i="36"/>
  <c r="AG547" i="36"/>
  <c r="AG548" i="36"/>
  <c r="AG543" i="36"/>
  <c r="AG552" i="36"/>
  <c r="AG544" i="36"/>
  <c r="AG538" i="36"/>
  <c r="AG542" i="36"/>
  <c r="AG524" i="36"/>
  <c r="AG526" i="36"/>
  <c r="AG418" i="36"/>
  <c r="AF516" i="36"/>
  <c r="AF641" i="36" s="1"/>
  <c r="AH457" i="36"/>
  <c r="AG555" i="36"/>
  <c r="AG545" i="36"/>
  <c r="AH441" i="36"/>
  <c r="AG539" i="36"/>
  <c r="AH442" i="36"/>
  <c r="AG540" i="36"/>
  <c r="AE631" i="36"/>
  <c r="AE632" i="36" s="1"/>
  <c r="AG267" i="36"/>
  <c r="AG252" i="36"/>
  <c r="AG264" i="36"/>
  <c r="AG243" i="36"/>
  <c r="AG218" i="36"/>
  <c r="AG232" i="36"/>
  <c r="AG226" i="36"/>
  <c r="AG261" i="36"/>
  <c r="AG263" i="36"/>
  <c r="AG249" i="36"/>
  <c r="AG246" i="36"/>
  <c r="AG235" i="36"/>
  <c r="AG228" i="36"/>
  <c r="AG225" i="36"/>
  <c r="AG236" i="36"/>
  <c r="AG240" i="36"/>
  <c r="AG265" i="36"/>
  <c r="AG238" i="36"/>
  <c r="AG256" i="36"/>
  <c r="AG248" i="36"/>
  <c r="AG259" i="36"/>
  <c r="AG262" i="36"/>
  <c r="AG247" i="36"/>
  <c r="AG222" i="36"/>
  <c r="AG237" i="36"/>
  <c r="AG217" i="36"/>
  <c r="AG241" i="36"/>
  <c r="AG266" i="36"/>
  <c r="AG221" i="36"/>
  <c r="AG215" i="36"/>
  <c r="AG223" i="36"/>
  <c r="AH244" i="36"/>
  <c r="AG224" i="36"/>
  <c r="AG239" i="36"/>
  <c r="AG254" i="36"/>
  <c r="AG250" i="36"/>
  <c r="AG253" i="36"/>
  <c r="AG251" i="36"/>
  <c r="AG257" i="36"/>
  <c r="AH245" i="36"/>
  <c r="AG242" i="36"/>
  <c r="AG216" i="36"/>
  <c r="AG220" i="36"/>
  <c r="AG231" i="36"/>
  <c r="AG230" i="36"/>
  <c r="AG234" i="36"/>
  <c r="AH260" i="36"/>
  <c r="AG219" i="36"/>
  <c r="AG258" i="36"/>
  <c r="AG255" i="36"/>
  <c r="AG233" i="36"/>
  <c r="AG227" i="36"/>
  <c r="AG229" i="36"/>
  <c r="AE619" i="36"/>
  <c r="AF408" i="36"/>
  <c r="AD505" i="36"/>
  <c r="AH133" i="36"/>
  <c r="AH122" i="36"/>
  <c r="AH128" i="36"/>
  <c r="AH120" i="36"/>
  <c r="AH132" i="36"/>
  <c r="AH130" i="36"/>
  <c r="AH127" i="36"/>
  <c r="AH140" i="36"/>
  <c r="AH125" i="36"/>
  <c r="AH139" i="36"/>
  <c r="AG111" i="36"/>
  <c r="AH142" i="36"/>
  <c r="AH117" i="36"/>
  <c r="AH131" i="36"/>
  <c r="AG209" i="36"/>
  <c r="AH143" i="36"/>
  <c r="AH137" i="36"/>
  <c r="AH129" i="36"/>
  <c r="AH135" i="36"/>
  <c r="AH121" i="36"/>
  <c r="AH124" i="36"/>
  <c r="AH126" i="36"/>
  <c r="AH116" i="36"/>
  <c r="AH123" i="36"/>
  <c r="AH118" i="36"/>
  <c r="AH138" i="36"/>
  <c r="AH134" i="36"/>
  <c r="AH144" i="36"/>
  <c r="AH119" i="36"/>
  <c r="AH136" i="36"/>
  <c r="AH141" i="36"/>
  <c r="AE603" i="36"/>
  <c r="AF308" i="36"/>
  <c r="AH148" i="36"/>
  <c r="AI146" i="36"/>
  <c r="AI145" i="36"/>
  <c r="AH149" i="36"/>
  <c r="AH150" i="36"/>
  <c r="AH147" i="36"/>
  <c r="AH167" i="36"/>
  <c r="AH164" i="36"/>
  <c r="AH163" i="36"/>
  <c r="AH154" i="36"/>
  <c r="AH159" i="36"/>
  <c r="AH160" i="36"/>
  <c r="AH162" i="36"/>
  <c r="AH166" i="36"/>
  <c r="AH157" i="36"/>
  <c r="AH168" i="36"/>
  <c r="AH156" i="36"/>
  <c r="AH165" i="36"/>
  <c r="AH406" i="36"/>
  <c r="AH151" i="36"/>
  <c r="AH152" i="36"/>
  <c r="AI161" i="36"/>
  <c r="AH153" i="36"/>
  <c r="AH155" i="36"/>
  <c r="AH158" i="36"/>
  <c r="AG407" i="36"/>
  <c r="AG411" i="36"/>
  <c r="AF509" i="36"/>
  <c r="AF643" i="36" s="1"/>
  <c r="AI115" i="36"/>
  <c r="AH214" i="36"/>
  <c r="AF99" i="32"/>
  <c r="AF100" i="32" s="1"/>
  <c r="AE77" i="32"/>
  <c r="AF55" i="32"/>
  <c r="AF129" i="32"/>
  <c r="AF130" i="32"/>
  <c r="AF134" i="32"/>
  <c r="AH82" i="32"/>
  <c r="AH38" i="32"/>
  <c r="AG60" i="32"/>
  <c r="AF126" i="32"/>
  <c r="AI96" i="32"/>
  <c r="AI52" i="32"/>
  <c r="AH74" i="32"/>
  <c r="AG111" i="32"/>
  <c r="AF132" i="32"/>
  <c r="AG88" i="32"/>
  <c r="AG109" i="32" s="1"/>
  <c r="AG44" i="32"/>
  <c r="AF66" i="32"/>
  <c r="AG84" i="32"/>
  <c r="AG105" i="32" s="1"/>
  <c r="AG40" i="32"/>
  <c r="AF62" i="32"/>
  <c r="AJ90" i="32"/>
  <c r="AJ46" i="32"/>
  <c r="AI68" i="32"/>
  <c r="AG83" i="32"/>
  <c r="AG39" i="32"/>
  <c r="AF61" i="32"/>
  <c r="AG114" i="32"/>
  <c r="AF135" i="32"/>
  <c r="AG115" i="32"/>
  <c r="AF136" i="32"/>
  <c r="AH95" i="32"/>
  <c r="AH51" i="32"/>
  <c r="AG73" i="32"/>
  <c r="AG85" i="32"/>
  <c r="AG41" i="32"/>
  <c r="AF63" i="32"/>
  <c r="AI89" i="32"/>
  <c r="AI45" i="32"/>
  <c r="AH67" i="32"/>
  <c r="AG87" i="32"/>
  <c r="AG108" i="32" s="1"/>
  <c r="AG43" i="32"/>
  <c r="AF65" i="32"/>
  <c r="AG112" i="32"/>
  <c r="AF133" i="32"/>
  <c r="AG92" i="32"/>
  <c r="AG113" i="32" s="1"/>
  <c r="AG48" i="32"/>
  <c r="AF70" i="32"/>
  <c r="AH94" i="32"/>
  <c r="AH50" i="32"/>
  <c r="AG72" i="32"/>
  <c r="AD141" i="32"/>
  <c r="AH93" i="32"/>
  <c r="AH49" i="32"/>
  <c r="AG71" i="32"/>
  <c r="AF104" i="32"/>
  <c r="AE125" i="32"/>
  <c r="AI86" i="32"/>
  <c r="AI42" i="32"/>
  <c r="AH64" i="32"/>
  <c r="AG107" i="32"/>
  <c r="AF128" i="32"/>
  <c r="AE120" i="32"/>
  <c r="AF103" i="32"/>
  <c r="AE124" i="32"/>
  <c r="AH91" i="32"/>
  <c r="AH47" i="32"/>
  <c r="AG69" i="32"/>
  <c r="AG110" i="32"/>
  <c r="AF131" i="32"/>
  <c r="AF106" i="32"/>
  <c r="AE127" i="32"/>
  <c r="AG116" i="32"/>
  <c r="AF137" i="32"/>
  <c r="AG117" i="32"/>
  <c r="AF138" i="32"/>
  <c r="AE261" i="26"/>
  <c r="AH259" i="26"/>
  <c r="AG186" i="26"/>
  <c r="AG227" i="26" s="1"/>
  <c r="AG256" i="26"/>
  <c r="AG240" i="26"/>
  <c r="AG232" i="26"/>
  <c r="AG233" i="26"/>
  <c r="AG252" i="26"/>
  <c r="AG249" i="26"/>
  <c r="AG234" i="26"/>
  <c r="AG225" i="26"/>
  <c r="AG244" i="26"/>
  <c r="AG235" i="26"/>
  <c r="AG248" i="26"/>
  <c r="AH253" i="26"/>
  <c r="AF226" i="26"/>
  <c r="AH257" i="26"/>
  <c r="AG230" i="26"/>
  <c r="AG246" i="26"/>
  <c r="AG229" i="26"/>
  <c r="AF224" i="26"/>
  <c r="AG238" i="26"/>
  <c r="AG239" i="26"/>
  <c r="AG245" i="26"/>
  <c r="AH258" i="26"/>
  <c r="AG241" i="26"/>
  <c r="AG254" i="26"/>
  <c r="AG231" i="26"/>
  <c r="AG250" i="26"/>
  <c r="AH255" i="26"/>
  <c r="AG242" i="26"/>
  <c r="AG237" i="26"/>
  <c r="AG228" i="26"/>
  <c r="AH251" i="26"/>
  <c r="AG243" i="26"/>
  <c r="AG236" i="26"/>
  <c r="AG247" i="26"/>
  <c r="AF220" i="26"/>
  <c r="AG179" i="26"/>
  <c r="AG180" i="26" s="1"/>
  <c r="AG185" i="26"/>
  <c r="AG183" i="26"/>
  <c r="AF104" i="26"/>
  <c r="AF102" i="26"/>
  <c r="AF108" i="26"/>
  <c r="AF103" i="26"/>
  <c r="AF109" i="26"/>
  <c r="AF100" i="26"/>
  <c r="AG58" i="26"/>
  <c r="AH142" i="26" s="1"/>
  <c r="AF107" i="26"/>
  <c r="AF106" i="26"/>
  <c r="AF105" i="26"/>
  <c r="AF101" i="26"/>
  <c r="AG67" i="26"/>
  <c r="AH151" i="26" s="1"/>
  <c r="AH192" i="26" s="1"/>
  <c r="AG90" i="26"/>
  <c r="AH174" i="26" s="1"/>
  <c r="AH215" i="26" s="1"/>
  <c r="AF132" i="26"/>
  <c r="AG74" i="26"/>
  <c r="AH158" i="26" s="1"/>
  <c r="AH199" i="26" s="1"/>
  <c r="AF116" i="26"/>
  <c r="AH85" i="26"/>
  <c r="AI169" i="26" s="1"/>
  <c r="AI210" i="26" s="1"/>
  <c r="AG127" i="26"/>
  <c r="AH87" i="26"/>
  <c r="AI171" i="26" s="1"/>
  <c r="AI212" i="26" s="1"/>
  <c r="AG129" i="26"/>
  <c r="AG83" i="26"/>
  <c r="AH167" i="26" s="1"/>
  <c r="AH208" i="26" s="1"/>
  <c r="AF125" i="26"/>
  <c r="AH92" i="26"/>
  <c r="AI176" i="26" s="1"/>
  <c r="AI217" i="26" s="1"/>
  <c r="AG134" i="26"/>
  <c r="AG77" i="26"/>
  <c r="AH161" i="26" s="1"/>
  <c r="AH202" i="26" s="1"/>
  <c r="AF119" i="26"/>
  <c r="AG75" i="26"/>
  <c r="AH159" i="26" s="1"/>
  <c r="AH200" i="26" s="1"/>
  <c r="AF117" i="26"/>
  <c r="AG71" i="26"/>
  <c r="AH155" i="26" s="1"/>
  <c r="AH196" i="26" s="1"/>
  <c r="AF113" i="26"/>
  <c r="AG81" i="26"/>
  <c r="AH165" i="26" s="1"/>
  <c r="AH206" i="26" s="1"/>
  <c r="AF123" i="26"/>
  <c r="AG60" i="26"/>
  <c r="AH144" i="26" s="1"/>
  <c r="AG76" i="26"/>
  <c r="AH160" i="26" s="1"/>
  <c r="AH201" i="26" s="1"/>
  <c r="AF118" i="26"/>
  <c r="AG78" i="26"/>
  <c r="AH162" i="26" s="1"/>
  <c r="AH203" i="26" s="1"/>
  <c r="AF120" i="26"/>
  <c r="AG62" i="26"/>
  <c r="AH146" i="26" s="1"/>
  <c r="AH187" i="26" s="1"/>
  <c r="AH93" i="26"/>
  <c r="AI177" i="26" s="1"/>
  <c r="AI218" i="26" s="1"/>
  <c r="AG135" i="26"/>
  <c r="AG64" i="26"/>
  <c r="AH148" i="26" s="1"/>
  <c r="AH189" i="26" s="1"/>
  <c r="AH91" i="26"/>
  <c r="AI175" i="26" s="1"/>
  <c r="AI216" i="26" s="1"/>
  <c r="AG133" i="26"/>
  <c r="AG68" i="26"/>
  <c r="AH152" i="26" s="1"/>
  <c r="AH193" i="26" s="1"/>
  <c r="AF110" i="26"/>
  <c r="AG61" i="26"/>
  <c r="AH145" i="26" s="1"/>
  <c r="AG88" i="26"/>
  <c r="AH172" i="26" s="1"/>
  <c r="AH213" i="26" s="1"/>
  <c r="AF130" i="26"/>
  <c r="AG73" i="26"/>
  <c r="AH157" i="26" s="1"/>
  <c r="AH198" i="26" s="1"/>
  <c r="AF115" i="26"/>
  <c r="AG86" i="26"/>
  <c r="AH170" i="26" s="1"/>
  <c r="AH211" i="26" s="1"/>
  <c r="AF128" i="26"/>
  <c r="AE137" i="26"/>
  <c r="AG79" i="26"/>
  <c r="AH163" i="26" s="1"/>
  <c r="AH204" i="26" s="1"/>
  <c r="AF121" i="26"/>
  <c r="AG66" i="26"/>
  <c r="AH150" i="26" s="1"/>
  <c r="AH191" i="26" s="1"/>
  <c r="AG69" i="26"/>
  <c r="AH153" i="26" s="1"/>
  <c r="AH194" i="26" s="1"/>
  <c r="AF111" i="26"/>
  <c r="AH89" i="26"/>
  <c r="AI173" i="26" s="1"/>
  <c r="AI214" i="26" s="1"/>
  <c r="AG131" i="26"/>
  <c r="AG65" i="26"/>
  <c r="AH149" i="26" s="1"/>
  <c r="AH190" i="26" s="1"/>
  <c r="AG80" i="26"/>
  <c r="AH164" i="26" s="1"/>
  <c r="AH205" i="26" s="1"/>
  <c r="AF122" i="26"/>
  <c r="AG84" i="26"/>
  <c r="AH168" i="26" s="1"/>
  <c r="AH209" i="26" s="1"/>
  <c r="AF126" i="26"/>
  <c r="AG59" i="26"/>
  <c r="AH143" i="26" s="1"/>
  <c r="AH184" i="26" s="1"/>
  <c r="AF95" i="26"/>
  <c r="AG72" i="26"/>
  <c r="AH156" i="26" s="1"/>
  <c r="AH197" i="26" s="1"/>
  <c r="AF114" i="26"/>
  <c r="AG70" i="26"/>
  <c r="AH154" i="26" s="1"/>
  <c r="AH195" i="26" s="1"/>
  <c r="AF112" i="26"/>
  <c r="AG82" i="26"/>
  <c r="AH166" i="26" s="1"/>
  <c r="AH207" i="26" s="1"/>
  <c r="AF124" i="26"/>
  <c r="AG63" i="26"/>
  <c r="AH147" i="26" s="1"/>
  <c r="AH188" i="26" s="1"/>
  <c r="AH186" i="26" l="1"/>
  <c r="AF638" i="36"/>
  <c r="AI366" i="36"/>
  <c r="AJ343" i="36"/>
  <c r="AJ145" i="36"/>
  <c r="AI334" i="36"/>
  <c r="AI432" i="36" s="1"/>
  <c r="AI330" i="36"/>
  <c r="AI428" i="36" s="1"/>
  <c r="AJ313" i="36"/>
  <c r="AJ115" i="36"/>
  <c r="AI351" i="36"/>
  <c r="AI355" i="36"/>
  <c r="AI453" i="36" s="1"/>
  <c r="AI365" i="36"/>
  <c r="AI463" i="36" s="1"/>
  <c r="AJ344" i="36"/>
  <c r="AJ146" i="36"/>
  <c r="AI316" i="36"/>
  <c r="AI414" i="36" s="1"/>
  <c r="AI322" i="36"/>
  <c r="AI420" i="36" s="1"/>
  <c r="AI323" i="36"/>
  <c r="AI421" i="36" s="1"/>
  <c r="AI318" i="36"/>
  <c r="AI364" i="36"/>
  <c r="AI321" i="36"/>
  <c r="AI319" i="36"/>
  <c r="AI417" i="36" s="1"/>
  <c r="AI338" i="36"/>
  <c r="AI436" i="36" s="1"/>
  <c r="AI326" i="36"/>
  <c r="AI424" i="36" s="1"/>
  <c r="AJ359" i="36"/>
  <c r="AJ161" i="36"/>
  <c r="AI317" i="36"/>
  <c r="AI349" i="36"/>
  <c r="AI358" i="36"/>
  <c r="AI456" i="36" s="1"/>
  <c r="AI333" i="36"/>
  <c r="AI431" i="36" s="1"/>
  <c r="AI329" i="36"/>
  <c r="AI427" i="36" s="1"/>
  <c r="AI353" i="36"/>
  <c r="AI451" i="36" s="1"/>
  <c r="AI350" i="36"/>
  <c r="AI448" i="36" s="1"/>
  <c r="AI360" i="36"/>
  <c r="AI458" i="36" s="1"/>
  <c r="AI346" i="36"/>
  <c r="AI314" i="36"/>
  <c r="AI320" i="36"/>
  <c r="AG637" i="36"/>
  <c r="AI357" i="36"/>
  <c r="AI455" i="36" s="1"/>
  <c r="AI348" i="36"/>
  <c r="AI446" i="36" s="1"/>
  <c r="AI342" i="36"/>
  <c r="AI440" i="36" s="1"/>
  <c r="AI327" i="36"/>
  <c r="AI425" i="36" s="1"/>
  <c r="AI315" i="36"/>
  <c r="AI362" i="36"/>
  <c r="AI337" i="36"/>
  <c r="AI435" i="36" s="1"/>
  <c r="AI341" i="36"/>
  <c r="AI439" i="36" s="1"/>
  <c r="AI345" i="36"/>
  <c r="AI443" i="36" s="1"/>
  <c r="AI363" i="36"/>
  <c r="AI461" i="36" s="1"/>
  <c r="AI352" i="36"/>
  <c r="AI450" i="36" s="1"/>
  <c r="AI339" i="36"/>
  <c r="AI437" i="36" s="1"/>
  <c r="AI332" i="36"/>
  <c r="AI335" i="36"/>
  <c r="AI340" i="36"/>
  <c r="AI438" i="36" s="1"/>
  <c r="AI325" i="36"/>
  <c r="AI331" i="36"/>
  <c r="AI429" i="36" s="1"/>
  <c r="AG636" i="36"/>
  <c r="AI356" i="36"/>
  <c r="AI454" i="36" s="1"/>
  <c r="AI354" i="36"/>
  <c r="AI452" i="36" s="1"/>
  <c r="AI361" i="36"/>
  <c r="AI347" i="36"/>
  <c r="AI336" i="36"/>
  <c r="AI434" i="36" s="1"/>
  <c r="AI324" i="36"/>
  <c r="AI422" i="36" s="1"/>
  <c r="AI328" i="36"/>
  <c r="AI426" i="36" s="1"/>
  <c r="AG635" i="36"/>
  <c r="AE645" i="36"/>
  <c r="AG624" i="36"/>
  <c r="AF625" i="36"/>
  <c r="AH617" i="36"/>
  <c r="AH618" i="36"/>
  <c r="AG628" i="36"/>
  <c r="AH616" i="36"/>
  <c r="AG630" i="36"/>
  <c r="AH415" i="36"/>
  <c r="AG629" i="36"/>
  <c r="AF644" i="36"/>
  <c r="AG622" i="36"/>
  <c r="AG623" i="36"/>
  <c r="AG513" i="36"/>
  <c r="AG642" i="36" s="1"/>
  <c r="AH561" i="36"/>
  <c r="AH524" i="36"/>
  <c r="AH548" i="36"/>
  <c r="AH533" i="36"/>
  <c r="AH515" i="36"/>
  <c r="AH547" i="36"/>
  <c r="AH528" i="36"/>
  <c r="AH536" i="36"/>
  <c r="AH530" i="36"/>
  <c r="AH553" i="36"/>
  <c r="AH546" i="36"/>
  <c r="AH510" i="36"/>
  <c r="AH559" i="36"/>
  <c r="AH552" i="36"/>
  <c r="AH523" i="36"/>
  <c r="AH535" i="36"/>
  <c r="AH529" i="36"/>
  <c r="AH541" i="36"/>
  <c r="AH550" i="36"/>
  <c r="AH556" i="36"/>
  <c r="AH511" i="36"/>
  <c r="AH519" i="36"/>
  <c r="AH557" i="36"/>
  <c r="AH554" i="36"/>
  <c r="AH551" i="36"/>
  <c r="AH522" i="36"/>
  <c r="AH532" i="36"/>
  <c r="AH544" i="36"/>
  <c r="AH542" i="36"/>
  <c r="AH545" i="36"/>
  <c r="AH560" i="36"/>
  <c r="AH514" i="36"/>
  <c r="AH562" i="36"/>
  <c r="AH558" i="36"/>
  <c r="AH521" i="36"/>
  <c r="AH538" i="36"/>
  <c r="AH520" i="36"/>
  <c r="AI441" i="36"/>
  <c r="AH539" i="36"/>
  <c r="AH418" i="36"/>
  <c r="AG516" i="36"/>
  <c r="AG641" i="36" s="1"/>
  <c r="AI457" i="36"/>
  <c r="AH555" i="36"/>
  <c r="AH526" i="36"/>
  <c r="AI442" i="36"/>
  <c r="AH540" i="36"/>
  <c r="AH549" i="36"/>
  <c r="AH518" i="36"/>
  <c r="AH543" i="36"/>
  <c r="AH525" i="36"/>
  <c r="AH537" i="36"/>
  <c r="AH531" i="36"/>
  <c r="AH527" i="36"/>
  <c r="AH512" i="36"/>
  <c r="AH517" i="36"/>
  <c r="AH534" i="36"/>
  <c r="AF631" i="36"/>
  <c r="AF632" i="36" s="1"/>
  <c r="AH246" i="36"/>
  <c r="AH233" i="36"/>
  <c r="AH230" i="36"/>
  <c r="AH265" i="36"/>
  <c r="AH237" i="36"/>
  <c r="AH225" i="36"/>
  <c r="AH228" i="36"/>
  <c r="AH216" i="36"/>
  <c r="AH235" i="36"/>
  <c r="AH264" i="36"/>
  <c r="AH262" i="36"/>
  <c r="AH236" i="36"/>
  <c r="AH241" i="36"/>
  <c r="AH261" i="36"/>
  <c r="AH217" i="36"/>
  <c r="AH223" i="36"/>
  <c r="AH226" i="36"/>
  <c r="AH232" i="36"/>
  <c r="AH252" i="36"/>
  <c r="AH249" i="36"/>
  <c r="AI260" i="36"/>
  <c r="AH255" i="36"/>
  <c r="AH259" i="36"/>
  <c r="AH263" i="36"/>
  <c r="AH248" i="36"/>
  <c r="AH218" i="36"/>
  <c r="AH222" i="36"/>
  <c r="AH220" i="36"/>
  <c r="AH229" i="36"/>
  <c r="AH254" i="36"/>
  <c r="AI245" i="36"/>
  <c r="AH234" i="36"/>
  <c r="AH247" i="36"/>
  <c r="AH251" i="36"/>
  <c r="AI464" i="36"/>
  <c r="AH267" i="36"/>
  <c r="AH240" i="36"/>
  <c r="AH215" i="36"/>
  <c r="AH238" i="36"/>
  <c r="AH231" i="36"/>
  <c r="AH257" i="36"/>
  <c r="AH258" i="36"/>
  <c r="AH266" i="36"/>
  <c r="AI244" i="36"/>
  <c r="AH242" i="36"/>
  <c r="AH224" i="36"/>
  <c r="AH219" i="36"/>
  <c r="AH253" i="36"/>
  <c r="AH221" i="36"/>
  <c r="AH250" i="36"/>
  <c r="AH256" i="36"/>
  <c r="AH243" i="36"/>
  <c r="AH239" i="36"/>
  <c r="AH227" i="36"/>
  <c r="AF619" i="36"/>
  <c r="AG408" i="36"/>
  <c r="AE505" i="36"/>
  <c r="AI416" i="36"/>
  <c r="AI449" i="36"/>
  <c r="AI136" i="36"/>
  <c r="AI144" i="36"/>
  <c r="AI124" i="36"/>
  <c r="AH209" i="36"/>
  <c r="AI462" i="36"/>
  <c r="AI119" i="36"/>
  <c r="AI126" i="36"/>
  <c r="AI121" i="36"/>
  <c r="AI142" i="36"/>
  <c r="AI140" i="36"/>
  <c r="AI127" i="36"/>
  <c r="AI132" i="36"/>
  <c r="AI123" i="36"/>
  <c r="AI129" i="36"/>
  <c r="AI133" i="36"/>
  <c r="AI459" i="36"/>
  <c r="AI143" i="36"/>
  <c r="AI128" i="36"/>
  <c r="AI139" i="36"/>
  <c r="AI120" i="36"/>
  <c r="AI134" i="36"/>
  <c r="AI138" i="36"/>
  <c r="AI130" i="36"/>
  <c r="AI460" i="36"/>
  <c r="AI118" i="36"/>
  <c r="AI137" i="36"/>
  <c r="AI117" i="36"/>
  <c r="AI125" i="36"/>
  <c r="AI122" i="36"/>
  <c r="AI131" i="36"/>
  <c r="AI447" i="36"/>
  <c r="AI141" i="36"/>
  <c r="AI116" i="36"/>
  <c r="AI135" i="36"/>
  <c r="AH111" i="36"/>
  <c r="AF603" i="36"/>
  <c r="AG308" i="36"/>
  <c r="AI149" i="36"/>
  <c r="AI445" i="36"/>
  <c r="AI147" i="36"/>
  <c r="AI150" i="36"/>
  <c r="AI148" i="36"/>
  <c r="AI444" i="36"/>
  <c r="AI152" i="36"/>
  <c r="AI167" i="36"/>
  <c r="AI153" i="36"/>
  <c r="AI156" i="36"/>
  <c r="AI168" i="36"/>
  <c r="AI164" i="36"/>
  <c r="AI159" i="36"/>
  <c r="AI154" i="36"/>
  <c r="AI158" i="36"/>
  <c r="AI155" i="36"/>
  <c r="AI151" i="36"/>
  <c r="AI406" i="36"/>
  <c r="AI163" i="36"/>
  <c r="AI160" i="36"/>
  <c r="AI165" i="36"/>
  <c r="AI166" i="36"/>
  <c r="AI162" i="36"/>
  <c r="AI157" i="36"/>
  <c r="AH407" i="36"/>
  <c r="AI214" i="36"/>
  <c r="AI413" i="36"/>
  <c r="AH411" i="36"/>
  <c r="AG509" i="36"/>
  <c r="AG643" i="36" s="1"/>
  <c r="AI430" i="36"/>
  <c r="AI423" i="36"/>
  <c r="AI433" i="36"/>
  <c r="AI419" i="36"/>
  <c r="AI412" i="36"/>
  <c r="AF77" i="32"/>
  <c r="AG126" i="32"/>
  <c r="AG130" i="32"/>
  <c r="AG129" i="32"/>
  <c r="AH117" i="32"/>
  <c r="AG138" i="32"/>
  <c r="AH110" i="32"/>
  <c r="AG131" i="32"/>
  <c r="AJ96" i="32"/>
  <c r="AJ52" i="32"/>
  <c r="AI74" i="32"/>
  <c r="AG55" i="32"/>
  <c r="AI93" i="32"/>
  <c r="AI49" i="32"/>
  <c r="AH71" i="32"/>
  <c r="AH88" i="32"/>
  <c r="AH109" i="32" s="1"/>
  <c r="AH44" i="32"/>
  <c r="AG66" i="32"/>
  <c r="AJ89" i="32"/>
  <c r="AJ45" i="32"/>
  <c r="AI67" i="32"/>
  <c r="AH85" i="32"/>
  <c r="AH41" i="32"/>
  <c r="AG63" i="32"/>
  <c r="AI95" i="32"/>
  <c r="AI51" i="32"/>
  <c r="AH73" i="32"/>
  <c r="AH111" i="32"/>
  <c r="AG132" i="32"/>
  <c r="AG106" i="32"/>
  <c r="AF127" i="32"/>
  <c r="AH116" i="32"/>
  <c r="AG137" i="32"/>
  <c r="AE141" i="32"/>
  <c r="AH112" i="32"/>
  <c r="AG133" i="32"/>
  <c r="AG134" i="32"/>
  <c r="AF120" i="32"/>
  <c r="AG103" i="32"/>
  <c r="AF124" i="32"/>
  <c r="AH92" i="32"/>
  <c r="AH113" i="32" s="1"/>
  <c r="AH48" i="32"/>
  <c r="AG70" i="32"/>
  <c r="AH87" i="32"/>
  <c r="AH108" i="32" s="1"/>
  <c r="AH43" i="32"/>
  <c r="AG65" i="32"/>
  <c r="AH114" i="32"/>
  <c r="AG135" i="32"/>
  <c r="AK90" i="32"/>
  <c r="AK46" i="32"/>
  <c r="AJ68" i="32"/>
  <c r="AG99" i="32"/>
  <c r="AG100" i="32" s="1"/>
  <c r="AH107" i="32"/>
  <c r="AG128" i="32"/>
  <c r="AG104" i="32"/>
  <c r="AF125" i="32"/>
  <c r="AH83" i="32"/>
  <c r="AH39" i="32"/>
  <c r="AG61" i="32"/>
  <c r="AI82" i="32"/>
  <c r="AI38" i="32"/>
  <c r="AH60" i="32"/>
  <c r="AI91" i="32"/>
  <c r="AI47" i="32"/>
  <c r="AH69" i="32"/>
  <c r="AJ86" i="32"/>
  <c r="AJ42" i="32"/>
  <c r="AI64" i="32"/>
  <c r="AI94" i="32"/>
  <c r="AI50" i="32"/>
  <c r="AH72" i="32"/>
  <c r="AH115" i="32"/>
  <c r="AG136" i="32"/>
  <c r="AH84" i="32"/>
  <c r="AH105" i="32" s="1"/>
  <c r="AH40" i="32"/>
  <c r="AG62" i="32"/>
  <c r="AI259" i="26"/>
  <c r="AF261" i="26"/>
  <c r="AI255" i="26"/>
  <c r="AH235" i="26"/>
  <c r="AH239" i="26"/>
  <c r="AH230" i="26"/>
  <c r="AH243" i="26"/>
  <c r="AI251" i="26"/>
  <c r="AH242" i="26"/>
  <c r="AH248" i="26"/>
  <c r="AH250" i="26"/>
  <c r="AH232" i="26"/>
  <c r="AG220" i="26"/>
  <c r="AG224" i="26"/>
  <c r="AI253" i="26"/>
  <c r="AH225" i="26"/>
  <c r="AH254" i="26"/>
  <c r="AH247" i="26"/>
  <c r="AI258" i="26"/>
  <c r="AH240" i="26"/>
  <c r="AG226" i="26"/>
  <c r="AH241" i="26"/>
  <c r="AI257" i="26"/>
  <c r="AH236" i="26"/>
  <c r="AH246" i="26"/>
  <c r="AH245" i="26"/>
  <c r="AH227" i="26"/>
  <c r="AH228" i="26"/>
  <c r="AH229" i="26"/>
  <c r="AH231" i="26"/>
  <c r="AH237" i="26"/>
  <c r="AH249" i="26"/>
  <c r="AH256" i="26"/>
  <c r="AH252" i="26"/>
  <c r="AH238" i="26"/>
  <c r="AH234" i="26"/>
  <c r="AH244" i="26"/>
  <c r="AH233" i="26"/>
  <c r="AH185" i="26"/>
  <c r="AH179" i="26"/>
  <c r="AH180" i="26" s="1"/>
  <c r="AH183" i="26"/>
  <c r="AG106" i="26"/>
  <c r="AG102" i="26"/>
  <c r="AG108" i="26"/>
  <c r="AG101" i="26"/>
  <c r="AG100" i="26"/>
  <c r="AH58" i="26"/>
  <c r="AI142" i="26" s="1"/>
  <c r="AG103" i="26"/>
  <c r="AG104" i="26"/>
  <c r="AG107" i="26"/>
  <c r="AG109" i="26"/>
  <c r="AG105" i="26"/>
  <c r="AH70" i="26"/>
  <c r="AI154" i="26" s="1"/>
  <c r="AI195" i="26" s="1"/>
  <c r="AG112" i="26"/>
  <c r="AH80" i="26"/>
  <c r="AI164" i="26" s="1"/>
  <c r="AI205" i="26" s="1"/>
  <c r="AG122" i="26"/>
  <c r="AI85" i="26"/>
  <c r="AJ169" i="26" s="1"/>
  <c r="AJ210" i="26" s="1"/>
  <c r="AH127" i="26"/>
  <c r="AH63" i="26"/>
  <c r="AI147" i="26" s="1"/>
  <c r="AI188" i="26" s="1"/>
  <c r="AH78" i="26"/>
  <c r="AI162" i="26" s="1"/>
  <c r="AI203" i="26" s="1"/>
  <c r="AG120" i="26"/>
  <c r="AH76" i="26"/>
  <c r="AI160" i="26" s="1"/>
  <c r="AI201" i="26" s="1"/>
  <c r="AG118" i="26"/>
  <c r="AH77" i="26"/>
  <c r="AI161" i="26" s="1"/>
  <c r="AI202" i="26" s="1"/>
  <c r="AG119" i="26"/>
  <c r="AH79" i="26"/>
  <c r="AI163" i="26" s="1"/>
  <c r="AI204" i="26" s="1"/>
  <c r="AG121" i="26"/>
  <c r="AH59" i="26"/>
  <c r="AI143" i="26" s="1"/>
  <c r="AI184" i="26" s="1"/>
  <c r="AG95" i="26"/>
  <c r="AH64" i="26"/>
  <c r="AI148" i="26" s="1"/>
  <c r="AI189" i="26" s="1"/>
  <c r="AH82" i="26"/>
  <c r="AI166" i="26" s="1"/>
  <c r="AI207" i="26" s="1"/>
  <c r="AG124" i="26"/>
  <c r="AH72" i="26"/>
  <c r="AI156" i="26" s="1"/>
  <c r="AI197" i="26" s="1"/>
  <c r="AG114" i="26"/>
  <c r="AI89" i="26"/>
  <c r="AJ173" i="26" s="1"/>
  <c r="AJ214" i="26" s="1"/>
  <c r="AH131" i="26"/>
  <c r="AH66" i="26"/>
  <c r="AI150" i="26" s="1"/>
  <c r="AI191" i="26" s="1"/>
  <c r="AH61" i="26"/>
  <c r="AI145" i="26" s="1"/>
  <c r="AI93" i="26"/>
  <c r="AJ177" i="26" s="1"/>
  <c r="AJ218" i="26" s="1"/>
  <c r="AH135" i="26"/>
  <c r="AH73" i="26"/>
  <c r="AI157" i="26" s="1"/>
  <c r="AI198" i="26" s="1"/>
  <c r="AG115" i="26"/>
  <c r="AH84" i="26"/>
  <c r="AI168" i="26" s="1"/>
  <c r="AI209" i="26" s="1"/>
  <c r="AG126" i="26"/>
  <c r="AH83" i="26"/>
  <c r="AI167" i="26" s="1"/>
  <c r="AI208" i="26" s="1"/>
  <c r="AG125" i="26"/>
  <c r="AH86" i="26"/>
  <c r="AI170" i="26" s="1"/>
  <c r="AI211" i="26" s="1"/>
  <c r="AG128" i="26"/>
  <c r="AI91" i="26"/>
  <c r="AJ175" i="26" s="1"/>
  <c r="AJ216" i="26" s="1"/>
  <c r="AH133" i="26"/>
  <c r="AH60" i="26"/>
  <c r="AI144" i="26" s="1"/>
  <c r="AH81" i="26"/>
  <c r="AI165" i="26" s="1"/>
  <c r="AI206" i="26" s="1"/>
  <c r="AG123" i="26"/>
  <c r="AH71" i="26"/>
  <c r="AI155" i="26" s="1"/>
  <c r="AI196" i="26" s="1"/>
  <c r="AG113" i="26"/>
  <c r="AH75" i="26"/>
  <c r="AI159" i="26" s="1"/>
  <c r="AI200" i="26" s="1"/>
  <c r="AG117" i="26"/>
  <c r="AH90" i="26"/>
  <c r="AI174" i="26" s="1"/>
  <c r="AI215" i="26" s="1"/>
  <c r="AG132" i="26"/>
  <c r="AH65" i="26"/>
  <c r="AI149" i="26" s="1"/>
  <c r="AI190" i="26" s="1"/>
  <c r="AH88" i="26"/>
  <c r="AI172" i="26" s="1"/>
  <c r="AI213" i="26" s="1"/>
  <c r="AG130" i="26"/>
  <c r="AH62" i="26"/>
  <c r="AI146" i="26" s="1"/>
  <c r="AI187" i="26" s="1"/>
  <c r="AI87" i="26"/>
  <c r="AJ171" i="26" s="1"/>
  <c r="AJ212" i="26" s="1"/>
  <c r="AH129" i="26"/>
  <c r="AH74" i="26"/>
  <c r="AI158" i="26" s="1"/>
  <c r="AI199" i="26" s="1"/>
  <c r="AG116" i="26"/>
  <c r="AH67" i="26"/>
  <c r="AI151" i="26" s="1"/>
  <c r="AI192" i="26" s="1"/>
  <c r="AF137" i="26"/>
  <c r="AH68" i="26"/>
  <c r="AI152" i="26" s="1"/>
  <c r="AI193" i="26" s="1"/>
  <c r="AG110" i="26"/>
  <c r="AI92" i="26"/>
  <c r="AJ176" i="26" s="1"/>
  <c r="AJ217" i="26" s="1"/>
  <c r="AH134" i="26"/>
  <c r="AH69" i="26"/>
  <c r="AI153" i="26" s="1"/>
  <c r="AI194" i="26" s="1"/>
  <c r="AG111" i="26"/>
  <c r="AG638" i="36" l="1"/>
  <c r="M89" i="3"/>
  <c r="L89" i="3" s="1"/>
  <c r="AG625" i="36"/>
  <c r="AK115" i="36"/>
  <c r="AK313" i="36"/>
  <c r="AJ214" i="36"/>
  <c r="AJ349" i="36"/>
  <c r="AJ447" i="36" s="1"/>
  <c r="AJ151" i="36"/>
  <c r="AJ345" i="36"/>
  <c r="AJ443" i="36" s="1"/>
  <c r="AJ147" i="36"/>
  <c r="AJ335" i="36"/>
  <c r="AJ433" i="36" s="1"/>
  <c r="AJ137" i="36"/>
  <c r="AK145" i="36"/>
  <c r="AK343" i="36"/>
  <c r="AJ244" i="36"/>
  <c r="AJ361" i="36"/>
  <c r="AJ459" i="36" s="1"/>
  <c r="AJ163" i="36"/>
  <c r="AJ366" i="36"/>
  <c r="AJ168" i="36"/>
  <c r="AJ348" i="36"/>
  <c r="AJ150" i="36"/>
  <c r="AJ333" i="36"/>
  <c r="AJ431" i="36" s="1"/>
  <c r="AJ135" i="36"/>
  <c r="AJ323" i="36"/>
  <c r="AJ421" i="36" s="1"/>
  <c r="AJ125" i="36"/>
  <c r="AJ336" i="36"/>
  <c r="AJ434" i="36" s="1"/>
  <c r="AJ138" i="36"/>
  <c r="AJ330" i="36"/>
  <c r="AJ428" i="36" s="1"/>
  <c r="AJ132" i="36"/>
  <c r="AH636" i="36"/>
  <c r="AJ351" i="36"/>
  <c r="AJ449" i="36" s="1"/>
  <c r="AJ153" i="36"/>
  <c r="AJ339" i="36"/>
  <c r="AJ437" i="36" s="1"/>
  <c r="AJ141" i="36"/>
  <c r="AJ338" i="36"/>
  <c r="AJ436" i="36" s="1"/>
  <c r="AJ140" i="36"/>
  <c r="AH637" i="36"/>
  <c r="AJ355" i="36"/>
  <c r="AJ453" i="36" s="1"/>
  <c r="AJ157" i="36"/>
  <c r="AJ353" i="36"/>
  <c r="AJ451" i="36" s="1"/>
  <c r="AJ155" i="36"/>
  <c r="AJ365" i="36"/>
  <c r="AJ463" i="36" s="1"/>
  <c r="AJ167" i="36"/>
  <c r="AJ340" i="36"/>
  <c r="AJ438" i="36" s="1"/>
  <c r="AJ142" i="36"/>
  <c r="AJ322" i="36"/>
  <c r="AJ420" i="36" s="1"/>
  <c r="AJ124" i="36"/>
  <c r="AJ442" i="36"/>
  <c r="AJ441" i="36"/>
  <c r="AJ360" i="36"/>
  <c r="AJ458" i="36" s="1"/>
  <c r="AJ162" i="36"/>
  <c r="AJ350" i="36"/>
  <c r="AJ448" i="36" s="1"/>
  <c r="AJ152" i="36"/>
  <c r="AJ316" i="36"/>
  <c r="AJ414" i="36" s="1"/>
  <c r="AJ118" i="36"/>
  <c r="AJ318" i="36"/>
  <c r="AJ416" i="36" s="1"/>
  <c r="AJ120" i="36"/>
  <c r="AJ331" i="36"/>
  <c r="AJ429" i="36" s="1"/>
  <c r="AJ133" i="36"/>
  <c r="AJ319" i="36"/>
  <c r="AJ417" i="36" s="1"/>
  <c r="AJ121" i="36"/>
  <c r="AJ464" i="36"/>
  <c r="AJ364" i="36"/>
  <c r="AJ462" i="36" s="1"/>
  <c r="AJ166" i="36"/>
  <c r="AJ352" i="36"/>
  <c r="AJ450" i="36" s="1"/>
  <c r="AJ154" i="36"/>
  <c r="AJ337" i="36"/>
  <c r="AJ435" i="36" s="1"/>
  <c r="AJ139" i="36"/>
  <c r="AJ327" i="36"/>
  <c r="AJ425" i="36" s="1"/>
  <c r="AJ129" i="36"/>
  <c r="AJ324" i="36"/>
  <c r="AJ422" i="36" s="1"/>
  <c r="AJ126" i="36"/>
  <c r="AK161" i="36"/>
  <c r="AK359" i="36"/>
  <c r="AJ260" i="36"/>
  <c r="AJ363" i="36"/>
  <c r="AJ461" i="36" s="1"/>
  <c r="AJ165" i="36"/>
  <c r="AJ357" i="36"/>
  <c r="AJ455" i="36" s="1"/>
  <c r="AJ159" i="36"/>
  <c r="AJ346" i="36"/>
  <c r="AJ444" i="36" s="1"/>
  <c r="AJ148" i="36"/>
  <c r="AJ329" i="36"/>
  <c r="AJ427" i="36" s="1"/>
  <c r="AJ131" i="36"/>
  <c r="AJ326" i="36"/>
  <c r="AJ424" i="36" s="1"/>
  <c r="AJ128" i="36"/>
  <c r="AJ321" i="36"/>
  <c r="AJ419" i="36" s="1"/>
  <c r="AJ123" i="36"/>
  <c r="AJ317" i="36"/>
  <c r="AJ119" i="36"/>
  <c r="AK344" i="36"/>
  <c r="AK146" i="36"/>
  <c r="AJ245" i="36"/>
  <c r="AJ356" i="36"/>
  <c r="AJ454" i="36" s="1"/>
  <c r="AJ158" i="36"/>
  <c r="AJ347" i="36"/>
  <c r="AJ445" i="36" s="1"/>
  <c r="AJ149" i="36"/>
  <c r="AJ342" i="36"/>
  <c r="AJ440" i="36" s="1"/>
  <c r="AJ144" i="36"/>
  <c r="AJ358" i="36"/>
  <c r="AJ456" i="36" s="1"/>
  <c r="AJ160" i="36"/>
  <c r="AJ362" i="36"/>
  <c r="AJ460" i="36" s="1"/>
  <c r="AJ164" i="36"/>
  <c r="AJ446" i="36"/>
  <c r="AJ320" i="36"/>
  <c r="AJ122" i="36"/>
  <c r="AJ328" i="36"/>
  <c r="AJ426" i="36" s="1"/>
  <c r="AJ130" i="36"/>
  <c r="AJ341" i="36"/>
  <c r="AJ439" i="36" s="1"/>
  <c r="AJ143" i="36"/>
  <c r="AJ334" i="36"/>
  <c r="AJ432" i="36" s="1"/>
  <c r="AJ136" i="36"/>
  <c r="AJ457" i="36"/>
  <c r="AJ354" i="36"/>
  <c r="AJ452" i="36" s="1"/>
  <c r="AJ156" i="36"/>
  <c r="AJ314" i="36"/>
  <c r="AJ412" i="36" s="1"/>
  <c r="AJ116" i="36"/>
  <c r="AJ315" i="36"/>
  <c r="AJ413" i="36" s="1"/>
  <c r="AJ117" i="36"/>
  <c r="AJ332" i="36"/>
  <c r="AJ430" i="36" s="1"/>
  <c r="AJ134" i="36"/>
  <c r="AJ325" i="36"/>
  <c r="AJ423" i="36" s="1"/>
  <c r="AJ127" i="36"/>
  <c r="AH635" i="36"/>
  <c r="AH624" i="36"/>
  <c r="AI618" i="36"/>
  <c r="H101" i="3" s="1"/>
  <c r="G101" i="3" s="1"/>
  <c r="AH622" i="36"/>
  <c r="AI616" i="36"/>
  <c r="H99" i="3" s="1"/>
  <c r="AI617" i="36"/>
  <c r="H100" i="3" s="1"/>
  <c r="G100" i="3" s="1"/>
  <c r="AF645" i="36"/>
  <c r="AH623" i="36"/>
  <c r="AH513" i="36"/>
  <c r="AH642" i="36" s="1"/>
  <c r="AG644" i="36"/>
  <c r="AH630" i="36"/>
  <c r="AI415" i="36"/>
  <c r="AH629" i="36"/>
  <c r="AH628" i="36"/>
  <c r="AI511" i="36"/>
  <c r="AI520" i="36"/>
  <c r="AI536" i="36"/>
  <c r="AI515" i="36"/>
  <c r="AI542" i="36"/>
  <c r="AI543" i="36"/>
  <c r="AI557" i="36"/>
  <c r="AI530" i="36"/>
  <c r="AI514" i="36"/>
  <c r="AI532" i="36"/>
  <c r="AI521" i="36"/>
  <c r="AI556" i="36"/>
  <c r="AI548" i="36"/>
  <c r="AI519" i="36"/>
  <c r="AI528" i="36"/>
  <c r="AI527" i="36"/>
  <c r="AI545" i="36"/>
  <c r="AI550" i="36"/>
  <c r="AI560" i="36"/>
  <c r="AI547" i="36"/>
  <c r="AI538" i="36"/>
  <c r="AI510" i="36"/>
  <c r="AI531" i="36"/>
  <c r="AI523" i="36"/>
  <c r="AI549" i="36"/>
  <c r="AI512" i="36"/>
  <c r="AI552" i="36"/>
  <c r="AI559" i="36"/>
  <c r="AI554" i="36"/>
  <c r="AI535" i="36"/>
  <c r="AI561" i="36"/>
  <c r="AI562" i="36"/>
  <c r="AI529" i="36"/>
  <c r="AI541" i="36"/>
  <c r="AI558" i="36"/>
  <c r="AI534" i="36"/>
  <c r="AI517" i="36"/>
  <c r="AI537" i="36"/>
  <c r="AI525" i="36"/>
  <c r="AI555" i="36"/>
  <c r="AI522" i="36"/>
  <c r="AI546" i="36"/>
  <c r="AI518" i="36"/>
  <c r="AI524" i="36"/>
  <c r="AI540" i="36"/>
  <c r="AI526" i="36"/>
  <c r="AI533" i="36"/>
  <c r="AI553" i="36"/>
  <c r="AI539" i="36"/>
  <c r="AI418" i="36"/>
  <c r="AH516" i="36"/>
  <c r="AH641" i="36" s="1"/>
  <c r="AI544" i="36"/>
  <c r="AI551" i="36"/>
  <c r="AI266" i="36"/>
  <c r="AI246" i="36"/>
  <c r="AI230" i="36"/>
  <c r="AI238" i="36"/>
  <c r="AI239" i="36"/>
  <c r="AI235" i="36"/>
  <c r="AG619" i="36"/>
  <c r="AI264" i="36"/>
  <c r="AI226" i="36"/>
  <c r="AI254" i="36"/>
  <c r="AI263" i="36"/>
  <c r="AI251" i="36"/>
  <c r="AI234" i="36"/>
  <c r="AI227" i="36"/>
  <c r="AI241" i="36"/>
  <c r="AI217" i="36"/>
  <c r="AI256" i="36"/>
  <c r="AI259" i="36"/>
  <c r="AI267" i="36"/>
  <c r="AI215" i="36"/>
  <c r="AI221" i="36"/>
  <c r="AI229" i="36"/>
  <c r="AI242" i="36"/>
  <c r="AI232" i="36"/>
  <c r="AI220" i="36"/>
  <c r="AI261" i="36"/>
  <c r="AI257" i="36"/>
  <c r="AI247" i="36"/>
  <c r="AI248" i="36"/>
  <c r="AI240" i="36"/>
  <c r="AI224" i="36"/>
  <c r="AI237" i="36"/>
  <c r="AI228" i="36"/>
  <c r="AI225" i="36"/>
  <c r="AI223" i="36"/>
  <c r="AI258" i="36"/>
  <c r="AI219" i="36"/>
  <c r="AI262" i="36"/>
  <c r="AI255" i="36"/>
  <c r="AI216" i="36"/>
  <c r="AI233" i="36"/>
  <c r="AI222" i="36"/>
  <c r="AI218" i="36"/>
  <c r="AG631" i="36"/>
  <c r="AG632" i="36" s="1"/>
  <c r="AI250" i="36"/>
  <c r="AI265" i="36"/>
  <c r="AI253" i="36"/>
  <c r="AI249" i="36"/>
  <c r="AI243" i="36"/>
  <c r="AI236" i="36"/>
  <c r="AI252" i="36"/>
  <c r="AI231" i="36"/>
  <c r="AH408" i="36"/>
  <c r="AF505" i="36"/>
  <c r="AI209" i="36"/>
  <c r="E4" i="36" s="1"/>
  <c r="AI111" i="36"/>
  <c r="AG603" i="36"/>
  <c r="AH308" i="36"/>
  <c r="AJ406" i="36"/>
  <c r="AI407" i="36"/>
  <c r="AI411" i="36"/>
  <c r="AH509" i="36"/>
  <c r="AH643" i="36" s="1"/>
  <c r="AH55" i="32"/>
  <c r="AG77" i="32"/>
  <c r="AH134" i="32"/>
  <c r="AH126" i="32"/>
  <c r="AH130" i="32"/>
  <c r="AH129" i="32"/>
  <c r="AI115" i="32"/>
  <c r="AH136" i="32"/>
  <c r="AJ82" i="32"/>
  <c r="AJ38" i="32"/>
  <c r="AI60" i="32"/>
  <c r="AJ95" i="32"/>
  <c r="AJ51" i="32"/>
  <c r="AI73" i="32"/>
  <c r="AK96" i="32"/>
  <c r="AK52" i="32"/>
  <c r="AJ74" i="32"/>
  <c r="AK89" i="32"/>
  <c r="AK45" i="32"/>
  <c r="AJ67" i="32"/>
  <c r="AJ91" i="32"/>
  <c r="AJ47" i="32"/>
  <c r="AI69" i="32"/>
  <c r="AI83" i="32"/>
  <c r="AI39" i="32"/>
  <c r="H93" i="3" s="1"/>
  <c r="AH61" i="32"/>
  <c r="AI107" i="32"/>
  <c r="AH128" i="32"/>
  <c r="AI116" i="32"/>
  <c r="AH137" i="32"/>
  <c r="AJ94" i="32"/>
  <c r="AJ50" i="32"/>
  <c r="AI72" i="32"/>
  <c r="AK86" i="32"/>
  <c r="AK42" i="32"/>
  <c r="AJ64" i="32"/>
  <c r="AI87" i="32"/>
  <c r="AI108" i="32" s="1"/>
  <c r="AI43" i="32"/>
  <c r="H95" i="3" s="1"/>
  <c r="AH65" i="32"/>
  <c r="AF141" i="32"/>
  <c r="AH99" i="32"/>
  <c r="AH100" i="32" s="1"/>
  <c r="AI92" i="32"/>
  <c r="AI113" i="32" s="1"/>
  <c r="AI48" i="32"/>
  <c r="AH70" i="32"/>
  <c r="AG120" i="32"/>
  <c r="AH103" i="32"/>
  <c r="AG124" i="32"/>
  <c r="AI112" i="32"/>
  <c r="AH133" i="32"/>
  <c r="AH106" i="32"/>
  <c r="AG127" i="32"/>
  <c r="AJ93" i="32"/>
  <c r="AJ49" i="32"/>
  <c r="AI71" i="32"/>
  <c r="AL90" i="32"/>
  <c r="AL46" i="32"/>
  <c r="AK68" i="32"/>
  <c r="AI114" i="32"/>
  <c r="AH135" i="32"/>
  <c r="AI117" i="32"/>
  <c r="AH138" i="32"/>
  <c r="AI84" i="32"/>
  <c r="AI105" i="32" s="1"/>
  <c r="AI40" i="32"/>
  <c r="AH62" i="32"/>
  <c r="AH104" i="32"/>
  <c r="AG125" i="32"/>
  <c r="AI111" i="32"/>
  <c r="AH132" i="32"/>
  <c r="AI85" i="32"/>
  <c r="AI41" i="32"/>
  <c r="AH63" i="32"/>
  <c r="AI88" i="32"/>
  <c r="AI109" i="32" s="1"/>
  <c r="AI44" i="32"/>
  <c r="AH66" i="32"/>
  <c r="AI110" i="32"/>
  <c r="AH131" i="32"/>
  <c r="AJ259" i="26"/>
  <c r="AG261" i="26"/>
  <c r="AI231" i="26"/>
  <c r="AI235" i="26"/>
  <c r="AI240" i="26"/>
  <c r="AI256" i="26"/>
  <c r="AI245" i="26"/>
  <c r="AI225" i="26"/>
  <c r="AI250" i="26"/>
  <c r="AJ257" i="26"/>
  <c r="AI239" i="26"/>
  <c r="AI238" i="26"/>
  <c r="AJ251" i="26"/>
  <c r="AH224" i="26"/>
  <c r="AI247" i="26"/>
  <c r="AJ258" i="26"/>
  <c r="AJ253" i="26"/>
  <c r="AI241" i="26"/>
  <c r="AI243" i="26"/>
  <c r="AI229" i="26"/>
  <c r="AI228" i="26"/>
  <c r="AI252" i="26"/>
  <c r="AI248" i="26"/>
  <c r="AI246" i="26"/>
  <c r="AH226" i="26"/>
  <c r="AI233" i="26"/>
  <c r="AI244" i="26"/>
  <c r="AJ255" i="26"/>
  <c r="AI234" i="26"/>
  <c r="AI237" i="26"/>
  <c r="AI230" i="26"/>
  <c r="AI242" i="26"/>
  <c r="AI254" i="26"/>
  <c r="AI249" i="26"/>
  <c r="AI232" i="26"/>
  <c r="AI236" i="26"/>
  <c r="AI183" i="26"/>
  <c r="AH220" i="26"/>
  <c r="AI179" i="26"/>
  <c r="AI180" i="26" s="1"/>
  <c r="D12" i="26" s="1"/>
  <c r="AI186" i="26"/>
  <c r="AI185" i="26"/>
  <c r="AH107" i="26"/>
  <c r="AH101" i="26"/>
  <c r="AH109" i="26"/>
  <c r="AH108" i="26"/>
  <c r="AH105" i="26"/>
  <c r="AH104" i="26"/>
  <c r="AH100" i="26"/>
  <c r="AI58" i="26"/>
  <c r="AH102" i="26"/>
  <c r="AH103" i="26"/>
  <c r="AH106" i="26"/>
  <c r="AI67" i="26"/>
  <c r="AJ151" i="26" s="1"/>
  <c r="AJ192" i="26" s="1"/>
  <c r="AI65" i="26"/>
  <c r="AJ149" i="26" s="1"/>
  <c r="AJ190" i="26" s="1"/>
  <c r="AI81" i="26"/>
  <c r="AJ165" i="26" s="1"/>
  <c r="AJ206" i="26" s="1"/>
  <c r="AH123" i="26"/>
  <c r="AI66" i="26"/>
  <c r="AJ150" i="26" s="1"/>
  <c r="AJ191" i="26" s="1"/>
  <c r="AI63" i="26"/>
  <c r="AJ147" i="26" s="1"/>
  <c r="AJ188" i="26" s="1"/>
  <c r="AI69" i="26"/>
  <c r="AJ153" i="26" s="1"/>
  <c r="AJ194" i="26" s="1"/>
  <c r="AH111" i="26"/>
  <c r="AI75" i="26"/>
  <c r="AJ159" i="26" s="1"/>
  <c r="AJ200" i="26" s="1"/>
  <c r="AH117" i="26"/>
  <c r="AJ93" i="26"/>
  <c r="AK177" i="26" s="1"/>
  <c r="AK218" i="26" s="1"/>
  <c r="AI135" i="26"/>
  <c r="AJ89" i="26"/>
  <c r="AK173" i="26" s="1"/>
  <c r="AK214" i="26" s="1"/>
  <c r="AI131" i="26"/>
  <c r="AI76" i="26"/>
  <c r="AJ160" i="26" s="1"/>
  <c r="AJ201" i="26" s="1"/>
  <c r="AH118" i="26"/>
  <c r="AJ92" i="26"/>
  <c r="AK176" i="26" s="1"/>
  <c r="AK217" i="26" s="1"/>
  <c r="AI134" i="26"/>
  <c r="AJ85" i="26"/>
  <c r="AK169" i="26" s="1"/>
  <c r="AK210" i="26" s="1"/>
  <c r="AI127" i="26"/>
  <c r="AI90" i="26"/>
  <c r="AJ174" i="26" s="1"/>
  <c r="AJ215" i="26" s="1"/>
  <c r="AH132" i="26"/>
  <c r="AI84" i="26"/>
  <c r="AJ168" i="26" s="1"/>
  <c r="AJ209" i="26" s="1"/>
  <c r="AH126" i="26"/>
  <c r="AI82" i="26"/>
  <c r="AJ166" i="26" s="1"/>
  <c r="AJ207" i="26" s="1"/>
  <c r="AH124" i="26"/>
  <c r="AG137" i="26"/>
  <c r="AI79" i="26"/>
  <c r="AJ163" i="26" s="1"/>
  <c r="AJ204" i="26" s="1"/>
  <c r="AH121" i="26"/>
  <c r="AI80" i="26"/>
  <c r="AJ164" i="26" s="1"/>
  <c r="AJ205" i="26" s="1"/>
  <c r="AH122" i="26"/>
  <c r="AI86" i="26"/>
  <c r="AJ170" i="26" s="1"/>
  <c r="AJ211" i="26" s="1"/>
  <c r="AH128" i="26"/>
  <c r="AI68" i="26"/>
  <c r="AJ152" i="26" s="1"/>
  <c r="AJ193" i="26" s="1"/>
  <c r="AH110" i="26"/>
  <c r="AI73" i="26"/>
  <c r="AJ157" i="26" s="1"/>
  <c r="AJ198" i="26" s="1"/>
  <c r="AH115" i="26"/>
  <c r="AI61" i="26"/>
  <c r="AJ145" i="26" s="1"/>
  <c r="AI62" i="26"/>
  <c r="AJ146" i="26" s="1"/>
  <c r="AJ187" i="26" s="1"/>
  <c r="AJ91" i="26"/>
  <c r="AK175" i="26" s="1"/>
  <c r="AK216" i="26" s="1"/>
  <c r="AI133" i="26"/>
  <c r="AI74" i="26"/>
  <c r="AJ158" i="26" s="1"/>
  <c r="AJ199" i="26" s="1"/>
  <c r="AH116" i="26"/>
  <c r="AI88" i="26"/>
  <c r="AJ172" i="26" s="1"/>
  <c r="AJ213" i="26" s="1"/>
  <c r="AH130" i="26"/>
  <c r="AI59" i="26"/>
  <c r="AH95" i="26"/>
  <c r="AJ87" i="26"/>
  <c r="AK171" i="26" s="1"/>
  <c r="AK212" i="26" s="1"/>
  <c r="AI129" i="26"/>
  <c r="AI78" i="26"/>
  <c r="AJ162" i="26" s="1"/>
  <c r="AJ203" i="26" s="1"/>
  <c r="AH120" i="26"/>
  <c r="AI71" i="26"/>
  <c r="AJ155" i="26" s="1"/>
  <c r="AJ196" i="26" s="1"/>
  <c r="AH113" i="26"/>
  <c r="AI60" i="26"/>
  <c r="H87" i="3" s="1"/>
  <c r="AI83" i="26"/>
  <c r="AJ167" i="26" s="1"/>
  <c r="AJ208" i="26" s="1"/>
  <c r="AH125" i="26"/>
  <c r="AI77" i="26"/>
  <c r="AJ161" i="26" s="1"/>
  <c r="AJ202" i="26" s="1"/>
  <c r="AH119" i="26"/>
  <c r="AI64" i="26"/>
  <c r="AJ148" i="26" s="1"/>
  <c r="AJ189" i="26" s="1"/>
  <c r="AI70" i="26"/>
  <c r="AJ154" i="26" s="1"/>
  <c r="AJ195" i="26" s="1"/>
  <c r="AH112" i="26"/>
  <c r="AI72" i="26"/>
  <c r="AJ156" i="26" s="1"/>
  <c r="AJ197" i="26" s="1"/>
  <c r="AH114" i="26"/>
  <c r="M87" i="3" l="1"/>
  <c r="M95" i="3"/>
  <c r="H88" i="3"/>
  <c r="G88" i="3" s="1"/>
  <c r="H89" i="3"/>
  <c r="H94" i="3"/>
  <c r="H96" i="3" s="1"/>
  <c r="T96" i="3" s="1"/>
  <c r="N89" i="3"/>
  <c r="M88" i="3"/>
  <c r="L88" i="3" s="1"/>
  <c r="AH638" i="36"/>
  <c r="AJ512" i="36"/>
  <c r="AJ561" i="36"/>
  <c r="AJ524" i="36"/>
  <c r="AJ522" i="36"/>
  <c r="AJ510" i="36"/>
  <c r="AJ533" i="36"/>
  <c r="AJ535" i="36"/>
  <c r="AJ525" i="36"/>
  <c r="AJ558" i="36"/>
  <c r="AJ543" i="36"/>
  <c r="AJ542" i="36"/>
  <c r="AJ528" i="36"/>
  <c r="AJ537" i="36"/>
  <c r="AJ548" i="36"/>
  <c r="AJ546" i="36"/>
  <c r="AJ532" i="36"/>
  <c r="AJ556" i="36"/>
  <c r="AJ530" i="36"/>
  <c r="AJ550" i="36"/>
  <c r="AJ554" i="36"/>
  <c r="AJ552" i="36"/>
  <c r="AJ517" i="36"/>
  <c r="AJ527" i="36"/>
  <c r="AJ551" i="36"/>
  <c r="AJ531" i="36"/>
  <c r="AI635" i="36"/>
  <c r="AJ418" i="36"/>
  <c r="AJ635" i="36" s="1"/>
  <c r="AK325" i="36"/>
  <c r="AK423" i="36" s="1"/>
  <c r="AK127" i="36"/>
  <c r="AJ226" i="36"/>
  <c r="AK122" i="36"/>
  <c r="AK320" i="36"/>
  <c r="AJ221" i="36"/>
  <c r="AJ511" i="36"/>
  <c r="AJ518" i="36"/>
  <c r="AI637" i="36"/>
  <c r="M101" i="3" s="1"/>
  <c r="L101" i="3" s="1"/>
  <c r="AJ411" i="36"/>
  <c r="AJ553" i="36"/>
  <c r="AK321" i="36"/>
  <c r="AK419" i="36" s="1"/>
  <c r="AK123" i="36"/>
  <c r="AJ222" i="36"/>
  <c r="AK126" i="36"/>
  <c r="AK324" i="36"/>
  <c r="AK422" i="36" s="1"/>
  <c r="AJ225" i="36"/>
  <c r="AJ538" i="36"/>
  <c r="AJ545" i="36"/>
  <c r="AJ559" i="36"/>
  <c r="AK457" i="36"/>
  <c r="AJ555" i="36"/>
  <c r="AK362" i="36"/>
  <c r="AK460" i="36" s="1"/>
  <c r="AK164" i="36"/>
  <c r="AJ263" i="36"/>
  <c r="AJ520" i="36"/>
  <c r="AK133" i="36"/>
  <c r="AK331" i="36"/>
  <c r="AK429" i="36" s="1"/>
  <c r="AJ232" i="36"/>
  <c r="AK155" i="36"/>
  <c r="AK353" i="36"/>
  <c r="AK451" i="36" s="1"/>
  <c r="AJ254" i="36"/>
  <c r="AJ547" i="36"/>
  <c r="AK333" i="36"/>
  <c r="AK431" i="36" s="1"/>
  <c r="AK135" i="36"/>
  <c r="AJ234" i="36"/>
  <c r="AJ534" i="36"/>
  <c r="AK137" i="36"/>
  <c r="AK335" i="36"/>
  <c r="AK433" i="36" s="1"/>
  <c r="AJ236" i="36"/>
  <c r="AJ519" i="36"/>
  <c r="AK117" i="36"/>
  <c r="AK315" i="36"/>
  <c r="AK413" i="36" s="1"/>
  <c r="AJ216" i="36"/>
  <c r="AJ521" i="36"/>
  <c r="AK356" i="36"/>
  <c r="AK454" i="36" s="1"/>
  <c r="AK158" i="36"/>
  <c r="AJ257" i="36"/>
  <c r="AK118" i="36"/>
  <c r="AK316" i="36"/>
  <c r="AK414" i="36" s="1"/>
  <c r="AJ217" i="36"/>
  <c r="AK350" i="36"/>
  <c r="AK448" i="36" s="1"/>
  <c r="AK152" i="36"/>
  <c r="AJ251" i="36"/>
  <c r="AK441" i="36"/>
  <c r="AJ539" i="36"/>
  <c r="AJ541" i="36"/>
  <c r="AK128" i="36"/>
  <c r="AK326" i="36"/>
  <c r="AK424" i="36" s="1"/>
  <c r="AJ227" i="36"/>
  <c r="AK131" i="36"/>
  <c r="AK329" i="36"/>
  <c r="AK427" i="36" s="1"/>
  <c r="AJ230" i="36"/>
  <c r="AJ526" i="36"/>
  <c r="AK352" i="36"/>
  <c r="AK450" i="36" s="1"/>
  <c r="AK154" i="36"/>
  <c r="AJ253" i="36"/>
  <c r="AK442" i="36"/>
  <c r="AJ540" i="36"/>
  <c r="AJ557" i="36"/>
  <c r="AK319" i="36"/>
  <c r="AK417" i="36" s="1"/>
  <c r="AK121" i="36"/>
  <c r="AJ220" i="36"/>
  <c r="AK349" i="36"/>
  <c r="AK447" i="36" s="1"/>
  <c r="AK151" i="36"/>
  <c r="AJ250" i="36"/>
  <c r="AJ515" i="36"/>
  <c r="AJ562" i="36"/>
  <c r="AK120" i="36"/>
  <c r="AK318" i="36"/>
  <c r="AK416" i="36" s="1"/>
  <c r="AJ219" i="36"/>
  <c r="AJ549" i="36"/>
  <c r="AJ514" i="36"/>
  <c r="AK157" i="36"/>
  <c r="AK355" i="36"/>
  <c r="AK453" i="36" s="1"/>
  <c r="AJ256" i="36"/>
  <c r="AK140" i="36"/>
  <c r="AK338" i="36"/>
  <c r="AK436" i="36" s="1"/>
  <c r="AJ239" i="36"/>
  <c r="AK163" i="36"/>
  <c r="AK361" i="36"/>
  <c r="AK459" i="36" s="1"/>
  <c r="AJ262" i="36"/>
  <c r="AJ536" i="36"/>
  <c r="AK342" i="36"/>
  <c r="AK440" i="36" s="1"/>
  <c r="AK144" i="36"/>
  <c r="AJ243" i="36"/>
  <c r="AK317" i="36"/>
  <c r="AK119" i="36"/>
  <c r="AJ218" i="36"/>
  <c r="AK340" i="36"/>
  <c r="AK438" i="36" s="1"/>
  <c r="AK142" i="36"/>
  <c r="AJ241" i="36"/>
  <c r="AK365" i="36"/>
  <c r="AK463" i="36" s="1"/>
  <c r="AK167" i="36"/>
  <c r="AJ266" i="36"/>
  <c r="AK132" i="36"/>
  <c r="AK330" i="36"/>
  <c r="AK428" i="36" s="1"/>
  <c r="AJ231" i="36"/>
  <c r="AK348" i="36"/>
  <c r="AK446" i="36" s="1"/>
  <c r="AK150" i="36"/>
  <c r="AJ249" i="36"/>
  <c r="AK341" i="36"/>
  <c r="AK439" i="36" s="1"/>
  <c r="AK143" i="36"/>
  <c r="AJ242" i="36"/>
  <c r="AK159" i="36"/>
  <c r="AK357" i="36"/>
  <c r="AK455" i="36" s="1"/>
  <c r="AJ258" i="36"/>
  <c r="AK360" i="36"/>
  <c r="AK458" i="36" s="1"/>
  <c r="AK162" i="36"/>
  <c r="AJ261" i="36"/>
  <c r="AJ560" i="36"/>
  <c r="AK327" i="36"/>
  <c r="AK425" i="36" s="1"/>
  <c r="AK129" i="36"/>
  <c r="AJ228" i="36"/>
  <c r="AK153" i="36"/>
  <c r="AK351" i="36"/>
  <c r="AK449" i="36" s="1"/>
  <c r="AJ252" i="36"/>
  <c r="AK130" i="36"/>
  <c r="AK328" i="36"/>
  <c r="AK426" i="36" s="1"/>
  <c r="AJ229" i="36"/>
  <c r="AJ544" i="36"/>
  <c r="AK160" i="36"/>
  <c r="AK358" i="36"/>
  <c r="AK456" i="36" s="1"/>
  <c r="AJ259" i="36"/>
  <c r="AK149" i="36"/>
  <c r="AK347" i="36"/>
  <c r="AK445" i="36" s="1"/>
  <c r="AJ248" i="36"/>
  <c r="AL344" i="36"/>
  <c r="AL146" i="36"/>
  <c r="AK245" i="36"/>
  <c r="AK166" i="36"/>
  <c r="AK364" i="36"/>
  <c r="AK462" i="36" s="1"/>
  <c r="AJ265" i="36"/>
  <c r="AJ529" i="36"/>
  <c r="AK124" i="36"/>
  <c r="AK322" i="36"/>
  <c r="AK420" i="36" s="1"/>
  <c r="AJ223" i="36"/>
  <c r="AK336" i="36"/>
  <c r="AK434" i="36" s="1"/>
  <c r="AK138" i="36"/>
  <c r="AJ237" i="36"/>
  <c r="AJ523" i="36"/>
  <c r="AK334" i="36"/>
  <c r="AK432" i="36" s="1"/>
  <c r="AK136" i="36"/>
  <c r="AJ235" i="36"/>
  <c r="AK125" i="36"/>
  <c r="AK323" i="36"/>
  <c r="AK421" i="36" s="1"/>
  <c r="AJ224" i="36"/>
  <c r="AL145" i="36"/>
  <c r="AL343" i="36"/>
  <c r="AK244" i="36"/>
  <c r="AI636" i="36"/>
  <c r="M100" i="3" s="1"/>
  <c r="L100" i="3" s="1"/>
  <c r="AJ415" i="36"/>
  <c r="AJ636" i="36" s="1"/>
  <c r="AK332" i="36"/>
  <c r="AK430" i="36" s="1"/>
  <c r="AK134" i="36"/>
  <c r="AJ233" i="36"/>
  <c r="AK116" i="36"/>
  <c r="AK314" i="36"/>
  <c r="AK412" i="36" s="1"/>
  <c r="AJ215" i="36"/>
  <c r="AK156" i="36"/>
  <c r="AK354" i="36"/>
  <c r="AK452" i="36" s="1"/>
  <c r="AJ255" i="36"/>
  <c r="AK148" i="36"/>
  <c r="AK346" i="36"/>
  <c r="AK444" i="36" s="1"/>
  <c r="AJ247" i="36"/>
  <c r="AK165" i="36"/>
  <c r="AK363" i="36"/>
  <c r="AK461" i="36" s="1"/>
  <c r="AJ264" i="36"/>
  <c r="AL359" i="36"/>
  <c r="AL161" i="36"/>
  <c r="AK260" i="36"/>
  <c r="AK139" i="36"/>
  <c r="AK337" i="36"/>
  <c r="AK435" i="36" s="1"/>
  <c r="AJ238" i="36"/>
  <c r="AK141" i="36"/>
  <c r="AK339" i="36"/>
  <c r="AK437" i="36" s="1"/>
  <c r="AJ240" i="36"/>
  <c r="AK147" i="36"/>
  <c r="AK345" i="36"/>
  <c r="AK443" i="36" s="1"/>
  <c r="AJ246" i="36"/>
  <c r="AK366" i="36"/>
  <c r="AK464" i="36" s="1"/>
  <c r="AK168" i="36"/>
  <c r="AJ267" i="36"/>
  <c r="AL115" i="36"/>
  <c r="AL313" i="36"/>
  <c r="AK214" i="36"/>
  <c r="AH625" i="36"/>
  <c r="AI513" i="36"/>
  <c r="AI642" i="36" s="1"/>
  <c r="N100" i="3" s="1"/>
  <c r="AJ616" i="36"/>
  <c r="AJ618" i="36"/>
  <c r="AI622" i="36"/>
  <c r="I99" i="3" s="1"/>
  <c r="AI624" i="36"/>
  <c r="I101" i="3" s="1"/>
  <c r="AG645" i="36"/>
  <c r="AJ617" i="36"/>
  <c r="AI629" i="36"/>
  <c r="AI623" i="36"/>
  <c r="I100" i="3" s="1"/>
  <c r="AI628" i="36"/>
  <c r="AH644" i="36"/>
  <c r="AI630" i="36"/>
  <c r="AH631" i="36"/>
  <c r="AH632" i="36" s="1"/>
  <c r="AI516" i="36"/>
  <c r="AI641" i="36" s="1"/>
  <c r="N99" i="3" s="1"/>
  <c r="AH619" i="36"/>
  <c r="AI408" i="36"/>
  <c r="AI505" i="36"/>
  <c r="AG505" i="36"/>
  <c r="AJ209" i="36"/>
  <c r="AJ111" i="36"/>
  <c r="AH603" i="36"/>
  <c r="L95" i="3"/>
  <c r="AI308" i="36"/>
  <c r="E8" i="36" s="1"/>
  <c r="G99" i="3"/>
  <c r="G102" i="3" s="1"/>
  <c r="H102" i="3"/>
  <c r="T102" i="3" s="1"/>
  <c r="AK406" i="36"/>
  <c r="AJ407" i="36"/>
  <c r="AJ637" i="36"/>
  <c r="AI509" i="36"/>
  <c r="AI643" i="36" s="1"/>
  <c r="N101" i="3" s="1"/>
  <c r="G93" i="3"/>
  <c r="G95" i="3"/>
  <c r="AI99" i="32"/>
  <c r="AI100" i="32" s="1"/>
  <c r="D12" i="32" s="1"/>
  <c r="AH77" i="32"/>
  <c r="AI134" i="32"/>
  <c r="AI130" i="32"/>
  <c r="AI126" i="32"/>
  <c r="AI129" i="32"/>
  <c r="AJ88" i="32"/>
  <c r="AJ109" i="32" s="1"/>
  <c r="AJ44" i="32"/>
  <c r="AI66" i="32"/>
  <c r="AJ84" i="32"/>
  <c r="AJ105" i="32" s="1"/>
  <c r="AJ40" i="32"/>
  <c r="AI62" i="32"/>
  <c r="AL96" i="32"/>
  <c r="AL52" i="32"/>
  <c r="AK74" i="32"/>
  <c r="AJ110" i="32"/>
  <c r="AI131" i="32"/>
  <c r="AJ107" i="32"/>
  <c r="AI128" i="32"/>
  <c r="AI55" i="32"/>
  <c r="D4" i="32" s="1"/>
  <c r="AJ85" i="32"/>
  <c r="AJ41" i="32"/>
  <c r="AI63" i="32"/>
  <c r="AM90" i="32"/>
  <c r="AM46" i="32"/>
  <c r="AL68" i="32"/>
  <c r="AK93" i="32"/>
  <c r="AK49" i="32"/>
  <c r="AJ71" i="32"/>
  <c r="AI106" i="32"/>
  <c r="AH127" i="32"/>
  <c r="AJ112" i="32"/>
  <c r="AI133" i="32"/>
  <c r="AJ92" i="32"/>
  <c r="AJ113" i="32" s="1"/>
  <c r="AJ48" i="32"/>
  <c r="AI70" i="32"/>
  <c r="AJ116" i="32"/>
  <c r="AI137" i="32"/>
  <c r="AK82" i="32"/>
  <c r="AK38" i="32"/>
  <c r="AJ60" i="32"/>
  <c r="AJ115" i="32"/>
  <c r="AI136" i="32"/>
  <c r="AL86" i="32"/>
  <c r="AL42" i="32"/>
  <c r="AK64" i="32"/>
  <c r="AI104" i="32"/>
  <c r="M93" i="3" s="1"/>
  <c r="AH125" i="32"/>
  <c r="AK91" i="32"/>
  <c r="AK47" i="32"/>
  <c r="AJ69" i="32"/>
  <c r="AL89" i="32"/>
  <c r="AL45" i="32"/>
  <c r="AK67" i="32"/>
  <c r="AJ117" i="32"/>
  <c r="AI138" i="32"/>
  <c r="AJ114" i="32"/>
  <c r="AI135" i="32"/>
  <c r="AG141" i="32"/>
  <c r="AK94" i="32"/>
  <c r="AK50" i="32"/>
  <c r="AJ72" i="32"/>
  <c r="AK95" i="32"/>
  <c r="AK51" i="32"/>
  <c r="AJ73" i="32"/>
  <c r="AJ111" i="32"/>
  <c r="AI132" i="32"/>
  <c r="AH120" i="32"/>
  <c r="AI103" i="32"/>
  <c r="AH124" i="32"/>
  <c r="AJ87" i="32"/>
  <c r="AJ108" i="32" s="1"/>
  <c r="AJ43" i="32"/>
  <c r="AI65" i="32"/>
  <c r="I95" i="3" s="1"/>
  <c r="AJ83" i="32"/>
  <c r="AJ39" i="32"/>
  <c r="AI61" i="32"/>
  <c r="I93" i="3" s="1"/>
  <c r="G87" i="3"/>
  <c r="AJ143" i="26"/>
  <c r="AJ184" i="26" s="1"/>
  <c r="AJ225" i="26" s="1"/>
  <c r="G89" i="3"/>
  <c r="AJ142" i="26"/>
  <c r="AJ144" i="26"/>
  <c r="AJ185" i="26" s="1"/>
  <c r="AK259" i="26"/>
  <c r="AK251" i="26"/>
  <c r="AJ247" i="26"/>
  <c r="AJ243" i="26"/>
  <c r="AJ248" i="26"/>
  <c r="AK258" i="26"/>
  <c r="AJ241" i="26"/>
  <c r="AJ233" i="26"/>
  <c r="AI224" i="26"/>
  <c r="N88" i="3" s="1"/>
  <c r="AH261" i="26"/>
  <c r="AJ244" i="26"/>
  <c r="AJ231" i="26"/>
  <c r="AK253" i="26"/>
  <c r="AK257" i="26"/>
  <c r="AJ252" i="26"/>
  <c r="AJ249" i="26"/>
  <c r="AJ228" i="26"/>
  <c r="AJ250" i="26"/>
  <c r="AJ242" i="26"/>
  <c r="AJ235" i="26"/>
  <c r="AJ246" i="26"/>
  <c r="AJ229" i="26"/>
  <c r="AJ230" i="26"/>
  <c r="AJ240" i="26"/>
  <c r="AJ238" i="26"/>
  <c r="AJ256" i="26"/>
  <c r="AK255" i="26"/>
  <c r="AJ232" i="26"/>
  <c r="AI226" i="26"/>
  <c r="AJ234" i="26"/>
  <c r="AJ236" i="26"/>
  <c r="AJ237" i="26"/>
  <c r="AJ254" i="26"/>
  <c r="AJ239" i="26"/>
  <c r="AJ245" i="26"/>
  <c r="AI227" i="26"/>
  <c r="AI220" i="26"/>
  <c r="D5" i="26" s="1"/>
  <c r="AJ186" i="26"/>
  <c r="AI107" i="26"/>
  <c r="AI104" i="26"/>
  <c r="AI102" i="26"/>
  <c r="AI101" i="26"/>
  <c r="AI103" i="26"/>
  <c r="AI109" i="26"/>
  <c r="AI105" i="26"/>
  <c r="AI100" i="26"/>
  <c r="AJ58" i="26"/>
  <c r="AK142" i="26" s="1"/>
  <c r="AI108" i="26"/>
  <c r="AI106" i="26"/>
  <c r="AJ70" i="26"/>
  <c r="AK154" i="26" s="1"/>
  <c r="AK195" i="26" s="1"/>
  <c r="AI112" i="26"/>
  <c r="AJ90" i="26"/>
  <c r="AK174" i="26" s="1"/>
  <c r="AK215" i="26" s="1"/>
  <c r="AI132" i="26"/>
  <c r="AJ78" i="26"/>
  <c r="AK162" i="26" s="1"/>
  <c r="AK203" i="26" s="1"/>
  <c r="AI120" i="26"/>
  <c r="AJ61" i="26"/>
  <c r="AK145" i="26" s="1"/>
  <c r="AJ75" i="26"/>
  <c r="AK159" i="26" s="1"/>
  <c r="AK200" i="26" s="1"/>
  <c r="AI117" i="26"/>
  <c r="AJ77" i="26"/>
  <c r="AK161" i="26" s="1"/>
  <c r="AK202" i="26" s="1"/>
  <c r="AI119" i="26"/>
  <c r="AK91" i="26"/>
  <c r="AL175" i="26" s="1"/>
  <c r="AL216" i="26" s="1"/>
  <c r="AJ133" i="26"/>
  <c r="AJ69" i="26"/>
  <c r="AK153" i="26" s="1"/>
  <c r="AK194" i="26" s="1"/>
  <c r="AI111" i="26"/>
  <c r="AK92" i="26"/>
  <c r="AL176" i="26" s="1"/>
  <c r="AL217" i="26" s="1"/>
  <c r="AJ134" i="26"/>
  <c r="AJ66" i="26"/>
  <c r="AK150" i="26" s="1"/>
  <c r="AK191" i="26" s="1"/>
  <c r="AJ62" i="26"/>
  <c r="AK146" i="26" s="1"/>
  <c r="AK187" i="26" s="1"/>
  <c r="AJ82" i="26"/>
  <c r="AK166" i="26" s="1"/>
  <c r="AK207" i="26" s="1"/>
  <c r="AI124" i="26"/>
  <c r="AJ76" i="26"/>
  <c r="AK160" i="26" s="1"/>
  <c r="AK201" i="26" s="1"/>
  <c r="AI118" i="26"/>
  <c r="AJ72" i="26"/>
  <c r="AK156" i="26" s="1"/>
  <c r="AK197" i="26" s="1"/>
  <c r="AI114" i="26"/>
  <c r="AJ60" i="26"/>
  <c r="AK144" i="26" s="1"/>
  <c r="AJ74" i="26"/>
  <c r="AK158" i="26" s="1"/>
  <c r="AK199" i="26" s="1"/>
  <c r="AI116" i="26"/>
  <c r="AJ79" i="26"/>
  <c r="AK163" i="26" s="1"/>
  <c r="AK204" i="26" s="1"/>
  <c r="AI121" i="26"/>
  <c r="AJ65" i="26"/>
  <c r="AK149" i="26" s="1"/>
  <c r="AK190" i="26" s="1"/>
  <c r="AJ64" i="26"/>
  <c r="AK148" i="26" s="1"/>
  <c r="AK189" i="26" s="1"/>
  <c r="AJ83" i="26"/>
  <c r="AK167" i="26" s="1"/>
  <c r="AK208" i="26" s="1"/>
  <c r="AI125" i="26"/>
  <c r="AJ71" i="26"/>
  <c r="AK155" i="26" s="1"/>
  <c r="AK196" i="26" s="1"/>
  <c r="AI113" i="26"/>
  <c r="AH137" i="26"/>
  <c r="AJ80" i="26"/>
  <c r="AK164" i="26" s="1"/>
  <c r="AK205" i="26" s="1"/>
  <c r="AI122" i="26"/>
  <c r="AJ84" i="26"/>
  <c r="AK168" i="26" s="1"/>
  <c r="AK209" i="26" s="1"/>
  <c r="AI126" i="26"/>
  <c r="AK85" i="26"/>
  <c r="AL169" i="26" s="1"/>
  <c r="AL210" i="26" s="1"/>
  <c r="AJ127" i="26"/>
  <c r="AJ68" i="26"/>
  <c r="AK152" i="26" s="1"/>
  <c r="AK193" i="26" s="1"/>
  <c r="AI110" i="26"/>
  <c r="AJ59" i="26"/>
  <c r="AK143" i="26" s="1"/>
  <c r="AI95" i="26"/>
  <c r="D4" i="26" s="1"/>
  <c r="AJ88" i="26"/>
  <c r="AK172" i="26" s="1"/>
  <c r="AK213" i="26" s="1"/>
  <c r="AI130" i="26"/>
  <c r="AJ73" i="26"/>
  <c r="AK157" i="26" s="1"/>
  <c r="AK198" i="26" s="1"/>
  <c r="AI115" i="26"/>
  <c r="AJ86" i="26"/>
  <c r="AK170" i="26" s="1"/>
  <c r="AK211" i="26" s="1"/>
  <c r="AI128" i="26"/>
  <c r="AJ63" i="26"/>
  <c r="AK147" i="26" s="1"/>
  <c r="AK188" i="26" s="1"/>
  <c r="AJ81" i="26"/>
  <c r="AK165" i="26" s="1"/>
  <c r="AK206" i="26" s="1"/>
  <c r="AI123" i="26"/>
  <c r="AJ67" i="26"/>
  <c r="AK151" i="26" s="1"/>
  <c r="AK192" i="26" s="1"/>
  <c r="AK93" i="26"/>
  <c r="AL177" i="26" s="1"/>
  <c r="AL218" i="26" s="1"/>
  <c r="AJ135" i="26"/>
  <c r="AK89" i="26"/>
  <c r="AL173" i="26" s="1"/>
  <c r="AL214" i="26" s="1"/>
  <c r="AJ131" i="26"/>
  <c r="AK87" i="26"/>
  <c r="AL171" i="26" s="1"/>
  <c r="AL212" i="26" s="1"/>
  <c r="AJ129" i="26"/>
  <c r="G94" i="3" l="1"/>
  <c r="AJ179" i="26"/>
  <c r="AJ180" i="26" s="1"/>
  <c r="I87" i="3"/>
  <c r="AK184" i="26"/>
  <c r="AK225" i="26" s="1"/>
  <c r="AJ183" i="26"/>
  <c r="AJ224" i="26" s="1"/>
  <c r="N87" i="3"/>
  <c r="N90" i="3" s="1"/>
  <c r="I94" i="3"/>
  <c r="I96" i="3" s="1"/>
  <c r="I89" i="3"/>
  <c r="N95" i="3"/>
  <c r="I88" i="3"/>
  <c r="AI638" i="36"/>
  <c r="M99" i="3"/>
  <c r="L99" i="3" s="1"/>
  <c r="AK559" i="36"/>
  <c r="AK530" i="36"/>
  <c r="AK553" i="36"/>
  <c r="AK536" i="36"/>
  <c r="AK526" i="36"/>
  <c r="AK525" i="36"/>
  <c r="AK531" i="36"/>
  <c r="AK519" i="36"/>
  <c r="AK537" i="36"/>
  <c r="AK534" i="36"/>
  <c r="AK522" i="36"/>
  <c r="AK546" i="36"/>
  <c r="AK533" i="36"/>
  <c r="AK524" i="36"/>
  <c r="AK542" i="36"/>
  <c r="AK528" i="36"/>
  <c r="AK532" i="36"/>
  <c r="AK554" i="36"/>
  <c r="AK561" i="36"/>
  <c r="AK514" i="36"/>
  <c r="AK552" i="36"/>
  <c r="AK558" i="36"/>
  <c r="AK520" i="36"/>
  <c r="AK550" i="36"/>
  <c r="AK556" i="36"/>
  <c r="AK538" i="36"/>
  <c r="AK548" i="36"/>
  <c r="AK512" i="36"/>
  <c r="AK511" i="36"/>
  <c r="AK527" i="36"/>
  <c r="AK562" i="36"/>
  <c r="AK543" i="36"/>
  <c r="AK535" i="36"/>
  <c r="AK551" i="36"/>
  <c r="AK517" i="36"/>
  <c r="AL167" i="36"/>
  <c r="AL365" i="36"/>
  <c r="AL463" i="36" s="1"/>
  <c r="AK266" i="36"/>
  <c r="AL131" i="36"/>
  <c r="AL329" i="36"/>
  <c r="AL427" i="36" s="1"/>
  <c r="AK230" i="36"/>
  <c r="AL117" i="36"/>
  <c r="AL315" i="36"/>
  <c r="AL413" i="36" s="1"/>
  <c r="AK216" i="36"/>
  <c r="AL122" i="36"/>
  <c r="AL320" i="36"/>
  <c r="AK221" i="36"/>
  <c r="AL168" i="36"/>
  <c r="AL366" i="36"/>
  <c r="AL464" i="36" s="1"/>
  <c r="AK267" i="36"/>
  <c r="AL337" i="36"/>
  <c r="AL435" i="36" s="1"/>
  <c r="AL139" i="36"/>
  <c r="AK238" i="36"/>
  <c r="AL314" i="36"/>
  <c r="AL412" i="36" s="1"/>
  <c r="AL116" i="36"/>
  <c r="AK215" i="36"/>
  <c r="AL136" i="36"/>
  <c r="AL334" i="36"/>
  <c r="AL432" i="36" s="1"/>
  <c r="AK235" i="36"/>
  <c r="AL144" i="36"/>
  <c r="AL342" i="36"/>
  <c r="AL440" i="36" s="1"/>
  <c r="AK243" i="36"/>
  <c r="AK411" i="36"/>
  <c r="AJ509" i="36"/>
  <c r="AJ643" i="36" s="1"/>
  <c r="AL336" i="36"/>
  <c r="AL434" i="36" s="1"/>
  <c r="AL138" i="36"/>
  <c r="AK237" i="36"/>
  <c r="AK544" i="36"/>
  <c r="AK560" i="36"/>
  <c r="AL163" i="36"/>
  <c r="AL361" i="36"/>
  <c r="AL459" i="36" s="1"/>
  <c r="AK262" i="36"/>
  <c r="AL128" i="36"/>
  <c r="AL326" i="36"/>
  <c r="AL424" i="36" s="1"/>
  <c r="AK227" i="36"/>
  <c r="AL457" i="36"/>
  <c r="AK555" i="36"/>
  <c r="AK557" i="36"/>
  <c r="AL441" i="36"/>
  <c r="AK539" i="36"/>
  <c r="AK518" i="36"/>
  <c r="AL162" i="36"/>
  <c r="AL360" i="36"/>
  <c r="AL458" i="36" s="1"/>
  <c r="AK261" i="36"/>
  <c r="AL129" i="36"/>
  <c r="AL327" i="36"/>
  <c r="AL425" i="36" s="1"/>
  <c r="AK228" i="36"/>
  <c r="AL132" i="36"/>
  <c r="AL330" i="36"/>
  <c r="AL428" i="36" s="1"/>
  <c r="AK231" i="36"/>
  <c r="AL120" i="36"/>
  <c r="AL318" i="36"/>
  <c r="AL416" i="36" s="1"/>
  <c r="AK219" i="36"/>
  <c r="AK515" i="36"/>
  <c r="AL121" i="36"/>
  <c r="AL319" i="36"/>
  <c r="AL417" i="36" s="1"/>
  <c r="AK220" i="36"/>
  <c r="AL152" i="36"/>
  <c r="AL350" i="36"/>
  <c r="AL448" i="36" s="1"/>
  <c r="AK251" i="36"/>
  <c r="AL135" i="36"/>
  <c r="AL333" i="36"/>
  <c r="AK234" i="36"/>
  <c r="AL133" i="36"/>
  <c r="AL331" i="36"/>
  <c r="AL429" i="36" s="1"/>
  <c r="AK232" i="36"/>
  <c r="AL125" i="36"/>
  <c r="AL323" i="36"/>
  <c r="AL421" i="36" s="1"/>
  <c r="AK224" i="36"/>
  <c r="AM146" i="36"/>
  <c r="AM344" i="36"/>
  <c r="AL245" i="36"/>
  <c r="AL355" i="36"/>
  <c r="AL453" i="36" s="1"/>
  <c r="AL157" i="36"/>
  <c r="AK256" i="36"/>
  <c r="AL118" i="36"/>
  <c r="AL316" i="36"/>
  <c r="AL414" i="36" s="1"/>
  <c r="AK217" i="36"/>
  <c r="AM145" i="36"/>
  <c r="AM343" i="36"/>
  <c r="AL244" i="36"/>
  <c r="AL160" i="36"/>
  <c r="AL358" i="36"/>
  <c r="AL456" i="36" s="1"/>
  <c r="AK259" i="36"/>
  <c r="AL143" i="36"/>
  <c r="AL341" i="36"/>
  <c r="AL439" i="36" s="1"/>
  <c r="AK242" i="36"/>
  <c r="AL140" i="36"/>
  <c r="AL338" i="36"/>
  <c r="AL436" i="36" s="1"/>
  <c r="AK239" i="36"/>
  <c r="AL352" i="36"/>
  <c r="AL450" i="36" s="1"/>
  <c r="AL154" i="36"/>
  <c r="AK253" i="36"/>
  <c r="AL158" i="36"/>
  <c r="AL356" i="36"/>
  <c r="AL454" i="36" s="1"/>
  <c r="AK257" i="36"/>
  <c r="AK521" i="36"/>
  <c r="AL335" i="36"/>
  <c r="AL433" i="36" s="1"/>
  <c r="AL137" i="36"/>
  <c r="AK236" i="36"/>
  <c r="AL127" i="36"/>
  <c r="AL325" i="36"/>
  <c r="AL423" i="36" s="1"/>
  <c r="AK226" i="36"/>
  <c r="AM359" i="36"/>
  <c r="AM161" i="36"/>
  <c r="AL260" i="36"/>
  <c r="AK523" i="36"/>
  <c r="AK541" i="36"/>
  <c r="AK545" i="36"/>
  <c r="AL431" i="36"/>
  <c r="AK529" i="36"/>
  <c r="AL345" i="36"/>
  <c r="AL443" i="36" s="1"/>
  <c r="AL147" i="36"/>
  <c r="AK246" i="36"/>
  <c r="AL141" i="36"/>
  <c r="AL339" i="36"/>
  <c r="AL437" i="36" s="1"/>
  <c r="AK240" i="36"/>
  <c r="AL148" i="36"/>
  <c r="AL346" i="36"/>
  <c r="AL444" i="36" s="1"/>
  <c r="AK247" i="36"/>
  <c r="AL156" i="36"/>
  <c r="AL354" i="36"/>
  <c r="AL452" i="36" s="1"/>
  <c r="AK255" i="36"/>
  <c r="AL134" i="36"/>
  <c r="AL332" i="36"/>
  <c r="AL430" i="36" s="1"/>
  <c r="AK233" i="36"/>
  <c r="AL328" i="36"/>
  <c r="AL426" i="36" s="1"/>
  <c r="AL130" i="36"/>
  <c r="AK229" i="36"/>
  <c r="AL150" i="36"/>
  <c r="AL348" i="36"/>
  <c r="AL446" i="36" s="1"/>
  <c r="AK249" i="36"/>
  <c r="AL142" i="36"/>
  <c r="AL340" i="36"/>
  <c r="AL438" i="36" s="1"/>
  <c r="AK241" i="36"/>
  <c r="AL119" i="36"/>
  <c r="AL317" i="36"/>
  <c r="AK218" i="36"/>
  <c r="AL442" i="36"/>
  <c r="AK540" i="36"/>
  <c r="AL123" i="36"/>
  <c r="AL321" i="36"/>
  <c r="AL419" i="36" s="1"/>
  <c r="AK222" i="36"/>
  <c r="AL149" i="36"/>
  <c r="AL347" i="36"/>
  <c r="AL445" i="36" s="1"/>
  <c r="AK248" i="36"/>
  <c r="AL151" i="36"/>
  <c r="AL349" i="36"/>
  <c r="AL447" i="36" s="1"/>
  <c r="AK250" i="36"/>
  <c r="AK547" i="36"/>
  <c r="AL164" i="36"/>
  <c r="AL362" i="36"/>
  <c r="AL460" i="36" s="1"/>
  <c r="AK263" i="36"/>
  <c r="AK418" i="36"/>
  <c r="AK635" i="36" s="1"/>
  <c r="AJ516" i="36"/>
  <c r="AJ641" i="36" s="1"/>
  <c r="AK510" i="36"/>
  <c r="AL363" i="36"/>
  <c r="AL461" i="36" s="1"/>
  <c r="AL165" i="36"/>
  <c r="AK264" i="36"/>
  <c r="AL159" i="36"/>
  <c r="AL357" i="36"/>
  <c r="AL455" i="36" s="1"/>
  <c r="AK258" i="36"/>
  <c r="AL126" i="36"/>
  <c r="AL324" i="36"/>
  <c r="AL422" i="36" s="1"/>
  <c r="AK225" i="36"/>
  <c r="AK415" i="36"/>
  <c r="AK636" i="36" s="1"/>
  <c r="AJ513" i="36"/>
  <c r="AJ642" i="36" s="1"/>
  <c r="AM115" i="36"/>
  <c r="AM313" i="36"/>
  <c r="AL214" i="36"/>
  <c r="AL124" i="36"/>
  <c r="AL322" i="36"/>
  <c r="AL420" i="36" s="1"/>
  <c r="AK223" i="36"/>
  <c r="AL166" i="36"/>
  <c r="AL364" i="36"/>
  <c r="AL462" i="36" s="1"/>
  <c r="AK265" i="36"/>
  <c r="AL153" i="36"/>
  <c r="AL351" i="36"/>
  <c r="AL449" i="36" s="1"/>
  <c r="AK252" i="36"/>
  <c r="AK549" i="36"/>
  <c r="AL353" i="36"/>
  <c r="AL451" i="36" s="1"/>
  <c r="AL155" i="36"/>
  <c r="AK254" i="36"/>
  <c r="AI625" i="36"/>
  <c r="AK618" i="36"/>
  <c r="AJ624" i="36"/>
  <c r="AJ628" i="36"/>
  <c r="AJ638" i="36"/>
  <c r="AI644" i="36"/>
  <c r="AK616" i="36"/>
  <c r="AJ629" i="36"/>
  <c r="AJ630" i="36"/>
  <c r="AK617" i="36"/>
  <c r="AJ623" i="36"/>
  <c r="AJ622" i="36"/>
  <c r="AH645" i="36"/>
  <c r="AI631" i="36"/>
  <c r="AI632" i="36" s="1"/>
  <c r="AI619" i="36"/>
  <c r="L102" i="3"/>
  <c r="P102" i="3" s="1"/>
  <c r="AJ408" i="36"/>
  <c r="E12" i="36"/>
  <c r="AI603" i="36"/>
  <c r="E9" i="36" s="1"/>
  <c r="AH505" i="36"/>
  <c r="AK209" i="36"/>
  <c r="AK111" i="36"/>
  <c r="AJ308" i="36"/>
  <c r="M102" i="3"/>
  <c r="M94" i="3"/>
  <c r="L94" i="3" s="1"/>
  <c r="G96" i="3"/>
  <c r="L93" i="3"/>
  <c r="I102" i="3"/>
  <c r="AL406" i="36"/>
  <c r="AK407" i="36"/>
  <c r="AI77" i="32"/>
  <c r="D8" i="32" s="1"/>
  <c r="AJ99" i="32"/>
  <c r="AJ100" i="32" s="1"/>
  <c r="AH141" i="32"/>
  <c r="AJ134" i="32"/>
  <c r="AJ130" i="32"/>
  <c r="AJ129" i="32"/>
  <c r="AJ126" i="32"/>
  <c r="AK88" i="32"/>
  <c r="AK109" i="32" s="1"/>
  <c r="AK44" i="32"/>
  <c r="AJ66" i="32"/>
  <c r="AK114" i="32"/>
  <c r="AJ135" i="32"/>
  <c r="AK116" i="32"/>
  <c r="AJ137" i="32"/>
  <c r="AN90" i="32"/>
  <c r="AN46" i="32"/>
  <c r="AM68" i="32"/>
  <c r="AK115" i="32"/>
  <c r="AJ136" i="32"/>
  <c r="AL91" i="32"/>
  <c r="AL47" i="32"/>
  <c r="AK69" i="32"/>
  <c r="AJ106" i="32"/>
  <c r="AI127" i="32"/>
  <c r="AK110" i="32"/>
  <c r="AJ131" i="32"/>
  <c r="AK112" i="32"/>
  <c r="AJ133" i="32"/>
  <c r="AM96" i="32"/>
  <c r="AM52" i="32"/>
  <c r="AL74" i="32"/>
  <c r="AL93" i="32"/>
  <c r="AL49" i="32"/>
  <c r="AK71" i="32"/>
  <c r="AK83" i="32"/>
  <c r="AK39" i="32"/>
  <c r="AJ61" i="32"/>
  <c r="AI120" i="32"/>
  <c r="D5" i="32" s="1"/>
  <c r="D6" i="32" s="1"/>
  <c r="AJ103" i="32"/>
  <c r="AI124" i="32"/>
  <c r="AL94" i="32"/>
  <c r="AL50" i="32"/>
  <c r="AK72" i="32"/>
  <c r="AJ104" i="32"/>
  <c r="AI125" i="32"/>
  <c r="N93" i="3" s="1"/>
  <c r="AK107" i="32"/>
  <c r="AJ128" i="32"/>
  <c r="AK87" i="32"/>
  <c r="AK108" i="32" s="1"/>
  <c r="AK43" i="32"/>
  <c r="AJ65" i="32"/>
  <c r="AK117" i="32"/>
  <c r="AJ138" i="32"/>
  <c r="AM89" i="32"/>
  <c r="AM45" i="32"/>
  <c r="AL67" i="32"/>
  <c r="AL82" i="32"/>
  <c r="AL38" i="32"/>
  <c r="AK60" i="32"/>
  <c r="AK111" i="32"/>
  <c r="AJ132" i="32"/>
  <c r="AL95" i="32"/>
  <c r="AL51" i="32"/>
  <c r="AK73" i="32"/>
  <c r="AM86" i="32"/>
  <c r="AM42" i="32"/>
  <c r="AL64" i="32"/>
  <c r="AJ55" i="32"/>
  <c r="AK92" i="32"/>
  <c r="AK113" i="32" s="1"/>
  <c r="AK48" i="32"/>
  <c r="AJ70" i="32"/>
  <c r="AK85" i="32"/>
  <c r="AK41" i="32"/>
  <c r="AJ63" i="32"/>
  <c r="AK84" i="32"/>
  <c r="AK105" i="32" s="1"/>
  <c r="AK40" i="32"/>
  <c r="AJ62" i="32"/>
  <c r="L87" i="3"/>
  <c r="L90" i="3" s="1"/>
  <c r="P90" i="3" s="1"/>
  <c r="M90" i="3"/>
  <c r="H90" i="3"/>
  <c r="T90" i="3" s="1"/>
  <c r="G90" i="3"/>
  <c r="AI261" i="26"/>
  <c r="D9" i="26" s="1"/>
  <c r="AL259" i="26"/>
  <c r="AK228" i="26"/>
  <c r="AL255" i="26"/>
  <c r="AK252" i="26"/>
  <c r="AK234" i="26"/>
  <c r="AK248" i="26"/>
  <c r="AL257" i="26"/>
  <c r="AJ227" i="26"/>
  <c r="AK239" i="26"/>
  <c r="AL251" i="26"/>
  <c r="AK232" i="26"/>
  <c r="AK243" i="26"/>
  <c r="AK233" i="26"/>
  <c r="AK249" i="26"/>
  <c r="AK236" i="26"/>
  <c r="AK240" i="26"/>
  <c r="AK254" i="26"/>
  <c r="AK250" i="26"/>
  <c r="AK230" i="26"/>
  <c r="AK238" i="26"/>
  <c r="AL258" i="26"/>
  <c r="AK241" i="26"/>
  <c r="AJ226" i="26"/>
  <c r="AK247" i="26"/>
  <c r="AK231" i="26"/>
  <c r="AK237" i="26"/>
  <c r="AL253" i="26"/>
  <c r="AK229" i="26"/>
  <c r="AK246" i="26"/>
  <c r="AK242" i="26"/>
  <c r="AK235" i="26"/>
  <c r="AK256" i="26"/>
  <c r="AK245" i="26"/>
  <c r="AK244" i="26"/>
  <c r="AJ220" i="26"/>
  <c r="AK186" i="26"/>
  <c r="AK179" i="26"/>
  <c r="AK185" i="26"/>
  <c r="AJ102" i="26"/>
  <c r="AJ104" i="26"/>
  <c r="AJ100" i="26"/>
  <c r="AK58" i="26"/>
  <c r="AL142" i="26" s="1"/>
  <c r="AJ109" i="26"/>
  <c r="AJ108" i="26"/>
  <c r="AJ106" i="26"/>
  <c r="AJ107" i="26"/>
  <c r="AJ105" i="26"/>
  <c r="AJ101" i="26"/>
  <c r="AJ103" i="26"/>
  <c r="AK64" i="26"/>
  <c r="AL148" i="26" s="1"/>
  <c r="AL189" i="26" s="1"/>
  <c r="AI137" i="26"/>
  <c r="D8" i="26" s="1"/>
  <c r="AK74" i="26"/>
  <c r="AL158" i="26" s="1"/>
  <c r="AL199" i="26" s="1"/>
  <c r="AJ116" i="26"/>
  <c r="AK72" i="26"/>
  <c r="AL156" i="26" s="1"/>
  <c r="AL197" i="26" s="1"/>
  <c r="AJ114" i="26"/>
  <c r="AK66" i="26"/>
  <c r="AL150" i="26" s="1"/>
  <c r="AL191" i="26" s="1"/>
  <c r="AK81" i="26"/>
  <c r="AL165" i="26" s="1"/>
  <c r="AL206" i="26" s="1"/>
  <c r="AJ123" i="26"/>
  <c r="AK59" i="26"/>
  <c r="AL143" i="26" s="1"/>
  <c r="AJ95" i="26"/>
  <c r="AK68" i="26"/>
  <c r="AL152" i="26" s="1"/>
  <c r="AL193" i="26" s="1"/>
  <c r="AJ110" i="26"/>
  <c r="AL91" i="26"/>
  <c r="AM175" i="26" s="1"/>
  <c r="AM216" i="26" s="1"/>
  <c r="AK133" i="26"/>
  <c r="AK90" i="26"/>
  <c r="AL174" i="26" s="1"/>
  <c r="AL215" i="26" s="1"/>
  <c r="AJ132" i="26"/>
  <c r="AK84" i="26"/>
  <c r="AL168" i="26" s="1"/>
  <c r="AL209" i="26" s="1"/>
  <c r="AJ126" i="26"/>
  <c r="AL85" i="26"/>
  <c r="AM169" i="26" s="1"/>
  <c r="AM210" i="26" s="1"/>
  <c r="AK127" i="26"/>
  <c r="AK76" i="26"/>
  <c r="AL160" i="26" s="1"/>
  <c r="AL201" i="26" s="1"/>
  <c r="AJ118" i="26"/>
  <c r="AL93" i="26"/>
  <c r="AM177" i="26" s="1"/>
  <c r="AM218" i="26" s="1"/>
  <c r="AK135" i="26"/>
  <c r="AK86" i="26"/>
  <c r="AL170" i="26" s="1"/>
  <c r="AL211" i="26" s="1"/>
  <c r="AJ128" i="26"/>
  <c r="AK79" i="26"/>
  <c r="AL163" i="26" s="1"/>
  <c r="AL204" i="26" s="1"/>
  <c r="AJ121" i="26"/>
  <c r="AK61" i="26"/>
  <c r="AL145" i="26" s="1"/>
  <c r="AK78" i="26"/>
  <c r="AL162" i="26" s="1"/>
  <c r="AL203" i="26" s="1"/>
  <c r="AJ120" i="26"/>
  <c r="AK73" i="26"/>
  <c r="AL157" i="26" s="1"/>
  <c r="AL198" i="26" s="1"/>
  <c r="AJ115" i="26"/>
  <c r="AK62" i="26"/>
  <c r="AL146" i="26" s="1"/>
  <c r="AL187" i="26" s="1"/>
  <c r="AL87" i="26"/>
  <c r="AM171" i="26" s="1"/>
  <c r="AM212" i="26" s="1"/>
  <c r="AK129" i="26"/>
  <c r="AK83" i="26"/>
  <c r="AL167" i="26" s="1"/>
  <c r="AL208" i="26" s="1"/>
  <c r="AJ125" i="26"/>
  <c r="AK65" i="26"/>
  <c r="AL149" i="26" s="1"/>
  <c r="AL190" i="26" s="1"/>
  <c r="AK82" i="26"/>
  <c r="AL166" i="26" s="1"/>
  <c r="AL207" i="26" s="1"/>
  <c r="AJ124" i="26"/>
  <c r="AL92" i="26"/>
  <c r="AM176" i="26" s="1"/>
  <c r="AM217" i="26" s="1"/>
  <c r="AK134" i="26"/>
  <c r="AK88" i="26"/>
  <c r="AL172" i="26" s="1"/>
  <c r="AL213" i="26" s="1"/>
  <c r="AJ130" i="26"/>
  <c r="AK77" i="26"/>
  <c r="AL161" i="26" s="1"/>
  <c r="AL202" i="26" s="1"/>
  <c r="AJ119" i="26"/>
  <c r="AL89" i="26"/>
  <c r="AM173" i="26" s="1"/>
  <c r="AM214" i="26" s="1"/>
  <c r="AK131" i="26"/>
  <c r="AK80" i="26"/>
  <c r="AL164" i="26" s="1"/>
  <c r="AL205" i="26" s="1"/>
  <c r="AJ122" i="26"/>
  <c r="AK60" i="26"/>
  <c r="AL144" i="26" s="1"/>
  <c r="AK75" i="26"/>
  <c r="AL159" i="26" s="1"/>
  <c r="AL200" i="26" s="1"/>
  <c r="AJ117" i="26"/>
  <c r="AK67" i="26"/>
  <c r="AL151" i="26" s="1"/>
  <c r="AL192" i="26" s="1"/>
  <c r="AK63" i="26"/>
  <c r="AL147" i="26" s="1"/>
  <c r="AL188" i="26" s="1"/>
  <c r="AK71" i="26"/>
  <c r="AL155" i="26" s="1"/>
  <c r="AL196" i="26" s="1"/>
  <c r="AJ113" i="26"/>
  <c r="AK69" i="26"/>
  <c r="AL153" i="26" s="1"/>
  <c r="AL194" i="26" s="1"/>
  <c r="AJ111" i="26"/>
  <c r="AK70" i="26"/>
  <c r="AL154" i="26" s="1"/>
  <c r="AL195" i="26" s="1"/>
  <c r="AJ112" i="26"/>
  <c r="AK183" i="26" l="1"/>
  <c r="AK180" i="26"/>
  <c r="N94" i="3"/>
  <c r="N96" i="3" s="1"/>
  <c r="O96" i="3" s="1"/>
  <c r="I90" i="3"/>
  <c r="O90" i="3" s="1"/>
  <c r="AL535" i="36"/>
  <c r="AL549" i="36"/>
  <c r="AL559" i="36"/>
  <c r="AL517" i="36"/>
  <c r="AL536" i="36"/>
  <c r="AL515" i="36"/>
  <c r="AL522" i="36"/>
  <c r="AL528" i="36"/>
  <c r="AL552" i="36"/>
  <c r="AL523" i="36"/>
  <c r="AL547" i="36"/>
  <c r="AL553" i="36"/>
  <c r="AL550" i="36"/>
  <c r="AL519" i="36"/>
  <c r="AL514" i="36"/>
  <c r="AL512" i="36"/>
  <c r="AL543" i="36"/>
  <c r="AL531" i="36"/>
  <c r="AL548" i="36"/>
  <c r="AL554" i="36"/>
  <c r="AL546" i="36"/>
  <c r="AL556" i="36"/>
  <c r="AL538" i="36"/>
  <c r="AL561" i="36"/>
  <c r="AL537" i="36"/>
  <c r="AL525" i="36"/>
  <c r="AL544" i="36"/>
  <c r="AL560" i="36"/>
  <c r="AL558" i="36"/>
  <c r="AL541" i="36"/>
  <c r="AL524" i="36"/>
  <c r="AL534" i="36"/>
  <c r="AL527" i="36"/>
  <c r="AL526" i="36"/>
  <c r="AL533" i="36"/>
  <c r="AL511" i="36"/>
  <c r="AM124" i="36"/>
  <c r="AM322" i="36"/>
  <c r="AM420" i="36" s="1"/>
  <c r="AL223" i="36"/>
  <c r="AM130" i="36"/>
  <c r="AM328" i="36"/>
  <c r="AM426" i="36" s="1"/>
  <c r="AL229" i="36"/>
  <c r="AL411" i="36"/>
  <c r="AK509" i="36"/>
  <c r="AK643" i="36" s="1"/>
  <c r="AL551" i="36"/>
  <c r="AL542" i="36"/>
  <c r="AN115" i="36"/>
  <c r="AN313" i="36"/>
  <c r="AM214" i="36"/>
  <c r="AM147" i="36"/>
  <c r="AM345" i="36"/>
  <c r="AM443" i="36" s="1"/>
  <c r="AL246" i="36"/>
  <c r="AL529" i="36"/>
  <c r="AM325" i="36"/>
  <c r="AM423" i="36" s="1"/>
  <c r="AM127" i="36"/>
  <c r="AL226" i="36"/>
  <c r="AM158" i="36"/>
  <c r="AM356" i="36"/>
  <c r="AM454" i="36" s="1"/>
  <c r="AL257" i="36"/>
  <c r="AN146" i="36"/>
  <c r="AN344" i="36"/>
  <c r="AM245" i="36"/>
  <c r="AM163" i="36"/>
  <c r="AM361" i="36"/>
  <c r="AM459" i="36" s="1"/>
  <c r="AL262" i="36"/>
  <c r="AL518" i="36"/>
  <c r="AM155" i="36"/>
  <c r="AM353" i="36"/>
  <c r="AM451" i="36" s="1"/>
  <c r="AL254" i="36"/>
  <c r="AM150" i="36"/>
  <c r="AM348" i="36"/>
  <c r="AM446" i="36" s="1"/>
  <c r="AL249" i="36"/>
  <c r="AM159" i="36"/>
  <c r="AM357" i="36"/>
  <c r="AM455" i="36" s="1"/>
  <c r="AL258" i="36"/>
  <c r="AM346" i="36"/>
  <c r="AM444" i="36" s="1"/>
  <c r="AM148" i="36"/>
  <c r="AL247" i="36"/>
  <c r="AM141" i="36"/>
  <c r="AM339" i="36"/>
  <c r="AM437" i="36" s="1"/>
  <c r="AL240" i="36"/>
  <c r="AM143" i="36"/>
  <c r="AM341" i="36"/>
  <c r="AM439" i="36" s="1"/>
  <c r="AL242" i="36"/>
  <c r="AM136" i="36"/>
  <c r="AM334" i="36"/>
  <c r="AM432" i="36" s="1"/>
  <c r="AL235" i="36"/>
  <c r="AM366" i="36"/>
  <c r="AM168" i="36"/>
  <c r="AL267" i="36"/>
  <c r="AM442" i="36"/>
  <c r="AL540" i="36"/>
  <c r="AL521" i="36"/>
  <c r="AM135" i="36"/>
  <c r="AM333" i="36"/>
  <c r="AM431" i="36" s="1"/>
  <c r="AL234" i="36"/>
  <c r="AM123" i="36"/>
  <c r="AM321" i="36"/>
  <c r="AM419" i="36" s="1"/>
  <c r="AL222" i="36"/>
  <c r="AM156" i="36"/>
  <c r="AM354" i="36"/>
  <c r="AM452" i="36" s="1"/>
  <c r="AL255" i="36"/>
  <c r="AM144" i="36"/>
  <c r="AM342" i="36"/>
  <c r="AM440" i="36" s="1"/>
  <c r="AL243" i="36"/>
  <c r="AM131" i="36"/>
  <c r="AM329" i="36"/>
  <c r="AM427" i="36" s="1"/>
  <c r="AL230" i="36"/>
  <c r="AK637" i="36"/>
  <c r="AK638" i="36" s="1"/>
  <c r="AM166" i="36"/>
  <c r="AM364" i="36"/>
  <c r="AM462" i="36" s="1"/>
  <c r="AL265" i="36"/>
  <c r="AL510" i="36"/>
  <c r="AM338" i="36"/>
  <c r="AM436" i="36" s="1"/>
  <c r="AM140" i="36"/>
  <c r="AL239" i="36"/>
  <c r="AN145" i="36"/>
  <c r="AN343" i="36"/>
  <c r="AM244" i="36"/>
  <c r="AM323" i="36"/>
  <c r="AM421" i="36" s="1"/>
  <c r="AM125" i="36"/>
  <c r="AL224" i="36"/>
  <c r="AM331" i="36"/>
  <c r="AM429" i="36" s="1"/>
  <c r="AM133" i="36"/>
  <c r="AL232" i="36"/>
  <c r="AM121" i="36"/>
  <c r="AM319" i="36"/>
  <c r="AM417" i="36" s="1"/>
  <c r="AL220" i="36"/>
  <c r="AM457" i="36"/>
  <c r="AL555" i="36"/>
  <c r="AM138" i="36"/>
  <c r="AM336" i="36"/>
  <c r="AM434" i="36" s="1"/>
  <c r="AL237" i="36"/>
  <c r="AM118" i="36"/>
  <c r="AM316" i="36"/>
  <c r="AM414" i="36" s="1"/>
  <c r="AL217" i="36"/>
  <c r="AM128" i="36"/>
  <c r="AM326" i="36"/>
  <c r="AM424" i="36" s="1"/>
  <c r="AL227" i="36"/>
  <c r="AL520" i="36"/>
  <c r="AL532" i="36"/>
  <c r="AL415" i="36"/>
  <c r="AK513" i="36"/>
  <c r="AK642" i="36" s="1"/>
  <c r="AM149" i="36"/>
  <c r="AM347" i="36"/>
  <c r="AM445" i="36" s="1"/>
  <c r="AL248" i="36"/>
  <c r="AL545" i="36"/>
  <c r="AM120" i="36"/>
  <c r="AM318" i="36"/>
  <c r="AM416" i="36" s="1"/>
  <c r="AL219" i="36"/>
  <c r="AM129" i="36"/>
  <c r="AM327" i="36"/>
  <c r="AM425" i="36" s="1"/>
  <c r="AL228" i="36"/>
  <c r="AM117" i="36"/>
  <c r="AM315" i="36"/>
  <c r="AM413" i="36" s="1"/>
  <c r="AL216" i="36"/>
  <c r="AM167" i="36"/>
  <c r="AM365" i="36"/>
  <c r="AM463" i="36" s="1"/>
  <c r="AL266" i="36"/>
  <c r="AM164" i="36"/>
  <c r="AM362" i="36"/>
  <c r="AM460" i="36" s="1"/>
  <c r="AL263" i="36"/>
  <c r="AM119" i="36"/>
  <c r="AM317" i="36"/>
  <c r="AL218" i="36"/>
  <c r="AM142" i="36"/>
  <c r="AM340" i="36"/>
  <c r="AM438" i="36" s="1"/>
  <c r="AL241" i="36"/>
  <c r="AM332" i="36"/>
  <c r="AM430" i="36" s="1"/>
  <c r="AM134" i="36"/>
  <c r="AL233" i="36"/>
  <c r="AM137" i="36"/>
  <c r="AM335" i="36"/>
  <c r="AM433" i="36" s="1"/>
  <c r="AL236" i="36"/>
  <c r="AM154" i="36"/>
  <c r="AM352" i="36"/>
  <c r="AM450" i="36" s="1"/>
  <c r="AL253" i="36"/>
  <c r="AM132" i="36"/>
  <c r="AM330" i="36"/>
  <c r="AM428" i="36" s="1"/>
  <c r="AL231" i="36"/>
  <c r="AM122" i="36"/>
  <c r="AM320" i="36"/>
  <c r="AL221" i="36"/>
  <c r="AM151" i="36"/>
  <c r="AM349" i="36"/>
  <c r="AM447" i="36" s="1"/>
  <c r="AL250" i="36"/>
  <c r="AM152" i="36"/>
  <c r="AM350" i="36"/>
  <c r="AM448" i="36" s="1"/>
  <c r="AL251" i="36"/>
  <c r="AL557" i="36"/>
  <c r="AM464" i="36"/>
  <c r="AL562" i="36"/>
  <c r="AL530" i="36"/>
  <c r="AM126" i="36"/>
  <c r="AM324" i="36"/>
  <c r="AM422" i="36" s="1"/>
  <c r="AL225" i="36"/>
  <c r="AM355" i="36"/>
  <c r="AM453" i="36" s="1"/>
  <c r="AM157" i="36"/>
  <c r="AL256" i="36"/>
  <c r="AM153" i="36"/>
  <c r="AM351" i="36"/>
  <c r="AM449" i="36" s="1"/>
  <c r="AL252" i="36"/>
  <c r="AM165" i="36"/>
  <c r="AM363" i="36"/>
  <c r="AM461" i="36" s="1"/>
  <c r="AL264" i="36"/>
  <c r="AL418" i="36"/>
  <c r="AL635" i="36" s="1"/>
  <c r="AK516" i="36"/>
  <c r="AK641" i="36" s="1"/>
  <c r="AN161" i="36"/>
  <c r="AN359" i="36"/>
  <c r="AM260" i="36"/>
  <c r="AM160" i="36"/>
  <c r="AM358" i="36"/>
  <c r="AM456" i="36" s="1"/>
  <c r="AL259" i="36"/>
  <c r="AM162" i="36"/>
  <c r="AM360" i="36"/>
  <c r="AM458" i="36" s="1"/>
  <c r="AL261" i="36"/>
  <c r="AM441" i="36"/>
  <c r="AL539" i="36"/>
  <c r="AM116" i="36"/>
  <c r="AM314" i="36"/>
  <c r="AM412" i="36" s="1"/>
  <c r="AL215" i="36"/>
  <c r="AM139" i="36"/>
  <c r="AM337" i="36"/>
  <c r="AM435" i="36" s="1"/>
  <c r="AL238" i="36"/>
  <c r="AK624" i="36"/>
  <c r="AL618" i="36"/>
  <c r="AK629" i="36"/>
  <c r="AK630" i="36"/>
  <c r="AJ625" i="36"/>
  <c r="AL616" i="36"/>
  <c r="AK623" i="36"/>
  <c r="AI645" i="36"/>
  <c r="AK628" i="36"/>
  <c r="AL617" i="36"/>
  <c r="AJ644" i="36"/>
  <c r="AK622" i="36"/>
  <c r="AJ619" i="36"/>
  <c r="N102" i="3"/>
  <c r="O102" i="3" s="1"/>
  <c r="AK408" i="36"/>
  <c r="E5" i="36"/>
  <c r="E6" i="36" s="1"/>
  <c r="AL209" i="36"/>
  <c r="AL111" i="36"/>
  <c r="E10" i="36"/>
  <c r="M96" i="3"/>
  <c r="L96" i="3"/>
  <c r="P96" i="3" s="1"/>
  <c r="AK308" i="36"/>
  <c r="AM406" i="36"/>
  <c r="AJ603" i="36"/>
  <c r="AL407" i="36"/>
  <c r="AK99" i="32"/>
  <c r="AK100" i="32" s="1"/>
  <c r="AJ77" i="32"/>
  <c r="AK126" i="32"/>
  <c r="AK129" i="32"/>
  <c r="AK130" i="32"/>
  <c r="AN89" i="32"/>
  <c r="AN45" i="32"/>
  <c r="AM67" i="32"/>
  <c r="AL114" i="32"/>
  <c r="AK135" i="32"/>
  <c r="AL84" i="32"/>
  <c r="AL105" i="32" s="1"/>
  <c r="AL40" i="32"/>
  <c r="AK62" i="32"/>
  <c r="AL92" i="32"/>
  <c r="AL113" i="32" s="1"/>
  <c r="AL48" i="32"/>
  <c r="AK70" i="32"/>
  <c r="AL87" i="32"/>
  <c r="AL108" i="32" s="1"/>
  <c r="AL43" i="32"/>
  <c r="AK65" i="32"/>
  <c r="AM91" i="32"/>
  <c r="AM47" i="32"/>
  <c r="AL69" i="32"/>
  <c r="AL116" i="32"/>
  <c r="AK137" i="32"/>
  <c r="AI141" i="32"/>
  <c r="D9" i="32" s="1"/>
  <c r="D10" i="32" s="1"/>
  <c r="AM93" i="32"/>
  <c r="AM49" i="32"/>
  <c r="AL71" i="32"/>
  <c r="AK106" i="32"/>
  <c r="AJ127" i="32"/>
  <c r="AL115" i="32"/>
  <c r="AK136" i="32"/>
  <c r="AM82" i="32"/>
  <c r="AM38" i="32"/>
  <c r="AL60" i="32"/>
  <c r="AL117" i="32"/>
  <c r="AK138" i="32"/>
  <c r="AJ120" i="32"/>
  <c r="AK103" i="32"/>
  <c r="AJ124" i="32"/>
  <c r="AL83" i="32"/>
  <c r="AL39" i="32"/>
  <c r="AK61" i="32"/>
  <c r="AN86" i="32"/>
  <c r="AN42" i="32"/>
  <c r="AM64" i="32"/>
  <c r="AK55" i="32"/>
  <c r="AM94" i="32"/>
  <c r="AM50" i="32"/>
  <c r="AL72" i="32"/>
  <c r="AN96" i="32"/>
  <c r="AN52" i="32"/>
  <c r="AM74" i="32"/>
  <c r="AK104" i="32"/>
  <c r="AJ125" i="32"/>
  <c r="AL112" i="32"/>
  <c r="AK133" i="32"/>
  <c r="AO90" i="32"/>
  <c r="AO46" i="32"/>
  <c r="AN68" i="32"/>
  <c r="AL111" i="32"/>
  <c r="AK132" i="32"/>
  <c r="AL107" i="32"/>
  <c r="AK128" i="32"/>
  <c r="AL110" i="32"/>
  <c r="AK131" i="32"/>
  <c r="AL88" i="32"/>
  <c r="AL109" i="32" s="1"/>
  <c r="AL44" i="32"/>
  <c r="AK66" i="32"/>
  <c r="AK134" i="32"/>
  <c r="AL85" i="32"/>
  <c r="AL41" i="32"/>
  <c r="AK63" i="32"/>
  <c r="AM95" i="32"/>
  <c r="AM51" i="32"/>
  <c r="AL73" i="32"/>
  <c r="AM259" i="26"/>
  <c r="AL183" i="26"/>
  <c r="AL224" i="26" s="1"/>
  <c r="AL235" i="26"/>
  <c r="AM253" i="26"/>
  <c r="AL245" i="26"/>
  <c r="AM251" i="26"/>
  <c r="AL234" i="26"/>
  <c r="AJ261" i="26"/>
  <c r="AL246" i="26"/>
  <c r="AL250" i="26"/>
  <c r="AL229" i="26"/>
  <c r="AM255" i="26"/>
  <c r="AL248" i="26"/>
  <c r="AL239" i="26"/>
  <c r="AL230" i="26"/>
  <c r="AL252" i="26"/>
  <c r="AL233" i="26"/>
  <c r="AL231" i="26"/>
  <c r="AL256" i="26"/>
  <c r="AL247" i="26"/>
  <c r="AL240" i="26"/>
  <c r="AL243" i="26"/>
  <c r="AL244" i="26"/>
  <c r="AL232" i="26"/>
  <c r="AM258" i="26"/>
  <c r="AL236" i="26"/>
  <c r="AL241" i="26"/>
  <c r="AL249" i="26"/>
  <c r="AL242" i="26"/>
  <c r="AM257" i="26"/>
  <c r="AL228" i="26"/>
  <c r="AK227" i="26"/>
  <c r="AL237" i="26"/>
  <c r="AL254" i="26"/>
  <c r="AL238" i="26"/>
  <c r="AK220" i="26"/>
  <c r="AK226" i="26"/>
  <c r="AK224" i="26"/>
  <c r="AL186" i="26"/>
  <c r="AL179" i="26"/>
  <c r="AL180" i="26" s="1"/>
  <c r="AL185" i="26"/>
  <c r="AL184" i="26"/>
  <c r="AK101" i="26"/>
  <c r="AK109" i="26"/>
  <c r="AK107" i="26"/>
  <c r="AK106" i="26"/>
  <c r="AK100" i="26"/>
  <c r="AL58" i="26"/>
  <c r="AM142" i="26" s="1"/>
  <c r="AK105" i="26"/>
  <c r="AK103" i="26"/>
  <c r="AK108" i="26"/>
  <c r="AK102" i="26"/>
  <c r="AK104" i="26"/>
  <c r="AL70" i="26"/>
  <c r="AM154" i="26" s="1"/>
  <c r="AM195" i="26" s="1"/>
  <c r="AK112" i="26"/>
  <c r="AL67" i="26"/>
  <c r="AM151" i="26" s="1"/>
  <c r="AM192" i="26" s="1"/>
  <c r="AL60" i="26"/>
  <c r="AM144" i="26" s="1"/>
  <c r="AL80" i="26"/>
  <c r="AM164" i="26" s="1"/>
  <c r="AM205" i="26" s="1"/>
  <c r="AK122" i="26"/>
  <c r="AL77" i="26"/>
  <c r="AM161" i="26" s="1"/>
  <c r="AM202" i="26" s="1"/>
  <c r="AK119" i="26"/>
  <c r="AM91" i="26"/>
  <c r="AN175" i="26" s="1"/>
  <c r="AN216" i="26" s="1"/>
  <c r="AL133" i="26"/>
  <c r="AL74" i="26"/>
  <c r="AM158" i="26" s="1"/>
  <c r="AM199" i="26" s="1"/>
  <c r="AK116" i="26"/>
  <c r="AL63" i="26"/>
  <c r="AM147" i="26" s="1"/>
  <c r="AM188" i="26" s="1"/>
  <c r="AL65" i="26"/>
  <c r="AM149" i="26" s="1"/>
  <c r="AM190" i="26" s="1"/>
  <c r="AL66" i="26"/>
  <c r="AM150" i="26" s="1"/>
  <c r="AM191" i="26" s="1"/>
  <c r="AL83" i="26"/>
  <c r="AM167" i="26" s="1"/>
  <c r="AM208" i="26" s="1"/>
  <c r="AK125" i="26"/>
  <c r="AL69" i="26"/>
  <c r="AM153" i="26" s="1"/>
  <c r="AM194" i="26" s="1"/>
  <c r="AK111" i="26"/>
  <c r="AL82" i="26"/>
  <c r="AM166" i="26" s="1"/>
  <c r="AM207" i="26" s="1"/>
  <c r="AK124" i="26"/>
  <c r="AL62" i="26"/>
  <c r="AM146" i="26" s="1"/>
  <c r="AM187" i="26" s="1"/>
  <c r="AL79" i="26"/>
  <c r="AM163" i="26" s="1"/>
  <c r="AM204" i="26" s="1"/>
  <c r="AK121" i="26"/>
  <c r="AL86" i="26"/>
  <c r="AM170" i="26" s="1"/>
  <c r="AM211" i="26" s="1"/>
  <c r="AK128" i="26"/>
  <c r="AL90" i="26"/>
  <c r="AM174" i="26" s="1"/>
  <c r="AM215" i="26" s="1"/>
  <c r="AK132" i="26"/>
  <c r="AL81" i="26"/>
  <c r="AM165" i="26" s="1"/>
  <c r="AM206" i="26" s="1"/>
  <c r="AK123" i="26"/>
  <c r="AL71" i="26"/>
  <c r="AM155" i="26" s="1"/>
  <c r="AM196" i="26" s="1"/>
  <c r="AK113" i="26"/>
  <c r="AL75" i="26"/>
  <c r="AM159" i="26" s="1"/>
  <c r="AM200" i="26" s="1"/>
  <c r="AK117" i="26"/>
  <c r="AM92" i="26"/>
  <c r="AN176" i="26" s="1"/>
  <c r="AN217" i="26" s="1"/>
  <c r="AL134" i="26"/>
  <c r="AL61" i="26"/>
  <c r="AM145" i="26" s="1"/>
  <c r="AL76" i="26"/>
  <c r="AM160" i="26" s="1"/>
  <c r="AM201" i="26" s="1"/>
  <c r="AK118" i="26"/>
  <c r="AM85" i="26"/>
  <c r="AN169" i="26" s="1"/>
  <c r="AN210" i="26" s="1"/>
  <c r="AL127" i="26"/>
  <c r="AJ137" i="26"/>
  <c r="AL72" i="26"/>
  <c r="AM156" i="26" s="1"/>
  <c r="AM197" i="26" s="1"/>
  <c r="AK114" i="26"/>
  <c r="AL64" i="26"/>
  <c r="AM148" i="26" s="1"/>
  <c r="AM189" i="26" s="1"/>
  <c r="AL68" i="26"/>
  <c r="AM152" i="26" s="1"/>
  <c r="AM193" i="26" s="1"/>
  <c r="AK110" i="26"/>
  <c r="AM89" i="26"/>
  <c r="AN173" i="26" s="1"/>
  <c r="AN214" i="26" s="1"/>
  <c r="AL131" i="26"/>
  <c r="AL88" i="26"/>
  <c r="AM172" i="26" s="1"/>
  <c r="AM213" i="26" s="1"/>
  <c r="AK130" i="26"/>
  <c r="AM87" i="26"/>
  <c r="AN171" i="26" s="1"/>
  <c r="AN212" i="26" s="1"/>
  <c r="AL129" i="26"/>
  <c r="AL78" i="26"/>
  <c r="AM162" i="26" s="1"/>
  <c r="AM203" i="26" s="1"/>
  <c r="AK120" i="26"/>
  <c r="AL84" i="26"/>
  <c r="AM168" i="26" s="1"/>
  <c r="AM209" i="26" s="1"/>
  <c r="AK126" i="26"/>
  <c r="AL59" i="26"/>
  <c r="AM143" i="26" s="1"/>
  <c r="AK95" i="26"/>
  <c r="AL73" i="26"/>
  <c r="AM157" i="26" s="1"/>
  <c r="AM198" i="26" s="1"/>
  <c r="AK115" i="26"/>
  <c r="AM93" i="26"/>
  <c r="AN177" i="26" s="1"/>
  <c r="AN218" i="26" s="1"/>
  <c r="AL135" i="26"/>
  <c r="D6" i="26"/>
  <c r="D10" i="26"/>
  <c r="R90" i="3" l="1"/>
  <c r="AM183" i="26"/>
  <c r="AM561" i="36"/>
  <c r="AM511" i="36"/>
  <c r="AM529" i="36"/>
  <c r="AM514" i="36"/>
  <c r="AM544" i="36"/>
  <c r="AM526" i="36"/>
  <c r="AM542" i="36"/>
  <c r="AM549" i="36"/>
  <c r="AM554" i="36"/>
  <c r="AM546" i="36"/>
  <c r="AM550" i="36"/>
  <c r="AM547" i="36"/>
  <c r="AM533" i="36"/>
  <c r="AM556" i="36"/>
  <c r="AM545" i="36"/>
  <c r="AM528" i="36"/>
  <c r="AM558" i="36"/>
  <c r="AM543" i="36"/>
  <c r="AM537" i="36"/>
  <c r="AM559" i="36"/>
  <c r="AM512" i="36"/>
  <c r="AM560" i="36"/>
  <c r="AM524" i="36"/>
  <c r="AM548" i="36"/>
  <c r="AM523" i="36"/>
  <c r="AM553" i="36"/>
  <c r="AM541" i="36"/>
  <c r="AM510" i="36"/>
  <c r="AM515" i="36"/>
  <c r="AM535" i="36"/>
  <c r="AM520" i="36"/>
  <c r="AM531" i="36"/>
  <c r="AM551" i="36"/>
  <c r="AM536" i="36"/>
  <c r="AM552" i="36"/>
  <c r="AN152" i="36"/>
  <c r="AN350" i="36"/>
  <c r="AN448" i="36" s="1"/>
  <c r="AM251" i="36"/>
  <c r="AN125" i="36"/>
  <c r="AN323" i="36"/>
  <c r="AN421" i="36" s="1"/>
  <c r="AM224" i="36"/>
  <c r="AN131" i="36"/>
  <c r="AN329" i="36"/>
  <c r="AN427" i="36" s="1"/>
  <c r="AM230" i="36"/>
  <c r="AN138" i="36"/>
  <c r="AN336" i="36"/>
  <c r="AN434" i="36" s="1"/>
  <c r="AM237" i="36"/>
  <c r="AN124" i="36"/>
  <c r="AN322" i="36"/>
  <c r="AN420" i="36" s="1"/>
  <c r="AM223" i="36"/>
  <c r="AM538" i="36"/>
  <c r="AL637" i="36"/>
  <c r="AN441" i="36"/>
  <c r="AM539" i="36"/>
  <c r="AO161" i="36"/>
  <c r="AO359" i="36"/>
  <c r="AN260" i="36"/>
  <c r="AM530" i="36"/>
  <c r="AN164" i="36"/>
  <c r="AN362" i="36"/>
  <c r="AN460" i="36" s="1"/>
  <c r="AM263" i="36"/>
  <c r="AN143" i="36"/>
  <c r="AN341" i="36"/>
  <c r="AN439" i="36" s="1"/>
  <c r="AM242" i="36"/>
  <c r="AN130" i="36"/>
  <c r="AN328" i="36"/>
  <c r="AN426" i="36" s="1"/>
  <c r="AM229" i="36"/>
  <c r="AM418" i="36"/>
  <c r="AM635" i="36" s="1"/>
  <c r="AL516" i="36"/>
  <c r="AL641" i="36" s="1"/>
  <c r="AM557" i="36"/>
  <c r="AN335" i="36"/>
  <c r="AN433" i="36" s="1"/>
  <c r="AN137" i="36"/>
  <c r="AM236" i="36"/>
  <c r="AN154" i="36"/>
  <c r="AN352" i="36"/>
  <c r="AN450" i="36" s="1"/>
  <c r="AM253" i="36"/>
  <c r="AN140" i="36"/>
  <c r="AN338" i="36"/>
  <c r="AN436" i="36" s="1"/>
  <c r="AM239" i="36"/>
  <c r="AN136" i="36"/>
  <c r="AN334" i="36"/>
  <c r="AN432" i="36" s="1"/>
  <c r="AM235" i="36"/>
  <c r="AN158" i="36"/>
  <c r="AN356" i="36"/>
  <c r="AN454" i="36" s="1"/>
  <c r="AM257" i="36"/>
  <c r="AM534" i="36"/>
  <c r="AM525" i="36"/>
  <c r="AN153" i="36"/>
  <c r="AN351" i="36"/>
  <c r="AN449" i="36" s="1"/>
  <c r="AM252" i="36"/>
  <c r="AN119" i="36"/>
  <c r="AN317" i="36"/>
  <c r="AM218" i="36"/>
  <c r="AM415" i="36"/>
  <c r="AM636" i="36" s="1"/>
  <c r="AL513" i="36"/>
  <c r="AL642" i="36" s="1"/>
  <c r="AN133" i="36"/>
  <c r="AN331" i="36"/>
  <c r="AN429" i="36" s="1"/>
  <c r="AM232" i="36"/>
  <c r="AN156" i="36"/>
  <c r="AN354" i="36"/>
  <c r="AN452" i="36" s="1"/>
  <c r="AM255" i="36"/>
  <c r="AN155" i="36"/>
  <c r="AN353" i="36"/>
  <c r="AN451" i="36" s="1"/>
  <c r="AM254" i="36"/>
  <c r="AM527" i="36"/>
  <c r="AM521" i="36"/>
  <c r="AN147" i="36"/>
  <c r="AN345" i="36"/>
  <c r="AN443" i="36" s="1"/>
  <c r="AM246" i="36"/>
  <c r="AN165" i="36"/>
  <c r="AN363" i="36"/>
  <c r="AN461" i="36" s="1"/>
  <c r="AM264" i="36"/>
  <c r="AN151" i="36"/>
  <c r="AN349" i="36"/>
  <c r="AN447" i="36" s="1"/>
  <c r="AM250" i="36"/>
  <c r="AN118" i="36"/>
  <c r="AN316" i="36"/>
  <c r="AN414" i="36" s="1"/>
  <c r="AM217" i="36"/>
  <c r="AN457" i="36"/>
  <c r="AM555" i="36"/>
  <c r="AN123" i="36"/>
  <c r="AN321" i="36"/>
  <c r="AN419" i="36" s="1"/>
  <c r="AM222" i="36"/>
  <c r="AN135" i="36"/>
  <c r="AN333" i="36"/>
  <c r="AN431" i="36" s="1"/>
  <c r="AM234" i="36"/>
  <c r="AN168" i="36"/>
  <c r="AN366" i="36"/>
  <c r="AN464" i="36" s="1"/>
  <c r="AM267" i="36"/>
  <c r="AN159" i="36"/>
  <c r="AN357" i="36"/>
  <c r="AN455" i="36" s="1"/>
  <c r="AM258" i="36"/>
  <c r="AN150" i="36"/>
  <c r="AN348" i="36"/>
  <c r="AN446" i="36" s="1"/>
  <c r="AM249" i="36"/>
  <c r="AN116" i="36"/>
  <c r="AN314" i="36"/>
  <c r="AN412" i="36" s="1"/>
  <c r="AM215" i="36"/>
  <c r="AN122" i="36"/>
  <c r="AN320" i="36"/>
  <c r="AM221" i="36"/>
  <c r="AN139" i="36"/>
  <c r="AN337" i="36"/>
  <c r="AN435" i="36" s="1"/>
  <c r="AM238" i="36"/>
  <c r="AN160" i="36"/>
  <c r="AN358" i="36"/>
  <c r="AN456" i="36" s="1"/>
  <c r="AM259" i="36"/>
  <c r="AM562" i="36"/>
  <c r="AN134" i="36"/>
  <c r="AN332" i="36"/>
  <c r="AN430" i="36" s="1"/>
  <c r="AM233" i="36"/>
  <c r="AN142" i="36"/>
  <c r="AN340" i="36"/>
  <c r="AN438" i="36" s="1"/>
  <c r="AM241" i="36"/>
  <c r="AN128" i="36"/>
  <c r="AN326" i="36"/>
  <c r="AN424" i="36" s="1"/>
  <c r="AM227" i="36"/>
  <c r="AN144" i="36"/>
  <c r="AN342" i="36"/>
  <c r="AN440" i="36" s="1"/>
  <c r="AM243" i="36"/>
  <c r="AN148" i="36"/>
  <c r="AN346" i="36"/>
  <c r="AN444" i="36" s="1"/>
  <c r="AM247" i="36"/>
  <c r="AN163" i="36"/>
  <c r="AN361" i="36"/>
  <c r="AN459" i="36" s="1"/>
  <c r="AM262" i="36"/>
  <c r="AO313" i="36"/>
  <c r="AO115" i="36"/>
  <c r="AN214" i="36"/>
  <c r="AN157" i="36"/>
  <c r="AN355" i="36"/>
  <c r="AN453" i="36" s="1"/>
  <c r="AM256" i="36"/>
  <c r="AN167" i="36"/>
  <c r="AN365" i="36"/>
  <c r="AN463" i="36" s="1"/>
  <c r="AM266" i="36"/>
  <c r="AN149" i="36"/>
  <c r="AN347" i="36"/>
  <c r="AN445" i="36" s="1"/>
  <c r="AM248" i="36"/>
  <c r="AN166" i="36"/>
  <c r="AN364" i="36"/>
  <c r="AN462" i="36" s="1"/>
  <c r="AM265" i="36"/>
  <c r="AN132" i="36"/>
  <c r="AN330" i="36"/>
  <c r="AN428" i="36" s="1"/>
  <c r="AM231" i="36"/>
  <c r="AM411" i="36"/>
  <c r="AM637" i="36" s="1"/>
  <c r="AL509" i="36"/>
  <c r="AM519" i="36"/>
  <c r="AM522" i="36"/>
  <c r="AM517" i="36"/>
  <c r="AL636" i="36"/>
  <c r="AN162" i="36"/>
  <c r="AN360" i="36"/>
  <c r="AN458" i="36" s="1"/>
  <c r="AM261" i="36"/>
  <c r="AN126" i="36"/>
  <c r="AN324" i="36"/>
  <c r="AN422" i="36" s="1"/>
  <c r="AM225" i="36"/>
  <c r="AN117" i="36"/>
  <c r="AN315" i="36"/>
  <c r="AN413" i="36" s="1"/>
  <c r="AM216" i="36"/>
  <c r="AN129" i="36"/>
  <c r="AN327" i="36"/>
  <c r="AN425" i="36" s="1"/>
  <c r="AM228" i="36"/>
  <c r="AN318" i="36"/>
  <c r="AN416" i="36" s="1"/>
  <c r="AN120" i="36"/>
  <c r="AM219" i="36"/>
  <c r="AM532" i="36"/>
  <c r="AN121" i="36"/>
  <c r="AN319" i="36"/>
  <c r="AN417" i="36" s="1"/>
  <c r="AM220" i="36"/>
  <c r="AO145" i="36"/>
  <c r="AO343" i="36"/>
  <c r="AN244" i="36"/>
  <c r="AN442" i="36"/>
  <c r="AM540" i="36"/>
  <c r="AO344" i="36"/>
  <c r="AO146" i="36"/>
  <c r="AN245" i="36"/>
  <c r="AN141" i="36"/>
  <c r="AN339" i="36"/>
  <c r="AN437" i="36" s="1"/>
  <c r="AM240" i="36"/>
  <c r="AM518" i="36"/>
  <c r="AN127" i="36"/>
  <c r="AN325" i="36"/>
  <c r="AN423" i="36" s="1"/>
  <c r="AM226" i="36"/>
  <c r="AM618" i="36"/>
  <c r="AM616" i="36"/>
  <c r="AL624" i="36"/>
  <c r="AL623" i="36"/>
  <c r="AJ645" i="36"/>
  <c r="AL630" i="36"/>
  <c r="AL622" i="36"/>
  <c r="AL628" i="36"/>
  <c r="AL629" i="36"/>
  <c r="AM617" i="36"/>
  <c r="AK644" i="36"/>
  <c r="AK625" i="36"/>
  <c r="AK619" i="36"/>
  <c r="AL408" i="36"/>
  <c r="AJ505" i="36"/>
  <c r="R102" i="3"/>
  <c r="AM111" i="36"/>
  <c r="AM209" i="36"/>
  <c r="R96" i="3"/>
  <c r="AL308" i="36"/>
  <c r="AN406" i="36"/>
  <c r="AM407" i="36"/>
  <c r="AK603" i="36"/>
  <c r="AL643" i="36"/>
  <c r="AL99" i="32"/>
  <c r="AL100" i="32" s="1"/>
  <c r="AK77" i="32"/>
  <c r="AJ141" i="32"/>
  <c r="AL130" i="32"/>
  <c r="AL129" i="32"/>
  <c r="AL126" i="32"/>
  <c r="AN95" i="32"/>
  <c r="AN51" i="32"/>
  <c r="AM73" i="32"/>
  <c r="AO89" i="32"/>
  <c r="AO45" i="32"/>
  <c r="AN67" i="32"/>
  <c r="AM88" i="32"/>
  <c r="AM109" i="32" s="1"/>
  <c r="AM44" i="32"/>
  <c r="AL66" i="32"/>
  <c r="AM83" i="32"/>
  <c r="AM39" i="32"/>
  <c r="AL61" i="32"/>
  <c r="AM112" i="32"/>
  <c r="AL133" i="32"/>
  <c r="AM115" i="32"/>
  <c r="AL136" i="32"/>
  <c r="AM110" i="32"/>
  <c r="AL131" i="32"/>
  <c r="AP90" i="32"/>
  <c r="AP46" i="32"/>
  <c r="AO68" i="32"/>
  <c r="AO86" i="32"/>
  <c r="AO42" i="32"/>
  <c r="AN64" i="32"/>
  <c r="AN82" i="32"/>
  <c r="AN38" i="32"/>
  <c r="AM60" i="32"/>
  <c r="AL106" i="32"/>
  <c r="AK127" i="32"/>
  <c r="AN94" i="32"/>
  <c r="AN50" i="32"/>
  <c r="AM72" i="32"/>
  <c r="AN93" i="32"/>
  <c r="AN49" i="32"/>
  <c r="AM71" i="32"/>
  <c r="AM116" i="32"/>
  <c r="AL137" i="32"/>
  <c r="AK120" i="32"/>
  <c r="AL103" i="32"/>
  <c r="AK124" i="32"/>
  <c r="AM117" i="32"/>
  <c r="AL138" i="32"/>
  <c r="AL55" i="32"/>
  <c r="AM92" i="32"/>
  <c r="AM113" i="32" s="1"/>
  <c r="AM48" i="32"/>
  <c r="AL70" i="32"/>
  <c r="AM84" i="32"/>
  <c r="AM105" i="32" s="1"/>
  <c r="AM40" i="32"/>
  <c r="AL62" i="32"/>
  <c r="AM85" i="32"/>
  <c r="AM41" i="32"/>
  <c r="AL63" i="32"/>
  <c r="AL134" i="32"/>
  <c r="AM107" i="32"/>
  <c r="AL128" i="32"/>
  <c r="AM111" i="32"/>
  <c r="AL132" i="32"/>
  <c r="AL104" i="32"/>
  <c r="AK125" i="32"/>
  <c r="AO96" i="32"/>
  <c r="AO52" i="32"/>
  <c r="AN74" i="32"/>
  <c r="AN91" i="32"/>
  <c r="AN47" i="32"/>
  <c r="AM69" i="32"/>
  <c r="AM87" i="32"/>
  <c r="AM108" i="32" s="1"/>
  <c r="AM43" i="32"/>
  <c r="AL65" i="32"/>
  <c r="AM114" i="32"/>
  <c r="AL135" i="32"/>
  <c r="AM186" i="26"/>
  <c r="AM227" i="26" s="1"/>
  <c r="AN259" i="26"/>
  <c r="AK261" i="26"/>
  <c r="AN255" i="26"/>
  <c r="AM241" i="26"/>
  <c r="AM252" i="26"/>
  <c r="AN257" i="26"/>
  <c r="AM236" i="26"/>
  <c r="AM237" i="26"/>
  <c r="AM245" i="26"/>
  <c r="AM232" i="26"/>
  <c r="AM243" i="26"/>
  <c r="AN251" i="26"/>
  <c r="AM244" i="26"/>
  <c r="AM234" i="26"/>
  <c r="AM242" i="26"/>
  <c r="AM228" i="26"/>
  <c r="AM231" i="26"/>
  <c r="AM230" i="26"/>
  <c r="AM247" i="26"/>
  <c r="AM229" i="26"/>
  <c r="AM246" i="26"/>
  <c r="AL220" i="26"/>
  <c r="AL225" i="26"/>
  <c r="AM239" i="26"/>
  <c r="AN253" i="26"/>
  <c r="AM248" i="26"/>
  <c r="AL226" i="26"/>
  <c r="AM249" i="26"/>
  <c r="AM238" i="26"/>
  <c r="AN258" i="26"/>
  <c r="AM256" i="26"/>
  <c r="AM240" i="26"/>
  <c r="AM233" i="26"/>
  <c r="AM224" i="26"/>
  <c r="AM250" i="26"/>
  <c r="AM254" i="26"/>
  <c r="AM235" i="26"/>
  <c r="AL227" i="26"/>
  <c r="AM184" i="26"/>
  <c r="AM179" i="26"/>
  <c r="AM180" i="26" s="1"/>
  <c r="AM185" i="26"/>
  <c r="AL102" i="26"/>
  <c r="AL103" i="26"/>
  <c r="AL105" i="26"/>
  <c r="AL109" i="26"/>
  <c r="AL108" i="26"/>
  <c r="AL100" i="26"/>
  <c r="AM58" i="26"/>
  <c r="AN142" i="26" s="1"/>
  <c r="AL101" i="26"/>
  <c r="AL106" i="26"/>
  <c r="AL104" i="26"/>
  <c r="AL107" i="26"/>
  <c r="AM68" i="26"/>
  <c r="AN152" i="26" s="1"/>
  <c r="AN193" i="26" s="1"/>
  <c r="AL110" i="26"/>
  <c r="AM61" i="26"/>
  <c r="AN145" i="26" s="1"/>
  <c r="AM79" i="26"/>
  <c r="AN163" i="26" s="1"/>
  <c r="AN204" i="26" s="1"/>
  <c r="AL121" i="26"/>
  <c r="AM74" i="26"/>
  <c r="AN158" i="26" s="1"/>
  <c r="AN199" i="26" s="1"/>
  <c r="AL116" i="26"/>
  <c r="AM60" i="26"/>
  <c r="AN144" i="26" s="1"/>
  <c r="AN93" i="26"/>
  <c r="AO177" i="26" s="1"/>
  <c r="AO218" i="26" s="1"/>
  <c r="AM135" i="26"/>
  <c r="AN87" i="26"/>
  <c r="AO171" i="26" s="1"/>
  <c r="AO212" i="26" s="1"/>
  <c r="AM129" i="26"/>
  <c r="AN89" i="26"/>
  <c r="AO173" i="26" s="1"/>
  <c r="AO214" i="26" s="1"/>
  <c r="AM131" i="26"/>
  <c r="AM90" i="26"/>
  <c r="AN174" i="26" s="1"/>
  <c r="AN215" i="26" s="1"/>
  <c r="AL132" i="26"/>
  <c r="AM70" i="26"/>
  <c r="AN154" i="26" s="1"/>
  <c r="AN195" i="26" s="1"/>
  <c r="AL112" i="26"/>
  <c r="AM59" i="26"/>
  <c r="AN143" i="26" s="1"/>
  <c r="AL95" i="26"/>
  <c r="AM82" i="26"/>
  <c r="AN166" i="26" s="1"/>
  <c r="AN207" i="26" s="1"/>
  <c r="AL124" i="26"/>
  <c r="AM65" i="26"/>
  <c r="AN149" i="26" s="1"/>
  <c r="AN190" i="26" s="1"/>
  <c r="AM72" i="26"/>
  <c r="AN156" i="26" s="1"/>
  <c r="AN197" i="26" s="1"/>
  <c r="AL114" i="26"/>
  <c r="AM84" i="26"/>
  <c r="AN168" i="26" s="1"/>
  <c r="AN209" i="26" s="1"/>
  <c r="AL126" i="26"/>
  <c r="AM78" i="26"/>
  <c r="AN162" i="26" s="1"/>
  <c r="AN203" i="26" s="1"/>
  <c r="AL120" i="26"/>
  <c r="AM81" i="26"/>
  <c r="AN165" i="26" s="1"/>
  <c r="AN206" i="26" s="1"/>
  <c r="AL123" i="26"/>
  <c r="AM62" i="26"/>
  <c r="AN146" i="26" s="1"/>
  <c r="AN187" i="26" s="1"/>
  <c r="AM66" i="26"/>
  <c r="AN150" i="26" s="1"/>
  <c r="AN191" i="26" s="1"/>
  <c r="AN91" i="26"/>
  <c r="AO175" i="26" s="1"/>
  <c r="AO216" i="26" s="1"/>
  <c r="AM133" i="26"/>
  <c r="AM76" i="26"/>
  <c r="AN160" i="26" s="1"/>
  <c r="AN201" i="26" s="1"/>
  <c r="AL118" i="26"/>
  <c r="AM63" i="26"/>
  <c r="AN147" i="26" s="1"/>
  <c r="AN188" i="26" s="1"/>
  <c r="AM77" i="26"/>
  <c r="AN161" i="26" s="1"/>
  <c r="AN202" i="26" s="1"/>
  <c r="AL119" i="26"/>
  <c r="AM67" i="26"/>
  <c r="AN151" i="26" s="1"/>
  <c r="AN192" i="26" s="1"/>
  <c r="AM73" i="26"/>
  <c r="AN157" i="26" s="1"/>
  <c r="AN198" i="26" s="1"/>
  <c r="AL115" i="26"/>
  <c r="AM75" i="26"/>
  <c r="AN159" i="26" s="1"/>
  <c r="AN200" i="26" s="1"/>
  <c r="AL117" i="26"/>
  <c r="AM71" i="26"/>
  <c r="AN155" i="26" s="1"/>
  <c r="AN196" i="26" s="1"/>
  <c r="AL113" i="26"/>
  <c r="AM86" i="26"/>
  <c r="AN170" i="26" s="1"/>
  <c r="AN211" i="26" s="1"/>
  <c r="AL128" i="26"/>
  <c r="AM83" i="26"/>
  <c r="AN167" i="26" s="1"/>
  <c r="AN208" i="26" s="1"/>
  <c r="AL125" i="26"/>
  <c r="AM80" i="26"/>
  <c r="AN164" i="26" s="1"/>
  <c r="AN205" i="26" s="1"/>
  <c r="AL122" i="26"/>
  <c r="AM64" i="26"/>
  <c r="AN148" i="26" s="1"/>
  <c r="AN189" i="26" s="1"/>
  <c r="AN92" i="26"/>
  <c r="AO176" i="26" s="1"/>
  <c r="AO217" i="26" s="1"/>
  <c r="AM134" i="26"/>
  <c r="AK137" i="26"/>
  <c r="AM88" i="26"/>
  <c r="AN172" i="26" s="1"/>
  <c r="AN213" i="26" s="1"/>
  <c r="AL130" i="26"/>
  <c r="AN85" i="26"/>
  <c r="AO169" i="26" s="1"/>
  <c r="AO210" i="26" s="1"/>
  <c r="AM127" i="26"/>
  <c r="AM69" i="26"/>
  <c r="AN153" i="26" s="1"/>
  <c r="AN194" i="26" s="1"/>
  <c r="AL111" i="26"/>
  <c r="AN183" i="26" l="1"/>
  <c r="AN186" i="26"/>
  <c r="AL638" i="36"/>
  <c r="AN514" i="36"/>
  <c r="AN520" i="36"/>
  <c r="AN557" i="36"/>
  <c r="AN529" i="36"/>
  <c r="AN515" i="36"/>
  <c r="AN523" i="36"/>
  <c r="AN551" i="36"/>
  <c r="AN553" i="36"/>
  <c r="AN544" i="36"/>
  <c r="AN531" i="36"/>
  <c r="AN541" i="36"/>
  <c r="AN521" i="36"/>
  <c r="AN556" i="36"/>
  <c r="AN554" i="36"/>
  <c r="AN545" i="36"/>
  <c r="AN548" i="36"/>
  <c r="AN537" i="36"/>
  <c r="AN543" i="36"/>
  <c r="AN510" i="36"/>
  <c r="AN527" i="36"/>
  <c r="AN547" i="36"/>
  <c r="AN524" i="36"/>
  <c r="AN525" i="36"/>
  <c r="AN535" i="36"/>
  <c r="AN561" i="36"/>
  <c r="AN528" i="36"/>
  <c r="AN519" i="36"/>
  <c r="AN511" i="36"/>
  <c r="AN562" i="36"/>
  <c r="AN526" i="36"/>
  <c r="AN538" i="36"/>
  <c r="AN533" i="36"/>
  <c r="AN559" i="36"/>
  <c r="AN549" i="36"/>
  <c r="AN517" i="36"/>
  <c r="AO156" i="36"/>
  <c r="AO354" i="36"/>
  <c r="AO452" i="36" s="1"/>
  <c r="AN255" i="36"/>
  <c r="AO158" i="36"/>
  <c r="AO356" i="36"/>
  <c r="AO454" i="36" s="1"/>
  <c r="AN257" i="36"/>
  <c r="AO152" i="36"/>
  <c r="AO350" i="36"/>
  <c r="AO448" i="36" s="1"/>
  <c r="AN251" i="36"/>
  <c r="AN552" i="36"/>
  <c r="AN558" i="36"/>
  <c r="AN546" i="36"/>
  <c r="AN518" i="36"/>
  <c r="AO141" i="36"/>
  <c r="AO339" i="36"/>
  <c r="AO437" i="36" s="1"/>
  <c r="AN240" i="36"/>
  <c r="AN532" i="36"/>
  <c r="AO162" i="36"/>
  <c r="AO360" i="36"/>
  <c r="AO458" i="36" s="1"/>
  <c r="AN261" i="36"/>
  <c r="AN411" i="36"/>
  <c r="AM509" i="36"/>
  <c r="AM643" i="36" s="1"/>
  <c r="AO132" i="36"/>
  <c r="AO330" i="36"/>
  <c r="AO428" i="36" s="1"/>
  <c r="AN231" i="36"/>
  <c r="AO153" i="36"/>
  <c r="AO351" i="36"/>
  <c r="AO449" i="36" s="1"/>
  <c r="AN252" i="36"/>
  <c r="AO137" i="36"/>
  <c r="AO335" i="36"/>
  <c r="AO433" i="36" s="1"/>
  <c r="AN236" i="36"/>
  <c r="AO149" i="36"/>
  <c r="AO347" i="36"/>
  <c r="AO445" i="36" s="1"/>
  <c r="AN248" i="36"/>
  <c r="AO168" i="36"/>
  <c r="AO366" i="36"/>
  <c r="AO464" i="36" s="1"/>
  <c r="AN267" i="36"/>
  <c r="AN530" i="36"/>
  <c r="AN536" i="36"/>
  <c r="AN522" i="36"/>
  <c r="AO134" i="36"/>
  <c r="AO332" i="36"/>
  <c r="AO430" i="36" s="1"/>
  <c r="AN233" i="36"/>
  <c r="AO160" i="36"/>
  <c r="AO358" i="36"/>
  <c r="AO456" i="36" s="1"/>
  <c r="AN259" i="36"/>
  <c r="AO165" i="36"/>
  <c r="AO363" i="36"/>
  <c r="AO461" i="36" s="1"/>
  <c r="AN264" i="36"/>
  <c r="AO147" i="36"/>
  <c r="AO345" i="36"/>
  <c r="AO443" i="36" s="1"/>
  <c r="AN246" i="36"/>
  <c r="AO353" i="36"/>
  <c r="AO451" i="36" s="1"/>
  <c r="AO155" i="36"/>
  <c r="AN254" i="36"/>
  <c r="AO130" i="36"/>
  <c r="AO328" i="36"/>
  <c r="AO426" i="36" s="1"/>
  <c r="AN229" i="36"/>
  <c r="AO143" i="36"/>
  <c r="AO341" i="36"/>
  <c r="AO439" i="36" s="1"/>
  <c r="AN242" i="36"/>
  <c r="AN560" i="36"/>
  <c r="AO121" i="36"/>
  <c r="AO319" i="36"/>
  <c r="AO417" i="36" s="1"/>
  <c r="AN220" i="36"/>
  <c r="AO120" i="36"/>
  <c r="AO318" i="36"/>
  <c r="AO416" i="36" s="1"/>
  <c r="AN219" i="36"/>
  <c r="AO126" i="36"/>
  <c r="AO324" i="36"/>
  <c r="AO422" i="36" s="1"/>
  <c r="AN225" i="36"/>
  <c r="AO157" i="36"/>
  <c r="AO355" i="36"/>
  <c r="AO453" i="36" s="1"/>
  <c r="AN256" i="36"/>
  <c r="AO150" i="36"/>
  <c r="AO348" i="36"/>
  <c r="AO446" i="36" s="1"/>
  <c r="AN249" i="36"/>
  <c r="AO151" i="36"/>
  <c r="AO349" i="36"/>
  <c r="AO447" i="36" s="1"/>
  <c r="AN250" i="36"/>
  <c r="AN415" i="36"/>
  <c r="AM513" i="36"/>
  <c r="AM642" i="36" s="1"/>
  <c r="AO119" i="36"/>
  <c r="AO317" i="36"/>
  <c r="AN218" i="36"/>
  <c r="AO164" i="36"/>
  <c r="AO362" i="36"/>
  <c r="AO460" i="36" s="1"/>
  <c r="AN263" i="36"/>
  <c r="AO125" i="36"/>
  <c r="AO323" i="36"/>
  <c r="AO421" i="36" s="1"/>
  <c r="AN224" i="36"/>
  <c r="AO163" i="36"/>
  <c r="AO361" i="36"/>
  <c r="AO459" i="36" s="1"/>
  <c r="AN262" i="36"/>
  <c r="AO122" i="36"/>
  <c r="AO320" i="36"/>
  <c r="AN221" i="36"/>
  <c r="AO116" i="36"/>
  <c r="AO314" i="36"/>
  <c r="AO412" i="36" s="1"/>
  <c r="AN215" i="36"/>
  <c r="AO457" i="36"/>
  <c r="AN555" i="36"/>
  <c r="AO124" i="36"/>
  <c r="AO322" i="36"/>
  <c r="AO420" i="36" s="1"/>
  <c r="AN223" i="36"/>
  <c r="AN550" i="36"/>
  <c r="AN542" i="36"/>
  <c r="AO329" i="36"/>
  <c r="AO427" i="36" s="1"/>
  <c r="AO131" i="36"/>
  <c r="AN230" i="36"/>
  <c r="AN512" i="36"/>
  <c r="AO127" i="36"/>
  <c r="AO325" i="36"/>
  <c r="AO423" i="36" s="1"/>
  <c r="AN226" i="36"/>
  <c r="AO442" i="36"/>
  <c r="AN540" i="36"/>
  <c r="AO128" i="36"/>
  <c r="AO326" i="36"/>
  <c r="AO424" i="36" s="1"/>
  <c r="AN227" i="36"/>
  <c r="AO142" i="36"/>
  <c r="AO340" i="36"/>
  <c r="AO438" i="36" s="1"/>
  <c r="AN241" i="36"/>
  <c r="AO338" i="36"/>
  <c r="AO436" i="36" s="1"/>
  <c r="AO140" i="36"/>
  <c r="AN239" i="36"/>
  <c r="AO154" i="36"/>
  <c r="AO352" i="36"/>
  <c r="AO450" i="36" s="1"/>
  <c r="AN253" i="36"/>
  <c r="AO129" i="36"/>
  <c r="AO327" i="36"/>
  <c r="AO425" i="36" s="1"/>
  <c r="AN228" i="36"/>
  <c r="AO139" i="36"/>
  <c r="AO337" i="36"/>
  <c r="AO435" i="36" s="1"/>
  <c r="AN238" i="36"/>
  <c r="AO321" i="36"/>
  <c r="AO419" i="36" s="1"/>
  <c r="AO123" i="36"/>
  <c r="AN222" i="36"/>
  <c r="AO441" i="36"/>
  <c r="AN539" i="36"/>
  <c r="AO159" i="36"/>
  <c r="AO357" i="36"/>
  <c r="AO455" i="36" s="1"/>
  <c r="AN258" i="36"/>
  <c r="AP146" i="36"/>
  <c r="AP344" i="36"/>
  <c r="AO245" i="36"/>
  <c r="AO315" i="36"/>
  <c r="AO413" i="36" s="1"/>
  <c r="AO117" i="36"/>
  <c r="AN216" i="36"/>
  <c r="AO166" i="36"/>
  <c r="AO364" i="36"/>
  <c r="AO462" i="36" s="1"/>
  <c r="AN265" i="36"/>
  <c r="AP115" i="36"/>
  <c r="AP313" i="36"/>
  <c r="AO214" i="36"/>
  <c r="AO144" i="36"/>
  <c r="AO342" i="36"/>
  <c r="AO440" i="36" s="1"/>
  <c r="AN243" i="36"/>
  <c r="AO135" i="36"/>
  <c r="AO333" i="36"/>
  <c r="AO431" i="36" s="1"/>
  <c r="AN234" i="36"/>
  <c r="AN418" i="36"/>
  <c r="AM516" i="36"/>
  <c r="AM641" i="36" s="1"/>
  <c r="AP161" i="36"/>
  <c r="AP359" i="36"/>
  <c r="AO260" i="36"/>
  <c r="AO138" i="36"/>
  <c r="AO336" i="36"/>
  <c r="AO434" i="36" s="1"/>
  <c r="AN237" i="36"/>
  <c r="AL625" i="36"/>
  <c r="AP145" i="36"/>
  <c r="AP343" i="36"/>
  <c r="AO244" i="36"/>
  <c r="AO167" i="36"/>
  <c r="AO365" i="36"/>
  <c r="AO463" i="36" s="1"/>
  <c r="AN266" i="36"/>
  <c r="AO148" i="36"/>
  <c r="AO346" i="36"/>
  <c r="AO444" i="36" s="1"/>
  <c r="AN247" i="36"/>
  <c r="AO118" i="36"/>
  <c r="AO316" i="36"/>
  <c r="AO414" i="36" s="1"/>
  <c r="AN217" i="36"/>
  <c r="AO133" i="36"/>
  <c r="AO331" i="36"/>
  <c r="AO429" i="36" s="1"/>
  <c r="AN232" i="36"/>
  <c r="AN534" i="36"/>
  <c r="AO136" i="36"/>
  <c r="AO334" i="36"/>
  <c r="AO432" i="36" s="1"/>
  <c r="AN235" i="36"/>
  <c r="AN618" i="36"/>
  <c r="AM624" i="36"/>
  <c r="AM628" i="36"/>
  <c r="AK645" i="36"/>
  <c r="AM623" i="36"/>
  <c r="AN616" i="36"/>
  <c r="AN617" i="36"/>
  <c r="AM622" i="36"/>
  <c r="AM638" i="36"/>
  <c r="AM629" i="36"/>
  <c r="AL644" i="36"/>
  <c r="AM630" i="36"/>
  <c r="AL619" i="36"/>
  <c r="AM408" i="36"/>
  <c r="AK505" i="36"/>
  <c r="AN209" i="36"/>
  <c r="AN111" i="36"/>
  <c r="AM308" i="36"/>
  <c r="AO406" i="36"/>
  <c r="AL603" i="36"/>
  <c r="AN637" i="36"/>
  <c r="AN407" i="36"/>
  <c r="AM55" i="32"/>
  <c r="AL77" i="32"/>
  <c r="AM134" i="32"/>
  <c r="AM130" i="32"/>
  <c r="AM129" i="32"/>
  <c r="AM126" i="32"/>
  <c r="AM99" i="32"/>
  <c r="AM100" i="32" s="1"/>
  <c r="AM106" i="32"/>
  <c r="AL127" i="32"/>
  <c r="AO91" i="32"/>
  <c r="AO47" i="32"/>
  <c r="AN69" i="32"/>
  <c r="AO93" i="32"/>
  <c r="AO49" i="32"/>
  <c r="AN71" i="32"/>
  <c r="AP86" i="32"/>
  <c r="AP42" i="32"/>
  <c r="AO64" i="32"/>
  <c r="AN83" i="32"/>
  <c r="AN39" i="32"/>
  <c r="AM61" i="32"/>
  <c r="AP89" i="32"/>
  <c r="AP45" i="32"/>
  <c r="AO67" i="32"/>
  <c r="AN87" i="32"/>
  <c r="AN108" i="32" s="1"/>
  <c r="AN43" i="32"/>
  <c r="AM65" i="32"/>
  <c r="AO94" i="32"/>
  <c r="AO50" i="32"/>
  <c r="AN72" i="32"/>
  <c r="AK141" i="32"/>
  <c r="AN116" i="32"/>
  <c r="AM137" i="32"/>
  <c r="AO95" i="32"/>
  <c r="AO51" i="32"/>
  <c r="AN73" i="32"/>
  <c r="AN114" i="32"/>
  <c r="AM135" i="32"/>
  <c r="AN107" i="32"/>
  <c r="AM128" i="32"/>
  <c r="AN85" i="32"/>
  <c r="AN41" i="32"/>
  <c r="AM63" i="32"/>
  <c r="AL120" i="32"/>
  <c r="AM103" i="32"/>
  <c r="AL124" i="32"/>
  <c r="AN115" i="32"/>
  <c r="AM136" i="32"/>
  <c r="AN112" i="32"/>
  <c r="AM133" i="32"/>
  <c r="AN88" i="32"/>
  <c r="AN109" i="32" s="1"/>
  <c r="AN44" i="32"/>
  <c r="AM66" i="32"/>
  <c r="AN111" i="32"/>
  <c r="AM132" i="32"/>
  <c r="AN117" i="32"/>
  <c r="AM138" i="32"/>
  <c r="AM104" i="32"/>
  <c r="AL125" i="32"/>
  <c r="AN92" i="32"/>
  <c r="AN113" i="32" s="1"/>
  <c r="AN48" i="32"/>
  <c r="AM70" i="32"/>
  <c r="AQ90" i="32"/>
  <c r="AQ46" i="32"/>
  <c r="AP68" i="32"/>
  <c r="AN110" i="32"/>
  <c r="AM131" i="32"/>
  <c r="AP96" i="32"/>
  <c r="AP52" i="32"/>
  <c r="AO74" i="32"/>
  <c r="AN84" i="32"/>
  <c r="AN105" i="32" s="1"/>
  <c r="AN40" i="32"/>
  <c r="AM62" i="32"/>
  <c r="AO82" i="32"/>
  <c r="AO38" i="32"/>
  <c r="AN60" i="32"/>
  <c r="AO259" i="26"/>
  <c r="AL261" i="26"/>
  <c r="AN243" i="26"/>
  <c r="AN235" i="26"/>
  <c r="AN230" i="26"/>
  <c r="AN237" i="26"/>
  <c r="AN229" i="26"/>
  <c r="AN247" i="26"/>
  <c r="AN240" i="26"/>
  <c r="AO258" i="26"/>
  <c r="AN248" i="26"/>
  <c r="AO255" i="26"/>
  <c r="AM226" i="26"/>
  <c r="AO251" i="26"/>
  <c r="AN246" i="26"/>
  <c r="AN241" i="26"/>
  <c r="AN242" i="26"/>
  <c r="AN244" i="26"/>
  <c r="AN245" i="26"/>
  <c r="AN224" i="26"/>
  <c r="AO253" i="26"/>
  <c r="AN227" i="26"/>
  <c r="AM225" i="26"/>
  <c r="AN254" i="26"/>
  <c r="AN249" i="26"/>
  <c r="AN239" i="26"/>
  <c r="AO257" i="26"/>
  <c r="AN250" i="26"/>
  <c r="AN256" i="26"/>
  <c r="AN233" i="26"/>
  <c r="AN232" i="26"/>
  <c r="AN236" i="26"/>
  <c r="AN234" i="26"/>
  <c r="AN231" i="26"/>
  <c r="AN252" i="26"/>
  <c r="AN228" i="26"/>
  <c r="AN238" i="26"/>
  <c r="AN184" i="26"/>
  <c r="AM220" i="26"/>
  <c r="AN179" i="26"/>
  <c r="AN180" i="26" s="1"/>
  <c r="AN185" i="26"/>
  <c r="AM101" i="26"/>
  <c r="AM103" i="26"/>
  <c r="AM100" i="26"/>
  <c r="AN58" i="26"/>
  <c r="AO142" i="26" s="1"/>
  <c r="AO183" i="26" s="1"/>
  <c r="AM109" i="26"/>
  <c r="AM108" i="26"/>
  <c r="AM104" i="26"/>
  <c r="AM102" i="26"/>
  <c r="AM107" i="26"/>
  <c r="AM106" i="26"/>
  <c r="AM105" i="26"/>
  <c r="AO85" i="26"/>
  <c r="AP169" i="26" s="1"/>
  <c r="AP210" i="26" s="1"/>
  <c r="AN127" i="26"/>
  <c r="AN66" i="26"/>
  <c r="AO150" i="26" s="1"/>
  <c r="AO191" i="26" s="1"/>
  <c r="AO87" i="26"/>
  <c r="AP171" i="26" s="1"/>
  <c r="AP212" i="26" s="1"/>
  <c r="AN129" i="26"/>
  <c r="AN73" i="26"/>
  <c r="AO157" i="26" s="1"/>
  <c r="AO198" i="26" s="1"/>
  <c r="AM115" i="26"/>
  <c r="AN81" i="26"/>
  <c r="AO165" i="26" s="1"/>
  <c r="AO206" i="26" s="1"/>
  <c r="AM123" i="26"/>
  <c r="AN70" i="26"/>
  <c r="AO154" i="26" s="1"/>
  <c r="AO195" i="26" s="1"/>
  <c r="AM112" i="26"/>
  <c r="AN90" i="26"/>
  <c r="AO174" i="26" s="1"/>
  <c r="AO215" i="26" s="1"/>
  <c r="AM132" i="26"/>
  <c r="AN74" i="26"/>
  <c r="AO158" i="26" s="1"/>
  <c r="AO199" i="26" s="1"/>
  <c r="AM116" i="26"/>
  <c r="AN64" i="26"/>
  <c r="AO148" i="26" s="1"/>
  <c r="AO189" i="26" s="1"/>
  <c r="AN80" i="26"/>
  <c r="AO164" i="26" s="1"/>
  <c r="AO205" i="26" s="1"/>
  <c r="AM122" i="26"/>
  <c r="AN83" i="26"/>
  <c r="AO167" i="26" s="1"/>
  <c r="AO208" i="26" s="1"/>
  <c r="AM125" i="26"/>
  <c r="AN86" i="26"/>
  <c r="AO170" i="26" s="1"/>
  <c r="AO211" i="26" s="1"/>
  <c r="AM128" i="26"/>
  <c r="AN77" i="26"/>
  <c r="AO161" i="26" s="1"/>
  <c r="AO202" i="26" s="1"/>
  <c r="AM119" i="26"/>
  <c r="AN76" i="26"/>
  <c r="AO160" i="26" s="1"/>
  <c r="AO201" i="26" s="1"/>
  <c r="AM118" i="26"/>
  <c r="AO91" i="26"/>
  <c r="AP175" i="26" s="1"/>
  <c r="AP216" i="26" s="1"/>
  <c r="AN133" i="26"/>
  <c r="AN62" i="26"/>
  <c r="AO146" i="26" s="1"/>
  <c r="AO187" i="26" s="1"/>
  <c r="AO89" i="26"/>
  <c r="AP173" i="26" s="1"/>
  <c r="AP214" i="26" s="1"/>
  <c r="AN131" i="26"/>
  <c r="AN68" i="26"/>
  <c r="AO152" i="26" s="1"/>
  <c r="AO193" i="26" s="1"/>
  <c r="AM110" i="26"/>
  <c r="AN69" i="26"/>
  <c r="AO153" i="26" s="1"/>
  <c r="AO194" i="26" s="1"/>
  <c r="AM111" i="26"/>
  <c r="AN78" i="26"/>
  <c r="AO162" i="26" s="1"/>
  <c r="AO203" i="26" s="1"/>
  <c r="AM120" i="26"/>
  <c r="AN84" i="26"/>
  <c r="AO168" i="26" s="1"/>
  <c r="AO209" i="26" s="1"/>
  <c r="AM126" i="26"/>
  <c r="AN60" i="26"/>
  <c r="AO144" i="26" s="1"/>
  <c r="AN75" i="26"/>
  <c r="AO159" i="26" s="1"/>
  <c r="AO200" i="26" s="1"/>
  <c r="AM117" i="26"/>
  <c r="AN67" i="26"/>
  <c r="AO151" i="26" s="1"/>
  <c r="AO192" i="26" s="1"/>
  <c r="AN65" i="26"/>
  <c r="AO149" i="26" s="1"/>
  <c r="AO190" i="26" s="1"/>
  <c r="AN82" i="26"/>
  <c r="AO166" i="26" s="1"/>
  <c r="AO207" i="26" s="1"/>
  <c r="AM124" i="26"/>
  <c r="AL137" i="26"/>
  <c r="AN71" i="26"/>
  <c r="AO155" i="26" s="1"/>
  <c r="AO196" i="26" s="1"/>
  <c r="AM113" i="26"/>
  <c r="AN59" i="26"/>
  <c r="AO143" i="26" s="1"/>
  <c r="AO184" i="26" s="1"/>
  <c r="AM95" i="26"/>
  <c r="AO93" i="26"/>
  <c r="AP177" i="26" s="1"/>
  <c r="AP218" i="26" s="1"/>
  <c r="AN135" i="26"/>
  <c r="AN88" i="26"/>
  <c r="AO172" i="26" s="1"/>
  <c r="AO213" i="26" s="1"/>
  <c r="AM130" i="26"/>
  <c r="AO92" i="26"/>
  <c r="AP176" i="26" s="1"/>
  <c r="AP217" i="26" s="1"/>
  <c r="AN134" i="26"/>
  <c r="AN63" i="26"/>
  <c r="AO147" i="26" s="1"/>
  <c r="AO188" i="26" s="1"/>
  <c r="AN72" i="26"/>
  <c r="AO156" i="26" s="1"/>
  <c r="AO197" i="26" s="1"/>
  <c r="AM114" i="26"/>
  <c r="AN79" i="26"/>
  <c r="AO163" i="26" s="1"/>
  <c r="AO204" i="26" s="1"/>
  <c r="AM121" i="26"/>
  <c r="AN61" i="26"/>
  <c r="AO145" i="26" s="1"/>
  <c r="AO186" i="26" s="1"/>
  <c r="AO560" i="36" l="1"/>
  <c r="AO520" i="36"/>
  <c r="AO550" i="36"/>
  <c r="AO553" i="36"/>
  <c r="AO557" i="36"/>
  <c r="AO554" i="36"/>
  <c r="AO531" i="36"/>
  <c r="AO562" i="36"/>
  <c r="AO530" i="36"/>
  <c r="AO512" i="36"/>
  <c r="AO544" i="36"/>
  <c r="AO537" i="36"/>
  <c r="AO510" i="36"/>
  <c r="AO541" i="36"/>
  <c r="AO511" i="36"/>
  <c r="AO542" i="36"/>
  <c r="AO536" i="36"/>
  <c r="AO521" i="36"/>
  <c r="AO551" i="36"/>
  <c r="AO524" i="36"/>
  <c r="AO514" i="36"/>
  <c r="AO523" i="36"/>
  <c r="AO547" i="36"/>
  <c r="AO518" i="36"/>
  <c r="AO543" i="36"/>
  <c r="AO528" i="36"/>
  <c r="AO527" i="36"/>
  <c r="AO548" i="36"/>
  <c r="AO558" i="36"/>
  <c r="AO545" i="36"/>
  <c r="AO526" i="36"/>
  <c r="AP151" i="36"/>
  <c r="AP349" i="36"/>
  <c r="AP447" i="36" s="1"/>
  <c r="AO250" i="36"/>
  <c r="AO517" i="36"/>
  <c r="AO533" i="36"/>
  <c r="AO535" i="36"/>
  <c r="AO534" i="36"/>
  <c r="AP118" i="36"/>
  <c r="AP316" i="36"/>
  <c r="AP414" i="36" s="1"/>
  <c r="AO217" i="36"/>
  <c r="AP139" i="36"/>
  <c r="AP337" i="36"/>
  <c r="AP435" i="36" s="1"/>
  <c r="AO238" i="36"/>
  <c r="AP119" i="36"/>
  <c r="AP317" i="36"/>
  <c r="AO218" i="36"/>
  <c r="AP134" i="36"/>
  <c r="AP332" i="36"/>
  <c r="AP430" i="36" s="1"/>
  <c r="AO233" i="36"/>
  <c r="AP162" i="36"/>
  <c r="AP360" i="36"/>
  <c r="AP458" i="36" s="1"/>
  <c r="AO261" i="36"/>
  <c r="AP158" i="36"/>
  <c r="AP356" i="36"/>
  <c r="AP454" i="36" s="1"/>
  <c r="AO257" i="36"/>
  <c r="AO556" i="36"/>
  <c r="AN636" i="36"/>
  <c r="AP167" i="36"/>
  <c r="AP365" i="36"/>
  <c r="AP463" i="36" s="1"/>
  <c r="AO266" i="36"/>
  <c r="AP441" i="36"/>
  <c r="AO539" i="36"/>
  <c r="AP140" i="36"/>
  <c r="AP338" i="36"/>
  <c r="AP436" i="36" s="1"/>
  <c r="AO239" i="36"/>
  <c r="AP125" i="36"/>
  <c r="AP323" i="36"/>
  <c r="AP421" i="36" s="1"/>
  <c r="AO224" i="36"/>
  <c r="AP120" i="36"/>
  <c r="AP318" i="36"/>
  <c r="AP416" i="36" s="1"/>
  <c r="AO219" i="36"/>
  <c r="AP160" i="36"/>
  <c r="AP358" i="36"/>
  <c r="AP456" i="36" s="1"/>
  <c r="AO259" i="36"/>
  <c r="AP152" i="36"/>
  <c r="AP350" i="36"/>
  <c r="AP448" i="36" s="1"/>
  <c r="AO251" i="36"/>
  <c r="AP165" i="36"/>
  <c r="AP363" i="36"/>
  <c r="AP461" i="36" s="1"/>
  <c r="AO264" i="36"/>
  <c r="AO559" i="36"/>
  <c r="AO525" i="36"/>
  <c r="AP123" i="36"/>
  <c r="AP321" i="36"/>
  <c r="AP419" i="36" s="1"/>
  <c r="AO222" i="36"/>
  <c r="AP128" i="36"/>
  <c r="AP326" i="36"/>
  <c r="AP424" i="36" s="1"/>
  <c r="AO227" i="36"/>
  <c r="AP127" i="36"/>
  <c r="AP325" i="36"/>
  <c r="AP423" i="36" s="1"/>
  <c r="AO226" i="36"/>
  <c r="AP163" i="36"/>
  <c r="AP361" i="36"/>
  <c r="AP459" i="36" s="1"/>
  <c r="AO262" i="36"/>
  <c r="AP164" i="36"/>
  <c r="AP362" i="36"/>
  <c r="AP460" i="36" s="1"/>
  <c r="AO263" i="36"/>
  <c r="AO532" i="36"/>
  <c r="AO546" i="36"/>
  <c r="AO529" i="36"/>
  <c r="AP138" i="36"/>
  <c r="AP336" i="36"/>
  <c r="AP434" i="36" s="1"/>
  <c r="AO237" i="36"/>
  <c r="AP135" i="36"/>
  <c r="AP333" i="36"/>
  <c r="AP431" i="36" s="1"/>
  <c r="AO234" i="36"/>
  <c r="AP122" i="36"/>
  <c r="AP320" i="36"/>
  <c r="AO221" i="36"/>
  <c r="AQ145" i="36"/>
  <c r="AQ343" i="36"/>
  <c r="AP244" i="36"/>
  <c r="AO415" i="36"/>
  <c r="AO636" i="36" s="1"/>
  <c r="AN513" i="36"/>
  <c r="AO549" i="36"/>
  <c r="AO418" i="36"/>
  <c r="AO635" i="36" s="1"/>
  <c r="AN516" i="36"/>
  <c r="AN641" i="36" s="1"/>
  <c r="AQ344" i="36"/>
  <c r="AQ146" i="36"/>
  <c r="AP245" i="36"/>
  <c r="AP154" i="36"/>
  <c r="AP352" i="36"/>
  <c r="AP450" i="36" s="1"/>
  <c r="AO253" i="36"/>
  <c r="AP124" i="36"/>
  <c r="AP322" i="36"/>
  <c r="AP420" i="36" s="1"/>
  <c r="AO223" i="36"/>
  <c r="AP130" i="36"/>
  <c r="AP328" i="36"/>
  <c r="AP426" i="36" s="1"/>
  <c r="AO229" i="36"/>
  <c r="AO561" i="36"/>
  <c r="AN635" i="36"/>
  <c r="AP166" i="36"/>
  <c r="AP364" i="36"/>
  <c r="AP462" i="36" s="1"/>
  <c r="AO265" i="36"/>
  <c r="AP131" i="36"/>
  <c r="AP329" i="36"/>
  <c r="AP427" i="36" s="1"/>
  <c r="AO230" i="36"/>
  <c r="AP116" i="36"/>
  <c r="AP314" i="36"/>
  <c r="AP412" i="36" s="1"/>
  <c r="AO215" i="36"/>
  <c r="AP143" i="36"/>
  <c r="AP341" i="36"/>
  <c r="AP439" i="36" s="1"/>
  <c r="AO242" i="36"/>
  <c r="AP147" i="36"/>
  <c r="AP345" i="36"/>
  <c r="AP443" i="36" s="1"/>
  <c r="AO246" i="36"/>
  <c r="AP149" i="36"/>
  <c r="AP347" i="36"/>
  <c r="AP445" i="36" s="1"/>
  <c r="AO248" i="36"/>
  <c r="AP137" i="36"/>
  <c r="AP335" i="36"/>
  <c r="AP433" i="36" s="1"/>
  <c r="AO236" i="36"/>
  <c r="AP132" i="36"/>
  <c r="AP330" i="36"/>
  <c r="AP428" i="36" s="1"/>
  <c r="AO231" i="36"/>
  <c r="AO552" i="36"/>
  <c r="AP156" i="36"/>
  <c r="AP354" i="36"/>
  <c r="AP452" i="36" s="1"/>
  <c r="AO255" i="36"/>
  <c r="AP117" i="36"/>
  <c r="AP315" i="36"/>
  <c r="AP413" i="36" s="1"/>
  <c r="AO216" i="36"/>
  <c r="AP150" i="36"/>
  <c r="AP348" i="36"/>
  <c r="AP446" i="36" s="1"/>
  <c r="AO249" i="36"/>
  <c r="AO522" i="36"/>
  <c r="AO538" i="36"/>
  <c r="AO515" i="36"/>
  <c r="AP136" i="36"/>
  <c r="AP334" i="36"/>
  <c r="AP432" i="36" s="1"/>
  <c r="AO235" i="36"/>
  <c r="AP148" i="36"/>
  <c r="AP346" i="36"/>
  <c r="AP444" i="36" s="1"/>
  <c r="AO247" i="36"/>
  <c r="AP159" i="36"/>
  <c r="AP357" i="36"/>
  <c r="AP455" i="36" s="1"/>
  <c r="AO258" i="36"/>
  <c r="AO519" i="36"/>
  <c r="AP133" i="36"/>
  <c r="AP331" i="36"/>
  <c r="AP429" i="36" s="1"/>
  <c r="AO232" i="36"/>
  <c r="AP129" i="36"/>
  <c r="AP327" i="36"/>
  <c r="AP425" i="36" s="1"/>
  <c r="AO228" i="36"/>
  <c r="AP155" i="36"/>
  <c r="AP353" i="36"/>
  <c r="AP451" i="36" s="1"/>
  <c r="AO254" i="36"/>
  <c r="AP141" i="36"/>
  <c r="AP339" i="36"/>
  <c r="AP437" i="36" s="1"/>
  <c r="AO240" i="36"/>
  <c r="AP153" i="36"/>
  <c r="AP351" i="36"/>
  <c r="AP449" i="36" s="1"/>
  <c r="AO252" i="36"/>
  <c r="AP324" i="36"/>
  <c r="AP422" i="36" s="1"/>
  <c r="AP126" i="36"/>
  <c r="AO225" i="36"/>
  <c r="AQ161" i="36"/>
  <c r="AQ359" i="36"/>
  <c r="AP260" i="36"/>
  <c r="AP144" i="36"/>
  <c r="AP342" i="36"/>
  <c r="AP440" i="36" s="1"/>
  <c r="AO243" i="36"/>
  <c r="AQ313" i="36"/>
  <c r="AQ115" i="36"/>
  <c r="AP214" i="36"/>
  <c r="AP142" i="36"/>
  <c r="AP340" i="36"/>
  <c r="AP438" i="36" s="1"/>
  <c r="AO241" i="36"/>
  <c r="AP442" i="36"/>
  <c r="AO540" i="36"/>
  <c r="AP457" i="36"/>
  <c r="AO555" i="36"/>
  <c r="AP157" i="36"/>
  <c r="AP355" i="36"/>
  <c r="AP453" i="36" s="1"/>
  <c r="AO256" i="36"/>
  <c r="AP121" i="36"/>
  <c r="AP319" i="36"/>
  <c r="AP417" i="36" s="1"/>
  <c r="AO220" i="36"/>
  <c r="AP168" i="36"/>
  <c r="AP366" i="36"/>
  <c r="AP464" i="36" s="1"/>
  <c r="AO267" i="36"/>
  <c r="AO411" i="36"/>
  <c r="AO637" i="36" s="1"/>
  <c r="AN509" i="36"/>
  <c r="AN643" i="36" s="1"/>
  <c r="AN624" i="36"/>
  <c r="AM625" i="36"/>
  <c r="AO618" i="36"/>
  <c r="AM644" i="36"/>
  <c r="AN622" i="36"/>
  <c r="AL645" i="36"/>
  <c r="AN629" i="36"/>
  <c r="AN642" i="36"/>
  <c r="AO616" i="36"/>
  <c r="AN623" i="36"/>
  <c r="AN628" i="36"/>
  <c r="AN630" i="36"/>
  <c r="AO617" i="36"/>
  <c r="AM619" i="36"/>
  <c r="AN408" i="36"/>
  <c r="AL505" i="36"/>
  <c r="AO209" i="36"/>
  <c r="AO111" i="36"/>
  <c r="AN308" i="36"/>
  <c r="AP406" i="36"/>
  <c r="AO407" i="36"/>
  <c r="AM603" i="36"/>
  <c r="AN99" i="32"/>
  <c r="AN100" i="32" s="1"/>
  <c r="AM77" i="32"/>
  <c r="AN126" i="32"/>
  <c r="AN130" i="32"/>
  <c r="AN134" i="32"/>
  <c r="AN129" i="32"/>
  <c r="AO84" i="32"/>
  <c r="AO105" i="32" s="1"/>
  <c r="AO40" i="32"/>
  <c r="AN62" i="32"/>
  <c r="AR90" i="32"/>
  <c r="AR46" i="32"/>
  <c r="AQ68" i="32"/>
  <c r="AO92" i="32"/>
  <c r="AO113" i="32" s="1"/>
  <c r="AO48" i="32"/>
  <c r="AN70" i="32"/>
  <c r="AO85" i="32"/>
  <c r="AO41" i="32"/>
  <c r="AN63" i="32"/>
  <c r="AO107" i="32"/>
  <c r="AN128" i="32"/>
  <c r="AP95" i="32"/>
  <c r="AP51" i="32"/>
  <c r="AO73" i="32"/>
  <c r="AO116" i="32"/>
  <c r="AN137" i="32"/>
  <c r="AP94" i="32"/>
  <c r="AP50" i="32"/>
  <c r="AO72" i="32"/>
  <c r="AO87" i="32"/>
  <c r="AO108" i="32" s="1"/>
  <c r="AO43" i="32"/>
  <c r="AN65" i="32"/>
  <c r="AP91" i="32"/>
  <c r="AP47" i="32"/>
  <c r="AO69" i="32"/>
  <c r="AO110" i="32"/>
  <c r="AN131" i="32"/>
  <c r="AP93" i="32"/>
  <c r="AP49" i="32"/>
  <c r="AO71" i="32"/>
  <c r="AP82" i="32"/>
  <c r="AP38" i="32"/>
  <c r="AO60" i="32"/>
  <c r="AO117" i="32"/>
  <c r="AN138" i="32"/>
  <c r="AL141" i="32"/>
  <c r="AO111" i="32"/>
  <c r="AN132" i="32"/>
  <c r="AO112" i="32"/>
  <c r="AN133" i="32"/>
  <c r="AM120" i="32"/>
  <c r="AN103" i="32"/>
  <c r="AM124" i="32"/>
  <c r="AN55" i="32"/>
  <c r="AQ96" i="32"/>
  <c r="AQ52" i="32"/>
  <c r="AP74" i="32"/>
  <c r="AO88" i="32"/>
  <c r="AO109" i="32" s="1"/>
  <c r="AO44" i="32"/>
  <c r="AN66" i="32"/>
  <c r="AN106" i="32"/>
  <c r="AM127" i="32"/>
  <c r="AO83" i="32"/>
  <c r="AO39" i="32"/>
  <c r="AN61" i="32"/>
  <c r="AN104" i="32"/>
  <c r="AM125" i="32"/>
  <c r="AO115" i="32"/>
  <c r="AN136" i="32"/>
  <c r="AO114" i="32"/>
  <c r="AN135" i="32"/>
  <c r="AQ89" i="32"/>
  <c r="AQ45" i="32"/>
  <c r="AP67" i="32"/>
  <c r="AQ86" i="32"/>
  <c r="AQ42" i="32"/>
  <c r="AP64" i="32"/>
  <c r="AP259" i="26"/>
  <c r="AM261" i="26"/>
  <c r="AO238" i="26"/>
  <c r="AO233" i="26"/>
  <c r="AP257" i="26"/>
  <c r="AO249" i="26"/>
  <c r="AO232" i="26"/>
  <c r="AO235" i="26"/>
  <c r="AN225" i="26"/>
  <c r="AO241" i="26"/>
  <c r="AO242" i="26"/>
  <c r="AO246" i="26"/>
  <c r="AP251" i="26"/>
  <c r="AO224" i="26"/>
  <c r="AP258" i="26"/>
  <c r="AO237" i="26"/>
  <c r="AO234" i="26"/>
  <c r="AO230" i="26"/>
  <c r="AO247" i="26"/>
  <c r="AO225" i="26"/>
  <c r="AO227" i="26"/>
  <c r="AO243" i="26"/>
  <c r="AO229" i="26"/>
  <c r="AO254" i="26"/>
  <c r="AO250" i="26"/>
  <c r="AP255" i="26"/>
  <c r="AO240" i="26"/>
  <c r="AO239" i="26"/>
  <c r="AO245" i="26"/>
  <c r="AO248" i="26"/>
  <c r="AO228" i="26"/>
  <c r="AO252" i="26"/>
  <c r="AN226" i="26"/>
  <c r="AO236" i="26"/>
  <c r="AO231" i="26"/>
  <c r="AO244" i="26"/>
  <c r="AO256" i="26"/>
  <c r="AP253" i="26"/>
  <c r="AN220" i="26"/>
  <c r="AO185" i="26"/>
  <c r="AO179" i="26"/>
  <c r="AO180" i="26" s="1"/>
  <c r="AN102" i="26"/>
  <c r="AN106" i="26"/>
  <c r="AN104" i="26"/>
  <c r="AN107" i="26"/>
  <c r="AN109" i="26"/>
  <c r="AN100" i="26"/>
  <c r="AO58" i="26"/>
  <c r="AP142" i="26" s="1"/>
  <c r="AP183" i="26" s="1"/>
  <c r="AN105" i="26"/>
  <c r="AN101" i="26"/>
  <c r="AN108" i="26"/>
  <c r="AN103" i="26"/>
  <c r="AO69" i="26"/>
  <c r="AP153" i="26" s="1"/>
  <c r="AP194" i="26" s="1"/>
  <c r="AN111" i="26"/>
  <c r="AO86" i="26"/>
  <c r="AP170" i="26" s="1"/>
  <c r="AP211" i="26" s="1"/>
  <c r="AN128" i="26"/>
  <c r="AO90" i="26"/>
  <c r="AP174" i="26" s="1"/>
  <c r="AP215" i="26" s="1"/>
  <c r="AN132" i="26"/>
  <c r="AO67" i="26"/>
  <c r="AP151" i="26" s="1"/>
  <c r="AP192" i="26" s="1"/>
  <c r="AO62" i="26"/>
  <c r="AP146" i="26" s="1"/>
  <c r="AP187" i="26" s="1"/>
  <c r="AO73" i="26"/>
  <c r="AP157" i="26" s="1"/>
  <c r="AP198" i="26" s="1"/>
  <c r="AN115" i="26"/>
  <c r="AP92" i="26"/>
  <c r="AQ176" i="26" s="1"/>
  <c r="AQ217" i="26" s="1"/>
  <c r="AO134" i="26"/>
  <c r="AO78" i="26"/>
  <c r="AP162" i="26" s="1"/>
  <c r="AP203" i="26" s="1"/>
  <c r="AN120" i="26"/>
  <c r="AM137" i="26"/>
  <c r="AO65" i="26"/>
  <c r="AP149" i="26" s="1"/>
  <c r="AP190" i="26" s="1"/>
  <c r="AO68" i="26"/>
  <c r="AP152" i="26" s="1"/>
  <c r="AP193" i="26" s="1"/>
  <c r="AN110" i="26"/>
  <c r="AP89" i="26"/>
  <c r="AQ173" i="26" s="1"/>
  <c r="AQ214" i="26" s="1"/>
  <c r="AO131" i="26"/>
  <c r="AO77" i="26"/>
  <c r="AP161" i="26" s="1"/>
  <c r="AP202" i="26" s="1"/>
  <c r="AN119" i="26"/>
  <c r="AO74" i="26"/>
  <c r="AP158" i="26" s="1"/>
  <c r="AP199" i="26" s="1"/>
  <c r="AN116" i="26"/>
  <c r="AO71" i="26"/>
  <c r="AP155" i="26" s="1"/>
  <c r="AP196" i="26" s="1"/>
  <c r="AN113" i="26"/>
  <c r="AO63" i="26"/>
  <c r="AP147" i="26" s="1"/>
  <c r="AP188" i="26" s="1"/>
  <c r="AO59" i="26"/>
  <c r="AP143" i="26" s="1"/>
  <c r="AP184" i="26" s="1"/>
  <c r="AN95" i="26"/>
  <c r="AO75" i="26"/>
  <c r="AP159" i="26" s="1"/>
  <c r="AP200" i="26" s="1"/>
  <c r="AN117" i="26"/>
  <c r="AO84" i="26"/>
  <c r="AP168" i="26" s="1"/>
  <c r="AP209" i="26" s="1"/>
  <c r="AN126" i="26"/>
  <c r="AP91" i="26"/>
  <c r="AQ175" i="26" s="1"/>
  <c r="AQ216" i="26" s="1"/>
  <c r="AO133" i="26"/>
  <c r="AO80" i="26"/>
  <c r="AP164" i="26" s="1"/>
  <c r="AP205" i="26" s="1"/>
  <c r="AN122" i="26"/>
  <c r="AO66" i="26"/>
  <c r="AP150" i="26" s="1"/>
  <c r="AP191" i="26" s="1"/>
  <c r="AP85" i="26"/>
  <c r="AQ169" i="26" s="1"/>
  <c r="AQ210" i="26" s="1"/>
  <c r="AO127" i="26"/>
  <c r="AO72" i="26"/>
  <c r="AP156" i="26" s="1"/>
  <c r="AP197" i="26" s="1"/>
  <c r="AN114" i="26"/>
  <c r="AO76" i="26"/>
  <c r="AP160" i="26" s="1"/>
  <c r="AP201" i="26" s="1"/>
  <c r="AN118" i="26"/>
  <c r="AP93" i="26"/>
  <c r="AQ177" i="26" s="1"/>
  <c r="AQ218" i="26" s="1"/>
  <c r="AO135" i="26"/>
  <c r="AO60" i="26"/>
  <c r="AP144" i="26" s="1"/>
  <c r="AO81" i="26"/>
  <c r="AP165" i="26" s="1"/>
  <c r="AP206" i="26" s="1"/>
  <c r="AN123" i="26"/>
  <c r="AP87" i="26"/>
  <c r="AQ171" i="26" s="1"/>
  <c r="AQ212" i="26" s="1"/>
  <c r="AO129" i="26"/>
  <c r="AO79" i="26"/>
  <c r="AP163" i="26" s="1"/>
  <c r="AP204" i="26" s="1"/>
  <c r="AN121" i="26"/>
  <c r="AO61" i="26"/>
  <c r="AP145" i="26" s="1"/>
  <c r="AP186" i="26" s="1"/>
  <c r="AO88" i="26"/>
  <c r="AP172" i="26" s="1"/>
  <c r="AP213" i="26" s="1"/>
  <c r="AN130" i="26"/>
  <c r="AO70" i="26"/>
  <c r="AP154" i="26" s="1"/>
  <c r="AP195" i="26" s="1"/>
  <c r="AN112" i="26"/>
  <c r="AO82" i="26"/>
  <c r="AP166" i="26" s="1"/>
  <c r="AP207" i="26" s="1"/>
  <c r="AN124" i="26"/>
  <c r="AO83" i="26"/>
  <c r="AP167" i="26" s="1"/>
  <c r="AP208" i="26" s="1"/>
  <c r="AN125" i="26"/>
  <c r="AO64" i="26"/>
  <c r="AP148" i="26" s="1"/>
  <c r="AP189" i="26" s="1"/>
  <c r="AN638" i="36" l="1"/>
  <c r="AN261" i="26"/>
  <c r="AM645" i="36"/>
  <c r="AP533" i="36"/>
  <c r="AP510" i="36"/>
  <c r="AP534" i="36"/>
  <c r="AP549" i="36"/>
  <c r="AP538" i="36"/>
  <c r="AP530" i="36"/>
  <c r="AP554" i="36"/>
  <c r="AP553" i="36"/>
  <c r="AP526" i="36"/>
  <c r="AP528" i="36"/>
  <c r="AP560" i="36"/>
  <c r="AP551" i="36"/>
  <c r="AP541" i="36"/>
  <c r="AP548" i="36"/>
  <c r="AP557" i="36"/>
  <c r="AP514" i="36"/>
  <c r="AP545" i="36"/>
  <c r="AP537" i="36"/>
  <c r="AP543" i="36"/>
  <c r="AP535" i="36"/>
  <c r="AP525" i="36"/>
  <c r="AP521" i="36"/>
  <c r="AP520" i="36"/>
  <c r="AP544" i="36"/>
  <c r="AP515" i="36"/>
  <c r="AP547" i="36"/>
  <c r="AP562" i="36"/>
  <c r="AP531" i="36"/>
  <c r="AP532" i="36"/>
  <c r="AQ163" i="36"/>
  <c r="AQ361" i="36"/>
  <c r="AQ459" i="36" s="1"/>
  <c r="AP262" i="36"/>
  <c r="AP411" i="36"/>
  <c r="AO509" i="36"/>
  <c r="AO643" i="36" s="1"/>
  <c r="AQ159" i="36"/>
  <c r="AQ357" i="36"/>
  <c r="AQ455" i="36" s="1"/>
  <c r="AP258" i="36"/>
  <c r="AQ130" i="36"/>
  <c r="AQ328" i="36"/>
  <c r="AQ426" i="36" s="1"/>
  <c r="AP229" i="36"/>
  <c r="AQ135" i="36"/>
  <c r="AQ333" i="36"/>
  <c r="AQ431" i="36" s="1"/>
  <c r="AP234" i="36"/>
  <c r="AP546" i="36"/>
  <c r="AQ160" i="36"/>
  <c r="AQ358" i="36"/>
  <c r="AQ456" i="36" s="1"/>
  <c r="AP259" i="36"/>
  <c r="AQ144" i="36"/>
  <c r="AQ342" i="36"/>
  <c r="AQ440" i="36" s="1"/>
  <c r="AP243" i="36"/>
  <c r="AP529" i="36"/>
  <c r="AQ128" i="36"/>
  <c r="AQ326" i="36"/>
  <c r="AQ424" i="36" s="1"/>
  <c r="AP227" i="36"/>
  <c r="AQ165" i="36"/>
  <c r="AQ363" i="36"/>
  <c r="AQ461" i="36" s="1"/>
  <c r="AP264" i="36"/>
  <c r="AQ152" i="36"/>
  <c r="AQ350" i="36"/>
  <c r="AQ448" i="36" s="1"/>
  <c r="AP251" i="36"/>
  <c r="AP556" i="36"/>
  <c r="AP558" i="36"/>
  <c r="AP527" i="36"/>
  <c r="AQ142" i="36"/>
  <c r="AQ340" i="36"/>
  <c r="AQ438" i="36" s="1"/>
  <c r="AP241" i="36"/>
  <c r="AQ457" i="36"/>
  <c r="AP555" i="36"/>
  <c r="AR161" i="36"/>
  <c r="AR359" i="36"/>
  <c r="AQ260" i="36"/>
  <c r="AQ126" i="36"/>
  <c r="AQ324" i="36"/>
  <c r="AQ422" i="36" s="1"/>
  <c r="AP225" i="36"/>
  <c r="AQ133" i="36"/>
  <c r="AQ331" i="36"/>
  <c r="AQ429" i="36" s="1"/>
  <c r="AP232" i="36"/>
  <c r="AP561" i="36"/>
  <c r="AP415" i="36"/>
  <c r="AP636" i="36" s="1"/>
  <c r="AO513" i="36"/>
  <c r="AO642" i="36" s="1"/>
  <c r="AQ157" i="36"/>
  <c r="AQ355" i="36"/>
  <c r="AQ453" i="36" s="1"/>
  <c r="AP256" i="36"/>
  <c r="AQ442" i="36"/>
  <c r="AP540" i="36"/>
  <c r="AQ149" i="36"/>
  <c r="AQ347" i="36"/>
  <c r="AQ445" i="36" s="1"/>
  <c r="AP248" i="36"/>
  <c r="AQ131" i="36"/>
  <c r="AQ329" i="36"/>
  <c r="AQ427" i="36" s="1"/>
  <c r="AP230" i="36"/>
  <c r="AR146" i="36"/>
  <c r="AR344" i="36"/>
  <c r="AQ245" i="36"/>
  <c r="AQ127" i="36"/>
  <c r="AQ325" i="36"/>
  <c r="AQ423" i="36" s="1"/>
  <c r="AP226" i="36"/>
  <c r="AQ167" i="36"/>
  <c r="AQ365" i="36"/>
  <c r="AQ463" i="36" s="1"/>
  <c r="AP266" i="36"/>
  <c r="AQ118" i="36"/>
  <c r="AQ316" i="36"/>
  <c r="AQ414" i="36" s="1"/>
  <c r="AP217" i="36"/>
  <c r="AR115" i="36"/>
  <c r="AR313" i="36"/>
  <c r="AQ214" i="36"/>
  <c r="AQ354" i="36"/>
  <c r="AQ452" i="36" s="1"/>
  <c r="AQ156" i="36"/>
  <c r="AP255" i="36"/>
  <c r="AQ124" i="36"/>
  <c r="AQ322" i="36"/>
  <c r="AQ420" i="36" s="1"/>
  <c r="AP223" i="36"/>
  <c r="AQ162" i="36"/>
  <c r="AQ360" i="36"/>
  <c r="AQ458" i="36" s="1"/>
  <c r="AP261" i="36"/>
  <c r="AP518" i="36"/>
  <c r="AP523" i="36"/>
  <c r="AP542" i="36"/>
  <c r="AP511" i="36"/>
  <c r="AQ155" i="36"/>
  <c r="AQ353" i="36"/>
  <c r="AQ451" i="36" s="1"/>
  <c r="AP254" i="36"/>
  <c r="AQ136" i="36"/>
  <c r="AQ334" i="36"/>
  <c r="AQ432" i="36" s="1"/>
  <c r="AP235" i="36"/>
  <c r="AQ150" i="36"/>
  <c r="AQ348" i="36"/>
  <c r="AQ446" i="36" s="1"/>
  <c r="AP249" i="36"/>
  <c r="AQ143" i="36"/>
  <c r="AQ341" i="36"/>
  <c r="AQ439" i="36" s="1"/>
  <c r="AP242" i="36"/>
  <c r="AQ441" i="36"/>
  <c r="AP539" i="36"/>
  <c r="AQ129" i="36"/>
  <c r="AQ327" i="36"/>
  <c r="AQ425" i="36" s="1"/>
  <c r="AP228" i="36"/>
  <c r="AP519" i="36"/>
  <c r="AQ137" i="36"/>
  <c r="AQ335" i="36"/>
  <c r="AQ433" i="36" s="1"/>
  <c r="AP236" i="36"/>
  <c r="AP559" i="36"/>
  <c r="AQ151" i="36"/>
  <c r="AQ349" i="36"/>
  <c r="AQ447" i="36" s="1"/>
  <c r="AP250" i="36"/>
  <c r="AQ168" i="36"/>
  <c r="AQ366" i="36"/>
  <c r="AQ464" i="36" s="1"/>
  <c r="AP267" i="36"/>
  <c r="AQ319" i="36"/>
  <c r="AQ417" i="36" s="1"/>
  <c r="AQ121" i="36"/>
  <c r="AP220" i="36"/>
  <c r="AQ141" i="36"/>
  <c r="AQ339" i="36"/>
  <c r="AQ437" i="36" s="1"/>
  <c r="AP240" i="36"/>
  <c r="AQ116" i="36"/>
  <c r="AQ314" i="36"/>
  <c r="AQ412" i="36" s="1"/>
  <c r="AP215" i="36"/>
  <c r="AQ154" i="36"/>
  <c r="AQ352" i="36"/>
  <c r="AQ450" i="36" s="1"/>
  <c r="AP253" i="36"/>
  <c r="AQ122" i="36"/>
  <c r="AQ320" i="36"/>
  <c r="AP221" i="36"/>
  <c r="AQ120" i="36"/>
  <c r="AQ318" i="36"/>
  <c r="AQ416" i="36" s="1"/>
  <c r="AP219" i="36"/>
  <c r="AQ139" i="36"/>
  <c r="AQ337" i="36"/>
  <c r="AQ435" i="36" s="1"/>
  <c r="AP238" i="36"/>
  <c r="AP536" i="36"/>
  <c r="AP512" i="36"/>
  <c r="AQ148" i="36"/>
  <c r="AQ346" i="36"/>
  <c r="AQ444" i="36" s="1"/>
  <c r="AP247" i="36"/>
  <c r="AP522" i="36"/>
  <c r="AQ132" i="36"/>
  <c r="AQ330" i="36"/>
  <c r="AQ428" i="36" s="1"/>
  <c r="AP231" i="36"/>
  <c r="AQ166" i="36"/>
  <c r="AQ364" i="36"/>
  <c r="AQ462" i="36" s="1"/>
  <c r="AP265" i="36"/>
  <c r="AQ138" i="36"/>
  <c r="AQ336" i="36"/>
  <c r="AQ434" i="36" s="1"/>
  <c r="AP237" i="36"/>
  <c r="AQ164" i="36"/>
  <c r="AQ362" i="36"/>
  <c r="AQ460" i="36" s="1"/>
  <c r="AP263" i="36"/>
  <c r="AQ123" i="36"/>
  <c r="AQ321" i="36"/>
  <c r="AQ419" i="36" s="1"/>
  <c r="AP222" i="36"/>
  <c r="AR145" i="36"/>
  <c r="AR343" i="36"/>
  <c r="AQ244" i="36"/>
  <c r="AQ125" i="36"/>
  <c r="AQ323" i="36"/>
  <c r="AQ421" i="36" s="1"/>
  <c r="AP224" i="36"/>
  <c r="AQ158" i="36"/>
  <c r="AQ356" i="36"/>
  <c r="AQ454" i="36" s="1"/>
  <c r="AP257" i="36"/>
  <c r="AP517" i="36"/>
  <c r="AP524" i="36"/>
  <c r="AP550" i="36"/>
  <c r="AQ153" i="36"/>
  <c r="AQ351" i="36"/>
  <c r="AQ449" i="36" s="1"/>
  <c r="AP252" i="36"/>
  <c r="AQ117" i="36"/>
  <c r="AQ315" i="36"/>
  <c r="AQ413" i="36" s="1"/>
  <c r="AP216" i="36"/>
  <c r="AP552" i="36"/>
  <c r="AQ147" i="36"/>
  <c r="AQ345" i="36"/>
  <c r="AQ443" i="36" s="1"/>
  <c r="AP246" i="36"/>
  <c r="AP418" i="36"/>
  <c r="AP635" i="36" s="1"/>
  <c r="AO516" i="36"/>
  <c r="AO641" i="36" s="1"/>
  <c r="AQ140" i="36"/>
  <c r="AQ338" i="36"/>
  <c r="AQ436" i="36" s="1"/>
  <c r="AP239" i="36"/>
  <c r="AQ134" i="36"/>
  <c r="AQ332" i="36"/>
  <c r="AQ430" i="36" s="1"/>
  <c r="AP233" i="36"/>
  <c r="AQ119" i="36"/>
  <c r="AQ317" i="36"/>
  <c r="AP218" i="36"/>
  <c r="AO623" i="36"/>
  <c r="AO624" i="36"/>
  <c r="AO622" i="36"/>
  <c r="AP618" i="36"/>
  <c r="AO628" i="36"/>
  <c r="AN644" i="36"/>
  <c r="AP617" i="36"/>
  <c r="AO638" i="36"/>
  <c r="AP616" i="36"/>
  <c r="AO629" i="36"/>
  <c r="AO630" i="36"/>
  <c r="AN625" i="36"/>
  <c r="AN619" i="36"/>
  <c r="AO408" i="36"/>
  <c r="AM505" i="36"/>
  <c r="AP209" i="36"/>
  <c r="AP111" i="36"/>
  <c r="AO308" i="36"/>
  <c r="AQ406" i="36"/>
  <c r="AP407" i="36"/>
  <c r="AN603" i="36"/>
  <c r="AP637" i="36"/>
  <c r="AN77" i="32"/>
  <c r="AO55" i="32"/>
  <c r="AO134" i="32"/>
  <c r="AO126" i="32"/>
  <c r="AO130" i="32"/>
  <c r="AQ93" i="32"/>
  <c r="AQ49" i="32"/>
  <c r="AP71" i="32"/>
  <c r="AO104" i="32"/>
  <c r="AN125" i="32"/>
  <c r="AN120" i="32"/>
  <c r="AO103" i="32"/>
  <c r="AN124" i="32"/>
  <c r="AP87" i="32"/>
  <c r="AP108" i="32" s="1"/>
  <c r="AP43" i="32"/>
  <c r="AO65" i="32"/>
  <c r="AQ95" i="32"/>
  <c r="AQ51" i="32"/>
  <c r="AP73" i="32"/>
  <c r="AO129" i="32"/>
  <c r="AP114" i="32"/>
  <c r="AO135" i="32"/>
  <c r="AP115" i="32"/>
  <c r="AO136" i="32"/>
  <c r="AP85" i="32"/>
  <c r="AP41" i="32"/>
  <c r="AO63" i="32"/>
  <c r="AP92" i="32"/>
  <c r="AP113" i="32" s="1"/>
  <c r="AP48" i="32"/>
  <c r="AO70" i="32"/>
  <c r="AP117" i="32"/>
  <c r="AO138" i="32"/>
  <c r="AP88" i="32"/>
  <c r="AP109" i="32" s="1"/>
  <c r="AP44" i="32"/>
  <c r="AO66" i="32"/>
  <c r="AR86" i="32"/>
  <c r="AR42" i="32"/>
  <c r="AQ64" i="32"/>
  <c r="AR89" i="32"/>
  <c r="AR45" i="32"/>
  <c r="AQ67" i="32"/>
  <c r="AP83" i="32"/>
  <c r="AP39" i="32"/>
  <c r="AO61" i="32"/>
  <c r="AP111" i="32"/>
  <c r="AO132" i="32"/>
  <c r="AP110" i="32"/>
  <c r="AO131" i="32"/>
  <c r="AQ91" i="32"/>
  <c r="AQ47" i="32"/>
  <c r="AP69" i="32"/>
  <c r="AQ94" i="32"/>
  <c r="AQ50" i="32"/>
  <c r="AP72" i="32"/>
  <c r="AP116" i="32"/>
  <c r="AO137" i="32"/>
  <c r="AO99" i="32"/>
  <c r="AO100" i="32" s="1"/>
  <c r="AO106" i="32"/>
  <c r="AN127" i="32"/>
  <c r="AR96" i="32"/>
  <c r="AR52" i="32"/>
  <c r="AQ74" i="32"/>
  <c r="AQ82" i="32"/>
  <c r="AQ38" i="32"/>
  <c r="AP60" i="32"/>
  <c r="AP84" i="32"/>
  <c r="AP105" i="32" s="1"/>
  <c r="AP40" i="32"/>
  <c r="AO62" i="32"/>
  <c r="AM141" i="32"/>
  <c r="AP112" i="32"/>
  <c r="AO133" i="32"/>
  <c r="AP107" i="32"/>
  <c r="AO128" i="32"/>
  <c r="AS90" i="32"/>
  <c r="AS46" i="32"/>
  <c r="AR68" i="32"/>
  <c r="AQ259" i="26"/>
  <c r="AP227" i="26"/>
  <c r="AP247" i="26"/>
  <c r="AP250" i="26"/>
  <c r="AP231" i="26"/>
  <c r="AP228" i="26"/>
  <c r="AP232" i="26"/>
  <c r="AQ251" i="26"/>
  <c r="AP241" i="26"/>
  <c r="AP249" i="26"/>
  <c r="AP243" i="26"/>
  <c r="AP244" i="26"/>
  <c r="AP256" i="26"/>
  <c r="AP254" i="26"/>
  <c r="AP246" i="26"/>
  <c r="AP225" i="26"/>
  <c r="AP224" i="26"/>
  <c r="AO220" i="26"/>
  <c r="AO226" i="26"/>
  <c r="AO261" i="26" s="1"/>
  <c r="AP245" i="26"/>
  <c r="AP248" i="26"/>
  <c r="AP242" i="26"/>
  <c r="AP229" i="26"/>
  <c r="AQ255" i="26"/>
  <c r="AQ258" i="26"/>
  <c r="AP252" i="26"/>
  <c r="AP230" i="26"/>
  <c r="AP233" i="26"/>
  <c r="AQ253" i="26"/>
  <c r="AQ257" i="26"/>
  <c r="AP240" i="26"/>
  <c r="AP236" i="26"/>
  <c r="AP238" i="26"/>
  <c r="AP237" i="26"/>
  <c r="AP234" i="26"/>
  <c r="AP239" i="26"/>
  <c r="AP235" i="26"/>
  <c r="AP179" i="26"/>
  <c r="AP180" i="26" s="1"/>
  <c r="AP185" i="26"/>
  <c r="AO100" i="26"/>
  <c r="AP58" i="26"/>
  <c r="AQ142" i="26" s="1"/>
  <c r="AQ183" i="26" s="1"/>
  <c r="AO106" i="26"/>
  <c r="AO107" i="26"/>
  <c r="AO104" i="26"/>
  <c r="AO103" i="26"/>
  <c r="AO102" i="26"/>
  <c r="AO109" i="26"/>
  <c r="AO108" i="26"/>
  <c r="AO101" i="26"/>
  <c r="AO105" i="26"/>
  <c r="AP75" i="26"/>
  <c r="AQ159" i="26" s="1"/>
  <c r="AQ200" i="26" s="1"/>
  <c r="AO117" i="26"/>
  <c r="AP67" i="26"/>
  <c r="AQ151" i="26" s="1"/>
  <c r="AQ192" i="26" s="1"/>
  <c r="AP70" i="26"/>
  <c r="AQ154" i="26" s="1"/>
  <c r="AQ195" i="26" s="1"/>
  <c r="AO112" i="26"/>
  <c r="AP79" i="26"/>
  <c r="AQ163" i="26" s="1"/>
  <c r="AQ204" i="26" s="1"/>
  <c r="AO121" i="26"/>
  <c r="AP80" i="26"/>
  <c r="AQ164" i="26" s="1"/>
  <c r="AQ205" i="26" s="1"/>
  <c r="AO122" i="26"/>
  <c r="AN137" i="26"/>
  <c r="AP74" i="26"/>
  <c r="AQ158" i="26" s="1"/>
  <c r="AQ199" i="26" s="1"/>
  <c r="AO116" i="26"/>
  <c r="AQ89" i="26"/>
  <c r="AR173" i="26" s="1"/>
  <c r="AR214" i="26" s="1"/>
  <c r="AP131" i="26"/>
  <c r="AP62" i="26"/>
  <c r="AQ146" i="26" s="1"/>
  <c r="AQ187" i="26" s="1"/>
  <c r="AP84" i="26"/>
  <c r="AQ168" i="26" s="1"/>
  <c r="AQ209" i="26" s="1"/>
  <c r="AO126" i="26"/>
  <c r="AP64" i="26"/>
  <c r="AQ148" i="26" s="1"/>
  <c r="AQ189" i="26" s="1"/>
  <c r="AP82" i="26"/>
  <c r="AQ166" i="26" s="1"/>
  <c r="AQ207" i="26" s="1"/>
  <c r="AO124" i="26"/>
  <c r="AP66" i="26"/>
  <c r="AQ150" i="26" s="1"/>
  <c r="AQ191" i="26" s="1"/>
  <c r="AP59" i="26"/>
  <c r="AQ143" i="26" s="1"/>
  <c r="AQ184" i="26" s="1"/>
  <c r="AO95" i="26"/>
  <c r="AP78" i="26"/>
  <c r="AQ162" i="26" s="1"/>
  <c r="AQ203" i="26" s="1"/>
  <c r="AO120" i="26"/>
  <c r="AP73" i="26"/>
  <c r="AQ157" i="26" s="1"/>
  <c r="AQ198" i="26" s="1"/>
  <c r="AO115" i="26"/>
  <c r="AP86" i="26"/>
  <c r="AQ170" i="26" s="1"/>
  <c r="AQ211" i="26" s="1"/>
  <c r="AO128" i="26"/>
  <c r="AP88" i="26"/>
  <c r="AQ172" i="26" s="1"/>
  <c r="AQ213" i="26" s="1"/>
  <c r="AO130" i="26"/>
  <c r="AP76" i="26"/>
  <c r="AQ160" i="26" s="1"/>
  <c r="AQ201" i="26" s="1"/>
  <c r="AO118" i="26"/>
  <c r="AQ87" i="26"/>
  <c r="AR171" i="26" s="1"/>
  <c r="AR212" i="26" s="1"/>
  <c r="AP129" i="26"/>
  <c r="AQ85" i="26"/>
  <c r="AR169" i="26" s="1"/>
  <c r="AR210" i="26" s="1"/>
  <c r="AP127" i="26"/>
  <c r="AQ91" i="26"/>
  <c r="AR175" i="26" s="1"/>
  <c r="AR216" i="26" s="1"/>
  <c r="AP133" i="26"/>
  <c r="AP63" i="26"/>
  <c r="AQ147" i="26" s="1"/>
  <c r="AQ188" i="26" s="1"/>
  <c r="AQ92" i="26"/>
  <c r="AR176" i="26" s="1"/>
  <c r="AR217" i="26" s="1"/>
  <c r="AP134" i="26"/>
  <c r="AP90" i="26"/>
  <c r="AQ174" i="26" s="1"/>
  <c r="AQ215" i="26" s="1"/>
  <c r="AO132" i="26"/>
  <c r="AP81" i="26"/>
  <c r="AQ165" i="26" s="1"/>
  <c r="AQ206" i="26" s="1"/>
  <c r="AO123" i="26"/>
  <c r="AP77" i="26"/>
  <c r="AQ161" i="26" s="1"/>
  <c r="AQ202" i="26" s="1"/>
  <c r="AO119" i="26"/>
  <c r="AP83" i="26"/>
  <c r="AQ167" i="26" s="1"/>
  <c r="AQ208" i="26" s="1"/>
  <c r="AO125" i="26"/>
  <c r="AP61" i="26"/>
  <c r="AQ145" i="26" s="1"/>
  <c r="AQ186" i="26" s="1"/>
  <c r="AP72" i="26"/>
  <c r="AQ156" i="26" s="1"/>
  <c r="AQ197" i="26" s="1"/>
  <c r="AO114" i="26"/>
  <c r="AP68" i="26"/>
  <c r="AQ152" i="26" s="1"/>
  <c r="AQ193" i="26" s="1"/>
  <c r="AO110" i="26"/>
  <c r="AP65" i="26"/>
  <c r="AQ149" i="26" s="1"/>
  <c r="AQ190" i="26" s="1"/>
  <c r="AP69" i="26"/>
  <c r="AQ153" i="26" s="1"/>
  <c r="AQ194" i="26" s="1"/>
  <c r="AO111" i="26"/>
  <c r="AP71" i="26"/>
  <c r="AQ155" i="26" s="1"/>
  <c r="AQ196" i="26" s="1"/>
  <c r="AO113" i="26"/>
  <c r="AP60" i="26"/>
  <c r="AQ144" i="26" s="1"/>
  <c r="AQ93" i="26"/>
  <c r="AR177" i="26" s="1"/>
  <c r="AR218" i="26" s="1"/>
  <c r="AP135" i="26"/>
  <c r="AQ528" i="36" l="1"/>
  <c r="AQ519" i="36"/>
  <c r="AQ526" i="36"/>
  <c r="AQ531" i="36"/>
  <c r="AQ512" i="36"/>
  <c r="AQ547" i="36"/>
  <c r="AQ515" i="36"/>
  <c r="AQ534" i="36"/>
  <c r="AQ537" i="36"/>
  <c r="AQ524" i="36"/>
  <c r="AQ560" i="36"/>
  <c r="AQ521" i="36"/>
  <c r="AQ530" i="36"/>
  <c r="AQ535" i="36"/>
  <c r="AQ549" i="36"/>
  <c r="AQ527" i="36"/>
  <c r="AQ554" i="36"/>
  <c r="AQ514" i="36"/>
  <c r="AQ538" i="36"/>
  <c r="AQ533" i="36"/>
  <c r="AQ550" i="36"/>
  <c r="AQ561" i="36"/>
  <c r="AQ541" i="36"/>
  <c r="AQ520" i="36"/>
  <c r="AQ510" i="36"/>
  <c r="AQ543" i="36"/>
  <c r="AQ517" i="36"/>
  <c r="AQ548" i="36"/>
  <c r="AQ523" i="36"/>
  <c r="AQ544" i="36"/>
  <c r="AQ556" i="36"/>
  <c r="AQ525" i="36"/>
  <c r="AQ546" i="36"/>
  <c r="AQ553" i="36"/>
  <c r="AQ562" i="36"/>
  <c r="AR117" i="36"/>
  <c r="AR315" i="36"/>
  <c r="AR413" i="36" s="1"/>
  <c r="AQ216" i="36"/>
  <c r="AR143" i="36"/>
  <c r="AR341" i="36"/>
  <c r="AR439" i="36" s="1"/>
  <c r="AQ242" i="36"/>
  <c r="AQ415" i="36"/>
  <c r="AQ636" i="36" s="1"/>
  <c r="AP513" i="36"/>
  <c r="AR153" i="36"/>
  <c r="AR351" i="36"/>
  <c r="AR449" i="36" s="1"/>
  <c r="AQ252" i="36"/>
  <c r="AR158" i="36"/>
  <c r="AR356" i="36"/>
  <c r="AR454" i="36" s="1"/>
  <c r="AQ257" i="36"/>
  <c r="AQ522" i="36"/>
  <c r="AR154" i="36"/>
  <c r="AR352" i="36"/>
  <c r="AR450" i="36" s="1"/>
  <c r="AQ253" i="36"/>
  <c r="AR316" i="36"/>
  <c r="AR414" i="36" s="1"/>
  <c r="AR118" i="36"/>
  <c r="AQ217" i="36"/>
  <c r="AR457" i="36"/>
  <c r="AQ555" i="36"/>
  <c r="AR159" i="36"/>
  <c r="AR357" i="36"/>
  <c r="AR455" i="36" s="1"/>
  <c r="AQ258" i="36"/>
  <c r="AR129" i="36"/>
  <c r="AR327" i="36"/>
  <c r="AR425" i="36" s="1"/>
  <c r="AQ228" i="36"/>
  <c r="AR149" i="36"/>
  <c r="AR347" i="36"/>
  <c r="AR445" i="36" s="1"/>
  <c r="AQ248" i="36"/>
  <c r="AR165" i="36"/>
  <c r="AR363" i="36"/>
  <c r="AR461" i="36" s="1"/>
  <c r="AQ264" i="36"/>
  <c r="AQ551" i="36"/>
  <c r="AR116" i="36"/>
  <c r="AR314" i="36"/>
  <c r="AR412" i="36" s="1"/>
  <c r="AQ215" i="36"/>
  <c r="AR121" i="36"/>
  <c r="AR319" i="36"/>
  <c r="AR417" i="36" s="1"/>
  <c r="AQ220" i="36"/>
  <c r="AR441" i="36"/>
  <c r="AQ539" i="36"/>
  <c r="AR136" i="36"/>
  <c r="AR334" i="36"/>
  <c r="AR432" i="36" s="1"/>
  <c r="AQ235" i="36"/>
  <c r="AR353" i="36"/>
  <c r="AR451" i="36" s="1"/>
  <c r="AR155" i="36"/>
  <c r="AQ254" i="36"/>
  <c r="AQ558" i="36"/>
  <c r="AQ532" i="36"/>
  <c r="AS145" i="36"/>
  <c r="AS343" i="36"/>
  <c r="AR244" i="36"/>
  <c r="AR164" i="36"/>
  <c r="AR362" i="36"/>
  <c r="AR460" i="36" s="1"/>
  <c r="AQ263" i="36"/>
  <c r="AR339" i="36"/>
  <c r="AR437" i="36" s="1"/>
  <c r="AR141" i="36"/>
  <c r="AQ240" i="36"/>
  <c r="AR168" i="36"/>
  <c r="AR366" i="36"/>
  <c r="AR464" i="36" s="1"/>
  <c r="AQ267" i="36"/>
  <c r="AR151" i="36"/>
  <c r="AR349" i="36"/>
  <c r="AR447" i="36" s="1"/>
  <c r="AQ250" i="36"/>
  <c r="AR157" i="36"/>
  <c r="AR355" i="36"/>
  <c r="AR453" i="36" s="1"/>
  <c r="AQ256" i="36"/>
  <c r="AR140" i="36"/>
  <c r="AR338" i="36"/>
  <c r="AR436" i="36" s="1"/>
  <c r="AQ239" i="36"/>
  <c r="AS161" i="36"/>
  <c r="AS359" i="36"/>
  <c r="AR260" i="36"/>
  <c r="AR137" i="36"/>
  <c r="AR335" i="36"/>
  <c r="AR433" i="36" s="1"/>
  <c r="AQ236" i="36"/>
  <c r="AR150" i="36"/>
  <c r="AR348" i="36"/>
  <c r="AR446" i="36" s="1"/>
  <c r="AQ249" i="36"/>
  <c r="AR163" i="36"/>
  <c r="AR361" i="36"/>
  <c r="AR459" i="36" s="1"/>
  <c r="AQ262" i="36"/>
  <c r="AR132" i="36"/>
  <c r="AR330" i="36"/>
  <c r="AR428" i="36" s="1"/>
  <c r="AQ231" i="36"/>
  <c r="AR139" i="36"/>
  <c r="AR337" i="36"/>
  <c r="AR435" i="36" s="1"/>
  <c r="AQ238" i="36"/>
  <c r="AR120" i="36"/>
  <c r="AR318" i="36"/>
  <c r="AR416" i="36" s="1"/>
  <c r="AQ219" i="36"/>
  <c r="AR122" i="36"/>
  <c r="AR320" i="36"/>
  <c r="AQ221" i="36"/>
  <c r="AQ518" i="36"/>
  <c r="AR127" i="36"/>
  <c r="AR325" i="36"/>
  <c r="AR423" i="36" s="1"/>
  <c r="AQ226" i="36"/>
  <c r="AS146" i="36"/>
  <c r="AS344" i="36"/>
  <c r="AR245" i="36"/>
  <c r="AR131" i="36"/>
  <c r="AR329" i="36"/>
  <c r="AR427" i="36" s="1"/>
  <c r="AQ230" i="36"/>
  <c r="AR442" i="36"/>
  <c r="AQ540" i="36"/>
  <c r="AR130" i="36"/>
  <c r="AR328" i="36"/>
  <c r="AR426" i="36" s="1"/>
  <c r="AQ229" i="36"/>
  <c r="AR166" i="36"/>
  <c r="AR364" i="36"/>
  <c r="AR462" i="36" s="1"/>
  <c r="AQ265" i="36"/>
  <c r="AQ557" i="36"/>
  <c r="AR134" i="36"/>
  <c r="AR332" i="36"/>
  <c r="AR430" i="36" s="1"/>
  <c r="AQ233" i="36"/>
  <c r="AQ552" i="36"/>
  <c r="AR126" i="36"/>
  <c r="AR324" i="36"/>
  <c r="AR422" i="36" s="1"/>
  <c r="AQ225" i="36"/>
  <c r="AQ529" i="36"/>
  <c r="AQ545" i="36"/>
  <c r="AR125" i="36"/>
  <c r="AR323" i="36"/>
  <c r="AR421" i="36" s="1"/>
  <c r="AQ224" i="36"/>
  <c r="AR148" i="36"/>
  <c r="AR346" i="36"/>
  <c r="AR444" i="36" s="1"/>
  <c r="AQ247" i="36"/>
  <c r="AR156" i="36"/>
  <c r="AR354" i="36"/>
  <c r="AR452" i="36" s="1"/>
  <c r="AQ255" i="36"/>
  <c r="AR133" i="36"/>
  <c r="AR331" i="36"/>
  <c r="AR429" i="36" s="1"/>
  <c r="AQ232" i="36"/>
  <c r="AR142" i="36"/>
  <c r="AR340" i="36"/>
  <c r="AR438" i="36" s="1"/>
  <c r="AQ241" i="36"/>
  <c r="AR144" i="36"/>
  <c r="AR342" i="36"/>
  <c r="AR440" i="36" s="1"/>
  <c r="AQ243" i="36"/>
  <c r="AR160" i="36"/>
  <c r="AR358" i="36"/>
  <c r="AR456" i="36" s="1"/>
  <c r="AQ259" i="36"/>
  <c r="AR162" i="36"/>
  <c r="AR360" i="36"/>
  <c r="AR458" i="36" s="1"/>
  <c r="AQ261" i="36"/>
  <c r="AR147" i="36"/>
  <c r="AR345" i="36"/>
  <c r="AR443" i="36" s="1"/>
  <c r="AQ246" i="36"/>
  <c r="AR123" i="36"/>
  <c r="AR321" i="36"/>
  <c r="AR419" i="36" s="1"/>
  <c r="AQ222" i="36"/>
  <c r="AQ511" i="36"/>
  <c r="AR119" i="36"/>
  <c r="AR317" i="36"/>
  <c r="AQ218" i="36"/>
  <c r="AQ418" i="36"/>
  <c r="AP516" i="36"/>
  <c r="AP641" i="36" s="1"/>
  <c r="AR138" i="36"/>
  <c r="AR336" i="36"/>
  <c r="AR434" i="36" s="1"/>
  <c r="AQ237" i="36"/>
  <c r="AQ536" i="36"/>
  <c r="AQ559" i="36"/>
  <c r="AQ542" i="36"/>
  <c r="AR124" i="36"/>
  <c r="AR322" i="36"/>
  <c r="AR420" i="36" s="1"/>
  <c r="AQ223" i="36"/>
  <c r="AS115" i="36"/>
  <c r="AS313" i="36"/>
  <c r="AR214" i="36"/>
  <c r="AR167" i="36"/>
  <c r="AR365" i="36"/>
  <c r="AR463" i="36" s="1"/>
  <c r="AQ266" i="36"/>
  <c r="AR152" i="36"/>
  <c r="AR350" i="36"/>
  <c r="AR448" i="36" s="1"/>
  <c r="AQ251" i="36"/>
  <c r="AR128" i="36"/>
  <c r="AR326" i="36"/>
  <c r="AR424" i="36" s="1"/>
  <c r="AQ227" i="36"/>
  <c r="AR135" i="36"/>
  <c r="AR333" i="36"/>
  <c r="AR431" i="36" s="1"/>
  <c r="AQ234" i="36"/>
  <c r="AQ411" i="36"/>
  <c r="AP509" i="36"/>
  <c r="AP643" i="36" s="1"/>
  <c r="AO625" i="36"/>
  <c r="AP624" i="36"/>
  <c r="AP628" i="36"/>
  <c r="AQ618" i="36"/>
  <c r="AQ616" i="36"/>
  <c r="AP622" i="36"/>
  <c r="AP630" i="36"/>
  <c r="AP629" i="36"/>
  <c r="AN645" i="36"/>
  <c r="AP623" i="36"/>
  <c r="AO644" i="36"/>
  <c r="AQ617" i="36"/>
  <c r="AP638" i="36"/>
  <c r="AP642" i="36"/>
  <c r="AO619" i="36"/>
  <c r="AP408" i="36"/>
  <c r="AN505" i="36"/>
  <c r="AQ111" i="36"/>
  <c r="AQ209" i="36"/>
  <c r="AP308" i="36"/>
  <c r="AR406" i="36"/>
  <c r="AQ407" i="36"/>
  <c r="AO603" i="36"/>
  <c r="AP99" i="32"/>
  <c r="AP100" i="32" s="1"/>
  <c r="AO77" i="32"/>
  <c r="AP134" i="32"/>
  <c r="AP126" i="32"/>
  <c r="AQ114" i="32"/>
  <c r="AP135" i="32"/>
  <c r="AO120" i="32"/>
  <c r="AP103" i="32"/>
  <c r="AO124" i="32"/>
  <c r="AQ117" i="32"/>
  <c r="AP138" i="32"/>
  <c r="AQ115" i="32"/>
  <c r="AP136" i="32"/>
  <c r="AN141" i="32"/>
  <c r="AQ116" i="32"/>
  <c r="AP137" i="32"/>
  <c r="AQ84" i="32"/>
  <c r="AQ105" i="32" s="1"/>
  <c r="AQ40" i="32"/>
  <c r="AP62" i="32"/>
  <c r="AR82" i="32"/>
  <c r="AR38" i="32"/>
  <c r="AQ60" i="32"/>
  <c r="AS89" i="32"/>
  <c r="AS45" i="32"/>
  <c r="AR67" i="32"/>
  <c r="AQ87" i="32"/>
  <c r="AQ108" i="32" s="1"/>
  <c r="AQ43" i="32"/>
  <c r="AP65" i="32"/>
  <c r="AQ111" i="32"/>
  <c r="AP132" i="32"/>
  <c r="AP104" i="32"/>
  <c r="AO125" i="32"/>
  <c r="AS96" i="32"/>
  <c r="AS52" i="32"/>
  <c r="AR74" i="32"/>
  <c r="AQ83" i="32"/>
  <c r="AQ39" i="32"/>
  <c r="AP61" i="32"/>
  <c r="AS86" i="32"/>
  <c r="AS42" i="32"/>
  <c r="AR64" i="32"/>
  <c r="AR95" i="32"/>
  <c r="AR51" i="32"/>
  <c r="AQ73" i="32"/>
  <c r="AR93" i="32"/>
  <c r="AR49" i="32"/>
  <c r="AQ71" i="32"/>
  <c r="AT90" i="32"/>
  <c r="AT46" i="32"/>
  <c r="AS68" i="32"/>
  <c r="AP55" i="32"/>
  <c r="AP106" i="32"/>
  <c r="AO127" i="32"/>
  <c r="AR91" i="32"/>
  <c r="AR47" i="32"/>
  <c r="AQ69" i="32"/>
  <c r="AQ85" i="32"/>
  <c r="AQ41" i="32"/>
  <c r="AP63" i="32"/>
  <c r="AP129" i="32"/>
  <c r="AQ107" i="32"/>
  <c r="AP128" i="32"/>
  <c r="AQ92" i="32"/>
  <c r="AQ113" i="32" s="1"/>
  <c r="AQ48" i="32"/>
  <c r="AP70" i="32"/>
  <c r="AQ110" i="32"/>
  <c r="AP131" i="32"/>
  <c r="AQ88" i="32"/>
  <c r="AQ109" i="32" s="1"/>
  <c r="AQ44" i="32"/>
  <c r="AP66" i="32"/>
  <c r="AP130" i="32"/>
  <c r="AQ112" i="32"/>
  <c r="AP133" i="32"/>
  <c r="AR94" i="32"/>
  <c r="AR50" i="32"/>
  <c r="AQ72" i="32"/>
  <c r="AR259" i="26"/>
  <c r="AQ254" i="26"/>
  <c r="AQ243" i="26"/>
  <c r="AQ228" i="26"/>
  <c r="AQ224" i="26"/>
  <c r="AR257" i="26"/>
  <c r="AR255" i="26"/>
  <c r="AQ238" i="26"/>
  <c r="AR251" i="26"/>
  <c r="AQ252" i="26"/>
  <c r="AQ236" i="26"/>
  <c r="AQ234" i="26"/>
  <c r="AQ245" i="26"/>
  <c r="AQ247" i="26"/>
  <c r="AQ237" i="26"/>
  <c r="AQ227" i="26"/>
  <c r="AQ256" i="26"/>
  <c r="AQ248" i="26"/>
  <c r="AQ240" i="26"/>
  <c r="AQ233" i="26"/>
  <c r="AR253" i="26"/>
  <c r="AQ239" i="26"/>
  <c r="AQ230" i="26"/>
  <c r="AP220" i="26"/>
  <c r="AP226" i="26"/>
  <c r="AP261" i="26" s="1"/>
  <c r="AQ235" i="26"/>
  <c r="AQ249" i="26"/>
  <c r="AR258" i="26"/>
  <c r="AQ241" i="26"/>
  <c r="AQ225" i="26"/>
  <c r="AQ232" i="26"/>
  <c r="AQ231" i="26"/>
  <c r="AQ229" i="26"/>
  <c r="AQ242" i="26"/>
  <c r="AQ244" i="26"/>
  <c r="AQ250" i="26"/>
  <c r="AQ246" i="26"/>
  <c r="AQ179" i="26"/>
  <c r="AQ180" i="26" s="1"/>
  <c r="AQ185" i="26"/>
  <c r="AP107" i="26"/>
  <c r="AP105" i="26"/>
  <c r="AP104" i="26"/>
  <c r="AP102" i="26"/>
  <c r="AP101" i="26"/>
  <c r="AP100" i="26"/>
  <c r="AQ58" i="26"/>
  <c r="AR142" i="26" s="1"/>
  <c r="AR183" i="26" s="1"/>
  <c r="AP103" i="26"/>
  <c r="AP109" i="26"/>
  <c r="AP108" i="26"/>
  <c r="AP106" i="26"/>
  <c r="AQ77" i="26"/>
  <c r="AR161" i="26" s="1"/>
  <c r="AR202" i="26" s="1"/>
  <c r="AP119" i="26"/>
  <c r="AQ81" i="26"/>
  <c r="AR165" i="26" s="1"/>
  <c r="AR206" i="26" s="1"/>
  <c r="AP123" i="26"/>
  <c r="AQ73" i="26"/>
  <c r="AR157" i="26" s="1"/>
  <c r="AR198" i="26" s="1"/>
  <c r="AP115" i="26"/>
  <c r="AQ64" i="26"/>
  <c r="AR148" i="26" s="1"/>
  <c r="AR189" i="26" s="1"/>
  <c r="AR89" i="26"/>
  <c r="AS173" i="26" s="1"/>
  <c r="AS214" i="26" s="1"/>
  <c r="AQ131" i="26"/>
  <c r="AQ82" i="26"/>
  <c r="AR166" i="26" s="1"/>
  <c r="AR207" i="26" s="1"/>
  <c r="AP124" i="26"/>
  <c r="AR93" i="26"/>
  <c r="AS177" i="26" s="1"/>
  <c r="AS218" i="26" s="1"/>
  <c r="AQ135" i="26"/>
  <c r="AQ71" i="26"/>
  <c r="AR155" i="26" s="1"/>
  <c r="AR196" i="26" s="1"/>
  <c r="AP113" i="26"/>
  <c r="AQ68" i="26"/>
  <c r="AR152" i="26" s="1"/>
  <c r="AR193" i="26" s="1"/>
  <c r="AP110" i="26"/>
  <c r="AQ83" i="26"/>
  <c r="AR167" i="26" s="1"/>
  <c r="AR208" i="26" s="1"/>
  <c r="AP125" i="26"/>
  <c r="AR85" i="26"/>
  <c r="AS169" i="26" s="1"/>
  <c r="AS210" i="26" s="1"/>
  <c r="AQ127" i="26"/>
  <c r="AQ86" i="26"/>
  <c r="AR170" i="26" s="1"/>
  <c r="AR211" i="26" s="1"/>
  <c r="AP128" i="26"/>
  <c r="AO137" i="26"/>
  <c r="AQ62" i="26"/>
  <c r="AR146" i="26" s="1"/>
  <c r="AR187" i="26" s="1"/>
  <c r="AQ61" i="26"/>
  <c r="AR145" i="26" s="1"/>
  <c r="AR186" i="26" s="1"/>
  <c r="AQ90" i="26"/>
  <c r="AR174" i="26" s="1"/>
  <c r="AR215" i="26" s="1"/>
  <c r="AP132" i="26"/>
  <c r="AQ63" i="26"/>
  <c r="AR147" i="26" s="1"/>
  <c r="AR188" i="26" s="1"/>
  <c r="AQ76" i="26"/>
  <c r="AR160" i="26" s="1"/>
  <c r="AR201" i="26" s="1"/>
  <c r="AP118" i="26"/>
  <c r="AQ59" i="26"/>
  <c r="AR143" i="26" s="1"/>
  <c r="AR184" i="26" s="1"/>
  <c r="AP95" i="26"/>
  <c r="AQ79" i="26"/>
  <c r="AR163" i="26" s="1"/>
  <c r="AR204" i="26" s="1"/>
  <c r="AP121" i="26"/>
  <c r="AQ72" i="26"/>
  <c r="AR156" i="26" s="1"/>
  <c r="AR197" i="26" s="1"/>
  <c r="AP114" i="26"/>
  <c r="AR91" i="26"/>
  <c r="AS175" i="26" s="1"/>
  <c r="AS216" i="26" s="1"/>
  <c r="AQ133" i="26"/>
  <c r="AR87" i="26"/>
  <c r="AS171" i="26" s="1"/>
  <c r="AS212" i="26" s="1"/>
  <c r="AQ129" i="26"/>
  <c r="AQ78" i="26"/>
  <c r="AR162" i="26" s="1"/>
  <c r="AR203" i="26" s="1"/>
  <c r="AP120" i="26"/>
  <c r="AQ75" i="26"/>
  <c r="AR159" i="26" s="1"/>
  <c r="AR200" i="26" s="1"/>
  <c r="AP117" i="26"/>
  <c r="AQ66" i="26"/>
  <c r="AR150" i="26" s="1"/>
  <c r="AR191" i="26" s="1"/>
  <c r="AQ70" i="26"/>
  <c r="AR154" i="26" s="1"/>
  <c r="AR195" i="26" s="1"/>
  <c r="AP112" i="26"/>
  <c r="AQ84" i="26"/>
  <c r="AR168" i="26" s="1"/>
  <c r="AR209" i="26" s="1"/>
  <c r="AP126" i="26"/>
  <c r="AQ69" i="26"/>
  <c r="AR153" i="26" s="1"/>
  <c r="AR194" i="26" s="1"/>
  <c r="AP111" i="26"/>
  <c r="AQ74" i="26"/>
  <c r="AR158" i="26" s="1"/>
  <c r="AR199" i="26" s="1"/>
  <c r="AP116" i="26"/>
  <c r="AQ60" i="26"/>
  <c r="AR144" i="26" s="1"/>
  <c r="AQ65" i="26"/>
  <c r="AR149" i="26" s="1"/>
  <c r="AR190" i="26" s="1"/>
  <c r="AR92" i="26"/>
  <c r="AS176" i="26" s="1"/>
  <c r="AS217" i="26" s="1"/>
  <c r="AQ134" i="26"/>
  <c r="AQ88" i="26"/>
  <c r="AR172" i="26" s="1"/>
  <c r="AR213" i="26" s="1"/>
  <c r="AP130" i="26"/>
  <c r="AQ80" i="26"/>
  <c r="AR164" i="26" s="1"/>
  <c r="AR205" i="26" s="1"/>
  <c r="AP122" i="26"/>
  <c r="AQ67" i="26"/>
  <c r="AR151" i="26" s="1"/>
  <c r="AR192" i="26" s="1"/>
  <c r="AR538" i="36" l="1"/>
  <c r="AR524" i="36"/>
  <c r="AR526" i="36"/>
  <c r="AR562" i="36"/>
  <c r="AR549" i="36"/>
  <c r="AR547" i="36"/>
  <c r="AR528" i="36"/>
  <c r="AR518" i="36"/>
  <c r="AR531" i="36"/>
  <c r="AR519" i="36"/>
  <c r="AR553" i="36"/>
  <c r="AR546" i="36"/>
  <c r="AR529" i="36"/>
  <c r="AR532" i="36"/>
  <c r="AR514" i="36"/>
  <c r="AR551" i="36"/>
  <c r="AR510" i="36"/>
  <c r="AR554" i="36"/>
  <c r="AR533" i="36"/>
  <c r="AR545" i="36"/>
  <c r="AR544" i="36"/>
  <c r="AR541" i="36"/>
  <c r="AR534" i="36"/>
  <c r="AR515" i="36"/>
  <c r="AR561" i="36"/>
  <c r="AR521" i="36"/>
  <c r="AR552" i="36"/>
  <c r="AR537" i="36"/>
  <c r="AR522" i="36"/>
  <c r="AR527" i="36"/>
  <c r="AR517" i="36"/>
  <c r="AR523" i="36"/>
  <c r="AS160" i="36"/>
  <c r="AS358" i="36"/>
  <c r="AS456" i="36" s="1"/>
  <c r="AR259" i="36"/>
  <c r="AS129" i="36"/>
  <c r="AS327" i="36"/>
  <c r="AS425" i="36" s="1"/>
  <c r="AR228" i="36"/>
  <c r="AS128" i="36"/>
  <c r="AS326" i="36"/>
  <c r="AS424" i="36" s="1"/>
  <c r="AR227" i="36"/>
  <c r="AS167" i="36"/>
  <c r="AS365" i="36"/>
  <c r="AS463" i="36" s="1"/>
  <c r="AR266" i="36"/>
  <c r="AR511" i="36"/>
  <c r="AS133" i="36"/>
  <c r="AS331" i="36"/>
  <c r="AS429" i="36" s="1"/>
  <c r="AR232" i="36"/>
  <c r="AS132" i="36"/>
  <c r="AS330" i="36"/>
  <c r="AS428" i="36" s="1"/>
  <c r="AR231" i="36"/>
  <c r="AT161" i="36"/>
  <c r="AT359" i="36"/>
  <c r="AS260" i="36"/>
  <c r="AS162" i="36"/>
  <c r="AS360" i="36"/>
  <c r="AS458" i="36" s="1"/>
  <c r="AR261" i="36"/>
  <c r="AS126" i="36"/>
  <c r="AS324" i="36"/>
  <c r="AS422" i="36" s="1"/>
  <c r="AR225" i="36"/>
  <c r="AR557" i="36"/>
  <c r="AS166" i="36"/>
  <c r="AS364" i="36"/>
  <c r="AS462" i="36" s="1"/>
  <c r="AR265" i="36"/>
  <c r="AS131" i="36"/>
  <c r="AS329" i="36"/>
  <c r="AS427" i="36" s="1"/>
  <c r="AR230" i="36"/>
  <c r="AS122" i="36"/>
  <c r="AS320" i="36"/>
  <c r="AR221" i="36"/>
  <c r="AS139" i="36"/>
  <c r="AS337" i="36"/>
  <c r="AS435" i="36" s="1"/>
  <c r="AR238" i="36"/>
  <c r="AT145" i="36"/>
  <c r="AT343" i="36"/>
  <c r="AS244" i="36"/>
  <c r="AS165" i="36"/>
  <c r="AS363" i="36"/>
  <c r="AS461" i="36" s="1"/>
  <c r="AR264" i="36"/>
  <c r="AS159" i="36"/>
  <c r="AS357" i="36"/>
  <c r="AS455" i="36" s="1"/>
  <c r="AR258" i="36"/>
  <c r="AS153" i="36"/>
  <c r="AS351" i="36"/>
  <c r="AS449" i="36" s="1"/>
  <c r="AR252" i="36"/>
  <c r="AR548" i="36"/>
  <c r="AR543" i="36"/>
  <c r="AR520" i="36"/>
  <c r="AR512" i="36"/>
  <c r="AR411" i="36"/>
  <c r="AR637" i="36" s="1"/>
  <c r="AQ509" i="36"/>
  <c r="AT115" i="36"/>
  <c r="AT313" i="36"/>
  <c r="AS214" i="36"/>
  <c r="AS164" i="36"/>
  <c r="AS362" i="36"/>
  <c r="AS460" i="36" s="1"/>
  <c r="AR263" i="36"/>
  <c r="AS124" i="36"/>
  <c r="AS322" i="36"/>
  <c r="AS420" i="36" s="1"/>
  <c r="AR223" i="36"/>
  <c r="AS156" i="36"/>
  <c r="AS354" i="36"/>
  <c r="AS452" i="36" s="1"/>
  <c r="AR255" i="36"/>
  <c r="AS125" i="36"/>
  <c r="AS323" i="36"/>
  <c r="AS421" i="36" s="1"/>
  <c r="AR224" i="36"/>
  <c r="AS163" i="36"/>
  <c r="AS361" i="36"/>
  <c r="AS459" i="36" s="1"/>
  <c r="AR262" i="36"/>
  <c r="AQ635" i="36"/>
  <c r="AS144" i="36"/>
  <c r="AS342" i="36"/>
  <c r="AS440" i="36" s="1"/>
  <c r="AR243" i="36"/>
  <c r="AR559" i="36"/>
  <c r="AS138" i="36"/>
  <c r="AS336" i="36"/>
  <c r="AS434" i="36" s="1"/>
  <c r="AR237" i="36"/>
  <c r="AS137" i="36"/>
  <c r="AS335" i="36"/>
  <c r="AS433" i="36" s="1"/>
  <c r="AR236" i="36"/>
  <c r="AS121" i="36"/>
  <c r="AS319" i="36"/>
  <c r="AS417" i="36" s="1"/>
  <c r="AR220" i="36"/>
  <c r="AS158" i="36"/>
  <c r="AS356" i="36"/>
  <c r="AS454" i="36" s="1"/>
  <c r="AR257" i="36"/>
  <c r="AS118" i="36"/>
  <c r="AS316" i="36"/>
  <c r="AS414" i="36" s="1"/>
  <c r="AR217" i="36"/>
  <c r="AR530" i="36"/>
  <c r="AS150" i="36"/>
  <c r="AS348" i="36"/>
  <c r="AS446" i="36" s="1"/>
  <c r="AR249" i="36"/>
  <c r="AS168" i="36"/>
  <c r="AS366" i="36"/>
  <c r="AS464" i="36" s="1"/>
  <c r="AR267" i="36"/>
  <c r="AS143" i="36"/>
  <c r="AS341" i="36"/>
  <c r="AS439" i="36" s="1"/>
  <c r="AR242" i="36"/>
  <c r="AR525" i="36"/>
  <c r="AR535" i="36"/>
  <c r="AR560" i="36"/>
  <c r="AS442" i="36"/>
  <c r="AR540" i="36"/>
  <c r="AS120" i="36"/>
  <c r="AS318" i="36"/>
  <c r="AS416" i="36" s="1"/>
  <c r="AR219" i="36"/>
  <c r="AS157" i="36"/>
  <c r="AS355" i="36"/>
  <c r="AS453" i="36" s="1"/>
  <c r="AR256" i="36"/>
  <c r="AR558" i="36"/>
  <c r="AR542" i="36"/>
  <c r="AR418" i="36"/>
  <c r="AR635" i="36" s="1"/>
  <c r="AQ516" i="36"/>
  <c r="AS117" i="36"/>
  <c r="AS315" i="36"/>
  <c r="AS413" i="36" s="1"/>
  <c r="AR216" i="36"/>
  <c r="AS152" i="36"/>
  <c r="AS350" i="36"/>
  <c r="AS448" i="36" s="1"/>
  <c r="AR251" i="36"/>
  <c r="AS119" i="36"/>
  <c r="AS317" i="36"/>
  <c r="AR218" i="36"/>
  <c r="AS147" i="36"/>
  <c r="AS345" i="36"/>
  <c r="AS443" i="36" s="1"/>
  <c r="AR246" i="36"/>
  <c r="AS325" i="36"/>
  <c r="AS423" i="36" s="1"/>
  <c r="AS127" i="36"/>
  <c r="AR226" i="36"/>
  <c r="AS441" i="36"/>
  <c r="AR539" i="36"/>
  <c r="AR556" i="36"/>
  <c r="AQ637" i="36"/>
  <c r="AS142" i="36"/>
  <c r="AS340" i="36"/>
  <c r="AS438" i="36" s="1"/>
  <c r="AR241" i="36"/>
  <c r="AS332" i="36"/>
  <c r="AS430" i="36" s="1"/>
  <c r="AS134" i="36"/>
  <c r="AR233" i="36"/>
  <c r="AT146" i="36"/>
  <c r="AT344" i="36"/>
  <c r="AS245" i="36"/>
  <c r="AS140" i="36"/>
  <c r="AS338" i="36"/>
  <c r="AS436" i="36" s="1"/>
  <c r="AR239" i="36"/>
  <c r="AS141" i="36"/>
  <c r="AS339" i="36"/>
  <c r="AS437" i="36" s="1"/>
  <c r="AR240" i="36"/>
  <c r="AS116" i="36"/>
  <c r="AS314" i="36"/>
  <c r="AS412" i="36" s="1"/>
  <c r="AR215" i="36"/>
  <c r="AS149" i="36"/>
  <c r="AS347" i="36"/>
  <c r="AS445" i="36" s="1"/>
  <c r="AR248" i="36"/>
  <c r="AS457" i="36"/>
  <c r="AR555" i="36"/>
  <c r="AS154" i="36"/>
  <c r="AS352" i="36"/>
  <c r="AS450" i="36" s="1"/>
  <c r="AR253" i="36"/>
  <c r="AR536" i="36"/>
  <c r="AR550" i="36"/>
  <c r="AS135" i="36"/>
  <c r="AS333" i="36"/>
  <c r="AS431" i="36" s="1"/>
  <c r="AR234" i="36"/>
  <c r="AS123" i="36"/>
  <c r="AS321" i="36"/>
  <c r="AS419" i="36" s="1"/>
  <c r="AR222" i="36"/>
  <c r="AS148" i="36"/>
  <c r="AS346" i="36"/>
  <c r="AS444" i="36" s="1"/>
  <c r="AR247" i="36"/>
  <c r="AS130" i="36"/>
  <c r="AS328" i="36"/>
  <c r="AS426" i="36" s="1"/>
  <c r="AR229" i="36"/>
  <c r="AS151" i="36"/>
  <c r="AS349" i="36"/>
  <c r="AS447" i="36" s="1"/>
  <c r="AR250" i="36"/>
  <c r="AS155" i="36"/>
  <c r="AS353" i="36"/>
  <c r="AS451" i="36" s="1"/>
  <c r="AR254" i="36"/>
  <c r="AS136" i="36"/>
  <c r="AS334" i="36"/>
  <c r="AS432" i="36" s="1"/>
  <c r="AR235" i="36"/>
  <c r="AR415" i="36"/>
  <c r="AQ513" i="36"/>
  <c r="AQ642" i="36" s="1"/>
  <c r="AR618" i="36"/>
  <c r="AQ624" i="36"/>
  <c r="AR617" i="36"/>
  <c r="AR616" i="36"/>
  <c r="AQ628" i="36"/>
  <c r="AQ630" i="36"/>
  <c r="AQ622" i="36"/>
  <c r="AO645" i="36"/>
  <c r="AP625" i="36"/>
  <c r="AQ623" i="36"/>
  <c r="AQ629" i="36"/>
  <c r="AP644" i="36"/>
  <c r="AQ641" i="36"/>
  <c r="AP619" i="36"/>
  <c r="AQ408" i="36"/>
  <c r="AO505" i="36"/>
  <c r="AR111" i="36"/>
  <c r="AR209" i="36"/>
  <c r="AQ308" i="36"/>
  <c r="AS406" i="36"/>
  <c r="AR407" i="36"/>
  <c r="AP603" i="36"/>
  <c r="AQ643" i="36"/>
  <c r="AQ99" i="32"/>
  <c r="AQ100" i="32" s="1"/>
  <c r="AP77" i="32"/>
  <c r="AQ134" i="32"/>
  <c r="AR87" i="32"/>
  <c r="AR108" i="32" s="1"/>
  <c r="AR43" i="32"/>
  <c r="AQ65" i="32"/>
  <c r="AR111" i="32"/>
  <c r="AQ132" i="32"/>
  <c r="AQ129" i="32"/>
  <c r="AR85" i="32"/>
  <c r="AR41" i="32"/>
  <c r="AQ63" i="32"/>
  <c r="AT86" i="32"/>
  <c r="AT42" i="32"/>
  <c r="AS64" i="32"/>
  <c r="AQ104" i="32"/>
  <c r="AP125" i="32"/>
  <c r="AR117" i="32"/>
  <c r="AQ138" i="32"/>
  <c r="AQ106" i="32"/>
  <c r="AP127" i="32"/>
  <c r="AO141" i="32"/>
  <c r="AR112" i="32"/>
  <c r="AQ133" i="32"/>
  <c r="AR110" i="32"/>
  <c r="AQ131" i="32"/>
  <c r="AR107" i="32"/>
  <c r="AQ128" i="32"/>
  <c r="AU90" i="32"/>
  <c r="AU46" i="32"/>
  <c r="AT68" i="32"/>
  <c r="AP120" i="32"/>
  <c r="AQ103" i="32"/>
  <c r="AP124" i="32"/>
  <c r="AR84" i="32"/>
  <c r="AR105" i="32" s="1"/>
  <c r="AR40" i="32"/>
  <c r="AQ62" i="32"/>
  <c r="AR114" i="32"/>
  <c r="AQ135" i="32"/>
  <c r="AQ126" i="32"/>
  <c r="AR88" i="32"/>
  <c r="AR109" i="32" s="1"/>
  <c r="AR44" i="32"/>
  <c r="AQ66" i="32"/>
  <c r="AS95" i="32"/>
  <c r="AS51" i="32"/>
  <c r="AR73" i="32"/>
  <c r="AT96" i="32"/>
  <c r="AT52" i="32"/>
  <c r="AS74" i="32"/>
  <c r="AQ130" i="32"/>
  <c r="AS91" i="32"/>
  <c r="AS47" i="32"/>
  <c r="AR69" i="32"/>
  <c r="AT89" i="32"/>
  <c r="AT45" i="32"/>
  <c r="AS67" i="32"/>
  <c r="AQ55" i="32"/>
  <c r="AR116" i="32"/>
  <c r="AQ137" i="32"/>
  <c r="AS94" i="32"/>
  <c r="AS50" i="32"/>
  <c r="AR72" i="32"/>
  <c r="AR92" i="32"/>
  <c r="AR113" i="32" s="1"/>
  <c r="AR48" i="32"/>
  <c r="AQ70" i="32"/>
  <c r="AS93" i="32"/>
  <c r="AS49" i="32"/>
  <c r="AR71" i="32"/>
  <c r="AR83" i="32"/>
  <c r="AR39" i="32"/>
  <c r="AQ61" i="32"/>
  <c r="AS82" i="32"/>
  <c r="AS38" i="32"/>
  <c r="AR60" i="32"/>
  <c r="AR115" i="32"/>
  <c r="AQ136" i="32"/>
  <c r="AS259" i="26"/>
  <c r="AR235" i="26"/>
  <c r="AR244" i="26"/>
  <c r="AR245" i="26"/>
  <c r="AR227" i="26"/>
  <c r="AR249" i="26"/>
  <c r="AR248" i="26"/>
  <c r="AR254" i="26"/>
  <c r="AR247" i="26"/>
  <c r="AS258" i="26"/>
  <c r="AR250" i="26"/>
  <c r="AR228" i="26"/>
  <c r="AR243" i="26"/>
  <c r="AR224" i="26"/>
  <c r="AR231" i="26"/>
  <c r="AS253" i="26"/>
  <c r="AR225" i="26"/>
  <c r="AR234" i="26"/>
  <c r="AS255" i="26"/>
  <c r="AR241" i="26"/>
  <c r="AR233" i="26"/>
  <c r="AR236" i="26"/>
  <c r="AR230" i="26"/>
  <c r="AS251" i="26"/>
  <c r="AR256" i="26"/>
  <c r="AR232" i="26"/>
  <c r="AS257" i="26"/>
  <c r="AR242" i="26"/>
  <c r="AR252" i="26"/>
  <c r="AR237" i="26"/>
  <c r="AR238" i="26"/>
  <c r="AR246" i="26"/>
  <c r="AR240" i="26"/>
  <c r="AR229" i="26"/>
  <c r="AR239" i="26"/>
  <c r="AQ220" i="26"/>
  <c r="AQ226" i="26"/>
  <c r="AQ261" i="26" s="1"/>
  <c r="AR185" i="26"/>
  <c r="AR179" i="26"/>
  <c r="AR180" i="26" s="1"/>
  <c r="AQ100" i="26"/>
  <c r="AR58" i="26"/>
  <c r="AS142" i="26" s="1"/>
  <c r="AQ107" i="26"/>
  <c r="AQ101" i="26"/>
  <c r="AQ104" i="26"/>
  <c r="AQ109" i="26"/>
  <c r="AQ102" i="26"/>
  <c r="AQ108" i="26"/>
  <c r="AQ106" i="26"/>
  <c r="AQ105" i="26"/>
  <c r="AQ103" i="26"/>
  <c r="AS92" i="26"/>
  <c r="AT176" i="26" s="1"/>
  <c r="AT217" i="26" s="1"/>
  <c r="AR134" i="26"/>
  <c r="AR65" i="26"/>
  <c r="AS149" i="26" s="1"/>
  <c r="AS190" i="26" s="1"/>
  <c r="AR74" i="26"/>
  <c r="AS158" i="26" s="1"/>
  <c r="AS199" i="26" s="1"/>
  <c r="AQ116" i="26"/>
  <c r="AR79" i="26"/>
  <c r="AS163" i="26" s="1"/>
  <c r="AS204" i="26" s="1"/>
  <c r="AQ121" i="26"/>
  <c r="AR59" i="26"/>
  <c r="AS143" i="26" s="1"/>
  <c r="AS184" i="26" s="1"/>
  <c r="AQ95" i="26"/>
  <c r="AR90" i="26"/>
  <c r="AS174" i="26" s="1"/>
  <c r="AS215" i="26" s="1"/>
  <c r="AQ132" i="26"/>
  <c r="AR62" i="26"/>
  <c r="AS146" i="26" s="1"/>
  <c r="AS187" i="26" s="1"/>
  <c r="AR88" i="26"/>
  <c r="AS172" i="26" s="1"/>
  <c r="AS213" i="26" s="1"/>
  <c r="AQ130" i="26"/>
  <c r="AR69" i="26"/>
  <c r="AS153" i="26" s="1"/>
  <c r="AS194" i="26" s="1"/>
  <c r="AQ111" i="26"/>
  <c r="AR78" i="26"/>
  <c r="AS162" i="26" s="1"/>
  <c r="AS203" i="26" s="1"/>
  <c r="AQ120" i="26"/>
  <c r="AR63" i="26"/>
  <c r="AS147" i="26" s="1"/>
  <c r="AS188" i="26" s="1"/>
  <c r="AS89" i="26"/>
  <c r="AT173" i="26" s="1"/>
  <c r="AT214" i="26" s="1"/>
  <c r="AR131" i="26"/>
  <c r="AS91" i="26"/>
  <c r="AT175" i="26" s="1"/>
  <c r="AT216" i="26" s="1"/>
  <c r="AR133" i="26"/>
  <c r="AR72" i="26"/>
  <c r="AS156" i="26" s="1"/>
  <c r="AS197" i="26" s="1"/>
  <c r="AQ114" i="26"/>
  <c r="AR86" i="26"/>
  <c r="AS170" i="26" s="1"/>
  <c r="AS211" i="26" s="1"/>
  <c r="AQ128" i="26"/>
  <c r="AR80" i="26"/>
  <c r="AS164" i="26" s="1"/>
  <c r="AS205" i="26" s="1"/>
  <c r="AQ122" i="26"/>
  <c r="AR66" i="26"/>
  <c r="AS150" i="26" s="1"/>
  <c r="AS191" i="26" s="1"/>
  <c r="AR83" i="26"/>
  <c r="AS167" i="26" s="1"/>
  <c r="AS208" i="26" s="1"/>
  <c r="AQ125" i="26"/>
  <c r="AR68" i="26"/>
  <c r="AS152" i="26" s="1"/>
  <c r="AS193" i="26" s="1"/>
  <c r="AQ110" i="26"/>
  <c r="AR82" i="26"/>
  <c r="AS166" i="26" s="1"/>
  <c r="AS207" i="26" s="1"/>
  <c r="AQ124" i="26"/>
  <c r="AR73" i="26"/>
  <c r="AS157" i="26" s="1"/>
  <c r="AS198" i="26" s="1"/>
  <c r="AQ115" i="26"/>
  <c r="AR77" i="26"/>
  <c r="AS161" i="26" s="1"/>
  <c r="AS202" i="26" s="1"/>
  <c r="AQ119" i="26"/>
  <c r="AR76" i="26"/>
  <c r="AS160" i="26" s="1"/>
  <c r="AS201" i="26" s="1"/>
  <c r="AQ118" i="26"/>
  <c r="AR67" i="26"/>
  <c r="AS151" i="26" s="1"/>
  <c r="AS192" i="26" s="1"/>
  <c r="AR64" i="26"/>
  <c r="AS148" i="26" s="1"/>
  <c r="AS189" i="26" s="1"/>
  <c r="AR70" i="26"/>
  <c r="AS154" i="26" s="1"/>
  <c r="AS195" i="26" s="1"/>
  <c r="AQ112" i="26"/>
  <c r="AS87" i="26"/>
  <c r="AT171" i="26" s="1"/>
  <c r="AT212" i="26" s="1"/>
  <c r="AR129" i="26"/>
  <c r="AR81" i="26"/>
  <c r="AS165" i="26" s="1"/>
  <c r="AS206" i="26" s="1"/>
  <c r="AQ123" i="26"/>
  <c r="AR60" i="26"/>
  <c r="AS144" i="26" s="1"/>
  <c r="AR84" i="26"/>
  <c r="AS168" i="26" s="1"/>
  <c r="AS209" i="26" s="1"/>
  <c r="AQ126" i="26"/>
  <c r="AR75" i="26"/>
  <c r="AS159" i="26" s="1"/>
  <c r="AS200" i="26" s="1"/>
  <c r="AQ117" i="26"/>
  <c r="AP137" i="26"/>
  <c r="AR61" i="26"/>
  <c r="AS145" i="26" s="1"/>
  <c r="AS186" i="26" s="1"/>
  <c r="AS85" i="26"/>
  <c r="AT169" i="26" s="1"/>
  <c r="AT210" i="26" s="1"/>
  <c r="AR127" i="26"/>
  <c r="AR71" i="26"/>
  <c r="AS155" i="26" s="1"/>
  <c r="AS196" i="26" s="1"/>
  <c r="AQ113" i="26"/>
  <c r="AS93" i="26"/>
  <c r="AT177" i="26" s="1"/>
  <c r="AT218" i="26" s="1"/>
  <c r="AR135" i="26"/>
  <c r="AQ638" i="36" l="1"/>
  <c r="AS529" i="36"/>
  <c r="AS511" i="36"/>
  <c r="AS551" i="36"/>
  <c r="AS562" i="36"/>
  <c r="AS519" i="36"/>
  <c r="AS520" i="36"/>
  <c r="AS561" i="36"/>
  <c r="AS549" i="36"/>
  <c r="AS531" i="36"/>
  <c r="AS538" i="36"/>
  <c r="AS554" i="36"/>
  <c r="AS528" i="36"/>
  <c r="AS514" i="36"/>
  <c r="AS544" i="36"/>
  <c r="AS552" i="36"/>
  <c r="AS556" i="36"/>
  <c r="AS522" i="36"/>
  <c r="AS553" i="36"/>
  <c r="AS534" i="36"/>
  <c r="AS532" i="36"/>
  <c r="AS560" i="36"/>
  <c r="AS542" i="36"/>
  <c r="AS517" i="36"/>
  <c r="AS536" i="36"/>
  <c r="AS521" i="36"/>
  <c r="AS546" i="36"/>
  <c r="AS537" i="36"/>
  <c r="AS557" i="36"/>
  <c r="AS541" i="36"/>
  <c r="AS548" i="36"/>
  <c r="AS510" i="36"/>
  <c r="AS515" i="36"/>
  <c r="AS518" i="36"/>
  <c r="AS523" i="36"/>
  <c r="AS547" i="36"/>
  <c r="AT322" i="36"/>
  <c r="AT420" i="36" s="1"/>
  <c r="AT124" i="36"/>
  <c r="AS223" i="36"/>
  <c r="AS543" i="36"/>
  <c r="AT153" i="36"/>
  <c r="AT351" i="36"/>
  <c r="AT449" i="36" s="1"/>
  <c r="AS252" i="36"/>
  <c r="AT159" i="36"/>
  <c r="AT357" i="36"/>
  <c r="AT455" i="36" s="1"/>
  <c r="AS258" i="36"/>
  <c r="AT162" i="36"/>
  <c r="AT360" i="36"/>
  <c r="AT458" i="36" s="1"/>
  <c r="AS261" i="36"/>
  <c r="AS559" i="36"/>
  <c r="AT131" i="36"/>
  <c r="AT329" i="36"/>
  <c r="AT427" i="36" s="1"/>
  <c r="AS230" i="36"/>
  <c r="AT134" i="36"/>
  <c r="AT332" i="36"/>
  <c r="AT430" i="36" s="1"/>
  <c r="AS233" i="36"/>
  <c r="AT121" i="36"/>
  <c r="AT319" i="36"/>
  <c r="AT417" i="36" s="1"/>
  <c r="AS220" i="36"/>
  <c r="AS512" i="36"/>
  <c r="AT138" i="36"/>
  <c r="AT336" i="36"/>
  <c r="AT434" i="36" s="1"/>
  <c r="AS237" i="36"/>
  <c r="AT167" i="36"/>
  <c r="AT365" i="36"/>
  <c r="AT463" i="36" s="1"/>
  <c r="AS266" i="36"/>
  <c r="AS527" i="36"/>
  <c r="AS535" i="36"/>
  <c r="AT130" i="36"/>
  <c r="AT328" i="36"/>
  <c r="AT426" i="36" s="1"/>
  <c r="AS229" i="36"/>
  <c r="AT345" i="36"/>
  <c r="AT443" i="36" s="1"/>
  <c r="AT147" i="36"/>
  <c r="AS246" i="36"/>
  <c r="AT457" i="36"/>
  <c r="AS555" i="36"/>
  <c r="AT441" i="36"/>
  <c r="AS539" i="36"/>
  <c r="AT127" i="36"/>
  <c r="AT325" i="36"/>
  <c r="AT423" i="36" s="1"/>
  <c r="AS226" i="36"/>
  <c r="AS558" i="36"/>
  <c r="AT157" i="36"/>
  <c r="AT355" i="36"/>
  <c r="AT453" i="36" s="1"/>
  <c r="AS256" i="36"/>
  <c r="AT166" i="36"/>
  <c r="AT364" i="36"/>
  <c r="AT462" i="36" s="1"/>
  <c r="AS265" i="36"/>
  <c r="AT126" i="36"/>
  <c r="AT324" i="36"/>
  <c r="AT422" i="36" s="1"/>
  <c r="AS225" i="36"/>
  <c r="AS415" i="36"/>
  <c r="AS636" i="36" s="1"/>
  <c r="AR513" i="36"/>
  <c r="AR642" i="36" s="1"/>
  <c r="AT149" i="36"/>
  <c r="AT347" i="36"/>
  <c r="AT445" i="36" s="1"/>
  <c r="AS248" i="36"/>
  <c r="AS530" i="36"/>
  <c r="AT117" i="36"/>
  <c r="AT315" i="36"/>
  <c r="AT413" i="36" s="1"/>
  <c r="AS216" i="36"/>
  <c r="AT148" i="36"/>
  <c r="AT346" i="36"/>
  <c r="AT444" i="36" s="1"/>
  <c r="AS247" i="36"/>
  <c r="AS525" i="36"/>
  <c r="AT158" i="36"/>
  <c r="AT356" i="36"/>
  <c r="AT454" i="36" s="1"/>
  <c r="AS257" i="36"/>
  <c r="AR636" i="36"/>
  <c r="AR638" i="36" s="1"/>
  <c r="AT136" i="36"/>
  <c r="AT334" i="36"/>
  <c r="AT432" i="36" s="1"/>
  <c r="AS235" i="36"/>
  <c r="AT135" i="36"/>
  <c r="AT333" i="36"/>
  <c r="AT431" i="36" s="1"/>
  <c r="AS234" i="36"/>
  <c r="AS550" i="36"/>
  <c r="AT154" i="36"/>
  <c r="AT352" i="36"/>
  <c r="AT450" i="36" s="1"/>
  <c r="AS253" i="36"/>
  <c r="AT140" i="36"/>
  <c r="AT338" i="36"/>
  <c r="AT436" i="36" s="1"/>
  <c r="AS239" i="36"/>
  <c r="AT142" i="36"/>
  <c r="AT340" i="36"/>
  <c r="AT438" i="36" s="1"/>
  <c r="AS241" i="36"/>
  <c r="AT152" i="36"/>
  <c r="AT350" i="36"/>
  <c r="AT448" i="36" s="1"/>
  <c r="AS251" i="36"/>
  <c r="AS418" i="36"/>
  <c r="AS635" i="36" s="1"/>
  <c r="AR516" i="36"/>
  <c r="AR641" i="36" s="1"/>
  <c r="AT150" i="36"/>
  <c r="AT348" i="36"/>
  <c r="AT446" i="36" s="1"/>
  <c r="AS249" i="36"/>
  <c r="AT144" i="36"/>
  <c r="AT342" i="36"/>
  <c r="AT440" i="36" s="1"/>
  <c r="AS243" i="36"/>
  <c r="AT163" i="36"/>
  <c r="AT361" i="36"/>
  <c r="AT459" i="36" s="1"/>
  <c r="AS262" i="36"/>
  <c r="AT125" i="36"/>
  <c r="AT323" i="36"/>
  <c r="AT421" i="36" s="1"/>
  <c r="AS224" i="36"/>
  <c r="AT156" i="36"/>
  <c r="AT354" i="36"/>
  <c r="AT452" i="36" s="1"/>
  <c r="AS255" i="36"/>
  <c r="AT129" i="36"/>
  <c r="AT327" i="36"/>
  <c r="AT425" i="36" s="1"/>
  <c r="AS228" i="36"/>
  <c r="AT160" i="36"/>
  <c r="AT358" i="36"/>
  <c r="AT456" i="36" s="1"/>
  <c r="AS259" i="36"/>
  <c r="AT120" i="36"/>
  <c r="AT318" i="36"/>
  <c r="AT416" i="36" s="1"/>
  <c r="AS219" i="36"/>
  <c r="AT168" i="36"/>
  <c r="AT366" i="36"/>
  <c r="AT464" i="36" s="1"/>
  <c r="AS267" i="36"/>
  <c r="AS524" i="36"/>
  <c r="AS545" i="36"/>
  <c r="AS526" i="36"/>
  <c r="AT155" i="36"/>
  <c r="AT353" i="36"/>
  <c r="AT451" i="36" s="1"/>
  <c r="AS254" i="36"/>
  <c r="AT116" i="36"/>
  <c r="AT314" i="36"/>
  <c r="AT412" i="36" s="1"/>
  <c r="AS215" i="36"/>
  <c r="AT118" i="36"/>
  <c r="AT316" i="36"/>
  <c r="AT414" i="36" s="1"/>
  <c r="AS217" i="36"/>
  <c r="AT335" i="36"/>
  <c r="AT433" i="36" s="1"/>
  <c r="AT137" i="36"/>
  <c r="AS236" i="36"/>
  <c r="AS411" i="36"/>
  <c r="AS637" i="36" s="1"/>
  <c r="AR509" i="36"/>
  <c r="AR643" i="36" s="1"/>
  <c r="AU145" i="36"/>
  <c r="AU343" i="36"/>
  <c r="AT244" i="36"/>
  <c r="AT139" i="36"/>
  <c r="AT337" i="36"/>
  <c r="AT435" i="36" s="1"/>
  <c r="AS238" i="36"/>
  <c r="AU161" i="36"/>
  <c r="AU359" i="36"/>
  <c r="AT260" i="36"/>
  <c r="AU115" i="36"/>
  <c r="AU313" i="36"/>
  <c r="AT214" i="36"/>
  <c r="AS533" i="36"/>
  <c r="AT123" i="36"/>
  <c r="AT321" i="36"/>
  <c r="AT419" i="36" s="1"/>
  <c r="AS222" i="36"/>
  <c r="AT143" i="36"/>
  <c r="AT341" i="36"/>
  <c r="AT439" i="36" s="1"/>
  <c r="AS242" i="36"/>
  <c r="AT128" i="36"/>
  <c r="AT326" i="36"/>
  <c r="AT424" i="36" s="1"/>
  <c r="AS227" i="36"/>
  <c r="AT151" i="36"/>
  <c r="AT349" i="36"/>
  <c r="AT447" i="36" s="1"/>
  <c r="AS250" i="36"/>
  <c r="AT141" i="36"/>
  <c r="AT339" i="36"/>
  <c r="AT437" i="36" s="1"/>
  <c r="AS240" i="36"/>
  <c r="AU146" i="36"/>
  <c r="AU344" i="36"/>
  <c r="AT245" i="36"/>
  <c r="AT119" i="36"/>
  <c r="AT317" i="36"/>
  <c r="AS218" i="36"/>
  <c r="AT442" i="36"/>
  <c r="AS540" i="36"/>
  <c r="AT164" i="36"/>
  <c r="AT362" i="36"/>
  <c r="AT460" i="36" s="1"/>
  <c r="AS263" i="36"/>
  <c r="AT165" i="36"/>
  <c r="AT363" i="36"/>
  <c r="AT461" i="36" s="1"/>
  <c r="AS264" i="36"/>
  <c r="AT122" i="36"/>
  <c r="AT320" i="36"/>
  <c r="AS221" i="36"/>
  <c r="AT330" i="36"/>
  <c r="AT428" i="36" s="1"/>
  <c r="AT132" i="36"/>
  <c r="AS231" i="36"/>
  <c r="AT133" i="36"/>
  <c r="AT331" i="36"/>
  <c r="AT429" i="36" s="1"/>
  <c r="AS232" i="36"/>
  <c r="AS616" i="36"/>
  <c r="AR624" i="36"/>
  <c r="AR622" i="36"/>
  <c r="AS618" i="36"/>
  <c r="AR630" i="36"/>
  <c r="AQ644" i="36"/>
  <c r="AR629" i="36"/>
  <c r="AS617" i="36"/>
  <c r="AR628" i="36"/>
  <c r="AR623" i="36"/>
  <c r="AQ625" i="36"/>
  <c r="AP645" i="36"/>
  <c r="AQ619" i="36"/>
  <c r="AR408" i="36"/>
  <c r="AP505" i="36"/>
  <c r="AS209" i="36"/>
  <c r="AS111" i="36"/>
  <c r="AR308" i="36"/>
  <c r="AT406" i="36"/>
  <c r="AS407" i="36"/>
  <c r="AQ603" i="36"/>
  <c r="AP141" i="32"/>
  <c r="AQ77" i="32"/>
  <c r="AR134" i="32"/>
  <c r="AR130" i="32"/>
  <c r="AU89" i="32"/>
  <c r="AU45" i="32"/>
  <c r="AT67" i="32"/>
  <c r="AQ120" i="32"/>
  <c r="AR103" i="32"/>
  <c r="AQ124" i="32"/>
  <c r="AS92" i="32"/>
  <c r="AS113" i="32" s="1"/>
  <c r="AS48" i="32"/>
  <c r="AR70" i="32"/>
  <c r="AR106" i="32"/>
  <c r="AQ127" i="32"/>
  <c r="AU96" i="32"/>
  <c r="AU52" i="32"/>
  <c r="AT74" i="32"/>
  <c r="AR104" i="32"/>
  <c r="AQ125" i="32"/>
  <c r="AR129" i="32"/>
  <c r="AS111" i="32"/>
  <c r="AR132" i="32"/>
  <c r="AT94" i="32"/>
  <c r="AT50" i="32"/>
  <c r="AS72" i="32"/>
  <c r="AR99" i="32"/>
  <c r="AR100" i="32" s="1"/>
  <c r="AS84" i="32"/>
  <c r="AS105" i="32" s="1"/>
  <c r="AS40" i="32"/>
  <c r="AR62" i="32"/>
  <c r="AS110" i="32"/>
  <c r="AR131" i="32"/>
  <c r="AS116" i="32"/>
  <c r="AR137" i="32"/>
  <c r="AS83" i="32"/>
  <c r="AS39" i="32"/>
  <c r="AR61" i="32"/>
  <c r="AR126" i="32"/>
  <c r="AT82" i="32"/>
  <c r="AT38" i="32"/>
  <c r="AS60" i="32"/>
  <c r="AT93" i="32"/>
  <c r="AT49" i="32"/>
  <c r="AS71" i="32"/>
  <c r="AS107" i="32"/>
  <c r="AR128" i="32"/>
  <c r="AS112" i="32"/>
  <c r="AR133" i="32"/>
  <c r="AS85" i="32"/>
  <c r="AS41" i="32"/>
  <c r="AR63" i="32"/>
  <c r="AS87" i="32"/>
  <c r="AS108" i="32" s="1"/>
  <c r="AS43" i="32"/>
  <c r="AR65" i="32"/>
  <c r="AS115" i="32"/>
  <c r="AR136" i="32"/>
  <c r="AR55" i="32"/>
  <c r="AT91" i="32"/>
  <c r="AT47" i="32"/>
  <c r="AS69" i="32"/>
  <c r="AS88" i="32"/>
  <c r="AS109" i="32" s="1"/>
  <c r="AS44" i="32"/>
  <c r="AR66" i="32"/>
  <c r="AV90" i="32"/>
  <c r="AV46" i="32"/>
  <c r="AU68" i="32"/>
  <c r="AT95" i="32"/>
  <c r="AT51" i="32"/>
  <c r="AS73" i="32"/>
  <c r="AS117" i="32"/>
  <c r="AR138" i="32"/>
  <c r="AS114" i="32"/>
  <c r="AR135" i="32"/>
  <c r="AU86" i="32"/>
  <c r="AU42" i="32"/>
  <c r="AT64" i="32"/>
  <c r="AT259" i="26"/>
  <c r="AS248" i="26"/>
  <c r="AT253" i="26"/>
  <c r="AS243" i="26"/>
  <c r="AS249" i="26"/>
  <c r="AS235" i="26"/>
  <c r="AS245" i="26"/>
  <c r="AS236" i="26"/>
  <c r="AS254" i="26"/>
  <c r="AS241" i="26"/>
  <c r="AS237" i="26"/>
  <c r="AS250" i="26"/>
  <c r="AS230" i="26"/>
  <c r="AS246" i="26"/>
  <c r="AT255" i="26"/>
  <c r="AS228" i="26"/>
  <c r="AS240" i="26"/>
  <c r="AR220" i="26"/>
  <c r="AR226" i="26"/>
  <c r="AR261" i="26" s="1"/>
  <c r="AS232" i="26"/>
  <c r="AS229" i="26"/>
  <c r="AS231" i="26"/>
  <c r="AT251" i="26"/>
  <c r="AS252" i="26"/>
  <c r="AS256" i="26"/>
  <c r="AT257" i="26"/>
  <c r="AS233" i="26"/>
  <c r="AS227" i="26"/>
  <c r="AS247" i="26"/>
  <c r="AS242" i="26"/>
  <c r="AS234" i="26"/>
  <c r="AS244" i="26"/>
  <c r="AT258" i="26"/>
  <c r="AS239" i="26"/>
  <c r="AS238" i="26"/>
  <c r="AS225" i="26"/>
  <c r="AS185" i="26"/>
  <c r="AS179" i="26"/>
  <c r="AS180" i="26" s="1"/>
  <c r="AS183" i="26"/>
  <c r="AR103" i="26"/>
  <c r="AR108" i="26"/>
  <c r="AR101" i="26"/>
  <c r="AR100" i="26"/>
  <c r="AS58" i="26"/>
  <c r="AT142" i="26" s="1"/>
  <c r="AR106" i="26"/>
  <c r="AR104" i="26"/>
  <c r="AR102" i="26"/>
  <c r="AR109" i="26"/>
  <c r="AR105" i="26"/>
  <c r="AR107" i="26"/>
  <c r="AT87" i="26"/>
  <c r="AU171" i="26" s="1"/>
  <c r="AU212" i="26" s="1"/>
  <c r="AS129" i="26"/>
  <c r="AS68" i="26"/>
  <c r="AT152" i="26" s="1"/>
  <c r="AT193" i="26" s="1"/>
  <c r="AR110" i="26"/>
  <c r="AS72" i="26"/>
  <c r="AT156" i="26" s="1"/>
  <c r="AT197" i="26" s="1"/>
  <c r="AR114" i="26"/>
  <c r="AT91" i="26"/>
  <c r="AU175" i="26" s="1"/>
  <c r="AU216" i="26" s="1"/>
  <c r="AS133" i="26"/>
  <c r="AS78" i="26"/>
  <c r="AT162" i="26" s="1"/>
  <c r="AT203" i="26" s="1"/>
  <c r="AR120" i="26"/>
  <c r="AT93" i="26"/>
  <c r="AU177" i="26" s="1"/>
  <c r="AU218" i="26" s="1"/>
  <c r="AS135" i="26"/>
  <c r="AT85" i="26"/>
  <c r="AU169" i="26" s="1"/>
  <c r="AU210" i="26" s="1"/>
  <c r="AS127" i="26"/>
  <c r="AS63" i="26"/>
  <c r="AT147" i="26" s="1"/>
  <c r="AT188" i="26" s="1"/>
  <c r="AS90" i="26"/>
  <c r="AT174" i="26" s="1"/>
  <c r="AT215" i="26" s="1"/>
  <c r="AR132" i="26"/>
  <c r="AS60" i="26"/>
  <c r="AT144" i="26" s="1"/>
  <c r="AS81" i="26"/>
  <c r="AT165" i="26" s="1"/>
  <c r="AT206" i="26" s="1"/>
  <c r="AR123" i="26"/>
  <c r="AS73" i="26"/>
  <c r="AT157" i="26" s="1"/>
  <c r="AT198" i="26" s="1"/>
  <c r="AR115" i="26"/>
  <c r="AS79" i="26"/>
  <c r="AT163" i="26" s="1"/>
  <c r="AT204" i="26" s="1"/>
  <c r="AR121" i="26"/>
  <c r="AT92" i="26"/>
  <c r="AU176" i="26" s="1"/>
  <c r="AU217" i="26" s="1"/>
  <c r="AS134" i="26"/>
  <c r="AS61" i="26"/>
  <c r="AT145" i="26" s="1"/>
  <c r="AT186" i="26" s="1"/>
  <c r="AS70" i="26"/>
  <c r="AT154" i="26" s="1"/>
  <c r="AT195" i="26" s="1"/>
  <c r="AR112" i="26"/>
  <c r="AS86" i="26"/>
  <c r="AT170" i="26" s="1"/>
  <c r="AT211" i="26" s="1"/>
  <c r="AR128" i="26"/>
  <c r="AS62" i="26"/>
  <c r="AT146" i="26" s="1"/>
  <c r="AT187" i="26" s="1"/>
  <c r="AS71" i="26"/>
  <c r="AT155" i="26" s="1"/>
  <c r="AT196" i="26" s="1"/>
  <c r="AR113" i="26"/>
  <c r="AS75" i="26"/>
  <c r="AT159" i="26" s="1"/>
  <c r="AT200" i="26" s="1"/>
  <c r="AR117" i="26"/>
  <c r="AS84" i="26"/>
  <c r="AT168" i="26" s="1"/>
  <c r="AT209" i="26" s="1"/>
  <c r="AR126" i="26"/>
  <c r="AS83" i="26"/>
  <c r="AT167" i="26" s="1"/>
  <c r="AT208" i="26" s="1"/>
  <c r="AR125" i="26"/>
  <c r="AT89" i="26"/>
  <c r="AU173" i="26" s="1"/>
  <c r="AU214" i="26" s="1"/>
  <c r="AS131" i="26"/>
  <c r="AS69" i="26"/>
  <c r="AT153" i="26" s="1"/>
  <c r="AT194" i="26" s="1"/>
  <c r="AR111" i="26"/>
  <c r="AS88" i="26"/>
  <c r="AT172" i="26" s="1"/>
  <c r="AT213" i="26" s="1"/>
  <c r="AR130" i="26"/>
  <c r="AQ137" i="26"/>
  <c r="AS64" i="26"/>
  <c r="AT148" i="26" s="1"/>
  <c r="AT189" i="26" s="1"/>
  <c r="AS67" i="26"/>
  <c r="AT151" i="26" s="1"/>
  <c r="AT192" i="26" s="1"/>
  <c r="AS76" i="26"/>
  <c r="AT160" i="26" s="1"/>
  <c r="AT201" i="26" s="1"/>
  <c r="AR118" i="26"/>
  <c r="AS82" i="26"/>
  <c r="AT166" i="26" s="1"/>
  <c r="AT207" i="26" s="1"/>
  <c r="AR124" i="26"/>
  <c r="AS59" i="26"/>
  <c r="AT143" i="26" s="1"/>
  <c r="AR95" i="26"/>
  <c r="AS65" i="26"/>
  <c r="AT149" i="26" s="1"/>
  <c r="AT190" i="26" s="1"/>
  <c r="AS77" i="26"/>
  <c r="AT161" i="26" s="1"/>
  <c r="AT202" i="26" s="1"/>
  <c r="AR119" i="26"/>
  <c r="AS66" i="26"/>
  <c r="AT150" i="26" s="1"/>
  <c r="AT191" i="26" s="1"/>
  <c r="AS80" i="26"/>
  <c r="AT164" i="26" s="1"/>
  <c r="AT205" i="26" s="1"/>
  <c r="AR122" i="26"/>
  <c r="AS74" i="26"/>
  <c r="AT158" i="26" s="1"/>
  <c r="AT199" i="26" s="1"/>
  <c r="AR116" i="26"/>
  <c r="AT562" i="36" l="1"/>
  <c r="AT544" i="36"/>
  <c r="AT536" i="36"/>
  <c r="AT549" i="36"/>
  <c r="AT523" i="36"/>
  <c r="AT551" i="36"/>
  <c r="AT545" i="36"/>
  <c r="AT550" i="36"/>
  <c r="AT515" i="36"/>
  <c r="AT529" i="36"/>
  <c r="AT518" i="36"/>
  <c r="AT512" i="36"/>
  <c r="AT514" i="36"/>
  <c r="AT517" i="36"/>
  <c r="AT538" i="36"/>
  <c r="AT546" i="36"/>
  <c r="AT541" i="36"/>
  <c r="AT561" i="36"/>
  <c r="AT527" i="36"/>
  <c r="AT537" i="36"/>
  <c r="AT553" i="36"/>
  <c r="AT520" i="36"/>
  <c r="AT526" i="36"/>
  <c r="AT558" i="36"/>
  <c r="AT510" i="36"/>
  <c r="AT554" i="36"/>
  <c r="AT548" i="36"/>
  <c r="AT542" i="36"/>
  <c r="AT543" i="36"/>
  <c r="AT522" i="36"/>
  <c r="AT519" i="36"/>
  <c r="AT556" i="36"/>
  <c r="AU163" i="36"/>
  <c r="AU361" i="36"/>
  <c r="AU459" i="36" s="1"/>
  <c r="AT262" i="36"/>
  <c r="AU148" i="36"/>
  <c r="AU346" i="36"/>
  <c r="AU444" i="36" s="1"/>
  <c r="AT247" i="36"/>
  <c r="AT530" i="36"/>
  <c r="AU132" i="36"/>
  <c r="AU330" i="36"/>
  <c r="AU428" i="36" s="1"/>
  <c r="AT231" i="36"/>
  <c r="AT521" i="36"/>
  <c r="AT560" i="36"/>
  <c r="AT532" i="36"/>
  <c r="AT534" i="36"/>
  <c r="AT511" i="36"/>
  <c r="AU442" i="36"/>
  <c r="AT540" i="36"/>
  <c r="AU151" i="36"/>
  <c r="AU349" i="36"/>
  <c r="AU447" i="36" s="1"/>
  <c r="AT250" i="36"/>
  <c r="AV145" i="36"/>
  <c r="AV343" i="36"/>
  <c r="AU244" i="36"/>
  <c r="AT525" i="36"/>
  <c r="AU159" i="36"/>
  <c r="AU357" i="36"/>
  <c r="AU455" i="36" s="1"/>
  <c r="AT258" i="36"/>
  <c r="AU157" i="36"/>
  <c r="AU355" i="36"/>
  <c r="AU453" i="36" s="1"/>
  <c r="AT256" i="36"/>
  <c r="AU138" i="36"/>
  <c r="AU336" i="36"/>
  <c r="AU434" i="36" s="1"/>
  <c r="AT237" i="36"/>
  <c r="AU155" i="36"/>
  <c r="AU353" i="36"/>
  <c r="AU451" i="36" s="1"/>
  <c r="AT254" i="36"/>
  <c r="AU358" i="36"/>
  <c r="AU456" i="36" s="1"/>
  <c r="AU160" i="36"/>
  <c r="AT259" i="36"/>
  <c r="AT552" i="36"/>
  <c r="AU139" i="36"/>
  <c r="AU337" i="36"/>
  <c r="AU435" i="36" s="1"/>
  <c r="AT238" i="36"/>
  <c r="AU118" i="36"/>
  <c r="AU316" i="36"/>
  <c r="AU414" i="36" s="1"/>
  <c r="AT217" i="36"/>
  <c r="AU152" i="36"/>
  <c r="AU350" i="36"/>
  <c r="AU448" i="36" s="1"/>
  <c r="AT251" i="36"/>
  <c r="AU127" i="36"/>
  <c r="AU325" i="36"/>
  <c r="AU423" i="36" s="1"/>
  <c r="AT226" i="36"/>
  <c r="AU162" i="36"/>
  <c r="AU360" i="36"/>
  <c r="AU458" i="36" s="1"/>
  <c r="AT261" i="36"/>
  <c r="AT547" i="36"/>
  <c r="AU119" i="36"/>
  <c r="AU317" i="36"/>
  <c r="AT218" i="36"/>
  <c r="AU128" i="36"/>
  <c r="AU326" i="36"/>
  <c r="AU424" i="36" s="1"/>
  <c r="AT227" i="36"/>
  <c r="AT418" i="36"/>
  <c r="AS516" i="36"/>
  <c r="AS641" i="36" s="1"/>
  <c r="AU168" i="36"/>
  <c r="AU366" i="36"/>
  <c r="AU464" i="36" s="1"/>
  <c r="AT267" i="36"/>
  <c r="AU142" i="36"/>
  <c r="AU340" i="36"/>
  <c r="AU438" i="36" s="1"/>
  <c r="AT241" i="36"/>
  <c r="AT557" i="36"/>
  <c r="AT528" i="36"/>
  <c r="AU164" i="36"/>
  <c r="AU362" i="36"/>
  <c r="AU460" i="36" s="1"/>
  <c r="AT263" i="36"/>
  <c r="AU141" i="36"/>
  <c r="AU339" i="36"/>
  <c r="AU437" i="36" s="1"/>
  <c r="AT240" i="36"/>
  <c r="AU143" i="36"/>
  <c r="AU341" i="36"/>
  <c r="AU439" i="36" s="1"/>
  <c r="AT242" i="36"/>
  <c r="AV115" i="36"/>
  <c r="AV313" i="36"/>
  <c r="AU214" i="36"/>
  <c r="AU137" i="36"/>
  <c r="AU335" i="36"/>
  <c r="AU433" i="36" s="1"/>
  <c r="AT236" i="36"/>
  <c r="AT524" i="36"/>
  <c r="AU144" i="36"/>
  <c r="AU342" i="36"/>
  <c r="AU440" i="36" s="1"/>
  <c r="AT243" i="36"/>
  <c r="AU348" i="36"/>
  <c r="AU446" i="36" s="1"/>
  <c r="AU150" i="36"/>
  <c r="AT249" i="36"/>
  <c r="AU158" i="36"/>
  <c r="AU356" i="36"/>
  <c r="AU454" i="36" s="1"/>
  <c r="AT257" i="36"/>
  <c r="AU117" i="36"/>
  <c r="AU315" i="36"/>
  <c r="AU413" i="36" s="1"/>
  <c r="AT216" i="36"/>
  <c r="AU126" i="36"/>
  <c r="AU324" i="36"/>
  <c r="AU422" i="36" s="1"/>
  <c r="AT225" i="36"/>
  <c r="AU166" i="36"/>
  <c r="AU364" i="36"/>
  <c r="AU462" i="36" s="1"/>
  <c r="AT265" i="36"/>
  <c r="AU457" i="36"/>
  <c r="AT555" i="36"/>
  <c r="AU167" i="36"/>
  <c r="AU365" i="36"/>
  <c r="AU463" i="36" s="1"/>
  <c r="AT266" i="36"/>
  <c r="AU122" i="36"/>
  <c r="AU320" i="36"/>
  <c r="AT221" i="36"/>
  <c r="AT533" i="36"/>
  <c r="AU129" i="36"/>
  <c r="AU327" i="36"/>
  <c r="AU425" i="36" s="1"/>
  <c r="AT228" i="36"/>
  <c r="AT535" i="36"/>
  <c r="AU131" i="36"/>
  <c r="AU329" i="36"/>
  <c r="AU427" i="36" s="1"/>
  <c r="AT230" i="36"/>
  <c r="AT531" i="36"/>
  <c r="AU133" i="36"/>
  <c r="AU331" i="36"/>
  <c r="AU429" i="36" s="1"/>
  <c r="AT232" i="36"/>
  <c r="AV146" i="36"/>
  <c r="AV344" i="36"/>
  <c r="AU245" i="36"/>
  <c r="AU123" i="36"/>
  <c r="AU321" i="36"/>
  <c r="AU419" i="36" s="1"/>
  <c r="AT222" i="36"/>
  <c r="AV161" i="36"/>
  <c r="AV359" i="36"/>
  <c r="AU260" i="36"/>
  <c r="AU116" i="36"/>
  <c r="AU314" i="36"/>
  <c r="AU412" i="36" s="1"/>
  <c r="AT215" i="36"/>
  <c r="AU120" i="36"/>
  <c r="AU318" i="36"/>
  <c r="AU416" i="36" s="1"/>
  <c r="AT219" i="36"/>
  <c r="AU140" i="36"/>
  <c r="AU338" i="36"/>
  <c r="AU436" i="36" s="1"/>
  <c r="AT239" i="36"/>
  <c r="AU154" i="36"/>
  <c r="AU352" i="36"/>
  <c r="AU450" i="36" s="1"/>
  <c r="AT253" i="36"/>
  <c r="AU135" i="36"/>
  <c r="AU333" i="36"/>
  <c r="AU431" i="36" s="1"/>
  <c r="AT234" i="36"/>
  <c r="AU136" i="36"/>
  <c r="AU334" i="36"/>
  <c r="AU432" i="36" s="1"/>
  <c r="AT235" i="36"/>
  <c r="AU130" i="36"/>
  <c r="AU328" i="36"/>
  <c r="AU426" i="36" s="1"/>
  <c r="AT229" i="36"/>
  <c r="AU134" i="36"/>
  <c r="AU332" i="36"/>
  <c r="AU430" i="36" s="1"/>
  <c r="AT233" i="36"/>
  <c r="AT559" i="36"/>
  <c r="AU125" i="36"/>
  <c r="AU323" i="36"/>
  <c r="AU421" i="36" s="1"/>
  <c r="AT224" i="36"/>
  <c r="AU363" i="36"/>
  <c r="AU461" i="36" s="1"/>
  <c r="AU165" i="36"/>
  <c r="AT264" i="36"/>
  <c r="AT411" i="36"/>
  <c r="AT637" i="36" s="1"/>
  <c r="AS509" i="36"/>
  <c r="AS643" i="36" s="1"/>
  <c r="AU156" i="36"/>
  <c r="AU354" i="36"/>
  <c r="AU452" i="36" s="1"/>
  <c r="AT255" i="36"/>
  <c r="AU149" i="36"/>
  <c r="AU347" i="36"/>
  <c r="AU445" i="36" s="1"/>
  <c r="AT248" i="36"/>
  <c r="AT415" i="36"/>
  <c r="AT636" i="36" s="1"/>
  <c r="AS513" i="36"/>
  <c r="AS642" i="36" s="1"/>
  <c r="AU121" i="36"/>
  <c r="AU319" i="36"/>
  <c r="AU417" i="36" s="1"/>
  <c r="AT220" i="36"/>
  <c r="AU124" i="36"/>
  <c r="AU322" i="36"/>
  <c r="AU420" i="36" s="1"/>
  <c r="AT223" i="36"/>
  <c r="AU441" i="36"/>
  <c r="AT539" i="36"/>
  <c r="AU147" i="36"/>
  <c r="AU345" i="36"/>
  <c r="AU443" i="36" s="1"/>
  <c r="AT246" i="36"/>
  <c r="AU153" i="36"/>
  <c r="AU351" i="36"/>
  <c r="AU449" i="36" s="1"/>
  <c r="AT252" i="36"/>
  <c r="AR625" i="36"/>
  <c r="AT618" i="36"/>
  <c r="AT617" i="36"/>
  <c r="AS624" i="36"/>
  <c r="AT616" i="36"/>
  <c r="AS628" i="36"/>
  <c r="AS629" i="36"/>
  <c r="AS623" i="36"/>
  <c r="AQ645" i="36"/>
  <c r="AR644" i="36"/>
  <c r="AS630" i="36"/>
  <c r="AS622" i="36"/>
  <c r="AS638" i="36"/>
  <c r="AR619" i="36"/>
  <c r="AS408" i="36"/>
  <c r="AQ505" i="36"/>
  <c r="AT111" i="36"/>
  <c r="AT209" i="36"/>
  <c r="AS308" i="36"/>
  <c r="AU406" i="36"/>
  <c r="AR603" i="36"/>
  <c r="AT407" i="36"/>
  <c r="AR77" i="32"/>
  <c r="AS99" i="32"/>
  <c r="AS100" i="32" s="1"/>
  <c r="AS129" i="32"/>
  <c r="AS130" i="32"/>
  <c r="AS134" i="32"/>
  <c r="AT92" i="32"/>
  <c r="AT113" i="32" s="1"/>
  <c r="AT48" i="32"/>
  <c r="AS70" i="32"/>
  <c r="AT87" i="32"/>
  <c r="AT108" i="32" s="1"/>
  <c r="AT43" i="32"/>
  <c r="AS65" i="32"/>
  <c r="AT85" i="32"/>
  <c r="AT41" i="32"/>
  <c r="AS63" i="32"/>
  <c r="AU82" i="32"/>
  <c r="AU38" i="32"/>
  <c r="AT60" i="32"/>
  <c r="AQ141" i="32"/>
  <c r="AV89" i="32"/>
  <c r="AV45" i="32"/>
  <c r="AU67" i="32"/>
  <c r="AT111" i="32"/>
  <c r="AS132" i="32"/>
  <c r="AV86" i="32"/>
  <c r="AV42" i="32"/>
  <c r="AU64" i="32"/>
  <c r="AW90" i="32"/>
  <c r="AW46" i="32"/>
  <c r="AV68" i="32"/>
  <c r="AT107" i="32"/>
  <c r="AS128" i="32"/>
  <c r="AS55" i="32"/>
  <c r="AR120" i="32"/>
  <c r="AS103" i="32"/>
  <c r="AR124" i="32"/>
  <c r="AU93" i="32"/>
  <c r="AU49" i="32"/>
  <c r="AT71" i="32"/>
  <c r="AT114" i="32"/>
  <c r="AS135" i="32"/>
  <c r="AT117" i="32"/>
  <c r="AS138" i="32"/>
  <c r="AT115" i="32"/>
  <c r="AS136" i="32"/>
  <c r="AT116" i="32"/>
  <c r="AS137" i="32"/>
  <c r="AV96" i="32"/>
  <c r="AV52" i="32"/>
  <c r="AU74" i="32"/>
  <c r="AU91" i="32"/>
  <c r="AU47" i="32"/>
  <c r="AT69" i="32"/>
  <c r="AS126" i="32"/>
  <c r="AT84" i="32"/>
  <c r="AT105" i="32" s="1"/>
  <c r="AT40" i="32"/>
  <c r="AS62" i="32"/>
  <c r="AS104" i="32"/>
  <c r="AR125" i="32"/>
  <c r="AS106" i="32"/>
  <c r="AR127" i="32"/>
  <c r="AU95" i="32"/>
  <c r="AU51" i="32"/>
  <c r="AT73" i="32"/>
  <c r="AT88" i="32"/>
  <c r="AT109" i="32" s="1"/>
  <c r="AT44" i="32"/>
  <c r="AS66" i="32"/>
  <c r="AT112" i="32"/>
  <c r="AS133" i="32"/>
  <c r="AT83" i="32"/>
  <c r="AT39" i="32"/>
  <c r="AS61" i="32"/>
  <c r="AT110" i="32"/>
  <c r="AS131" i="32"/>
  <c r="AU94" i="32"/>
  <c r="AU50" i="32"/>
  <c r="AT72" i="32"/>
  <c r="AU259" i="26"/>
  <c r="AT249" i="26"/>
  <c r="AT245" i="26"/>
  <c r="AT229" i="26"/>
  <c r="AU257" i="26"/>
  <c r="AT254" i="26"/>
  <c r="AT250" i="26"/>
  <c r="AT239" i="26"/>
  <c r="AU251" i="26"/>
  <c r="AT238" i="26"/>
  <c r="AS224" i="26"/>
  <c r="AT252" i="26"/>
  <c r="AT246" i="26"/>
  <c r="AT248" i="26"/>
  <c r="AT236" i="26"/>
  <c r="AT240" i="26"/>
  <c r="AT232" i="26"/>
  <c r="AT235" i="26"/>
  <c r="AT241" i="26"/>
  <c r="AT227" i="26"/>
  <c r="AT247" i="26"/>
  <c r="AT234" i="26"/>
  <c r="AS226" i="26"/>
  <c r="AT242" i="26"/>
  <c r="AT233" i="26"/>
  <c r="AU255" i="26"/>
  <c r="AT237" i="26"/>
  <c r="AU258" i="26"/>
  <c r="AT244" i="26"/>
  <c r="AU253" i="26"/>
  <c r="AT243" i="26"/>
  <c r="AT231" i="26"/>
  <c r="AT230" i="26"/>
  <c r="AT228" i="26"/>
  <c r="AT256" i="26"/>
  <c r="AT183" i="26"/>
  <c r="AS220" i="26"/>
  <c r="AT179" i="26"/>
  <c r="AT180" i="26" s="1"/>
  <c r="AT185" i="26"/>
  <c r="AT184" i="26"/>
  <c r="AS108" i="26"/>
  <c r="AS102" i="26"/>
  <c r="AS103" i="26"/>
  <c r="AS109" i="26"/>
  <c r="AS100" i="26"/>
  <c r="AT58" i="26"/>
  <c r="AU142" i="26" s="1"/>
  <c r="AS107" i="26"/>
  <c r="AS106" i="26"/>
  <c r="AS104" i="26"/>
  <c r="AS105" i="26"/>
  <c r="AS101" i="26"/>
  <c r="AR137" i="26"/>
  <c r="AU89" i="26"/>
  <c r="AV173" i="26" s="1"/>
  <c r="AV214" i="26" s="1"/>
  <c r="AT131" i="26"/>
  <c r="AT83" i="26"/>
  <c r="AU167" i="26" s="1"/>
  <c r="AU208" i="26" s="1"/>
  <c r="AS125" i="26"/>
  <c r="AU92" i="26"/>
  <c r="AV176" i="26" s="1"/>
  <c r="AV217" i="26" s="1"/>
  <c r="AT134" i="26"/>
  <c r="AT90" i="26"/>
  <c r="AU174" i="26" s="1"/>
  <c r="AU215" i="26" s="1"/>
  <c r="AS132" i="26"/>
  <c r="AT77" i="26"/>
  <c r="AU161" i="26" s="1"/>
  <c r="AU202" i="26" s="1"/>
  <c r="AS119" i="26"/>
  <c r="AT59" i="26"/>
  <c r="AU143" i="26" s="1"/>
  <c r="AS95" i="26"/>
  <c r="AT82" i="26"/>
  <c r="AU166" i="26" s="1"/>
  <c r="AU207" i="26" s="1"/>
  <c r="AS124" i="26"/>
  <c r="AT60" i="26"/>
  <c r="AU144" i="26" s="1"/>
  <c r="AU85" i="26"/>
  <c r="AV169" i="26" s="1"/>
  <c r="AV210" i="26" s="1"/>
  <c r="AT127" i="26"/>
  <c r="AU87" i="26"/>
  <c r="AV171" i="26" s="1"/>
  <c r="AV212" i="26" s="1"/>
  <c r="AT129" i="26"/>
  <c r="AT67" i="26"/>
  <c r="AU151" i="26" s="1"/>
  <c r="AU192" i="26" s="1"/>
  <c r="AT69" i="26"/>
  <c r="AU153" i="26" s="1"/>
  <c r="AU194" i="26" s="1"/>
  <c r="AS111" i="26"/>
  <c r="AT66" i="26"/>
  <c r="AU150" i="26" s="1"/>
  <c r="AU191" i="26" s="1"/>
  <c r="AT65" i="26"/>
  <c r="AU149" i="26" s="1"/>
  <c r="AU190" i="26" s="1"/>
  <c r="AT86" i="26"/>
  <c r="AU170" i="26" s="1"/>
  <c r="AU211" i="26" s="1"/>
  <c r="AS128" i="26"/>
  <c r="AT72" i="26"/>
  <c r="AU156" i="26" s="1"/>
  <c r="AU197" i="26" s="1"/>
  <c r="AS114" i="26"/>
  <c r="AT68" i="26"/>
  <c r="AU152" i="26" s="1"/>
  <c r="AU193" i="26" s="1"/>
  <c r="AS110" i="26"/>
  <c r="AT88" i="26"/>
  <c r="AU172" i="26" s="1"/>
  <c r="AU213" i="26" s="1"/>
  <c r="AS130" i="26"/>
  <c r="AT84" i="26"/>
  <c r="AU168" i="26" s="1"/>
  <c r="AU209" i="26" s="1"/>
  <c r="AS126" i="26"/>
  <c r="AT62" i="26"/>
  <c r="AU146" i="26" s="1"/>
  <c r="AU187" i="26" s="1"/>
  <c r="AT78" i="26"/>
  <c r="AU162" i="26" s="1"/>
  <c r="AU203" i="26" s="1"/>
  <c r="AS120" i="26"/>
  <c r="AT80" i="26"/>
  <c r="AU164" i="26" s="1"/>
  <c r="AU205" i="26" s="1"/>
  <c r="AS122" i="26"/>
  <c r="AT71" i="26"/>
  <c r="AU155" i="26" s="1"/>
  <c r="AU196" i="26" s="1"/>
  <c r="AS113" i="26"/>
  <c r="AT61" i="26"/>
  <c r="AU145" i="26" s="1"/>
  <c r="AU186" i="26" s="1"/>
  <c r="AT79" i="26"/>
  <c r="AU163" i="26" s="1"/>
  <c r="AU204" i="26" s="1"/>
  <c r="AS121" i="26"/>
  <c r="AT63" i="26"/>
  <c r="AU147" i="26" s="1"/>
  <c r="AU188" i="26" s="1"/>
  <c r="AT74" i="26"/>
  <c r="AU158" i="26" s="1"/>
  <c r="AU199" i="26" s="1"/>
  <c r="AS116" i="26"/>
  <c r="AT76" i="26"/>
  <c r="AU160" i="26" s="1"/>
  <c r="AU201" i="26" s="1"/>
  <c r="AS118" i="26"/>
  <c r="AT81" i="26"/>
  <c r="AU165" i="26" s="1"/>
  <c r="AU206" i="26" s="1"/>
  <c r="AS123" i="26"/>
  <c r="AU93" i="26"/>
  <c r="AV177" i="26" s="1"/>
  <c r="AV218" i="26" s="1"/>
  <c r="AT135" i="26"/>
  <c r="AT64" i="26"/>
  <c r="AU148" i="26" s="1"/>
  <c r="AU189" i="26" s="1"/>
  <c r="AT75" i="26"/>
  <c r="AU159" i="26" s="1"/>
  <c r="AU200" i="26" s="1"/>
  <c r="AS117" i="26"/>
  <c r="AT70" i="26"/>
  <c r="AU154" i="26" s="1"/>
  <c r="AU195" i="26" s="1"/>
  <c r="AS112" i="26"/>
  <c r="AT73" i="26"/>
  <c r="AU157" i="26" s="1"/>
  <c r="AU198" i="26" s="1"/>
  <c r="AS115" i="26"/>
  <c r="AU91" i="26"/>
  <c r="AV175" i="26" s="1"/>
  <c r="AV216" i="26" s="1"/>
  <c r="AT133" i="26"/>
  <c r="AU183" i="26" l="1"/>
  <c r="AU532" i="36"/>
  <c r="AU557" i="36"/>
  <c r="AU560" i="36"/>
  <c r="AU547" i="36"/>
  <c r="AU543" i="36"/>
  <c r="AU553" i="36"/>
  <c r="AU537" i="36"/>
  <c r="AU561" i="36"/>
  <c r="AU515" i="36"/>
  <c r="AU550" i="36"/>
  <c r="AU517" i="36"/>
  <c r="AU531" i="36"/>
  <c r="AU556" i="36"/>
  <c r="AU526" i="36"/>
  <c r="AU523" i="36"/>
  <c r="AU544" i="36"/>
  <c r="AU536" i="36"/>
  <c r="AU534" i="36"/>
  <c r="AU562" i="36"/>
  <c r="AU554" i="36"/>
  <c r="AU551" i="36"/>
  <c r="AU558" i="36"/>
  <c r="AU542" i="36"/>
  <c r="AU518" i="36"/>
  <c r="AU528" i="36"/>
  <c r="AU529" i="36"/>
  <c r="AU520" i="36"/>
  <c r="AU530" i="36"/>
  <c r="AU538" i="36"/>
  <c r="AU521" i="36"/>
  <c r="AV156" i="36"/>
  <c r="AV354" i="36"/>
  <c r="AV452" i="36" s="1"/>
  <c r="AU255" i="36"/>
  <c r="AV134" i="36"/>
  <c r="AV332" i="36"/>
  <c r="AV430" i="36" s="1"/>
  <c r="AU233" i="36"/>
  <c r="AV135" i="36"/>
  <c r="AV333" i="36"/>
  <c r="AV431" i="36" s="1"/>
  <c r="AU234" i="36"/>
  <c r="AV116" i="36"/>
  <c r="AV314" i="36"/>
  <c r="AV412" i="36" s="1"/>
  <c r="AU215" i="36"/>
  <c r="AU533" i="36"/>
  <c r="AV117" i="36"/>
  <c r="AV315" i="36"/>
  <c r="AV413" i="36" s="1"/>
  <c r="AU216" i="36"/>
  <c r="AU524" i="36"/>
  <c r="AV118" i="36"/>
  <c r="AV316" i="36"/>
  <c r="AV414" i="36" s="1"/>
  <c r="AU217" i="36"/>
  <c r="AU519" i="36"/>
  <c r="AU522" i="36"/>
  <c r="AU514" i="36"/>
  <c r="AU512" i="36"/>
  <c r="AV121" i="36"/>
  <c r="AV319" i="36"/>
  <c r="AV417" i="36" s="1"/>
  <c r="AU220" i="36"/>
  <c r="AW161" i="36"/>
  <c r="AW359" i="36"/>
  <c r="AV260" i="36"/>
  <c r="AV137" i="36"/>
  <c r="AV335" i="36"/>
  <c r="AV433" i="36" s="1"/>
  <c r="AU236" i="36"/>
  <c r="AV162" i="36"/>
  <c r="AV360" i="36"/>
  <c r="AV458" i="36" s="1"/>
  <c r="AU261" i="36"/>
  <c r="AV157" i="36"/>
  <c r="AV355" i="36"/>
  <c r="AV453" i="36" s="1"/>
  <c r="AU256" i="36"/>
  <c r="AV132" i="36"/>
  <c r="AV330" i="36"/>
  <c r="AV428" i="36" s="1"/>
  <c r="AU231" i="36"/>
  <c r="AV148" i="36"/>
  <c r="AV346" i="36"/>
  <c r="AV444" i="36" s="1"/>
  <c r="AU247" i="36"/>
  <c r="AV163" i="36"/>
  <c r="AV361" i="36"/>
  <c r="AV459" i="36" s="1"/>
  <c r="AU262" i="36"/>
  <c r="AV166" i="36"/>
  <c r="AV364" i="36"/>
  <c r="AV462" i="36" s="1"/>
  <c r="AU265" i="36"/>
  <c r="AU549" i="36"/>
  <c r="AU546" i="36"/>
  <c r="AU545" i="36"/>
  <c r="AU527" i="36"/>
  <c r="AV124" i="36"/>
  <c r="AV322" i="36"/>
  <c r="AV420" i="36" s="1"/>
  <c r="AU223" i="36"/>
  <c r="AV140" i="36"/>
  <c r="AV338" i="36"/>
  <c r="AV436" i="36" s="1"/>
  <c r="AU239" i="36"/>
  <c r="AV119" i="36"/>
  <c r="AV317" i="36"/>
  <c r="AU218" i="36"/>
  <c r="AV127" i="36"/>
  <c r="AV325" i="36"/>
  <c r="AV423" i="36" s="1"/>
  <c r="AU226" i="36"/>
  <c r="AW145" i="36"/>
  <c r="AW343" i="36"/>
  <c r="AV244" i="36"/>
  <c r="AV165" i="36"/>
  <c r="AV363" i="36"/>
  <c r="AV461" i="36" s="1"/>
  <c r="AU264" i="36"/>
  <c r="AV120" i="36"/>
  <c r="AV318" i="36"/>
  <c r="AV416" i="36" s="1"/>
  <c r="AU219" i="36"/>
  <c r="AU418" i="36"/>
  <c r="AU635" i="36" s="1"/>
  <c r="AT516" i="36"/>
  <c r="AT641" i="36" s="1"/>
  <c r="AV149" i="36"/>
  <c r="AV347" i="36"/>
  <c r="AV445" i="36" s="1"/>
  <c r="AU248" i="36"/>
  <c r="AU411" i="36"/>
  <c r="AT509" i="36"/>
  <c r="AT643" i="36" s="1"/>
  <c r="AV457" i="36"/>
  <c r="AU555" i="36"/>
  <c r="AV150" i="36"/>
  <c r="AV348" i="36"/>
  <c r="AV446" i="36" s="1"/>
  <c r="AU249" i="36"/>
  <c r="AU541" i="36"/>
  <c r="AV123" i="36"/>
  <c r="AV321" i="36"/>
  <c r="AV419" i="36" s="1"/>
  <c r="AU222" i="36"/>
  <c r="AU535" i="36"/>
  <c r="AV129" i="36"/>
  <c r="AV327" i="36"/>
  <c r="AV425" i="36" s="1"/>
  <c r="AU228" i="36"/>
  <c r="AV158" i="36"/>
  <c r="AV356" i="36"/>
  <c r="AV454" i="36" s="1"/>
  <c r="AU257" i="36"/>
  <c r="AV144" i="36"/>
  <c r="AV342" i="36"/>
  <c r="AV440" i="36" s="1"/>
  <c r="AU243" i="36"/>
  <c r="AV152" i="36"/>
  <c r="AV350" i="36"/>
  <c r="AV448" i="36" s="1"/>
  <c r="AU251" i="36"/>
  <c r="AV155" i="36"/>
  <c r="AV353" i="36"/>
  <c r="AV451" i="36" s="1"/>
  <c r="AU254" i="36"/>
  <c r="AV441" i="36"/>
  <c r="AU539" i="36"/>
  <c r="AU559" i="36"/>
  <c r="AV131" i="36"/>
  <c r="AV329" i="36"/>
  <c r="AV427" i="36" s="1"/>
  <c r="AU230" i="36"/>
  <c r="AV141" i="36"/>
  <c r="AV339" i="36"/>
  <c r="AV437" i="36" s="1"/>
  <c r="AU240" i="36"/>
  <c r="AV164" i="36"/>
  <c r="AV362" i="36"/>
  <c r="AV460" i="36" s="1"/>
  <c r="AU263" i="36"/>
  <c r="AV138" i="36"/>
  <c r="AV336" i="36"/>
  <c r="AV434" i="36" s="1"/>
  <c r="AU237" i="36"/>
  <c r="AV151" i="36"/>
  <c r="AV349" i="36"/>
  <c r="AV447" i="36" s="1"/>
  <c r="AU250" i="36"/>
  <c r="AV126" i="36"/>
  <c r="AV324" i="36"/>
  <c r="AV422" i="36" s="1"/>
  <c r="AU225" i="36"/>
  <c r="AV341" i="36"/>
  <c r="AV439" i="36" s="1"/>
  <c r="AV143" i="36"/>
  <c r="AU242" i="36"/>
  <c r="AV168" i="36"/>
  <c r="AV366" i="36"/>
  <c r="AV464" i="36" s="1"/>
  <c r="AU267" i="36"/>
  <c r="AU552" i="36"/>
  <c r="AU525" i="36"/>
  <c r="AU511" i="36"/>
  <c r="AU548" i="36"/>
  <c r="AU510" i="36"/>
  <c r="AT635" i="36"/>
  <c r="AT638" i="36" s="1"/>
  <c r="AV153" i="36"/>
  <c r="AV351" i="36"/>
  <c r="AV449" i="36" s="1"/>
  <c r="AU252" i="36"/>
  <c r="AV147" i="36"/>
  <c r="AV345" i="36"/>
  <c r="AV443" i="36" s="1"/>
  <c r="AU246" i="36"/>
  <c r="AV125" i="36"/>
  <c r="AV323" i="36"/>
  <c r="AV421" i="36" s="1"/>
  <c r="AU224" i="36"/>
  <c r="AW344" i="36"/>
  <c r="AW146" i="36"/>
  <c r="AV245" i="36"/>
  <c r="AV122" i="36"/>
  <c r="AV320" i="36"/>
  <c r="AU221" i="36"/>
  <c r="AV167" i="36"/>
  <c r="AV365" i="36"/>
  <c r="AV463" i="36" s="1"/>
  <c r="AU266" i="36"/>
  <c r="AW115" i="36"/>
  <c r="AW313" i="36"/>
  <c r="AV214" i="36"/>
  <c r="AV160" i="36"/>
  <c r="AV358" i="36"/>
  <c r="AV456" i="36" s="1"/>
  <c r="AU259" i="36"/>
  <c r="AV159" i="36"/>
  <c r="AV357" i="36"/>
  <c r="AV455" i="36" s="1"/>
  <c r="AU258" i="36"/>
  <c r="AV442" i="36"/>
  <c r="AU540" i="36"/>
  <c r="AU415" i="36"/>
  <c r="AU636" i="36" s="1"/>
  <c r="AT513" i="36"/>
  <c r="AT642" i="36" s="1"/>
  <c r="AV130" i="36"/>
  <c r="AV328" i="36"/>
  <c r="AV426" i="36" s="1"/>
  <c r="AU229" i="36"/>
  <c r="AV136" i="36"/>
  <c r="AV334" i="36"/>
  <c r="AV432" i="36" s="1"/>
  <c r="AU235" i="36"/>
  <c r="AV154" i="36"/>
  <c r="AV352" i="36"/>
  <c r="AV450" i="36" s="1"/>
  <c r="AU253" i="36"/>
  <c r="AV133" i="36"/>
  <c r="AV331" i="36"/>
  <c r="AV429" i="36" s="1"/>
  <c r="AU232" i="36"/>
  <c r="AV142" i="36"/>
  <c r="AV340" i="36"/>
  <c r="AV438" i="36" s="1"/>
  <c r="AU241" i="36"/>
  <c r="AV326" i="36"/>
  <c r="AV424" i="36" s="1"/>
  <c r="AV128" i="36"/>
  <c r="AU227" i="36"/>
  <c r="AV139" i="36"/>
  <c r="AV337" i="36"/>
  <c r="AV435" i="36" s="1"/>
  <c r="AU238" i="36"/>
  <c r="AT624" i="36"/>
  <c r="AU617" i="36"/>
  <c r="AU618" i="36"/>
  <c r="AS625" i="36"/>
  <c r="AR645" i="36"/>
  <c r="AT622" i="36"/>
  <c r="AT629" i="36"/>
  <c r="AT630" i="36"/>
  <c r="AT628" i="36"/>
  <c r="AT623" i="36"/>
  <c r="AU616" i="36"/>
  <c r="AS644" i="36"/>
  <c r="AS619" i="36"/>
  <c r="AT408" i="36"/>
  <c r="AR505" i="36"/>
  <c r="AU111" i="36"/>
  <c r="AU209" i="36"/>
  <c r="F4" i="36" s="1"/>
  <c r="AT308" i="36"/>
  <c r="AV406" i="36"/>
  <c r="AU407" i="36"/>
  <c r="AS603" i="36"/>
  <c r="AU637" i="36"/>
  <c r="AS77" i="32"/>
  <c r="AT55" i="32"/>
  <c r="AT99" i="32"/>
  <c r="AT100" i="32" s="1"/>
  <c r="AT129" i="32"/>
  <c r="AT130" i="32"/>
  <c r="AU115" i="32"/>
  <c r="AT136" i="32"/>
  <c r="AU111" i="32"/>
  <c r="AT132" i="32"/>
  <c r="AU87" i="32"/>
  <c r="AU108" i="32" s="1"/>
  <c r="AU43" i="32"/>
  <c r="AT65" i="32"/>
  <c r="AU110" i="32"/>
  <c r="AT131" i="32"/>
  <c r="AU112" i="32"/>
  <c r="AT133" i="32"/>
  <c r="AV95" i="32"/>
  <c r="AV51" i="32"/>
  <c r="AU73" i="32"/>
  <c r="AR141" i="32"/>
  <c r="AV91" i="32"/>
  <c r="AV47" i="32"/>
  <c r="AU69" i="32"/>
  <c r="AU116" i="32"/>
  <c r="AT137" i="32"/>
  <c r="AU85" i="32"/>
  <c r="AU41" i="32"/>
  <c r="AT63" i="32"/>
  <c r="AT106" i="32"/>
  <c r="AS127" i="32"/>
  <c r="AT104" i="32"/>
  <c r="AS125" i="32"/>
  <c r="AU84" i="32"/>
  <c r="AU105" i="32" s="1"/>
  <c r="AU40" i="32"/>
  <c r="AT62" i="32"/>
  <c r="AS120" i="32"/>
  <c r="AT103" i="32"/>
  <c r="AS124" i="32"/>
  <c r="AV94" i="32"/>
  <c r="AV50" i="32"/>
  <c r="AU72" i="32"/>
  <c r="AU88" i="32"/>
  <c r="AU109" i="32" s="1"/>
  <c r="AU44" i="32"/>
  <c r="AT66" i="32"/>
  <c r="AU92" i="32"/>
  <c r="AU113" i="32" s="1"/>
  <c r="AU48" i="32"/>
  <c r="AT70" i="32"/>
  <c r="AT126" i="32"/>
  <c r="AT134" i="32"/>
  <c r="AW96" i="32"/>
  <c r="AW52" i="32"/>
  <c r="AV74" i="32"/>
  <c r="AV93" i="32"/>
  <c r="AV49" i="32"/>
  <c r="AU71" i="32"/>
  <c r="AU107" i="32"/>
  <c r="AT128" i="32"/>
  <c r="AX90" i="32"/>
  <c r="AX46" i="32"/>
  <c r="AW68" i="32"/>
  <c r="AW89" i="32"/>
  <c r="AW45" i="32"/>
  <c r="AV67" i="32"/>
  <c r="AV82" i="32"/>
  <c r="AV38" i="32"/>
  <c r="AU60" i="32"/>
  <c r="AU83" i="32"/>
  <c r="AU39" i="32"/>
  <c r="AT61" i="32"/>
  <c r="AU117" i="32"/>
  <c r="AT138" i="32"/>
  <c r="AU114" i="32"/>
  <c r="AT135" i="32"/>
  <c r="AW86" i="32"/>
  <c r="AW42" i="32"/>
  <c r="AV64" i="32"/>
  <c r="AV259" i="26"/>
  <c r="AU256" i="26"/>
  <c r="AU247" i="26"/>
  <c r="AU236" i="26"/>
  <c r="AU250" i="26"/>
  <c r="AU252" i="26"/>
  <c r="AU243" i="26"/>
  <c r="AV255" i="26"/>
  <c r="AU227" i="26"/>
  <c r="AU242" i="26"/>
  <c r="AU237" i="26"/>
  <c r="AU231" i="26"/>
  <c r="AV251" i="26"/>
  <c r="AU241" i="26"/>
  <c r="AU254" i="26"/>
  <c r="AU232" i="26"/>
  <c r="AT224" i="26"/>
  <c r="AU230" i="26"/>
  <c r="AU240" i="26"/>
  <c r="AU246" i="26"/>
  <c r="AU224" i="26"/>
  <c r="AV257" i="26"/>
  <c r="AU229" i="26"/>
  <c r="AU234" i="26"/>
  <c r="AU235" i="26"/>
  <c r="AU248" i="26"/>
  <c r="AV258" i="26"/>
  <c r="AV253" i="26"/>
  <c r="AU244" i="26"/>
  <c r="AU233" i="26"/>
  <c r="AT225" i="26"/>
  <c r="AS261" i="26"/>
  <c r="AU239" i="26"/>
  <c r="AU245" i="26"/>
  <c r="AU228" i="26"/>
  <c r="AU238" i="26"/>
  <c r="AU249" i="26"/>
  <c r="AU185" i="26"/>
  <c r="AT226" i="26"/>
  <c r="AT220" i="26"/>
  <c r="AU184" i="26"/>
  <c r="AU179" i="26"/>
  <c r="AU180" i="26" s="1"/>
  <c r="E12" i="26" s="1"/>
  <c r="AT103" i="26"/>
  <c r="AT109" i="26"/>
  <c r="AT107" i="26"/>
  <c r="AT100" i="26"/>
  <c r="AU58" i="26"/>
  <c r="AV142" i="26" s="1"/>
  <c r="AT106" i="26"/>
  <c r="AT108" i="26"/>
  <c r="AT102" i="26"/>
  <c r="AT104" i="26"/>
  <c r="AT101" i="26"/>
  <c r="AT105" i="26"/>
  <c r="AV91" i="26"/>
  <c r="AW175" i="26" s="1"/>
  <c r="AW216" i="26" s="1"/>
  <c r="AU133" i="26"/>
  <c r="AU70" i="26"/>
  <c r="AV154" i="26" s="1"/>
  <c r="AV195" i="26" s="1"/>
  <c r="AT112" i="26"/>
  <c r="AU61" i="26"/>
  <c r="AV145" i="26" s="1"/>
  <c r="AV186" i="26" s="1"/>
  <c r="AU84" i="26"/>
  <c r="AV168" i="26" s="1"/>
  <c r="AV209" i="26" s="1"/>
  <c r="AT126" i="26"/>
  <c r="AU59" i="26"/>
  <c r="AV143" i="26" s="1"/>
  <c r="AT95" i="26"/>
  <c r="AU81" i="26"/>
  <c r="AV165" i="26" s="1"/>
  <c r="AV206" i="26" s="1"/>
  <c r="AT123" i="26"/>
  <c r="AU62" i="26"/>
  <c r="AV146" i="26" s="1"/>
  <c r="AV187" i="26" s="1"/>
  <c r="AU72" i="26"/>
  <c r="AV156" i="26" s="1"/>
  <c r="AV197" i="26" s="1"/>
  <c r="AT114" i="26"/>
  <c r="AU86" i="26"/>
  <c r="AV170" i="26" s="1"/>
  <c r="AV211" i="26" s="1"/>
  <c r="AT128" i="26"/>
  <c r="AU82" i="26"/>
  <c r="AV166" i="26" s="1"/>
  <c r="AV207" i="26" s="1"/>
  <c r="AT124" i="26"/>
  <c r="AV89" i="26"/>
  <c r="AW173" i="26" s="1"/>
  <c r="AW214" i="26" s="1"/>
  <c r="AU131" i="26"/>
  <c r="AV93" i="26"/>
  <c r="AW177" i="26" s="1"/>
  <c r="AW218" i="26" s="1"/>
  <c r="AU135" i="26"/>
  <c r="AU90" i="26"/>
  <c r="AV174" i="26" s="1"/>
  <c r="AV215" i="26" s="1"/>
  <c r="AT132" i="26"/>
  <c r="AV92" i="26"/>
  <c r="AW176" i="26" s="1"/>
  <c r="AW217" i="26" s="1"/>
  <c r="AU134" i="26"/>
  <c r="AU83" i="26"/>
  <c r="AV167" i="26" s="1"/>
  <c r="AV208" i="26" s="1"/>
  <c r="AT125" i="26"/>
  <c r="AU79" i="26"/>
  <c r="AV163" i="26" s="1"/>
  <c r="AV204" i="26" s="1"/>
  <c r="AT121" i="26"/>
  <c r="AU80" i="26"/>
  <c r="AV164" i="26" s="1"/>
  <c r="AV205" i="26" s="1"/>
  <c r="AT122" i="26"/>
  <c r="AU78" i="26"/>
  <c r="AV162" i="26" s="1"/>
  <c r="AV203" i="26" s="1"/>
  <c r="AT120" i="26"/>
  <c r="AU66" i="26"/>
  <c r="AV150" i="26" s="1"/>
  <c r="AV191" i="26" s="1"/>
  <c r="AU69" i="26"/>
  <c r="AV153" i="26" s="1"/>
  <c r="AV194" i="26" s="1"/>
  <c r="AT111" i="26"/>
  <c r="AU67" i="26"/>
  <c r="AV151" i="26" s="1"/>
  <c r="AV192" i="26" s="1"/>
  <c r="AV87" i="26"/>
  <c r="AW171" i="26" s="1"/>
  <c r="AW212" i="26" s="1"/>
  <c r="AU129" i="26"/>
  <c r="AU73" i="26"/>
  <c r="AV157" i="26" s="1"/>
  <c r="AV198" i="26" s="1"/>
  <c r="AT115" i="26"/>
  <c r="AU76" i="26"/>
  <c r="AV160" i="26" s="1"/>
  <c r="AV201" i="26" s="1"/>
  <c r="AT118" i="26"/>
  <c r="AU71" i="26"/>
  <c r="AV155" i="26" s="1"/>
  <c r="AV196" i="26" s="1"/>
  <c r="AT113" i="26"/>
  <c r="AU68" i="26"/>
  <c r="AV152" i="26" s="1"/>
  <c r="AV193" i="26" s="1"/>
  <c r="AT110" i="26"/>
  <c r="AU65" i="26"/>
  <c r="AV149" i="26" s="1"/>
  <c r="AV190" i="26" s="1"/>
  <c r="AU60" i="26"/>
  <c r="AV144" i="26" s="1"/>
  <c r="AU64" i="26"/>
  <c r="AV148" i="26" s="1"/>
  <c r="AV189" i="26" s="1"/>
  <c r="AU74" i="26"/>
  <c r="AV158" i="26" s="1"/>
  <c r="AV199" i="26" s="1"/>
  <c r="AT116" i="26"/>
  <c r="AU63" i="26"/>
  <c r="AV147" i="26" s="1"/>
  <c r="AV188" i="26" s="1"/>
  <c r="AU77" i="26"/>
  <c r="AV161" i="26" s="1"/>
  <c r="AV202" i="26" s="1"/>
  <c r="AT119" i="26"/>
  <c r="AU75" i="26"/>
  <c r="AV159" i="26" s="1"/>
  <c r="AV200" i="26" s="1"/>
  <c r="AT117" i="26"/>
  <c r="AU88" i="26"/>
  <c r="AV172" i="26" s="1"/>
  <c r="AV213" i="26" s="1"/>
  <c r="AT130" i="26"/>
  <c r="AV85" i="26"/>
  <c r="AW169" i="26" s="1"/>
  <c r="AW210" i="26" s="1"/>
  <c r="AU127" i="26"/>
  <c r="AS137" i="26"/>
  <c r="AV562" i="36" l="1"/>
  <c r="AV544" i="36"/>
  <c r="AV531" i="36"/>
  <c r="AV550" i="36"/>
  <c r="AV547" i="36"/>
  <c r="AV556" i="36"/>
  <c r="AV524" i="36"/>
  <c r="AV560" i="36"/>
  <c r="AV519" i="36"/>
  <c r="AV559" i="36"/>
  <c r="AV545" i="36"/>
  <c r="AV538" i="36"/>
  <c r="AV557" i="36"/>
  <c r="AV553" i="36"/>
  <c r="AV561" i="36"/>
  <c r="AV543" i="36"/>
  <c r="AV522" i="36"/>
  <c r="AV536" i="36"/>
  <c r="AV535" i="36"/>
  <c r="AV551" i="36"/>
  <c r="AV527" i="36"/>
  <c r="AV520" i="36"/>
  <c r="AV515" i="36"/>
  <c r="AV558" i="36"/>
  <c r="AV523" i="36"/>
  <c r="AV526" i="36"/>
  <c r="AV548" i="36"/>
  <c r="AV530" i="36"/>
  <c r="AV549" i="36"/>
  <c r="AV517" i="36"/>
  <c r="AV534" i="36"/>
  <c r="AV511" i="36"/>
  <c r="AV525" i="36"/>
  <c r="AV533" i="36"/>
  <c r="AV537" i="36"/>
  <c r="AV532" i="36"/>
  <c r="AV542" i="36"/>
  <c r="AW442" i="36"/>
  <c r="AV540" i="36"/>
  <c r="AW160" i="36"/>
  <c r="AW358" i="36"/>
  <c r="AW456" i="36" s="1"/>
  <c r="AV259" i="36"/>
  <c r="AW122" i="36"/>
  <c r="AW320" i="36"/>
  <c r="AV221" i="36"/>
  <c r="AW153" i="36"/>
  <c r="AW351" i="36"/>
  <c r="AW449" i="36" s="1"/>
  <c r="AV252" i="36"/>
  <c r="AW168" i="36"/>
  <c r="AW366" i="36"/>
  <c r="AW464" i="36" s="1"/>
  <c r="AV267" i="36"/>
  <c r="AW131" i="36"/>
  <c r="AW329" i="36"/>
  <c r="AW427" i="36" s="1"/>
  <c r="AV230" i="36"/>
  <c r="AW457" i="36"/>
  <c r="AV555" i="36"/>
  <c r="AX145" i="36"/>
  <c r="AX343" i="36"/>
  <c r="AW244" i="36"/>
  <c r="AX161" i="36"/>
  <c r="AX359" i="36"/>
  <c r="AW260" i="36"/>
  <c r="AW156" i="36"/>
  <c r="AW354" i="36"/>
  <c r="AW452" i="36" s="1"/>
  <c r="AV255" i="36"/>
  <c r="AV529" i="36"/>
  <c r="AV554" i="36"/>
  <c r="AW130" i="36"/>
  <c r="AW328" i="36"/>
  <c r="AW426" i="36" s="1"/>
  <c r="AV229" i="36"/>
  <c r="AV415" i="36"/>
  <c r="AV636" i="36" s="1"/>
  <c r="AU513" i="36"/>
  <c r="AU642" i="36" s="1"/>
  <c r="AW125" i="36"/>
  <c r="AW323" i="36"/>
  <c r="AW421" i="36" s="1"/>
  <c r="AV224" i="36"/>
  <c r="AW441" i="36"/>
  <c r="AV539" i="36"/>
  <c r="AW150" i="36"/>
  <c r="AW348" i="36"/>
  <c r="AW446" i="36" s="1"/>
  <c r="AV249" i="36"/>
  <c r="AW119" i="36"/>
  <c r="AW317" i="36"/>
  <c r="AV218" i="36"/>
  <c r="AW166" i="36"/>
  <c r="AW364" i="36"/>
  <c r="AW462" i="36" s="1"/>
  <c r="AV265" i="36"/>
  <c r="AW147" i="36"/>
  <c r="AW345" i="36"/>
  <c r="AW443" i="36" s="1"/>
  <c r="AV246" i="36"/>
  <c r="AW151" i="36"/>
  <c r="AW349" i="36"/>
  <c r="AW447" i="36" s="1"/>
  <c r="AV250" i="36"/>
  <c r="AW141" i="36"/>
  <c r="AW339" i="36"/>
  <c r="AW437" i="36" s="1"/>
  <c r="AV240" i="36"/>
  <c r="AW155" i="36"/>
  <c r="AW353" i="36"/>
  <c r="AW451" i="36" s="1"/>
  <c r="AV254" i="36"/>
  <c r="AW165" i="36"/>
  <c r="AW363" i="36"/>
  <c r="AW461" i="36" s="1"/>
  <c r="AV264" i="36"/>
  <c r="AV518" i="36"/>
  <c r="AW121" i="36"/>
  <c r="AW319" i="36"/>
  <c r="AW417" i="36" s="1"/>
  <c r="AV220" i="36"/>
  <c r="AV552" i="36"/>
  <c r="AW143" i="36"/>
  <c r="AW341" i="36"/>
  <c r="AW439" i="36" s="1"/>
  <c r="AV242" i="36"/>
  <c r="AW126" i="36"/>
  <c r="AW324" i="36"/>
  <c r="AW422" i="36" s="1"/>
  <c r="AV225" i="36"/>
  <c r="AW164" i="36"/>
  <c r="AW362" i="36"/>
  <c r="AW460" i="36" s="1"/>
  <c r="AV263" i="36"/>
  <c r="AV411" i="36"/>
  <c r="AU509" i="36"/>
  <c r="AU643" i="36" s="1"/>
  <c r="AW149" i="36"/>
  <c r="AW347" i="36"/>
  <c r="AW445" i="36" s="1"/>
  <c r="AV248" i="36"/>
  <c r="AW135" i="36"/>
  <c r="AW333" i="36"/>
  <c r="AW431" i="36" s="1"/>
  <c r="AV234" i="36"/>
  <c r="AW134" i="36"/>
  <c r="AW332" i="36"/>
  <c r="AW430" i="36" s="1"/>
  <c r="AV233" i="36"/>
  <c r="AW136" i="36"/>
  <c r="AW334" i="36"/>
  <c r="AW432" i="36" s="1"/>
  <c r="AV235" i="36"/>
  <c r="AW159" i="36"/>
  <c r="AW357" i="36"/>
  <c r="AW455" i="36" s="1"/>
  <c r="AV258" i="36"/>
  <c r="AX115" i="36"/>
  <c r="AX313" i="36"/>
  <c r="AW214" i="36"/>
  <c r="AV546" i="36"/>
  <c r="AW148" i="36"/>
  <c r="AW346" i="36"/>
  <c r="AW444" i="36" s="1"/>
  <c r="AV247" i="36"/>
  <c r="AW157" i="36"/>
  <c r="AW355" i="36"/>
  <c r="AW453" i="36" s="1"/>
  <c r="AV256" i="36"/>
  <c r="AV514" i="36"/>
  <c r="AW139" i="36"/>
  <c r="AW337" i="36"/>
  <c r="AW435" i="36" s="1"/>
  <c r="AV238" i="36"/>
  <c r="AW133" i="36"/>
  <c r="AW331" i="36"/>
  <c r="AW429" i="36" s="1"/>
  <c r="AV232" i="36"/>
  <c r="AW167" i="36"/>
  <c r="AW365" i="36"/>
  <c r="AW463" i="36" s="1"/>
  <c r="AV266" i="36"/>
  <c r="AW315" i="36"/>
  <c r="AW413" i="36" s="1"/>
  <c r="AW117" i="36"/>
  <c r="AV216" i="36"/>
  <c r="AW142" i="36"/>
  <c r="AW340" i="36"/>
  <c r="AW438" i="36" s="1"/>
  <c r="AV241" i="36"/>
  <c r="AV510" i="36"/>
  <c r="AW127" i="36"/>
  <c r="AW325" i="36"/>
  <c r="AW423" i="36" s="1"/>
  <c r="AV226" i="36"/>
  <c r="AW118" i="36"/>
  <c r="AW316" i="36"/>
  <c r="AW414" i="36" s="1"/>
  <c r="AV217" i="36"/>
  <c r="AV541" i="36"/>
  <c r="AV528" i="36"/>
  <c r="AW154" i="36"/>
  <c r="AW352" i="36"/>
  <c r="AW450" i="36" s="1"/>
  <c r="AV253" i="36"/>
  <c r="AW129" i="36"/>
  <c r="AW327" i="36"/>
  <c r="AW425" i="36" s="1"/>
  <c r="AV228" i="36"/>
  <c r="AW128" i="36"/>
  <c r="AW326" i="36"/>
  <c r="AW424" i="36" s="1"/>
  <c r="AV227" i="36"/>
  <c r="AX146" i="36"/>
  <c r="AX344" i="36"/>
  <c r="AW245" i="36"/>
  <c r="AW138" i="36"/>
  <c r="AW336" i="36"/>
  <c r="AW434" i="36" s="1"/>
  <c r="AV237" i="36"/>
  <c r="AW120" i="36"/>
  <c r="AW318" i="36"/>
  <c r="AW416" i="36" s="1"/>
  <c r="AV219" i="36"/>
  <c r="AW163" i="36"/>
  <c r="AW361" i="36"/>
  <c r="AW459" i="36" s="1"/>
  <c r="AV262" i="36"/>
  <c r="AW132" i="36"/>
  <c r="AW330" i="36"/>
  <c r="AW428" i="36" s="1"/>
  <c r="AV231" i="36"/>
  <c r="AW152" i="36"/>
  <c r="AW350" i="36"/>
  <c r="AW448" i="36" s="1"/>
  <c r="AV251" i="36"/>
  <c r="AW144" i="36"/>
  <c r="AW342" i="36"/>
  <c r="AW440" i="36" s="1"/>
  <c r="AV243" i="36"/>
  <c r="AW158" i="36"/>
  <c r="AW356" i="36"/>
  <c r="AW454" i="36" s="1"/>
  <c r="AV257" i="36"/>
  <c r="AW123" i="36"/>
  <c r="AW321" i="36"/>
  <c r="AW419" i="36" s="1"/>
  <c r="AV222" i="36"/>
  <c r="AV418" i="36"/>
  <c r="AU516" i="36"/>
  <c r="AU641" i="36" s="1"/>
  <c r="AW140" i="36"/>
  <c r="AW338" i="36"/>
  <c r="AW436" i="36" s="1"/>
  <c r="AV239" i="36"/>
  <c r="AW124" i="36"/>
  <c r="AW322" i="36"/>
  <c r="AW420" i="36" s="1"/>
  <c r="AV223" i="36"/>
  <c r="AW162" i="36"/>
  <c r="AW360" i="36"/>
  <c r="AW458" i="36" s="1"/>
  <c r="AV261" i="36"/>
  <c r="AW137" i="36"/>
  <c r="AW335" i="36"/>
  <c r="AW433" i="36" s="1"/>
  <c r="AV236" i="36"/>
  <c r="AV512" i="36"/>
  <c r="AW116" i="36"/>
  <c r="AW314" i="36"/>
  <c r="AW412" i="36" s="1"/>
  <c r="AV215" i="36"/>
  <c r="AV521" i="36"/>
  <c r="AT625" i="36"/>
  <c r="AU638" i="36"/>
  <c r="AV618" i="36"/>
  <c r="AV617" i="36"/>
  <c r="AU624" i="36"/>
  <c r="AU629" i="36"/>
  <c r="AU630" i="36"/>
  <c r="AU622" i="36"/>
  <c r="AT644" i="36"/>
  <c r="AV616" i="36"/>
  <c r="AU623" i="36"/>
  <c r="AU628" i="36"/>
  <c r="AS645" i="36"/>
  <c r="AT619" i="36"/>
  <c r="AU408" i="36"/>
  <c r="AS505" i="36"/>
  <c r="AV111" i="36"/>
  <c r="AV209" i="36"/>
  <c r="AU308" i="36"/>
  <c r="F8" i="36" s="1"/>
  <c r="AW406" i="36"/>
  <c r="AV407" i="36"/>
  <c r="AT603" i="36"/>
  <c r="I4" i="36"/>
  <c r="AS141" i="32"/>
  <c r="AT77" i="32"/>
  <c r="AU99" i="32"/>
  <c r="AU100" i="32" s="1"/>
  <c r="E12" i="32" s="1"/>
  <c r="I12" i="32" s="1"/>
  <c r="AU130" i="32"/>
  <c r="AU134" i="32"/>
  <c r="AU126" i="32"/>
  <c r="AV92" i="32"/>
  <c r="AV113" i="32" s="1"/>
  <c r="AV48" i="32"/>
  <c r="AU70" i="32"/>
  <c r="AV84" i="32"/>
  <c r="AV105" i="32" s="1"/>
  <c r="AV40" i="32"/>
  <c r="AU62" i="32"/>
  <c r="AV111" i="32"/>
  <c r="AU132" i="32"/>
  <c r="AV115" i="32"/>
  <c r="AU136" i="32"/>
  <c r="AV83" i="32"/>
  <c r="AV39" i="32"/>
  <c r="AU61" i="32"/>
  <c r="AU55" i="32"/>
  <c r="E4" i="32" s="1"/>
  <c r="AW93" i="32"/>
  <c r="AW49" i="32"/>
  <c r="AV71" i="32"/>
  <c r="AT120" i="32"/>
  <c r="AU103" i="32"/>
  <c r="AT124" i="32"/>
  <c r="AV85" i="32"/>
  <c r="AV41" i="32"/>
  <c r="AU63" i="32"/>
  <c r="AW82" i="32"/>
  <c r="AW38" i="32"/>
  <c r="AV60" i="32"/>
  <c r="AV116" i="32"/>
  <c r="AU137" i="32"/>
  <c r="AV114" i="32"/>
  <c r="AU135" i="32"/>
  <c r="AX86" i="32"/>
  <c r="AX42" i="32"/>
  <c r="AW64" i="32"/>
  <c r="AX96" i="32"/>
  <c r="AX52" i="32"/>
  <c r="AW74" i="32"/>
  <c r="AV88" i="32"/>
  <c r="AV109" i="32" s="1"/>
  <c r="AV44" i="32"/>
  <c r="AU66" i="32"/>
  <c r="AW94" i="32"/>
  <c r="AW50" i="32"/>
  <c r="AV72" i="32"/>
  <c r="AU106" i="32"/>
  <c r="AT127" i="32"/>
  <c r="AV110" i="32"/>
  <c r="AU131" i="32"/>
  <c r="AY90" i="32"/>
  <c r="AY46" i="32"/>
  <c r="AX68" i="32"/>
  <c r="AV117" i="32"/>
  <c r="AU138" i="32"/>
  <c r="AV112" i="32"/>
  <c r="AU133" i="32"/>
  <c r="AV87" i="32"/>
  <c r="AV108" i="32" s="1"/>
  <c r="AV43" i="32"/>
  <c r="AU65" i="32"/>
  <c r="AW95" i="32"/>
  <c r="AW51" i="32"/>
  <c r="AV73" i="32"/>
  <c r="AU129" i="32"/>
  <c r="AV107" i="32"/>
  <c r="AU128" i="32"/>
  <c r="AU104" i="32"/>
  <c r="AT125" i="32"/>
  <c r="AW91" i="32"/>
  <c r="AW47" i="32"/>
  <c r="AV69" i="32"/>
  <c r="AX89" i="32"/>
  <c r="AX45" i="32"/>
  <c r="AW67" i="32"/>
  <c r="AW259" i="26"/>
  <c r="AV229" i="26"/>
  <c r="AV245" i="26"/>
  <c r="AV238" i="26"/>
  <c r="AV227" i="26"/>
  <c r="AU226" i="26"/>
  <c r="AV240" i="26"/>
  <c r="AV235" i="26"/>
  <c r="AV228" i="26"/>
  <c r="AU220" i="26"/>
  <c r="E5" i="26" s="1"/>
  <c r="AU225" i="26"/>
  <c r="AV254" i="26"/>
  <c r="AV230" i="26"/>
  <c r="AV242" i="26"/>
  <c r="AV232" i="26"/>
  <c r="AV249" i="26"/>
  <c r="AW255" i="26"/>
  <c r="AV236" i="26"/>
  <c r="AV250" i="26"/>
  <c r="AV185" i="26"/>
  <c r="AV247" i="26"/>
  <c r="AV233" i="26"/>
  <c r="AW251" i="26"/>
  <c r="AV241" i="26"/>
  <c r="AV231" i="26"/>
  <c r="AV239" i="26"/>
  <c r="AV244" i="26"/>
  <c r="AW258" i="26"/>
  <c r="AV248" i="26"/>
  <c r="AW257" i="26"/>
  <c r="AT261" i="26"/>
  <c r="AV237" i="26"/>
  <c r="AV243" i="26"/>
  <c r="AV234" i="26"/>
  <c r="AW253" i="26"/>
  <c r="AV246" i="26"/>
  <c r="AV256" i="26"/>
  <c r="AV252" i="26"/>
  <c r="AV184" i="26"/>
  <c r="AV179" i="26"/>
  <c r="AV180" i="26" s="1"/>
  <c r="AV183" i="26"/>
  <c r="AU106" i="26"/>
  <c r="AU108" i="26"/>
  <c r="AU103" i="26"/>
  <c r="AU100" i="26"/>
  <c r="AV58" i="26"/>
  <c r="AW142" i="26" s="1"/>
  <c r="AU102" i="26"/>
  <c r="AU107" i="26"/>
  <c r="AU101" i="26"/>
  <c r="AU104" i="26"/>
  <c r="AU105" i="26"/>
  <c r="AU109" i="26"/>
  <c r="AV68" i="26"/>
  <c r="AW152" i="26" s="1"/>
  <c r="AW193" i="26" s="1"/>
  <c r="AU110" i="26"/>
  <c r="AV90" i="26"/>
  <c r="AW174" i="26" s="1"/>
  <c r="AW215" i="26" s="1"/>
  <c r="AU132" i="26"/>
  <c r="AV61" i="26"/>
  <c r="AW145" i="26" s="1"/>
  <c r="AW186" i="26" s="1"/>
  <c r="AV88" i="26"/>
  <c r="AW172" i="26" s="1"/>
  <c r="AW213" i="26" s="1"/>
  <c r="AU130" i="26"/>
  <c r="AV63" i="26"/>
  <c r="AW147" i="26" s="1"/>
  <c r="AW188" i="26" s="1"/>
  <c r="AV65" i="26"/>
  <c r="AW149" i="26" s="1"/>
  <c r="AW190" i="26" s="1"/>
  <c r="AV73" i="26"/>
  <c r="AW157" i="26" s="1"/>
  <c r="AW198" i="26" s="1"/>
  <c r="AU115" i="26"/>
  <c r="AV80" i="26"/>
  <c r="AW164" i="26" s="1"/>
  <c r="AW205" i="26" s="1"/>
  <c r="AU122" i="26"/>
  <c r="AW89" i="26"/>
  <c r="AX173" i="26" s="1"/>
  <c r="AX214" i="26" s="1"/>
  <c r="AV131" i="26"/>
  <c r="AW85" i="26"/>
  <c r="AX169" i="26" s="1"/>
  <c r="AX210" i="26" s="1"/>
  <c r="AV127" i="26"/>
  <c r="AV64" i="26"/>
  <c r="AW148" i="26" s="1"/>
  <c r="AW189" i="26" s="1"/>
  <c r="AV60" i="26"/>
  <c r="AW144" i="26" s="1"/>
  <c r="AV69" i="26"/>
  <c r="AW153" i="26" s="1"/>
  <c r="AW194" i="26" s="1"/>
  <c r="AU111" i="26"/>
  <c r="AW91" i="26"/>
  <c r="AX175" i="26" s="1"/>
  <c r="AX216" i="26" s="1"/>
  <c r="AV133" i="26"/>
  <c r="AW87" i="26"/>
  <c r="AX171" i="26" s="1"/>
  <c r="AX212" i="26" s="1"/>
  <c r="AV129" i="26"/>
  <c r="AW92" i="26"/>
  <c r="AX176" i="26" s="1"/>
  <c r="AX217" i="26" s="1"/>
  <c r="AV134" i="26"/>
  <c r="AV86" i="26"/>
  <c r="AW170" i="26" s="1"/>
  <c r="AW211" i="26" s="1"/>
  <c r="AU128" i="26"/>
  <c r="AV77" i="26"/>
  <c r="AW161" i="26" s="1"/>
  <c r="AW202" i="26" s="1"/>
  <c r="AU119" i="26"/>
  <c r="AV78" i="26"/>
  <c r="AW162" i="26" s="1"/>
  <c r="AW203" i="26" s="1"/>
  <c r="AU120" i="26"/>
  <c r="AW93" i="26"/>
  <c r="AX177" i="26" s="1"/>
  <c r="AX218" i="26" s="1"/>
  <c r="AV135" i="26"/>
  <c r="AV84" i="26"/>
  <c r="AW168" i="26" s="1"/>
  <c r="AW209" i="26" s="1"/>
  <c r="AU126" i="26"/>
  <c r="AV70" i="26"/>
  <c r="AW154" i="26" s="1"/>
  <c r="AW195" i="26" s="1"/>
  <c r="AU112" i="26"/>
  <c r="AV76" i="26"/>
  <c r="AW160" i="26" s="1"/>
  <c r="AW201" i="26" s="1"/>
  <c r="AU118" i="26"/>
  <c r="AT137" i="26"/>
  <c r="AV75" i="26"/>
  <c r="AW159" i="26" s="1"/>
  <c r="AW200" i="26" s="1"/>
  <c r="AU117" i="26"/>
  <c r="AV67" i="26"/>
  <c r="AW151" i="26" s="1"/>
  <c r="AW192" i="26" s="1"/>
  <c r="AV66" i="26"/>
  <c r="AW150" i="26" s="1"/>
  <c r="AW191" i="26" s="1"/>
  <c r="AV83" i="26"/>
  <c r="AW167" i="26" s="1"/>
  <c r="AW208" i="26" s="1"/>
  <c r="AU125" i="26"/>
  <c r="AV82" i="26"/>
  <c r="AW166" i="26" s="1"/>
  <c r="AW207" i="26" s="1"/>
  <c r="AU124" i="26"/>
  <c r="AV59" i="26"/>
  <c r="AW143" i="26" s="1"/>
  <c r="AU95" i="26"/>
  <c r="E4" i="26" s="1"/>
  <c r="AV74" i="26"/>
  <c r="AW158" i="26" s="1"/>
  <c r="AW199" i="26" s="1"/>
  <c r="AU116" i="26"/>
  <c r="AV71" i="26"/>
  <c r="AW155" i="26" s="1"/>
  <c r="AW196" i="26" s="1"/>
  <c r="AU113" i="26"/>
  <c r="AV79" i="26"/>
  <c r="AW163" i="26" s="1"/>
  <c r="AW204" i="26" s="1"/>
  <c r="AU121" i="26"/>
  <c r="AV72" i="26"/>
  <c r="AW156" i="26" s="1"/>
  <c r="AW197" i="26" s="1"/>
  <c r="AU114" i="26"/>
  <c r="AV62" i="26"/>
  <c r="AW146" i="26" s="1"/>
  <c r="AW187" i="26" s="1"/>
  <c r="AV81" i="26"/>
  <c r="AW165" i="26" s="1"/>
  <c r="AW206" i="26" s="1"/>
  <c r="AU123" i="26"/>
  <c r="I12" i="26"/>
  <c r="AW184" i="26" l="1"/>
  <c r="AW185" i="26"/>
  <c r="AW226" i="26" s="1"/>
  <c r="AU261" i="26"/>
  <c r="E9" i="26" s="1"/>
  <c r="AW535" i="36"/>
  <c r="AW547" i="36"/>
  <c r="AW531" i="36"/>
  <c r="AW514" i="36"/>
  <c r="AW533" i="36"/>
  <c r="AW526" i="36"/>
  <c r="AW515" i="36"/>
  <c r="AW541" i="36"/>
  <c r="AW554" i="36"/>
  <c r="AW510" i="36"/>
  <c r="AW556" i="36"/>
  <c r="AW532" i="36"/>
  <c r="AW544" i="36"/>
  <c r="AW550" i="36"/>
  <c r="AW538" i="36"/>
  <c r="AW536" i="36"/>
  <c r="AW527" i="36"/>
  <c r="AW537" i="36"/>
  <c r="AW560" i="36"/>
  <c r="AW524" i="36"/>
  <c r="AW518" i="36"/>
  <c r="AW517" i="36"/>
  <c r="AW553" i="36"/>
  <c r="AW559" i="36"/>
  <c r="AW525" i="36"/>
  <c r="AW523" i="36"/>
  <c r="AW546" i="36"/>
  <c r="AW548" i="36"/>
  <c r="AW558" i="36"/>
  <c r="AW551" i="36"/>
  <c r="AW511" i="36"/>
  <c r="AW519" i="36"/>
  <c r="AW534" i="36"/>
  <c r="AW530" i="36"/>
  <c r="AW549" i="36"/>
  <c r="AW562" i="36"/>
  <c r="AW528" i="36"/>
  <c r="AX135" i="36"/>
  <c r="AX333" i="36"/>
  <c r="AX431" i="36" s="1"/>
  <c r="AW234" i="36"/>
  <c r="AX126" i="36"/>
  <c r="AX324" i="36"/>
  <c r="AX422" i="36" s="1"/>
  <c r="AW225" i="36"/>
  <c r="AW552" i="36"/>
  <c r="AX141" i="36"/>
  <c r="AX339" i="36"/>
  <c r="AX437" i="36" s="1"/>
  <c r="AW240" i="36"/>
  <c r="AX150" i="36"/>
  <c r="AX348" i="36"/>
  <c r="AX446" i="36" s="1"/>
  <c r="AW249" i="36"/>
  <c r="AX156" i="36"/>
  <c r="AX354" i="36"/>
  <c r="AX452" i="36" s="1"/>
  <c r="AW255" i="36"/>
  <c r="AY145" i="36"/>
  <c r="AY343" i="36"/>
  <c r="AX244" i="36"/>
  <c r="AX168" i="36"/>
  <c r="AX366" i="36"/>
  <c r="AX464" i="36" s="1"/>
  <c r="AW267" i="36"/>
  <c r="AW542" i="36"/>
  <c r="AW561" i="36"/>
  <c r="AW545" i="36"/>
  <c r="AX142" i="36"/>
  <c r="AX340" i="36"/>
  <c r="AX438" i="36" s="1"/>
  <c r="AW241" i="36"/>
  <c r="AX136" i="36"/>
  <c r="AX334" i="36"/>
  <c r="AX432" i="36" s="1"/>
  <c r="AW235" i="36"/>
  <c r="AX121" i="36"/>
  <c r="AX319" i="36"/>
  <c r="AX417" i="36" s="1"/>
  <c r="AW220" i="36"/>
  <c r="AX130" i="36"/>
  <c r="AX328" i="36"/>
  <c r="AX426" i="36" s="1"/>
  <c r="AW229" i="36"/>
  <c r="AX131" i="36"/>
  <c r="AX329" i="36"/>
  <c r="AX427" i="36" s="1"/>
  <c r="AW230" i="36"/>
  <c r="AW512" i="36"/>
  <c r="AX138" i="36"/>
  <c r="AX336" i="36"/>
  <c r="AX434" i="36" s="1"/>
  <c r="AW237" i="36"/>
  <c r="AX165" i="36"/>
  <c r="AX363" i="36"/>
  <c r="AX461" i="36" s="1"/>
  <c r="AW264" i="36"/>
  <c r="AX147" i="36"/>
  <c r="AX345" i="36"/>
  <c r="AX443" i="36" s="1"/>
  <c r="AW246" i="36"/>
  <c r="AW415" i="36"/>
  <c r="AV513" i="36"/>
  <c r="AV642" i="36" s="1"/>
  <c r="AX162" i="36"/>
  <c r="AX360" i="36"/>
  <c r="AX458" i="36" s="1"/>
  <c r="AW261" i="36"/>
  <c r="AX137" i="36"/>
  <c r="AX335" i="36"/>
  <c r="AX433" i="36" s="1"/>
  <c r="AW236" i="36"/>
  <c r="AX318" i="36"/>
  <c r="AX416" i="36" s="1"/>
  <c r="AX120" i="36"/>
  <c r="AW219" i="36"/>
  <c r="AX118" i="36"/>
  <c r="AX316" i="36"/>
  <c r="AX414" i="36" s="1"/>
  <c r="AW217" i="36"/>
  <c r="AX139" i="36"/>
  <c r="AX337" i="36"/>
  <c r="AX435" i="36" s="1"/>
  <c r="AW238" i="36"/>
  <c r="AX134" i="36"/>
  <c r="AX332" i="36"/>
  <c r="AX430" i="36" s="1"/>
  <c r="AW233" i="36"/>
  <c r="AX166" i="36"/>
  <c r="AX364" i="36"/>
  <c r="AX462" i="36" s="1"/>
  <c r="AW265" i="36"/>
  <c r="AX163" i="36"/>
  <c r="AX361" i="36"/>
  <c r="AX459" i="36" s="1"/>
  <c r="AW262" i="36"/>
  <c r="AX127" i="36"/>
  <c r="AX325" i="36"/>
  <c r="AX423" i="36" s="1"/>
  <c r="AW226" i="36"/>
  <c r="AX117" i="36"/>
  <c r="AX315" i="36"/>
  <c r="AX413" i="36" s="1"/>
  <c r="AW216" i="36"/>
  <c r="AX133" i="36"/>
  <c r="AX331" i="36"/>
  <c r="AX429" i="36" s="1"/>
  <c r="AW232" i="36"/>
  <c r="AX159" i="36"/>
  <c r="AX357" i="36"/>
  <c r="AX455" i="36" s="1"/>
  <c r="AW258" i="36"/>
  <c r="AX164" i="36"/>
  <c r="AX362" i="36"/>
  <c r="AX460" i="36" s="1"/>
  <c r="AW263" i="36"/>
  <c r="AX143" i="36"/>
  <c r="AX341" i="36"/>
  <c r="AX439" i="36" s="1"/>
  <c r="AW242" i="36"/>
  <c r="AX155" i="36"/>
  <c r="AX353" i="36"/>
  <c r="AX451" i="36" s="1"/>
  <c r="AW254" i="36"/>
  <c r="AW418" i="36"/>
  <c r="AV516" i="36"/>
  <c r="AV641" i="36" s="1"/>
  <c r="AX149" i="36"/>
  <c r="AX347" i="36"/>
  <c r="AX445" i="36" s="1"/>
  <c r="AW248" i="36"/>
  <c r="AX119" i="36"/>
  <c r="AX317" i="36"/>
  <c r="AW218" i="36"/>
  <c r="AW529" i="36"/>
  <c r="AW520" i="36"/>
  <c r="AW557" i="36"/>
  <c r="AV637" i="36"/>
  <c r="AX140" i="36"/>
  <c r="AX338" i="36"/>
  <c r="AX436" i="36" s="1"/>
  <c r="AW239" i="36"/>
  <c r="AX128" i="36"/>
  <c r="AX326" i="36"/>
  <c r="AX424" i="36" s="1"/>
  <c r="AW227" i="36"/>
  <c r="AX151" i="36"/>
  <c r="AX349" i="36"/>
  <c r="AX447" i="36" s="1"/>
  <c r="AW250" i="36"/>
  <c r="AX457" i="36"/>
  <c r="AW555" i="36"/>
  <c r="AX123" i="36"/>
  <c r="AX321" i="36"/>
  <c r="AX419" i="36" s="1"/>
  <c r="AW222" i="36"/>
  <c r="AX129" i="36"/>
  <c r="AX327" i="36"/>
  <c r="AX425" i="36" s="1"/>
  <c r="AW228" i="36"/>
  <c r="AW521" i="36"/>
  <c r="AX158" i="36"/>
  <c r="AX356" i="36"/>
  <c r="AX454" i="36" s="1"/>
  <c r="AW257" i="36"/>
  <c r="AX144" i="36"/>
  <c r="AX342" i="36"/>
  <c r="AX440" i="36" s="1"/>
  <c r="AW243" i="36"/>
  <c r="AX132" i="36"/>
  <c r="AX330" i="36"/>
  <c r="AX428" i="36" s="1"/>
  <c r="AW231" i="36"/>
  <c r="AY146" i="36"/>
  <c r="AY344" i="36"/>
  <c r="AX245" i="36"/>
  <c r="AX167" i="36"/>
  <c r="AX365" i="36"/>
  <c r="AX463" i="36" s="1"/>
  <c r="AW266" i="36"/>
  <c r="AX153" i="36"/>
  <c r="AX351" i="36"/>
  <c r="AX449" i="36" s="1"/>
  <c r="AW252" i="36"/>
  <c r="AW522" i="36"/>
  <c r="AW543" i="36"/>
  <c r="AX116" i="36"/>
  <c r="AX314" i="36"/>
  <c r="AX412" i="36" s="1"/>
  <c r="AW215" i="36"/>
  <c r="AX154" i="36"/>
  <c r="AX352" i="36"/>
  <c r="AX450" i="36" s="1"/>
  <c r="AW253" i="36"/>
  <c r="AX148" i="36"/>
  <c r="AX346" i="36"/>
  <c r="AX444" i="36" s="1"/>
  <c r="AW247" i="36"/>
  <c r="AY115" i="36"/>
  <c r="AY313" i="36"/>
  <c r="AX214" i="36"/>
  <c r="AW411" i="36"/>
  <c r="AW637" i="36" s="1"/>
  <c r="AV509" i="36"/>
  <c r="AV643" i="36" s="1"/>
  <c r="AX441" i="36"/>
  <c r="AW539" i="36"/>
  <c r="AX122" i="36"/>
  <c r="AX320" i="36"/>
  <c r="AW221" i="36"/>
  <c r="AX442" i="36"/>
  <c r="AW540" i="36"/>
  <c r="AV635" i="36"/>
  <c r="AX124" i="36"/>
  <c r="AX322" i="36"/>
  <c r="AX420" i="36" s="1"/>
  <c r="AW223" i="36"/>
  <c r="AX152" i="36"/>
  <c r="AX350" i="36"/>
  <c r="AX448" i="36" s="1"/>
  <c r="AW251" i="36"/>
  <c r="AX157" i="36"/>
  <c r="AX355" i="36"/>
  <c r="AX453" i="36" s="1"/>
  <c r="AW256" i="36"/>
  <c r="AX125" i="36"/>
  <c r="AX323" i="36"/>
  <c r="AX421" i="36" s="1"/>
  <c r="AW224" i="36"/>
  <c r="AY161" i="36"/>
  <c r="AY359" i="36"/>
  <c r="AX260" i="36"/>
  <c r="AX160" i="36"/>
  <c r="AX358" i="36"/>
  <c r="AX456" i="36" s="1"/>
  <c r="AW259" i="36"/>
  <c r="AU625" i="36"/>
  <c r="AV624" i="36"/>
  <c r="AW618" i="36"/>
  <c r="AV629" i="36"/>
  <c r="AV623" i="36"/>
  <c r="AU644" i="36"/>
  <c r="AT645" i="36"/>
  <c r="AV628" i="36"/>
  <c r="AW617" i="36"/>
  <c r="AW616" i="36"/>
  <c r="AV630" i="36"/>
  <c r="AV622" i="36"/>
  <c r="AU619" i="36"/>
  <c r="AV408" i="36"/>
  <c r="F12" i="36"/>
  <c r="I12" i="36" s="1"/>
  <c r="AT505" i="36"/>
  <c r="AW111" i="36"/>
  <c r="AV308" i="36"/>
  <c r="AW209" i="36"/>
  <c r="I8" i="36"/>
  <c r="AX406" i="36"/>
  <c r="AW407" i="36"/>
  <c r="AU603" i="36"/>
  <c r="F9" i="36" s="1"/>
  <c r="AV99" i="32"/>
  <c r="AV100" i="32" s="1"/>
  <c r="AU77" i="32"/>
  <c r="E8" i="32" s="1"/>
  <c r="I8" i="32" s="1"/>
  <c r="AV134" i="32"/>
  <c r="AV130" i="32"/>
  <c r="AW87" i="32"/>
  <c r="AW108" i="32" s="1"/>
  <c r="AW43" i="32"/>
  <c r="AV65" i="32"/>
  <c r="AT141" i="32"/>
  <c r="AW107" i="32"/>
  <c r="AV128" i="32"/>
  <c r="AV129" i="32"/>
  <c r="AW117" i="32"/>
  <c r="AV138" i="32"/>
  <c r="AY96" i="32"/>
  <c r="AY52" i="32"/>
  <c r="AX74" i="32"/>
  <c r="AW92" i="32"/>
  <c r="AW113" i="32" s="1"/>
  <c r="AW48" i="32"/>
  <c r="AV70" i="32"/>
  <c r="AZ90" i="32"/>
  <c r="AZ46" i="32"/>
  <c r="AY68" i="32"/>
  <c r="AW88" i="32"/>
  <c r="AW109" i="32" s="1"/>
  <c r="AW44" i="32"/>
  <c r="AV66" i="32"/>
  <c r="AV104" i="32"/>
  <c r="AU125" i="32"/>
  <c r="AX95" i="32"/>
  <c r="AX51" i="32"/>
  <c r="AW73" i="32"/>
  <c r="AW114" i="32"/>
  <c r="AV135" i="32"/>
  <c r="AW85" i="32"/>
  <c r="AW41" i="32"/>
  <c r="AV63" i="32"/>
  <c r="AW115" i="32"/>
  <c r="AV136" i="32"/>
  <c r="AX93" i="32"/>
  <c r="AX49" i="32"/>
  <c r="AW71" i="32"/>
  <c r="AW110" i="32"/>
  <c r="AV131" i="32"/>
  <c r="AY86" i="32"/>
  <c r="AY42" i="32"/>
  <c r="AX64" i="32"/>
  <c r="AV106" i="32"/>
  <c r="AU127" i="32"/>
  <c r="AV126" i="32"/>
  <c r="AX94" i="32"/>
  <c r="AX50" i="32"/>
  <c r="AW72" i="32"/>
  <c r="I4" i="32"/>
  <c r="AX91" i="32"/>
  <c r="AX47" i="32"/>
  <c r="AW69" i="32"/>
  <c r="AX82" i="32"/>
  <c r="AX38" i="32"/>
  <c r="AW60" i="32"/>
  <c r="AW84" i="32"/>
  <c r="AW105" i="32" s="1"/>
  <c r="AW40" i="32"/>
  <c r="AV62" i="32"/>
  <c r="AW112" i="32"/>
  <c r="AV133" i="32"/>
  <c r="AU120" i="32"/>
  <c r="E5" i="32" s="1"/>
  <c r="E6" i="32" s="1"/>
  <c r="AV103" i="32"/>
  <c r="AU124" i="32"/>
  <c r="AY89" i="32"/>
  <c r="AY45" i="32"/>
  <c r="AX67" i="32"/>
  <c r="AW116" i="32"/>
  <c r="AV137" i="32"/>
  <c r="AV55" i="32"/>
  <c r="AW83" i="32"/>
  <c r="AW39" i="32"/>
  <c r="AV61" i="32"/>
  <c r="AW111" i="32"/>
  <c r="AV132" i="32"/>
  <c r="AX259" i="26"/>
  <c r="AW235" i="26"/>
  <c r="AW238" i="26"/>
  <c r="AW228" i="26"/>
  <c r="AW240" i="26"/>
  <c r="AW233" i="26"/>
  <c r="AW227" i="26"/>
  <c r="AV220" i="26"/>
  <c r="AV224" i="26"/>
  <c r="AW250" i="26"/>
  <c r="AW225" i="26"/>
  <c r="AX258" i="26"/>
  <c r="AW230" i="26"/>
  <c r="AW239" i="26"/>
  <c r="AW252" i="26"/>
  <c r="AW256" i="26"/>
  <c r="AW248" i="26"/>
  <c r="AW231" i="26"/>
  <c r="AW234" i="26"/>
  <c r="AW245" i="26"/>
  <c r="AW242" i="26"/>
  <c r="AW244" i="26"/>
  <c r="AX253" i="26"/>
  <c r="AX251" i="26"/>
  <c r="AW229" i="26"/>
  <c r="AW246" i="26"/>
  <c r="AW241" i="26"/>
  <c r="AV225" i="26"/>
  <c r="AW237" i="26"/>
  <c r="AW249" i="26"/>
  <c r="AV226" i="26"/>
  <c r="AW247" i="26"/>
  <c r="AW232" i="26"/>
  <c r="AW236" i="26"/>
  <c r="AW243" i="26"/>
  <c r="AX257" i="26"/>
  <c r="AX255" i="26"/>
  <c r="AW254" i="26"/>
  <c r="AW179" i="26"/>
  <c r="AW180" i="26" s="1"/>
  <c r="AW183" i="26"/>
  <c r="AV105" i="26"/>
  <c r="AV108" i="26"/>
  <c r="AV104" i="26"/>
  <c r="AV109" i="26"/>
  <c r="AV103" i="26"/>
  <c r="AV101" i="26"/>
  <c r="AV102" i="26"/>
  <c r="AV100" i="26"/>
  <c r="AW58" i="26"/>
  <c r="AX142" i="26" s="1"/>
  <c r="AV106" i="26"/>
  <c r="AV107" i="26"/>
  <c r="AW81" i="26"/>
  <c r="AX165" i="26" s="1"/>
  <c r="AX206" i="26" s="1"/>
  <c r="AV123" i="26"/>
  <c r="AW79" i="26"/>
  <c r="AX163" i="26" s="1"/>
  <c r="AX204" i="26" s="1"/>
  <c r="AV121" i="26"/>
  <c r="AW74" i="26"/>
  <c r="AX158" i="26" s="1"/>
  <c r="AX199" i="26" s="1"/>
  <c r="AV116" i="26"/>
  <c r="AW76" i="26"/>
  <c r="AX160" i="26" s="1"/>
  <c r="AX201" i="26" s="1"/>
  <c r="AV118" i="26"/>
  <c r="AW84" i="26"/>
  <c r="AX168" i="26" s="1"/>
  <c r="AX209" i="26" s="1"/>
  <c r="AV126" i="26"/>
  <c r="AW60" i="26"/>
  <c r="AX144" i="26" s="1"/>
  <c r="AW80" i="26"/>
  <c r="AX164" i="26" s="1"/>
  <c r="AX205" i="26" s="1"/>
  <c r="AV122" i="26"/>
  <c r="AW61" i="26"/>
  <c r="AX145" i="26" s="1"/>
  <c r="AX186" i="26" s="1"/>
  <c r="AW71" i="26"/>
  <c r="AX155" i="26" s="1"/>
  <c r="AX196" i="26" s="1"/>
  <c r="AV113" i="26"/>
  <c r="AW83" i="26"/>
  <c r="AX167" i="26" s="1"/>
  <c r="AX208" i="26" s="1"/>
  <c r="AV125" i="26"/>
  <c r="AW66" i="26"/>
  <c r="AX150" i="26" s="1"/>
  <c r="AX191" i="26" s="1"/>
  <c r="AX91" i="26"/>
  <c r="AY175" i="26" s="1"/>
  <c r="AY216" i="26" s="1"/>
  <c r="AW133" i="26"/>
  <c r="AW69" i="26"/>
  <c r="AX153" i="26" s="1"/>
  <c r="AX194" i="26" s="1"/>
  <c r="AV111" i="26"/>
  <c r="AX89" i="26"/>
  <c r="AY173" i="26" s="1"/>
  <c r="AY214" i="26" s="1"/>
  <c r="AW131" i="26"/>
  <c r="AW86" i="26"/>
  <c r="AX170" i="26" s="1"/>
  <c r="AX211" i="26" s="1"/>
  <c r="AV128" i="26"/>
  <c r="AW63" i="26"/>
  <c r="AX147" i="26" s="1"/>
  <c r="AX188" i="26" s="1"/>
  <c r="AW68" i="26"/>
  <c r="AX152" i="26" s="1"/>
  <c r="AX193" i="26" s="1"/>
  <c r="AV110" i="26"/>
  <c r="AW62" i="26"/>
  <c r="AX146" i="26" s="1"/>
  <c r="AX187" i="26" s="1"/>
  <c r="AW82" i="26"/>
  <c r="AX166" i="26" s="1"/>
  <c r="AX207" i="26" s="1"/>
  <c r="AV124" i="26"/>
  <c r="AW78" i="26"/>
  <c r="AX162" i="26" s="1"/>
  <c r="AX203" i="26" s="1"/>
  <c r="AV120" i="26"/>
  <c r="AU137" i="26"/>
  <c r="E8" i="26" s="1"/>
  <c r="AW75" i="26"/>
  <c r="AX159" i="26" s="1"/>
  <c r="AX200" i="26" s="1"/>
  <c r="AV117" i="26"/>
  <c r="AX93" i="26"/>
  <c r="AY177" i="26" s="1"/>
  <c r="AY218" i="26" s="1"/>
  <c r="AW135" i="26"/>
  <c r="AX87" i="26"/>
  <c r="AY171" i="26" s="1"/>
  <c r="AY212" i="26" s="1"/>
  <c r="AW129" i="26"/>
  <c r="AW65" i="26"/>
  <c r="AX149" i="26" s="1"/>
  <c r="AX190" i="26" s="1"/>
  <c r="AW59" i="26"/>
  <c r="AX143" i="26" s="1"/>
  <c r="AX184" i="26" s="1"/>
  <c r="AV95" i="26"/>
  <c r="AW70" i="26"/>
  <c r="AX154" i="26" s="1"/>
  <c r="AX195" i="26" s="1"/>
  <c r="AV112" i="26"/>
  <c r="AW77" i="26"/>
  <c r="AX161" i="26" s="1"/>
  <c r="AX202" i="26" s="1"/>
  <c r="AV119" i="26"/>
  <c r="AX85" i="26"/>
  <c r="AY169" i="26" s="1"/>
  <c r="AY210" i="26" s="1"/>
  <c r="AW127" i="26"/>
  <c r="AW73" i="26"/>
  <c r="AX157" i="26" s="1"/>
  <c r="AX198" i="26" s="1"/>
  <c r="AV115" i="26"/>
  <c r="AW88" i="26"/>
  <c r="AX172" i="26" s="1"/>
  <c r="AX213" i="26" s="1"/>
  <c r="AV130" i="26"/>
  <c r="AW90" i="26"/>
  <c r="AX174" i="26" s="1"/>
  <c r="AX215" i="26" s="1"/>
  <c r="AV132" i="26"/>
  <c r="AW67" i="26"/>
  <c r="AX151" i="26" s="1"/>
  <c r="AX192" i="26" s="1"/>
  <c r="AX92" i="26"/>
  <c r="AY176" i="26" s="1"/>
  <c r="AY217" i="26" s="1"/>
  <c r="AW134" i="26"/>
  <c r="AW64" i="26"/>
  <c r="AX148" i="26" s="1"/>
  <c r="AX189" i="26" s="1"/>
  <c r="AW72" i="26"/>
  <c r="AX156" i="26" s="1"/>
  <c r="AX197" i="26" s="1"/>
  <c r="AV114" i="26"/>
  <c r="I4" i="26"/>
  <c r="AX185" i="26" l="1"/>
  <c r="AV638" i="36"/>
  <c r="AX519" i="36"/>
  <c r="AX556" i="36"/>
  <c r="AX530" i="36"/>
  <c r="AX528" i="36"/>
  <c r="AX526" i="36"/>
  <c r="AX534" i="36"/>
  <c r="AX549" i="36"/>
  <c r="AX560" i="36"/>
  <c r="AX510" i="36"/>
  <c r="AX553" i="36"/>
  <c r="AX512" i="36"/>
  <c r="AX525" i="36"/>
  <c r="AX550" i="36"/>
  <c r="AX545" i="36"/>
  <c r="AX521" i="36"/>
  <c r="AX559" i="36"/>
  <c r="AX554" i="36"/>
  <c r="AX527" i="36"/>
  <c r="AX524" i="36"/>
  <c r="AX544" i="36"/>
  <c r="AX561" i="36"/>
  <c r="AX551" i="36"/>
  <c r="AX522" i="36"/>
  <c r="AX557" i="36"/>
  <c r="AX532" i="36"/>
  <c r="AX536" i="36"/>
  <c r="AX538" i="36"/>
  <c r="AX542" i="36"/>
  <c r="AX547" i="36"/>
  <c r="AX511" i="36"/>
  <c r="AX531" i="36"/>
  <c r="AX541" i="36"/>
  <c r="AX515" i="36"/>
  <c r="AX535" i="36"/>
  <c r="AX529" i="36"/>
  <c r="AY157" i="36"/>
  <c r="AY355" i="36"/>
  <c r="AY453" i="36" s="1"/>
  <c r="AX256" i="36"/>
  <c r="AY140" i="36"/>
  <c r="AY338" i="36"/>
  <c r="AY436" i="36" s="1"/>
  <c r="AX239" i="36"/>
  <c r="AY138" i="36"/>
  <c r="AY336" i="36"/>
  <c r="AY434" i="36" s="1"/>
  <c r="AX237" i="36"/>
  <c r="AX558" i="36"/>
  <c r="AX548" i="36"/>
  <c r="AX533" i="36"/>
  <c r="AX514" i="36"/>
  <c r="AY442" i="36"/>
  <c r="AX540" i="36"/>
  <c r="AZ115" i="36"/>
  <c r="AZ313" i="36"/>
  <c r="AY214" i="36"/>
  <c r="AY128" i="36"/>
  <c r="AY326" i="36"/>
  <c r="AY424" i="36" s="1"/>
  <c r="AX227" i="36"/>
  <c r="AY163" i="36"/>
  <c r="AY361" i="36"/>
  <c r="AY459" i="36" s="1"/>
  <c r="AX262" i="36"/>
  <c r="AY142" i="36"/>
  <c r="AY340" i="36"/>
  <c r="AY438" i="36" s="1"/>
  <c r="AX241" i="36"/>
  <c r="AY150" i="36"/>
  <c r="AY348" i="36"/>
  <c r="AY446" i="36" s="1"/>
  <c r="AX249" i="36"/>
  <c r="AY135" i="36"/>
  <c r="AY333" i="36"/>
  <c r="AY431" i="36" s="1"/>
  <c r="AX234" i="36"/>
  <c r="AY132" i="36"/>
  <c r="AY330" i="36"/>
  <c r="AY428" i="36" s="1"/>
  <c r="AX231" i="36"/>
  <c r="AY129" i="36"/>
  <c r="AY327" i="36"/>
  <c r="AY425" i="36" s="1"/>
  <c r="AX228" i="36"/>
  <c r="AY153" i="36"/>
  <c r="AY351" i="36"/>
  <c r="AY449" i="36" s="1"/>
  <c r="AX252" i="36"/>
  <c r="AZ146" i="36"/>
  <c r="AZ344" i="36"/>
  <c r="AY245" i="36"/>
  <c r="AY127" i="36"/>
  <c r="AY325" i="36"/>
  <c r="AY423" i="36" s="1"/>
  <c r="AX226" i="36"/>
  <c r="AX415" i="36"/>
  <c r="AX636" i="36" s="1"/>
  <c r="AW513" i="36"/>
  <c r="AW642" i="36" s="1"/>
  <c r="AY124" i="36"/>
  <c r="AY322" i="36"/>
  <c r="AY420" i="36" s="1"/>
  <c r="AX223" i="36"/>
  <c r="AY149" i="36"/>
  <c r="AY347" i="36"/>
  <c r="AX248" i="36"/>
  <c r="AX517" i="36"/>
  <c r="AX537" i="36"/>
  <c r="AY125" i="36"/>
  <c r="AY323" i="36"/>
  <c r="AY421" i="36" s="1"/>
  <c r="AX224" i="36"/>
  <c r="AY152" i="36"/>
  <c r="AY350" i="36"/>
  <c r="AY448" i="36" s="1"/>
  <c r="AX251" i="36"/>
  <c r="AY117" i="36"/>
  <c r="AY315" i="36"/>
  <c r="AY413" i="36" s="1"/>
  <c r="AX216" i="36"/>
  <c r="AY319" i="36"/>
  <c r="AY417" i="36" s="1"/>
  <c r="AY121" i="36"/>
  <c r="AX220" i="36"/>
  <c r="AY134" i="36"/>
  <c r="AY332" i="36"/>
  <c r="AY430" i="36" s="1"/>
  <c r="AX233" i="36"/>
  <c r="AY137" i="36"/>
  <c r="AY335" i="36"/>
  <c r="AY433" i="36" s="1"/>
  <c r="AX236" i="36"/>
  <c r="AY168" i="36"/>
  <c r="AY366" i="36"/>
  <c r="AY464" i="36" s="1"/>
  <c r="AX267" i="36"/>
  <c r="AX546" i="36"/>
  <c r="AX520" i="36"/>
  <c r="AY126" i="36"/>
  <c r="AY324" i="36"/>
  <c r="AY422" i="36" s="1"/>
  <c r="AX225" i="36"/>
  <c r="AY159" i="36"/>
  <c r="AY357" i="36"/>
  <c r="AY455" i="36" s="1"/>
  <c r="AX258" i="36"/>
  <c r="AY118" i="36"/>
  <c r="AY316" i="36"/>
  <c r="AY414" i="36" s="1"/>
  <c r="AX217" i="36"/>
  <c r="AX562" i="36"/>
  <c r="AZ161" i="36"/>
  <c r="AZ359" i="36"/>
  <c r="AY260" i="36"/>
  <c r="AY122" i="36"/>
  <c r="AY320" i="36"/>
  <c r="AX221" i="36"/>
  <c r="AY441" i="36"/>
  <c r="AX539" i="36"/>
  <c r="AY148" i="36"/>
  <c r="AY346" i="36"/>
  <c r="AY444" i="36" s="1"/>
  <c r="AX247" i="36"/>
  <c r="AY321" i="36"/>
  <c r="AY419" i="36" s="1"/>
  <c r="AY123" i="36"/>
  <c r="AX222" i="36"/>
  <c r="AY164" i="36"/>
  <c r="AY362" i="36"/>
  <c r="AY460" i="36" s="1"/>
  <c r="AX263" i="36"/>
  <c r="AY139" i="36"/>
  <c r="AY337" i="36"/>
  <c r="AY435" i="36" s="1"/>
  <c r="AX238" i="36"/>
  <c r="AZ145" i="36"/>
  <c r="AZ343" i="36"/>
  <c r="AY244" i="36"/>
  <c r="AY141" i="36"/>
  <c r="AY339" i="36"/>
  <c r="AY437" i="36" s="1"/>
  <c r="AX240" i="36"/>
  <c r="AY151" i="36"/>
  <c r="AY349" i="36"/>
  <c r="AY447" i="36" s="1"/>
  <c r="AX250" i="36"/>
  <c r="AY131" i="36"/>
  <c r="AY329" i="36"/>
  <c r="AY427" i="36" s="1"/>
  <c r="AX230" i="36"/>
  <c r="AY156" i="36"/>
  <c r="AY354" i="36"/>
  <c r="AY452" i="36" s="1"/>
  <c r="AX255" i="36"/>
  <c r="AW635" i="36"/>
  <c r="AY154" i="36"/>
  <c r="AY352" i="36"/>
  <c r="AY450" i="36" s="1"/>
  <c r="AX253" i="36"/>
  <c r="AY167" i="36"/>
  <c r="AY365" i="36"/>
  <c r="AY463" i="36" s="1"/>
  <c r="AX266" i="36"/>
  <c r="AY116" i="36"/>
  <c r="AY314" i="36"/>
  <c r="AY412" i="36" s="1"/>
  <c r="AX215" i="36"/>
  <c r="AY158" i="36"/>
  <c r="AY356" i="36"/>
  <c r="AY454" i="36" s="1"/>
  <c r="AX257" i="36"/>
  <c r="AY143" i="36"/>
  <c r="AY341" i="36"/>
  <c r="AY439" i="36" s="1"/>
  <c r="AX242" i="36"/>
  <c r="AY147" i="36"/>
  <c r="AY345" i="36"/>
  <c r="AY443" i="36" s="1"/>
  <c r="AX246" i="36"/>
  <c r="AY130" i="36"/>
  <c r="AY328" i="36"/>
  <c r="AY426" i="36" s="1"/>
  <c r="AX229" i="36"/>
  <c r="AX418" i="36"/>
  <c r="AX635" i="36" s="1"/>
  <c r="AW516" i="36"/>
  <c r="AW641" i="36" s="1"/>
  <c r="AY120" i="36"/>
  <c r="AY318" i="36"/>
  <c r="AY416" i="36" s="1"/>
  <c r="AX219" i="36"/>
  <c r="AY445" i="36"/>
  <c r="AX543" i="36"/>
  <c r="AY136" i="36"/>
  <c r="AY334" i="36"/>
  <c r="AY432" i="36" s="1"/>
  <c r="AX235" i="36"/>
  <c r="AX552" i="36"/>
  <c r="AX518" i="36"/>
  <c r="AX411" i="36"/>
  <c r="AX637" i="36" s="1"/>
  <c r="AW509" i="36"/>
  <c r="AW643" i="36" s="1"/>
  <c r="AY457" i="36"/>
  <c r="AX555" i="36"/>
  <c r="AY119" i="36"/>
  <c r="AY317" i="36"/>
  <c r="AX218" i="36"/>
  <c r="AY165" i="36"/>
  <c r="AY363" i="36"/>
  <c r="AY461" i="36" s="1"/>
  <c r="AX264" i="36"/>
  <c r="AX523" i="36"/>
  <c r="AW636" i="36"/>
  <c r="AY160" i="36"/>
  <c r="AY358" i="36"/>
  <c r="AY456" i="36" s="1"/>
  <c r="AX259" i="36"/>
  <c r="AY144" i="36"/>
  <c r="AY342" i="36"/>
  <c r="AY440" i="36" s="1"/>
  <c r="AX243" i="36"/>
  <c r="AY155" i="36"/>
  <c r="AY353" i="36"/>
  <c r="AY451" i="36" s="1"/>
  <c r="AX254" i="36"/>
  <c r="AY133" i="36"/>
  <c r="AY331" i="36"/>
  <c r="AY429" i="36" s="1"/>
  <c r="AX232" i="36"/>
  <c r="AY166" i="36"/>
  <c r="AY364" i="36"/>
  <c r="AY462" i="36" s="1"/>
  <c r="AX265" i="36"/>
  <c r="AY162" i="36"/>
  <c r="AY360" i="36"/>
  <c r="AY458" i="36" s="1"/>
  <c r="AX261" i="36"/>
  <c r="AV625" i="36"/>
  <c r="AX618" i="36"/>
  <c r="AW624" i="36"/>
  <c r="AU645" i="36"/>
  <c r="AV644" i="36"/>
  <c r="AW629" i="36"/>
  <c r="AX616" i="36"/>
  <c r="AW623" i="36"/>
  <c r="AW628" i="36"/>
  <c r="AW630" i="36"/>
  <c r="AX617" i="36"/>
  <c r="AW622" i="36"/>
  <c r="AV619" i="36"/>
  <c r="AW408" i="36"/>
  <c r="AU505" i="36"/>
  <c r="AX209" i="36"/>
  <c r="AX111" i="36"/>
  <c r="AW308" i="36"/>
  <c r="F10" i="36"/>
  <c r="AY406" i="36"/>
  <c r="AX407" i="36"/>
  <c r="AV603" i="36"/>
  <c r="AV77" i="32"/>
  <c r="AU141" i="32"/>
  <c r="E9" i="32" s="1"/>
  <c r="E10" i="32" s="1"/>
  <c r="AW55" i="32"/>
  <c r="AW99" i="32"/>
  <c r="AW100" i="32" s="1"/>
  <c r="AW130" i="32"/>
  <c r="AW134" i="32"/>
  <c r="AW104" i="32"/>
  <c r="AV125" i="32"/>
  <c r="AX111" i="32"/>
  <c r="AW132" i="32"/>
  <c r="AX116" i="32"/>
  <c r="AW137" i="32"/>
  <c r="AZ86" i="32"/>
  <c r="AZ42" i="32"/>
  <c r="AY64" i="32"/>
  <c r="AX110" i="32"/>
  <c r="AW131" i="32"/>
  <c r="AX114" i="32"/>
  <c r="AW135" i="32"/>
  <c r="AY95" i="32"/>
  <c r="AY51" i="32"/>
  <c r="AX73" i="32"/>
  <c r="AZ96" i="32"/>
  <c r="AZ52" i="32"/>
  <c r="AY74" i="32"/>
  <c r="AX117" i="32"/>
  <c r="AW138" i="32"/>
  <c r="AY82" i="32"/>
  <c r="AY38" i="32"/>
  <c r="AX60" i="32"/>
  <c r="AY94" i="32"/>
  <c r="AY50" i="32"/>
  <c r="AX72" i="32"/>
  <c r="AX112" i="32"/>
  <c r="AW133" i="32"/>
  <c r="AX85" i="32"/>
  <c r="AX41" i="32"/>
  <c r="AW63" i="32"/>
  <c r="AX88" i="32"/>
  <c r="AX109" i="32" s="1"/>
  <c r="AX44" i="32"/>
  <c r="AW66" i="32"/>
  <c r="AZ89" i="32"/>
  <c r="AZ45" i="32"/>
  <c r="AY67" i="32"/>
  <c r="AV120" i="32"/>
  <c r="AW103" i="32"/>
  <c r="AV124" i="32"/>
  <c r="AX84" i="32"/>
  <c r="AX105" i="32" s="1"/>
  <c r="AX40" i="32"/>
  <c r="AW62" i="32"/>
  <c r="AY91" i="32"/>
  <c r="AY47" i="32"/>
  <c r="AX69" i="32"/>
  <c r="AX83" i="32"/>
  <c r="AX39" i="32"/>
  <c r="AW61" i="32"/>
  <c r="AX115" i="32"/>
  <c r="AW136" i="32"/>
  <c r="AW129" i="32"/>
  <c r="AW126" i="32"/>
  <c r="AW106" i="32"/>
  <c r="AV127" i="32"/>
  <c r="AY93" i="32"/>
  <c r="AY49" i="32"/>
  <c r="AX71" i="32"/>
  <c r="AX92" i="32"/>
  <c r="AX113" i="32" s="1"/>
  <c r="AX48" i="32"/>
  <c r="AW70" i="32"/>
  <c r="AX87" i="32"/>
  <c r="AX108" i="32" s="1"/>
  <c r="AX43" i="32"/>
  <c r="AW65" i="32"/>
  <c r="AX107" i="32"/>
  <c r="AW128" i="32"/>
  <c r="BA90" i="32"/>
  <c r="BA46" i="32"/>
  <c r="AZ68" i="32"/>
  <c r="AY259" i="26"/>
  <c r="AX226" i="26"/>
  <c r="AX239" i="26"/>
  <c r="AX225" i="26"/>
  <c r="AX229" i="26"/>
  <c r="AY257" i="26"/>
  <c r="AX246" i="26"/>
  <c r="AX231" i="26"/>
  <c r="AX244" i="26"/>
  <c r="AY253" i="26"/>
  <c r="AX249" i="26"/>
  <c r="AX250" i="26"/>
  <c r="AX247" i="26"/>
  <c r="AX233" i="26"/>
  <c r="AX256" i="26"/>
  <c r="AX243" i="26"/>
  <c r="AX248" i="26"/>
  <c r="AY255" i="26"/>
  <c r="AX245" i="26"/>
  <c r="AY251" i="26"/>
  <c r="AX228" i="26"/>
  <c r="AX237" i="26"/>
  <c r="AX242" i="26"/>
  <c r="AX232" i="26"/>
  <c r="AX252" i="26"/>
  <c r="AX238" i="26"/>
  <c r="AX254" i="26"/>
  <c r="AX236" i="26"/>
  <c r="AX235" i="26"/>
  <c r="AX227" i="26"/>
  <c r="AY258" i="26"/>
  <c r="AX230" i="26"/>
  <c r="AX241" i="26"/>
  <c r="AX234" i="26"/>
  <c r="AX240" i="26"/>
  <c r="AW220" i="26"/>
  <c r="AW224" i="26"/>
  <c r="AW261" i="26" s="1"/>
  <c r="AV261" i="26"/>
  <c r="AX183" i="26"/>
  <c r="AX179" i="26"/>
  <c r="AX180" i="26" s="1"/>
  <c r="AW109" i="26"/>
  <c r="AW104" i="26"/>
  <c r="AW103" i="26"/>
  <c r="AW106" i="26"/>
  <c r="AW101" i="26"/>
  <c r="AW105" i="26"/>
  <c r="AW100" i="26"/>
  <c r="AX58" i="26"/>
  <c r="AY142" i="26" s="1"/>
  <c r="AW107" i="26"/>
  <c r="AW108" i="26"/>
  <c r="AW102" i="26"/>
  <c r="AY85" i="26"/>
  <c r="AZ169" i="26" s="1"/>
  <c r="AZ210" i="26" s="1"/>
  <c r="AX127" i="26"/>
  <c r="AX82" i="26"/>
  <c r="AY166" i="26" s="1"/>
  <c r="AY207" i="26" s="1"/>
  <c r="AW124" i="26"/>
  <c r="AX69" i="26"/>
  <c r="AY153" i="26" s="1"/>
  <c r="AY194" i="26" s="1"/>
  <c r="AW111" i="26"/>
  <c r="AX61" i="26"/>
  <c r="AY145" i="26" s="1"/>
  <c r="AX60" i="26"/>
  <c r="AY144" i="26" s="1"/>
  <c r="AY185" i="26" s="1"/>
  <c r="AX75" i="26"/>
  <c r="AY159" i="26" s="1"/>
  <c r="AY200" i="26" s="1"/>
  <c r="AW117" i="26"/>
  <c r="AX62" i="26"/>
  <c r="AY146" i="26" s="1"/>
  <c r="AY187" i="26" s="1"/>
  <c r="AX63" i="26"/>
  <c r="AY147" i="26" s="1"/>
  <c r="AY188" i="26" s="1"/>
  <c r="AX83" i="26"/>
  <c r="AY167" i="26" s="1"/>
  <c r="AY208" i="26" s="1"/>
  <c r="AW125" i="26"/>
  <c r="AX72" i="26"/>
  <c r="AY156" i="26" s="1"/>
  <c r="AY197" i="26" s="1"/>
  <c r="AW114" i="26"/>
  <c r="AX67" i="26"/>
  <c r="AY151" i="26" s="1"/>
  <c r="AY192" i="26" s="1"/>
  <c r="AX78" i="26"/>
  <c r="AY162" i="26" s="1"/>
  <c r="AY203" i="26" s="1"/>
  <c r="AW120" i="26"/>
  <c r="AX86" i="26"/>
  <c r="AY170" i="26" s="1"/>
  <c r="AY211" i="26" s="1"/>
  <c r="AW128" i="26"/>
  <c r="AY89" i="26"/>
  <c r="AZ173" i="26" s="1"/>
  <c r="AZ214" i="26" s="1"/>
  <c r="AX131" i="26"/>
  <c r="AX73" i="26"/>
  <c r="AY157" i="26" s="1"/>
  <c r="AY198" i="26" s="1"/>
  <c r="AW115" i="26"/>
  <c r="AX80" i="26"/>
  <c r="AY164" i="26" s="1"/>
  <c r="AY205" i="26" s="1"/>
  <c r="AW122" i="26"/>
  <c r="AX90" i="26"/>
  <c r="AY174" i="26" s="1"/>
  <c r="AY215" i="26" s="1"/>
  <c r="AW132" i="26"/>
  <c r="AX66" i="26"/>
  <c r="AY150" i="26" s="1"/>
  <c r="AY191" i="26" s="1"/>
  <c r="AX76" i="26"/>
  <c r="AY160" i="26" s="1"/>
  <c r="AY201" i="26" s="1"/>
  <c r="AW118" i="26"/>
  <c r="AX74" i="26"/>
  <c r="AY158" i="26" s="1"/>
  <c r="AY199" i="26" s="1"/>
  <c r="AW116" i="26"/>
  <c r="AX79" i="26"/>
  <c r="AY163" i="26" s="1"/>
  <c r="AY204" i="26" s="1"/>
  <c r="AW121" i="26"/>
  <c r="AX64" i="26"/>
  <c r="AY148" i="26" s="1"/>
  <c r="AY189" i="26" s="1"/>
  <c r="AX70" i="26"/>
  <c r="AY154" i="26" s="1"/>
  <c r="AY195" i="26" s="1"/>
  <c r="AW112" i="26"/>
  <c r="AY87" i="26"/>
  <c r="AZ171" i="26" s="1"/>
  <c r="AZ212" i="26" s="1"/>
  <c r="AX129" i="26"/>
  <c r="AX81" i="26"/>
  <c r="AY165" i="26" s="1"/>
  <c r="AY206" i="26" s="1"/>
  <c r="AW123" i="26"/>
  <c r="AV137" i="26"/>
  <c r="AX65" i="26"/>
  <c r="AY149" i="26" s="1"/>
  <c r="AY190" i="26" s="1"/>
  <c r="AY93" i="26"/>
  <c r="AZ177" i="26" s="1"/>
  <c r="AZ218" i="26" s="1"/>
  <c r="AX135" i="26"/>
  <c r="AX68" i="26"/>
  <c r="AY152" i="26" s="1"/>
  <c r="AY193" i="26" s="1"/>
  <c r="AW110" i="26"/>
  <c r="AY92" i="26"/>
  <c r="AZ176" i="26" s="1"/>
  <c r="AZ217" i="26" s="1"/>
  <c r="AX134" i="26"/>
  <c r="AX88" i="26"/>
  <c r="AY172" i="26" s="1"/>
  <c r="AY213" i="26" s="1"/>
  <c r="AW130" i="26"/>
  <c r="AX77" i="26"/>
  <c r="AY161" i="26" s="1"/>
  <c r="AY202" i="26" s="1"/>
  <c r="AW119" i="26"/>
  <c r="AX59" i="26"/>
  <c r="AY143" i="26" s="1"/>
  <c r="AY184" i="26" s="1"/>
  <c r="AW95" i="26"/>
  <c r="AY91" i="26"/>
  <c r="AZ175" i="26" s="1"/>
  <c r="AZ216" i="26" s="1"/>
  <c r="AX133" i="26"/>
  <c r="AX71" i="26"/>
  <c r="AY155" i="26" s="1"/>
  <c r="AY196" i="26" s="1"/>
  <c r="AW113" i="26"/>
  <c r="AX84" i="26"/>
  <c r="AY168" i="26" s="1"/>
  <c r="AY209" i="26" s="1"/>
  <c r="AW126" i="26"/>
  <c r="I8" i="26"/>
  <c r="E6" i="26"/>
  <c r="E10" i="26"/>
  <c r="AW638" i="36" l="1"/>
  <c r="AW625" i="36"/>
  <c r="AY537" i="36"/>
  <c r="AY550" i="36"/>
  <c r="AY521" i="36"/>
  <c r="AY557" i="36"/>
  <c r="AY560" i="36"/>
  <c r="AY561" i="36"/>
  <c r="AY535" i="36"/>
  <c r="AY562" i="36"/>
  <c r="AY523" i="36"/>
  <c r="AY559" i="36"/>
  <c r="AY525" i="36"/>
  <c r="AY522" i="36"/>
  <c r="AY527" i="36"/>
  <c r="AY548" i="36"/>
  <c r="AY512" i="36"/>
  <c r="AY534" i="36"/>
  <c r="AY536" i="36"/>
  <c r="AY544" i="36"/>
  <c r="AY519" i="36"/>
  <c r="AY541" i="36"/>
  <c r="AY511" i="36"/>
  <c r="AY556" i="36"/>
  <c r="AY510" i="36"/>
  <c r="AY517" i="36"/>
  <c r="AY524" i="36"/>
  <c r="AY549" i="36"/>
  <c r="AY533" i="36"/>
  <c r="AY529" i="36"/>
  <c r="AY551" i="36"/>
  <c r="AZ156" i="36"/>
  <c r="AZ354" i="36"/>
  <c r="AZ452" i="36" s="1"/>
  <c r="AY255" i="36"/>
  <c r="AZ123" i="36"/>
  <c r="AZ321" i="36"/>
  <c r="AZ419" i="36" s="1"/>
  <c r="AY222" i="36"/>
  <c r="AY558" i="36"/>
  <c r="AY538" i="36"/>
  <c r="AZ141" i="36"/>
  <c r="AZ339" i="36"/>
  <c r="AZ437" i="36" s="1"/>
  <c r="AY240" i="36"/>
  <c r="AZ168" i="36"/>
  <c r="AZ366" i="36"/>
  <c r="AZ464" i="36" s="1"/>
  <c r="AY267" i="36"/>
  <c r="AZ125" i="36"/>
  <c r="AZ323" i="36"/>
  <c r="AZ421" i="36" s="1"/>
  <c r="AY224" i="36"/>
  <c r="AY547" i="36"/>
  <c r="AZ130" i="36"/>
  <c r="AZ328" i="36"/>
  <c r="AZ426" i="36" s="1"/>
  <c r="AY229" i="36"/>
  <c r="AZ154" i="36"/>
  <c r="AZ352" i="36"/>
  <c r="AZ450" i="36" s="1"/>
  <c r="AY253" i="36"/>
  <c r="AZ147" i="36"/>
  <c r="AZ345" i="36"/>
  <c r="AZ443" i="36" s="1"/>
  <c r="AY246" i="36"/>
  <c r="AZ167" i="36"/>
  <c r="AZ365" i="36"/>
  <c r="AZ463" i="36" s="1"/>
  <c r="AY266" i="36"/>
  <c r="AZ122" i="36"/>
  <c r="AZ320" i="36"/>
  <c r="AY221" i="36"/>
  <c r="AY532" i="36"/>
  <c r="AY554" i="36"/>
  <c r="AY545" i="36"/>
  <c r="AY553" i="36"/>
  <c r="AY526" i="36"/>
  <c r="AZ166" i="36"/>
  <c r="AZ364" i="36"/>
  <c r="AZ462" i="36" s="1"/>
  <c r="AY265" i="36"/>
  <c r="AZ133" i="36"/>
  <c r="AZ331" i="36"/>
  <c r="AZ429" i="36" s="1"/>
  <c r="AY232" i="36"/>
  <c r="AZ155" i="36"/>
  <c r="AZ353" i="36"/>
  <c r="AZ451" i="36" s="1"/>
  <c r="AY254" i="36"/>
  <c r="AZ165" i="36"/>
  <c r="AZ363" i="36"/>
  <c r="AZ461" i="36" s="1"/>
  <c r="AY264" i="36"/>
  <c r="BA161" i="36"/>
  <c r="BA359" i="36"/>
  <c r="AZ260" i="36"/>
  <c r="AZ134" i="36"/>
  <c r="AZ332" i="36"/>
  <c r="AZ430" i="36" s="1"/>
  <c r="AY233" i="36"/>
  <c r="AZ124" i="36"/>
  <c r="AZ322" i="36"/>
  <c r="AZ420" i="36" s="1"/>
  <c r="AY223" i="36"/>
  <c r="AY415" i="36"/>
  <c r="AX513" i="36"/>
  <c r="AX642" i="36" s="1"/>
  <c r="AZ150" i="36"/>
  <c r="AZ348" i="36"/>
  <c r="AZ446" i="36" s="1"/>
  <c r="AY249" i="36"/>
  <c r="AZ442" i="36"/>
  <c r="AY540" i="36"/>
  <c r="AZ131" i="36"/>
  <c r="AZ329" i="36"/>
  <c r="AZ427" i="36" s="1"/>
  <c r="AY230" i="36"/>
  <c r="AZ117" i="36"/>
  <c r="AZ315" i="36"/>
  <c r="AZ413" i="36" s="1"/>
  <c r="AY216" i="36"/>
  <c r="AY514" i="36"/>
  <c r="AY528" i="36"/>
  <c r="AY520" i="36"/>
  <c r="AZ121" i="36"/>
  <c r="AZ319" i="36"/>
  <c r="AZ417" i="36" s="1"/>
  <c r="AY220" i="36"/>
  <c r="AZ129" i="36"/>
  <c r="AZ327" i="36"/>
  <c r="AZ425" i="36" s="1"/>
  <c r="AY228" i="36"/>
  <c r="AY552" i="36"/>
  <c r="AZ120" i="36"/>
  <c r="AZ318" i="36"/>
  <c r="AZ416" i="36" s="1"/>
  <c r="AY219" i="36"/>
  <c r="AZ126" i="36"/>
  <c r="AZ324" i="36"/>
  <c r="AZ422" i="36" s="1"/>
  <c r="AY225" i="36"/>
  <c r="AY546" i="36"/>
  <c r="AZ149" i="36"/>
  <c r="AZ347" i="36"/>
  <c r="AZ445" i="36" s="1"/>
  <c r="AY248" i="36"/>
  <c r="AZ140" i="36"/>
  <c r="AZ338" i="36"/>
  <c r="AZ436" i="36" s="1"/>
  <c r="AY239" i="36"/>
  <c r="AZ157" i="36"/>
  <c r="AZ355" i="36"/>
  <c r="AZ453" i="36" s="1"/>
  <c r="AY256" i="36"/>
  <c r="AY518" i="36"/>
  <c r="AZ142" i="36"/>
  <c r="AZ340" i="36"/>
  <c r="AZ438" i="36" s="1"/>
  <c r="AY241" i="36"/>
  <c r="AY515" i="36"/>
  <c r="AZ457" i="36"/>
  <c r="AY555" i="36"/>
  <c r="AZ136" i="36"/>
  <c r="AZ334" i="36"/>
  <c r="AZ432" i="36" s="1"/>
  <c r="AY235" i="36"/>
  <c r="AZ162" i="36"/>
  <c r="AZ360" i="36"/>
  <c r="AZ458" i="36" s="1"/>
  <c r="AY261" i="36"/>
  <c r="AZ160" i="36"/>
  <c r="AZ358" i="36"/>
  <c r="AZ456" i="36" s="1"/>
  <c r="AY259" i="36"/>
  <c r="AY411" i="36"/>
  <c r="AY637" i="36" s="1"/>
  <c r="AX509" i="36"/>
  <c r="AZ116" i="36"/>
  <c r="AZ314" i="36"/>
  <c r="AZ412" i="36" s="1"/>
  <c r="AY215" i="36"/>
  <c r="BA145" i="36"/>
  <c r="BA343" i="36"/>
  <c r="AZ244" i="36"/>
  <c r="AZ164" i="36"/>
  <c r="AZ362" i="36"/>
  <c r="AZ460" i="36" s="1"/>
  <c r="AY263" i="36"/>
  <c r="AZ441" i="36"/>
  <c r="AY539" i="36"/>
  <c r="AZ118" i="36"/>
  <c r="AZ316" i="36"/>
  <c r="AZ414" i="36" s="1"/>
  <c r="AY217" i="36"/>
  <c r="AZ153" i="36"/>
  <c r="AZ351" i="36"/>
  <c r="AZ449" i="36" s="1"/>
  <c r="AY252" i="36"/>
  <c r="AZ135" i="36"/>
  <c r="AZ333" i="36"/>
  <c r="AZ431" i="36" s="1"/>
  <c r="AY234" i="36"/>
  <c r="AZ138" i="36"/>
  <c r="AZ336" i="36"/>
  <c r="AZ434" i="36" s="1"/>
  <c r="AY237" i="36"/>
  <c r="AZ151" i="36"/>
  <c r="AZ349" i="36"/>
  <c r="AZ447" i="36" s="1"/>
  <c r="AY250" i="36"/>
  <c r="AY531" i="36"/>
  <c r="AY542" i="36"/>
  <c r="AY530" i="36"/>
  <c r="AZ119" i="36"/>
  <c r="AZ317" i="36"/>
  <c r="AY218" i="36"/>
  <c r="AZ127" i="36"/>
  <c r="AZ325" i="36"/>
  <c r="AZ423" i="36" s="1"/>
  <c r="AY226" i="36"/>
  <c r="AZ148" i="36"/>
  <c r="AZ346" i="36"/>
  <c r="AZ444" i="36" s="1"/>
  <c r="AY247" i="36"/>
  <c r="AZ163" i="36"/>
  <c r="AZ361" i="36"/>
  <c r="AZ459" i="36" s="1"/>
  <c r="AY262" i="36"/>
  <c r="AZ144" i="36"/>
  <c r="AZ342" i="36"/>
  <c r="AZ440" i="36" s="1"/>
  <c r="AY243" i="36"/>
  <c r="AZ143" i="36"/>
  <c r="AZ341" i="36"/>
  <c r="AZ439" i="36" s="1"/>
  <c r="AY242" i="36"/>
  <c r="AZ139" i="36"/>
  <c r="AZ337" i="36"/>
  <c r="AZ435" i="36" s="1"/>
  <c r="AY238" i="36"/>
  <c r="AZ159" i="36"/>
  <c r="AZ357" i="36"/>
  <c r="AZ455" i="36" s="1"/>
  <c r="AY258" i="36"/>
  <c r="AZ137" i="36"/>
  <c r="AZ335" i="36"/>
  <c r="AZ433" i="36" s="1"/>
  <c r="AY236" i="36"/>
  <c r="AY543" i="36"/>
  <c r="AY418" i="36"/>
  <c r="AX516" i="36"/>
  <c r="AX641" i="36" s="1"/>
  <c r="AZ158" i="36"/>
  <c r="AZ356" i="36"/>
  <c r="AZ454" i="36" s="1"/>
  <c r="AY257" i="36"/>
  <c r="AZ152" i="36"/>
  <c r="AZ350" i="36"/>
  <c r="AZ448" i="36" s="1"/>
  <c r="AY251" i="36"/>
  <c r="BA146" i="36"/>
  <c r="BA344" i="36"/>
  <c r="AZ245" i="36"/>
  <c r="AZ132" i="36"/>
  <c r="AZ330" i="36"/>
  <c r="AZ428" i="36" s="1"/>
  <c r="AY231" i="36"/>
  <c r="AZ128" i="36"/>
  <c r="AZ326" i="36"/>
  <c r="AZ424" i="36" s="1"/>
  <c r="AY227" i="36"/>
  <c r="BA115" i="36"/>
  <c r="BA313" i="36"/>
  <c r="AZ214" i="36"/>
  <c r="AV645" i="36"/>
  <c r="AX624" i="36"/>
  <c r="AY618" i="36"/>
  <c r="AX628" i="36"/>
  <c r="AW644" i="36"/>
  <c r="AX622" i="36"/>
  <c r="AX623" i="36"/>
  <c r="AX638" i="36"/>
  <c r="F5" i="36"/>
  <c r="F6" i="36" s="1"/>
  <c r="AY617" i="36"/>
  <c r="AY616" i="36"/>
  <c r="AX630" i="36"/>
  <c r="AX629" i="36"/>
  <c r="AW619" i="36"/>
  <c r="AX408" i="36"/>
  <c r="AV505" i="36"/>
  <c r="AY111" i="36"/>
  <c r="AY209" i="36"/>
  <c r="AX308" i="36"/>
  <c r="AZ406" i="36"/>
  <c r="AY407" i="36"/>
  <c r="AW603" i="36"/>
  <c r="AX643" i="36"/>
  <c r="AW77" i="32"/>
  <c r="AV141" i="32"/>
  <c r="AX99" i="32"/>
  <c r="AX100" i="32" s="1"/>
  <c r="AX134" i="32"/>
  <c r="AX130" i="32"/>
  <c r="AX129" i="32"/>
  <c r="AX106" i="32"/>
  <c r="AW127" i="32"/>
  <c r="AX104" i="32"/>
  <c r="AW125" i="32"/>
  <c r="AY107" i="32"/>
  <c r="AX128" i="32"/>
  <c r="AX126" i="32"/>
  <c r="AY85" i="32"/>
  <c r="AY41" i="32"/>
  <c r="AX63" i="32"/>
  <c r="AY87" i="32"/>
  <c r="AY108" i="32" s="1"/>
  <c r="AY43" i="32"/>
  <c r="AX65" i="32"/>
  <c r="BA89" i="32"/>
  <c r="BA45" i="32"/>
  <c r="AZ67" i="32"/>
  <c r="AY83" i="32"/>
  <c r="AY39" i="32"/>
  <c r="AX61" i="32"/>
  <c r="AY116" i="32"/>
  <c r="AX137" i="32"/>
  <c r="AY88" i="32"/>
  <c r="AY109" i="32" s="1"/>
  <c r="AY44" i="32"/>
  <c r="AX66" i="32"/>
  <c r="AZ94" i="32"/>
  <c r="AZ50" i="32"/>
  <c r="AY72" i="32"/>
  <c r="BA96" i="32"/>
  <c r="BA52" i="32"/>
  <c r="AZ74" i="32"/>
  <c r="AZ95" i="32"/>
  <c r="AZ51" i="32"/>
  <c r="AY73" i="32"/>
  <c r="AY114" i="32"/>
  <c r="AX135" i="32"/>
  <c r="BA86" i="32"/>
  <c r="BA42" i="32"/>
  <c r="AZ64" i="32"/>
  <c r="AZ82" i="32"/>
  <c r="AZ38" i="32"/>
  <c r="AY60" i="32"/>
  <c r="AY115" i="32"/>
  <c r="AX136" i="32"/>
  <c r="BB90" i="32"/>
  <c r="BB46" i="32"/>
  <c r="BA68" i="32"/>
  <c r="AW120" i="32"/>
  <c r="AX103" i="32"/>
  <c r="AW124" i="32"/>
  <c r="AX55" i="32"/>
  <c r="AY117" i="32"/>
  <c r="AX138" i="32"/>
  <c r="AY112" i="32"/>
  <c r="AX133" i="32"/>
  <c r="AY92" i="32"/>
  <c r="AY113" i="32" s="1"/>
  <c r="AY48" i="32"/>
  <c r="AX70" i="32"/>
  <c r="AZ93" i="32"/>
  <c r="AZ49" i="32"/>
  <c r="AY71" i="32"/>
  <c r="AZ91" i="32"/>
  <c r="AZ47" i="32"/>
  <c r="AY69" i="32"/>
  <c r="AY84" i="32"/>
  <c r="AY105" i="32" s="1"/>
  <c r="AY40" i="32"/>
  <c r="AX62" i="32"/>
  <c r="AY110" i="32"/>
  <c r="AX131" i="32"/>
  <c r="AY111" i="32"/>
  <c r="AX132" i="32"/>
  <c r="AZ259" i="26"/>
  <c r="AY250" i="26"/>
  <c r="AY231" i="26"/>
  <c r="AY230" i="26"/>
  <c r="AY249" i="26"/>
  <c r="AY235" i="26"/>
  <c r="AY238" i="26"/>
  <c r="AY232" i="26"/>
  <c r="AY237" i="26"/>
  <c r="AY254" i="26"/>
  <c r="AY256" i="26"/>
  <c r="AY252" i="26"/>
  <c r="AY229" i="26"/>
  <c r="AX220" i="26"/>
  <c r="AX224" i="26"/>
  <c r="AX261" i="26" s="1"/>
  <c r="AY245" i="26"/>
  <c r="AY228" i="26"/>
  <c r="AY248" i="26"/>
  <c r="AY242" i="26"/>
  <c r="AZ255" i="26"/>
  <c r="AZ257" i="26"/>
  <c r="AZ258" i="26"/>
  <c r="AY247" i="26"/>
  <c r="AY246" i="26"/>
  <c r="AY244" i="26"/>
  <c r="AY236" i="26"/>
  <c r="AY240" i="26"/>
  <c r="AY233" i="26"/>
  <c r="AY241" i="26"/>
  <c r="AZ251" i="26"/>
  <c r="AY243" i="26"/>
  <c r="AY225" i="26"/>
  <c r="AY234" i="26"/>
  <c r="AZ253" i="26"/>
  <c r="AY239" i="26"/>
  <c r="AY226" i="26"/>
  <c r="AY179" i="26"/>
  <c r="AY180" i="26" s="1"/>
  <c r="AY186" i="26"/>
  <c r="AY183" i="26"/>
  <c r="AX108" i="26"/>
  <c r="AX101" i="26"/>
  <c r="AX102" i="26"/>
  <c r="AX107" i="26"/>
  <c r="AX106" i="26"/>
  <c r="AX105" i="26"/>
  <c r="AX100" i="26"/>
  <c r="AY58" i="26"/>
  <c r="AZ142" i="26" s="1"/>
  <c r="AX104" i="26"/>
  <c r="AX103" i="26"/>
  <c r="AX109" i="26"/>
  <c r="AY76" i="26"/>
  <c r="AZ160" i="26" s="1"/>
  <c r="AZ201" i="26" s="1"/>
  <c r="AX118" i="26"/>
  <c r="AY66" i="26"/>
  <c r="AZ150" i="26" s="1"/>
  <c r="AZ191" i="26" s="1"/>
  <c r="AY78" i="26"/>
  <c r="AZ162" i="26" s="1"/>
  <c r="AX120" i="26"/>
  <c r="AZ91" i="26"/>
  <c r="BA175" i="26" s="1"/>
  <c r="BA216" i="26" s="1"/>
  <c r="AY133" i="26"/>
  <c r="AY71" i="26"/>
  <c r="AZ155" i="26" s="1"/>
  <c r="AZ196" i="26" s="1"/>
  <c r="AX113" i="26"/>
  <c r="AZ92" i="26"/>
  <c r="BA176" i="26" s="1"/>
  <c r="BA217" i="26" s="1"/>
  <c r="AY134" i="26"/>
  <c r="AY79" i="26"/>
  <c r="AZ163" i="26" s="1"/>
  <c r="AZ204" i="26" s="1"/>
  <c r="AX121" i="26"/>
  <c r="AY80" i="26"/>
  <c r="AZ164" i="26" s="1"/>
  <c r="AZ205" i="26" s="1"/>
  <c r="AX122" i="26"/>
  <c r="AY86" i="26"/>
  <c r="AZ170" i="26" s="1"/>
  <c r="AZ211" i="26" s="1"/>
  <c r="AX128" i="26"/>
  <c r="AY83" i="26"/>
  <c r="AZ167" i="26" s="1"/>
  <c r="AZ208" i="26" s="1"/>
  <c r="AX125" i="26"/>
  <c r="AY63" i="26"/>
  <c r="AZ147" i="26" s="1"/>
  <c r="AZ188" i="26" s="1"/>
  <c r="AY60" i="26"/>
  <c r="AZ144" i="26" s="1"/>
  <c r="AZ185" i="26" s="1"/>
  <c r="AY69" i="26"/>
  <c r="AZ153" i="26" s="1"/>
  <c r="AZ194" i="26" s="1"/>
  <c r="AX111" i="26"/>
  <c r="AZ93" i="26"/>
  <c r="BA177" i="26" s="1"/>
  <c r="BA218" i="26" s="1"/>
  <c r="AY135" i="26"/>
  <c r="AY65" i="26"/>
  <c r="AZ149" i="26" s="1"/>
  <c r="AZ190" i="26" s="1"/>
  <c r="AY72" i="26"/>
  <c r="AZ156" i="26" s="1"/>
  <c r="AZ197" i="26" s="1"/>
  <c r="AX114" i="26"/>
  <c r="AY81" i="26"/>
  <c r="AZ165" i="26" s="1"/>
  <c r="AZ206" i="26" s="1"/>
  <c r="AX123" i="26"/>
  <c r="AZ87" i="26"/>
  <c r="BA171" i="26" s="1"/>
  <c r="BA212" i="26" s="1"/>
  <c r="AY129" i="26"/>
  <c r="AY75" i="26"/>
  <c r="AZ159" i="26" s="1"/>
  <c r="AZ200" i="26" s="1"/>
  <c r="AX117" i="26"/>
  <c r="AY77" i="26"/>
  <c r="AZ161" i="26" s="1"/>
  <c r="AZ202" i="26" s="1"/>
  <c r="AX119" i="26"/>
  <c r="AY88" i="26"/>
  <c r="AZ172" i="26" s="1"/>
  <c r="AZ213" i="26" s="1"/>
  <c r="AX130" i="26"/>
  <c r="AY68" i="26"/>
  <c r="AZ152" i="26" s="1"/>
  <c r="AZ193" i="26" s="1"/>
  <c r="AX110" i="26"/>
  <c r="AY74" i="26"/>
  <c r="AZ158" i="26" s="1"/>
  <c r="AZ199" i="26" s="1"/>
  <c r="AX116" i="26"/>
  <c r="AY62" i="26"/>
  <c r="AZ146" i="26" s="1"/>
  <c r="AZ187" i="26" s="1"/>
  <c r="AY61" i="26"/>
  <c r="AZ145" i="26" s="1"/>
  <c r="AZ85" i="26"/>
  <c r="BA169" i="26" s="1"/>
  <c r="BA210" i="26" s="1"/>
  <c r="AY127" i="26"/>
  <c r="AY84" i="26"/>
  <c r="AZ168" i="26" s="1"/>
  <c r="AZ209" i="26" s="1"/>
  <c r="AX126" i="26"/>
  <c r="AW137" i="26"/>
  <c r="AY64" i="26"/>
  <c r="AZ148" i="26" s="1"/>
  <c r="AZ189" i="26" s="1"/>
  <c r="AY90" i="26"/>
  <c r="AZ174" i="26" s="1"/>
  <c r="AZ215" i="26" s="1"/>
  <c r="AX132" i="26"/>
  <c r="AZ89" i="26"/>
  <c r="BA173" i="26" s="1"/>
  <c r="BA214" i="26" s="1"/>
  <c r="AY131" i="26"/>
  <c r="AY67" i="26"/>
  <c r="AZ151" i="26" s="1"/>
  <c r="AZ192" i="26" s="1"/>
  <c r="AY59" i="26"/>
  <c r="AZ143" i="26" s="1"/>
  <c r="AZ184" i="26" s="1"/>
  <c r="AX95" i="26"/>
  <c r="AY70" i="26"/>
  <c r="AZ154" i="26" s="1"/>
  <c r="AZ195" i="26" s="1"/>
  <c r="AX112" i="26"/>
  <c r="AY73" i="26"/>
  <c r="AZ157" i="26" s="1"/>
  <c r="AZ198" i="26" s="1"/>
  <c r="AX115" i="26"/>
  <c r="AY82" i="26"/>
  <c r="AZ166" i="26" s="1"/>
  <c r="AZ207" i="26" s="1"/>
  <c r="AX124" i="26"/>
  <c r="AZ522" i="36" l="1"/>
  <c r="AZ545" i="36"/>
  <c r="AZ517" i="36"/>
  <c r="AZ557" i="36"/>
  <c r="AZ547" i="36"/>
  <c r="AZ558" i="36"/>
  <c r="AZ536" i="36"/>
  <c r="AZ523" i="36"/>
  <c r="AZ559" i="36"/>
  <c r="AZ511" i="36"/>
  <c r="AZ544" i="36"/>
  <c r="AZ528" i="36"/>
  <c r="AZ550" i="36"/>
  <c r="AZ541" i="36"/>
  <c r="AZ537" i="36"/>
  <c r="AZ532" i="36"/>
  <c r="AZ542" i="36"/>
  <c r="AZ512" i="36"/>
  <c r="AZ543" i="36"/>
  <c r="AZ514" i="36"/>
  <c r="AZ519" i="36"/>
  <c r="AZ531" i="36"/>
  <c r="AZ530" i="36"/>
  <c r="AZ560" i="36"/>
  <c r="AZ535" i="36"/>
  <c r="AZ553" i="36"/>
  <c r="AZ548" i="36"/>
  <c r="AZ525" i="36"/>
  <c r="AZ521" i="36"/>
  <c r="AZ510" i="36"/>
  <c r="AZ556" i="36"/>
  <c r="AZ527" i="36"/>
  <c r="AZ561" i="36"/>
  <c r="AZ562" i="36"/>
  <c r="BA129" i="36"/>
  <c r="BA327" i="36"/>
  <c r="BA425" i="36" s="1"/>
  <c r="AZ228" i="36"/>
  <c r="BA165" i="36"/>
  <c r="BA363" i="36"/>
  <c r="BA461" i="36" s="1"/>
  <c r="AZ264" i="36"/>
  <c r="AZ554" i="36"/>
  <c r="AZ549" i="36"/>
  <c r="AZ524" i="36"/>
  <c r="BA120" i="36"/>
  <c r="BA318" i="36"/>
  <c r="BA416" i="36" s="1"/>
  <c r="AZ219" i="36"/>
  <c r="BA154" i="36"/>
  <c r="BA352" i="36"/>
  <c r="BA450" i="36" s="1"/>
  <c r="AZ253" i="36"/>
  <c r="BA143" i="36"/>
  <c r="BA341" i="36"/>
  <c r="BA439" i="36" s="1"/>
  <c r="AZ242" i="36"/>
  <c r="BA457" i="36"/>
  <c r="AZ555" i="36"/>
  <c r="AZ552" i="36"/>
  <c r="BA131" i="36"/>
  <c r="BA329" i="36"/>
  <c r="BA427" i="36" s="1"/>
  <c r="AZ230" i="36"/>
  <c r="BA147" i="36"/>
  <c r="BA345" i="36"/>
  <c r="BA443" i="36" s="1"/>
  <c r="AZ246" i="36"/>
  <c r="BA123" i="36"/>
  <c r="BA321" i="36"/>
  <c r="BA419" i="36" s="1"/>
  <c r="AZ222" i="36"/>
  <c r="BA151" i="36"/>
  <c r="BA349" i="36"/>
  <c r="BA447" i="36" s="1"/>
  <c r="AZ250" i="36"/>
  <c r="BA156" i="36"/>
  <c r="BA354" i="36"/>
  <c r="BA452" i="36" s="1"/>
  <c r="AZ255" i="36"/>
  <c r="BB161" i="36"/>
  <c r="BB359" i="36"/>
  <c r="BA260" i="36"/>
  <c r="BA153" i="36"/>
  <c r="BA351" i="36"/>
  <c r="BA449" i="36" s="1"/>
  <c r="AZ252" i="36"/>
  <c r="BB115" i="36"/>
  <c r="BB313" i="36"/>
  <c r="BA214" i="36"/>
  <c r="BA137" i="36"/>
  <c r="BA335" i="36"/>
  <c r="BA433" i="36" s="1"/>
  <c r="AZ236" i="36"/>
  <c r="BA163" i="36"/>
  <c r="BA361" i="36"/>
  <c r="BA459" i="36" s="1"/>
  <c r="AZ262" i="36"/>
  <c r="BA164" i="36"/>
  <c r="BA362" i="36"/>
  <c r="BA460" i="36" s="1"/>
  <c r="AZ263" i="36"/>
  <c r="BA136" i="36"/>
  <c r="BA334" i="36"/>
  <c r="BA432" i="36" s="1"/>
  <c r="AZ235" i="36"/>
  <c r="AZ515" i="36"/>
  <c r="BA149" i="36"/>
  <c r="BA347" i="36"/>
  <c r="BA445" i="36" s="1"/>
  <c r="AZ248" i="36"/>
  <c r="BA150" i="36"/>
  <c r="BA348" i="36"/>
  <c r="BA446" i="36" s="1"/>
  <c r="AZ249" i="36"/>
  <c r="BA134" i="36"/>
  <c r="BA332" i="36"/>
  <c r="BA430" i="36" s="1"/>
  <c r="AZ233" i="36"/>
  <c r="BA128" i="36"/>
  <c r="BA326" i="36"/>
  <c r="BA424" i="36" s="1"/>
  <c r="AZ227" i="36"/>
  <c r="AZ415" i="36"/>
  <c r="AY513" i="36"/>
  <c r="AY642" i="36" s="1"/>
  <c r="BA130" i="36"/>
  <c r="BA328" i="36"/>
  <c r="BA426" i="36" s="1"/>
  <c r="AZ229" i="36"/>
  <c r="BA157" i="36"/>
  <c r="BA355" i="36"/>
  <c r="BA453" i="36" s="1"/>
  <c r="AZ256" i="36"/>
  <c r="BA152" i="36"/>
  <c r="BA350" i="36"/>
  <c r="BA448" i="36" s="1"/>
  <c r="AZ251" i="36"/>
  <c r="BA119" i="36"/>
  <c r="BA317" i="36"/>
  <c r="AZ218" i="36"/>
  <c r="AY635" i="36"/>
  <c r="BA132" i="36"/>
  <c r="BA330" i="36"/>
  <c r="BA428" i="36" s="1"/>
  <c r="AZ231" i="36"/>
  <c r="BA139" i="36"/>
  <c r="BA337" i="36"/>
  <c r="BA435" i="36" s="1"/>
  <c r="AZ238" i="36"/>
  <c r="BA144" i="36"/>
  <c r="BA342" i="36"/>
  <c r="BA440" i="36" s="1"/>
  <c r="AZ243" i="36"/>
  <c r="BA135" i="36"/>
  <c r="BA333" i="36"/>
  <c r="BA431" i="36" s="1"/>
  <c r="AZ234" i="36"/>
  <c r="BA133" i="36"/>
  <c r="BA331" i="36"/>
  <c r="BA429" i="36" s="1"/>
  <c r="AZ232" i="36"/>
  <c r="BA167" i="36"/>
  <c r="BA365" i="36"/>
  <c r="BA463" i="36" s="1"/>
  <c r="AZ266" i="36"/>
  <c r="BA168" i="36"/>
  <c r="BA366" i="36"/>
  <c r="BA464" i="36" s="1"/>
  <c r="AZ267" i="36"/>
  <c r="BA155" i="36"/>
  <c r="BA353" i="36"/>
  <c r="BA451" i="36" s="1"/>
  <c r="AZ254" i="36"/>
  <c r="BA148" i="36"/>
  <c r="BA346" i="36"/>
  <c r="BA444" i="36" s="1"/>
  <c r="AZ247" i="36"/>
  <c r="AZ526" i="36"/>
  <c r="AZ538" i="36"/>
  <c r="AZ529" i="36"/>
  <c r="AZ534" i="36"/>
  <c r="AZ418" i="36"/>
  <c r="AZ635" i="36" s="1"/>
  <c r="AY516" i="36"/>
  <c r="AY641" i="36" s="1"/>
  <c r="BA127" i="36"/>
  <c r="BA325" i="36"/>
  <c r="BA423" i="36" s="1"/>
  <c r="AZ226" i="36"/>
  <c r="BA441" i="36"/>
  <c r="AZ539" i="36"/>
  <c r="BB145" i="36"/>
  <c r="BB343" i="36"/>
  <c r="BA244" i="36"/>
  <c r="BA160" i="36"/>
  <c r="BA358" i="36"/>
  <c r="BA456" i="36" s="1"/>
  <c r="AZ259" i="36"/>
  <c r="BA162" i="36"/>
  <c r="BA360" i="36"/>
  <c r="BA458" i="36" s="1"/>
  <c r="AZ261" i="36"/>
  <c r="AZ518" i="36"/>
  <c r="BA140" i="36"/>
  <c r="BA338" i="36"/>
  <c r="BA436" i="36" s="1"/>
  <c r="AZ239" i="36"/>
  <c r="BA126" i="36"/>
  <c r="BA324" i="36"/>
  <c r="BA422" i="36" s="1"/>
  <c r="AZ225" i="36"/>
  <c r="BA121" i="36"/>
  <c r="BA319" i="36"/>
  <c r="BA417" i="36" s="1"/>
  <c r="AZ220" i="36"/>
  <c r="BA442" i="36"/>
  <c r="AZ540" i="36"/>
  <c r="BA124" i="36"/>
  <c r="BA322" i="36"/>
  <c r="BA420" i="36" s="1"/>
  <c r="AZ223" i="36"/>
  <c r="BA166" i="36"/>
  <c r="BA364" i="36"/>
  <c r="BA462" i="36" s="1"/>
  <c r="AZ265" i="36"/>
  <c r="BA141" i="36"/>
  <c r="BA339" i="36"/>
  <c r="BA437" i="36" s="1"/>
  <c r="AZ240" i="36"/>
  <c r="BA122" i="36"/>
  <c r="BA320" i="36"/>
  <c r="AZ221" i="36"/>
  <c r="AZ551" i="36"/>
  <c r="AZ533" i="36"/>
  <c r="AZ546" i="36"/>
  <c r="AZ520" i="36"/>
  <c r="BA125" i="36"/>
  <c r="BA323" i="36"/>
  <c r="BA421" i="36" s="1"/>
  <c r="AZ224" i="36"/>
  <c r="BB146" i="36"/>
  <c r="BB344" i="36"/>
  <c r="BA245" i="36"/>
  <c r="BA159" i="36"/>
  <c r="BA357" i="36"/>
  <c r="BA455" i="36" s="1"/>
  <c r="AZ258" i="36"/>
  <c r="BA142" i="36"/>
  <c r="BA340" i="36"/>
  <c r="BA438" i="36" s="1"/>
  <c r="AZ241" i="36"/>
  <c r="AY636" i="36"/>
  <c r="BA158" i="36"/>
  <c r="BA356" i="36"/>
  <c r="BA454" i="36" s="1"/>
  <c r="AZ257" i="36"/>
  <c r="BA138" i="36"/>
  <c r="BA336" i="36"/>
  <c r="BA434" i="36" s="1"/>
  <c r="AZ237" i="36"/>
  <c r="BA118" i="36"/>
  <c r="BA316" i="36"/>
  <c r="BA414" i="36" s="1"/>
  <c r="AZ217" i="36"/>
  <c r="BA116" i="36"/>
  <c r="BA314" i="36"/>
  <c r="BA412" i="36" s="1"/>
  <c r="AZ215" i="36"/>
  <c r="AZ411" i="36"/>
  <c r="AY509" i="36"/>
  <c r="AY643" i="36" s="1"/>
  <c r="BA117" i="36"/>
  <c r="BA315" i="36"/>
  <c r="BA413" i="36" s="1"/>
  <c r="AZ216" i="36"/>
  <c r="AY624" i="36"/>
  <c r="AZ618" i="36"/>
  <c r="AX625" i="36"/>
  <c r="AZ616" i="36"/>
  <c r="AY623" i="36"/>
  <c r="AY622" i="36"/>
  <c r="AY630" i="36"/>
  <c r="AZ636" i="36"/>
  <c r="AY629" i="36"/>
  <c r="AZ617" i="36"/>
  <c r="AY628" i="36"/>
  <c r="AX644" i="36"/>
  <c r="AW645" i="36"/>
  <c r="AX619" i="36"/>
  <c r="AY408" i="36"/>
  <c r="AW505" i="36"/>
  <c r="AZ209" i="36"/>
  <c r="AZ111" i="36"/>
  <c r="AY308" i="36"/>
  <c r="BA406" i="36"/>
  <c r="AZ407" i="36"/>
  <c r="AX603" i="36"/>
  <c r="AX77" i="32"/>
  <c r="AY99" i="32"/>
  <c r="AY100" i="32" s="1"/>
  <c r="AW141" i="32"/>
  <c r="AY130" i="32"/>
  <c r="AY129" i="32"/>
  <c r="AY126" i="32"/>
  <c r="AY134" i="32"/>
  <c r="AZ115" i="32"/>
  <c r="AY136" i="32"/>
  <c r="AY55" i="32"/>
  <c r="BA95" i="32"/>
  <c r="BA51" i="32"/>
  <c r="AZ73" i="32"/>
  <c r="BA91" i="32"/>
  <c r="BA47" i="32"/>
  <c r="AZ69" i="32"/>
  <c r="BA93" i="32"/>
  <c r="BA49" i="32"/>
  <c r="AZ71" i="32"/>
  <c r="AZ112" i="32"/>
  <c r="AY133" i="32"/>
  <c r="AZ84" i="32"/>
  <c r="AZ105" i="32" s="1"/>
  <c r="AZ40" i="32"/>
  <c r="AY62" i="32"/>
  <c r="AZ117" i="32"/>
  <c r="AY138" i="32"/>
  <c r="BB89" i="32"/>
  <c r="BB45" i="32"/>
  <c r="BA67" i="32"/>
  <c r="AY106" i="32"/>
  <c r="AX127" i="32"/>
  <c r="BA82" i="32"/>
  <c r="BA38" i="32"/>
  <c r="AZ60" i="32"/>
  <c r="AZ87" i="32"/>
  <c r="AZ43" i="32"/>
  <c r="AY65" i="32"/>
  <c r="AZ116" i="32"/>
  <c r="AY137" i="32"/>
  <c r="AZ107" i="32"/>
  <c r="AY128" i="32"/>
  <c r="AZ111" i="32"/>
  <c r="AY132" i="32"/>
  <c r="BB86" i="32"/>
  <c r="BB42" i="32"/>
  <c r="BA64" i="32"/>
  <c r="AZ114" i="32"/>
  <c r="AY135" i="32"/>
  <c r="AZ88" i="32"/>
  <c r="AZ109" i="32" s="1"/>
  <c r="AZ44" i="32"/>
  <c r="AY66" i="32"/>
  <c r="AY104" i="32"/>
  <c r="AX125" i="32"/>
  <c r="AZ110" i="32"/>
  <c r="AY131" i="32"/>
  <c r="AX120" i="32"/>
  <c r="AY103" i="32"/>
  <c r="AX124" i="32"/>
  <c r="BC90" i="32"/>
  <c r="BC46" i="32"/>
  <c r="BB68" i="32"/>
  <c r="AZ83" i="32"/>
  <c r="AZ39" i="32"/>
  <c r="AY61" i="32"/>
  <c r="BA94" i="32"/>
  <c r="BA50" i="32"/>
  <c r="AZ72" i="32"/>
  <c r="AZ92" i="32"/>
  <c r="AZ113" i="32" s="1"/>
  <c r="AZ48" i="32"/>
  <c r="AY70" i="32"/>
  <c r="BB96" i="32"/>
  <c r="BB52" i="32"/>
  <c r="BA74" i="32"/>
  <c r="AZ85" i="32"/>
  <c r="AZ41" i="32"/>
  <c r="AY63" i="32"/>
  <c r="BA259" i="26"/>
  <c r="AZ225" i="26"/>
  <c r="AZ252" i="26"/>
  <c r="AZ237" i="26"/>
  <c r="AZ233" i="26"/>
  <c r="AZ250" i="26"/>
  <c r="AZ234" i="26"/>
  <c r="BA253" i="26"/>
  <c r="AZ248" i="26"/>
  <c r="AZ235" i="26"/>
  <c r="AZ246" i="26"/>
  <c r="BA257" i="26"/>
  <c r="BA255" i="26"/>
  <c r="BA251" i="26"/>
  <c r="AZ254" i="26"/>
  <c r="AZ247" i="26"/>
  <c r="AZ226" i="26"/>
  <c r="AY220" i="26"/>
  <c r="AY224" i="26"/>
  <c r="AZ241" i="26"/>
  <c r="AZ239" i="26"/>
  <c r="AZ229" i="26"/>
  <c r="AZ245" i="26"/>
  <c r="AZ240" i="26"/>
  <c r="AZ256" i="26"/>
  <c r="AZ228" i="26"/>
  <c r="AZ243" i="26"/>
  <c r="AZ238" i="26"/>
  <c r="AZ232" i="26"/>
  <c r="AY227" i="26"/>
  <c r="AZ242" i="26"/>
  <c r="AZ236" i="26"/>
  <c r="AZ230" i="26"/>
  <c r="AZ231" i="26"/>
  <c r="AZ249" i="26"/>
  <c r="BA258" i="26"/>
  <c r="AZ186" i="26"/>
  <c r="AZ179" i="26"/>
  <c r="AZ180" i="26" s="1"/>
  <c r="AZ203" i="26"/>
  <c r="AZ183" i="26"/>
  <c r="AY100" i="26"/>
  <c r="AZ58" i="26"/>
  <c r="BA142" i="26" s="1"/>
  <c r="AY103" i="26"/>
  <c r="AY105" i="26"/>
  <c r="AY106" i="26"/>
  <c r="AY104" i="26"/>
  <c r="AY108" i="26"/>
  <c r="AY107" i="26"/>
  <c r="AY102" i="26"/>
  <c r="AY101" i="26"/>
  <c r="AY109" i="26"/>
  <c r="AZ75" i="26"/>
  <c r="BA159" i="26" s="1"/>
  <c r="BA200" i="26" s="1"/>
  <c r="AY117" i="26"/>
  <c r="AZ82" i="26"/>
  <c r="BA166" i="26" s="1"/>
  <c r="BA207" i="26" s="1"/>
  <c r="AY124" i="26"/>
  <c r="AZ73" i="26"/>
  <c r="BA157" i="26" s="1"/>
  <c r="BA198" i="26" s="1"/>
  <c r="AY115" i="26"/>
  <c r="AX137" i="26"/>
  <c r="AZ90" i="26"/>
  <c r="BA174" i="26" s="1"/>
  <c r="BA215" i="26" s="1"/>
  <c r="AY132" i="26"/>
  <c r="AZ64" i="26"/>
  <c r="BA148" i="26" s="1"/>
  <c r="BA189" i="26" s="1"/>
  <c r="AZ61" i="26"/>
  <c r="BA145" i="26" s="1"/>
  <c r="BA87" i="26"/>
  <c r="BB171" i="26" s="1"/>
  <c r="BB212" i="26" s="1"/>
  <c r="AZ129" i="26"/>
  <c r="AZ65" i="26"/>
  <c r="BA149" i="26" s="1"/>
  <c r="BA190" i="26" s="1"/>
  <c r="AZ83" i="26"/>
  <c r="BA167" i="26" s="1"/>
  <c r="BA208" i="26" s="1"/>
  <c r="AY125" i="26"/>
  <c r="AZ78" i="26"/>
  <c r="BA162" i="26" s="1"/>
  <c r="AY120" i="26"/>
  <c r="AZ59" i="26"/>
  <c r="BA143" i="26" s="1"/>
  <c r="BA184" i="26" s="1"/>
  <c r="AY95" i="26"/>
  <c r="BA89" i="26"/>
  <c r="BB173" i="26" s="1"/>
  <c r="BB214" i="26" s="1"/>
  <c r="AZ131" i="26"/>
  <c r="AZ77" i="26"/>
  <c r="BA161" i="26" s="1"/>
  <c r="BA202" i="26" s="1"/>
  <c r="AY119" i="26"/>
  <c r="AZ81" i="26"/>
  <c r="BA165" i="26" s="1"/>
  <c r="BA206" i="26" s="1"/>
  <c r="AY123" i="26"/>
  <c r="AZ72" i="26"/>
  <c r="BA156" i="26" s="1"/>
  <c r="BA197" i="26" s="1"/>
  <c r="AY114" i="26"/>
  <c r="AZ67" i="26"/>
  <c r="BA151" i="26" s="1"/>
  <c r="BA192" i="26" s="1"/>
  <c r="AZ88" i="26"/>
  <c r="BA172" i="26" s="1"/>
  <c r="BA213" i="26" s="1"/>
  <c r="AY130" i="26"/>
  <c r="AZ69" i="26"/>
  <c r="BA153" i="26" s="1"/>
  <c r="BA194" i="26" s="1"/>
  <c r="AY111" i="26"/>
  <c r="AZ63" i="26"/>
  <c r="BA147" i="26" s="1"/>
  <c r="BA188" i="26" s="1"/>
  <c r="BA91" i="26"/>
  <c r="BB175" i="26" s="1"/>
  <c r="BB216" i="26" s="1"/>
  <c r="AZ133" i="26"/>
  <c r="AZ86" i="26"/>
  <c r="BA170" i="26" s="1"/>
  <c r="BA211" i="26" s="1"/>
  <c r="AY128" i="26"/>
  <c r="AZ80" i="26"/>
  <c r="BA164" i="26" s="1"/>
  <c r="BA205" i="26" s="1"/>
  <c r="AY122" i="26"/>
  <c r="AZ76" i="26"/>
  <c r="BA160" i="26" s="1"/>
  <c r="BA201" i="26" s="1"/>
  <c r="AY118" i="26"/>
  <c r="AZ70" i="26"/>
  <c r="BA154" i="26" s="1"/>
  <c r="BA195" i="26" s="1"/>
  <c r="AY112" i="26"/>
  <c r="BA85" i="26"/>
  <c r="BB169" i="26" s="1"/>
  <c r="BB210" i="26" s="1"/>
  <c r="AZ127" i="26"/>
  <c r="AZ62" i="26"/>
  <c r="BA146" i="26" s="1"/>
  <c r="BA187" i="26" s="1"/>
  <c r="AZ79" i="26"/>
  <c r="BA163" i="26" s="1"/>
  <c r="BA204" i="26" s="1"/>
  <c r="AY121" i="26"/>
  <c r="BA92" i="26"/>
  <c r="BB176" i="26" s="1"/>
  <c r="BB217" i="26" s="1"/>
  <c r="AZ134" i="26"/>
  <c r="AZ71" i="26"/>
  <c r="BA155" i="26" s="1"/>
  <c r="BA196" i="26" s="1"/>
  <c r="AY113" i="26"/>
  <c r="AZ66" i="26"/>
  <c r="BA150" i="26" s="1"/>
  <c r="BA191" i="26" s="1"/>
  <c r="AZ84" i="26"/>
  <c r="BA168" i="26" s="1"/>
  <c r="BA209" i="26" s="1"/>
  <c r="AY126" i="26"/>
  <c r="AZ74" i="26"/>
  <c r="BA158" i="26" s="1"/>
  <c r="BA199" i="26" s="1"/>
  <c r="AY116" i="26"/>
  <c r="AZ68" i="26"/>
  <c r="BA152" i="26" s="1"/>
  <c r="BA193" i="26" s="1"/>
  <c r="AY110" i="26"/>
  <c r="BA93" i="26"/>
  <c r="BB177" i="26" s="1"/>
  <c r="BB218" i="26" s="1"/>
  <c r="AZ135" i="26"/>
  <c r="AZ60" i="26"/>
  <c r="BA144" i="26" s="1"/>
  <c r="BA185" i="26" s="1"/>
  <c r="AY638" i="36" l="1"/>
  <c r="BA554" i="36"/>
  <c r="BA524" i="36"/>
  <c r="BA528" i="36"/>
  <c r="BA550" i="36"/>
  <c r="BA514" i="36"/>
  <c r="BA529" i="36"/>
  <c r="BA547" i="36"/>
  <c r="BA537" i="36"/>
  <c r="BA527" i="36"/>
  <c r="BA512" i="36"/>
  <c r="BA535" i="36"/>
  <c r="BA521" i="36"/>
  <c r="BA541" i="36"/>
  <c r="BA532" i="36"/>
  <c r="BA560" i="36"/>
  <c r="BA542" i="36"/>
  <c r="BA544" i="36"/>
  <c r="BA530" i="36"/>
  <c r="BA545" i="36"/>
  <c r="BA511" i="36"/>
  <c r="BA534" i="36"/>
  <c r="BA557" i="36"/>
  <c r="BA536" i="36"/>
  <c r="BA510" i="36"/>
  <c r="BA553" i="36"/>
  <c r="BA556" i="36"/>
  <c r="BA551" i="36"/>
  <c r="BA522" i="36"/>
  <c r="BA552" i="36"/>
  <c r="BA518" i="36"/>
  <c r="BA558" i="36"/>
  <c r="BA517" i="36"/>
  <c r="BB442" i="36"/>
  <c r="BA540" i="36"/>
  <c r="BC145" i="36"/>
  <c r="BC343" i="36"/>
  <c r="BB244" i="36"/>
  <c r="BA538" i="36"/>
  <c r="BB168" i="36"/>
  <c r="BB366" i="36"/>
  <c r="BB464" i="36" s="1"/>
  <c r="BA267" i="36"/>
  <c r="BB137" i="36"/>
  <c r="BB335" i="36"/>
  <c r="BB433" i="36" s="1"/>
  <c r="BA236" i="36"/>
  <c r="BB147" i="36"/>
  <c r="BB345" i="36"/>
  <c r="BB443" i="36" s="1"/>
  <c r="BA246" i="36"/>
  <c r="BB116" i="36"/>
  <c r="BB314" i="36"/>
  <c r="BB412" i="36" s="1"/>
  <c r="BA215" i="36"/>
  <c r="BB125" i="36"/>
  <c r="BB323" i="36"/>
  <c r="BB421" i="36" s="1"/>
  <c r="BA224" i="36"/>
  <c r="BB140" i="36"/>
  <c r="BB338" i="36"/>
  <c r="BB436" i="36" s="1"/>
  <c r="BA239" i="36"/>
  <c r="BB144" i="36"/>
  <c r="BB342" i="36"/>
  <c r="BB440" i="36" s="1"/>
  <c r="BA243" i="36"/>
  <c r="BB136" i="36"/>
  <c r="BB334" i="36"/>
  <c r="BB432" i="36" s="1"/>
  <c r="BA235" i="36"/>
  <c r="BB164" i="36"/>
  <c r="BB362" i="36"/>
  <c r="BB460" i="36" s="1"/>
  <c r="BA263" i="36"/>
  <c r="BC115" i="36"/>
  <c r="BC313" i="36"/>
  <c r="BB214" i="36"/>
  <c r="BC161" i="36"/>
  <c r="BC359" i="36"/>
  <c r="BB260" i="36"/>
  <c r="BB151" i="36"/>
  <c r="BB349" i="36"/>
  <c r="BB447" i="36" s="1"/>
  <c r="BA250" i="36"/>
  <c r="BB123" i="36"/>
  <c r="BB321" i="36"/>
  <c r="BB419" i="36" s="1"/>
  <c r="BA222" i="36"/>
  <c r="BA543" i="36"/>
  <c r="BA411" i="36"/>
  <c r="BA637" i="36" s="1"/>
  <c r="AZ509" i="36"/>
  <c r="AZ643" i="36" s="1"/>
  <c r="BB152" i="36"/>
  <c r="BB350" i="36"/>
  <c r="BB448" i="36" s="1"/>
  <c r="BA251" i="36"/>
  <c r="BB138" i="36"/>
  <c r="BB336" i="36"/>
  <c r="BB434" i="36" s="1"/>
  <c r="BA237" i="36"/>
  <c r="BB141" i="36"/>
  <c r="BB339" i="36"/>
  <c r="BB437" i="36" s="1"/>
  <c r="BA240" i="36"/>
  <c r="BB322" i="36"/>
  <c r="BB420" i="36" s="1"/>
  <c r="BB124" i="36"/>
  <c r="BA223" i="36"/>
  <c r="BB162" i="36"/>
  <c r="BB360" i="36"/>
  <c r="BB458" i="36" s="1"/>
  <c r="BA261" i="36"/>
  <c r="BB148" i="36"/>
  <c r="BB346" i="36"/>
  <c r="BB444" i="36" s="1"/>
  <c r="BA247" i="36"/>
  <c r="BB130" i="36"/>
  <c r="BB328" i="36"/>
  <c r="BB426" i="36" s="1"/>
  <c r="BA229" i="36"/>
  <c r="BA546" i="36"/>
  <c r="BB160" i="36"/>
  <c r="BB358" i="36"/>
  <c r="BB456" i="36" s="1"/>
  <c r="BA259" i="36"/>
  <c r="BB127" i="36"/>
  <c r="BB325" i="36"/>
  <c r="BB423" i="36" s="1"/>
  <c r="BA226" i="36"/>
  <c r="BA531" i="36"/>
  <c r="BB441" i="36"/>
  <c r="BA539" i="36"/>
  <c r="BA562" i="36"/>
  <c r="BA548" i="36"/>
  <c r="BB142" i="36"/>
  <c r="BB340" i="36"/>
  <c r="BB438" i="36" s="1"/>
  <c r="BA241" i="36"/>
  <c r="BB159" i="36"/>
  <c r="BB357" i="36"/>
  <c r="BB455" i="36" s="1"/>
  <c r="BA258" i="36"/>
  <c r="BA520" i="36"/>
  <c r="BA526" i="36"/>
  <c r="BB133" i="36"/>
  <c r="BB331" i="36"/>
  <c r="BB429" i="36" s="1"/>
  <c r="BA232" i="36"/>
  <c r="BB157" i="36"/>
  <c r="BB355" i="36"/>
  <c r="BB453" i="36" s="1"/>
  <c r="BA256" i="36"/>
  <c r="BB134" i="36"/>
  <c r="BB332" i="36"/>
  <c r="BB430" i="36" s="1"/>
  <c r="BA233" i="36"/>
  <c r="BB156" i="36"/>
  <c r="BB354" i="36"/>
  <c r="BB452" i="36" s="1"/>
  <c r="BA255" i="36"/>
  <c r="BB129" i="36"/>
  <c r="BB327" i="36"/>
  <c r="BB425" i="36" s="1"/>
  <c r="BA228" i="36"/>
  <c r="BB166" i="36"/>
  <c r="BB364" i="36"/>
  <c r="BB462" i="36" s="1"/>
  <c r="BA265" i="36"/>
  <c r="BA515" i="36"/>
  <c r="BB153" i="36"/>
  <c r="BB351" i="36"/>
  <c r="BB449" i="36" s="1"/>
  <c r="BA252" i="36"/>
  <c r="BA523" i="36"/>
  <c r="BB117" i="36"/>
  <c r="BB315" i="36"/>
  <c r="BB413" i="36" s="1"/>
  <c r="BA216" i="36"/>
  <c r="BB135" i="36"/>
  <c r="BB333" i="36"/>
  <c r="BB431" i="36" s="1"/>
  <c r="BA234" i="36"/>
  <c r="BB143" i="36"/>
  <c r="BB341" i="36"/>
  <c r="BB439" i="36" s="1"/>
  <c r="BA242" i="36"/>
  <c r="BA549" i="36"/>
  <c r="BA559" i="36"/>
  <c r="BB158" i="36"/>
  <c r="BB356" i="36"/>
  <c r="BB454" i="36" s="1"/>
  <c r="BA257" i="36"/>
  <c r="BA533" i="36"/>
  <c r="BB122" i="36"/>
  <c r="BB320" i="36"/>
  <c r="BA221" i="36"/>
  <c r="BB121" i="36"/>
  <c r="BB319" i="36"/>
  <c r="BB417" i="36" s="1"/>
  <c r="BA220" i="36"/>
  <c r="BA418" i="36"/>
  <c r="BA635" i="36" s="1"/>
  <c r="AZ516" i="36"/>
  <c r="AZ641" i="36" s="1"/>
  <c r="BB167" i="36"/>
  <c r="BB365" i="36"/>
  <c r="BB463" i="36" s="1"/>
  <c r="BA266" i="36"/>
  <c r="BB139" i="36"/>
  <c r="BB337" i="36"/>
  <c r="BB435" i="36" s="1"/>
  <c r="BA238" i="36"/>
  <c r="BB330" i="36"/>
  <c r="BB428" i="36" s="1"/>
  <c r="BB132" i="36"/>
  <c r="BA231" i="36"/>
  <c r="BB150" i="36"/>
  <c r="BB348" i="36"/>
  <c r="BB446" i="36" s="1"/>
  <c r="BA249" i="36"/>
  <c r="BB131" i="36"/>
  <c r="BB329" i="36"/>
  <c r="BB427" i="36" s="1"/>
  <c r="BA230" i="36"/>
  <c r="BB120" i="36"/>
  <c r="BB318" i="36"/>
  <c r="BB416" i="36" s="1"/>
  <c r="BA219" i="36"/>
  <c r="BB118" i="36"/>
  <c r="BB316" i="36"/>
  <c r="BB414" i="36" s="1"/>
  <c r="BA217" i="36"/>
  <c r="BC146" i="36"/>
  <c r="BC344" i="36"/>
  <c r="BB245" i="36"/>
  <c r="BB155" i="36"/>
  <c r="BB353" i="36"/>
  <c r="BB451" i="36" s="1"/>
  <c r="BA254" i="36"/>
  <c r="BB119" i="36"/>
  <c r="BB317" i="36"/>
  <c r="BA218" i="36"/>
  <c r="BA561" i="36"/>
  <c r="BA525" i="36"/>
  <c r="BA519" i="36"/>
  <c r="AZ637" i="36"/>
  <c r="AZ638" i="36" s="1"/>
  <c r="BB126" i="36"/>
  <c r="BB324" i="36"/>
  <c r="BB422" i="36" s="1"/>
  <c r="BA225" i="36"/>
  <c r="BA415" i="36"/>
  <c r="BA636" i="36" s="1"/>
  <c r="AZ513" i="36"/>
  <c r="AZ642" i="36" s="1"/>
  <c r="BB128" i="36"/>
  <c r="BB326" i="36"/>
  <c r="BB424" i="36" s="1"/>
  <c r="BA227" i="36"/>
  <c r="BB149" i="36"/>
  <c r="BB347" i="36"/>
  <c r="BB445" i="36" s="1"/>
  <c r="BA248" i="36"/>
  <c r="BB163" i="36"/>
  <c r="BB361" i="36"/>
  <c r="BB459" i="36" s="1"/>
  <c r="BA262" i="36"/>
  <c r="BB457" i="36"/>
  <c r="BA555" i="36"/>
  <c r="BB165" i="36"/>
  <c r="BB363" i="36"/>
  <c r="BB461" i="36" s="1"/>
  <c r="BA264" i="36"/>
  <c r="BB154" i="36"/>
  <c r="BB352" i="36"/>
  <c r="BB450" i="36" s="1"/>
  <c r="BA253" i="36"/>
  <c r="AY625" i="36"/>
  <c r="AZ628" i="36"/>
  <c r="BA618" i="36"/>
  <c r="AZ624" i="36"/>
  <c r="AY644" i="36"/>
  <c r="AX645" i="36"/>
  <c r="AZ630" i="36"/>
  <c r="BA617" i="36"/>
  <c r="AZ622" i="36"/>
  <c r="BA616" i="36"/>
  <c r="AZ629" i="36"/>
  <c r="AZ623" i="36"/>
  <c r="AY619" i="36"/>
  <c r="AZ408" i="36"/>
  <c r="AX505" i="36"/>
  <c r="BA209" i="36"/>
  <c r="BA111" i="36"/>
  <c r="AZ308" i="36"/>
  <c r="BB406" i="36"/>
  <c r="BA407" i="36"/>
  <c r="AY603" i="36"/>
  <c r="AY77" i="32"/>
  <c r="AZ99" i="32"/>
  <c r="AZ100" i="32" s="1"/>
  <c r="AZ134" i="32"/>
  <c r="AZ126" i="32"/>
  <c r="BC96" i="32"/>
  <c r="BC52" i="32"/>
  <c r="BB74" i="32"/>
  <c r="BB93" i="32"/>
  <c r="BB49" i="32"/>
  <c r="BA71" i="32"/>
  <c r="BD90" i="32"/>
  <c r="BD46" i="32"/>
  <c r="BC68" i="32"/>
  <c r="BA83" i="32"/>
  <c r="BA39" i="32"/>
  <c r="AZ61" i="32"/>
  <c r="BB82" i="32"/>
  <c r="BB38" i="32"/>
  <c r="BA60" i="32"/>
  <c r="AZ108" i="32"/>
  <c r="AY120" i="32"/>
  <c r="AZ103" i="32"/>
  <c r="AY124" i="32"/>
  <c r="BC86" i="32"/>
  <c r="BC42" i="32"/>
  <c r="BB64" i="32"/>
  <c r="BA110" i="32"/>
  <c r="AZ131" i="32"/>
  <c r="BA84" i="32"/>
  <c r="BA40" i="32"/>
  <c r="AZ62" i="32"/>
  <c r="BA115" i="32"/>
  <c r="AZ136" i="32"/>
  <c r="BA85" i="32"/>
  <c r="BA41" i="32"/>
  <c r="AZ63" i="32"/>
  <c r="BA92" i="32"/>
  <c r="BA113" i="32" s="1"/>
  <c r="BA48" i="32"/>
  <c r="AZ70" i="32"/>
  <c r="BA88" i="32"/>
  <c r="BA109" i="32" s="1"/>
  <c r="BA44" i="32"/>
  <c r="AZ66" i="32"/>
  <c r="AZ55" i="32"/>
  <c r="BA116" i="32"/>
  <c r="AZ137" i="32"/>
  <c r="BB91" i="32"/>
  <c r="BB47" i="32"/>
  <c r="BA69" i="32"/>
  <c r="AZ104" i="32"/>
  <c r="AY125" i="32"/>
  <c r="BA107" i="32"/>
  <c r="AZ128" i="32"/>
  <c r="BA87" i="32"/>
  <c r="BA43" i="32"/>
  <c r="AZ65" i="32"/>
  <c r="BB95" i="32"/>
  <c r="BB51" i="32"/>
  <c r="BA73" i="32"/>
  <c r="BA114" i="32"/>
  <c r="AZ135" i="32"/>
  <c r="BA112" i="32"/>
  <c r="AZ133" i="32"/>
  <c r="BB94" i="32"/>
  <c r="BB50" i="32"/>
  <c r="BA72" i="32"/>
  <c r="AX141" i="32"/>
  <c r="BA111" i="32"/>
  <c r="AZ132" i="32"/>
  <c r="AZ106" i="32"/>
  <c r="AY127" i="32"/>
  <c r="BC89" i="32"/>
  <c r="BC45" i="32"/>
  <c r="BB67" i="32"/>
  <c r="BA117" i="32"/>
  <c r="AZ138" i="32"/>
  <c r="AZ130" i="32"/>
  <c r="BB259" i="26"/>
  <c r="AY261" i="26"/>
  <c r="BA245" i="26"/>
  <c r="BA226" i="26"/>
  <c r="BA250" i="26"/>
  <c r="BA228" i="26"/>
  <c r="BA246" i="26"/>
  <c r="BA243" i="26"/>
  <c r="BA249" i="26"/>
  <c r="BA232" i="26"/>
  <c r="BA254" i="26"/>
  <c r="BA231" i="26"/>
  <c r="BB251" i="26"/>
  <c r="BA252" i="26"/>
  <c r="BA233" i="26"/>
  <c r="BB255" i="26"/>
  <c r="BA239" i="26"/>
  <c r="BA256" i="26"/>
  <c r="BA237" i="26"/>
  <c r="BB253" i="26"/>
  <c r="AZ220" i="26"/>
  <c r="AZ224" i="26"/>
  <c r="BA234" i="26"/>
  <c r="BA236" i="26"/>
  <c r="BB257" i="26"/>
  <c r="BA238" i="26"/>
  <c r="BA225" i="26"/>
  <c r="BA248" i="26"/>
  <c r="AZ244" i="26"/>
  <c r="BB258" i="26"/>
  <c r="BA229" i="26"/>
  <c r="BA230" i="26"/>
  <c r="BA235" i="26"/>
  <c r="BA240" i="26"/>
  <c r="BA242" i="26"/>
  <c r="BA247" i="26"/>
  <c r="BA241" i="26"/>
  <c r="AZ227" i="26"/>
  <c r="BA186" i="26"/>
  <c r="BA179" i="26"/>
  <c r="BA180" i="26" s="1"/>
  <c r="BA183" i="26"/>
  <c r="BA203" i="26"/>
  <c r="AZ109" i="26"/>
  <c r="AZ107" i="26"/>
  <c r="AZ100" i="26"/>
  <c r="BA58" i="26"/>
  <c r="BB142" i="26" s="1"/>
  <c r="AZ104" i="26"/>
  <c r="AZ108" i="26"/>
  <c r="AZ105" i="26"/>
  <c r="AZ101" i="26"/>
  <c r="AZ103" i="26"/>
  <c r="AZ106" i="26"/>
  <c r="AZ102" i="26"/>
  <c r="BA59" i="26"/>
  <c r="BB143" i="26" s="1"/>
  <c r="BB184" i="26" s="1"/>
  <c r="AZ95" i="26"/>
  <c r="BA78" i="26"/>
  <c r="BB162" i="26" s="1"/>
  <c r="AZ120" i="26"/>
  <c r="BB93" i="26"/>
  <c r="BC177" i="26" s="1"/>
  <c r="BC218" i="26" s="1"/>
  <c r="BA135" i="26"/>
  <c r="BA66" i="26"/>
  <c r="BB150" i="26" s="1"/>
  <c r="BB191" i="26" s="1"/>
  <c r="BA79" i="26"/>
  <c r="BB163" i="26" s="1"/>
  <c r="BB204" i="26" s="1"/>
  <c r="AZ121" i="26"/>
  <c r="BA80" i="26"/>
  <c r="BB164" i="26" s="1"/>
  <c r="BB205" i="26" s="1"/>
  <c r="AZ122" i="26"/>
  <c r="BA68" i="26"/>
  <c r="BB152" i="26" s="1"/>
  <c r="BB193" i="26" s="1"/>
  <c r="AZ110" i="26"/>
  <c r="BB91" i="26"/>
  <c r="BC175" i="26" s="1"/>
  <c r="BC216" i="26" s="1"/>
  <c r="BA133" i="26"/>
  <c r="BA69" i="26"/>
  <c r="BB153" i="26" s="1"/>
  <c r="BB194" i="26" s="1"/>
  <c r="AZ111" i="26"/>
  <c r="BA67" i="26"/>
  <c r="BB151" i="26" s="1"/>
  <c r="BB192" i="26" s="1"/>
  <c r="BA72" i="26"/>
  <c r="BB156" i="26" s="1"/>
  <c r="BB197" i="26" s="1"/>
  <c r="AZ114" i="26"/>
  <c r="BB89" i="26"/>
  <c r="BC173" i="26" s="1"/>
  <c r="BC214" i="26" s="1"/>
  <c r="BA131" i="26"/>
  <c r="BA64" i="26"/>
  <c r="BB148" i="26" s="1"/>
  <c r="BB189" i="26" s="1"/>
  <c r="BA60" i="26"/>
  <c r="BB144" i="26" s="1"/>
  <c r="BB185" i="26" s="1"/>
  <c r="BB92" i="26"/>
  <c r="BC176" i="26" s="1"/>
  <c r="BC217" i="26" s="1"/>
  <c r="BA134" i="26"/>
  <c r="BA88" i="26"/>
  <c r="BB172" i="26" s="1"/>
  <c r="BB213" i="26" s="1"/>
  <c r="AZ130" i="26"/>
  <c r="BA77" i="26"/>
  <c r="BB161" i="26" s="1"/>
  <c r="BB202" i="26" s="1"/>
  <c r="AZ119" i="26"/>
  <c r="BA84" i="26"/>
  <c r="BB168" i="26" s="1"/>
  <c r="BB209" i="26" s="1"/>
  <c r="AZ126" i="26"/>
  <c r="BA76" i="26"/>
  <c r="BB160" i="26" s="1"/>
  <c r="BB201" i="26" s="1"/>
  <c r="AZ118" i="26"/>
  <c r="BB87" i="26"/>
  <c r="BC171" i="26" s="1"/>
  <c r="BC212" i="26" s="1"/>
  <c r="BA129" i="26"/>
  <c r="BA61" i="26"/>
  <c r="BB145" i="26" s="1"/>
  <c r="BB85" i="26"/>
  <c r="BC169" i="26" s="1"/>
  <c r="BC210" i="26" s="1"/>
  <c r="BA127" i="26"/>
  <c r="BA63" i="26"/>
  <c r="BB147" i="26" s="1"/>
  <c r="BB188" i="26" s="1"/>
  <c r="BA65" i="26"/>
  <c r="BB149" i="26" s="1"/>
  <c r="BB190" i="26" s="1"/>
  <c r="BA74" i="26"/>
  <c r="BB158" i="26" s="1"/>
  <c r="BB199" i="26" s="1"/>
  <c r="AZ116" i="26"/>
  <c r="BA71" i="26"/>
  <c r="BB155" i="26" s="1"/>
  <c r="BB196" i="26" s="1"/>
  <c r="AZ113" i="26"/>
  <c r="BA62" i="26"/>
  <c r="BB146" i="26" s="1"/>
  <c r="BB187" i="26" s="1"/>
  <c r="BA81" i="26"/>
  <c r="BB165" i="26" s="1"/>
  <c r="BB206" i="26" s="1"/>
  <c r="AZ123" i="26"/>
  <c r="BA75" i="26"/>
  <c r="BB159" i="26" s="1"/>
  <c r="BB200" i="26" s="1"/>
  <c r="AZ117" i="26"/>
  <c r="BA70" i="26"/>
  <c r="BB154" i="26" s="1"/>
  <c r="BB195" i="26" s="1"/>
  <c r="AZ112" i="26"/>
  <c r="BA86" i="26"/>
  <c r="BB170" i="26" s="1"/>
  <c r="BB211" i="26" s="1"/>
  <c r="AZ128" i="26"/>
  <c r="AY137" i="26"/>
  <c r="BA83" i="26"/>
  <c r="BB167" i="26" s="1"/>
  <c r="BB208" i="26" s="1"/>
  <c r="AZ125" i="26"/>
  <c r="BA90" i="26"/>
  <c r="BB174" i="26" s="1"/>
  <c r="BB215" i="26" s="1"/>
  <c r="AZ132" i="26"/>
  <c r="BA73" i="26"/>
  <c r="BB157" i="26" s="1"/>
  <c r="BB198" i="26" s="1"/>
  <c r="AZ115" i="26"/>
  <c r="BA82" i="26"/>
  <c r="BB166" i="26" s="1"/>
  <c r="BB207" i="26" s="1"/>
  <c r="AZ124" i="26"/>
  <c r="BB559" i="36" l="1"/>
  <c r="BB543" i="36"/>
  <c r="BB520" i="36"/>
  <c r="BB515" i="36"/>
  <c r="BB552" i="36"/>
  <c r="BB518" i="36"/>
  <c r="BB546" i="36"/>
  <c r="BB551" i="36"/>
  <c r="BB544" i="36"/>
  <c r="BB553" i="36"/>
  <c r="BB554" i="36"/>
  <c r="BB558" i="36"/>
  <c r="BB561" i="36"/>
  <c r="BB547" i="36"/>
  <c r="BB545" i="36"/>
  <c r="BB510" i="36"/>
  <c r="BB522" i="36"/>
  <c r="BB548" i="36"/>
  <c r="BB511" i="36"/>
  <c r="BB556" i="36"/>
  <c r="BB541" i="36"/>
  <c r="BB529" i="36"/>
  <c r="BB532" i="36"/>
  <c r="BB530" i="36"/>
  <c r="BB528" i="36"/>
  <c r="BB524" i="36"/>
  <c r="BB517" i="36"/>
  <c r="BC128" i="36"/>
  <c r="BC326" i="36"/>
  <c r="BC424" i="36" s="1"/>
  <c r="BB227" i="36"/>
  <c r="BC132" i="36"/>
  <c r="BC330" i="36"/>
  <c r="BC428" i="36" s="1"/>
  <c r="BB231" i="36"/>
  <c r="BB514" i="36"/>
  <c r="BC325" i="36"/>
  <c r="BC423" i="36" s="1"/>
  <c r="BC127" i="36"/>
  <c r="BB226" i="36"/>
  <c r="BC151" i="36"/>
  <c r="BC349" i="36"/>
  <c r="BC447" i="36" s="1"/>
  <c r="BB250" i="36"/>
  <c r="BC126" i="36"/>
  <c r="BC324" i="36"/>
  <c r="BC422" i="36" s="1"/>
  <c r="BB225" i="36"/>
  <c r="BC119" i="36"/>
  <c r="BC317" i="36"/>
  <c r="BB218" i="36"/>
  <c r="BC122" i="36"/>
  <c r="BC320" i="36"/>
  <c r="BB221" i="36"/>
  <c r="BC117" i="36"/>
  <c r="BC315" i="36"/>
  <c r="BC413" i="36" s="1"/>
  <c r="BB216" i="36"/>
  <c r="BC153" i="36"/>
  <c r="BC351" i="36"/>
  <c r="BC449" i="36" s="1"/>
  <c r="BB252" i="36"/>
  <c r="BC157" i="36"/>
  <c r="BC355" i="36"/>
  <c r="BC453" i="36" s="1"/>
  <c r="BB256" i="36"/>
  <c r="BC130" i="36"/>
  <c r="BC328" i="36"/>
  <c r="BC426" i="36" s="1"/>
  <c r="BB229" i="36"/>
  <c r="BC141" i="36"/>
  <c r="BC339" i="36"/>
  <c r="BC437" i="36" s="1"/>
  <c r="BB240" i="36"/>
  <c r="BC158" i="36"/>
  <c r="BC356" i="36"/>
  <c r="BC454" i="36" s="1"/>
  <c r="BB257" i="36"/>
  <c r="BC165" i="36"/>
  <c r="BC363" i="36"/>
  <c r="BC461" i="36" s="1"/>
  <c r="BB264" i="36"/>
  <c r="BC163" i="36"/>
  <c r="BC361" i="36"/>
  <c r="BC459" i="36" s="1"/>
  <c r="BB262" i="36"/>
  <c r="BC120" i="36"/>
  <c r="BC318" i="36"/>
  <c r="BC416" i="36" s="1"/>
  <c r="BB219" i="36"/>
  <c r="BC133" i="36"/>
  <c r="BC331" i="36"/>
  <c r="BC429" i="36" s="1"/>
  <c r="BB232" i="36"/>
  <c r="BB531" i="36"/>
  <c r="BC136" i="36"/>
  <c r="BC334" i="36"/>
  <c r="BC432" i="36" s="1"/>
  <c r="BB235" i="36"/>
  <c r="BD145" i="36"/>
  <c r="BD343" i="36"/>
  <c r="BC244" i="36"/>
  <c r="BD146" i="36"/>
  <c r="BD344" i="36"/>
  <c r="BC245" i="36"/>
  <c r="BB418" i="36"/>
  <c r="BA516" i="36"/>
  <c r="BA641" i="36" s="1"/>
  <c r="BC156" i="36"/>
  <c r="BC354" i="36"/>
  <c r="BC452" i="36" s="1"/>
  <c r="BB255" i="36"/>
  <c r="BC142" i="36"/>
  <c r="BC340" i="36"/>
  <c r="BC438" i="36" s="1"/>
  <c r="BB241" i="36"/>
  <c r="BB411" i="36"/>
  <c r="BB637" i="36" s="1"/>
  <c r="BA509" i="36"/>
  <c r="BA643" i="36" s="1"/>
  <c r="BC164" i="36"/>
  <c r="BC362" i="36"/>
  <c r="BC460" i="36" s="1"/>
  <c r="BB263" i="36"/>
  <c r="BC137" i="36"/>
  <c r="BC335" i="36"/>
  <c r="BC433" i="36" s="1"/>
  <c r="BB236" i="36"/>
  <c r="BC168" i="36"/>
  <c r="BC366" i="36"/>
  <c r="BC464" i="36" s="1"/>
  <c r="BB267" i="36"/>
  <c r="BC139" i="36"/>
  <c r="BC337" i="36"/>
  <c r="BC435" i="36" s="1"/>
  <c r="BB238" i="36"/>
  <c r="BB535" i="36"/>
  <c r="BB550" i="36"/>
  <c r="BC167" i="36"/>
  <c r="BC365" i="36"/>
  <c r="BC463" i="36" s="1"/>
  <c r="BB266" i="36"/>
  <c r="BB533" i="36"/>
  <c r="BC134" i="36"/>
  <c r="BC332" i="36"/>
  <c r="BC430" i="36" s="1"/>
  <c r="BB233" i="36"/>
  <c r="BB562" i="36"/>
  <c r="BC123" i="36"/>
  <c r="BC321" i="36"/>
  <c r="BC419" i="36" s="1"/>
  <c r="BB222" i="36"/>
  <c r="BB521" i="36"/>
  <c r="BC154" i="36"/>
  <c r="BC352" i="36"/>
  <c r="BC450" i="36" s="1"/>
  <c r="BB253" i="36"/>
  <c r="BC457" i="36"/>
  <c r="BB555" i="36"/>
  <c r="BC155" i="36"/>
  <c r="BC353" i="36"/>
  <c r="BC451" i="36" s="1"/>
  <c r="BB254" i="36"/>
  <c r="BC152" i="36"/>
  <c r="BC350" i="36"/>
  <c r="BC448" i="36" s="1"/>
  <c r="BB251" i="36"/>
  <c r="BD161" i="36"/>
  <c r="BD359" i="36"/>
  <c r="BC260" i="36"/>
  <c r="BC125" i="36"/>
  <c r="BC323" i="36"/>
  <c r="BC421" i="36" s="1"/>
  <c r="BB224" i="36"/>
  <c r="BC147" i="36"/>
  <c r="BC345" i="36"/>
  <c r="BC443" i="36" s="1"/>
  <c r="BB246" i="36"/>
  <c r="BC442" i="36"/>
  <c r="BB540" i="36"/>
  <c r="BB549" i="36"/>
  <c r="BB557" i="36"/>
  <c r="BB542" i="36"/>
  <c r="BB519" i="36"/>
  <c r="BC121" i="36"/>
  <c r="BC319" i="36"/>
  <c r="BC417" i="36" s="1"/>
  <c r="BB220" i="36"/>
  <c r="BB523" i="36"/>
  <c r="BC159" i="36"/>
  <c r="BC357" i="36"/>
  <c r="BC455" i="36" s="1"/>
  <c r="BB258" i="36"/>
  <c r="BC441" i="36"/>
  <c r="BB539" i="36"/>
  <c r="BD115" i="36"/>
  <c r="BD313" i="36"/>
  <c r="BC214" i="36"/>
  <c r="BB536" i="36"/>
  <c r="BB415" i="36"/>
  <c r="BA513" i="36"/>
  <c r="BA642" i="36" s="1"/>
  <c r="BC150" i="36"/>
  <c r="BC348" i="36"/>
  <c r="BC446" i="36" s="1"/>
  <c r="BB249" i="36"/>
  <c r="BC135" i="36"/>
  <c r="BC333" i="36"/>
  <c r="BC431" i="36" s="1"/>
  <c r="BB234" i="36"/>
  <c r="BC166" i="36"/>
  <c r="BC364" i="36"/>
  <c r="BC462" i="36" s="1"/>
  <c r="BB265" i="36"/>
  <c r="BC129" i="36"/>
  <c r="BC327" i="36"/>
  <c r="BC425" i="36" s="1"/>
  <c r="BB228" i="36"/>
  <c r="BC358" i="36"/>
  <c r="BC456" i="36" s="1"/>
  <c r="BC160" i="36"/>
  <c r="BB259" i="36"/>
  <c r="BC148" i="36"/>
  <c r="BC346" i="36"/>
  <c r="BC444" i="36" s="1"/>
  <c r="BB247" i="36"/>
  <c r="BC162" i="36"/>
  <c r="BC360" i="36"/>
  <c r="BC458" i="36" s="1"/>
  <c r="BB261" i="36"/>
  <c r="BC138" i="36"/>
  <c r="BC336" i="36"/>
  <c r="BC434" i="36" s="1"/>
  <c r="BB237" i="36"/>
  <c r="BB534" i="36"/>
  <c r="BB560" i="36"/>
  <c r="BB512" i="36"/>
  <c r="BB527" i="36"/>
  <c r="BB537" i="36"/>
  <c r="BB526" i="36"/>
  <c r="BC149" i="36"/>
  <c r="BC347" i="36"/>
  <c r="BC445" i="36" s="1"/>
  <c r="BB248" i="36"/>
  <c r="BB525" i="36"/>
  <c r="BC118" i="36"/>
  <c r="BC316" i="36"/>
  <c r="BC414" i="36" s="1"/>
  <c r="BB217" i="36"/>
  <c r="BC131" i="36"/>
  <c r="BC329" i="36"/>
  <c r="BC427" i="36" s="1"/>
  <c r="BB230" i="36"/>
  <c r="BC143" i="36"/>
  <c r="BC341" i="36"/>
  <c r="BC439" i="36" s="1"/>
  <c r="BB242" i="36"/>
  <c r="BC124" i="36"/>
  <c r="BC322" i="36"/>
  <c r="BC420" i="36" s="1"/>
  <c r="BB223" i="36"/>
  <c r="BC144" i="36"/>
  <c r="BC342" i="36"/>
  <c r="BC440" i="36" s="1"/>
  <c r="BB243" i="36"/>
  <c r="BC140" i="36"/>
  <c r="BC338" i="36"/>
  <c r="BC436" i="36" s="1"/>
  <c r="BB239" i="36"/>
  <c r="BC116" i="36"/>
  <c r="BC314" i="36"/>
  <c r="BC412" i="36" s="1"/>
  <c r="BB215" i="36"/>
  <c r="BB538" i="36"/>
  <c r="BB616" i="36"/>
  <c r="BB618" i="36"/>
  <c r="BA624" i="36"/>
  <c r="BA623" i="36"/>
  <c r="BA630" i="36"/>
  <c r="BB617" i="36"/>
  <c r="BA629" i="36"/>
  <c r="BA622" i="36"/>
  <c r="AZ644" i="36"/>
  <c r="BA628" i="36"/>
  <c r="BA638" i="36"/>
  <c r="AY645" i="36"/>
  <c r="AZ625" i="36"/>
  <c r="AZ619" i="36"/>
  <c r="BA408" i="36"/>
  <c r="AY505" i="36"/>
  <c r="BB209" i="36"/>
  <c r="BB111" i="36"/>
  <c r="BA308" i="36"/>
  <c r="BC406" i="36"/>
  <c r="BB407" i="36"/>
  <c r="AZ603" i="36"/>
  <c r="AZ77" i="32"/>
  <c r="BA99" i="32"/>
  <c r="BA100" i="32" s="1"/>
  <c r="BA134" i="32"/>
  <c r="BB116" i="32"/>
  <c r="BA137" i="32"/>
  <c r="BB83" i="32"/>
  <c r="BB39" i="32"/>
  <c r="BA61" i="32"/>
  <c r="BD96" i="32"/>
  <c r="BD52" i="32"/>
  <c r="BC74" i="32"/>
  <c r="BA105" i="32"/>
  <c r="BB107" i="32"/>
  <c r="BA128" i="32"/>
  <c r="BA104" i="32"/>
  <c r="AZ125" i="32"/>
  <c r="BC91" i="32"/>
  <c r="BC47" i="32"/>
  <c r="BB69" i="32"/>
  <c r="BA108" i="32"/>
  <c r="AZ129" i="32"/>
  <c r="BB87" i="32"/>
  <c r="BB43" i="32"/>
  <c r="BA65" i="32"/>
  <c r="BC94" i="32"/>
  <c r="BC50" i="32"/>
  <c r="BB72" i="32"/>
  <c r="BD86" i="32"/>
  <c r="BD42" i="32"/>
  <c r="BC64" i="32"/>
  <c r="BB114" i="32"/>
  <c r="BA135" i="32"/>
  <c r="BA106" i="32"/>
  <c r="AZ127" i="32"/>
  <c r="AY141" i="32"/>
  <c r="BC82" i="32"/>
  <c r="BC38" i="32"/>
  <c r="BB60" i="32"/>
  <c r="BC95" i="32"/>
  <c r="BC51" i="32"/>
  <c r="BB73" i="32"/>
  <c r="BE90" i="32"/>
  <c r="BE46" i="32"/>
  <c r="BD68" i="32"/>
  <c r="BB115" i="32"/>
  <c r="BA136" i="32"/>
  <c r="BD89" i="32"/>
  <c r="BD45" i="32"/>
  <c r="BC67" i="32"/>
  <c r="BB111" i="32"/>
  <c r="BA132" i="32"/>
  <c r="BB112" i="32"/>
  <c r="BA133" i="32"/>
  <c r="BB84" i="32"/>
  <c r="BB40" i="32"/>
  <c r="BA62" i="32"/>
  <c r="BB110" i="32"/>
  <c r="BA131" i="32"/>
  <c r="AZ120" i="32"/>
  <c r="BA103" i="32"/>
  <c r="AZ124" i="32"/>
  <c r="BA55" i="32"/>
  <c r="BC93" i="32"/>
  <c r="BC49" i="32"/>
  <c r="BB71" i="32"/>
  <c r="BA130" i="32"/>
  <c r="BB117" i="32"/>
  <c r="BA138" i="32"/>
  <c r="BB88" i="32"/>
  <c r="BB109" i="32" s="1"/>
  <c r="BB44" i="32"/>
  <c r="BA66" i="32"/>
  <c r="BB92" i="32"/>
  <c r="BB113" i="32" s="1"/>
  <c r="BB48" i="32"/>
  <c r="BA70" i="32"/>
  <c r="BB85" i="32"/>
  <c r="BB41" i="32"/>
  <c r="BA63" i="32"/>
  <c r="BB186" i="26"/>
  <c r="BB227" i="26" s="1"/>
  <c r="BC259" i="26"/>
  <c r="BA224" i="26"/>
  <c r="BB252" i="26"/>
  <c r="BB243" i="26"/>
  <c r="BC255" i="26"/>
  <c r="BA244" i="26"/>
  <c r="AZ261" i="26"/>
  <c r="BB236" i="26"/>
  <c r="BC253" i="26"/>
  <c r="BB254" i="26"/>
  <c r="BB238" i="26"/>
  <c r="BB256" i="26"/>
  <c r="BB240" i="26"/>
  <c r="BB233" i="26"/>
  <c r="BB246" i="26"/>
  <c r="BB241" i="26"/>
  <c r="BB231" i="26"/>
  <c r="BB242" i="26"/>
  <c r="BC258" i="26"/>
  <c r="BB225" i="26"/>
  <c r="BA227" i="26"/>
  <c r="BB234" i="26"/>
  <c r="BB249" i="26"/>
  <c r="BB229" i="26"/>
  <c r="BB226" i="26"/>
  <c r="BB235" i="26"/>
  <c r="BB245" i="26"/>
  <c r="BB237" i="26"/>
  <c r="BB247" i="26"/>
  <c r="BB250" i="26"/>
  <c r="BB230" i="26"/>
  <c r="BB232" i="26"/>
  <c r="BB239" i="26"/>
  <c r="BB248" i="26"/>
  <c r="BB228" i="26"/>
  <c r="BC251" i="26"/>
  <c r="BC257" i="26"/>
  <c r="BA220" i="26"/>
  <c r="BB203" i="26"/>
  <c r="BB179" i="26"/>
  <c r="BB180" i="26" s="1"/>
  <c r="BB183" i="26"/>
  <c r="BA102" i="26"/>
  <c r="BA107" i="26"/>
  <c r="BA101" i="26"/>
  <c r="BA106" i="26"/>
  <c r="BA104" i="26"/>
  <c r="BA108" i="26"/>
  <c r="BA103" i="26"/>
  <c r="BA100" i="26"/>
  <c r="BB58" i="26"/>
  <c r="BC142" i="26" s="1"/>
  <c r="BA105" i="26"/>
  <c r="BA109" i="26"/>
  <c r="BB61" i="26"/>
  <c r="BC145" i="26" s="1"/>
  <c r="BB66" i="26"/>
  <c r="BC150" i="26" s="1"/>
  <c r="BC191" i="26" s="1"/>
  <c r="BB73" i="26"/>
  <c r="BC157" i="26" s="1"/>
  <c r="BC198" i="26" s="1"/>
  <c r="BA115" i="26"/>
  <c r="BC92" i="26"/>
  <c r="BD176" i="26" s="1"/>
  <c r="BD217" i="26" s="1"/>
  <c r="BB134" i="26"/>
  <c r="BB68" i="26"/>
  <c r="BC152" i="26" s="1"/>
  <c r="BC193" i="26" s="1"/>
  <c r="BA110" i="26"/>
  <c r="AZ137" i="26"/>
  <c r="BB75" i="26"/>
  <c r="BC159" i="26" s="1"/>
  <c r="BC200" i="26" s="1"/>
  <c r="BA117" i="26"/>
  <c r="BB83" i="26"/>
  <c r="BC167" i="26" s="1"/>
  <c r="BC208" i="26" s="1"/>
  <c r="BA125" i="26"/>
  <c r="BB64" i="26"/>
  <c r="BC148" i="26" s="1"/>
  <c r="BC189" i="26" s="1"/>
  <c r="BB67" i="26"/>
  <c r="BC151" i="26" s="1"/>
  <c r="BC192" i="26" s="1"/>
  <c r="BB79" i="26"/>
  <c r="BC163" i="26" s="1"/>
  <c r="BC204" i="26" s="1"/>
  <c r="BA121" i="26"/>
  <c r="BB59" i="26"/>
  <c r="BC143" i="26" s="1"/>
  <c r="BC184" i="26" s="1"/>
  <c r="BA95" i="26"/>
  <c r="BB78" i="26"/>
  <c r="BC162" i="26" s="1"/>
  <c r="BA120" i="26"/>
  <c r="BC85" i="26"/>
  <c r="BD169" i="26" s="1"/>
  <c r="BD210" i="26" s="1"/>
  <c r="BB127" i="26"/>
  <c r="BC87" i="26"/>
  <c r="BD171" i="26" s="1"/>
  <c r="BD212" i="26" s="1"/>
  <c r="BB129" i="26"/>
  <c r="BB72" i="26"/>
  <c r="BC156" i="26" s="1"/>
  <c r="BC197" i="26" s="1"/>
  <c r="BA114" i="26"/>
  <c r="BB90" i="26"/>
  <c r="BC174" i="26" s="1"/>
  <c r="BC215" i="26" s="1"/>
  <c r="BA132" i="26"/>
  <c r="BB70" i="26"/>
  <c r="BC154" i="26" s="1"/>
  <c r="BC195" i="26" s="1"/>
  <c r="BA112" i="26"/>
  <c r="BB65" i="26"/>
  <c r="BC149" i="26" s="1"/>
  <c r="BC190" i="26" s="1"/>
  <c r="BB84" i="26"/>
  <c r="BC168" i="26" s="1"/>
  <c r="BC209" i="26" s="1"/>
  <c r="BA126" i="26"/>
  <c r="BB80" i="26"/>
  <c r="BC164" i="26" s="1"/>
  <c r="BC205" i="26" s="1"/>
  <c r="BA122" i="26"/>
  <c r="BB76" i="26"/>
  <c r="BC160" i="26" s="1"/>
  <c r="BC201" i="26" s="1"/>
  <c r="BA118" i="26"/>
  <c r="BB82" i="26"/>
  <c r="BC166" i="26" s="1"/>
  <c r="BC207" i="26" s="1"/>
  <c r="BA124" i="26"/>
  <c r="BB86" i="26"/>
  <c r="BC170" i="26" s="1"/>
  <c r="BC211" i="26" s="1"/>
  <c r="BA128" i="26"/>
  <c r="BB81" i="26"/>
  <c r="BC165" i="26" s="1"/>
  <c r="BC206" i="26" s="1"/>
  <c r="BA123" i="26"/>
  <c r="BB71" i="26"/>
  <c r="BC155" i="26" s="1"/>
  <c r="BC196" i="26" s="1"/>
  <c r="BA113" i="26"/>
  <c r="BB77" i="26"/>
  <c r="BC161" i="26" s="1"/>
  <c r="BC202" i="26" s="1"/>
  <c r="BA119" i="26"/>
  <c r="BC91" i="26"/>
  <c r="BD175" i="26" s="1"/>
  <c r="BD216" i="26" s="1"/>
  <c r="BB133" i="26"/>
  <c r="BB62" i="26"/>
  <c r="BC146" i="26" s="1"/>
  <c r="BC187" i="26" s="1"/>
  <c r="BB74" i="26"/>
  <c r="BC158" i="26" s="1"/>
  <c r="BC199" i="26" s="1"/>
  <c r="BA116" i="26"/>
  <c r="BB63" i="26"/>
  <c r="BC147" i="26" s="1"/>
  <c r="BC188" i="26" s="1"/>
  <c r="BB88" i="26"/>
  <c r="BC172" i="26" s="1"/>
  <c r="BC213" i="26" s="1"/>
  <c r="BA130" i="26"/>
  <c r="BB60" i="26"/>
  <c r="BC144" i="26" s="1"/>
  <c r="BC185" i="26" s="1"/>
  <c r="BC89" i="26"/>
  <c r="BD173" i="26" s="1"/>
  <c r="BD214" i="26" s="1"/>
  <c r="BB131" i="26"/>
  <c r="BB69" i="26"/>
  <c r="BC153" i="26" s="1"/>
  <c r="BC194" i="26" s="1"/>
  <c r="BA111" i="26"/>
  <c r="BC93" i="26"/>
  <c r="BD177" i="26" s="1"/>
  <c r="BD218" i="26" s="1"/>
  <c r="BB135" i="26"/>
  <c r="BC186" i="26" l="1"/>
  <c r="BC541" i="36"/>
  <c r="BC514" i="36"/>
  <c r="BC521" i="36"/>
  <c r="BC512" i="36"/>
  <c r="BC553" i="36"/>
  <c r="BC546" i="36"/>
  <c r="BC548" i="36"/>
  <c r="BC530" i="36"/>
  <c r="BC552" i="36"/>
  <c r="BC520" i="36"/>
  <c r="BC537" i="36"/>
  <c r="BC554" i="36"/>
  <c r="BC529" i="36"/>
  <c r="BC531" i="36"/>
  <c r="BC536" i="36"/>
  <c r="BC518" i="36"/>
  <c r="BC534" i="36"/>
  <c r="BC556" i="36"/>
  <c r="BC549" i="36"/>
  <c r="BC545" i="36"/>
  <c r="BC538" i="36"/>
  <c r="BC543" i="36"/>
  <c r="BC523" i="36"/>
  <c r="BC515" i="36"/>
  <c r="BC517" i="36"/>
  <c r="BC547" i="36"/>
  <c r="BC525" i="36"/>
  <c r="BC544" i="36"/>
  <c r="BC558" i="36"/>
  <c r="BC550" i="36"/>
  <c r="BC522" i="36"/>
  <c r="BC510" i="36"/>
  <c r="BC542" i="36"/>
  <c r="BC561" i="36"/>
  <c r="BC524" i="36"/>
  <c r="BD119" i="36"/>
  <c r="BD317" i="36"/>
  <c r="BC218" i="36"/>
  <c r="BD149" i="36"/>
  <c r="BD347" i="36"/>
  <c r="BD445" i="36" s="1"/>
  <c r="BC248" i="36"/>
  <c r="BD138" i="36"/>
  <c r="BD336" i="36"/>
  <c r="BD434" i="36" s="1"/>
  <c r="BC237" i="36"/>
  <c r="BC519" i="36"/>
  <c r="BD123" i="36"/>
  <c r="BD321" i="36"/>
  <c r="BD419" i="36" s="1"/>
  <c r="BC222" i="36"/>
  <c r="BC533" i="36"/>
  <c r="BC418" i="36"/>
  <c r="BB516" i="36"/>
  <c r="BC527" i="36"/>
  <c r="BC415" i="36"/>
  <c r="BC636" i="36" s="1"/>
  <c r="BB513" i="36"/>
  <c r="BB642" i="36" s="1"/>
  <c r="BD441" i="36"/>
  <c r="BC539" i="36"/>
  <c r="BD350" i="36"/>
  <c r="BD448" i="36" s="1"/>
  <c r="BD152" i="36"/>
  <c r="BC251" i="36"/>
  <c r="BD165" i="36"/>
  <c r="BD363" i="36"/>
  <c r="BD461" i="36" s="1"/>
  <c r="BC264" i="36"/>
  <c r="BD153" i="36"/>
  <c r="BD351" i="36"/>
  <c r="BD449" i="36" s="1"/>
  <c r="BC252" i="36"/>
  <c r="BD143" i="36"/>
  <c r="BD341" i="36"/>
  <c r="BD439" i="36" s="1"/>
  <c r="BC242" i="36"/>
  <c r="BC560" i="36"/>
  <c r="BD158" i="36"/>
  <c r="BD356" i="36"/>
  <c r="BD454" i="36" s="1"/>
  <c r="BC257" i="36"/>
  <c r="BD148" i="36"/>
  <c r="BD346" i="36"/>
  <c r="BD444" i="36" s="1"/>
  <c r="BC247" i="36"/>
  <c r="BD159" i="36"/>
  <c r="BD357" i="36"/>
  <c r="BD455" i="36" s="1"/>
  <c r="BC258" i="36"/>
  <c r="BD134" i="36"/>
  <c r="BD332" i="36"/>
  <c r="BD430" i="36" s="1"/>
  <c r="BC233" i="36"/>
  <c r="BD139" i="36"/>
  <c r="BD337" i="36"/>
  <c r="BD435" i="36" s="1"/>
  <c r="BC238" i="36"/>
  <c r="BD136" i="36"/>
  <c r="BD334" i="36"/>
  <c r="BD432" i="36" s="1"/>
  <c r="BC235" i="36"/>
  <c r="BD127" i="36"/>
  <c r="BD325" i="36"/>
  <c r="BD423" i="36" s="1"/>
  <c r="BC226" i="36"/>
  <c r="BD442" i="36"/>
  <c r="BC540" i="36"/>
  <c r="BC562" i="36"/>
  <c r="BD129" i="36"/>
  <c r="BD327" i="36"/>
  <c r="BD425" i="36" s="1"/>
  <c r="BC228" i="36"/>
  <c r="BE146" i="36"/>
  <c r="BE344" i="36"/>
  <c r="BD245" i="36"/>
  <c r="BD144" i="36"/>
  <c r="BD342" i="36"/>
  <c r="BD440" i="36" s="1"/>
  <c r="BC243" i="36"/>
  <c r="BD160" i="36"/>
  <c r="BD358" i="36"/>
  <c r="BD456" i="36" s="1"/>
  <c r="BC259" i="36"/>
  <c r="BD135" i="36"/>
  <c r="BD333" i="36"/>
  <c r="BD431" i="36" s="1"/>
  <c r="BC234" i="36"/>
  <c r="BE313" i="36"/>
  <c r="BE115" i="36"/>
  <c r="BD214" i="36"/>
  <c r="BC557" i="36"/>
  <c r="BE161" i="36"/>
  <c r="BE359" i="36"/>
  <c r="BD260" i="36"/>
  <c r="BD155" i="36"/>
  <c r="BD353" i="36"/>
  <c r="BD451" i="36" s="1"/>
  <c r="BC254" i="36"/>
  <c r="BD167" i="36"/>
  <c r="BD365" i="36"/>
  <c r="BD463" i="36" s="1"/>
  <c r="BC266" i="36"/>
  <c r="BD137" i="36"/>
  <c r="BD335" i="36"/>
  <c r="BD433" i="36" s="1"/>
  <c r="BC236" i="36"/>
  <c r="BD164" i="36"/>
  <c r="BD362" i="36"/>
  <c r="BD460" i="36" s="1"/>
  <c r="BC263" i="36"/>
  <c r="BE145" i="36"/>
  <c r="BE343" i="36"/>
  <c r="BD244" i="36"/>
  <c r="BD122" i="36"/>
  <c r="BD320" i="36"/>
  <c r="BC221" i="36"/>
  <c r="BC535" i="36"/>
  <c r="BC551" i="36"/>
  <c r="BD124" i="36"/>
  <c r="BD322" i="36"/>
  <c r="BD420" i="36" s="1"/>
  <c r="BC223" i="36"/>
  <c r="BD118" i="36"/>
  <c r="BD316" i="36"/>
  <c r="BD414" i="36" s="1"/>
  <c r="BC217" i="36"/>
  <c r="BD162" i="36"/>
  <c r="BD360" i="36"/>
  <c r="BD458" i="36" s="1"/>
  <c r="BC261" i="36"/>
  <c r="BD121" i="36"/>
  <c r="BD319" i="36"/>
  <c r="BD417" i="36" s="1"/>
  <c r="BC220" i="36"/>
  <c r="BD154" i="36"/>
  <c r="BD352" i="36"/>
  <c r="BD450" i="36" s="1"/>
  <c r="BC253" i="36"/>
  <c r="BC528" i="36"/>
  <c r="BD125" i="36"/>
  <c r="BD323" i="36"/>
  <c r="BD421" i="36" s="1"/>
  <c r="BC224" i="36"/>
  <c r="BD457" i="36"/>
  <c r="BC555" i="36"/>
  <c r="BD133" i="36"/>
  <c r="BD331" i="36"/>
  <c r="BD429" i="36" s="1"/>
  <c r="BC232" i="36"/>
  <c r="BD163" i="36"/>
  <c r="BD361" i="36"/>
  <c r="BD459" i="36" s="1"/>
  <c r="BC262" i="36"/>
  <c r="BD130" i="36"/>
  <c r="BD328" i="36"/>
  <c r="BD426" i="36" s="1"/>
  <c r="BC229" i="36"/>
  <c r="BD326" i="36"/>
  <c r="BD424" i="36" s="1"/>
  <c r="BD128" i="36"/>
  <c r="BC227" i="36"/>
  <c r="BD157" i="36"/>
  <c r="BD355" i="36"/>
  <c r="BD453" i="36" s="1"/>
  <c r="BC256" i="36"/>
  <c r="BD117" i="36"/>
  <c r="BD315" i="36"/>
  <c r="BD413" i="36" s="1"/>
  <c r="BC216" i="36"/>
  <c r="BD132" i="36"/>
  <c r="BD330" i="36"/>
  <c r="BD428" i="36" s="1"/>
  <c r="BC231" i="36"/>
  <c r="BC532" i="36"/>
  <c r="BC511" i="36"/>
  <c r="BC559" i="36"/>
  <c r="BB635" i="36"/>
  <c r="BB636" i="36"/>
  <c r="BD116" i="36"/>
  <c r="BD314" i="36"/>
  <c r="BD412" i="36" s="1"/>
  <c r="BC215" i="36"/>
  <c r="BD140" i="36"/>
  <c r="BD338" i="36"/>
  <c r="BD436" i="36" s="1"/>
  <c r="BC239" i="36"/>
  <c r="BD131" i="36"/>
  <c r="BD329" i="36"/>
  <c r="BD427" i="36" s="1"/>
  <c r="BC230" i="36"/>
  <c r="BC526" i="36"/>
  <c r="BD166" i="36"/>
  <c r="BD364" i="36"/>
  <c r="BD462" i="36" s="1"/>
  <c r="BC265" i="36"/>
  <c r="BD150" i="36"/>
  <c r="BD348" i="36"/>
  <c r="BD446" i="36" s="1"/>
  <c r="BC249" i="36"/>
  <c r="BD147" i="36"/>
  <c r="BD345" i="36"/>
  <c r="BD443" i="36" s="1"/>
  <c r="BC246" i="36"/>
  <c r="BD168" i="36"/>
  <c r="BD366" i="36"/>
  <c r="BD464" i="36" s="1"/>
  <c r="BC267" i="36"/>
  <c r="BC411" i="36"/>
  <c r="BB509" i="36"/>
  <c r="BB643" i="36" s="1"/>
  <c r="BD142" i="36"/>
  <c r="BD340" i="36"/>
  <c r="BD438" i="36" s="1"/>
  <c r="BC241" i="36"/>
  <c r="BD156" i="36"/>
  <c r="BD354" i="36"/>
  <c r="BD452" i="36" s="1"/>
  <c r="BC255" i="36"/>
  <c r="BD120" i="36"/>
  <c r="BD318" i="36"/>
  <c r="BD416" i="36" s="1"/>
  <c r="BC219" i="36"/>
  <c r="BD141" i="36"/>
  <c r="BD339" i="36"/>
  <c r="BD437" i="36" s="1"/>
  <c r="BC240" i="36"/>
  <c r="BD126" i="36"/>
  <c r="BD324" i="36"/>
  <c r="BD422" i="36" s="1"/>
  <c r="BC225" i="36"/>
  <c r="BD151" i="36"/>
  <c r="BD349" i="36"/>
  <c r="BD447" i="36" s="1"/>
  <c r="BC250" i="36"/>
  <c r="BA625" i="36"/>
  <c r="BC618" i="36"/>
  <c r="BB624" i="36"/>
  <c r="BB630" i="36"/>
  <c r="BA644" i="36"/>
  <c r="BB628" i="36"/>
  <c r="AZ645" i="36"/>
  <c r="BC617" i="36"/>
  <c r="BB629" i="36"/>
  <c r="BC616" i="36"/>
  <c r="BB622" i="36"/>
  <c r="BB623" i="36"/>
  <c r="BB641" i="36"/>
  <c r="BA619" i="36"/>
  <c r="BB408" i="36"/>
  <c r="AZ505" i="36"/>
  <c r="BC209" i="36"/>
  <c r="BC111" i="36"/>
  <c r="BB308" i="36"/>
  <c r="BD406" i="36"/>
  <c r="BC407" i="36"/>
  <c r="BA603" i="36"/>
  <c r="BA77" i="32"/>
  <c r="AZ141" i="32"/>
  <c r="BB99" i="32"/>
  <c r="BB100" i="32" s="1"/>
  <c r="BB134" i="32"/>
  <c r="BA120" i="32"/>
  <c r="BB103" i="32"/>
  <c r="BA124" i="32"/>
  <c r="BC111" i="32"/>
  <c r="BB132" i="32"/>
  <c r="BC115" i="32"/>
  <c r="BB136" i="32"/>
  <c r="BD95" i="32"/>
  <c r="BD51" i="32"/>
  <c r="BC73" i="32"/>
  <c r="BC112" i="32"/>
  <c r="BB133" i="32"/>
  <c r="BC84" i="32"/>
  <c r="BC40" i="32"/>
  <c r="BB62" i="32"/>
  <c r="BB55" i="32"/>
  <c r="BC107" i="32"/>
  <c r="BB128" i="32"/>
  <c r="BB130" i="32"/>
  <c r="BC114" i="32"/>
  <c r="BB135" i="32"/>
  <c r="BC88" i="32"/>
  <c r="BC109" i="32" s="1"/>
  <c r="BC44" i="32"/>
  <c r="BB66" i="32"/>
  <c r="BC92" i="32"/>
  <c r="BC113" i="32" s="1"/>
  <c r="BC48" i="32"/>
  <c r="BB70" i="32"/>
  <c r="BF90" i="32"/>
  <c r="BF46" i="32"/>
  <c r="BE68" i="32"/>
  <c r="BB104" i="32"/>
  <c r="BA125" i="32"/>
  <c r="BB105" i="32"/>
  <c r="BA126" i="32"/>
  <c r="BE96" i="32"/>
  <c r="BE52" i="32"/>
  <c r="BD74" i="32"/>
  <c r="BC116" i="32"/>
  <c r="BB137" i="32"/>
  <c r="BC110" i="32"/>
  <c r="BB131" i="32"/>
  <c r="BE86" i="32"/>
  <c r="BE42" i="32"/>
  <c r="BD64" i="32"/>
  <c r="BD91" i="32"/>
  <c r="BD47" i="32"/>
  <c r="BC69" i="32"/>
  <c r="BC83" i="32"/>
  <c r="BC39" i="32"/>
  <c r="BB61" i="32"/>
  <c r="BD82" i="32"/>
  <c r="BD38" i="32"/>
  <c r="BC60" i="32"/>
  <c r="BC85" i="32"/>
  <c r="BC41" i="32"/>
  <c r="BB63" i="32"/>
  <c r="BC117" i="32"/>
  <c r="BB138" i="32"/>
  <c r="BD93" i="32"/>
  <c r="BD49" i="32"/>
  <c r="BC71" i="32"/>
  <c r="BE89" i="32"/>
  <c r="BE45" i="32"/>
  <c r="BD67" i="32"/>
  <c r="BB106" i="32"/>
  <c r="BA127" i="32"/>
  <c r="BD94" i="32"/>
  <c r="BD50" i="32"/>
  <c r="BC72" i="32"/>
  <c r="BC87" i="32"/>
  <c r="BC43" i="32"/>
  <c r="BB65" i="32"/>
  <c r="BB108" i="32"/>
  <c r="BA129" i="32"/>
  <c r="BD259" i="26"/>
  <c r="BA261" i="26"/>
  <c r="BC234" i="26"/>
  <c r="BC229" i="26"/>
  <c r="BC236" i="26"/>
  <c r="BD251" i="26"/>
  <c r="BC230" i="26"/>
  <c r="BC237" i="26"/>
  <c r="BC242" i="26"/>
  <c r="BD258" i="26"/>
  <c r="BB220" i="26"/>
  <c r="BB224" i="26"/>
  <c r="BC233" i="26"/>
  <c r="BC235" i="26"/>
  <c r="BC240" i="26"/>
  <c r="BC256" i="26"/>
  <c r="BC249" i="26"/>
  <c r="BC254" i="26"/>
  <c r="BC228" i="26"/>
  <c r="BC247" i="26"/>
  <c r="BC246" i="26"/>
  <c r="BC239" i="26"/>
  <c r="BB244" i="26"/>
  <c r="BC248" i="26"/>
  <c r="BD255" i="26"/>
  <c r="BC238" i="26"/>
  <c r="BC225" i="26"/>
  <c r="BC241" i="26"/>
  <c r="BC232" i="26"/>
  <c r="BC226" i="26"/>
  <c r="BD257" i="26"/>
  <c r="BC252" i="26"/>
  <c r="BC250" i="26"/>
  <c r="BC227" i="26"/>
  <c r="BC243" i="26"/>
  <c r="BC231" i="26"/>
  <c r="BD253" i="26"/>
  <c r="BC245" i="26"/>
  <c r="BC183" i="26"/>
  <c r="BC179" i="26"/>
  <c r="BC180" i="26" s="1"/>
  <c r="BC203" i="26"/>
  <c r="BB102" i="26"/>
  <c r="BB101" i="26"/>
  <c r="BB108" i="26"/>
  <c r="BB103" i="26"/>
  <c r="BB107" i="26"/>
  <c r="BB104" i="26"/>
  <c r="BB105" i="26"/>
  <c r="BB109" i="26"/>
  <c r="BB100" i="26"/>
  <c r="BC58" i="26"/>
  <c r="BD142" i="26" s="1"/>
  <c r="BB106" i="26"/>
  <c r="BD89" i="26"/>
  <c r="BE173" i="26" s="1"/>
  <c r="BE214" i="26" s="1"/>
  <c r="BC131" i="26"/>
  <c r="BC88" i="26"/>
  <c r="BD172" i="26" s="1"/>
  <c r="BD213" i="26" s="1"/>
  <c r="BB130" i="26"/>
  <c r="BC62" i="26"/>
  <c r="BD146" i="26" s="1"/>
  <c r="BD187" i="26" s="1"/>
  <c r="BC82" i="26"/>
  <c r="BD166" i="26" s="1"/>
  <c r="BD207" i="26" s="1"/>
  <c r="BB124" i="26"/>
  <c r="BD87" i="26"/>
  <c r="BE171" i="26" s="1"/>
  <c r="BE212" i="26" s="1"/>
  <c r="BC129" i="26"/>
  <c r="BD93" i="26"/>
  <c r="BE177" i="26" s="1"/>
  <c r="BE218" i="26" s="1"/>
  <c r="BC135" i="26"/>
  <c r="BC69" i="26"/>
  <c r="BD153" i="26" s="1"/>
  <c r="BD194" i="26" s="1"/>
  <c r="BB111" i="26"/>
  <c r="BC74" i="26"/>
  <c r="BD158" i="26" s="1"/>
  <c r="BD199" i="26" s="1"/>
  <c r="BB116" i="26"/>
  <c r="BC72" i="26"/>
  <c r="BD156" i="26" s="1"/>
  <c r="BD197" i="26" s="1"/>
  <c r="BB114" i="26"/>
  <c r="BA137" i="26"/>
  <c r="BC64" i="26"/>
  <c r="BD148" i="26" s="1"/>
  <c r="BD189" i="26" s="1"/>
  <c r="BC61" i="26"/>
  <c r="BD145" i="26" s="1"/>
  <c r="BD186" i="26" s="1"/>
  <c r="BC59" i="26"/>
  <c r="BD143" i="26" s="1"/>
  <c r="BD184" i="26" s="1"/>
  <c r="BB95" i="26"/>
  <c r="BC67" i="26"/>
  <c r="BD151" i="26" s="1"/>
  <c r="BD192" i="26" s="1"/>
  <c r="BC66" i="26"/>
  <c r="BD150" i="26" s="1"/>
  <c r="BD191" i="26" s="1"/>
  <c r="BC60" i="26"/>
  <c r="BD144" i="26" s="1"/>
  <c r="BD185" i="26" s="1"/>
  <c r="BC80" i="26"/>
  <c r="BD164" i="26" s="1"/>
  <c r="BD205" i="26" s="1"/>
  <c r="BB122" i="26"/>
  <c r="BC84" i="26"/>
  <c r="BD168" i="26" s="1"/>
  <c r="BD209" i="26" s="1"/>
  <c r="BB126" i="26"/>
  <c r="BC70" i="26"/>
  <c r="BD154" i="26" s="1"/>
  <c r="BD195" i="26" s="1"/>
  <c r="BB112" i="26"/>
  <c r="BC90" i="26"/>
  <c r="BD174" i="26" s="1"/>
  <c r="BD215" i="26" s="1"/>
  <c r="BB132" i="26"/>
  <c r="BD92" i="26"/>
  <c r="BE176" i="26" s="1"/>
  <c r="BE217" i="26" s="1"/>
  <c r="BC134" i="26"/>
  <c r="BC65" i="26"/>
  <c r="BD149" i="26" s="1"/>
  <c r="BD190" i="26" s="1"/>
  <c r="BC83" i="26"/>
  <c r="BD167" i="26" s="1"/>
  <c r="BD208" i="26" s="1"/>
  <c r="BB125" i="26"/>
  <c r="BD91" i="26"/>
  <c r="BE175" i="26" s="1"/>
  <c r="BE216" i="26" s="1"/>
  <c r="BC133" i="26"/>
  <c r="BC77" i="26"/>
  <c r="BD161" i="26" s="1"/>
  <c r="BD202" i="26" s="1"/>
  <c r="BB119" i="26"/>
  <c r="BC81" i="26"/>
  <c r="BD165" i="26" s="1"/>
  <c r="BD206" i="26" s="1"/>
  <c r="BB123" i="26"/>
  <c r="BC86" i="26"/>
  <c r="BD170" i="26" s="1"/>
  <c r="BD211" i="26" s="1"/>
  <c r="BB128" i="26"/>
  <c r="BC78" i="26"/>
  <c r="BD162" i="26" s="1"/>
  <c r="BB120" i="26"/>
  <c r="BC79" i="26"/>
  <c r="BD163" i="26" s="1"/>
  <c r="BD204" i="26" s="1"/>
  <c r="BB121" i="26"/>
  <c r="BC68" i="26"/>
  <c r="BD152" i="26" s="1"/>
  <c r="BD193" i="26" s="1"/>
  <c r="BB110" i="26"/>
  <c r="BC63" i="26"/>
  <c r="BD147" i="26" s="1"/>
  <c r="BD188" i="26" s="1"/>
  <c r="BC71" i="26"/>
  <c r="BD155" i="26" s="1"/>
  <c r="BD196" i="26" s="1"/>
  <c r="BB113" i="26"/>
  <c r="BC76" i="26"/>
  <c r="BD160" i="26" s="1"/>
  <c r="BD201" i="26" s="1"/>
  <c r="BB118" i="26"/>
  <c r="BD85" i="26"/>
  <c r="BE169" i="26" s="1"/>
  <c r="BE210" i="26" s="1"/>
  <c r="BC127" i="26"/>
  <c r="BC75" i="26"/>
  <c r="BD159" i="26" s="1"/>
  <c r="BD200" i="26" s="1"/>
  <c r="BB117" i="26"/>
  <c r="BC73" i="26"/>
  <c r="BD157" i="26" s="1"/>
  <c r="BD198" i="26" s="1"/>
  <c r="BB115" i="26"/>
  <c r="BB638" i="36" l="1"/>
  <c r="BD548" i="36"/>
  <c r="BD552" i="36"/>
  <c r="BD544" i="36"/>
  <c r="BD542" i="36"/>
  <c r="BD520" i="36"/>
  <c r="BD522" i="36"/>
  <c r="BD527" i="36"/>
  <c r="BD556" i="36"/>
  <c r="BD554" i="36"/>
  <c r="BD521" i="36"/>
  <c r="BD546" i="36"/>
  <c r="BD532" i="36"/>
  <c r="BD550" i="36"/>
  <c r="BD547" i="36"/>
  <c r="BD558" i="36"/>
  <c r="BD535" i="36"/>
  <c r="BD512" i="36"/>
  <c r="BD538" i="36"/>
  <c r="BD530" i="36"/>
  <c r="BD517" i="36"/>
  <c r="BD543" i="36"/>
  <c r="BD534" i="36"/>
  <c r="BD523" i="36"/>
  <c r="BD536" i="36"/>
  <c r="BD541" i="36"/>
  <c r="BD560" i="36"/>
  <c r="BD545" i="36"/>
  <c r="BD557" i="36"/>
  <c r="BD515" i="36"/>
  <c r="BD531" i="36"/>
  <c r="BD529" i="36"/>
  <c r="BD524" i="36"/>
  <c r="BD514" i="36"/>
  <c r="BD525" i="36"/>
  <c r="BD526" i="36"/>
  <c r="BD518" i="36"/>
  <c r="BD537" i="36"/>
  <c r="BE168" i="36"/>
  <c r="BE366" i="36"/>
  <c r="BE464" i="36" s="1"/>
  <c r="BD267" i="36"/>
  <c r="BE116" i="36"/>
  <c r="BE314" i="36"/>
  <c r="BE412" i="36" s="1"/>
  <c r="BD215" i="36"/>
  <c r="BE117" i="36"/>
  <c r="BE315" i="36"/>
  <c r="BE413" i="36" s="1"/>
  <c r="BD216" i="36"/>
  <c r="BE124" i="36"/>
  <c r="BE322" i="36"/>
  <c r="BE420" i="36" s="1"/>
  <c r="BD223" i="36"/>
  <c r="BE167" i="36"/>
  <c r="BE365" i="36"/>
  <c r="BD266" i="36"/>
  <c r="BE139" i="36"/>
  <c r="BE337" i="36"/>
  <c r="BE435" i="36" s="1"/>
  <c r="BD238" i="36"/>
  <c r="BD533" i="36"/>
  <c r="BE119" i="36"/>
  <c r="BE317" i="36"/>
  <c r="BD218" i="36"/>
  <c r="BD553" i="36"/>
  <c r="BE126" i="36"/>
  <c r="BE324" i="36"/>
  <c r="BE422" i="36" s="1"/>
  <c r="BD225" i="36"/>
  <c r="BE141" i="36"/>
  <c r="BE339" i="36"/>
  <c r="BE437" i="36" s="1"/>
  <c r="BD240" i="36"/>
  <c r="BE142" i="36"/>
  <c r="BE340" i="36"/>
  <c r="BE438" i="36" s="1"/>
  <c r="BD241" i="36"/>
  <c r="BD511" i="36"/>
  <c r="BE132" i="36"/>
  <c r="BE330" i="36"/>
  <c r="BE428" i="36" s="1"/>
  <c r="BD231" i="36"/>
  <c r="BE163" i="36"/>
  <c r="BE361" i="36"/>
  <c r="BE459" i="36" s="1"/>
  <c r="BD262" i="36"/>
  <c r="BD528" i="36"/>
  <c r="BE153" i="36"/>
  <c r="BE351" i="36"/>
  <c r="BE449" i="36" s="1"/>
  <c r="BD252" i="36"/>
  <c r="BE152" i="36"/>
  <c r="BE350" i="36"/>
  <c r="BE448" i="36" s="1"/>
  <c r="BD251" i="36"/>
  <c r="BE149" i="36"/>
  <c r="BE347" i="36"/>
  <c r="BE445" i="36" s="1"/>
  <c r="BD248" i="36"/>
  <c r="BE156" i="36"/>
  <c r="BE354" i="36"/>
  <c r="BE452" i="36" s="1"/>
  <c r="BD255" i="36"/>
  <c r="BD411" i="36"/>
  <c r="BD637" i="36" s="1"/>
  <c r="BC509" i="36"/>
  <c r="BC643" i="36" s="1"/>
  <c r="BE166" i="36"/>
  <c r="BE364" i="36"/>
  <c r="BE462" i="36" s="1"/>
  <c r="BD265" i="36"/>
  <c r="BE118" i="36"/>
  <c r="BE316" i="36"/>
  <c r="BE414" i="36" s="1"/>
  <c r="BD217" i="36"/>
  <c r="BD562" i="36"/>
  <c r="BE463" i="36"/>
  <c r="BD561" i="36"/>
  <c r="BE130" i="36"/>
  <c r="BE328" i="36"/>
  <c r="BE426" i="36" s="1"/>
  <c r="BD229" i="36"/>
  <c r="BC637" i="36"/>
  <c r="BE151" i="36"/>
  <c r="BE349" i="36"/>
  <c r="BE447" i="36" s="1"/>
  <c r="BD250" i="36"/>
  <c r="BE140" i="36"/>
  <c r="BE338" i="36"/>
  <c r="BE436" i="36" s="1"/>
  <c r="BD239" i="36"/>
  <c r="BE128" i="36"/>
  <c r="BE326" i="36"/>
  <c r="BE424" i="36" s="1"/>
  <c r="BD227" i="36"/>
  <c r="BE162" i="36"/>
  <c r="BE360" i="36"/>
  <c r="BE458" i="36" s="1"/>
  <c r="BD261" i="36"/>
  <c r="BF145" i="36"/>
  <c r="BF343" i="36"/>
  <c r="BE244" i="36"/>
  <c r="BE164" i="36"/>
  <c r="BE362" i="36"/>
  <c r="BE460" i="36" s="1"/>
  <c r="BD263" i="36"/>
  <c r="BE127" i="36"/>
  <c r="BE325" i="36"/>
  <c r="BE423" i="36" s="1"/>
  <c r="BD226" i="36"/>
  <c r="BE159" i="36"/>
  <c r="BE357" i="36"/>
  <c r="BE455" i="36" s="1"/>
  <c r="BD258" i="36"/>
  <c r="BE123" i="36"/>
  <c r="BE321" i="36"/>
  <c r="BE419" i="36" s="1"/>
  <c r="BD222" i="36"/>
  <c r="BE158" i="36"/>
  <c r="BE356" i="36"/>
  <c r="BE454" i="36" s="1"/>
  <c r="BD257" i="36"/>
  <c r="BD519" i="36"/>
  <c r="BE147" i="36"/>
  <c r="BE345" i="36"/>
  <c r="BE443" i="36" s="1"/>
  <c r="BD246" i="36"/>
  <c r="BE131" i="36"/>
  <c r="BE329" i="36"/>
  <c r="BE427" i="36" s="1"/>
  <c r="BD230" i="36"/>
  <c r="BE121" i="36"/>
  <c r="BE319" i="36"/>
  <c r="BE417" i="36" s="1"/>
  <c r="BD220" i="36"/>
  <c r="BD551" i="36"/>
  <c r="BE137" i="36"/>
  <c r="BE335" i="36"/>
  <c r="BE433" i="36" s="1"/>
  <c r="BD236" i="36"/>
  <c r="BE143" i="36"/>
  <c r="BE341" i="36"/>
  <c r="BE439" i="36" s="1"/>
  <c r="BD242" i="36"/>
  <c r="BD510" i="36"/>
  <c r="BE120" i="36"/>
  <c r="BE318" i="36"/>
  <c r="BE416" i="36" s="1"/>
  <c r="BD219" i="36"/>
  <c r="BE150" i="36"/>
  <c r="BE348" i="36"/>
  <c r="BE446" i="36" s="1"/>
  <c r="BD249" i="36"/>
  <c r="BD559" i="36"/>
  <c r="BE157" i="36"/>
  <c r="BE355" i="36"/>
  <c r="BE453" i="36" s="1"/>
  <c r="BD256" i="36"/>
  <c r="BE122" i="36"/>
  <c r="BE320" i="36"/>
  <c r="BD221" i="36"/>
  <c r="BF146" i="36"/>
  <c r="BF344" i="36"/>
  <c r="BE245" i="36"/>
  <c r="BE134" i="36"/>
  <c r="BE332" i="36"/>
  <c r="BE430" i="36" s="1"/>
  <c r="BD233" i="36"/>
  <c r="BE165" i="36"/>
  <c r="BE363" i="36"/>
  <c r="BE461" i="36" s="1"/>
  <c r="BD264" i="36"/>
  <c r="BE442" i="36"/>
  <c r="BD540" i="36"/>
  <c r="BD415" i="36"/>
  <c r="BD636" i="36" s="1"/>
  <c r="BC513" i="36"/>
  <c r="BC642" i="36" s="1"/>
  <c r="BE129" i="36"/>
  <c r="BE327" i="36"/>
  <c r="BE425" i="36" s="1"/>
  <c r="BD228" i="36"/>
  <c r="BE136" i="36"/>
  <c r="BE334" i="36"/>
  <c r="BE432" i="36" s="1"/>
  <c r="BD235" i="36"/>
  <c r="BE148" i="36"/>
  <c r="BE346" i="36"/>
  <c r="BE444" i="36" s="1"/>
  <c r="BD247" i="36"/>
  <c r="BD418" i="36"/>
  <c r="BD635" i="36" s="1"/>
  <c r="BC516" i="36"/>
  <c r="BC641" i="36" s="1"/>
  <c r="BE138" i="36"/>
  <c r="BE336" i="36"/>
  <c r="BE434" i="36" s="1"/>
  <c r="BD237" i="36"/>
  <c r="BD549" i="36"/>
  <c r="BE133" i="36"/>
  <c r="BE331" i="36"/>
  <c r="BE429" i="36" s="1"/>
  <c r="BD232" i="36"/>
  <c r="BE125" i="36"/>
  <c r="BE323" i="36"/>
  <c r="BE421" i="36" s="1"/>
  <c r="BD224" i="36"/>
  <c r="BF115" i="36"/>
  <c r="BF313" i="36"/>
  <c r="BE214" i="36"/>
  <c r="BE160" i="36"/>
  <c r="BE358" i="36"/>
  <c r="BE456" i="36" s="1"/>
  <c r="BD259" i="36"/>
  <c r="BE441" i="36"/>
  <c r="BD539" i="36"/>
  <c r="BC635" i="36"/>
  <c r="BE457" i="36"/>
  <c r="BD555" i="36"/>
  <c r="BE154" i="36"/>
  <c r="BE352" i="36"/>
  <c r="BE450" i="36" s="1"/>
  <c r="BD253" i="36"/>
  <c r="BE155" i="36"/>
  <c r="BE353" i="36"/>
  <c r="BE451" i="36" s="1"/>
  <c r="BD254" i="36"/>
  <c r="BF161" i="36"/>
  <c r="BF359" i="36"/>
  <c r="BE260" i="36"/>
  <c r="BE135" i="36"/>
  <c r="BE333" i="36"/>
  <c r="BE431" i="36" s="1"/>
  <c r="BD234" i="36"/>
  <c r="BE144" i="36"/>
  <c r="BE342" i="36"/>
  <c r="BE440" i="36" s="1"/>
  <c r="BD243" i="36"/>
  <c r="BB625" i="36"/>
  <c r="BA645" i="36"/>
  <c r="BD617" i="36"/>
  <c r="BC624" i="36"/>
  <c r="BD618" i="36"/>
  <c r="BB644" i="36"/>
  <c r="BD616" i="36"/>
  <c r="BC630" i="36"/>
  <c r="BC623" i="36"/>
  <c r="BC622" i="36"/>
  <c r="BC629" i="36"/>
  <c r="BC628" i="36"/>
  <c r="BB619" i="36"/>
  <c r="BC408" i="36"/>
  <c r="BA505" i="36"/>
  <c r="BD209" i="36"/>
  <c r="BD111" i="36"/>
  <c r="BC308" i="36"/>
  <c r="BE406" i="36"/>
  <c r="BD407" i="36"/>
  <c r="BB603" i="36"/>
  <c r="BB77" i="32"/>
  <c r="BC99" i="32"/>
  <c r="BC100" i="32" s="1"/>
  <c r="BC134" i="32"/>
  <c r="BC130" i="32"/>
  <c r="BB120" i="32"/>
  <c r="BC103" i="32"/>
  <c r="BB124" i="32"/>
  <c r="BE94" i="32"/>
  <c r="BE50" i="32"/>
  <c r="BD72" i="32"/>
  <c r="BC106" i="32"/>
  <c r="BB127" i="32"/>
  <c r="BD85" i="32"/>
  <c r="BD41" i="32"/>
  <c r="BC63" i="32"/>
  <c r="BD83" i="32"/>
  <c r="BD39" i="32"/>
  <c r="BC61" i="32"/>
  <c r="BA141" i="32"/>
  <c r="BD117" i="32"/>
  <c r="BC138" i="32"/>
  <c r="BC105" i="32"/>
  <c r="BB126" i="32"/>
  <c r="BD88" i="32"/>
  <c r="BD109" i="32" s="1"/>
  <c r="BD44" i="32"/>
  <c r="BC66" i="32"/>
  <c r="BD112" i="32"/>
  <c r="BC133" i="32"/>
  <c r="BC108" i="32"/>
  <c r="BB129" i="32"/>
  <c r="BD111" i="32"/>
  <c r="BC132" i="32"/>
  <c r="BE82" i="32"/>
  <c r="BE38" i="32"/>
  <c r="BD60" i="32"/>
  <c r="BE91" i="32"/>
  <c r="BE47" i="32"/>
  <c r="BD69" i="32"/>
  <c r="BD110" i="32"/>
  <c r="BC131" i="32"/>
  <c r="BD116" i="32"/>
  <c r="BC137" i="32"/>
  <c r="BD107" i="32"/>
  <c r="BC128" i="32"/>
  <c r="BE95" i="32"/>
  <c r="BE51" i="32"/>
  <c r="BD73" i="32"/>
  <c r="BF96" i="32"/>
  <c r="BF52" i="32"/>
  <c r="BE74" i="32"/>
  <c r="BF89" i="32"/>
  <c r="BF45" i="32"/>
  <c r="BE67" i="32"/>
  <c r="BC55" i="32"/>
  <c r="BF86" i="32"/>
  <c r="BF42" i="32"/>
  <c r="BE64" i="32"/>
  <c r="BD92" i="32"/>
  <c r="BD113" i="32" s="1"/>
  <c r="BD48" i="32"/>
  <c r="BC70" i="32"/>
  <c r="BD115" i="32"/>
  <c r="BC136" i="32"/>
  <c r="BD87" i="32"/>
  <c r="BD43" i="32"/>
  <c r="BC65" i="32"/>
  <c r="BE93" i="32"/>
  <c r="BE49" i="32"/>
  <c r="BD71" i="32"/>
  <c r="BC104" i="32"/>
  <c r="BB125" i="32"/>
  <c r="BG90" i="32"/>
  <c r="BG46" i="32"/>
  <c r="BF68" i="32"/>
  <c r="BD114" i="32"/>
  <c r="BC135" i="32"/>
  <c r="BD84" i="32"/>
  <c r="BD40" i="32"/>
  <c r="BC62" i="32"/>
  <c r="BE259" i="26"/>
  <c r="BB261" i="26"/>
  <c r="BD235" i="26"/>
  <c r="BE251" i="26"/>
  <c r="BE258" i="26"/>
  <c r="BD246" i="26"/>
  <c r="BD227" i="26"/>
  <c r="BD234" i="26"/>
  <c r="BD245" i="26"/>
  <c r="BD243" i="26"/>
  <c r="BD226" i="26"/>
  <c r="BE255" i="26"/>
  <c r="BD231" i="26"/>
  <c r="BD254" i="26"/>
  <c r="BD242" i="26"/>
  <c r="BD256" i="26"/>
  <c r="BD232" i="26"/>
  <c r="BD238" i="26"/>
  <c r="BE253" i="26"/>
  <c r="BD250" i="26"/>
  <c r="BD230" i="26"/>
  <c r="BE257" i="26"/>
  <c r="BD233" i="26"/>
  <c r="BC224" i="26"/>
  <c r="BD239" i="26"/>
  <c r="BD237" i="26"/>
  <c r="BD236" i="26"/>
  <c r="BD240" i="26"/>
  <c r="BD248" i="26"/>
  <c r="BD241" i="26"/>
  <c r="BD247" i="26"/>
  <c r="BD229" i="26"/>
  <c r="BD252" i="26"/>
  <c r="BD249" i="26"/>
  <c r="BD225" i="26"/>
  <c r="BD228" i="26"/>
  <c r="BC244" i="26"/>
  <c r="BC220" i="26"/>
  <c r="BD183" i="26"/>
  <c r="BD203" i="26"/>
  <c r="BD179" i="26"/>
  <c r="BD180" i="26" s="1"/>
  <c r="BC108" i="26"/>
  <c r="BC102" i="26"/>
  <c r="BC109" i="26"/>
  <c r="BC105" i="26"/>
  <c r="BC101" i="26"/>
  <c r="BC107" i="26"/>
  <c r="BC103" i="26"/>
  <c r="BC104" i="26"/>
  <c r="BC100" i="26"/>
  <c r="BD58" i="26"/>
  <c r="BE142" i="26" s="1"/>
  <c r="BC106" i="26"/>
  <c r="BD70" i="26"/>
  <c r="BE154" i="26" s="1"/>
  <c r="BE195" i="26" s="1"/>
  <c r="BC112" i="26"/>
  <c r="BD73" i="26"/>
  <c r="BE157" i="26" s="1"/>
  <c r="BE198" i="26" s="1"/>
  <c r="BC115" i="26"/>
  <c r="BD60" i="26"/>
  <c r="BE144" i="26" s="1"/>
  <c r="BE185" i="26" s="1"/>
  <c r="BB137" i="26"/>
  <c r="BD74" i="26"/>
  <c r="BE158" i="26" s="1"/>
  <c r="BE199" i="26" s="1"/>
  <c r="BC116" i="26"/>
  <c r="BE93" i="26"/>
  <c r="BF177" i="26" s="1"/>
  <c r="BF218" i="26" s="1"/>
  <c r="BD135" i="26"/>
  <c r="BD86" i="26"/>
  <c r="BE170" i="26" s="1"/>
  <c r="BE211" i="26" s="1"/>
  <c r="BC128" i="26"/>
  <c r="BD82" i="26"/>
  <c r="BE166" i="26" s="1"/>
  <c r="BE207" i="26" s="1"/>
  <c r="BC124" i="26"/>
  <c r="BD88" i="26"/>
  <c r="BE172" i="26" s="1"/>
  <c r="BE213" i="26" s="1"/>
  <c r="BC130" i="26"/>
  <c r="BD76" i="26"/>
  <c r="BE160" i="26" s="1"/>
  <c r="BE201" i="26" s="1"/>
  <c r="BC118" i="26"/>
  <c r="BD67" i="26"/>
  <c r="BE151" i="26" s="1"/>
  <c r="BE192" i="26" s="1"/>
  <c r="BD64" i="26"/>
  <c r="BE148" i="26" s="1"/>
  <c r="BE189" i="26" s="1"/>
  <c r="BE89" i="26"/>
  <c r="BF173" i="26" s="1"/>
  <c r="BF214" i="26" s="1"/>
  <c r="BD131" i="26"/>
  <c r="BD62" i="26"/>
  <c r="BE146" i="26" s="1"/>
  <c r="BE187" i="26" s="1"/>
  <c r="BD75" i="26"/>
  <c r="BE159" i="26" s="1"/>
  <c r="BE200" i="26" s="1"/>
  <c r="BC117" i="26"/>
  <c r="BD78" i="26"/>
  <c r="BE162" i="26" s="1"/>
  <c r="BC120" i="26"/>
  <c r="BD66" i="26"/>
  <c r="BE150" i="26" s="1"/>
  <c r="BE191" i="26" s="1"/>
  <c r="BE85" i="26"/>
  <c r="BF169" i="26" s="1"/>
  <c r="BF210" i="26" s="1"/>
  <c r="BD127" i="26"/>
  <c r="BD71" i="26"/>
  <c r="BE155" i="26" s="1"/>
  <c r="BE196" i="26" s="1"/>
  <c r="BC113" i="26"/>
  <c r="BD68" i="26"/>
  <c r="BE152" i="26" s="1"/>
  <c r="BE193" i="26" s="1"/>
  <c r="BC110" i="26"/>
  <c r="BD77" i="26"/>
  <c r="BE161" i="26" s="1"/>
  <c r="BE202" i="26" s="1"/>
  <c r="BC119" i="26"/>
  <c r="BE91" i="26"/>
  <c r="BF175" i="26" s="1"/>
  <c r="BF216" i="26" s="1"/>
  <c r="BD133" i="26"/>
  <c r="BD90" i="26"/>
  <c r="BE174" i="26" s="1"/>
  <c r="BE215" i="26" s="1"/>
  <c r="BC132" i="26"/>
  <c r="BD61" i="26"/>
  <c r="BE145" i="26" s="1"/>
  <c r="BE186" i="26" s="1"/>
  <c r="BD72" i="26"/>
  <c r="BE156" i="26" s="1"/>
  <c r="BE197" i="26" s="1"/>
  <c r="BC114" i="26"/>
  <c r="BD59" i="26"/>
  <c r="BE143" i="26" s="1"/>
  <c r="BE184" i="26" s="1"/>
  <c r="BC95" i="26"/>
  <c r="BD63" i="26"/>
  <c r="BE147" i="26" s="1"/>
  <c r="BE188" i="26" s="1"/>
  <c r="BD79" i="26"/>
  <c r="BE163" i="26" s="1"/>
  <c r="BE204" i="26" s="1"/>
  <c r="BC121" i="26"/>
  <c r="BD83" i="26"/>
  <c r="BE167" i="26" s="1"/>
  <c r="BE208" i="26" s="1"/>
  <c r="BC125" i="26"/>
  <c r="BD65" i="26"/>
  <c r="BE149" i="26" s="1"/>
  <c r="BE190" i="26" s="1"/>
  <c r="BD84" i="26"/>
  <c r="BE168" i="26" s="1"/>
  <c r="BE209" i="26" s="1"/>
  <c r="BC126" i="26"/>
  <c r="BD80" i="26"/>
  <c r="BE164" i="26" s="1"/>
  <c r="BE205" i="26" s="1"/>
  <c r="BC122" i="26"/>
  <c r="BE87" i="26"/>
  <c r="BF171" i="26" s="1"/>
  <c r="BF212" i="26" s="1"/>
  <c r="BD129" i="26"/>
  <c r="BD81" i="26"/>
  <c r="BE165" i="26" s="1"/>
  <c r="BE206" i="26" s="1"/>
  <c r="BC123" i="26"/>
  <c r="BE92" i="26"/>
  <c r="BF176" i="26" s="1"/>
  <c r="BF217" i="26" s="1"/>
  <c r="BD134" i="26"/>
  <c r="BD69" i="26"/>
  <c r="BE153" i="26" s="1"/>
  <c r="BE194" i="26" s="1"/>
  <c r="BC111" i="26"/>
  <c r="BC638" i="36" l="1"/>
  <c r="BE525" i="36"/>
  <c r="BE521" i="36"/>
  <c r="BE560" i="36"/>
  <c r="BE543" i="36"/>
  <c r="BE542" i="36"/>
  <c r="BE528" i="36"/>
  <c r="BE556" i="36"/>
  <c r="BE511" i="36"/>
  <c r="BE551" i="36"/>
  <c r="BE545" i="36"/>
  <c r="BE541" i="36"/>
  <c r="BE558" i="36"/>
  <c r="BE546" i="36"/>
  <c r="BE519" i="36"/>
  <c r="BE530" i="36"/>
  <c r="BE522" i="36"/>
  <c r="BE535" i="36"/>
  <c r="BE538" i="36"/>
  <c r="BE529" i="36"/>
  <c r="BE515" i="36"/>
  <c r="BE553" i="36"/>
  <c r="BE526" i="36"/>
  <c r="BE557" i="36"/>
  <c r="BE559" i="36"/>
  <c r="BE544" i="36"/>
  <c r="BE537" i="36"/>
  <c r="BE524" i="36"/>
  <c r="BE547" i="36"/>
  <c r="BE548" i="36"/>
  <c r="BE554" i="36"/>
  <c r="BE527" i="36"/>
  <c r="BE552" i="36"/>
  <c r="BE520" i="36"/>
  <c r="BF135" i="36"/>
  <c r="BF333" i="36"/>
  <c r="BF431" i="36" s="1"/>
  <c r="BE234" i="36"/>
  <c r="BF152" i="36"/>
  <c r="BF350" i="36"/>
  <c r="BF448" i="36" s="1"/>
  <c r="BE251" i="36"/>
  <c r="BF148" i="36"/>
  <c r="BF346" i="36"/>
  <c r="BF444" i="36" s="1"/>
  <c r="BE247" i="36"/>
  <c r="BF166" i="36"/>
  <c r="BF364" i="36"/>
  <c r="BF462" i="36" s="1"/>
  <c r="BE265" i="36"/>
  <c r="BF347" i="36"/>
  <c r="BF445" i="36" s="1"/>
  <c r="BF149" i="36"/>
  <c r="BE248" i="36"/>
  <c r="BF151" i="36"/>
  <c r="BF349" i="36"/>
  <c r="BF447" i="36" s="1"/>
  <c r="BE250" i="36"/>
  <c r="BF131" i="36"/>
  <c r="BF329" i="36"/>
  <c r="BF427" i="36" s="1"/>
  <c r="BE230" i="36"/>
  <c r="BF117" i="36"/>
  <c r="BF315" i="36"/>
  <c r="BF413" i="36" s="1"/>
  <c r="BE216" i="36"/>
  <c r="BE518" i="36"/>
  <c r="BE514" i="36"/>
  <c r="BE536" i="36"/>
  <c r="BE523" i="36"/>
  <c r="BE534" i="36"/>
  <c r="BE517" i="36"/>
  <c r="BE512" i="36"/>
  <c r="BE550" i="36"/>
  <c r="BF136" i="36"/>
  <c r="BF334" i="36"/>
  <c r="BF432" i="36" s="1"/>
  <c r="BE235" i="36"/>
  <c r="BF121" i="36"/>
  <c r="BF319" i="36"/>
  <c r="BF417" i="36" s="1"/>
  <c r="BE220" i="36"/>
  <c r="BF159" i="36"/>
  <c r="BF357" i="36"/>
  <c r="BF455" i="36" s="1"/>
  <c r="BE258" i="36"/>
  <c r="BF162" i="36"/>
  <c r="BF360" i="36"/>
  <c r="BF458" i="36" s="1"/>
  <c r="BE261" i="36"/>
  <c r="BF125" i="36"/>
  <c r="BF323" i="36"/>
  <c r="BF421" i="36" s="1"/>
  <c r="BE224" i="36"/>
  <c r="BE418" i="36"/>
  <c r="BE635" i="36" s="1"/>
  <c r="BD516" i="36"/>
  <c r="BD641" i="36" s="1"/>
  <c r="BE415" i="36"/>
  <c r="BE636" i="36" s="1"/>
  <c r="BD513" i="36"/>
  <c r="BD642" i="36" s="1"/>
  <c r="BF143" i="36"/>
  <c r="BF341" i="36"/>
  <c r="BF439" i="36" s="1"/>
  <c r="BE242" i="36"/>
  <c r="BF137" i="36"/>
  <c r="BF335" i="36"/>
  <c r="BF433" i="36" s="1"/>
  <c r="BE236" i="36"/>
  <c r="BF127" i="36"/>
  <c r="BF325" i="36"/>
  <c r="BF423" i="36" s="1"/>
  <c r="BE226" i="36"/>
  <c r="BF140" i="36"/>
  <c r="BF338" i="36"/>
  <c r="BF436" i="36" s="1"/>
  <c r="BE239" i="36"/>
  <c r="BF124" i="36"/>
  <c r="BF322" i="36"/>
  <c r="BF420" i="36" s="1"/>
  <c r="BE223" i="36"/>
  <c r="BF116" i="36"/>
  <c r="BF314" i="36"/>
  <c r="BF412" i="36" s="1"/>
  <c r="BE215" i="36"/>
  <c r="BF130" i="36"/>
  <c r="BF328" i="36"/>
  <c r="BF426" i="36" s="1"/>
  <c r="BE229" i="36"/>
  <c r="BF163" i="36"/>
  <c r="BF361" i="36"/>
  <c r="BF459" i="36" s="1"/>
  <c r="BE262" i="36"/>
  <c r="BF144" i="36"/>
  <c r="BF342" i="36"/>
  <c r="BF440" i="36" s="1"/>
  <c r="BE243" i="36"/>
  <c r="BF457" i="36"/>
  <c r="BE555" i="36"/>
  <c r="BF165" i="36"/>
  <c r="BF363" i="36"/>
  <c r="BF461" i="36" s="1"/>
  <c r="BE264" i="36"/>
  <c r="BF150" i="36"/>
  <c r="BF348" i="36"/>
  <c r="BF446" i="36" s="1"/>
  <c r="BE249" i="36"/>
  <c r="BF128" i="36"/>
  <c r="BF326" i="36"/>
  <c r="BF424" i="36" s="1"/>
  <c r="BE227" i="36"/>
  <c r="BF141" i="36"/>
  <c r="BF339" i="36"/>
  <c r="BF437" i="36" s="1"/>
  <c r="BE240" i="36"/>
  <c r="BE533" i="36"/>
  <c r="BE510" i="36"/>
  <c r="BF123" i="36"/>
  <c r="BF321" i="36"/>
  <c r="BF419" i="36" s="1"/>
  <c r="BE222" i="36"/>
  <c r="BF164" i="36"/>
  <c r="BF362" i="36"/>
  <c r="BF460" i="36" s="1"/>
  <c r="BE263" i="36"/>
  <c r="BG145" i="36"/>
  <c r="BG343" i="36"/>
  <c r="BF244" i="36"/>
  <c r="BF118" i="36"/>
  <c r="BF316" i="36"/>
  <c r="BF414" i="36" s="1"/>
  <c r="BE217" i="36"/>
  <c r="BF156" i="36"/>
  <c r="BF354" i="36"/>
  <c r="BF452" i="36" s="1"/>
  <c r="BE255" i="36"/>
  <c r="BF126" i="36"/>
  <c r="BF324" i="36"/>
  <c r="BF422" i="36" s="1"/>
  <c r="BE225" i="36"/>
  <c r="BE531" i="36"/>
  <c r="BE532" i="36"/>
  <c r="BE549" i="36"/>
  <c r="BF154" i="36"/>
  <c r="BF352" i="36"/>
  <c r="BF450" i="36" s="1"/>
  <c r="BE253" i="36"/>
  <c r="BG115" i="36"/>
  <c r="BG313" i="36"/>
  <c r="BF214" i="36"/>
  <c r="BF129" i="36"/>
  <c r="BF327" i="36"/>
  <c r="BF425" i="36" s="1"/>
  <c r="BE228" i="36"/>
  <c r="BF442" i="36"/>
  <c r="BE540" i="36"/>
  <c r="BG146" i="36"/>
  <c r="BG344" i="36"/>
  <c r="BF245" i="36"/>
  <c r="BF122" i="36"/>
  <c r="BF320" i="36"/>
  <c r="BE221" i="36"/>
  <c r="BF147" i="36"/>
  <c r="BF345" i="36"/>
  <c r="BF443" i="36" s="1"/>
  <c r="BE246" i="36"/>
  <c r="BE561" i="36"/>
  <c r="BE411" i="36"/>
  <c r="BD509" i="36"/>
  <c r="BD643" i="36" s="1"/>
  <c r="BF153" i="36"/>
  <c r="BF351" i="36"/>
  <c r="BF449" i="36" s="1"/>
  <c r="BE252" i="36"/>
  <c r="BF142" i="36"/>
  <c r="BF340" i="36"/>
  <c r="BF438" i="36" s="1"/>
  <c r="BE241" i="36"/>
  <c r="BF139" i="36"/>
  <c r="BF337" i="36"/>
  <c r="BF435" i="36" s="1"/>
  <c r="BE238" i="36"/>
  <c r="BF168" i="36"/>
  <c r="BF366" i="36"/>
  <c r="BF464" i="36" s="1"/>
  <c r="BE267" i="36"/>
  <c r="BG161" i="36"/>
  <c r="BG359" i="36"/>
  <c r="BF260" i="36"/>
  <c r="BF160" i="36"/>
  <c r="BF358" i="36"/>
  <c r="BF456" i="36" s="1"/>
  <c r="BE259" i="36"/>
  <c r="BF134" i="36"/>
  <c r="BF332" i="36"/>
  <c r="BF430" i="36" s="1"/>
  <c r="BE233" i="36"/>
  <c r="BF318" i="36"/>
  <c r="BF416" i="36" s="1"/>
  <c r="BF120" i="36"/>
  <c r="BE219" i="36"/>
  <c r="BF158" i="36"/>
  <c r="BF356" i="36"/>
  <c r="BF454" i="36" s="1"/>
  <c r="BE257" i="36"/>
  <c r="BE562" i="36"/>
  <c r="BF441" i="36"/>
  <c r="BE539" i="36"/>
  <c r="BF133" i="36"/>
  <c r="BF331" i="36"/>
  <c r="BF429" i="36" s="1"/>
  <c r="BE232" i="36"/>
  <c r="BF155" i="36"/>
  <c r="BF353" i="36"/>
  <c r="BF451" i="36" s="1"/>
  <c r="BE254" i="36"/>
  <c r="BF138" i="36"/>
  <c r="BF336" i="36"/>
  <c r="BF434" i="36" s="1"/>
  <c r="BE237" i="36"/>
  <c r="BF157" i="36"/>
  <c r="BF355" i="36"/>
  <c r="BF453" i="36" s="1"/>
  <c r="BE256" i="36"/>
  <c r="BF132" i="36"/>
  <c r="BF330" i="36"/>
  <c r="BF428" i="36" s="1"/>
  <c r="BE231" i="36"/>
  <c r="BF119" i="36"/>
  <c r="BF317" i="36"/>
  <c r="BE218" i="36"/>
  <c r="BF167" i="36"/>
  <c r="BF365" i="36"/>
  <c r="BF463" i="36" s="1"/>
  <c r="BE266" i="36"/>
  <c r="BB645" i="36"/>
  <c r="BD624" i="36"/>
  <c r="BE618" i="36"/>
  <c r="BD622" i="36"/>
  <c r="BC644" i="36"/>
  <c r="BD638" i="36"/>
  <c r="BE617" i="36"/>
  <c r="BD630" i="36"/>
  <c r="BC625" i="36"/>
  <c r="BD623" i="36"/>
  <c r="BD629" i="36"/>
  <c r="BD628" i="36"/>
  <c r="BE616" i="36"/>
  <c r="BC619" i="36"/>
  <c r="BD408" i="36"/>
  <c r="BB505" i="36"/>
  <c r="BE209" i="36"/>
  <c r="BE111" i="36"/>
  <c r="BD308" i="36"/>
  <c r="BF406" i="36"/>
  <c r="BE407" i="36"/>
  <c r="BC603" i="36"/>
  <c r="BD99" i="32"/>
  <c r="BD100" i="32" s="1"/>
  <c r="BC77" i="32"/>
  <c r="BB141" i="32"/>
  <c r="BD134" i="32"/>
  <c r="BD130" i="32"/>
  <c r="BD108" i="32"/>
  <c r="BC129" i="32"/>
  <c r="BE83" i="32"/>
  <c r="BE39" i="32"/>
  <c r="BD61" i="32"/>
  <c r="BF93" i="32"/>
  <c r="BF49" i="32"/>
  <c r="BE71" i="32"/>
  <c r="BD55" i="32"/>
  <c r="BH90" i="32"/>
  <c r="BH46" i="32"/>
  <c r="BG68" i="32"/>
  <c r="BD104" i="32"/>
  <c r="BC125" i="32"/>
  <c r="BE87" i="32"/>
  <c r="BE43" i="32"/>
  <c r="BD65" i="32"/>
  <c r="BE115" i="32"/>
  <c r="BD136" i="32"/>
  <c r="BE92" i="32"/>
  <c r="BE113" i="32" s="1"/>
  <c r="BE48" i="32"/>
  <c r="BD70" i="32"/>
  <c r="BF95" i="32"/>
  <c r="BF51" i="32"/>
  <c r="BE73" i="32"/>
  <c r="BE116" i="32"/>
  <c r="BD137" i="32"/>
  <c r="BF82" i="32"/>
  <c r="BF38" i="32"/>
  <c r="BE60" i="32"/>
  <c r="BE112" i="32"/>
  <c r="BD133" i="32"/>
  <c r="BE88" i="32"/>
  <c r="BE109" i="32" s="1"/>
  <c r="BE44" i="32"/>
  <c r="BD66" i="32"/>
  <c r="BE84" i="32"/>
  <c r="BE40" i="32"/>
  <c r="BD62" i="32"/>
  <c r="BG89" i="32"/>
  <c r="BG45" i="32"/>
  <c r="BF67" i="32"/>
  <c r="BG96" i="32"/>
  <c r="BG52" i="32"/>
  <c r="BF74" i="32"/>
  <c r="BF91" i="32"/>
  <c r="BF47" i="32"/>
  <c r="BE69" i="32"/>
  <c r="BE111" i="32"/>
  <c r="BD132" i="32"/>
  <c r="BD105" i="32"/>
  <c r="BC126" i="32"/>
  <c r="BE114" i="32"/>
  <c r="BD135" i="32"/>
  <c r="BG86" i="32"/>
  <c r="BG42" i="32"/>
  <c r="BF64" i="32"/>
  <c r="BE110" i="32"/>
  <c r="BD131" i="32"/>
  <c r="BE117" i="32"/>
  <c r="BD138" i="32"/>
  <c r="BF94" i="32"/>
  <c r="BF50" i="32"/>
  <c r="BE72" i="32"/>
  <c r="BC120" i="32"/>
  <c r="BD103" i="32"/>
  <c r="BC124" i="32"/>
  <c r="BE107" i="32"/>
  <c r="BD128" i="32"/>
  <c r="BE85" i="32"/>
  <c r="BE41" i="32"/>
  <c r="BD63" i="32"/>
  <c r="BD106" i="32"/>
  <c r="BC127" i="32"/>
  <c r="BF259" i="26"/>
  <c r="BE226" i="26"/>
  <c r="BE250" i="26"/>
  <c r="BE235" i="26"/>
  <c r="BE246" i="26"/>
  <c r="BE229" i="26"/>
  <c r="BF251" i="26"/>
  <c r="BD244" i="26"/>
  <c r="BE231" i="26"/>
  <c r="BE243" i="26"/>
  <c r="BE233" i="26"/>
  <c r="BE252" i="26"/>
  <c r="BE239" i="26"/>
  <c r="BD224" i="26"/>
  <c r="BF257" i="26"/>
  <c r="BF258" i="26"/>
  <c r="BE247" i="26"/>
  <c r="BE238" i="26"/>
  <c r="BF255" i="26"/>
  <c r="BE232" i="26"/>
  <c r="BE249" i="26"/>
  <c r="BE227" i="26"/>
  <c r="BE234" i="26"/>
  <c r="BE242" i="26"/>
  <c r="BE236" i="26"/>
  <c r="BC261" i="26"/>
  <c r="BE230" i="26"/>
  <c r="BF253" i="26"/>
  <c r="BE241" i="26"/>
  <c r="BE248" i="26"/>
  <c r="BE225" i="26"/>
  <c r="BE245" i="26"/>
  <c r="BE256" i="26"/>
  <c r="BE237" i="26"/>
  <c r="BE228" i="26"/>
  <c r="BE254" i="26"/>
  <c r="BE240" i="26"/>
  <c r="BD220" i="26"/>
  <c r="BE183" i="26"/>
  <c r="BE179" i="26"/>
  <c r="BE180" i="26" s="1"/>
  <c r="BE203" i="26"/>
  <c r="BC137" i="26"/>
  <c r="BD100" i="26"/>
  <c r="BE58" i="26"/>
  <c r="BF142" i="26" s="1"/>
  <c r="BD105" i="26"/>
  <c r="BD104" i="26"/>
  <c r="BD103" i="26"/>
  <c r="BD107" i="26"/>
  <c r="BD101" i="26"/>
  <c r="BD108" i="26"/>
  <c r="BD106" i="26"/>
  <c r="BD102" i="26"/>
  <c r="BD109" i="26"/>
  <c r="BF92" i="26"/>
  <c r="BG176" i="26" s="1"/>
  <c r="BG217" i="26" s="1"/>
  <c r="BE134" i="26"/>
  <c r="BF87" i="26"/>
  <c r="BG171" i="26" s="1"/>
  <c r="BG212" i="26" s="1"/>
  <c r="BE129" i="26"/>
  <c r="BE61" i="26"/>
  <c r="BF145" i="26" s="1"/>
  <c r="BF186" i="26" s="1"/>
  <c r="BE77" i="26"/>
  <c r="BF161" i="26" s="1"/>
  <c r="BF202" i="26" s="1"/>
  <c r="BD119" i="26"/>
  <c r="BE68" i="26"/>
  <c r="BF152" i="26" s="1"/>
  <c r="BF193" i="26" s="1"/>
  <c r="BD110" i="26"/>
  <c r="BE67" i="26"/>
  <c r="BF151" i="26" s="1"/>
  <c r="BF192" i="26" s="1"/>
  <c r="BE69" i="26"/>
  <c r="BF153" i="26" s="1"/>
  <c r="BF194" i="26" s="1"/>
  <c r="BD111" i="26"/>
  <c r="BE59" i="26"/>
  <c r="BF143" i="26" s="1"/>
  <c r="BF184" i="26" s="1"/>
  <c r="BD95" i="26"/>
  <c r="BF91" i="26"/>
  <c r="BG175" i="26" s="1"/>
  <c r="BG216" i="26" s="1"/>
  <c r="BE133" i="26"/>
  <c r="BE76" i="26"/>
  <c r="BF160" i="26" s="1"/>
  <c r="BF201" i="26" s="1"/>
  <c r="BD118" i="26"/>
  <c r="BE63" i="26"/>
  <c r="BF147" i="26" s="1"/>
  <c r="BF188" i="26" s="1"/>
  <c r="BE72" i="26"/>
  <c r="BF156" i="26" s="1"/>
  <c r="BF197" i="26" s="1"/>
  <c r="BD114" i="26"/>
  <c r="BF85" i="26"/>
  <c r="BG169" i="26" s="1"/>
  <c r="BG210" i="26" s="1"/>
  <c r="BE127" i="26"/>
  <c r="BE78" i="26"/>
  <c r="BF162" i="26" s="1"/>
  <c r="BD120" i="26"/>
  <c r="BF93" i="26"/>
  <c r="BG177" i="26" s="1"/>
  <c r="BG218" i="26" s="1"/>
  <c r="BE135" i="26"/>
  <c r="BE60" i="26"/>
  <c r="BF144" i="26" s="1"/>
  <c r="BE84" i="26"/>
  <c r="BF168" i="26" s="1"/>
  <c r="BF209" i="26" s="1"/>
  <c r="BD126" i="26"/>
  <c r="BE65" i="26"/>
  <c r="BF149" i="26" s="1"/>
  <c r="BF190" i="26" s="1"/>
  <c r="BE83" i="26"/>
  <c r="BF167" i="26" s="1"/>
  <c r="BF208" i="26" s="1"/>
  <c r="BD125" i="26"/>
  <c r="BE66" i="26"/>
  <c r="BF150" i="26" s="1"/>
  <c r="BF191" i="26" s="1"/>
  <c r="BF89" i="26"/>
  <c r="BG173" i="26" s="1"/>
  <c r="BG214" i="26" s="1"/>
  <c r="BE131" i="26"/>
  <c r="BE64" i="26"/>
  <c r="BF148" i="26" s="1"/>
  <c r="BF189" i="26" s="1"/>
  <c r="BE88" i="26"/>
  <c r="BF172" i="26" s="1"/>
  <c r="BF213" i="26" s="1"/>
  <c r="BD130" i="26"/>
  <c r="BE82" i="26"/>
  <c r="BF166" i="26" s="1"/>
  <c r="BF207" i="26" s="1"/>
  <c r="BD124" i="26"/>
  <c r="BE70" i="26"/>
  <c r="BF154" i="26" s="1"/>
  <c r="BF195" i="26" s="1"/>
  <c r="BD112" i="26"/>
  <c r="BE73" i="26"/>
  <c r="BF157" i="26" s="1"/>
  <c r="BF198" i="26" s="1"/>
  <c r="BD115" i="26"/>
  <c r="BE80" i="26"/>
  <c r="BF164" i="26" s="1"/>
  <c r="BF205" i="26" s="1"/>
  <c r="BD122" i="26"/>
  <c r="BE71" i="26"/>
  <c r="BF155" i="26" s="1"/>
  <c r="BF196" i="26" s="1"/>
  <c r="BD113" i="26"/>
  <c r="BE75" i="26"/>
  <c r="BF159" i="26" s="1"/>
  <c r="BF200" i="26" s="1"/>
  <c r="BD117" i="26"/>
  <c r="BE86" i="26"/>
  <c r="BF170" i="26" s="1"/>
  <c r="BF211" i="26" s="1"/>
  <c r="BD128" i="26"/>
  <c r="BE62" i="26"/>
  <c r="BF146" i="26" s="1"/>
  <c r="BF187" i="26" s="1"/>
  <c r="BE81" i="26"/>
  <c r="BF165" i="26" s="1"/>
  <c r="BF206" i="26" s="1"/>
  <c r="BD123" i="26"/>
  <c r="BE79" i="26"/>
  <c r="BF163" i="26" s="1"/>
  <c r="BF204" i="26" s="1"/>
  <c r="BD121" i="26"/>
  <c r="BE90" i="26"/>
  <c r="BF174" i="26" s="1"/>
  <c r="BF215" i="26" s="1"/>
  <c r="BD132" i="26"/>
  <c r="BE74" i="26"/>
  <c r="BF158" i="26" s="1"/>
  <c r="BF199" i="26" s="1"/>
  <c r="BD116" i="26"/>
  <c r="BF560" i="36" l="1"/>
  <c r="BF514" i="36"/>
  <c r="BF522" i="36"/>
  <c r="BF531" i="36"/>
  <c r="BF529" i="36"/>
  <c r="BF526" i="36"/>
  <c r="BF528" i="36"/>
  <c r="BF541" i="36"/>
  <c r="BF534" i="36"/>
  <c r="BF519" i="36"/>
  <c r="BF542" i="36"/>
  <c r="BF561" i="36"/>
  <c r="BF548" i="36"/>
  <c r="BF544" i="36"/>
  <c r="BF538" i="36"/>
  <c r="BF537" i="36"/>
  <c r="BF515" i="36"/>
  <c r="BF511" i="36"/>
  <c r="BF518" i="36"/>
  <c r="BF520" i="36"/>
  <c r="BF551" i="36"/>
  <c r="BF552" i="36"/>
  <c r="BF547" i="36"/>
  <c r="BF550" i="36"/>
  <c r="BF510" i="36"/>
  <c r="BF532" i="36"/>
  <c r="BF512" i="36"/>
  <c r="BF545" i="36"/>
  <c r="BF527" i="36"/>
  <c r="BF554" i="36"/>
  <c r="BF523" i="36"/>
  <c r="BF535" i="36"/>
  <c r="BF521" i="36"/>
  <c r="BF556" i="36"/>
  <c r="BF543" i="36"/>
  <c r="BF549" i="36"/>
  <c r="BF533" i="36"/>
  <c r="BF559" i="36"/>
  <c r="BF557" i="36"/>
  <c r="BF530" i="36"/>
  <c r="BF525" i="36"/>
  <c r="BG118" i="36"/>
  <c r="BG316" i="36"/>
  <c r="BG414" i="36" s="1"/>
  <c r="BF217" i="36"/>
  <c r="BH145" i="36"/>
  <c r="BH343" i="36"/>
  <c r="BG244" i="36"/>
  <c r="BG141" i="36"/>
  <c r="BG339" i="36"/>
  <c r="BG437" i="36" s="1"/>
  <c r="BF240" i="36"/>
  <c r="BG150" i="36"/>
  <c r="BG348" i="36"/>
  <c r="BG446" i="36" s="1"/>
  <c r="BF249" i="36"/>
  <c r="BG116" i="36"/>
  <c r="BG314" i="36"/>
  <c r="BG412" i="36" s="1"/>
  <c r="BF215" i="36"/>
  <c r="BG121" i="36"/>
  <c r="BG319" i="36"/>
  <c r="BG417" i="36" s="1"/>
  <c r="BF220" i="36"/>
  <c r="BG131" i="36"/>
  <c r="BG329" i="36"/>
  <c r="BG427" i="36" s="1"/>
  <c r="BF230" i="36"/>
  <c r="BG133" i="36"/>
  <c r="BG331" i="36"/>
  <c r="BG429" i="36" s="1"/>
  <c r="BF232" i="36"/>
  <c r="BF411" i="36"/>
  <c r="BE509" i="36"/>
  <c r="BE643" i="36" s="1"/>
  <c r="BG128" i="36"/>
  <c r="BG326" i="36"/>
  <c r="BG424" i="36" s="1"/>
  <c r="BF227" i="36"/>
  <c r="BG152" i="36"/>
  <c r="BG350" i="36"/>
  <c r="BG448" i="36" s="1"/>
  <c r="BF251" i="36"/>
  <c r="BF553" i="36"/>
  <c r="BF546" i="36"/>
  <c r="BG132" i="36"/>
  <c r="BG330" i="36"/>
  <c r="BG428" i="36" s="1"/>
  <c r="BF231" i="36"/>
  <c r="BG134" i="36"/>
  <c r="BG332" i="36"/>
  <c r="BG430" i="36" s="1"/>
  <c r="BF233" i="36"/>
  <c r="BH161" i="36"/>
  <c r="BH359" i="36"/>
  <c r="BG260" i="36"/>
  <c r="BH146" i="36"/>
  <c r="BH344" i="36"/>
  <c r="BG245" i="36"/>
  <c r="BG124" i="36"/>
  <c r="BG322" i="36"/>
  <c r="BG420" i="36" s="1"/>
  <c r="BF223" i="36"/>
  <c r="BG137" i="36"/>
  <c r="BG335" i="36"/>
  <c r="BG433" i="36" s="1"/>
  <c r="BF236" i="36"/>
  <c r="BG125" i="36"/>
  <c r="BG323" i="36"/>
  <c r="BG421" i="36" s="1"/>
  <c r="BF224" i="36"/>
  <c r="BG159" i="36"/>
  <c r="BG357" i="36"/>
  <c r="BG455" i="36" s="1"/>
  <c r="BF258" i="36"/>
  <c r="BG158" i="36"/>
  <c r="BG356" i="36"/>
  <c r="BG454" i="36" s="1"/>
  <c r="BF257" i="36"/>
  <c r="BG457" i="36"/>
  <c r="BF555" i="36"/>
  <c r="BG149" i="36"/>
  <c r="BG347" i="36"/>
  <c r="BG445" i="36" s="1"/>
  <c r="BF248" i="36"/>
  <c r="BF524" i="36"/>
  <c r="BF558" i="36"/>
  <c r="BG167" i="36"/>
  <c r="BG365" i="36"/>
  <c r="BG463" i="36" s="1"/>
  <c r="BF266" i="36"/>
  <c r="BF562" i="36"/>
  <c r="BG120" i="36"/>
  <c r="BG318" i="36"/>
  <c r="BG416" i="36" s="1"/>
  <c r="BF219" i="36"/>
  <c r="BG160" i="36"/>
  <c r="BG358" i="36"/>
  <c r="BG456" i="36" s="1"/>
  <c r="BF259" i="36"/>
  <c r="BG122" i="36"/>
  <c r="BG320" i="36"/>
  <c r="BF221" i="36"/>
  <c r="BG156" i="36"/>
  <c r="BG354" i="36"/>
  <c r="BG452" i="36" s="1"/>
  <c r="BF255" i="36"/>
  <c r="BG144" i="36"/>
  <c r="BG342" i="36"/>
  <c r="BG440" i="36" s="1"/>
  <c r="BF243" i="36"/>
  <c r="BG130" i="36"/>
  <c r="BG328" i="36"/>
  <c r="BG426" i="36" s="1"/>
  <c r="BF229" i="36"/>
  <c r="BG127" i="36"/>
  <c r="BG325" i="36"/>
  <c r="BG423" i="36" s="1"/>
  <c r="BF226" i="36"/>
  <c r="BF418" i="36"/>
  <c r="BF635" i="36" s="1"/>
  <c r="BE516" i="36"/>
  <c r="BE641" i="36" s="1"/>
  <c r="BF517" i="36"/>
  <c r="BE637" i="36"/>
  <c r="BE638" i="36" s="1"/>
  <c r="BG168" i="36"/>
  <c r="BG366" i="36"/>
  <c r="BG464" i="36" s="1"/>
  <c r="BF267" i="36"/>
  <c r="BG153" i="36"/>
  <c r="BG351" i="36"/>
  <c r="BG449" i="36" s="1"/>
  <c r="BF252" i="36"/>
  <c r="BG147" i="36"/>
  <c r="BG345" i="36"/>
  <c r="BG443" i="36" s="1"/>
  <c r="BF246" i="36"/>
  <c r="BH115" i="36"/>
  <c r="BH313" i="36"/>
  <c r="BG214" i="36"/>
  <c r="BG126" i="36"/>
  <c r="BG324" i="36"/>
  <c r="BG422" i="36" s="1"/>
  <c r="BF225" i="36"/>
  <c r="BG140" i="36"/>
  <c r="BG338" i="36"/>
  <c r="BG436" i="36" s="1"/>
  <c r="BF239" i="36"/>
  <c r="BF415" i="36"/>
  <c r="BF636" i="36" s="1"/>
  <c r="BE513" i="36"/>
  <c r="BE642" i="36" s="1"/>
  <c r="BG162" i="36"/>
  <c r="BG360" i="36"/>
  <c r="BG458" i="36" s="1"/>
  <c r="BF261" i="36"/>
  <c r="BG117" i="36"/>
  <c r="BG315" i="36"/>
  <c r="BG413" i="36" s="1"/>
  <c r="BF216" i="36"/>
  <c r="BG163" i="36"/>
  <c r="BG361" i="36"/>
  <c r="BG459" i="36" s="1"/>
  <c r="BF262" i="36"/>
  <c r="BG143" i="36"/>
  <c r="BG341" i="36"/>
  <c r="BG439" i="36" s="1"/>
  <c r="BF242" i="36"/>
  <c r="BG119" i="36"/>
  <c r="BG317" i="36"/>
  <c r="BF218" i="36"/>
  <c r="BG139" i="36"/>
  <c r="BG337" i="36"/>
  <c r="BG435" i="36" s="1"/>
  <c r="BF238" i="36"/>
  <c r="BG129" i="36"/>
  <c r="BG327" i="36"/>
  <c r="BG425" i="36" s="1"/>
  <c r="BF228" i="36"/>
  <c r="BG165" i="36"/>
  <c r="BG363" i="36"/>
  <c r="BG461" i="36" s="1"/>
  <c r="BF264" i="36"/>
  <c r="BF536" i="36"/>
  <c r="BG148" i="36"/>
  <c r="BG346" i="36"/>
  <c r="BG444" i="36" s="1"/>
  <c r="BF247" i="36"/>
  <c r="BG157" i="36"/>
  <c r="BG355" i="36"/>
  <c r="BG453" i="36" s="1"/>
  <c r="BF256" i="36"/>
  <c r="BG336" i="36"/>
  <c r="BG434" i="36" s="1"/>
  <c r="BG138" i="36"/>
  <c r="BF237" i="36"/>
  <c r="BG155" i="36"/>
  <c r="BG353" i="36"/>
  <c r="BG451" i="36" s="1"/>
  <c r="BF254" i="36"/>
  <c r="BG442" i="36"/>
  <c r="BF540" i="36"/>
  <c r="BG352" i="36"/>
  <c r="BG450" i="36" s="1"/>
  <c r="BG154" i="36"/>
  <c r="BF253" i="36"/>
  <c r="BG166" i="36"/>
  <c r="BG364" i="36"/>
  <c r="BG462" i="36" s="1"/>
  <c r="BF265" i="36"/>
  <c r="BG135" i="36"/>
  <c r="BG333" i="36"/>
  <c r="BG431" i="36" s="1"/>
  <c r="BF234" i="36"/>
  <c r="BG441" i="36"/>
  <c r="BF539" i="36"/>
  <c r="BG142" i="36"/>
  <c r="BG340" i="36"/>
  <c r="BG438" i="36" s="1"/>
  <c r="BF241" i="36"/>
  <c r="BG164" i="36"/>
  <c r="BG362" i="36"/>
  <c r="BG460" i="36" s="1"/>
  <c r="BF263" i="36"/>
  <c r="BG123" i="36"/>
  <c r="BG321" i="36"/>
  <c r="BG419" i="36" s="1"/>
  <c r="BF222" i="36"/>
  <c r="BG136" i="36"/>
  <c r="BG334" i="36"/>
  <c r="BG432" i="36" s="1"/>
  <c r="BF235" i="36"/>
  <c r="BG151" i="36"/>
  <c r="BG349" i="36"/>
  <c r="BG447" i="36" s="1"/>
  <c r="BF250" i="36"/>
  <c r="BF616" i="36"/>
  <c r="BE624" i="36"/>
  <c r="BF618" i="36"/>
  <c r="BE622" i="36"/>
  <c r="BE629" i="36"/>
  <c r="BF617" i="36"/>
  <c r="BE623" i="36"/>
  <c r="BE628" i="36"/>
  <c r="BD644" i="36"/>
  <c r="BC645" i="36"/>
  <c r="BE630" i="36"/>
  <c r="BD625" i="36"/>
  <c r="BD619" i="36"/>
  <c r="BE408" i="36"/>
  <c r="BC505" i="36"/>
  <c r="BF209" i="36"/>
  <c r="BF111" i="36"/>
  <c r="BE308" i="36"/>
  <c r="BG406" i="36"/>
  <c r="BF407" i="36"/>
  <c r="BD603" i="36"/>
  <c r="BF637" i="36"/>
  <c r="BE99" i="32"/>
  <c r="BE100" i="32" s="1"/>
  <c r="BD77" i="32"/>
  <c r="BE134" i="32"/>
  <c r="BE130" i="32"/>
  <c r="BF83" i="32"/>
  <c r="BF39" i="32"/>
  <c r="BE61" i="32"/>
  <c r="BF84" i="32"/>
  <c r="BF40" i="32"/>
  <c r="BE62" i="32"/>
  <c r="BF107" i="32"/>
  <c r="BE128" i="32"/>
  <c r="BH86" i="32"/>
  <c r="BH42" i="32"/>
  <c r="BG64" i="32"/>
  <c r="BG91" i="32"/>
  <c r="BG47" i="32"/>
  <c r="BF69" i="32"/>
  <c r="BI90" i="32"/>
  <c r="BI46" i="32"/>
  <c r="BH68" i="32"/>
  <c r="BF92" i="32"/>
  <c r="BF113" i="32" s="1"/>
  <c r="BF48" i="32"/>
  <c r="BE70" i="32"/>
  <c r="BE104" i="32"/>
  <c r="BD125" i="32"/>
  <c r="BG93" i="32"/>
  <c r="BG49" i="32"/>
  <c r="BF71" i="32"/>
  <c r="BE108" i="32"/>
  <c r="BD129" i="32"/>
  <c r="BE106" i="32"/>
  <c r="BD127" i="32"/>
  <c r="BG94" i="32"/>
  <c r="BG50" i="32"/>
  <c r="BF72" i="32"/>
  <c r="BG82" i="32"/>
  <c r="BG38" i="32"/>
  <c r="BF60" i="32"/>
  <c r="BG95" i="32"/>
  <c r="BG51" i="32"/>
  <c r="BF73" i="32"/>
  <c r="BF87" i="32"/>
  <c r="BF43" i="32"/>
  <c r="BE65" i="32"/>
  <c r="BH89" i="32"/>
  <c r="BH45" i="32"/>
  <c r="BG67" i="32"/>
  <c r="BF85" i="32"/>
  <c r="BF41" i="32"/>
  <c r="BE63" i="32"/>
  <c r="BC141" i="32"/>
  <c r="BE105" i="32"/>
  <c r="BD126" i="32"/>
  <c r="BF111" i="32"/>
  <c r="BE132" i="32"/>
  <c r="BF112" i="32"/>
  <c r="BE133" i="32"/>
  <c r="BE55" i="32"/>
  <c r="BF116" i="32"/>
  <c r="BE137" i="32"/>
  <c r="BD120" i="32"/>
  <c r="BE103" i="32"/>
  <c r="BD124" i="32"/>
  <c r="BF117" i="32"/>
  <c r="BE138" i="32"/>
  <c r="BF110" i="32"/>
  <c r="BE131" i="32"/>
  <c r="BF114" i="32"/>
  <c r="BE135" i="32"/>
  <c r="BH96" i="32"/>
  <c r="BH52" i="32"/>
  <c r="BG74" i="32"/>
  <c r="BF88" i="32"/>
  <c r="BF109" i="32" s="1"/>
  <c r="BF44" i="32"/>
  <c r="BE66" i="32"/>
  <c r="BF115" i="32"/>
  <c r="BE136" i="32"/>
  <c r="BG259" i="26"/>
  <c r="BD261" i="26"/>
  <c r="BF225" i="26"/>
  <c r="BF228" i="26"/>
  <c r="BF246" i="26"/>
  <c r="BF254" i="26"/>
  <c r="BG251" i="26"/>
  <c r="BF243" i="26"/>
  <c r="BF227" i="26"/>
  <c r="BF252" i="26"/>
  <c r="BF250" i="26"/>
  <c r="BF238" i="26"/>
  <c r="BF256" i="26"/>
  <c r="BG255" i="26"/>
  <c r="BF229" i="26"/>
  <c r="BF235" i="26"/>
  <c r="BG253" i="26"/>
  <c r="BF241" i="26"/>
  <c r="BF236" i="26"/>
  <c r="BF232" i="26"/>
  <c r="BF233" i="26"/>
  <c r="BE220" i="26"/>
  <c r="BE224" i="26"/>
  <c r="BF245" i="26"/>
  <c r="BF242" i="26"/>
  <c r="BG258" i="26"/>
  <c r="BF230" i="26"/>
  <c r="BF239" i="26"/>
  <c r="BE244" i="26"/>
  <c r="BF237" i="26"/>
  <c r="BF248" i="26"/>
  <c r="BF249" i="26"/>
  <c r="BF234" i="26"/>
  <c r="BF240" i="26"/>
  <c r="BF247" i="26"/>
  <c r="BF231" i="26"/>
  <c r="BG257" i="26"/>
  <c r="BF203" i="26"/>
  <c r="BF179" i="26"/>
  <c r="BF180" i="26" s="1"/>
  <c r="BF185" i="26"/>
  <c r="BF183" i="26"/>
  <c r="BE102" i="26"/>
  <c r="BE108" i="26"/>
  <c r="BE109" i="26"/>
  <c r="BE105" i="26"/>
  <c r="BE100" i="26"/>
  <c r="BF58" i="26"/>
  <c r="BG142" i="26" s="1"/>
  <c r="BE107" i="26"/>
  <c r="BE104" i="26"/>
  <c r="BE106" i="26"/>
  <c r="BE101" i="26"/>
  <c r="BE103" i="26"/>
  <c r="BF79" i="26"/>
  <c r="BG163" i="26" s="1"/>
  <c r="BG204" i="26" s="1"/>
  <c r="BE121" i="26"/>
  <c r="BG85" i="26"/>
  <c r="BH169" i="26" s="1"/>
  <c r="BH210" i="26" s="1"/>
  <c r="BH251" i="26" s="1"/>
  <c r="BF127" i="26"/>
  <c r="BD137" i="26"/>
  <c r="BF90" i="26"/>
  <c r="BG174" i="26" s="1"/>
  <c r="BG215" i="26" s="1"/>
  <c r="BE132" i="26"/>
  <c r="BF80" i="26"/>
  <c r="BG164" i="26" s="1"/>
  <c r="BG205" i="26" s="1"/>
  <c r="BE122" i="26"/>
  <c r="BG89" i="26"/>
  <c r="BH173" i="26" s="1"/>
  <c r="BH214" i="26" s="1"/>
  <c r="BH255" i="26" s="1"/>
  <c r="BF131" i="26"/>
  <c r="BF78" i="26"/>
  <c r="BG162" i="26" s="1"/>
  <c r="BE120" i="26"/>
  <c r="BF76" i="26"/>
  <c r="BG160" i="26" s="1"/>
  <c r="BG201" i="26" s="1"/>
  <c r="BE118" i="26"/>
  <c r="BF59" i="26"/>
  <c r="BG143" i="26" s="1"/>
  <c r="BG184" i="26" s="1"/>
  <c r="BE95" i="26"/>
  <c r="BF67" i="26"/>
  <c r="BG151" i="26" s="1"/>
  <c r="BG192" i="26" s="1"/>
  <c r="BG92" i="26"/>
  <c r="BH176" i="26" s="1"/>
  <c r="BH217" i="26" s="1"/>
  <c r="BF134" i="26"/>
  <c r="BF62" i="26"/>
  <c r="BG146" i="26" s="1"/>
  <c r="BG187" i="26" s="1"/>
  <c r="BF75" i="26"/>
  <c r="BG159" i="26" s="1"/>
  <c r="BG200" i="26" s="1"/>
  <c r="BE117" i="26"/>
  <c r="BF71" i="26"/>
  <c r="BG155" i="26" s="1"/>
  <c r="BG196" i="26" s="1"/>
  <c r="BE113" i="26"/>
  <c r="BF70" i="26"/>
  <c r="BG154" i="26" s="1"/>
  <c r="BG195" i="26" s="1"/>
  <c r="BE112" i="26"/>
  <c r="BF82" i="26"/>
  <c r="BG166" i="26" s="1"/>
  <c r="BG207" i="26" s="1"/>
  <c r="BE124" i="26"/>
  <c r="BF65" i="26"/>
  <c r="BG149" i="26" s="1"/>
  <c r="BG190" i="26" s="1"/>
  <c r="BG93" i="26"/>
  <c r="BH177" i="26" s="1"/>
  <c r="BH218" i="26" s="1"/>
  <c r="BH259" i="26" s="1"/>
  <c r="BF135" i="26"/>
  <c r="BF69" i="26"/>
  <c r="BG153" i="26" s="1"/>
  <c r="BG194" i="26" s="1"/>
  <c r="BE111" i="26"/>
  <c r="BF86" i="26"/>
  <c r="BG170" i="26" s="1"/>
  <c r="BG211" i="26" s="1"/>
  <c r="BE128" i="26"/>
  <c r="BF61" i="26"/>
  <c r="BG145" i="26" s="1"/>
  <c r="BG87" i="26"/>
  <c r="BH171" i="26" s="1"/>
  <c r="BH212" i="26" s="1"/>
  <c r="BF129" i="26"/>
  <c r="BF74" i="26"/>
  <c r="BG158" i="26" s="1"/>
  <c r="BG199" i="26" s="1"/>
  <c r="BE116" i="26"/>
  <c r="BF81" i="26"/>
  <c r="BG165" i="26" s="1"/>
  <c r="BG206" i="26" s="1"/>
  <c r="BE123" i="26"/>
  <c r="BF64" i="26"/>
  <c r="BG148" i="26" s="1"/>
  <c r="BG189" i="26" s="1"/>
  <c r="BF60" i="26"/>
  <c r="BG144" i="26" s="1"/>
  <c r="BF63" i="26"/>
  <c r="BG147" i="26" s="1"/>
  <c r="BG188" i="26" s="1"/>
  <c r="BG91" i="26"/>
  <c r="BH175" i="26" s="1"/>
  <c r="BH216" i="26" s="1"/>
  <c r="BF133" i="26"/>
  <c r="BF77" i="26"/>
  <c r="BG161" i="26" s="1"/>
  <c r="BG202" i="26" s="1"/>
  <c r="BE119" i="26"/>
  <c r="BF68" i="26"/>
  <c r="BG152" i="26" s="1"/>
  <c r="BG193" i="26" s="1"/>
  <c r="BE110" i="26"/>
  <c r="BF73" i="26"/>
  <c r="BG157" i="26" s="1"/>
  <c r="BG198" i="26" s="1"/>
  <c r="BE115" i="26"/>
  <c r="BF88" i="26"/>
  <c r="BG172" i="26" s="1"/>
  <c r="BG213" i="26" s="1"/>
  <c r="BE130" i="26"/>
  <c r="BF66" i="26"/>
  <c r="BG150" i="26" s="1"/>
  <c r="BG191" i="26" s="1"/>
  <c r="BF83" i="26"/>
  <c r="BG167" i="26" s="1"/>
  <c r="BG208" i="26" s="1"/>
  <c r="BE125" i="26"/>
  <c r="BF84" i="26"/>
  <c r="BG168" i="26" s="1"/>
  <c r="BG209" i="26" s="1"/>
  <c r="BE126" i="26"/>
  <c r="BF72" i="26"/>
  <c r="BG156" i="26" s="1"/>
  <c r="BG197" i="26" s="1"/>
  <c r="BE114" i="26"/>
  <c r="BG560" i="36" l="1"/>
  <c r="BG522" i="36"/>
  <c r="BG517" i="36"/>
  <c r="BG556" i="36"/>
  <c r="BG520" i="36"/>
  <c r="BG518" i="36"/>
  <c r="BG534" i="36"/>
  <c r="BG514" i="36"/>
  <c r="BG549" i="36"/>
  <c r="BG523" i="36"/>
  <c r="BG543" i="36"/>
  <c r="BG544" i="36"/>
  <c r="BG533" i="36"/>
  <c r="BG547" i="36"/>
  <c r="BG538" i="36"/>
  <c r="BG561" i="36"/>
  <c r="BG528" i="36"/>
  <c r="BG515" i="36"/>
  <c r="BG511" i="36"/>
  <c r="BG536" i="36"/>
  <c r="BG541" i="36"/>
  <c r="BG519" i="36"/>
  <c r="BG535" i="36"/>
  <c r="BG530" i="36"/>
  <c r="BG531" i="36"/>
  <c r="BG525" i="36"/>
  <c r="BG537" i="36"/>
  <c r="BG559" i="36"/>
  <c r="BG521" i="36"/>
  <c r="BG548" i="36"/>
  <c r="BG557" i="36"/>
  <c r="BG558" i="36"/>
  <c r="BG551" i="36"/>
  <c r="BG562" i="36"/>
  <c r="BG550" i="36"/>
  <c r="BH151" i="36"/>
  <c r="BH349" i="36"/>
  <c r="BH447" i="36" s="1"/>
  <c r="BG250" i="36"/>
  <c r="BH121" i="36"/>
  <c r="BH319" i="36"/>
  <c r="BH417" i="36" s="1"/>
  <c r="BG220" i="36"/>
  <c r="BI145" i="36"/>
  <c r="BI343" i="36"/>
  <c r="BH244" i="36"/>
  <c r="BG532" i="36"/>
  <c r="BG552" i="36"/>
  <c r="BG526" i="36"/>
  <c r="BG529" i="36"/>
  <c r="BH166" i="36"/>
  <c r="BH364" i="36"/>
  <c r="BH462" i="36" s="1"/>
  <c r="BG265" i="36"/>
  <c r="BH119" i="36"/>
  <c r="BH317" i="36"/>
  <c r="BG218" i="36"/>
  <c r="BH126" i="36"/>
  <c r="BH324" i="36"/>
  <c r="BH422" i="36" s="1"/>
  <c r="BG225" i="36"/>
  <c r="BH147" i="36"/>
  <c r="BH345" i="36"/>
  <c r="BH443" i="36" s="1"/>
  <c r="BG246" i="36"/>
  <c r="BH153" i="36"/>
  <c r="BH351" i="36"/>
  <c r="BH449" i="36" s="1"/>
  <c r="BG252" i="36"/>
  <c r="BH134" i="36"/>
  <c r="BH332" i="36"/>
  <c r="BH430" i="36" s="1"/>
  <c r="BG233" i="36"/>
  <c r="BG545" i="36"/>
  <c r="BH150" i="36"/>
  <c r="BH348" i="36"/>
  <c r="BH446" i="36" s="1"/>
  <c r="BG249" i="36"/>
  <c r="BH163" i="36"/>
  <c r="BH361" i="36"/>
  <c r="BH459" i="36" s="1"/>
  <c r="BG262" i="36"/>
  <c r="BH127" i="36"/>
  <c r="BH325" i="36"/>
  <c r="BH423" i="36" s="1"/>
  <c r="BG226" i="36"/>
  <c r="BG527" i="36"/>
  <c r="BG510" i="36"/>
  <c r="BG542" i="36"/>
  <c r="BH441" i="36"/>
  <c r="BG539" i="36"/>
  <c r="BH157" i="36"/>
  <c r="BH355" i="36"/>
  <c r="BH453" i="36" s="1"/>
  <c r="BG256" i="36"/>
  <c r="BH140" i="36"/>
  <c r="BH338" i="36"/>
  <c r="BH436" i="36" s="1"/>
  <c r="BG239" i="36"/>
  <c r="BH168" i="36"/>
  <c r="BH366" i="36"/>
  <c r="BH464" i="36" s="1"/>
  <c r="BG267" i="36"/>
  <c r="BH457" i="36"/>
  <c r="BG555" i="36"/>
  <c r="BH123" i="36"/>
  <c r="BH321" i="36"/>
  <c r="BH419" i="36" s="1"/>
  <c r="BG222" i="36"/>
  <c r="BH155" i="36"/>
  <c r="BH353" i="36"/>
  <c r="BH451" i="36" s="1"/>
  <c r="BG254" i="36"/>
  <c r="BH162" i="36"/>
  <c r="BH360" i="36"/>
  <c r="BH458" i="36" s="1"/>
  <c r="BG261" i="36"/>
  <c r="BG415" i="36"/>
  <c r="BF513" i="36"/>
  <c r="BF642" i="36" s="1"/>
  <c r="BG418" i="36"/>
  <c r="BG635" i="36" s="1"/>
  <c r="BF516" i="36"/>
  <c r="BF641" i="36" s="1"/>
  <c r="BH160" i="36"/>
  <c r="BH358" i="36"/>
  <c r="BH456" i="36" s="1"/>
  <c r="BG259" i="36"/>
  <c r="BH125" i="36"/>
  <c r="BH323" i="36"/>
  <c r="BH421" i="36" s="1"/>
  <c r="BG224" i="36"/>
  <c r="BH137" i="36"/>
  <c r="BH335" i="36"/>
  <c r="BH433" i="36" s="1"/>
  <c r="BG236" i="36"/>
  <c r="BI161" i="36"/>
  <c r="BI359" i="36"/>
  <c r="BH260" i="36"/>
  <c r="BH132" i="36"/>
  <c r="BH330" i="36"/>
  <c r="BH428" i="36" s="1"/>
  <c r="BG231" i="36"/>
  <c r="BH141" i="36"/>
  <c r="BH339" i="36"/>
  <c r="BH437" i="36" s="1"/>
  <c r="BG240" i="36"/>
  <c r="BH120" i="36"/>
  <c r="BH318" i="36"/>
  <c r="BH416" i="36" s="1"/>
  <c r="BG219" i="36"/>
  <c r="BH135" i="36"/>
  <c r="BH333" i="36"/>
  <c r="BH431" i="36" s="1"/>
  <c r="BG234" i="36"/>
  <c r="BH138" i="36"/>
  <c r="BH336" i="36"/>
  <c r="BH434" i="36" s="1"/>
  <c r="BG237" i="36"/>
  <c r="BG512" i="36"/>
  <c r="BH148" i="36"/>
  <c r="BH346" i="36"/>
  <c r="BH444" i="36" s="1"/>
  <c r="BG247" i="36"/>
  <c r="BH117" i="36"/>
  <c r="BH315" i="36"/>
  <c r="BH413" i="36" s="1"/>
  <c r="BG216" i="36"/>
  <c r="BH144" i="36"/>
  <c r="BH342" i="36"/>
  <c r="BH440" i="36" s="1"/>
  <c r="BG243" i="36"/>
  <c r="BH124" i="36"/>
  <c r="BH322" i="36"/>
  <c r="BH420" i="36" s="1"/>
  <c r="BG223" i="36"/>
  <c r="BH133" i="36"/>
  <c r="BH331" i="36"/>
  <c r="BH429" i="36" s="1"/>
  <c r="BG232" i="36"/>
  <c r="BH116" i="36"/>
  <c r="BH314" i="36"/>
  <c r="BH412" i="36" s="1"/>
  <c r="BG215" i="36"/>
  <c r="BH118" i="36"/>
  <c r="BH316" i="36"/>
  <c r="BH414" i="36" s="1"/>
  <c r="BG217" i="36"/>
  <c r="BI115" i="36"/>
  <c r="BI313" i="36"/>
  <c r="BH214" i="36"/>
  <c r="BG524" i="36"/>
  <c r="BH143" i="36"/>
  <c r="BH341" i="36"/>
  <c r="BH439" i="36" s="1"/>
  <c r="BG242" i="36"/>
  <c r="BH152" i="36"/>
  <c r="BH350" i="36"/>
  <c r="BG251" i="36"/>
  <c r="BH442" i="36"/>
  <c r="BG540" i="36"/>
  <c r="BH129" i="36"/>
  <c r="BH327" i="36"/>
  <c r="BH425" i="36" s="1"/>
  <c r="BG228" i="36"/>
  <c r="BH122" i="36"/>
  <c r="BH320" i="36"/>
  <c r="BG221" i="36"/>
  <c r="BH164" i="36"/>
  <c r="BH362" i="36"/>
  <c r="BH460" i="36" s="1"/>
  <c r="BG263" i="36"/>
  <c r="BH167" i="36"/>
  <c r="BH365" i="36"/>
  <c r="BH463" i="36" s="1"/>
  <c r="BG266" i="36"/>
  <c r="BG553" i="36"/>
  <c r="BH131" i="36"/>
  <c r="BH329" i="36"/>
  <c r="BH427" i="36" s="1"/>
  <c r="BG230" i="36"/>
  <c r="BG554" i="36"/>
  <c r="BH154" i="36"/>
  <c r="BH352" i="36"/>
  <c r="BH450" i="36" s="1"/>
  <c r="BG253" i="36"/>
  <c r="BH136" i="36"/>
  <c r="BH334" i="36"/>
  <c r="BH432" i="36" s="1"/>
  <c r="BG235" i="36"/>
  <c r="BH142" i="36"/>
  <c r="BH340" i="36"/>
  <c r="BH438" i="36" s="1"/>
  <c r="BG241" i="36"/>
  <c r="BH165" i="36"/>
  <c r="BH363" i="36"/>
  <c r="BH461" i="36" s="1"/>
  <c r="BG264" i="36"/>
  <c r="BH337" i="36"/>
  <c r="BH435" i="36" s="1"/>
  <c r="BH139" i="36"/>
  <c r="BG238" i="36"/>
  <c r="BH130" i="36"/>
  <c r="BH328" i="36"/>
  <c r="BH426" i="36" s="1"/>
  <c r="BG229" i="36"/>
  <c r="BH156" i="36"/>
  <c r="BH354" i="36"/>
  <c r="BH452" i="36" s="1"/>
  <c r="BG255" i="36"/>
  <c r="BH149" i="36"/>
  <c r="BH347" i="36"/>
  <c r="BH445" i="36" s="1"/>
  <c r="BG248" i="36"/>
  <c r="BH158" i="36"/>
  <c r="BH356" i="36"/>
  <c r="BH454" i="36" s="1"/>
  <c r="BG257" i="36"/>
  <c r="BH159" i="36"/>
  <c r="BH357" i="36"/>
  <c r="BH455" i="36" s="1"/>
  <c r="BG258" i="36"/>
  <c r="BI146" i="36"/>
  <c r="BI344" i="36"/>
  <c r="BH245" i="36"/>
  <c r="BH448" i="36"/>
  <c r="BG546" i="36"/>
  <c r="BH128" i="36"/>
  <c r="BH326" i="36"/>
  <c r="BH424" i="36" s="1"/>
  <c r="BG227" i="36"/>
  <c r="BG411" i="36"/>
  <c r="BG637" i="36" s="1"/>
  <c r="BF509" i="36"/>
  <c r="BF643" i="36" s="1"/>
  <c r="BF624" i="36"/>
  <c r="BG618" i="36"/>
  <c r="BG617" i="36"/>
  <c r="BF629" i="36"/>
  <c r="BE644" i="36"/>
  <c r="BF622" i="36"/>
  <c r="BF638" i="36"/>
  <c r="BD645" i="36"/>
  <c r="BG616" i="36"/>
  <c r="BF630" i="36"/>
  <c r="BF628" i="36"/>
  <c r="BF623" i="36"/>
  <c r="BE625" i="36"/>
  <c r="BE619" i="36"/>
  <c r="BF408" i="36"/>
  <c r="BD505" i="36"/>
  <c r="BG111" i="36"/>
  <c r="BG209" i="36"/>
  <c r="G4" i="36" s="1"/>
  <c r="BF308" i="36"/>
  <c r="BH406" i="36"/>
  <c r="BG407" i="36"/>
  <c r="BE603" i="36"/>
  <c r="BF99" i="32"/>
  <c r="BF100" i="32" s="1"/>
  <c r="BE77" i="32"/>
  <c r="BF134" i="32"/>
  <c r="BF130" i="32"/>
  <c r="BG110" i="32"/>
  <c r="BF131" i="32"/>
  <c r="BH94" i="32"/>
  <c r="BH50" i="32"/>
  <c r="BG72" i="32"/>
  <c r="BD141" i="32"/>
  <c r="BG87" i="32"/>
  <c r="BG43" i="32"/>
  <c r="BF65" i="32"/>
  <c r="BG92" i="32"/>
  <c r="BG113" i="32" s="1"/>
  <c r="BG48" i="32"/>
  <c r="BF70" i="32"/>
  <c r="BH95" i="32"/>
  <c r="BH51" i="32"/>
  <c r="BG73" i="32"/>
  <c r="BI96" i="32"/>
  <c r="BI52" i="32"/>
  <c r="BH74" i="32"/>
  <c r="BE120" i="32"/>
  <c r="BF103" i="32"/>
  <c r="BE124" i="32"/>
  <c r="BJ90" i="32"/>
  <c r="BJ46" i="32"/>
  <c r="BI68" i="32"/>
  <c r="BH91" i="32"/>
  <c r="BH47" i="32"/>
  <c r="BG69" i="32"/>
  <c r="BI86" i="32"/>
  <c r="BI42" i="32"/>
  <c r="BH64" i="32"/>
  <c r="BG83" i="32"/>
  <c r="BG39" i="32"/>
  <c r="BF61" i="32"/>
  <c r="BG116" i="32"/>
  <c r="BF137" i="32"/>
  <c r="BI89" i="32"/>
  <c r="BI45" i="32"/>
  <c r="BH67" i="32"/>
  <c r="BF106" i="32"/>
  <c r="BE127" i="32"/>
  <c r="BG88" i="32"/>
  <c r="BG109" i="32" s="1"/>
  <c r="BG44" i="32"/>
  <c r="BF66" i="32"/>
  <c r="BG112" i="32"/>
  <c r="BF133" i="32"/>
  <c r="BG85" i="32"/>
  <c r="BG41" i="32"/>
  <c r="BF63" i="32"/>
  <c r="BG115" i="32"/>
  <c r="BF136" i="32"/>
  <c r="BF108" i="32"/>
  <c r="BE129" i="32"/>
  <c r="BG117" i="32"/>
  <c r="BF138" i="32"/>
  <c r="BF105" i="32"/>
  <c r="BE126" i="32"/>
  <c r="BH82" i="32"/>
  <c r="BH38" i="32"/>
  <c r="BG60" i="32"/>
  <c r="BF104" i="32"/>
  <c r="BE125" i="32"/>
  <c r="BG107" i="32"/>
  <c r="BF128" i="32"/>
  <c r="BG84" i="32"/>
  <c r="BG40" i="32"/>
  <c r="BF62" i="32"/>
  <c r="BG114" i="32"/>
  <c r="BF135" i="32"/>
  <c r="BG111" i="32"/>
  <c r="BF132" i="32"/>
  <c r="BF55" i="32"/>
  <c r="BH93" i="32"/>
  <c r="BH49" i="32"/>
  <c r="BG71" i="32"/>
  <c r="BE261" i="26"/>
  <c r="BG203" i="26"/>
  <c r="BG244" i="26" s="1"/>
  <c r="BG250" i="26"/>
  <c r="BG230" i="26"/>
  <c r="BG248" i="26"/>
  <c r="BF226" i="26"/>
  <c r="BH258" i="26"/>
  <c r="BG249" i="26"/>
  <c r="BG247" i="26"/>
  <c r="BG236" i="26"/>
  <c r="BG233" i="26"/>
  <c r="BF244" i="26"/>
  <c r="BG232" i="26"/>
  <c r="BG243" i="26"/>
  <c r="BG235" i="26"/>
  <c r="BG245" i="26"/>
  <c r="BG252" i="26"/>
  <c r="BG240" i="26"/>
  <c r="BG237" i="26"/>
  <c r="BG225" i="26"/>
  <c r="BG246" i="26"/>
  <c r="BG234" i="26"/>
  <c r="BG254" i="26"/>
  <c r="BH257" i="26"/>
  <c r="BG238" i="26"/>
  <c r="BG229" i="26"/>
  <c r="BH253" i="26"/>
  <c r="BG231" i="26"/>
  <c r="BG241" i="26"/>
  <c r="BG242" i="26"/>
  <c r="BG256" i="26"/>
  <c r="BG239" i="26"/>
  <c r="BG228" i="26"/>
  <c r="BF224" i="26"/>
  <c r="BG183" i="26"/>
  <c r="BF220" i="26"/>
  <c r="BG185" i="26"/>
  <c r="BG179" i="26"/>
  <c r="BG180" i="26" s="1"/>
  <c r="F12" i="26" s="1"/>
  <c r="BG186" i="26"/>
  <c r="BF109" i="26"/>
  <c r="BF101" i="26"/>
  <c r="BF105" i="26"/>
  <c r="BF100" i="26"/>
  <c r="BG58" i="26"/>
  <c r="BH142" i="26" s="1"/>
  <c r="BF102" i="26"/>
  <c r="BF103" i="26"/>
  <c r="BF107" i="26"/>
  <c r="BF108" i="26"/>
  <c r="BF106" i="26"/>
  <c r="BF104" i="26"/>
  <c r="BG72" i="26"/>
  <c r="BH156" i="26" s="1"/>
  <c r="BH197" i="26" s="1"/>
  <c r="BH238" i="26" s="1"/>
  <c r="BF114" i="26"/>
  <c r="BG84" i="26"/>
  <c r="BH168" i="26" s="1"/>
  <c r="BH209" i="26" s="1"/>
  <c r="BF126" i="26"/>
  <c r="BG73" i="26"/>
  <c r="BH157" i="26" s="1"/>
  <c r="BH198" i="26" s="1"/>
  <c r="BH239" i="26" s="1"/>
  <c r="BF115" i="26"/>
  <c r="BH87" i="26"/>
  <c r="BI171" i="26" s="1"/>
  <c r="BI212" i="26" s="1"/>
  <c r="BG129" i="26"/>
  <c r="BG86" i="26"/>
  <c r="BH170" i="26" s="1"/>
  <c r="BH211" i="26" s="1"/>
  <c r="BH252" i="26" s="1"/>
  <c r="BF128" i="26"/>
  <c r="BG88" i="26"/>
  <c r="BH172" i="26" s="1"/>
  <c r="BH213" i="26" s="1"/>
  <c r="BF130" i="26"/>
  <c r="BG75" i="26"/>
  <c r="BH159" i="26" s="1"/>
  <c r="BH200" i="26" s="1"/>
  <c r="BF117" i="26"/>
  <c r="BH92" i="26"/>
  <c r="BI176" i="26" s="1"/>
  <c r="BI217" i="26" s="1"/>
  <c r="BI258" i="26" s="1"/>
  <c r="BG134" i="26"/>
  <c r="BG90" i="26"/>
  <c r="BH174" i="26" s="1"/>
  <c r="BH215" i="26" s="1"/>
  <c r="BH256" i="26" s="1"/>
  <c r="BF132" i="26"/>
  <c r="BG68" i="26"/>
  <c r="BH152" i="26" s="1"/>
  <c r="BH193" i="26" s="1"/>
  <c r="BH234" i="26" s="1"/>
  <c r="BF110" i="26"/>
  <c r="BH91" i="26"/>
  <c r="BI175" i="26" s="1"/>
  <c r="BI216" i="26" s="1"/>
  <c r="BI257" i="26" s="1"/>
  <c r="BG133" i="26"/>
  <c r="BG71" i="26"/>
  <c r="BH155" i="26" s="1"/>
  <c r="BH196" i="26" s="1"/>
  <c r="BH237" i="26" s="1"/>
  <c r="BF113" i="26"/>
  <c r="BG81" i="26"/>
  <c r="BH165" i="26" s="1"/>
  <c r="BH206" i="26" s="1"/>
  <c r="BH247" i="26" s="1"/>
  <c r="BF123" i="26"/>
  <c r="BG74" i="26"/>
  <c r="BH158" i="26" s="1"/>
  <c r="BH199" i="26" s="1"/>
  <c r="BF116" i="26"/>
  <c r="BG70" i="26"/>
  <c r="BH154" i="26" s="1"/>
  <c r="BH195" i="26" s="1"/>
  <c r="BH236" i="26" s="1"/>
  <c r="BF112" i="26"/>
  <c r="BE137" i="26"/>
  <c r="BG80" i="26"/>
  <c r="BH164" i="26" s="1"/>
  <c r="BH205" i="26" s="1"/>
  <c r="BH246" i="26" s="1"/>
  <c r="BF122" i="26"/>
  <c r="BG66" i="26"/>
  <c r="BH150" i="26" s="1"/>
  <c r="BH191" i="26" s="1"/>
  <c r="BH232" i="26" s="1"/>
  <c r="BG64" i="26"/>
  <c r="BH148" i="26" s="1"/>
  <c r="BH189" i="26" s="1"/>
  <c r="BH230" i="26" s="1"/>
  <c r="BG61" i="26"/>
  <c r="BH145" i="26" s="1"/>
  <c r="BG82" i="26"/>
  <c r="BH166" i="26" s="1"/>
  <c r="BH207" i="26" s="1"/>
  <c r="BH248" i="26" s="1"/>
  <c r="BF124" i="26"/>
  <c r="BG62" i="26"/>
  <c r="BH146" i="26" s="1"/>
  <c r="BH187" i="26" s="1"/>
  <c r="BH228" i="26" s="1"/>
  <c r="BG59" i="26"/>
  <c r="BH143" i="26" s="1"/>
  <c r="BH184" i="26" s="1"/>
  <c r="BF95" i="26"/>
  <c r="BG79" i="26"/>
  <c r="BH163" i="26" s="1"/>
  <c r="BH204" i="26" s="1"/>
  <c r="BF121" i="26"/>
  <c r="BG65" i="26"/>
  <c r="BH149" i="26" s="1"/>
  <c r="BH190" i="26" s="1"/>
  <c r="BH231" i="26" s="1"/>
  <c r="BG78" i="26"/>
  <c r="BH162" i="26" s="1"/>
  <c r="BF120" i="26"/>
  <c r="BH89" i="26"/>
  <c r="BI173" i="26" s="1"/>
  <c r="BI214" i="26" s="1"/>
  <c r="BG131" i="26"/>
  <c r="BG77" i="26"/>
  <c r="BH161" i="26" s="1"/>
  <c r="BH202" i="26" s="1"/>
  <c r="BH243" i="26" s="1"/>
  <c r="BF119" i="26"/>
  <c r="BG69" i="26"/>
  <c r="BH153" i="26" s="1"/>
  <c r="BH194" i="26" s="1"/>
  <c r="BH235" i="26" s="1"/>
  <c r="BF111" i="26"/>
  <c r="BH93" i="26"/>
  <c r="BI177" i="26" s="1"/>
  <c r="BI218" i="26" s="1"/>
  <c r="BI259" i="26" s="1"/>
  <c r="BG135" i="26"/>
  <c r="BG67" i="26"/>
  <c r="BH151" i="26" s="1"/>
  <c r="BH192" i="26" s="1"/>
  <c r="BH233" i="26" s="1"/>
  <c r="BG83" i="26"/>
  <c r="BH167" i="26" s="1"/>
  <c r="BH208" i="26" s="1"/>
  <c r="BH249" i="26" s="1"/>
  <c r="BF125" i="26"/>
  <c r="BG63" i="26"/>
  <c r="BH147" i="26" s="1"/>
  <c r="BH188" i="26" s="1"/>
  <c r="BH229" i="26" s="1"/>
  <c r="BG60" i="26"/>
  <c r="BH144" i="26" s="1"/>
  <c r="BG76" i="26"/>
  <c r="BH160" i="26" s="1"/>
  <c r="BH201" i="26" s="1"/>
  <c r="BF118" i="26"/>
  <c r="BH85" i="26"/>
  <c r="BI169" i="26" s="1"/>
  <c r="BI210" i="26" s="1"/>
  <c r="BI251" i="26" s="1"/>
  <c r="BG127" i="26"/>
  <c r="BH203" i="26" l="1"/>
  <c r="BH244" i="26" s="1"/>
  <c r="BH554" i="36"/>
  <c r="BH562" i="36"/>
  <c r="BH542" i="36"/>
  <c r="BH525" i="36"/>
  <c r="BH510" i="36"/>
  <c r="BH526" i="36"/>
  <c r="BH557" i="36"/>
  <c r="BH520" i="36"/>
  <c r="BH552" i="36"/>
  <c r="BH561" i="36"/>
  <c r="BH532" i="36"/>
  <c r="BH545" i="36"/>
  <c r="BH543" i="36"/>
  <c r="BH522" i="36"/>
  <c r="BH530" i="36"/>
  <c r="BH515" i="36"/>
  <c r="BH523" i="36"/>
  <c r="BH541" i="36"/>
  <c r="BH518" i="36"/>
  <c r="BH549" i="36"/>
  <c r="BH560" i="36"/>
  <c r="BH528" i="36"/>
  <c r="BH553" i="36"/>
  <c r="BH533" i="36"/>
  <c r="BH538" i="36"/>
  <c r="BH517" i="36"/>
  <c r="BH534" i="36"/>
  <c r="BH550" i="36"/>
  <c r="BH547" i="36"/>
  <c r="BH511" i="36"/>
  <c r="BH551" i="36"/>
  <c r="BH544" i="36"/>
  <c r="BI165" i="36"/>
  <c r="BI363" i="36"/>
  <c r="BI461" i="36" s="1"/>
  <c r="BH264" i="36"/>
  <c r="BJ115" i="36"/>
  <c r="BJ313" i="36"/>
  <c r="BI214" i="36"/>
  <c r="BI138" i="36"/>
  <c r="BI336" i="36"/>
  <c r="BI434" i="36" s="1"/>
  <c r="BH237" i="36"/>
  <c r="BI156" i="36"/>
  <c r="BI354" i="36"/>
  <c r="BI452" i="36" s="1"/>
  <c r="BH255" i="36"/>
  <c r="BI139" i="36"/>
  <c r="BI337" i="36"/>
  <c r="BI435" i="36" s="1"/>
  <c r="BH238" i="36"/>
  <c r="BI129" i="36"/>
  <c r="BI327" i="36"/>
  <c r="BI425" i="36" s="1"/>
  <c r="BH228" i="36"/>
  <c r="BI117" i="36"/>
  <c r="BI315" i="36"/>
  <c r="BI413" i="36" s="1"/>
  <c r="BH216" i="36"/>
  <c r="BI148" i="36"/>
  <c r="BI346" i="36"/>
  <c r="BI444" i="36" s="1"/>
  <c r="BH247" i="36"/>
  <c r="BH512" i="36"/>
  <c r="BI160" i="36"/>
  <c r="BI358" i="36"/>
  <c r="BI456" i="36" s="1"/>
  <c r="BH259" i="36"/>
  <c r="BH418" i="36"/>
  <c r="BH635" i="36" s="1"/>
  <c r="BG516" i="36"/>
  <c r="BG641" i="36" s="1"/>
  <c r="BI168" i="36"/>
  <c r="BI366" i="36"/>
  <c r="BI464" i="36" s="1"/>
  <c r="BH267" i="36"/>
  <c r="BI140" i="36"/>
  <c r="BI338" i="36"/>
  <c r="BI436" i="36" s="1"/>
  <c r="BH239" i="36"/>
  <c r="BI157" i="36"/>
  <c r="BI355" i="36"/>
  <c r="BI453" i="36" s="1"/>
  <c r="BH256" i="36"/>
  <c r="BI166" i="36"/>
  <c r="BI364" i="36"/>
  <c r="BI462" i="36" s="1"/>
  <c r="BH265" i="36"/>
  <c r="BI121" i="36"/>
  <c r="BI319" i="36"/>
  <c r="BI417" i="36" s="1"/>
  <c r="BH220" i="36"/>
  <c r="BI151" i="36"/>
  <c r="BI349" i="36"/>
  <c r="BI447" i="36" s="1"/>
  <c r="BH250" i="36"/>
  <c r="BI153" i="36"/>
  <c r="BI351" i="36"/>
  <c r="BI449" i="36" s="1"/>
  <c r="BH252" i="36"/>
  <c r="BH531" i="36"/>
  <c r="BH535" i="36"/>
  <c r="BI116" i="36"/>
  <c r="BI314" i="36"/>
  <c r="BI412" i="36" s="1"/>
  <c r="BH215" i="36"/>
  <c r="BI137" i="36"/>
  <c r="BI335" i="36"/>
  <c r="BI433" i="36" s="1"/>
  <c r="BH236" i="36"/>
  <c r="BI457" i="36"/>
  <c r="BH555" i="36"/>
  <c r="BI119" i="36"/>
  <c r="BI317" i="36"/>
  <c r="BH218" i="36"/>
  <c r="BI128" i="36"/>
  <c r="BI326" i="36"/>
  <c r="BI424" i="36" s="1"/>
  <c r="BH227" i="36"/>
  <c r="BI149" i="36"/>
  <c r="BI347" i="36"/>
  <c r="BI445" i="36" s="1"/>
  <c r="BH248" i="36"/>
  <c r="BI150" i="36"/>
  <c r="BI348" i="36"/>
  <c r="BI446" i="36" s="1"/>
  <c r="BH249" i="36"/>
  <c r="BJ145" i="36"/>
  <c r="BJ343" i="36"/>
  <c r="BI244" i="36"/>
  <c r="BI141" i="36"/>
  <c r="BI339" i="36"/>
  <c r="BI437" i="36" s="1"/>
  <c r="BH240" i="36"/>
  <c r="BI125" i="36"/>
  <c r="BI323" i="36"/>
  <c r="BI421" i="36" s="1"/>
  <c r="BH224" i="36"/>
  <c r="BH415" i="36"/>
  <c r="BG513" i="36"/>
  <c r="BG642" i="36" s="1"/>
  <c r="BI162" i="36"/>
  <c r="BI360" i="36"/>
  <c r="BI458" i="36" s="1"/>
  <c r="BH261" i="36"/>
  <c r="BH527" i="36"/>
  <c r="BI127" i="36"/>
  <c r="BI325" i="36"/>
  <c r="BI423" i="36" s="1"/>
  <c r="BH226" i="36"/>
  <c r="BI134" i="36"/>
  <c r="BI332" i="36"/>
  <c r="BI430" i="36" s="1"/>
  <c r="BH233" i="36"/>
  <c r="BH559" i="36"/>
  <c r="BH556" i="36"/>
  <c r="BI130" i="36"/>
  <c r="BI328" i="36"/>
  <c r="BI426" i="36" s="1"/>
  <c r="BH229" i="36"/>
  <c r="BI142" i="36"/>
  <c r="BI340" i="36"/>
  <c r="BI438" i="36" s="1"/>
  <c r="BH241" i="36"/>
  <c r="BI135" i="36"/>
  <c r="BI333" i="36"/>
  <c r="BI431" i="36" s="1"/>
  <c r="BH234" i="36"/>
  <c r="BH521" i="36"/>
  <c r="BI159" i="36"/>
  <c r="BI357" i="36"/>
  <c r="BI455" i="36" s="1"/>
  <c r="BH258" i="36"/>
  <c r="BI152" i="36"/>
  <c r="BI350" i="36"/>
  <c r="BI448" i="36" s="1"/>
  <c r="BH251" i="36"/>
  <c r="BH524" i="36"/>
  <c r="BI124" i="36"/>
  <c r="BI322" i="36"/>
  <c r="BI420" i="36" s="1"/>
  <c r="BH223" i="36"/>
  <c r="BH558" i="36"/>
  <c r="BH548" i="36"/>
  <c r="BJ146" i="36"/>
  <c r="BJ344" i="36"/>
  <c r="BI245" i="36"/>
  <c r="BI122" i="36"/>
  <c r="BI320" i="36"/>
  <c r="BH221" i="36"/>
  <c r="BI144" i="36"/>
  <c r="BI342" i="36"/>
  <c r="BI440" i="36" s="1"/>
  <c r="BH243" i="36"/>
  <c r="BI120" i="36"/>
  <c r="BI318" i="36"/>
  <c r="BI416" i="36" s="1"/>
  <c r="BH219" i="36"/>
  <c r="BI163" i="36"/>
  <c r="BI361" i="36"/>
  <c r="BI459" i="36" s="1"/>
  <c r="BH262" i="36"/>
  <c r="BI154" i="36"/>
  <c r="BI352" i="36"/>
  <c r="BI450" i="36" s="1"/>
  <c r="BH253" i="36"/>
  <c r="BI164" i="36"/>
  <c r="BI362" i="36"/>
  <c r="BI460" i="36" s="1"/>
  <c r="BH263" i="36"/>
  <c r="BI442" i="36"/>
  <c r="BH540" i="36"/>
  <c r="BI118" i="36"/>
  <c r="BI316" i="36"/>
  <c r="BI414" i="36" s="1"/>
  <c r="BH217" i="36"/>
  <c r="BJ161" i="36"/>
  <c r="BJ359" i="36"/>
  <c r="BI260" i="36"/>
  <c r="BI126" i="36"/>
  <c r="BI324" i="36"/>
  <c r="BI422" i="36" s="1"/>
  <c r="BH225" i="36"/>
  <c r="BH546" i="36"/>
  <c r="BI143" i="36"/>
  <c r="BI341" i="36"/>
  <c r="BI439" i="36" s="1"/>
  <c r="BH242" i="36"/>
  <c r="BI133" i="36"/>
  <c r="BI331" i="36"/>
  <c r="BI429" i="36" s="1"/>
  <c r="BH232" i="36"/>
  <c r="BH529" i="36"/>
  <c r="BH519" i="36"/>
  <c r="BH536" i="36"/>
  <c r="BH514" i="36"/>
  <c r="BG636" i="36"/>
  <c r="BG638" i="36" s="1"/>
  <c r="BH411" i="36"/>
  <c r="BG509" i="36"/>
  <c r="BG643" i="36" s="1"/>
  <c r="BI356" i="36"/>
  <c r="BI454" i="36" s="1"/>
  <c r="BI158" i="36"/>
  <c r="BH257" i="36"/>
  <c r="BI136" i="36"/>
  <c r="BI334" i="36"/>
  <c r="BI432" i="36" s="1"/>
  <c r="BH235" i="36"/>
  <c r="BI131" i="36"/>
  <c r="BI329" i="36"/>
  <c r="BI427" i="36" s="1"/>
  <c r="BH230" i="36"/>
  <c r="BI167" i="36"/>
  <c r="BI365" i="36"/>
  <c r="BI463" i="36" s="1"/>
  <c r="BH266" i="36"/>
  <c r="BI132" i="36"/>
  <c r="BI330" i="36"/>
  <c r="BI428" i="36" s="1"/>
  <c r="BH231" i="36"/>
  <c r="BI155" i="36"/>
  <c r="BI353" i="36"/>
  <c r="BI451" i="36" s="1"/>
  <c r="BH254" i="36"/>
  <c r="BI123" i="36"/>
  <c r="BI321" i="36"/>
  <c r="BI419" i="36" s="1"/>
  <c r="BH222" i="36"/>
  <c r="BI441" i="36"/>
  <c r="BH539" i="36"/>
  <c r="BI147" i="36"/>
  <c r="BI345" i="36"/>
  <c r="BI443" i="36" s="1"/>
  <c r="BH246" i="36"/>
  <c r="BH537" i="36"/>
  <c r="BH616" i="36"/>
  <c r="BG624" i="36"/>
  <c r="BF625" i="36"/>
  <c r="BG628" i="36"/>
  <c r="BG629" i="36"/>
  <c r="BG630" i="36"/>
  <c r="BE645" i="36"/>
  <c r="BH617" i="36"/>
  <c r="BG623" i="36"/>
  <c r="BG622" i="36"/>
  <c r="BF644" i="36"/>
  <c r="BH618" i="36"/>
  <c r="BF619" i="36"/>
  <c r="BG408" i="36"/>
  <c r="BE505" i="36"/>
  <c r="BH209" i="36"/>
  <c r="BH111" i="36"/>
  <c r="BG308" i="36"/>
  <c r="G8" i="36" s="1"/>
  <c r="BI406" i="36"/>
  <c r="BH407" i="36"/>
  <c r="J4" i="36"/>
  <c r="BF603" i="36"/>
  <c r="BF77" i="32"/>
  <c r="BG99" i="32"/>
  <c r="BG100" i="32" s="1"/>
  <c r="F12" i="32" s="1"/>
  <c r="J12" i="32" s="1"/>
  <c r="BG130" i="32"/>
  <c r="BG134" i="32"/>
  <c r="BH85" i="32"/>
  <c r="BH41" i="32"/>
  <c r="BG63" i="32"/>
  <c r="BI91" i="32"/>
  <c r="BI47" i="32"/>
  <c r="BH69" i="32"/>
  <c r="BE141" i="32"/>
  <c r="BH83" i="32"/>
  <c r="BH39" i="32"/>
  <c r="BG61" i="32"/>
  <c r="BI93" i="32"/>
  <c r="BI49" i="32"/>
  <c r="BH71" i="32"/>
  <c r="BG104" i="32"/>
  <c r="BF125" i="32"/>
  <c r="BI82" i="32"/>
  <c r="BI38" i="32"/>
  <c r="BH60" i="32"/>
  <c r="BG105" i="32"/>
  <c r="BF126" i="32"/>
  <c r="BI94" i="32"/>
  <c r="BI50" i="32"/>
  <c r="BH72" i="32"/>
  <c r="BH114" i="32"/>
  <c r="BG135" i="32"/>
  <c r="BJ96" i="32"/>
  <c r="BJ52" i="32"/>
  <c r="BI74" i="32"/>
  <c r="BI95" i="32"/>
  <c r="BI51" i="32"/>
  <c r="BH73" i="32"/>
  <c r="BH92" i="32"/>
  <c r="BH113" i="32" s="1"/>
  <c r="BH48" i="32"/>
  <c r="BG70" i="32"/>
  <c r="BG55" i="32"/>
  <c r="F4" i="32" s="1"/>
  <c r="BG108" i="32"/>
  <c r="BF129" i="32"/>
  <c r="BH116" i="32"/>
  <c r="BG137" i="32"/>
  <c r="BJ86" i="32"/>
  <c r="BJ42" i="32"/>
  <c r="BI64" i="32"/>
  <c r="BK90" i="32"/>
  <c r="BK46" i="32"/>
  <c r="BJ68" i="32"/>
  <c r="BH110" i="32"/>
  <c r="BG131" i="32"/>
  <c r="BH87" i="32"/>
  <c r="BH43" i="32"/>
  <c r="BG65" i="32"/>
  <c r="BH111" i="32"/>
  <c r="BG132" i="32"/>
  <c r="BG106" i="32"/>
  <c r="BF127" i="32"/>
  <c r="BH107" i="32"/>
  <c r="BG128" i="32"/>
  <c r="BH115" i="32"/>
  <c r="BG136" i="32"/>
  <c r="BH112" i="32"/>
  <c r="BG133" i="32"/>
  <c r="BJ89" i="32"/>
  <c r="BJ45" i="32"/>
  <c r="BI67" i="32"/>
  <c r="BF120" i="32"/>
  <c r="BG103" i="32"/>
  <c r="BF124" i="32"/>
  <c r="BH84" i="32"/>
  <c r="BH40" i="32"/>
  <c r="BG62" i="32"/>
  <c r="BH117" i="32"/>
  <c r="BG138" i="32"/>
  <c r="BH88" i="32"/>
  <c r="BH109" i="32" s="1"/>
  <c r="BH44" i="32"/>
  <c r="BG66" i="32"/>
  <c r="BF261" i="26"/>
  <c r="BH241" i="26"/>
  <c r="BG227" i="26"/>
  <c r="BH242" i="26"/>
  <c r="BH240" i="26"/>
  <c r="BH254" i="26"/>
  <c r="BH250" i="26"/>
  <c r="BG226" i="26"/>
  <c r="BI253" i="26"/>
  <c r="BH245" i="26"/>
  <c r="BH183" i="26"/>
  <c r="BI255" i="26"/>
  <c r="BH225" i="26"/>
  <c r="BG224" i="26"/>
  <c r="BG220" i="26"/>
  <c r="F5" i="26" s="1"/>
  <c r="BH179" i="26"/>
  <c r="BH180" i="26" s="1"/>
  <c r="BH185" i="26"/>
  <c r="BH186" i="26"/>
  <c r="BH227" i="26" s="1"/>
  <c r="BG105" i="26"/>
  <c r="BG108" i="26"/>
  <c r="BG109" i="26"/>
  <c r="BG104" i="26"/>
  <c r="BG101" i="26"/>
  <c r="BG107" i="26"/>
  <c r="BG103" i="26"/>
  <c r="BG100" i="26"/>
  <c r="BH58" i="26"/>
  <c r="BI142" i="26" s="1"/>
  <c r="BG102" i="26"/>
  <c r="BG106" i="26"/>
  <c r="BH60" i="26"/>
  <c r="BH77" i="26"/>
  <c r="BI161" i="26" s="1"/>
  <c r="BI202" i="26" s="1"/>
  <c r="BI243" i="26" s="1"/>
  <c r="BG119" i="26"/>
  <c r="BI89" i="26"/>
  <c r="BJ173" i="26" s="1"/>
  <c r="BJ214" i="26" s="1"/>
  <c r="BJ255" i="26" s="1"/>
  <c r="BH131" i="26"/>
  <c r="BH61" i="26"/>
  <c r="BH64" i="26"/>
  <c r="BI148" i="26" s="1"/>
  <c r="BI189" i="26" s="1"/>
  <c r="BH71" i="26"/>
  <c r="BI155" i="26" s="1"/>
  <c r="BI196" i="26" s="1"/>
  <c r="BI237" i="26" s="1"/>
  <c r="BG113" i="26"/>
  <c r="BH68" i="26"/>
  <c r="BI152" i="26" s="1"/>
  <c r="BI193" i="26" s="1"/>
  <c r="BG110" i="26"/>
  <c r="BH88" i="26"/>
  <c r="BI172" i="26" s="1"/>
  <c r="BI213" i="26" s="1"/>
  <c r="BI254" i="26" s="1"/>
  <c r="BG130" i="26"/>
  <c r="BH73" i="26"/>
  <c r="BI157" i="26" s="1"/>
  <c r="BI198" i="26" s="1"/>
  <c r="BG115" i="26"/>
  <c r="BI93" i="26"/>
  <c r="BJ177" i="26" s="1"/>
  <c r="BJ218" i="26" s="1"/>
  <c r="BH135" i="26"/>
  <c r="BH62" i="26"/>
  <c r="BH82" i="26"/>
  <c r="BI166" i="26" s="1"/>
  <c r="BI207" i="26" s="1"/>
  <c r="BI248" i="26" s="1"/>
  <c r="BG124" i="26"/>
  <c r="BH66" i="26"/>
  <c r="BI150" i="26" s="1"/>
  <c r="BI191" i="26" s="1"/>
  <c r="BI232" i="26" s="1"/>
  <c r="BI91" i="26"/>
  <c r="BJ175" i="26" s="1"/>
  <c r="BJ216" i="26" s="1"/>
  <c r="BH133" i="26"/>
  <c r="BH74" i="26"/>
  <c r="BI158" i="26" s="1"/>
  <c r="BI199" i="26" s="1"/>
  <c r="BG116" i="26"/>
  <c r="BI87" i="26"/>
  <c r="BJ171" i="26" s="1"/>
  <c r="BJ212" i="26" s="1"/>
  <c r="BJ253" i="26" s="1"/>
  <c r="BH129" i="26"/>
  <c r="BH90" i="26"/>
  <c r="BI174" i="26" s="1"/>
  <c r="BI215" i="26" s="1"/>
  <c r="BI256" i="26" s="1"/>
  <c r="BG132" i="26"/>
  <c r="BH78" i="26"/>
  <c r="BI162" i="26" s="1"/>
  <c r="BG120" i="26"/>
  <c r="BH65" i="26"/>
  <c r="BI149" i="26" s="1"/>
  <c r="BI190" i="26" s="1"/>
  <c r="BI231" i="26" s="1"/>
  <c r="BF137" i="26"/>
  <c r="BH72" i="26"/>
  <c r="BI156" i="26" s="1"/>
  <c r="BI197" i="26" s="1"/>
  <c r="BI238" i="26" s="1"/>
  <c r="BG114" i="26"/>
  <c r="BH79" i="26"/>
  <c r="BI163" i="26" s="1"/>
  <c r="BI204" i="26" s="1"/>
  <c r="BI245" i="26" s="1"/>
  <c r="BG121" i="26"/>
  <c r="BH59" i="26"/>
  <c r="BG95" i="26"/>
  <c r="F4" i="26" s="1"/>
  <c r="BH75" i="26"/>
  <c r="BI159" i="26" s="1"/>
  <c r="BI200" i="26" s="1"/>
  <c r="BI241" i="26" s="1"/>
  <c r="BG117" i="26"/>
  <c r="BI85" i="26"/>
  <c r="BJ169" i="26" s="1"/>
  <c r="BJ210" i="26" s="1"/>
  <c r="BH127" i="26"/>
  <c r="BH76" i="26"/>
  <c r="BI160" i="26" s="1"/>
  <c r="BI201" i="26" s="1"/>
  <c r="BG118" i="26"/>
  <c r="BH63" i="26"/>
  <c r="BI147" i="26" s="1"/>
  <c r="BI188" i="26" s="1"/>
  <c r="BI229" i="26" s="1"/>
  <c r="BH83" i="26"/>
  <c r="BI167" i="26" s="1"/>
  <c r="BI208" i="26" s="1"/>
  <c r="BI249" i="26" s="1"/>
  <c r="BG125" i="26"/>
  <c r="BH67" i="26"/>
  <c r="BI151" i="26" s="1"/>
  <c r="BI192" i="26" s="1"/>
  <c r="BI233" i="26" s="1"/>
  <c r="BH80" i="26"/>
  <c r="BI164" i="26" s="1"/>
  <c r="BI205" i="26" s="1"/>
  <c r="BI246" i="26" s="1"/>
  <c r="BG122" i="26"/>
  <c r="BH70" i="26"/>
  <c r="BI154" i="26" s="1"/>
  <c r="BI195" i="26" s="1"/>
  <c r="BI236" i="26" s="1"/>
  <c r="BG112" i="26"/>
  <c r="BH84" i="26"/>
  <c r="BI168" i="26" s="1"/>
  <c r="BI209" i="26" s="1"/>
  <c r="BI250" i="26" s="1"/>
  <c r="BG126" i="26"/>
  <c r="BH69" i="26"/>
  <c r="BI153" i="26" s="1"/>
  <c r="BI194" i="26" s="1"/>
  <c r="BI235" i="26" s="1"/>
  <c r="BG111" i="26"/>
  <c r="BH81" i="26"/>
  <c r="BI165" i="26" s="1"/>
  <c r="BI206" i="26" s="1"/>
  <c r="BI247" i="26" s="1"/>
  <c r="BG123" i="26"/>
  <c r="BI92" i="26"/>
  <c r="BJ176" i="26" s="1"/>
  <c r="BJ217" i="26" s="1"/>
  <c r="BJ258" i="26" s="1"/>
  <c r="BH134" i="26"/>
  <c r="BH86" i="26"/>
  <c r="BI170" i="26" s="1"/>
  <c r="BI211" i="26" s="1"/>
  <c r="BG128" i="26"/>
  <c r="J12" i="26"/>
  <c r="BI203" i="26" l="1"/>
  <c r="BI244" i="26" s="1"/>
  <c r="BG625" i="36"/>
  <c r="BI561" i="36"/>
  <c r="BI553" i="36"/>
  <c r="BI521" i="36"/>
  <c r="BI527" i="36"/>
  <c r="BI517" i="36"/>
  <c r="BI536" i="36"/>
  <c r="BI510" i="36"/>
  <c r="BI560" i="36"/>
  <c r="BI528" i="36"/>
  <c r="BI543" i="36"/>
  <c r="BI549" i="36"/>
  <c r="BI552" i="36"/>
  <c r="BI551" i="36"/>
  <c r="BI558" i="36"/>
  <c r="BI518" i="36"/>
  <c r="BI545" i="36"/>
  <c r="BI532" i="36"/>
  <c r="BI525" i="36"/>
  <c r="BI538" i="36"/>
  <c r="BI522" i="36"/>
  <c r="BI515" i="36"/>
  <c r="BI546" i="36"/>
  <c r="BI554" i="36"/>
  <c r="BI511" i="36"/>
  <c r="BI537" i="36"/>
  <c r="BJ123" i="36"/>
  <c r="BJ321" i="36"/>
  <c r="BJ419" i="36" s="1"/>
  <c r="BI222" i="36"/>
  <c r="BK161" i="36"/>
  <c r="BK359" i="36"/>
  <c r="BJ260" i="36"/>
  <c r="BJ164" i="36"/>
  <c r="BJ362" i="36"/>
  <c r="BJ460" i="36" s="1"/>
  <c r="BI263" i="36"/>
  <c r="BJ122" i="36"/>
  <c r="BJ320" i="36"/>
  <c r="BI221" i="36"/>
  <c r="BJ162" i="36"/>
  <c r="BJ360" i="36"/>
  <c r="BJ458" i="36" s="1"/>
  <c r="BI261" i="36"/>
  <c r="BJ457" i="36"/>
  <c r="BI555" i="36"/>
  <c r="BJ137" i="36"/>
  <c r="BJ335" i="36"/>
  <c r="BJ433" i="36" s="1"/>
  <c r="BI236" i="36"/>
  <c r="BJ153" i="36"/>
  <c r="BJ351" i="36"/>
  <c r="BJ449" i="36" s="1"/>
  <c r="BI252" i="36"/>
  <c r="BJ140" i="36"/>
  <c r="BJ338" i="36"/>
  <c r="BJ436" i="36" s="1"/>
  <c r="BI239" i="36"/>
  <c r="BJ148" i="36"/>
  <c r="BJ346" i="36"/>
  <c r="BJ444" i="36" s="1"/>
  <c r="BI247" i="36"/>
  <c r="BJ129" i="36"/>
  <c r="BJ327" i="36"/>
  <c r="BJ425" i="36" s="1"/>
  <c r="BI228" i="36"/>
  <c r="BJ165" i="36"/>
  <c r="BJ363" i="36"/>
  <c r="BJ461" i="36" s="1"/>
  <c r="BI264" i="36"/>
  <c r="BI526" i="36"/>
  <c r="BH637" i="36"/>
  <c r="BJ131" i="36"/>
  <c r="BJ329" i="36"/>
  <c r="BJ427" i="36" s="1"/>
  <c r="BI230" i="36"/>
  <c r="BJ133" i="36"/>
  <c r="BJ331" i="36"/>
  <c r="BJ429" i="36" s="1"/>
  <c r="BI232" i="36"/>
  <c r="BK146" i="36"/>
  <c r="BK344" i="36"/>
  <c r="BJ245" i="36"/>
  <c r="BI559" i="36"/>
  <c r="BJ127" i="36"/>
  <c r="BJ325" i="36"/>
  <c r="BJ423" i="36" s="1"/>
  <c r="BI226" i="36"/>
  <c r="BI535" i="36"/>
  <c r="BI512" i="36"/>
  <c r="BJ138" i="36"/>
  <c r="BJ336" i="36"/>
  <c r="BJ434" i="36" s="1"/>
  <c r="BI237" i="36"/>
  <c r="BI544" i="36"/>
  <c r="BI533" i="36"/>
  <c r="BI523" i="36"/>
  <c r="BJ441" i="36"/>
  <c r="BI539" i="36"/>
  <c r="BJ120" i="36"/>
  <c r="BJ318" i="36"/>
  <c r="BJ416" i="36" s="1"/>
  <c r="BI219" i="36"/>
  <c r="BK115" i="36"/>
  <c r="BK313" i="36"/>
  <c r="BJ214" i="36"/>
  <c r="BI534" i="36"/>
  <c r="BI548" i="36"/>
  <c r="BI524" i="36"/>
  <c r="BI556" i="36"/>
  <c r="BI415" i="36"/>
  <c r="BI636" i="36" s="1"/>
  <c r="BH513" i="36"/>
  <c r="BH642" i="36" s="1"/>
  <c r="BJ141" i="36"/>
  <c r="BJ339" i="36"/>
  <c r="BJ437" i="36" s="1"/>
  <c r="BI240" i="36"/>
  <c r="BI514" i="36"/>
  <c r="BI529" i="36"/>
  <c r="BJ142" i="36"/>
  <c r="BJ340" i="36"/>
  <c r="BJ438" i="36" s="1"/>
  <c r="BI241" i="36"/>
  <c r="BJ166" i="36"/>
  <c r="BJ364" i="36"/>
  <c r="BJ462" i="36" s="1"/>
  <c r="BI265" i="36"/>
  <c r="BI418" i="36"/>
  <c r="BH516" i="36"/>
  <c r="BH641" i="36" s="1"/>
  <c r="BI557" i="36"/>
  <c r="BJ442" i="36"/>
  <c r="BI540" i="36"/>
  <c r="BJ144" i="36"/>
  <c r="BJ342" i="36"/>
  <c r="BJ440" i="36" s="1"/>
  <c r="BI243" i="36"/>
  <c r="BJ149" i="36"/>
  <c r="BJ347" i="36"/>
  <c r="BJ445" i="36" s="1"/>
  <c r="BI248" i="36"/>
  <c r="BI531" i="36"/>
  <c r="BJ151" i="36"/>
  <c r="BJ349" i="36"/>
  <c r="BJ447" i="36" s="1"/>
  <c r="BI250" i="36"/>
  <c r="BI550" i="36"/>
  <c r="BI542" i="36"/>
  <c r="BJ152" i="36"/>
  <c r="BJ350" i="36"/>
  <c r="BJ448" i="36" s="1"/>
  <c r="BI251" i="36"/>
  <c r="BJ159" i="36"/>
  <c r="BJ357" i="36"/>
  <c r="BJ455" i="36" s="1"/>
  <c r="BI258" i="36"/>
  <c r="BJ168" i="36"/>
  <c r="BJ366" i="36"/>
  <c r="BJ464" i="36" s="1"/>
  <c r="BI267" i="36"/>
  <c r="BJ117" i="36"/>
  <c r="BJ315" i="36"/>
  <c r="BJ413" i="36" s="1"/>
  <c r="BI216" i="36"/>
  <c r="BH636" i="36"/>
  <c r="BJ147" i="36"/>
  <c r="BJ345" i="36"/>
  <c r="BJ443" i="36" s="1"/>
  <c r="BI246" i="36"/>
  <c r="BJ167" i="36"/>
  <c r="BJ365" i="36"/>
  <c r="BJ463" i="36" s="1"/>
  <c r="BI266" i="36"/>
  <c r="BJ158" i="36"/>
  <c r="BJ356" i="36"/>
  <c r="BJ454" i="36" s="1"/>
  <c r="BI257" i="36"/>
  <c r="BJ163" i="36"/>
  <c r="BJ361" i="36"/>
  <c r="BJ459" i="36" s="1"/>
  <c r="BI262" i="36"/>
  <c r="BJ124" i="36"/>
  <c r="BJ322" i="36"/>
  <c r="BJ420" i="36" s="1"/>
  <c r="BI223" i="36"/>
  <c r="BJ328" i="36"/>
  <c r="BJ426" i="36" s="1"/>
  <c r="BJ130" i="36"/>
  <c r="BI229" i="36"/>
  <c r="BJ134" i="36"/>
  <c r="BJ332" i="36"/>
  <c r="BJ430" i="36" s="1"/>
  <c r="BI233" i="36"/>
  <c r="BJ157" i="36"/>
  <c r="BJ355" i="36"/>
  <c r="BJ453" i="36" s="1"/>
  <c r="BI256" i="36"/>
  <c r="BJ156" i="36"/>
  <c r="BJ354" i="36"/>
  <c r="BJ452" i="36" s="1"/>
  <c r="BI255" i="36"/>
  <c r="BJ132" i="36"/>
  <c r="BJ330" i="36"/>
  <c r="BJ428" i="36" s="1"/>
  <c r="BI231" i="36"/>
  <c r="BJ136" i="36"/>
  <c r="BJ334" i="36"/>
  <c r="BJ432" i="36" s="1"/>
  <c r="BI235" i="36"/>
  <c r="BI411" i="36"/>
  <c r="BI637" i="36" s="1"/>
  <c r="BH509" i="36"/>
  <c r="BH643" i="36" s="1"/>
  <c r="BI547" i="36"/>
  <c r="BI562" i="36"/>
  <c r="BJ135" i="36"/>
  <c r="BJ333" i="36"/>
  <c r="BJ431" i="36" s="1"/>
  <c r="BI234" i="36"/>
  <c r="BJ128" i="36"/>
  <c r="BJ326" i="36"/>
  <c r="BJ424" i="36" s="1"/>
  <c r="BI227" i="36"/>
  <c r="BJ119" i="36"/>
  <c r="BJ317" i="36"/>
  <c r="BI218" i="36"/>
  <c r="BI541" i="36"/>
  <c r="BI530" i="36"/>
  <c r="BI520" i="36"/>
  <c r="BJ352" i="36"/>
  <c r="BJ450" i="36" s="1"/>
  <c r="BJ154" i="36"/>
  <c r="BI253" i="36"/>
  <c r="BJ155" i="36"/>
  <c r="BJ353" i="36"/>
  <c r="BJ451" i="36" s="1"/>
  <c r="BI254" i="36"/>
  <c r="BJ143" i="36"/>
  <c r="BJ341" i="36"/>
  <c r="BJ439" i="36" s="1"/>
  <c r="BI242" i="36"/>
  <c r="BJ126" i="36"/>
  <c r="BJ324" i="36"/>
  <c r="BJ422" i="36" s="1"/>
  <c r="BI225" i="36"/>
  <c r="BJ118" i="36"/>
  <c r="BJ316" i="36"/>
  <c r="BJ414" i="36" s="1"/>
  <c r="BI217" i="36"/>
  <c r="BJ125" i="36"/>
  <c r="BJ323" i="36"/>
  <c r="BJ421" i="36" s="1"/>
  <c r="BI224" i="36"/>
  <c r="BK145" i="36"/>
  <c r="BK343" i="36"/>
  <c r="BJ244" i="36"/>
  <c r="BJ150" i="36"/>
  <c r="BJ348" i="36"/>
  <c r="BJ446" i="36" s="1"/>
  <c r="BI249" i="36"/>
  <c r="BI519" i="36"/>
  <c r="BJ116" i="36"/>
  <c r="BJ314" i="36"/>
  <c r="BJ412" i="36" s="1"/>
  <c r="BI215" i="36"/>
  <c r="BJ121" i="36"/>
  <c r="BJ319" i="36"/>
  <c r="BJ417" i="36" s="1"/>
  <c r="BI220" i="36"/>
  <c r="BJ160" i="36"/>
  <c r="BJ358" i="36"/>
  <c r="BJ456" i="36" s="1"/>
  <c r="BI259" i="36"/>
  <c r="BJ139" i="36"/>
  <c r="BJ337" i="36"/>
  <c r="BJ435" i="36" s="1"/>
  <c r="BI238" i="36"/>
  <c r="BG644" i="36"/>
  <c r="BI618" i="36"/>
  <c r="BH624" i="36"/>
  <c r="BI616" i="36"/>
  <c r="BH628" i="36"/>
  <c r="BI617" i="36"/>
  <c r="BH622" i="36"/>
  <c r="BH630" i="36"/>
  <c r="BF645" i="36"/>
  <c r="BH629" i="36"/>
  <c r="BH623" i="36"/>
  <c r="BG619" i="36"/>
  <c r="BH408" i="36"/>
  <c r="G12" i="36"/>
  <c r="J12" i="36" s="1"/>
  <c r="BF505" i="36"/>
  <c r="BI209" i="36"/>
  <c r="BI111" i="36"/>
  <c r="J8" i="36"/>
  <c r="BH308" i="36"/>
  <c r="BJ406" i="36"/>
  <c r="BG603" i="36"/>
  <c r="G9" i="36" s="1"/>
  <c r="BI407" i="36"/>
  <c r="BG77" i="32"/>
  <c r="F8" i="32" s="1"/>
  <c r="J8" i="32" s="1"/>
  <c r="BH99" i="32"/>
  <c r="BH100" i="32" s="1"/>
  <c r="BH134" i="32"/>
  <c r="BH130" i="32"/>
  <c r="BH105" i="32"/>
  <c r="BG126" i="32"/>
  <c r="BJ93" i="32"/>
  <c r="BJ49" i="32"/>
  <c r="BI71" i="32"/>
  <c r="BI88" i="32"/>
  <c r="BI109" i="32" s="1"/>
  <c r="BI44" i="32"/>
  <c r="BH66" i="32"/>
  <c r="BH106" i="32"/>
  <c r="BG127" i="32"/>
  <c r="BI110" i="32"/>
  <c r="BH131" i="32"/>
  <c r="J4" i="32"/>
  <c r="BK89" i="32"/>
  <c r="BK45" i="32"/>
  <c r="BJ67" i="32"/>
  <c r="BI107" i="32"/>
  <c r="BH128" i="32"/>
  <c r="BI87" i="32"/>
  <c r="BI43" i="32"/>
  <c r="BH65" i="32"/>
  <c r="BI84" i="32"/>
  <c r="BI40" i="32"/>
  <c r="BH62" i="32"/>
  <c r="BK96" i="32"/>
  <c r="BK52" i="32"/>
  <c r="BJ74" i="32"/>
  <c r="BJ94" i="32"/>
  <c r="BJ50" i="32"/>
  <c r="BI72" i="32"/>
  <c r="BH104" i="32"/>
  <c r="BG125" i="32"/>
  <c r="BF141" i="32"/>
  <c r="BG120" i="32"/>
  <c r="F5" i="32" s="1"/>
  <c r="F6" i="32" s="1"/>
  <c r="BH103" i="32"/>
  <c r="BG124" i="32"/>
  <c r="BL90" i="32"/>
  <c r="BL46" i="32"/>
  <c r="BK68" i="32"/>
  <c r="BK86" i="32"/>
  <c r="BK42" i="32"/>
  <c r="BJ64" i="32"/>
  <c r="BI114" i="32"/>
  <c r="BH135" i="32"/>
  <c r="BJ82" i="32"/>
  <c r="BJ38" i="32"/>
  <c r="BI60" i="32"/>
  <c r="BI116" i="32"/>
  <c r="BH137" i="32"/>
  <c r="BI117" i="32"/>
  <c r="BH138" i="32"/>
  <c r="BI111" i="32"/>
  <c r="BH132" i="32"/>
  <c r="BH108" i="32"/>
  <c r="BG129" i="32"/>
  <c r="BJ95" i="32"/>
  <c r="BJ51" i="32"/>
  <c r="BI73" i="32"/>
  <c r="BH55" i="32"/>
  <c r="BI83" i="32"/>
  <c r="BI39" i="32"/>
  <c r="BH61" i="32"/>
  <c r="BJ91" i="32"/>
  <c r="BJ47" i="32"/>
  <c r="BI69" i="32"/>
  <c r="BI85" i="32"/>
  <c r="BI41" i="32"/>
  <c r="BH63" i="32"/>
  <c r="BI112" i="32"/>
  <c r="BH133" i="32"/>
  <c r="BI92" i="32"/>
  <c r="BI113" i="32" s="1"/>
  <c r="BI48" i="32"/>
  <c r="BH70" i="32"/>
  <c r="BI115" i="32"/>
  <c r="BH136" i="32"/>
  <c r="BJ259" i="26"/>
  <c r="BG261" i="26"/>
  <c r="F9" i="26" s="1"/>
  <c r="BI234" i="26"/>
  <c r="BI240" i="26"/>
  <c r="BH224" i="26"/>
  <c r="BI230" i="26"/>
  <c r="BI252" i="26"/>
  <c r="BJ257" i="26"/>
  <c r="BI239" i="26"/>
  <c r="BJ251" i="26"/>
  <c r="BI242" i="26"/>
  <c r="BH226" i="26"/>
  <c r="BH220" i="26"/>
  <c r="BH101" i="26"/>
  <c r="BI143" i="26"/>
  <c r="BI184" i="26" s="1"/>
  <c r="BH103" i="26"/>
  <c r="BI145" i="26"/>
  <c r="BI186" i="26" s="1"/>
  <c r="BH104" i="26"/>
  <c r="BI146" i="26"/>
  <c r="BI187" i="26" s="1"/>
  <c r="BH102" i="26"/>
  <c r="BI144" i="26"/>
  <c r="BI185" i="26" s="1"/>
  <c r="BI183" i="26"/>
  <c r="BH109" i="26"/>
  <c r="BH100" i="26"/>
  <c r="BI58" i="26"/>
  <c r="BJ142" i="26" s="1"/>
  <c r="BH105" i="26"/>
  <c r="BH108" i="26"/>
  <c r="BH107" i="26"/>
  <c r="BH106" i="26"/>
  <c r="BJ91" i="26"/>
  <c r="BK175" i="26" s="1"/>
  <c r="BK216" i="26" s="1"/>
  <c r="BI133" i="26"/>
  <c r="BI88" i="26"/>
  <c r="BJ172" i="26" s="1"/>
  <c r="BJ213" i="26" s="1"/>
  <c r="BH130" i="26"/>
  <c r="BI64" i="26"/>
  <c r="BJ148" i="26" s="1"/>
  <c r="BJ189" i="26" s="1"/>
  <c r="BJ230" i="26" s="1"/>
  <c r="BI76" i="26"/>
  <c r="BJ160" i="26" s="1"/>
  <c r="BJ201" i="26" s="1"/>
  <c r="BJ242" i="26" s="1"/>
  <c r="BH118" i="26"/>
  <c r="BJ87" i="26"/>
  <c r="BK171" i="26" s="1"/>
  <c r="BK212" i="26" s="1"/>
  <c r="BK253" i="26" s="1"/>
  <c r="BI129" i="26"/>
  <c r="BI62" i="26"/>
  <c r="BJ146" i="26" s="1"/>
  <c r="BJ93" i="26"/>
  <c r="BK177" i="26" s="1"/>
  <c r="BK218" i="26" s="1"/>
  <c r="BK259" i="26" s="1"/>
  <c r="BI135" i="26"/>
  <c r="BI63" i="26"/>
  <c r="BJ147" i="26" s="1"/>
  <c r="BJ188" i="26" s="1"/>
  <c r="BJ85" i="26"/>
  <c r="BK169" i="26" s="1"/>
  <c r="BK210" i="26" s="1"/>
  <c r="BK251" i="26" s="1"/>
  <c r="BI127" i="26"/>
  <c r="BG137" i="26"/>
  <c r="F8" i="26" s="1"/>
  <c r="BI79" i="26"/>
  <c r="BJ163" i="26" s="1"/>
  <c r="BJ204" i="26" s="1"/>
  <c r="BH121" i="26"/>
  <c r="BI72" i="26"/>
  <c r="BJ156" i="26" s="1"/>
  <c r="BJ197" i="26" s="1"/>
  <c r="BJ238" i="26" s="1"/>
  <c r="BH114" i="26"/>
  <c r="BI69" i="26"/>
  <c r="BJ153" i="26" s="1"/>
  <c r="BJ194" i="26" s="1"/>
  <c r="BH111" i="26"/>
  <c r="BI83" i="26"/>
  <c r="BJ167" i="26" s="1"/>
  <c r="BJ208" i="26" s="1"/>
  <c r="BH125" i="26"/>
  <c r="BI59" i="26"/>
  <c r="BJ143" i="26" s="1"/>
  <c r="BH95" i="26"/>
  <c r="BI71" i="26"/>
  <c r="BJ155" i="26" s="1"/>
  <c r="BJ196" i="26" s="1"/>
  <c r="BH113" i="26"/>
  <c r="BJ92" i="26"/>
  <c r="BK176" i="26" s="1"/>
  <c r="BK217" i="26" s="1"/>
  <c r="BK258" i="26" s="1"/>
  <c r="BI134" i="26"/>
  <c r="BI65" i="26"/>
  <c r="BI78" i="26"/>
  <c r="BJ162" i="26" s="1"/>
  <c r="BH120" i="26"/>
  <c r="BI90" i="26"/>
  <c r="BJ174" i="26" s="1"/>
  <c r="BJ215" i="26" s="1"/>
  <c r="BH132" i="26"/>
  <c r="BI73" i="26"/>
  <c r="BJ157" i="26" s="1"/>
  <c r="BJ198" i="26" s="1"/>
  <c r="BJ239" i="26" s="1"/>
  <c r="BH115" i="26"/>
  <c r="BJ89" i="26"/>
  <c r="BK173" i="26" s="1"/>
  <c r="BK214" i="26" s="1"/>
  <c r="BI131" i="26"/>
  <c r="BI84" i="26"/>
  <c r="BJ168" i="26" s="1"/>
  <c r="BJ209" i="26" s="1"/>
  <c r="BJ250" i="26" s="1"/>
  <c r="BH126" i="26"/>
  <c r="BI66" i="26"/>
  <c r="BJ150" i="26" s="1"/>
  <c r="BJ191" i="26" s="1"/>
  <c r="BI82" i="26"/>
  <c r="BJ166" i="26" s="1"/>
  <c r="BJ207" i="26" s="1"/>
  <c r="BJ248" i="26" s="1"/>
  <c r="BH124" i="26"/>
  <c r="BI68" i="26"/>
  <c r="BJ152" i="26" s="1"/>
  <c r="BJ193" i="26" s="1"/>
  <c r="BJ234" i="26" s="1"/>
  <c r="BH110" i="26"/>
  <c r="BI61" i="26"/>
  <c r="BI60" i="26"/>
  <c r="BJ144" i="26" s="1"/>
  <c r="BI86" i="26"/>
  <c r="BJ170" i="26" s="1"/>
  <c r="BJ211" i="26" s="1"/>
  <c r="BJ252" i="26" s="1"/>
  <c r="BH128" i="26"/>
  <c r="BI80" i="26"/>
  <c r="BJ164" i="26" s="1"/>
  <c r="BJ205" i="26" s="1"/>
  <c r="BJ246" i="26" s="1"/>
  <c r="BH122" i="26"/>
  <c r="BI67" i="26"/>
  <c r="BI74" i="26"/>
  <c r="BJ158" i="26" s="1"/>
  <c r="BJ199" i="26" s="1"/>
  <c r="BJ240" i="26" s="1"/>
  <c r="BH116" i="26"/>
  <c r="BI81" i="26"/>
  <c r="BJ165" i="26" s="1"/>
  <c r="BJ206" i="26" s="1"/>
  <c r="BJ247" i="26" s="1"/>
  <c r="BH123" i="26"/>
  <c r="BI70" i="26"/>
  <c r="BJ154" i="26" s="1"/>
  <c r="BJ195" i="26" s="1"/>
  <c r="BH112" i="26"/>
  <c r="BI75" i="26"/>
  <c r="BJ159" i="26" s="1"/>
  <c r="BJ200" i="26" s="1"/>
  <c r="BJ241" i="26" s="1"/>
  <c r="BH117" i="26"/>
  <c r="BI77" i="26"/>
  <c r="BJ161" i="26" s="1"/>
  <c r="BJ202" i="26" s="1"/>
  <c r="BJ243" i="26" s="1"/>
  <c r="BH119" i="26"/>
  <c r="J4" i="26"/>
  <c r="BJ203" i="26" l="1"/>
  <c r="BH638" i="36"/>
  <c r="BJ561" i="36"/>
  <c r="BJ537" i="36"/>
  <c r="BJ522" i="36"/>
  <c r="BJ557" i="36"/>
  <c r="BJ531" i="36"/>
  <c r="BJ518" i="36"/>
  <c r="BJ511" i="36"/>
  <c r="BJ547" i="36"/>
  <c r="BJ554" i="36"/>
  <c r="BJ548" i="36"/>
  <c r="BJ543" i="36"/>
  <c r="BJ542" i="36"/>
  <c r="BJ515" i="36"/>
  <c r="BJ544" i="36"/>
  <c r="BJ550" i="36"/>
  <c r="BJ541" i="36"/>
  <c r="BJ559" i="36"/>
  <c r="BJ512" i="36"/>
  <c r="BJ538" i="36"/>
  <c r="BJ560" i="36"/>
  <c r="BJ521" i="36"/>
  <c r="BJ549" i="36"/>
  <c r="BJ530" i="36"/>
  <c r="BJ552" i="36"/>
  <c r="BJ553" i="36"/>
  <c r="BJ545" i="36"/>
  <c r="BJ526" i="36"/>
  <c r="BJ529" i="36"/>
  <c r="BJ510" i="36"/>
  <c r="BK119" i="36"/>
  <c r="BK317" i="36"/>
  <c r="BJ218" i="36"/>
  <c r="BK120" i="36"/>
  <c r="BK318" i="36"/>
  <c r="BK416" i="36" s="1"/>
  <c r="BJ219" i="36"/>
  <c r="BJ533" i="36"/>
  <c r="BK123" i="36"/>
  <c r="BK321" i="36"/>
  <c r="BK419" i="36" s="1"/>
  <c r="BJ222" i="36"/>
  <c r="BK139" i="36"/>
  <c r="BK337" i="36"/>
  <c r="BK435" i="36" s="1"/>
  <c r="BJ238" i="36"/>
  <c r="BK126" i="36"/>
  <c r="BK324" i="36"/>
  <c r="BK422" i="36" s="1"/>
  <c r="BJ225" i="36"/>
  <c r="BK354" i="36"/>
  <c r="BK452" i="36" s="1"/>
  <c r="BK156" i="36"/>
  <c r="BJ255" i="36"/>
  <c r="BK152" i="36"/>
  <c r="BK350" i="36"/>
  <c r="BK448" i="36" s="1"/>
  <c r="BJ251" i="36"/>
  <c r="BJ523" i="36"/>
  <c r="BJ535" i="36"/>
  <c r="BK457" i="36"/>
  <c r="BJ555" i="36"/>
  <c r="BJ532" i="36"/>
  <c r="BI635" i="36"/>
  <c r="BI638" i="36" s="1"/>
  <c r="BK136" i="36"/>
  <c r="BK334" i="36"/>
  <c r="BK432" i="36" s="1"/>
  <c r="BJ235" i="36"/>
  <c r="BK157" i="36"/>
  <c r="BK355" i="36"/>
  <c r="BK453" i="36" s="1"/>
  <c r="BJ256" i="36"/>
  <c r="BK134" i="36"/>
  <c r="BK332" i="36"/>
  <c r="BK430" i="36" s="1"/>
  <c r="BJ233" i="36"/>
  <c r="BK142" i="36"/>
  <c r="BK340" i="36"/>
  <c r="BK438" i="36" s="1"/>
  <c r="BJ241" i="36"/>
  <c r="BL115" i="36"/>
  <c r="BL313" i="36"/>
  <c r="BK214" i="36"/>
  <c r="BK133" i="36"/>
  <c r="BK331" i="36"/>
  <c r="BK429" i="36" s="1"/>
  <c r="BJ232" i="36"/>
  <c r="BK153" i="36"/>
  <c r="BK351" i="36"/>
  <c r="BK449" i="36" s="1"/>
  <c r="BJ252" i="36"/>
  <c r="BK116" i="36"/>
  <c r="BK314" i="36"/>
  <c r="BK412" i="36" s="1"/>
  <c r="BJ215" i="36"/>
  <c r="BK150" i="36"/>
  <c r="BK348" i="36"/>
  <c r="BK446" i="36" s="1"/>
  <c r="BJ249" i="36"/>
  <c r="BK125" i="36"/>
  <c r="BK323" i="36"/>
  <c r="BK421" i="36" s="1"/>
  <c r="BJ224" i="36"/>
  <c r="BK154" i="36"/>
  <c r="BK352" i="36"/>
  <c r="BK450" i="36" s="1"/>
  <c r="BJ253" i="36"/>
  <c r="BK143" i="36"/>
  <c r="BK341" i="36"/>
  <c r="BK439" i="36" s="1"/>
  <c r="BJ242" i="36"/>
  <c r="BJ520" i="36"/>
  <c r="BK442" i="36"/>
  <c r="BJ540" i="36"/>
  <c r="BJ524" i="36"/>
  <c r="BL161" i="36"/>
  <c r="BL359" i="36"/>
  <c r="BK260" i="36"/>
  <c r="BJ558" i="36"/>
  <c r="BJ551" i="36"/>
  <c r="BJ528" i="36"/>
  <c r="BJ536" i="36"/>
  <c r="BJ517" i="36"/>
  <c r="BJ527" i="36"/>
  <c r="BK135" i="36"/>
  <c r="BK333" i="36"/>
  <c r="BK431" i="36" s="1"/>
  <c r="BJ234" i="36"/>
  <c r="BK132" i="36"/>
  <c r="BK330" i="36"/>
  <c r="BK428" i="36" s="1"/>
  <c r="BJ231" i="36"/>
  <c r="BK124" i="36"/>
  <c r="BK322" i="36"/>
  <c r="BK420" i="36" s="1"/>
  <c r="BJ223" i="36"/>
  <c r="BK163" i="36"/>
  <c r="BK361" i="36"/>
  <c r="BK459" i="36" s="1"/>
  <c r="BJ262" i="36"/>
  <c r="BK158" i="36"/>
  <c r="BK356" i="36"/>
  <c r="BK454" i="36" s="1"/>
  <c r="BJ257" i="36"/>
  <c r="BK147" i="36"/>
  <c r="BK345" i="36"/>
  <c r="BK443" i="36" s="1"/>
  <c r="BJ246" i="36"/>
  <c r="BK149" i="36"/>
  <c r="BK347" i="36"/>
  <c r="BK445" i="36" s="1"/>
  <c r="BJ248" i="36"/>
  <c r="BK144" i="36"/>
  <c r="BK342" i="36"/>
  <c r="BK440" i="36" s="1"/>
  <c r="BJ243" i="36"/>
  <c r="BK166" i="36"/>
  <c r="BK364" i="36"/>
  <c r="BK462" i="36" s="1"/>
  <c r="BJ265" i="36"/>
  <c r="BJ415" i="36"/>
  <c r="BJ636" i="36" s="1"/>
  <c r="BI513" i="36"/>
  <c r="BI642" i="36" s="1"/>
  <c r="BK165" i="36"/>
  <c r="BK363" i="36"/>
  <c r="BK461" i="36" s="1"/>
  <c r="BJ264" i="36"/>
  <c r="BK121" i="36"/>
  <c r="BK319" i="36"/>
  <c r="BK417" i="36" s="1"/>
  <c r="BJ220" i="36"/>
  <c r="BJ418" i="36"/>
  <c r="BJ635" i="36" s="1"/>
  <c r="BI516" i="36"/>
  <c r="BI641" i="36" s="1"/>
  <c r="BJ534" i="36"/>
  <c r="BK127" i="36"/>
  <c r="BK325" i="36"/>
  <c r="BK423" i="36" s="1"/>
  <c r="BJ226" i="36"/>
  <c r="BL146" i="36"/>
  <c r="BL344" i="36"/>
  <c r="BK245" i="36"/>
  <c r="BK131" i="36"/>
  <c r="BK329" i="36"/>
  <c r="BK427" i="36" s="1"/>
  <c r="BJ230" i="36"/>
  <c r="BK162" i="36"/>
  <c r="BK360" i="36"/>
  <c r="BK458" i="36" s="1"/>
  <c r="BJ261" i="36"/>
  <c r="BK168" i="36"/>
  <c r="BK366" i="36"/>
  <c r="BK464" i="36" s="1"/>
  <c r="BJ267" i="36"/>
  <c r="BK141" i="36"/>
  <c r="BK339" i="36"/>
  <c r="BK437" i="36" s="1"/>
  <c r="BJ240" i="36"/>
  <c r="BK129" i="36"/>
  <c r="BK327" i="36"/>
  <c r="BK425" i="36" s="1"/>
  <c r="BJ228" i="36"/>
  <c r="BJ546" i="36"/>
  <c r="BJ525" i="36"/>
  <c r="BK155" i="36"/>
  <c r="BK353" i="36"/>
  <c r="BK451" i="36" s="1"/>
  <c r="BJ254" i="36"/>
  <c r="BK117" i="36"/>
  <c r="BK315" i="36"/>
  <c r="BK413" i="36" s="1"/>
  <c r="BJ216" i="36"/>
  <c r="BK159" i="36"/>
  <c r="BK357" i="36"/>
  <c r="BK455" i="36" s="1"/>
  <c r="BJ258" i="36"/>
  <c r="BJ519" i="36"/>
  <c r="BK130" i="36"/>
  <c r="BK328" i="36"/>
  <c r="BK426" i="36" s="1"/>
  <c r="BJ229" i="36"/>
  <c r="BK160" i="36"/>
  <c r="BK358" i="36"/>
  <c r="BK456" i="36" s="1"/>
  <c r="BJ259" i="36"/>
  <c r="BK118" i="36"/>
  <c r="BK316" i="36"/>
  <c r="BK414" i="36" s="1"/>
  <c r="BJ217" i="36"/>
  <c r="BK128" i="36"/>
  <c r="BK326" i="36"/>
  <c r="BK424" i="36" s="1"/>
  <c r="BJ227" i="36"/>
  <c r="BJ411" i="36"/>
  <c r="BJ637" i="36" s="1"/>
  <c r="BI509" i="36"/>
  <c r="BJ556" i="36"/>
  <c r="BK441" i="36"/>
  <c r="BJ539" i="36"/>
  <c r="BK148" i="36"/>
  <c r="BK346" i="36"/>
  <c r="BK444" i="36" s="1"/>
  <c r="BJ247" i="36"/>
  <c r="BK140" i="36"/>
  <c r="BK338" i="36"/>
  <c r="BK436" i="36" s="1"/>
  <c r="BJ239" i="36"/>
  <c r="BK137" i="36"/>
  <c r="BK335" i="36"/>
  <c r="BK433" i="36" s="1"/>
  <c r="BJ236" i="36"/>
  <c r="BK164" i="36"/>
  <c r="BK362" i="36"/>
  <c r="BK460" i="36" s="1"/>
  <c r="BJ263" i="36"/>
  <c r="BL145" i="36"/>
  <c r="BL343" i="36"/>
  <c r="BK244" i="36"/>
  <c r="BJ562" i="36"/>
  <c r="BK167" i="36"/>
  <c r="BK365" i="36"/>
  <c r="BK463" i="36" s="1"/>
  <c r="BJ266" i="36"/>
  <c r="BK151" i="36"/>
  <c r="BK349" i="36"/>
  <c r="BK447" i="36" s="1"/>
  <c r="BJ250" i="36"/>
  <c r="BJ514" i="36"/>
  <c r="BK138" i="36"/>
  <c r="BK336" i="36"/>
  <c r="BK434" i="36" s="1"/>
  <c r="BJ237" i="36"/>
  <c r="BK122" i="36"/>
  <c r="BK320" i="36"/>
  <c r="BJ221" i="36"/>
  <c r="BI624" i="36"/>
  <c r="BG645" i="36"/>
  <c r="BI628" i="36"/>
  <c r="BH644" i="36"/>
  <c r="BI622" i="36"/>
  <c r="BJ617" i="36"/>
  <c r="BH625" i="36"/>
  <c r="BJ618" i="36"/>
  <c r="BI630" i="36"/>
  <c r="BJ616" i="36"/>
  <c r="BI629" i="36"/>
  <c r="BI623" i="36"/>
  <c r="BH619" i="36"/>
  <c r="BI408" i="36"/>
  <c r="BG505" i="36"/>
  <c r="BJ209" i="36"/>
  <c r="BJ111" i="36"/>
  <c r="G10" i="36"/>
  <c r="BI308" i="36"/>
  <c r="BK406" i="36"/>
  <c r="BJ407" i="36"/>
  <c r="BH603" i="36"/>
  <c r="BI643" i="36"/>
  <c r="BG141" i="32"/>
  <c r="F9" i="32" s="1"/>
  <c r="F10" i="32" s="1"/>
  <c r="BI99" i="32"/>
  <c r="BI100" i="32" s="1"/>
  <c r="BH77" i="32"/>
  <c r="BI55" i="32"/>
  <c r="BI130" i="32"/>
  <c r="BI134" i="32"/>
  <c r="BK82" i="32"/>
  <c r="BK38" i="32"/>
  <c r="BJ60" i="32"/>
  <c r="BL86" i="32"/>
  <c r="BL42" i="32"/>
  <c r="BK64" i="32"/>
  <c r="BJ84" i="32"/>
  <c r="BJ40" i="32"/>
  <c r="BI62" i="32"/>
  <c r="BJ115" i="32"/>
  <c r="BI136" i="32"/>
  <c r="BJ111" i="32"/>
  <c r="BI132" i="32"/>
  <c r="BJ114" i="32"/>
  <c r="BI135" i="32"/>
  <c r="BK91" i="32"/>
  <c r="BK47" i="32"/>
  <c r="BJ69" i="32"/>
  <c r="BJ107" i="32"/>
  <c r="BI128" i="32"/>
  <c r="BJ112" i="32"/>
  <c r="BI133" i="32"/>
  <c r="BJ85" i="32"/>
  <c r="BJ41" i="32"/>
  <c r="BI63" i="32"/>
  <c r="BJ83" i="32"/>
  <c r="BJ39" i="32"/>
  <c r="BI61" i="32"/>
  <c r="BK95" i="32"/>
  <c r="BK51" i="32"/>
  <c r="BJ73" i="32"/>
  <c r="BJ116" i="32"/>
  <c r="BI137" i="32"/>
  <c r="BM90" i="32"/>
  <c r="BM46" i="32"/>
  <c r="BL68" i="32"/>
  <c r="BI104" i="32"/>
  <c r="BH125" i="32"/>
  <c r="BJ88" i="32"/>
  <c r="BJ109" i="32" s="1"/>
  <c r="BJ44" i="32"/>
  <c r="BI66" i="32"/>
  <c r="BL96" i="32"/>
  <c r="BL52" i="32"/>
  <c r="BK74" i="32"/>
  <c r="BJ110" i="32"/>
  <c r="BI131" i="32"/>
  <c r="BI106" i="32"/>
  <c r="BH127" i="32"/>
  <c r="BI105" i="32"/>
  <c r="BH126" i="32"/>
  <c r="BJ92" i="32"/>
  <c r="BJ113" i="32" s="1"/>
  <c r="BJ48" i="32"/>
  <c r="BI70" i="32"/>
  <c r="BJ117" i="32"/>
  <c r="BI138" i="32"/>
  <c r="BK94" i="32"/>
  <c r="BK50" i="32"/>
  <c r="BJ72" i="32"/>
  <c r="BJ87" i="32"/>
  <c r="BJ43" i="32"/>
  <c r="BI65" i="32"/>
  <c r="BH120" i="32"/>
  <c r="BI103" i="32"/>
  <c r="BH124" i="32"/>
  <c r="BI108" i="32"/>
  <c r="BH129" i="32"/>
  <c r="BL89" i="32"/>
  <c r="BL45" i="32"/>
  <c r="BK67" i="32"/>
  <c r="BK93" i="32"/>
  <c r="BK49" i="32"/>
  <c r="BJ71" i="32"/>
  <c r="BJ249" i="26"/>
  <c r="BK255" i="26"/>
  <c r="BI228" i="26"/>
  <c r="BJ235" i="26"/>
  <c r="BJ229" i="26"/>
  <c r="BI227" i="26"/>
  <c r="BJ237" i="26"/>
  <c r="BJ254" i="26"/>
  <c r="BH261" i="26"/>
  <c r="BJ236" i="26"/>
  <c r="BJ232" i="26"/>
  <c r="BJ256" i="26"/>
  <c r="BI225" i="26"/>
  <c r="BJ245" i="26"/>
  <c r="BK257" i="26"/>
  <c r="BI224" i="26"/>
  <c r="BJ244" i="26"/>
  <c r="BI226" i="26"/>
  <c r="BJ184" i="26"/>
  <c r="BJ225" i="26" s="1"/>
  <c r="BI220" i="26"/>
  <c r="BJ185" i="26"/>
  <c r="BJ187" i="26"/>
  <c r="BJ228" i="26" s="1"/>
  <c r="BJ183" i="26"/>
  <c r="BJ224" i="26" s="1"/>
  <c r="BI103" i="26"/>
  <c r="BJ145" i="26"/>
  <c r="BI107" i="26"/>
  <c r="BJ149" i="26"/>
  <c r="BJ190" i="26" s="1"/>
  <c r="BI109" i="26"/>
  <c r="BJ151" i="26"/>
  <c r="BJ192" i="26" s="1"/>
  <c r="BI179" i="26"/>
  <c r="BI180" i="26" s="1"/>
  <c r="BI104" i="26"/>
  <c r="BI101" i="26"/>
  <c r="BI102" i="26"/>
  <c r="BI108" i="26"/>
  <c r="BI105" i="26"/>
  <c r="BI106" i="26"/>
  <c r="BI100" i="26"/>
  <c r="BJ58" i="26"/>
  <c r="BK142" i="26" s="1"/>
  <c r="BJ70" i="26"/>
  <c r="BK154" i="26" s="1"/>
  <c r="BK195" i="26" s="1"/>
  <c r="BK236" i="26" s="1"/>
  <c r="BI112" i="26"/>
  <c r="BJ86" i="26"/>
  <c r="BK170" i="26" s="1"/>
  <c r="BK211" i="26" s="1"/>
  <c r="BK252" i="26" s="1"/>
  <c r="BI128" i="26"/>
  <c r="BJ68" i="26"/>
  <c r="BK152" i="26" s="1"/>
  <c r="BK193" i="26" s="1"/>
  <c r="BK234" i="26" s="1"/>
  <c r="BI110" i="26"/>
  <c r="BJ71" i="26"/>
  <c r="BK155" i="26" s="1"/>
  <c r="BK196" i="26" s="1"/>
  <c r="BI113" i="26"/>
  <c r="BK93" i="26"/>
  <c r="BL177" i="26" s="1"/>
  <c r="BL218" i="26" s="1"/>
  <c r="BL259" i="26" s="1"/>
  <c r="BJ135" i="26"/>
  <c r="BJ88" i="26"/>
  <c r="BK172" i="26" s="1"/>
  <c r="BK213" i="26" s="1"/>
  <c r="BK254" i="26" s="1"/>
  <c r="BI130" i="26"/>
  <c r="BJ81" i="26"/>
  <c r="BK165" i="26" s="1"/>
  <c r="BK206" i="26" s="1"/>
  <c r="BI123" i="26"/>
  <c r="BK89" i="26"/>
  <c r="BL173" i="26" s="1"/>
  <c r="BL214" i="26" s="1"/>
  <c r="BL255" i="26" s="1"/>
  <c r="BJ131" i="26"/>
  <c r="BJ72" i="26"/>
  <c r="BK156" i="26" s="1"/>
  <c r="BK197" i="26" s="1"/>
  <c r="BI114" i="26"/>
  <c r="BJ80" i="26"/>
  <c r="BK164" i="26" s="1"/>
  <c r="BK205" i="26" s="1"/>
  <c r="BK246" i="26" s="1"/>
  <c r="BI122" i="26"/>
  <c r="BJ60" i="26"/>
  <c r="BJ90" i="26"/>
  <c r="BK174" i="26" s="1"/>
  <c r="BK215" i="26" s="1"/>
  <c r="BK256" i="26" s="1"/>
  <c r="BI132" i="26"/>
  <c r="BJ83" i="26"/>
  <c r="BK167" i="26" s="1"/>
  <c r="BK208" i="26" s="1"/>
  <c r="BK249" i="26" s="1"/>
  <c r="BI125" i="26"/>
  <c r="BJ62" i="26"/>
  <c r="BJ74" i="26"/>
  <c r="BK158" i="26" s="1"/>
  <c r="BK199" i="26" s="1"/>
  <c r="BK240" i="26" s="1"/>
  <c r="BI116" i="26"/>
  <c r="BJ65" i="26"/>
  <c r="BK149" i="26" s="1"/>
  <c r="BJ76" i="26"/>
  <c r="BK160" i="26" s="1"/>
  <c r="BK201" i="26" s="1"/>
  <c r="BK242" i="26" s="1"/>
  <c r="BI118" i="26"/>
  <c r="BJ61" i="26"/>
  <c r="BJ82" i="26"/>
  <c r="BK166" i="26" s="1"/>
  <c r="BK207" i="26" s="1"/>
  <c r="BI124" i="26"/>
  <c r="BK92" i="26"/>
  <c r="BL176" i="26" s="1"/>
  <c r="BL217" i="26" s="1"/>
  <c r="BL258" i="26" s="1"/>
  <c r="BJ134" i="26"/>
  <c r="BH137" i="26"/>
  <c r="BJ79" i="26"/>
  <c r="BK163" i="26" s="1"/>
  <c r="BK204" i="26" s="1"/>
  <c r="BK245" i="26" s="1"/>
  <c r="BI121" i="26"/>
  <c r="BJ63" i="26"/>
  <c r="BK147" i="26" s="1"/>
  <c r="BK188" i="26" s="1"/>
  <c r="BK229" i="26" s="1"/>
  <c r="BK91" i="26"/>
  <c r="BL175" i="26" s="1"/>
  <c r="BL216" i="26" s="1"/>
  <c r="BL257" i="26" s="1"/>
  <c r="BJ133" i="26"/>
  <c r="BJ77" i="26"/>
  <c r="BK161" i="26" s="1"/>
  <c r="BK202" i="26" s="1"/>
  <c r="BK243" i="26" s="1"/>
  <c r="BI119" i="26"/>
  <c r="BJ75" i="26"/>
  <c r="BK159" i="26" s="1"/>
  <c r="BK200" i="26" s="1"/>
  <c r="BK241" i="26" s="1"/>
  <c r="BI117" i="26"/>
  <c r="BJ67" i="26"/>
  <c r="BJ73" i="26"/>
  <c r="BK157" i="26" s="1"/>
  <c r="BK198" i="26" s="1"/>
  <c r="BK239" i="26" s="1"/>
  <c r="BI115" i="26"/>
  <c r="BJ59" i="26"/>
  <c r="BI95" i="26"/>
  <c r="BJ66" i="26"/>
  <c r="BJ84" i="26"/>
  <c r="BK168" i="26" s="1"/>
  <c r="BK209" i="26" s="1"/>
  <c r="BK250" i="26" s="1"/>
  <c r="BI126" i="26"/>
  <c r="BJ78" i="26"/>
  <c r="BK162" i="26" s="1"/>
  <c r="BK203" i="26" s="1"/>
  <c r="BK244" i="26" s="1"/>
  <c r="BI120" i="26"/>
  <c r="BJ64" i="26"/>
  <c r="BK148" i="26" s="1"/>
  <c r="BK189" i="26" s="1"/>
  <c r="BK230" i="26" s="1"/>
  <c r="BJ69" i="26"/>
  <c r="BK153" i="26" s="1"/>
  <c r="BK194" i="26" s="1"/>
  <c r="BK235" i="26" s="1"/>
  <c r="BI111" i="26"/>
  <c r="BK85" i="26"/>
  <c r="BL169" i="26" s="1"/>
  <c r="BL210" i="26" s="1"/>
  <c r="BL251" i="26" s="1"/>
  <c r="BJ127" i="26"/>
  <c r="BK87" i="26"/>
  <c r="BL171" i="26" s="1"/>
  <c r="BL212" i="26" s="1"/>
  <c r="BL253" i="26" s="1"/>
  <c r="BJ129" i="26"/>
  <c r="F6" i="26"/>
  <c r="F10" i="26"/>
  <c r="J8" i="26"/>
  <c r="BH645" i="36" l="1"/>
  <c r="BK618" i="36"/>
  <c r="BK531" i="36"/>
  <c r="BK523" i="36"/>
  <c r="BK560" i="36"/>
  <c r="BK529" i="36"/>
  <c r="BK546" i="36"/>
  <c r="BK514" i="36"/>
  <c r="BK556" i="36"/>
  <c r="BK541" i="36"/>
  <c r="BK548" i="36"/>
  <c r="BK533" i="36"/>
  <c r="BK534" i="36"/>
  <c r="BK535" i="36"/>
  <c r="BK538" i="36"/>
  <c r="BK554" i="36"/>
  <c r="BK553" i="36"/>
  <c r="BK550" i="36"/>
  <c r="BK561" i="36"/>
  <c r="BK558" i="36"/>
  <c r="BK542" i="36"/>
  <c r="BK537" i="36"/>
  <c r="BK520" i="36"/>
  <c r="BK532" i="36"/>
  <c r="BK522" i="36"/>
  <c r="BK511" i="36"/>
  <c r="BK530" i="36"/>
  <c r="BL155" i="36"/>
  <c r="BL353" i="36"/>
  <c r="BL451" i="36" s="1"/>
  <c r="BK254" i="36"/>
  <c r="BL129" i="36"/>
  <c r="BL327" i="36"/>
  <c r="BL425" i="36" s="1"/>
  <c r="BK228" i="36"/>
  <c r="BL168" i="36"/>
  <c r="BL366" i="36"/>
  <c r="BK267" i="36"/>
  <c r="BL132" i="36"/>
  <c r="BL330" i="36"/>
  <c r="BL428" i="36" s="1"/>
  <c r="BK231" i="36"/>
  <c r="BK528" i="36"/>
  <c r="BL154" i="36"/>
  <c r="BL352" i="36"/>
  <c r="BL450" i="36" s="1"/>
  <c r="BK253" i="36"/>
  <c r="BL125" i="36"/>
  <c r="BL323" i="36"/>
  <c r="BL421" i="36" s="1"/>
  <c r="BK224" i="36"/>
  <c r="BL133" i="36"/>
  <c r="BL331" i="36"/>
  <c r="BL429" i="36" s="1"/>
  <c r="BK232" i="36"/>
  <c r="BK521" i="36"/>
  <c r="BK512" i="36"/>
  <c r="BK515" i="36"/>
  <c r="BK547" i="36"/>
  <c r="BK551" i="36"/>
  <c r="BL131" i="36"/>
  <c r="BL329" i="36"/>
  <c r="BL427" i="36" s="1"/>
  <c r="BK230" i="36"/>
  <c r="BL167" i="36"/>
  <c r="BL365" i="36"/>
  <c r="BL463" i="36" s="1"/>
  <c r="BK266" i="36"/>
  <c r="BL137" i="36"/>
  <c r="BL335" i="36"/>
  <c r="BL433" i="36" s="1"/>
  <c r="BK236" i="36"/>
  <c r="BL160" i="36"/>
  <c r="BL358" i="36"/>
  <c r="BL456" i="36" s="1"/>
  <c r="BK259" i="36"/>
  <c r="BL156" i="36"/>
  <c r="BL354" i="36"/>
  <c r="BL452" i="36" s="1"/>
  <c r="BK255" i="36"/>
  <c r="BK510" i="36"/>
  <c r="BK559" i="36"/>
  <c r="BK543" i="36"/>
  <c r="BM145" i="36"/>
  <c r="BM343" i="36"/>
  <c r="BL244" i="36"/>
  <c r="BK411" i="36"/>
  <c r="BJ509" i="36"/>
  <c r="BJ643" i="36" s="1"/>
  <c r="BK519" i="36"/>
  <c r="BL158" i="36"/>
  <c r="BL356" i="36"/>
  <c r="BL454" i="36" s="1"/>
  <c r="BK257" i="36"/>
  <c r="BK527" i="36"/>
  <c r="BL153" i="36"/>
  <c r="BL351" i="36"/>
  <c r="BL449" i="36" s="1"/>
  <c r="BK252" i="36"/>
  <c r="BK518" i="36"/>
  <c r="BK415" i="36"/>
  <c r="BK636" i="36" s="1"/>
  <c r="BJ513" i="36"/>
  <c r="BJ642" i="36" s="1"/>
  <c r="BL152" i="36"/>
  <c r="BL350" i="36"/>
  <c r="BL448" i="36" s="1"/>
  <c r="BK251" i="36"/>
  <c r="BL139" i="36"/>
  <c r="BL337" i="36"/>
  <c r="BL435" i="36" s="1"/>
  <c r="BK238" i="36"/>
  <c r="BK552" i="36"/>
  <c r="BL441" i="36"/>
  <c r="BK539" i="36"/>
  <c r="BL141" i="36"/>
  <c r="BL339" i="36"/>
  <c r="BL437" i="36" s="1"/>
  <c r="BK240" i="36"/>
  <c r="BL147" i="36"/>
  <c r="BL345" i="36"/>
  <c r="BL443" i="36" s="1"/>
  <c r="BK246" i="36"/>
  <c r="BL333" i="36"/>
  <c r="BL431" i="36" s="1"/>
  <c r="BL135" i="36"/>
  <c r="BK234" i="36"/>
  <c r="BK517" i="36"/>
  <c r="BL442" i="36"/>
  <c r="BK540" i="36"/>
  <c r="BL143" i="36"/>
  <c r="BL341" i="36"/>
  <c r="BL439" i="36" s="1"/>
  <c r="BK242" i="36"/>
  <c r="BM115" i="36"/>
  <c r="BM313" i="36"/>
  <c r="BL214" i="36"/>
  <c r="BL120" i="36"/>
  <c r="BL318" i="36"/>
  <c r="BL416" i="36" s="1"/>
  <c r="BK219" i="36"/>
  <c r="BK526" i="36"/>
  <c r="BK545" i="36"/>
  <c r="BK544" i="36"/>
  <c r="BK525" i="36"/>
  <c r="BL157" i="36"/>
  <c r="BL355" i="36"/>
  <c r="BL453" i="36" s="1"/>
  <c r="BK256" i="36"/>
  <c r="BK557" i="36"/>
  <c r="BL144" i="36"/>
  <c r="BL342" i="36"/>
  <c r="BL440" i="36" s="1"/>
  <c r="BK243" i="36"/>
  <c r="BK549" i="36"/>
  <c r="BL464" i="36"/>
  <c r="BK562" i="36"/>
  <c r="BL140" i="36"/>
  <c r="BL338" i="36"/>
  <c r="BL436" i="36" s="1"/>
  <c r="BK239" i="36"/>
  <c r="BL162" i="36"/>
  <c r="BL360" i="36"/>
  <c r="BL458" i="36" s="1"/>
  <c r="BK261" i="36"/>
  <c r="BL164" i="36"/>
  <c r="BL362" i="36"/>
  <c r="BL460" i="36" s="1"/>
  <c r="BK263" i="36"/>
  <c r="BL118" i="36"/>
  <c r="BL316" i="36"/>
  <c r="BL414" i="36" s="1"/>
  <c r="BK217" i="36"/>
  <c r="BL124" i="36"/>
  <c r="BL322" i="36"/>
  <c r="BL420" i="36" s="1"/>
  <c r="BK223" i="36"/>
  <c r="BL126" i="36"/>
  <c r="BL324" i="36"/>
  <c r="BL422" i="36" s="1"/>
  <c r="BK225" i="36"/>
  <c r="BL122" i="36"/>
  <c r="BL320" i="36"/>
  <c r="BK221" i="36"/>
  <c r="BL128" i="36"/>
  <c r="BL326" i="36"/>
  <c r="BL424" i="36" s="1"/>
  <c r="BK227" i="36"/>
  <c r="BL130" i="36"/>
  <c r="BL328" i="36"/>
  <c r="BL426" i="36" s="1"/>
  <c r="BK229" i="36"/>
  <c r="BL127" i="36"/>
  <c r="BL325" i="36"/>
  <c r="BL423" i="36" s="1"/>
  <c r="BK226" i="36"/>
  <c r="BL121" i="36"/>
  <c r="BL319" i="36"/>
  <c r="BL417" i="36" s="1"/>
  <c r="BK220" i="36"/>
  <c r="BL166" i="36"/>
  <c r="BL364" i="36"/>
  <c r="BL462" i="36" s="1"/>
  <c r="BK265" i="36"/>
  <c r="BK536" i="36"/>
  <c r="BL116" i="36"/>
  <c r="BL314" i="36"/>
  <c r="BL412" i="36" s="1"/>
  <c r="BK215" i="36"/>
  <c r="BL136" i="36"/>
  <c r="BL334" i="36"/>
  <c r="BL432" i="36" s="1"/>
  <c r="BK235" i="36"/>
  <c r="BL123" i="36"/>
  <c r="BL321" i="36"/>
  <c r="BL419" i="36" s="1"/>
  <c r="BK222" i="36"/>
  <c r="BL117" i="36"/>
  <c r="BL315" i="36"/>
  <c r="BL413" i="36" s="1"/>
  <c r="BK216" i="36"/>
  <c r="BK524" i="36"/>
  <c r="BM146" i="36"/>
  <c r="BM344" i="36"/>
  <c r="BL245" i="36"/>
  <c r="BL138" i="36"/>
  <c r="BL336" i="36"/>
  <c r="BL434" i="36" s="1"/>
  <c r="BK237" i="36"/>
  <c r="BL151" i="36"/>
  <c r="BL349" i="36"/>
  <c r="BL447" i="36" s="1"/>
  <c r="BK250" i="36"/>
  <c r="BL148" i="36"/>
  <c r="BL346" i="36"/>
  <c r="BL444" i="36" s="1"/>
  <c r="BK247" i="36"/>
  <c r="BL159" i="36"/>
  <c r="BL357" i="36"/>
  <c r="BL455" i="36" s="1"/>
  <c r="BK258" i="36"/>
  <c r="BK418" i="36"/>
  <c r="BJ516" i="36"/>
  <c r="BJ641" i="36" s="1"/>
  <c r="BL165" i="36"/>
  <c r="BL363" i="36"/>
  <c r="BL461" i="36" s="1"/>
  <c r="BK264" i="36"/>
  <c r="BL149" i="36"/>
  <c r="BL347" i="36"/>
  <c r="BL445" i="36" s="1"/>
  <c r="BK248" i="36"/>
  <c r="BL163" i="36"/>
  <c r="BL361" i="36"/>
  <c r="BL459" i="36" s="1"/>
  <c r="BK262" i="36"/>
  <c r="BM161" i="36"/>
  <c r="BM359" i="36"/>
  <c r="BL260" i="36"/>
  <c r="BL150" i="36"/>
  <c r="BL348" i="36"/>
  <c r="BL446" i="36" s="1"/>
  <c r="BK249" i="36"/>
  <c r="BL142" i="36"/>
  <c r="BL340" i="36"/>
  <c r="BL438" i="36" s="1"/>
  <c r="BK241" i="36"/>
  <c r="BL134" i="36"/>
  <c r="BL332" i="36"/>
  <c r="BL430" i="36" s="1"/>
  <c r="BK233" i="36"/>
  <c r="BL457" i="36"/>
  <c r="BK555" i="36"/>
  <c r="BL119" i="36"/>
  <c r="BL317" i="36"/>
  <c r="BK218" i="36"/>
  <c r="BJ624" i="36"/>
  <c r="BI625" i="36"/>
  <c r="BJ628" i="36"/>
  <c r="BK617" i="36"/>
  <c r="BI644" i="36"/>
  <c r="BJ630" i="36"/>
  <c r="G5" i="36"/>
  <c r="G6" i="36" s="1"/>
  <c r="BJ638" i="36"/>
  <c r="BJ629" i="36"/>
  <c r="BK616" i="36"/>
  <c r="BJ622" i="36"/>
  <c r="BJ623" i="36"/>
  <c r="BI619" i="36"/>
  <c r="BJ408" i="36"/>
  <c r="BH505" i="36"/>
  <c r="BK111" i="36"/>
  <c r="BK209" i="36"/>
  <c r="BJ308" i="36"/>
  <c r="BL406" i="36"/>
  <c r="BK407" i="36"/>
  <c r="BI603" i="36"/>
  <c r="BK637" i="36"/>
  <c r="BI77" i="32"/>
  <c r="BJ99" i="32"/>
  <c r="BJ100" i="32" s="1"/>
  <c r="BH141" i="32"/>
  <c r="BJ134" i="32"/>
  <c r="BM89" i="32"/>
  <c r="BM45" i="32"/>
  <c r="BL67" i="32"/>
  <c r="BI120" i="32"/>
  <c r="BJ103" i="32"/>
  <c r="BI124" i="32"/>
  <c r="BK117" i="32"/>
  <c r="BJ138" i="32"/>
  <c r="BK84" i="32"/>
  <c r="BK40" i="32"/>
  <c r="BJ62" i="32"/>
  <c r="BJ55" i="32"/>
  <c r="BL94" i="32"/>
  <c r="BL50" i="32"/>
  <c r="BK72" i="32"/>
  <c r="BJ105" i="32"/>
  <c r="BI126" i="32"/>
  <c r="BK116" i="32"/>
  <c r="BJ137" i="32"/>
  <c r="BK85" i="32"/>
  <c r="BK41" i="32"/>
  <c r="BJ63" i="32"/>
  <c r="BK107" i="32"/>
  <c r="BJ128" i="32"/>
  <c r="BL91" i="32"/>
  <c r="BL47" i="32"/>
  <c r="BK69" i="32"/>
  <c r="BK111" i="32"/>
  <c r="BJ132" i="32"/>
  <c r="BK87" i="32"/>
  <c r="BK43" i="32"/>
  <c r="BJ65" i="32"/>
  <c r="BK110" i="32"/>
  <c r="BJ131" i="32"/>
  <c r="BJ108" i="32"/>
  <c r="BI129" i="32"/>
  <c r="BK83" i="32"/>
  <c r="BK39" i="32"/>
  <c r="BJ61" i="32"/>
  <c r="BK115" i="32"/>
  <c r="BJ136" i="32"/>
  <c r="BJ130" i="32"/>
  <c r="BL93" i="32"/>
  <c r="BL49" i="32"/>
  <c r="BK71" i="32"/>
  <c r="BJ104" i="32"/>
  <c r="BI125" i="32"/>
  <c r="BN90" i="32"/>
  <c r="BN46" i="32"/>
  <c r="BM68" i="32"/>
  <c r="BK112" i="32"/>
  <c r="BJ133" i="32"/>
  <c r="BK114" i="32"/>
  <c r="BJ135" i="32"/>
  <c r="BM86" i="32"/>
  <c r="BM42" i="32"/>
  <c r="BL64" i="32"/>
  <c r="BK92" i="32"/>
  <c r="BK113" i="32" s="1"/>
  <c r="BK48" i="32"/>
  <c r="BJ70" i="32"/>
  <c r="BJ106" i="32"/>
  <c r="BI127" i="32"/>
  <c r="BM96" i="32"/>
  <c r="BM52" i="32"/>
  <c r="BL74" i="32"/>
  <c r="BK88" i="32"/>
  <c r="BK109" i="32" s="1"/>
  <c r="BK44" i="32"/>
  <c r="BJ66" i="32"/>
  <c r="BL95" i="32"/>
  <c r="BL51" i="32"/>
  <c r="BK73" i="32"/>
  <c r="BL82" i="32"/>
  <c r="BL38" i="32"/>
  <c r="BK60" i="32"/>
  <c r="BK247" i="26"/>
  <c r="BJ231" i="26"/>
  <c r="BK248" i="26"/>
  <c r="BK238" i="26"/>
  <c r="BI261" i="26"/>
  <c r="BK237" i="26"/>
  <c r="BJ233" i="26"/>
  <c r="BJ226" i="26"/>
  <c r="BJ179" i="26"/>
  <c r="BJ180" i="26" s="1"/>
  <c r="BK190" i="26"/>
  <c r="BK231" i="26" s="1"/>
  <c r="BJ108" i="26"/>
  <c r="BK150" i="26"/>
  <c r="BK191" i="26" s="1"/>
  <c r="BJ101" i="26"/>
  <c r="BK143" i="26"/>
  <c r="BK184" i="26" s="1"/>
  <c r="BK225" i="26" s="1"/>
  <c r="BJ104" i="26"/>
  <c r="BK146" i="26"/>
  <c r="BK187" i="26" s="1"/>
  <c r="BK228" i="26" s="1"/>
  <c r="BJ102" i="26"/>
  <c r="BK144" i="26"/>
  <c r="BJ103" i="26"/>
  <c r="BK145" i="26"/>
  <c r="BK183" i="26"/>
  <c r="BK224" i="26" s="1"/>
  <c r="BJ186" i="26"/>
  <c r="BJ109" i="26"/>
  <c r="BK151" i="26"/>
  <c r="BK192" i="26" s="1"/>
  <c r="BK233" i="26" s="1"/>
  <c r="BJ106" i="26"/>
  <c r="BJ105" i="26"/>
  <c r="BJ100" i="26"/>
  <c r="BK58" i="26"/>
  <c r="BL142" i="26" s="1"/>
  <c r="BJ107" i="26"/>
  <c r="BK69" i="26"/>
  <c r="BL153" i="26" s="1"/>
  <c r="BL194" i="26" s="1"/>
  <c r="BJ111" i="26"/>
  <c r="BK84" i="26"/>
  <c r="BL168" i="26" s="1"/>
  <c r="BL209" i="26" s="1"/>
  <c r="BL250" i="26" s="1"/>
  <c r="BJ126" i="26"/>
  <c r="BK66" i="26"/>
  <c r="BI137" i="26"/>
  <c r="BK62" i="26"/>
  <c r="BK90" i="26"/>
  <c r="BL174" i="26" s="1"/>
  <c r="BL215" i="26" s="1"/>
  <c r="BL256" i="26" s="1"/>
  <c r="BJ132" i="26"/>
  <c r="BL89" i="26"/>
  <c r="BM173" i="26" s="1"/>
  <c r="BM214" i="26" s="1"/>
  <c r="BM255" i="26" s="1"/>
  <c r="BK131" i="26"/>
  <c r="BK59" i="26"/>
  <c r="BL143" i="26" s="1"/>
  <c r="BJ95" i="26"/>
  <c r="BK77" i="26"/>
  <c r="BL161" i="26" s="1"/>
  <c r="BL202" i="26" s="1"/>
  <c r="BL243" i="26" s="1"/>
  <c r="BJ119" i="26"/>
  <c r="BK63" i="26"/>
  <c r="BK82" i="26"/>
  <c r="BL166" i="26" s="1"/>
  <c r="BL207" i="26" s="1"/>
  <c r="BL248" i="26" s="1"/>
  <c r="BJ124" i="26"/>
  <c r="BK61" i="26"/>
  <c r="BL145" i="26" s="1"/>
  <c r="BK88" i="26"/>
  <c r="BL172" i="26" s="1"/>
  <c r="BL213" i="26" s="1"/>
  <c r="BL254" i="26" s="1"/>
  <c r="BJ130" i="26"/>
  <c r="BK75" i="26"/>
  <c r="BL159" i="26" s="1"/>
  <c r="BL200" i="26" s="1"/>
  <c r="BJ117" i="26"/>
  <c r="BL92" i="26"/>
  <c r="BM176" i="26" s="1"/>
  <c r="BM217" i="26" s="1"/>
  <c r="BM258" i="26" s="1"/>
  <c r="BK134" i="26"/>
  <c r="BK74" i="26"/>
  <c r="BL158" i="26" s="1"/>
  <c r="BL199" i="26" s="1"/>
  <c r="BL240" i="26" s="1"/>
  <c r="BJ116" i="26"/>
  <c r="BK72" i="26"/>
  <c r="BL156" i="26" s="1"/>
  <c r="BL197" i="26" s="1"/>
  <c r="BL238" i="26" s="1"/>
  <c r="BJ114" i="26"/>
  <c r="BK68" i="26"/>
  <c r="BL152" i="26" s="1"/>
  <c r="BL193" i="26" s="1"/>
  <c r="BL234" i="26" s="1"/>
  <c r="BJ110" i="26"/>
  <c r="BK64" i="26"/>
  <c r="BK80" i="26"/>
  <c r="BL164" i="26" s="1"/>
  <c r="BL205" i="26" s="1"/>
  <c r="BL246" i="26" s="1"/>
  <c r="BJ122" i="26"/>
  <c r="BK71" i="26"/>
  <c r="BL155" i="26" s="1"/>
  <c r="BL196" i="26" s="1"/>
  <c r="BL237" i="26" s="1"/>
  <c r="BJ113" i="26"/>
  <c r="BL85" i="26"/>
  <c r="BM169" i="26" s="1"/>
  <c r="BM210" i="26" s="1"/>
  <c r="BM251" i="26" s="1"/>
  <c r="BK127" i="26"/>
  <c r="BK78" i="26"/>
  <c r="BL162" i="26" s="1"/>
  <c r="BL203" i="26" s="1"/>
  <c r="BJ120" i="26"/>
  <c r="BK67" i="26"/>
  <c r="BL151" i="26" s="1"/>
  <c r="BK79" i="26"/>
  <c r="BL163" i="26" s="1"/>
  <c r="BL204" i="26" s="1"/>
  <c r="BL245" i="26" s="1"/>
  <c r="BJ121" i="26"/>
  <c r="BK83" i="26"/>
  <c r="BL167" i="26" s="1"/>
  <c r="BL208" i="26" s="1"/>
  <c r="BJ125" i="26"/>
  <c r="BK81" i="26"/>
  <c r="BL165" i="26" s="1"/>
  <c r="BL206" i="26" s="1"/>
  <c r="BJ123" i="26"/>
  <c r="BK86" i="26"/>
  <c r="BL170" i="26" s="1"/>
  <c r="BL211" i="26" s="1"/>
  <c r="BL252" i="26" s="1"/>
  <c r="BJ128" i="26"/>
  <c r="BL91" i="26"/>
  <c r="BM175" i="26" s="1"/>
  <c r="BM216" i="26" s="1"/>
  <c r="BM257" i="26" s="1"/>
  <c r="BK133" i="26"/>
  <c r="BK65" i="26"/>
  <c r="BL149" i="26" s="1"/>
  <c r="BL93" i="26"/>
  <c r="BM177" i="26" s="1"/>
  <c r="BM218" i="26" s="1"/>
  <c r="BM259" i="26" s="1"/>
  <c r="BK135" i="26"/>
  <c r="BL87" i="26"/>
  <c r="BM171" i="26" s="1"/>
  <c r="BM212" i="26" s="1"/>
  <c r="BM253" i="26" s="1"/>
  <c r="BK129" i="26"/>
  <c r="BK73" i="26"/>
  <c r="BL157" i="26" s="1"/>
  <c r="BL198" i="26" s="1"/>
  <c r="BL239" i="26" s="1"/>
  <c r="BJ115" i="26"/>
  <c r="BK76" i="26"/>
  <c r="BL160" i="26" s="1"/>
  <c r="BL201" i="26" s="1"/>
  <c r="BL242" i="26" s="1"/>
  <c r="BJ118" i="26"/>
  <c r="BK60" i="26"/>
  <c r="BK70" i="26"/>
  <c r="BL154" i="26" s="1"/>
  <c r="BL195" i="26" s="1"/>
  <c r="BL236" i="26" s="1"/>
  <c r="BJ112" i="26"/>
  <c r="BL515" i="36" l="1"/>
  <c r="BL558" i="36"/>
  <c r="BL537" i="36"/>
  <c r="BL526" i="36"/>
  <c r="BL559" i="36"/>
  <c r="BL542" i="36"/>
  <c r="BL522" i="36"/>
  <c r="BL551" i="36"/>
  <c r="BL550" i="36"/>
  <c r="BL529" i="36"/>
  <c r="BL518" i="36"/>
  <c r="BL514" i="36"/>
  <c r="BL541" i="36"/>
  <c r="BL561" i="36"/>
  <c r="BL557" i="36"/>
  <c r="BL521" i="36"/>
  <c r="BL533" i="36"/>
  <c r="BL554" i="36"/>
  <c r="BL548" i="36"/>
  <c r="BL544" i="36"/>
  <c r="BL530" i="36"/>
  <c r="BL560" i="36"/>
  <c r="BL535" i="36"/>
  <c r="BL547" i="36"/>
  <c r="BL553" i="36"/>
  <c r="BL523" i="36"/>
  <c r="BL528" i="36"/>
  <c r="BL532" i="36"/>
  <c r="BL511" i="36"/>
  <c r="BL520" i="36"/>
  <c r="BL531" i="36"/>
  <c r="BM123" i="36"/>
  <c r="BM321" i="36"/>
  <c r="BL222" i="36"/>
  <c r="BM140" i="36"/>
  <c r="BM338" i="36"/>
  <c r="BM436" i="36" s="1"/>
  <c r="BL239" i="36"/>
  <c r="BM441" i="36"/>
  <c r="BL539" i="36"/>
  <c r="BM152" i="36"/>
  <c r="BM350" i="36"/>
  <c r="BL251" i="36"/>
  <c r="BM148" i="36"/>
  <c r="BM346" i="36"/>
  <c r="BM444" i="36" s="1"/>
  <c r="BL247" i="36"/>
  <c r="BM144" i="36"/>
  <c r="BM342" i="36"/>
  <c r="BM440" i="36" s="1"/>
  <c r="BL243" i="36"/>
  <c r="BM147" i="36"/>
  <c r="BM345" i="36"/>
  <c r="BM443" i="36" s="1"/>
  <c r="BL246" i="36"/>
  <c r="BL512" i="36"/>
  <c r="BN161" i="36"/>
  <c r="BN359" i="36"/>
  <c r="BM260" i="36"/>
  <c r="BK635" i="36"/>
  <c r="BK638" i="36" s="1"/>
  <c r="BM142" i="36"/>
  <c r="BM340" i="36"/>
  <c r="BM438" i="36" s="1"/>
  <c r="BL241" i="36"/>
  <c r="BM165" i="36"/>
  <c r="BM363" i="36"/>
  <c r="BM461" i="36" s="1"/>
  <c r="BL264" i="36"/>
  <c r="BN146" i="36"/>
  <c r="BN344" i="36"/>
  <c r="BM245" i="36"/>
  <c r="BM116" i="36"/>
  <c r="BM314" i="36"/>
  <c r="BM412" i="36" s="1"/>
  <c r="BL215" i="36"/>
  <c r="BM162" i="36"/>
  <c r="BM360" i="36"/>
  <c r="BM458" i="36" s="1"/>
  <c r="BL261" i="36"/>
  <c r="BM442" i="36"/>
  <c r="BL540" i="36"/>
  <c r="BM158" i="36"/>
  <c r="BM356" i="36"/>
  <c r="BM454" i="36" s="1"/>
  <c r="BL257" i="36"/>
  <c r="BL411" i="36"/>
  <c r="BL637" i="36" s="1"/>
  <c r="BK509" i="36"/>
  <c r="BK643" i="36" s="1"/>
  <c r="BM133" i="36"/>
  <c r="BM331" i="36"/>
  <c r="BM429" i="36" s="1"/>
  <c r="BL232" i="36"/>
  <c r="BM166" i="36"/>
  <c r="BM364" i="36"/>
  <c r="BM462" i="36" s="1"/>
  <c r="BL265" i="36"/>
  <c r="BL545" i="36"/>
  <c r="BM159" i="36"/>
  <c r="BM357" i="36"/>
  <c r="BM455" i="36" s="1"/>
  <c r="BL258" i="36"/>
  <c r="BM163" i="36"/>
  <c r="BM361" i="36"/>
  <c r="BM459" i="36" s="1"/>
  <c r="BL262" i="36"/>
  <c r="BL524" i="36"/>
  <c r="BM128" i="36"/>
  <c r="BM326" i="36"/>
  <c r="BM424" i="36" s="1"/>
  <c r="BL227" i="36"/>
  <c r="BM157" i="36"/>
  <c r="BM355" i="36"/>
  <c r="BM453" i="36" s="1"/>
  <c r="BL256" i="36"/>
  <c r="BL415" i="36"/>
  <c r="BL636" i="36" s="1"/>
  <c r="BK513" i="36"/>
  <c r="BK642" i="36" s="1"/>
  <c r="BM153" i="36"/>
  <c r="BM351" i="36"/>
  <c r="BM449" i="36" s="1"/>
  <c r="BL252" i="36"/>
  <c r="BM160" i="36"/>
  <c r="BM358" i="36"/>
  <c r="BM456" i="36" s="1"/>
  <c r="BL259" i="36"/>
  <c r="BM125" i="36"/>
  <c r="BM323" i="36"/>
  <c r="BM421" i="36" s="1"/>
  <c r="BL224" i="36"/>
  <c r="BM132" i="36"/>
  <c r="BM330" i="36"/>
  <c r="BM428" i="36" s="1"/>
  <c r="BL231" i="36"/>
  <c r="BM457" i="36"/>
  <c r="BL555" i="36"/>
  <c r="BM127" i="36"/>
  <c r="BM325" i="36"/>
  <c r="BM423" i="36" s="1"/>
  <c r="BL226" i="36"/>
  <c r="BM164" i="36"/>
  <c r="BM362" i="36"/>
  <c r="BM460" i="36" s="1"/>
  <c r="BL263" i="36"/>
  <c r="BL562" i="36"/>
  <c r="BM137" i="36"/>
  <c r="BM335" i="36"/>
  <c r="BM433" i="36" s="1"/>
  <c r="BL236" i="36"/>
  <c r="BL538" i="36"/>
  <c r="BL534" i="36"/>
  <c r="BM448" i="36"/>
  <c r="BL546" i="36"/>
  <c r="BL536" i="36"/>
  <c r="BN115" i="36"/>
  <c r="BN313" i="36"/>
  <c r="BM214" i="36"/>
  <c r="BM419" i="36"/>
  <c r="BL517" i="36"/>
  <c r="BL519" i="36"/>
  <c r="BL510" i="36"/>
  <c r="BM129" i="36"/>
  <c r="BM327" i="36"/>
  <c r="BM425" i="36" s="1"/>
  <c r="BL228" i="36"/>
  <c r="BL556" i="36"/>
  <c r="BM134" i="36"/>
  <c r="BM332" i="36"/>
  <c r="BM430" i="36" s="1"/>
  <c r="BL233" i="36"/>
  <c r="BM150" i="36"/>
  <c r="BM348" i="36"/>
  <c r="BM446" i="36" s="1"/>
  <c r="BL249" i="36"/>
  <c r="BM124" i="36"/>
  <c r="BM322" i="36"/>
  <c r="BM420" i="36" s="1"/>
  <c r="BL223" i="36"/>
  <c r="BM118" i="36"/>
  <c r="BM316" i="36"/>
  <c r="BM414" i="36" s="1"/>
  <c r="BL217" i="36"/>
  <c r="BL549" i="36"/>
  <c r="BM141" i="36"/>
  <c r="BM339" i="36"/>
  <c r="BM437" i="36" s="1"/>
  <c r="BL240" i="36"/>
  <c r="BM139" i="36"/>
  <c r="BM337" i="36"/>
  <c r="BM435" i="36" s="1"/>
  <c r="BL238" i="36"/>
  <c r="BN145" i="36"/>
  <c r="BN343" i="36"/>
  <c r="BM244" i="36"/>
  <c r="BM167" i="36"/>
  <c r="BM365" i="36"/>
  <c r="BM463" i="36" s="1"/>
  <c r="BL266" i="36"/>
  <c r="BM149" i="36"/>
  <c r="BM347" i="36"/>
  <c r="BM445" i="36" s="1"/>
  <c r="BL248" i="36"/>
  <c r="BL552" i="36"/>
  <c r="BM131" i="36"/>
  <c r="BM329" i="36"/>
  <c r="BM427" i="36" s="1"/>
  <c r="BL230" i="36"/>
  <c r="BM138" i="36"/>
  <c r="BM336" i="36"/>
  <c r="BM434" i="36" s="1"/>
  <c r="BL237" i="36"/>
  <c r="BM119" i="36"/>
  <c r="BM317" i="36"/>
  <c r="BL218" i="36"/>
  <c r="BM136" i="36"/>
  <c r="BM334" i="36"/>
  <c r="BM432" i="36" s="1"/>
  <c r="BL235" i="36"/>
  <c r="BL525" i="36"/>
  <c r="BM135" i="36"/>
  <c r="BM333" i="36"/>
  <c r="BM431" i="36" s="1"/>
  <c r="BL234" i="36"/>
  <c r="BL527" i="36"/>
  <c r="BM156" i="36"/>
  <c r="BM354" i="36"/>
  <c r="BM452" i="36" s="1"/>
  <c r="BL255" i="36"/>
  <c r="BM353" i="36"/>
  <c r="BM451" i="36" s="1"/>
  <c r="BM155" i="36"/>
  <c r="BL254" i="36"/>
  <c r="BL418" i="36"/>
  <c r="BK516" i="36"/>
  <c r="BK641" i="36" s="1"/>
  <c r="BM151" i="36"/>
  <c r="BM349" i="36"/>
  <c r="BM447" i="36" s="1"/>
  <c r="BL250" i="36"/>
  <c r="BM117" i="36"/>
  <c r="BM315" i="36"/>
  <c r="BM413" i="36" s="1"/>
  <c r="BL216" i="36"/>
  <c r="BM121" i="36"/>
  <c r="BM319" i="36"/>
  <c r="BM417" i="36" s="1"/>
  <c r="BL220" i="36"/>
  <c r="BM130" i="36"/>
  <c r="BM328" i="36"/>
  <c r="BM426" i="36" s="1"/>
  <c r="BL229" i="36"/>
  <c r="BM122" i="36"/>
  <c r="BM320" i="36"/>
  <c r="BL221" i="36"/>
  <c r="BM126" i="36"/>
  <c r="BM324" i="36"/>
  <c r="BM422" i="36" s="1"/>
  <c r="BL225" i="36"/>
  <c r="BM120" i="36"/>
  <c r="BM318" i="36"/>
  <c r="BM416" i="36" s="1"/>
  <c r="BL219" i="36"/>
  <c r="BM143" i="36"/>
  <c r="BM341" i="36"/>
  <c r="BM439" i="36" s="1"/>
  <c r="BL242" i="36"/>
  <c r="BL543" i="36"/>
  <c r="BM154" i="36"/>
  <c r="BM352" i="36"/>
  <c r="BM450" i="36" s="1"/>
  <c r="BL253" i="36"/>
  <c r="BM168" i="36"/>
  <c r="BM366" i="36"/>
  <c r="BM464" i="36" s="1"/>
  <c r="BL267" i="36"/>
  <c r="BJ625" i="36"/>
  <c r="BK624" i="36"/>
  <c r="BL618" i="36"/>
  <c r="BK629" i="36"/>
  <c r="BK628" i="36"/>
  <c r="BK622" i="36"/>
  <c r="BL617" i="36"/>
  <c r="BI645" i="36"/>
  <c r="BL616" i="36"/>
  <c r="BJ644" i="36"/>
  <c r="BK630" i="36"/>
  <c r="BK623" i="36"/>
  <c r="BL635" i="36"/>
  <c r="BJ619" i="36"/>
  <c r="BK408" i="36"/>
  <c r="BI505" i="36"/>
  <c r="BL209" i="36"/>
  <c r="BL111" i="36"/>
  <c r="BK308" i="36"/>
  <c r="BM406" i="36"/>
  <c r="BL407" i="36"/>
  <c r="BJ603" i="36"/>
  <c r="BJ77" i="32"/>
  <c r="BK55" i="32"/>
  <c r="BK130" i="32"/>
  <c r="BL115" i="32"/>
  <c r="BK136" i="32"/>
  <c r="BM91" i="32"/>
  <c r="BM47" i="32"/>
  <c r="BL69" i="32"/>
  <c r="BN86" i="32"/>
  <c r="BN42" i="32"/>
  <c r="BM64" i="32"/>
  <c r="BO90" i="32"/>
  <c r="BO46" i="32"/>
  <c r="BN68" i="32"/>
  <c r="BK104" i="32"/>
  <c r="BJ125" i="32"/>
  <c r="BM82" i="32"/>
  <c r="BM38" i="32"/>
  <c r="BL60" i="32"/>
  <c r="BM93" i="32"/>
  <c r="BM49" i="32"/>
  <c r="BL71" i="32"/>
  <c r="BL85" i="32"/>
  <c r="BL41" i="32"/>
  <c r="BK63" i="32"/>
  <c r="BI141" i="32"/>
  <c r="BK105" i="32"/>
  <c r="BJ126" i="32"/>
  <c r="BK99" i="32"/>
  <c r="BK100" i="32" s="1"/>
  <c r="BN96" i="32"/>
  <c r="BN52" i="32"/>
  <c r="BM74" i="32"/>
  <c r="BJ120" i="32"/>
  <c r="BK103" i="32"/>
  <c r="BJ124" i="32"/>
  <c r="BK106" i="32"/>
  <c r="BJ127" i="32"/>
  <c r="BM95" i="32"/>
  <c r="BM51" i="32"/>
  <c r="BL73" i="32"/>
  <c r="BL92" i="32"/>
  <c r="BL113" i="32" s="1"/>
  <c r="BL48" i="32"/>
  <c r="BK70" i="32"/>
  <c r="BL111" i="32"/>
  <c r="BK132" i="32"/>
  <c r="BL117" i="32"/>
  <c r="BK138" i="32"/>
  <c r="BL88" i="32"/>
  <c r="BL109" i="32" s="1"/>
  <c r="BL44" i="32"/>
  <c r="BK66" i="32"/>
  <c r="BL116" i="32"/>
  <c r="BK137" i="32"/>
  <c r="BL84" i="32"/>
  <c r="BL40" i="32"/>
  <c r="BK62" i="32"/>
  <c r="BK134" i="32"/>
  <c r="BL83" i="32"/>
  <c r="BL39" i="32"/>
  <c r="BK61" i="32"/>
  <c r="BK108" i="32"/>
  <c r="BJ129" i="32"/>
  <c r="BL110" i="32"/>
  <c r="BK131" i="32"/>
  <c r="BL87" i="32"/>
  <c r="BL43" i="32"/>
  <c r="BK65" i="32"/>
  <c r="BL107" i="32"/>
  <c r="BK128" i="32"/>
  <c r="BM94" i="32"/>
  <c r="BM50" i="32"/>
  <c r="BL72" i="32"/>
  <c r="BN89" i="32"/>
  <c r="BN45" i="32"/>
  <c r="BM67" i="32"/>
  <c r="BL114" i="32"/>
  <c r="BK135" i="32"/>
  <c r="BL112" i="32"/>
  <c r="BK133" i="32"/>
  <c r="BL235" i="26"/>
  <c r="BJ220" i="26"/>
  <c r="BJ227" i="26"/>
  <c r="BJ261" i="26" s="1"/>
  <c r="BL244" i="26"/>
  <c r="BL247" i="26"/>
  <c r="BL241" i="26"/>
  <c r="BK232" i="26"/>
  <c r="BL249" i="26"/>
  <c r="BK102" i="26"/>
  <c r="BL144" i="26"/>
  <c r="BK108" i="26"/>
  <c r="BL150" i="26"/>
  <c r="BL191" i="26" s="1"/>
  <c r="BL232" i="26" s="1"/>
  <c r="BL192" i="26"/>
  <c r="BL184" i="26"/>
  <c r="BL225" i="26" s="1"/>
  <c r="BK179" i="26"/>
  <c r="BK180" i="26" s="1"/>
  <c r="BK185" i="26"/>
  <c r="BL190" i="26"/>
  <c r="BL231" i="26" s="1"/>
  <c r="BK106" i="26"/>
  <c r="BL148" i="26"/>
  <c r="BL189" i="26" s="1"/>
  <c r="BL230" i="26" s="1"/>
  <c r="BK105" i="26"/>
  <c r="BL147" i="26"/>
  <c r="BL188" i="26" s="1"/>
  <c r="BK104" i="26"/>
  <c r="BL146" i="26"/>
  <c r="BL187" i="26" s="1"/>
  <c r="BL228" i="26" s="1"/>
  <c r="BK186" i="26"/>
  <c r="BL183" i="26"/>
  <c r="BL224" i="26" s="1"/>
  <c r="BK107" i="26"/>
  <c r="BK101" i="26"/>
  <c r="BK103" i="26"/>
  <c r="BK100" i="26"/>
  <c r="BL58" i="26"/>
  <c r="BM142" i="26" s="1"/>
  <c r="BK109" i="26"/>
  <c r="BL67" i="26"/>
  <c r="BL64" i="26"/>
  <c r="BL60" i="26"/>
  <c r="BM85" i="26"/>
  <c r="BN169" i="26" s="1"/>
  <c r="BN210" i="26" s="1"/>
  <c r="BN251" i="26" s="1"/>
  <c r="BL127" i="26"/>
  <c r="BL80" i="26"/>
  <c r="BM164" i="26" s="1"/>
  <c r="BM205" i="26" s="1"/>
  <c r="BM246" i="26" s="1"/>
  <c r="BK122" i="26"/>
  <c r="BL74" i="26"/>
  <c r="BM158" i="26" s="1"/>
  <c r="BM199" i="26" s="1"/>
  <c r="BM240" i="26" s="1"/>
  <c r="BK116" i="26"/>
  <c r="BL88" i="26"/>
  <c r="BM172" i="26" s="1"/>
  <c r="BM213" i="26" s="1"/>
  <c r="BM254" i="26" s="1"/>
  <c r="BK130" i="26"/>
  <c r="BM93" i="26"/>
  <c r="BN177" i="26" s="1"/>
  <c r="BN218" i="26" s="1"/>
  <c r="BN259" i="26" s="1"/>
  <c r="BL135" i="26"/>
  <c r="BL68" i="26"/>
  <c r="BM152" i="26" s="1"/>
  <c r="BM193" i="26" s="1"/>
  <c r="BM234" i="26" s="1"/>
  <c r="BK110" i="26"/>
  <c r="BL66" i="26"/>
  <c r="BL79" i="26"/>
  <c r="BM163" i="26" s="1"/>
  <c r="BM204" i="26" s="1"/>
  <c r="BM245" i="26" s="1"/>
  <c r="BK121" i="26"/>
  <c r="BL61" i="26"/>
  <c r="BL63" i="26"/>
  <c r="BM147" i="26" s="1"/>
  <c r="BL90" i="26"/>
  <c r="BM174" i="26" s="1"/>
  <c r="BM215" i="26" s="1"/>
  <c r="BM256" i="26" s="1"/>
  <c r="BK132" i="26"/>
  <c r="BL70" i="26"/>
  <c r="BM154" i="26" s="1"/>
  <c r="BM195" i="26" s="1"/>
  <c r="BK112" i="26"/>
  <c r="BL86" i="26"/>
  <c r="BM170" i="26" s="1"/>
  <c r="BM211" i="26" s="1"/>
  <c r="BM252" i="26" s="1"/>
  <c r="BK128" i="26"/>
  <c r="BL83" i="26"/>
  <c r="BM167" i="26" s="1"/>
  <c r="BM208" i="26" s="1"/>
  <c r="BM249" i="26" s="1"/>
  <c r="BK125" i="26"/>
  <c r="BL72" i="26"/>
  <c r="BM156" i="26" s="1"/>
  <c r="BM197" i="26" s="1"/>
  <c r="BK114" i="26"/>
  <c r="BJ137" i="26"/>
  <c r="BL69" i="26"/>
  <c r="BM153" i="26" s="1"/>
  <c r="BM194" i="26" s="1"/>
  <c r="BM235" i="26" s="1"/>
  <c r="BK111" i="26"/>
  <c r="BL71" i="26"/>
  <c r="BM155" i="26" s="1"/>
  <c r="BM196" i="26" s="1"/>
  <c r="BM237" i="26" s="1"/>
  <c r="BK113" i="26"/>
  <c r="BL75" i="26"/>
  <c r="BM159" i="26" s="1"/>
  <c r="BM200" i="26" s="1"/>
  <c r="BM241" i="26" s="1"/>
  <c r="BK117" i="26"/>
  <c r="BL59" i="26"/>
  <c r="BK95" i="26"/>
  <c r="BM87" i="26"/>
  <c r="BN171" i="26" s="1"/>
  <c r="BN212" i="26" s="1"/>
  <c r="BN253" i="26" s="1"/>
  <c r="BL129" i="26"/>
  <c r="BM91" i="26"/>
  <c r="BN175" i="26" s="1"/>
  <c r="BN216" i="26" s="1"/>
  <c r="BN257" i="26" s="1"/>
  <c r="BL133" i="26"/>
  <c r="BL81" i="26"/>
  <c r="BM165" i="26" s="1"/>
  <c r="BM206" i="26" s="1"/>
  <c r="BM247" i="26" s="1"/>
  <c r="BK123" i="26"/>
  <c r="BL78" i="26"/>
  <c r="BM162" i="26" s="1"/>
  <c r="BM203" i="26" s="1"/>
  <c r="BM244" i="26" s="1"/>
  <c r="BK120" i="26"/>
  <c r="BL82" i="26"/>
  <c r="BM166" i="26" s="1"/>
  <c r="BM207" i="26" s="1"/>
  <c r="BM248" i="26" s="1"/>
  <c r="BK124" i="26"/>
  <c r="BL77" i="26"/>
  <c r="BM161" i="26" s="1"/>
  <c r="BM202" i="26" s="1"/>
  <c r="BM243" i="26" s="1"/>
  <c r="BK119" i="26"/>
  <c r="BL76" i="26"/>
  <c r="BM160" i="26" s="1"/>
  <c r="BM201" i="26" s="1"/>
  <c r="BM242" i="26" s="1"/>
  <c r="BK118" i="26"/>
  <c r="BL73" i="26"/>
  <c r="BM157" i="26" s="1"/>
  <c r="BM198" i="26" s="1"/>
  <c r="BM239" i="26" s="1"/>
  <c r="BK115" i="26"/>
  <c r="BL65" i="26"/>
  <c r="BM92" i="26"/>
  <c r="BN176" i="26" s="1"/>
  <c r="BN217" i="26" s="1"/>
  <c r="BN258" i="26" s="1"/>
  <c r="BL134" i="26"/>
  <c r="BM89" i="26"/>
  <c r="BN173" i="26" s="1"/>
  <c r="BN214" i="26" s="1"/>
  <c r="BN255" i="26" s="1"/>
  <c r="BL131" i="26"/>
  <c r="BL62" i="26"/>
  <c r="BM146" i="26" s="1"/>
  <c r="BL84" i="26"/>
  <c r="BM168" i="26" s="1"/>
  <c r="BM209" i="26" s="1"/>
  <c r="BM250" i="26" s="1"/>
  <c r="BK126" i="26"/>
  <c r="BM533" i="36" l="1"/>
  <c r="BM532" i="36"/>
  <c r="BM531" i="36"/>
  <c r="BM541" i="36"/>
  <c r="BM551" i="36"/>
  <c r="BM537" i="36"/>
  <c r="BM518" i="36"/>
  <c r="BM535" i="36"/>
  <c r="BM558" i="36"/>
  <c r="BM526" i="36"/>
  <c r="BM515" i="36"/>
  <c r="BM561" i="36"/>
  <c r="BM511" i="36"/>
  <c r="BM529" i="36"/>
  <c r="BM522" i="36"/>
  <c r="BM512" i="36"/>
  <c r="BM557" i="36"/>
  <c r="BM530" i="36"/>
  <c r="BM562" i="36"/>
  <c r="BM514" i="36"/>
  <c r="BM549" i="36"/>
  <c r="BM544" i="36"/>
  <c r="BM523" i="36"/>
  <c r="BM559" i="36"/>
  <c r="BM545" i="36"/>
  <c r="BM560" i="36"/>
  <c r="BM520" i="36"/>
  <c r="BM554" i="36"/>
  <c r="BM524" i="36"/>
  <c r="BM521" i="36"/>
  <c r="BM519" i="36"/>
  <c r="BM542" i="36"/>
  <c r="BM534" i="36"/>
  <c r="BN130" i="36"/>
  <c r="BN328" i="36"/>
  <c r="BN426" i="36" s="1"/>
  <c r="BM229" i="36"/>
  <c r="BO145" i="36"/>
  <c r="BO343" i="36"/>
  <c r="BN244" i="36"/>
  <c r="BO146" i="36"/>
  <c r="BO344" i="36"/>
  <c r="BN245" i="36"/>
  <c r="BN441" i="36"/>
  <c r="BM539" i="36"/>
  <c r="BM553" i="36"/>
  <c r="BN155" i="36"/>
  <c r="BN353" i="36"/>
  <c r="BN451" i="36" s="1"/>
  <c r="BM254" i="36"/>
  <c r="BM527" i="36"/>
  <c r="BN149" i="36"/>
  <c r="BN347" i="36"/>
  <c r="BN445" i="36" s="1"/>
  <c r="BM248" i="36"/>
  <c r="BN159" i="36"/>
  <c r="BN357" i="36"/>
  <c r="BN455" i="36" s="1"/>
  <c r="BM258" i="36"/>
  <c r="BM543" i="36"/>
  <c r="BN324" i="36"/>
  <c r="BN422" i="36" s="1"/>
  <c r="BN126" i="36"/>
  <c r="BM225" i="36"/>
  <c r="BM556" i="36"/>
  <c r="BM536" i="36"/>
  <c r="BN132" i="36"/>
  <c r="BN330" i="36"/>
  <c r="BN428" i="36" s="1"/>
  <c r="BM231" i="36"/>
  <c r="BN148" i="36"/>
  <c r="BN346" i="36"/>
  <c r="BN444" i="36" s="1"/>
  <c r="BM247" i="36"/>
  <c r="BN137" i="36"/>
  <c r="BN335" i="36"/>
  <c r="BN433" i="36" s="1"/>
  <c r="BM236" i="36"/>
  <c r="BN153" i="36"/>
  <c r="BN351" i="36"/>
  <c r="BN449" i="36" s="1"/>
  <c r="BM252" i="36"/>
  <c r="BN120" i="36"/>
  <c r="BN318" i="36"/>
  <c r="BN416" i="36" s="1"/>
  <c r="BM219" i="36"/>
  <c r="BN151" i="36"/>
  <c r="BN349" i="36"/>
  <c r="BN447" i="36" s="1"/>
  <c r="BM250" i="36"/>
  <c r="BN136" i="36"/>
  <c r="BN334" i="36"/>
  <c r="BN432" i="36" s="1"/>
  <c r="BM235" i="36"/>
  <c r="BN139" i="36"/>
  <c r="BN337" i="36"/>
  <c r="BN435" i="36" s="1"/>
  <c r="BM238" i="36"/>
  <c r="BN124" i="36"/>
  <c r="BN322" i="36"/>
  <c r="BN420" i="36" s="1"/>
  <c r="BM223" i="36"/>
  <c r="BM517" i="36"/>
  <c r="BM546" i="36"/>
  <c r="BN127" i="36"/>
  <c r="BN325" i="36"/>
  <c r="BN423" i="36" s="1"/>
  <c r="BM226" i="36"/>
  <c r="BN128" i="36"/>
  <c r="BN326" i="36"/>
  <c r="BN424" i="36" s="1"/>
  <c r="BM227" i="36"/>
  <c r="BN163" i="36"/>
  <c r="BN361" i="36"/>
  <c r="BN459" i="36" s="1"/>
  <c r="BM262" i="36"/>
  <c r="BN140" i="36"/>
  <c r="BN338" i="36"/>
  <c r="BN436" i="36" s="1"/>
  <c r="BM239" i="36"/>
  <c r="BM547" i="36"/>
  <c r="BN122" i="36"/>
  <c r="BN320" i="36"/>
  <c r="BM221" i="36"/>
  <c r="BN121" i="36"/>
  <c r="BN319" i="36"/>
  <c r="BN417" i="36" s="1"/>
  <c r="BM220" i="36"/>
  <c r="BN135" i="36"/>
  <c r="BN333" i="36"/>
  <c r="BN431" i="36" s="1"/>
  <c r="BM234" i="36"/>
  <c r="BM552" i="36"/>
  <c r="BN167" i="36"/>
  <c r="BN365" i="36"/>
  <c r="BN463" i="36" s="1"/>
  <c r="BM266" i="36"/>
  <c r="BN125" i="36"/>
  <c r="BN323" i="36"/>
  <c r="BN421" i="36" s="1"/>
  <c r="BM224" i="36"/>
  <c r="BM415" i="36"/>
  <c r="BM636" i="36" s="1"/>
  <c r="BL513" i="36"/>
  <c r="BL642" i="36" s="1"/>
  <c r="BM411" i="36"/>
  <c r="BM637" i="36" s="1"/>
  <c r="BL509" i="36"/>
  <c r="BL643" i="36" s="1"/>
  <c r="BN442" i="36"/>
  <c r="BM540" i="36"/>
  <c r="BN165" i="36"/>
  <c r="BN363" i="36"/>
  <c r="BN461" i="36" s="1"/>
  <c r="BM264" i="36"/>
  <c r="BO161" i="36"/>
  <c r="BO359" i="36"/>
  <c r="BN260" i="36"/>
  <c r="BN119" i="36"/>
  <c r="BN317" i="36"/>
  <c r="BM218" i="36"/>
  <c r="BN150" i="36"/>
  <c r="BN348" i="36"/>
  <c r="BN446" i="36" s="1"/>
  <c r="BM249" i="36"/>
  <c r="BN133" i="36"/>
  <c r="BN331" i="36"/>
  <c r="BN429" i="36" s="1"/>
  <c r="BM232" i="36"/>
  <c r="BM550" i="36"/>
  <c r="BN168" i="36"/>
  <c r="BN366" i="36"/>
  <c r="BN464" i="36" s="1"/>
  <c r="BM267" i="36"/>
  <c r="BN129" i="36"/>
  <c r="BN327" i="36"/>
  <c r="BN425" i="36" s="1"/>
  <c r="BM228" i="36"/>
  <c r="BN116" i="36"/>
  <c r="BN314" i="36"/>
  <c r="BM215" i="36"/>
  <c r="BN131" i="36"/>
  <c r="BN329" i="36"/>
  <c r="BN427" i="36" s="1"/>
  <c r="BM230" i="36"/>
  <c r="BN147" i="36"/>
  <c r="BN345" i="36"/>
  <c r="BN443" i="36" s="1"/>
  <c r="BM246" i="36"/>
  <c r="BM528" i="36"/>
  <c r="BM548" i="36"/>
  <c r="BN154" i="36"/>
  <c r="BN352" i="36"/>
  <c r="BN450" i="36" s="1"/>
  <c r="BM253" i="36"/>
  <c r="BN143" i="36"/>
  <c r="BN341" i="36"/>
  <c r="BN439" i="36" s="1"/>
  <c r="BM242" i="36"/>
  <c r="BM418" i="36"/>
  <c r="BL516" i="36"/>
  <c r="BL641" i="36" s="1"/>
  <c r="BN156" i="36"/>
  <c r="BN354" i="36"/>
  <c r="BN452" i="36" s="1"/>
  <c r="BM255" i="36"/>
  <c r="BM525" i="36"/>
  <c r="BN118" i="36"/>
  <c r="BN316" i="36"/>
  <c r="BN414" i="36" s="1"/>
  <c r="BM217" i="36"/>
  <c r="BN457" i="36"/>
  <c r="BM555" i="36"/>
  <c r="BN144" i="36"/>
  <c r="BN342" i="36"/>
  <c r="BN440" i="36" s="1"/>
  <c r="BM243" i="36"/>
  <c r="BN152" i="36"/>
  <c r="BN350" i="36"/>
  <c r="BN448" i="36" s="1"/>
  <c r="BM251" i="36"/>
  <c r="BN123" i="36"/>
  <c r="BN321" i="36"/>
  <c r="BN419" i="36" s="1"/>
  <c r="BM222" i="36"/>
  <c r="BN117" i="36"/>
  <c r="BN315" i="36"/>
  <c r="BN413" i="36" s="1"/>
  <c r="BM216" i="36"/>
  <c r="BN138" i="36"/>
  <c r="BN336" i="36"/>
  <c r="BN434" i="36" s="1"/>
  <c r="BM237" i="36"/>
  <c r="BN141" i="36"/>
  <c r="BN339" i="36"/>
  <c r="BN437" i="36" s="1"/>
  <c r="BM240" i="36"/>
  <c r="BN134" i="36"/>
  <c r="BN332" i="36"/>
  <c r="BN430" i="36" s="1"/>
  <c r="BM233" i="36"/>
  <c r="BN412" i="36"/>
  <c r="BM510" i="36"/>
  <c r="BO115" i="36"/>
  <c r="BO313" i="36"/>
  <c r="BN214" i="36"/>
  <c r="BM538" i="36"/>
  <c r="BN164" i="36"/>
  <c r="BN362" i="36"/>
  <c r="BN460" i="36" s="1"/>
  <c r="BM263" i="36"/>
  <c r="BN160" i="36"/>
  <c r="BN358" i="36"/>
  <c r="BN456" i="36" s="1"/>
  <c r="BM259" i="36"/>
  <c r="BN157" i="36"/>
  <c r="BN355" i="36"/>
  <c r="BN453" i="36" s="1"/>
  <c r="BM256" i="36"/>
  <c r="BN166" i="36"/>
  <c r="BN364" i="36"/>
  <c r="BN462" i="36" s="1"/>
  <c r="BM265" i="36"/>
  <c r="BN158" i="36"/>
  <c r="BN356" i="36"/>
  <c r="BN454" i="36" s="1"/>
  <c r="BM257" i="36"/>
  <c r="BN162" i="36"/>
  <c r="BN360" i="36"/>
  <c r="BN458" i="36" s="1"/>
  <c r="BM261" i="36"/>
  <c r="BN142" i="36"/>
  <c r="BN340" i="36"/>
  <c r="BN438" i="36" s="1"/>
  <c r="BM241" i="36"/>
  <c r="BL624" i="36"/>
  <c r="BK625" i="36"/>
  <c r="BM616" i="36"/>
  <c r="BL629" i="36"/>
  <c r="BJ645" i="36"/>
  <c r="BL623" i="36"/>
  <c r="BL622" i="36"/>
  <c r="BM618" i="36"/>
  <c r="BL628" i="36"/>
  <c r="BM617" i="36"/>
  <c r="BK644" i="36"/>
  <c r="BL638" i="36"/>
  <c r="BL630" i="36"/>
  <c r="BK619" i="36"/>
  <c r="BL408" i="36"/>
  <c r="BJ505" i="36"/>
  <c r="BM209" i="36"/>
  <c r="BM111" i="36"/>
  <c r="BL308" i="36"/>
  <c r="BN406" i="36"/>
  <c r="BM407" i="36"/>
  <c r="BK603" i="36"/>
  <c r="BL99" i="32"/>
  <c r="BL100" i="32" s="1"/>
  <c r="BK77" i="32"/>
  <c r="BL55" i="32"/>
  <c r="BL134" i="32"/>
  <c r="BM114" i="32"/>
  <c r="BL135" i="32"/>
  <c r="BN94" i="32"/>
  <c r="BN50" i="32"/>
  <c r="BM72" i="32"/>
  <c r="BL108" i="32"/>
  <c r="BK129" i="32"/>
  <c r="BM111" i="32"/>
  <c r="BL132" i="32"/>
  <c r="BO86" i="32"/>
  <c r="BO42" i="32"/>
  <c r="BN64" i="32"/>
  <c r="BL130" i="32"/>
  <c r="BM92" i="32"/>
  <c r="BM113" i="32" s="1"/>
  <c r="BM48" i="32"/>
  <c r="BL70" i="32"/>
  <c r="BO89" i="32"/>
  <c r="BO45" i="32"/>
  <c r="BN67" i="32"/>
  <c r="BM116" i="32"/>
  <c r="BL137" i="32"/>
  <c r="BM112" i="32"/>
  <c r="BL133" i="32"/>
  <c r="BN82" i="32"/>
  <c r="BN38" i="32"/>
  <c r="BM60" i="32"/>
  <c r="BL106" i="32"/>
  <c r="BK127" i="32"/>
  <c r="BP90" i="32"/>
  <c r="BP46" i="32"/>
  <c r="BO68" i="32"/>
  <c r="BL104" i="32"/>
  <c r="BK125" i="32"/>
  <c r="BM107" i="32"/>
  <c r="BL128" i="32"/>
  <c r="BM110" i="32"/>
  <c r="BL131" i="32"/>
  <c r="BM83" i="32"/>
  <c r="BM39" i="32"/>
  <c r="BL61" i="32"/>
  <c r="BJ141" i="32"/>
  <c r="BL105" i="32"/>
  <c r="BK126" i="32"/>
  <c r="BM85" i="32"/>
  <c r="BM41" i="32"/>
  <c r="BL63" i="32"/>
  <c r="BN91" i="32"/>
  <c r="BN47" i="32"/>
  <c r="BM69" i="32"/>
  <c r="BM88" i="32"/>
  <c r="BM109" i="32" s="1"/>
  <c r="BM44" i="32"/>
  <c r="BL66" i="32"/>
  <c r="BM87" i="32"/>
  <c r="BM43" i="32"/>
  <c r="BL65" i="32"/>
  <c r="BM84" i="32"/>
  <c r="BM40" i="32"/>
  <c r="BL62" i="32"/>
  <c r="BM117" i="32"/>
  <c r="BL138" i="32"/>
  <c r="BN95" i="32"/>
  <c r="BN51" i="32"/>
  <c r="BM73" i="32"/>
  <c r="BK120" i="32"/>
  <c r="BL103" i="32"/>
  <c r="BK124" i="32"/>
  <c r="BO96" i="32"/>
  <c r="BO52" i="32"/>
  <c r="BN74" i="32"/>
  <c r="BN93" i="32"/>
  <c r="BN49" i="32"/>
  <c r="BM71" i="32"/>
  <c r="BM115" i="32"/>
  <c r="BL136" i="32"/>
  <c r="BL186" i="26"/>
  <c r="BK227" i="26"/>
  <c r="BK220" i="26"/>
  <c r="BK226" i="26"/>
  <c r="BM236" i="26"/>
  <c r="BM238" i="26"/>
  <c r="BL229" i="26"/>
  <c r="BL233" i="26"/>
  <c r="BL179" i="26"/>
  <c r="BL180" i="26" s="1"/>
  <c r="BM183" i="26"/>
  <c r="BM224" i="26" s="1"/>
  <c r="BM187" i="26"/>
  <c r="BM228" i="26" s="1"/>
  <c r="BM188" i="26"/>
  <c r="BM229" i="26" s="1"/>
  <c r="BL106" i="26"/>
  <c r="BM148" i="26"/>
  <c r="BM189" i="26" s="1"/>
  <c r="BM230" i="26" s="1"/>
  <c r="BL109" i="26"/>
  <c r="BM151" i="26"/>
  <c r="BM192" i="26" s="1"/>
  <c r="BM233" i="26" s="1"/>
  <c r="BL102" i="26"/>
  <c r="BM144" i="26"/>
  <c r="BL107" i="26"/>
  <c r="BM149" i="26"/>
  <c r="BM190" i="26" s="1"/>
  <c r="BM231" i="26" s="1"/>
  <c r="BL108" i="26"/>
  <c r="BM150" i="26"/>
  <c r="BM191" i="26" s="1"/>
  <c r="BM232" i="26" s="1"/>
  <c r="BL101" i="26"/>
  <c r="BM143" i="26"/>
  <c r="BL185" i="26"/>
  <c r="BL103" i="26"/>
  <c r="BM145" i="26"/>
  <c r="BL104" i="26"/>
  <c r="BL100" i="26"/>
  <c r="BM58" i="26"/>
  <c r="BN142" i="26" s="1"/>
  <c r="BL105" i="26"/>
  <c r="BN87" i="26"/>
  <c r="BO171" i="26" s="1"/>
  <c r="BO212" i="26" s="1"/>
  <c r="BO253" i="26" s="1"/>
  <c r="BM129" i="26"/>
  <c r="BM66" i="26"/>
  <c r="BN93" i="26"/>
  <c r="BO177" i="26" s="1"/>
  <c r="BO218" i="26" s="1"/>
  <c r="BO259" i="26" s="1"/>
  <c r="BM135" i="26"/>
  <c r="BN89" i="26"/>
  <c r="BO173" i="26" s="1"/>
  <c r="BO214" i="26" s="1"/>
  <c r="BO255" i="26" s="1"/>
  <c r="BM131" i="26"/>
  <c r="BM77" i="26"/>
  <c r="BN161" i="26" s="1"/>
  <c r="BN202" i="26" s="1"/>
  <c r="BN243" i="26" s="1"/>
  <c r="BL119" i="26"/>
  <c r="BM83" i="26"/>
  <c r="BN167" i="26" s="1"/>
  <c r="BN208" i="26" s="1"/>
  <c r="BN249" i="26" s="1"/>
  <c r="BL125" i="26"/>
  <c r="BM61" i="26"/>
  <c r="BN145" i="26" s="1"/>
  <c r="BM67" i="26"/>
  <c r="BM80" i="26"/>
  <c r="BN164" i="26" s="1"/>
  <c r="BN205" i="26" s="1"/>
  <c r="BN246" i="26" s="1"/>
  <c r="BL122" i="26"/>
  <c r="BM65" i="26"/>
  <c r="BM73" i="26"/>
  <c r="BN157" i="26" s="1"/>
  <c r="BN198" i="26" s="1"/>
  <c r="BN239" i="26" s="1"/>
  <c r="BL115" i="26"/>
  <c r="BM82" i="26"/>
  <c r="BN166" i="26" s="1"/>
  <c r="BN207" i="26" s="1"/>
  <c r="BN248" i="26" s="1"/>
  <c r="BL124" i="26"/>
  <c r="BM78" i="26"/>
  <c r="BN162" i="26" s="1"/>
  <c r="BN203" i="26" s="1"/>
  <c r="BN244" i="26" s="1"/>
  <c r="BL120" i="26"/>
  <c r="BM81" i="26"/>
  <c r="BN165" i="26" s="1"/>
  <c r="BN206" i="26" s="1"/>
  <c r="BN247" i="26" s="1"/>
  <c r="BL123" i="26"/>
  <c r="BK137" i="26"/>
  <c r="BM70" i="26"/>
  <c r="BN154" i="26" s="1"/>
  <c r="BN195" i="26" s="1"/>
  <c r="BN236" i="26" s="1"/>
  <c r="BL112" i="26"/>
  <c r="BM88" i="26"/>
  <c r="BN172" i="26" s="1"/>
  <c r="BN213" i="26" s="1"/>
  <c r="BN254" i="26" s="1"/>
  <c r="BL130" i="26"/>
  <c r="BM60" i="26"/>
  <c r="BM84" i="26"/>
  <c r="BN168" i="26" s="1"/>
  <c r="BN209" i="26" s="1"/>
  <c r="BN250" i="26" s="1"/>
  <c r="BL126" i="26"/>
  <c r="BM59" i="26"/>
  <c r="BL95" i="26"/>
  <c r="BM71" i="26"/>
  <c r="BN155" i="26" s="1"/>
  <c r="BN196" i="26" s="1"/>
  <c r="BN237" i="26" s="1"/>
  <c r="BL113" i="26"/>
  <c r="BM72" i="26"/>
  <c r="BN156" i="26" s="1"/>
  <c r="BN197" i="26" s="1"/>
  <c r="BN238" i="26" s="1"/>
  <c r="BL114" i="26"/>
  <c r="BM68" i="26"/>
  <c r="BN152" i="26" s="1"/>
  <c r="BN193" i="26" s="1"/>
  <c r="BN234" i="26" s="1"/>
  <c r="BL110" i="26"/>
  <c r="BN92" i="26"/>
  <c r="BO176" i="26" s="1"/>
  <c r="BO217" i="26" s="1"/>
  <c r="BO258" i="26" s="1"/>
  <c r="BM134" i="26"/>
  <c r="BN91" i="26"/>
  <c r="BO175" i="26" s="1"/>
  <c r="BO216" i="26" s="1"/>
  <c r="BO257" i="26" s="1"/>
  <c r="BM133" i="26"/>
  <c r="BM86" i="26"/>
  <c r="BN170" i="26" s="1"/>
  <c r="BN211" i="26" s="1"/>
  <c r="BN252" i="26" s="1"/>
  <c r="BL128" i="26"/>
  <c r="BM90" i="26"/>
  <c r="BN174" i="26" s="1"/>
  <c r="BN215" i="26" s="1"/>
  <c r="BN256" i="26" s="1"/>
  <c r="BL132" i="26"/>
  <c r="BM79" i="26"/>
  <c r="BN163" i="26" s="1"/>
  <c r="BN204" i="26" s="1"/>
  <c r="BN245" i="26" s="1"/>
  <c r="BL121" i="26"/>
  <c r="BM74" i="26"/>
  <c r="BN158" i="26" s="1"/>
  <c r="BN199" i="26" s="1"/>
  <c r="BN240" i="26" s="1"/>
  <c r="BL116" i="26"/>
  <c r="BM64" i="26"/>
  <c r="BM62" i="26"/>
  <c r="BM76" i="26"/>
  <c r="BN160" i="26" s="1"/>
  <c r="BN201" i="26" s="1"/>
  <c r="BN242" i="26" s="1"/>
  <c r="BL118" i="26"/>
  <c r="BM75" i="26"/>
  <c r="BN159" i="26" s="1"/>
  <c r="BN200" i="26" s="1"/>
  <c r="BN241" i="26" s="1"/>
  <c r="BL117" i="26"/>
  <c r="BN85" i="26"/>
  <c r="BO169" i="26" s="1"/>
  <c r="BO210" i="26" s="1"/>
  <c r="BO251" i="26" s="1"/>
  <c r="BM127" i="26"/>
  <c r="BM69" i="26"/>
  <c r="BN153" i="26" s="1"/>
  <c r="BN194" i="26" s="1"/>
  <c r="BN235" i="26" s="1"/>
  <c r="BL111" i="26"/>
  <c r="BM63" i="26"/>
  <c r="BN522" i="36" l="1"/>
  <c r="BN518" i="36"/>
  <c r="BN549" i="36"/>
  <c r="BN531" i="36"/>
  <c r="BN554" i="36"/>
  <c r="BN548" i="36"/>
  <c r="BN560" i="36"/>
  <c r="BN558" i="36"/>
  <c r="BN532" i="36"/>
  <c r="BN545" i="36"/>
  <c r="BN556" i="36"/>
  <c r="BN512" i="36"/>
  <c r="BN551" i="36"/>
  <c r="BN528" i="36"/>
  <c r="BN537" i="36"/>
  <c r="BN541" i="36"/>
  <c r="BN527" i="36"/>
  <c r="BN561" i="36"/>
  <c r="BN515" i="36"/>
  <c r="BN533" i="36"/>
  <c r="BN511" i="36"/>
  <c r="BN514" i="36"/>
  <c r="BN543" i="36"/>
  <c r="BN546" i="36"/>
  <c r="BN557" i="36"/>
  <c r="BN542" i="36"/>
  <c r="BN524" i="36"/>
  <c r="BN534" i="36"/>
  <c r="BN535" i="36"/>
  <c r="BN550" i="36"/>
  <c r="BN525" i="36"/>
  <c r="BN530" i="36"/>
  <c r="BN536" i="36"/>
  <c r="BN517" i="36"/>
  <c r="BN559" i="36"/>
  <c r="BN547" i="36"/>
  <c r="BO157" i="36"/>
  <c r="BO355" i="36"/>
  <c r="BO453" i="36" s="1"/>
  <c r="BN256" i="36"/>
  <c r="BO150" i="36"/>
  <c r="BO348" i="36"/>
  <c r="BO446" i="36" s="1"/>
  <c r="BN249" i="36"/>
  <c r="BO139" i="36"/>
  <c r="BO337" i="36"/>
  <c r="BO435" i="36" s="1"/>
  <c r="BN238" i="36"/>
  <c r="BN519" i="36"/>
  <c r="BN520" i="36"/>
  <c r="BN523" i="36"/>
  <c r="BN562" i="36"/>
  <c r="BN538" i="36"/>
  <c r="BO134" i="36"/>
  <c r="BO332" i="36"/>
  <c r="BO430" i="36" s="1"/>
  <c r="BN233" i="36"/>
  <c r="BO156" i="36"/>
  <c r="BO354" i="36"/>
  <c r="BO452" i="36" s="1"/>
  <c r="BN255" i="36"/>
  <c r="BO147" i="36"/>
  <c r="BO345" i="36"/>
  <c r="BO443" i="36" s="1"/>
  <c r="BN246" i="36"/>
  <c r="BO165" i="36"/>
  <c r="BO363" i="36"/>
  <c r="BO461" i="36" s="1"/>
  <c r="BN264" i="36"/>
  <c r="BN415" i="36"/>
  <c r="BM513" i="36"/>
  <c r="BM642" i="36" s="1"/>
  <c r="BO167" i="36"/>
  <c r="BO365" i="36"/>
  <c r="BO463" i="36" s="1"/>
  <c r="BN266" i="36"/>
  <c r="BO121" i="36"/>
  <c r="BO319" i="36"/>
  <c r="BO417" i="36" s="1"/>
  <c r="BN220" i="36"/>
  <c r="BO120" i="36"/>
  <c r="BO318" i="36"/>
  <c r="BO416" i="36" s="1"/>
  <c r="BN219" i="36"/>
  <c r="BO158" i="36"/>
  <c r="BO356" i="36"/>
  <c r="BO454" i="36" s="1"/>
  <c r="BN257" i="36"/>
  <c r="BO118" i="36"/>
  <c r="BO316" i="36"/>
  <c r="BO414" i="36" s="1"/>
  <c r="BN217" i="36"/>
  <c r="BO442" i="36"/>
  <c r="BN540" i="36"/>
  <c r="BO155" i="36"/>
  <c r="BO353" i="36"/>
  <c r="BO451" i="36" s="1"/>
  <c r="BN254" i="36"/>
  <c r="BP146" i="36"/>
  <c r="BP344" i="36"/>
  <c r="BO245" i="36"/>
  <c r="BN529" i="36"/>
  <c r="BN521" i="36"/>
  <c r="BO166" i="36"/>
  <c r="BO364" i="36"/>
  <c r="BO462" i="36" s="1"/>
  <c r="BN265" i="36"/>
  <c r="BN418" i="36"/>
  <c r="BN635" i="36" s="1"/>
  <c r="BM516" i="36"/>
  <c r="BM641" i="36" s="1"/>
  <c r="BO119" i="36"/>
  <c r="BO317" i="36"/>
  <c r="BN218" i="36"/>
  <c r="BN552" i="36"/>
  <c r="BO136" i="36"/>
  <c r="BO334" i="36"/>
  <c r="BO432" i="36" s="1"/>
  <c r="BN235" i="36"/>
  <c r="BM635" i="36"/>
  <c r="BM638" i="36" s="1"/>
  <c r="BO162" i="36"/>
  <c r="BO360" i="36"/>
  <c r="BO458" i="36" s="1"/>
  <c r="BN261" i="36"/>
  <c r="BO160" i="36"/>
  <c r="BO358" i="36"/>
  <c r="BO456" i="36" s="1"/>
  <c r="BN259" i="36"/>
  <c r="BP115" i="36"/>
  <c r="BP313" i="36"/>
  <c r="BO214" i="36"/>
  <c r="BO117" i="36"/>
  <c r="BO315" i="36"/>
  <c r="BO413" i="36" s="1"/>
  <c r="BN216" i="36"/>
  <c r="BO131" i="36"/>
  <c r="BO329" i="36"/>
  <c r="BO427" i="36" s="1"/>
  <c r="BN230" i="36"/>
  <c r="BO140" i="36"/>
  <c r="BO338" i="36"/>
  <c r="BO436" i="36" s="1"/>
  <c r="BN239" i="36"/>
  <c r="BO124" i="36"/>
  <c r="BO322" i="36"/>
  <c r="BO420" i="36" s="1"/>
  <c r="BN223" i="36"/>
  <c r="BO153" i="36"/>
  <c r="BO351" i="36"/>
  <c r="BO449" i="36" s="1"/>
  <c r="BN252" i="36"/>
  <c r="BO126" i="36"/>
  <c r="BO324" i="36"/>
  <c r="BO422" i="36" s="1"/>
  <c r="BN225" i="36"/>
  <c r="BO128" i="36"/>
  <c r="BO326" i="36"/>
  <c r="BO424" i="36" s="1"/>
  <c r="BN227" i="36"/>
  <c r="BO130" i="36"/>
  <c r="BO328" i="36"/>
  <c r="BO426" i="36" s="1"/>
  <c r="BN229" i="36"/>
  <c r="BN544" i="36"/>
  <c r="BO141" i="36"/>
  <c r="BO339" i="36"/>
  <c r="BO437" i="36" s="1"/>
  <c r="BN240" i="36"/>
  <c r="BO144" i="36"/>
  <c r="BO342" i="36"/>
  <c r="BO440" i="36" s="1"/>
  <c r="BN243" i="36"/>
  <c r="BO133" i="36"/>
  <c r="BO331" i="36"/>
  <c r="BO429" i="36" s="1"/>
  <c r="BN232" i="36"/>
  <c r="BO122" i="36"/>
  <c r="BO320" i="36"/>
  <c r="BN221" i="36"/>
  <c r="BO127" i="36"/>
  <c r="BO325" i="36"/>
  <c r="BO423" i="36" s="1"/>
  <c r="BN226" i="36"/>
  <c r="BO132" i="36"/>
  <c r="BO330" i="36"/>
  <c r="BO428" i="36" s="1"/>
  <c r="BN231" i="36"/>
  <c r="BO149" i="36"/>
  <c r="BO347" i="36"/>
  <c r="BO445" i="36" s="1"/>
  <c r="BN248" i="36"/>
  <c r="BN553" i="36"/>
  <c r="BN526" i="36"/>
  <c r="BO138" i="36"/>
  <c r="BO336" i="36"/>
  <c r="BO434" i="36" s="1"/>
  <c r="BN237" i="36"/>
  <c r="BO152" i="36"/>
  <c r="BO350" i="36"/>
  <c r="BO448" i="36" s="1"/>
  <c r="BN251" i="36"/>
  <c r="BO154" i="36"/>
  <c r="BO352" i="36"/>
  <c r="BO450" i="36" s="1"/>
  <c r="BN253" i="36"/>
  <c r="BO129" i="36"/>
  <c r="BO327" i="36"/>
  <c r="BO425" i="36" s="1"/>
  <c r="BN228" i="36"/>
  <c r="BO148" i="36"/>
  <c r="BO346" i="36"/>
  <c r="BO444" i="36" s="1"/>
  <c r="BN247" i="36"/>
  <c r="BO159" i="36"/>
  <c r="BO357" i="36"/>
  <c r="BO455" i="36" s="1"/>
  <c r="BN258" i="36"/>
  <c r="BN510" i="36"/>
  <c r="BO143" i="36"/>
  <c r="BO341" i="36"/>
  <c r="BO439" i="36" s="1"/>
  <c r="BN242" i="36"/>
  <c r="BP161" i="36"/>
  <c r="BP359" i="36"/>
  <c r="BO260" i="36"/>
  <c r="BN411" i="36"/>
  <c r="BM509" i="36"/>
  <c r="BM643" i="36" s="1"/>
  <c r="BO125" i="36"/>
  <c r="BO323" i="36"/>
  <c r="BO421" i="36" s="1"/>
  <c r="BN224" i="36"/>
  <c r="BO135" i="36"/>
  <c r="BO333" i="36"/>
  <c r="BO431" i="36" s="1"/>
  <c r="BN234" i="36"/>
  <c r="BO151" i="36"/>
  <c r="BO349" i="36"/>
  <c r="BO447" i="36" s="1"/>
  <c r="BN250" i="36"/>
  <c r="BO142" i="36"/>
  <c r="BO340" i="36"/>
  <c r="BO438" i="36" s="1"/>
  <c r="BN241" i="36"/>
  <c r="BO164" i="36"/>
  <c r="BO362" i="36"/>
  <c r="BO460" i="36" s="1"/>
  <c r="BN263" i="36"/>
  <c r="BO123" i="36"/>
  <c r="BO321" i="36"/>
  <c r="BO419" i="36" s="1"/>
  <c r="BN222" i="36"/>
  <c r="BO457" i="36"/>
  <c r="BN555" i="36"/>
  <c r="BO116" i="36"/>
  <c r="BO314" i="36"/>
  <c r="BO412" i="36" s="1"/>
  <c r="BN215" i="36"/>
  <c r="BO168" i="36"/>
  <c r="BO366" i="36"/>
  <c r="BO464" i="36" s="1"/>
  <c r="BN267" i="36"/>
  <c r="BO163" i="36"/>
  <c r="BO361" i="36"/>
  <c r="BO459" i="36" s="1"/>
  <c r="BN262" i="36"/>
  <c r="BO137" i="36"/>
  <c r="BO335" i="36"/>
  <c r="BO433" i="36" s="1"/>
  <c r="BN236" i="36"/>
  <c r="BO441" i="36"/>
  <c r="BN539" i="36"/>
  <c r="BP145" i="36"/>
  <c r="BP343" i="36"/>
  <c r="BO244" i="36"/>
  <c r="BM628" i="36"/>
  <c r="BM623" i="36"/>
  <c r="BM624" i="36"/>
  <c r="BK645" i="36"/>
  <c r="BL625" i="36"/>
  <c r="BN617" i="36"/>
  <c r="BL644" i="36"/>
  <c r="BN616" i="36"/>
  <c r="BM629" i="36"/>
  <c r="BM630" i="36"/>
  <c r="BN618" i="36"/>
  <c r="BM622" i="36"/>
  <c r="BL619" i="36"/>
  <c r="BM408" i="36"/>
  <c r="BK505" i="36"/>
  <c r="BN209" i="36"/>
  <c r="BN111" i="36"/>
  <c r="BM308" i="36"/>
  <c r="BO406" i="36"/>
  <c r="BN407" i="36"/>
  <c r="BL603" i="36"/>
  <c r="BL77" i="32"/>
  <c r="BM55" i="32"/>
  <c r="BK141" i="32"/>
  <c r="BM99" i="32"/>
  <c r="BM100" i="32" s="1"/>
  <c r="BM134" i="32"/>
  <c r="BM130" i="32"/>
  <c r="BN87" i="32"/>
  <c r="BN43" i="32"/>
  <c r="BM65" i="32"/>
  <c r="BO94" i="32"/>
  <c r="BO50" i="32"/>
  <c r="BN72" i="32"/>
  <c r="BO91" i="32"/>
  <c r="BO47" i="32"/>
  <c r="BN69" i="32"/>
  <c r="BM104" i="32"/>
  <c r="BL125" i="32"/>
  <c r="BN112" i="32"/>
  <c r="BM133" i="32"/>
  <c r="BN92" i="32"/>
  <c r="BN113" i="32" s="1"/>
  <c r="BN48" i="32"/>
  <c r="BM70" i="32"/>
  <c r="BN114" i="32"/>
  <c r="BM135" i="32"/>
  <c r="BL120" i="32"/>
  <c r="BM103" i="32"/>
  <c r="BL124" i="32"/>
  <c r="BN85" i="32"/>
  <c r="BN41" i="32"/>
  <c r="BM63" i="32"/>
  <c r="BM106" i="32"/>
  <c r="BL127" i="32"/>
  <c r="BO82" i="32"/>
  <c r="BO38" i="32"/>
  <c r="BN60" i="32"/>
  <c r="BP89" i="32"/>
  <c r="BP45" i="32"/>
  <c r="BO67" i="32"/>
  <c r="BN110" i="32"/>
  <c r="BM131" i="32"/>
  <c r="BN88" i="32"/>
  <c r="BN109" i="32" s="1"/>
  <c r="BN44" i="32"/>
  <c r="BM66" i="32"/>
  <c r="BN84" i="32"/>
  <c r="BN40" i="32"/>
  <c r="BM62" i="32"/>
  <c r="BN107" i="32"/>
  <c r="BM128" i="32"/>
  <c r="BQ90" i="32"/>
  <c r="BQ46" i="32"/>
  <c r="BP68" i="32"/>
  <c r="BP86" i="32"/>
  <c r="BP42" i="32"/>
  <c r="BO64" i="32"/>
  <c r="BO93" i="32"/>
  <c r="BO49" i="32"/>
  <c r="BN71" i="32"/>
  <c r="BP96" i="32"/>
  <c r="BP52" i="32"/>
  <c r="BO74" i="32"/>
  <c r="BO95" i="32"/>
  <c r="BO51" i="32"/>
  <c r="BN73" i="32"/>
  <c r="BM105" i="32"/>
  <c r="BL126" i="32"/>
  <c r="BM108" i="32"/>
  <c r="BL129" i="32"/>
  <c r="BN83" i="32"/>
  <c r="BN39" i="32"/>
  <c r="BM61" i="32"/>
  <c r="BN116" i="32"/>
  <c r="BM137" i="32"/>
  <c r="BN111" i="32"/>
  <c r="BM132" i="32"/>
  <c r="BN117" i="32"/>
  <c r="BM138" i="32"/>
  <c r="BN115" i="32"/>
  <c r="BM136" i="32"/>
  <c r="BM186" i="26"/>
  <c r="BM227" i="26" s="1"/>
  <c r="BN183" i="26"/>
  <c r="BN224" i="26" s="1"/>
  <c r="BK261" i="26"/>
  <c r="BM185" i="26"/>
  <c r="BL226" i="26"/>
  <c r="BL227" i="26"/>
  <c r="BL220" i="26"/>
  <c r="BM179" i="26"/>
  <c r="BM180" i="26" s="1"/>
  <c r="BM107" i="26"/>
  <c r="BN149" i="26"/>
  <c r="BN190" i="26" s="1"/>
  <c r="BN231" i="26" s="1"/>
  <c r="BM106" i="26"/>
  <c r="BN148" i="26"/>
  <c r="BN189" i="26" s="1"/>
  <c r="BN230" i="26" s="1"/>
  <c r="BM109" i="26"/>
  <c r="BN151" i="26"/>
  <c r="BN192" i="26" s="1"/>
  <c r="BN233" i="26" s="1"/>
  <c r="BM104" i="26"/>
  <c r="BN146" i="26"/>
  <c r="BN187" i="26" s="1"/>
  <c r="BN228" i="26" s="1"/>
  <c r="BM105" i="26"/>
  <c r="BN147" i="26"/>
  <c r="BN188" i="26" s="1"/>
  <c r="BN229" i="26" s="1"/>
  <c r="BM102" i="26"/>
  <c r="BN144" i="26"/>
  <c r="BM108" i="26"/>
  <c r="BN150" i="26"/>
  <c r="BN191" i="26" s="1"/>
  <c r="BN232" i="26" s="1"/>
  <c r="BM184" i="26"/>
  <c r="BM225" i="26" s="1"/>
  <c r="BM101" i="26"/>
  <c r="BN143" i="26"/>
  <c r="BM103" i="26"/>
  <c r="BM100" i="26"/>
  <c r="BN58" i="26"/>
  <c r="BO142" i="26" s="1"/>
  <c r="BN76" i="26"/>
  <c r="BO160" i="26" s="1"/>
  <c r="BO201" i="26" s="1"/>
  <c r="BO242" i="26" s="1"/>
  <c r="BM118" i="26"/>
  <c r="BN64" i="26"/>
  <c r="BN68" i="26"/>
  <c r="BO152" i="26" s="1"/>
  <c r="BO193" i="26" s="1"/>
  <c r="BO234" i="26" s="1"/>
  <c r="BM110" i="26"/>
  <c r="BN84" i="26"/>
  <c r="BO168" i="26" s="1"/>
  <c r="BO209" i="26" s="1"/>
  <c r="BO250" i="26" s="1"/>
  <c r="BM126" i="26"/>
  <c r="BN65" i="26"/>
  <c r="BN61" i="26"/>
  <c r="BN77" i="26"/>
  <c r="BO161" i="26" s="1"/>
  <c r="BO202" i="26" s="1"/>
  <c r="BO243" i="26" s="1"/>
  <c r="BM119" i="26"/>
  <c r="BN69" i="26"/>
  <c r="BO153" i="26" s="1"/>
  <c r="BO194" i="26" s="1"/>
  <c r="BO235" i="26" s="1"/>
  <c r="BM111" i="26"/>
  <c r="BO91" i="26"/>
  <c r="BP175" i="26" s="1"/>
  <c r="BP216" i="26" s="1"/>
  <c r="BP257" i="26" s="1"/>
  <c r="BN133" i="26"/>
  <c r="BN81" i="26"/>
  <c r="BO165" i="26" s="1"/>
  <c r="BO206" i="26" s="1"/>
  <c r="BO247" i="26" s="1"/>
  <c r="BM123" i="26"/>
  <c r="BN63" i="26"/>
  <c r="BN74" i="26"/>
  <c r="BO158" i="26" s="1"/>
  <c r="BO199" i="26" s="1"/>
  <c r="BO240" i="26" s="1"/>
  <c r="BM116" i="26"/>
  <c r="BN90" i="26"/>
  <c r="BO174" i="26" s="1"/>
  <c r="BO215" i="26" s="1"/>
  <c r="BO256" i="26" s="1"/>
  <c r="BM132" i="26"/>
  <c r="BN60" i="26"/>
  <c r="BN82" i="26"/>
  <c r="BO166" i="26" s="1"/>
  <c r="BO207" i="26" s="1"/>
  <c r="BO248" i="26" s="1"/>
  <c r="BM124" i="26"/>
  <c r="BN80" i="26"/>
  <c r="BO164" i="26" s="1"/>
  <c r="BO205" i="26" s="1"/>
  <c r="BO246" i="26" s="1"/>
  <c r="BM122" i="26"/>
  <c r="BN66" i="26"/>
  <c r="BO85" i="26"/>
  <c r="BP169" i="26" s="1"/>
  <c r="BP210" i="26" s="1"/>
  <c r="BP251" i="26" s="1"/>
  <c r="BN127" i="26"/>
  <c r="BN72" i="26"/>
  <c r="BO156" i="26" s="1"/>
  <c r="BO197" i="26" s="1"/>
  <c r="BO238" i="26" s="1"/>
  <c r="BM114" i="26"/>
  <c r="BL137" i="26"/>
  <c r="BN83" i="26"/>
  <c r="BO167" i="26" s="1"/>
  <c r="BO208" i="26" s="1"/>
  <c r="BO249" i="26" s="1"/>
  <c r="BM125" i="26"/>
  <c r="BO89" i="26"/>
  <c r="BP173" i="26" s="1"/>
  <c r="BP214" i="26" s="1"/>
  <c r="BP255" i="26" s="1"/>
  <c r="BN131" i="26"/>
  <c r="BN75" i="26"/>
  <c r="BO159" i="26" s="1"/>
  <c r="BO200" i="26" s="1"/>
  <c r="BO241" i="26" s="1"/>
  <c r="BM117" i="26"/>
  <c r="BN59" i="26"/>
  <c r="BM95" i="26"/>
  <c r="BN88" i="26"/>
  <c r="BO172" i="26" s="1"/>
  <c r="BO213" i="26" s="1"/>
  <c r="BO254" i="26" s="1"/>
  <c r="BM130" i="26"/>
  <c r="BN67" i="26"/>
  <c r="BN79" i="26"/>
  <c r="BO163" i="26" s="1"/>
  <c r="BO204" i="26" s="1"/>
  <c r="BO245" i="26" s="1"/>
  <c r="BM121" i="26"/>
  <c r="BN86" i="26"/>
  <c r="BO170" i="26" s="1"/>
  <c r="BO211" i="26" s="1"/>
  <c r="BO252" i="26" s="1"/>
  <c r="BM128" i="26"/>
  <c r="BO92" i="26"/>
  <c r="BP176" i="26" s="1"/>
  <c r="BP217" i="26" s="1"/>
  <c r="BP258" i="26" s="1"/>
  <c r="BN134" i="26"/>
  <c r="BN78" i="26"/>
  <c r="BO162" i="26" s="1"/>
  <c r="BO203" i="26" s="1"/>
  <c r="BO244" i="26" s="1"/>
  <c r="BM120" i="26"/>
  <c r="BN73" i="26"/>
  <c r="BO157" i="26" s="1"/>
  <c r="BO198" i="26" s="1"/>
  <c r="BO239" i="26" s="1"/>
  <c r="BM115" i="26"/>
  <c r="BN62" i="26"/>
  <c r="BN71" i="26"/>
  <c r="BO155" i="26" s="1"/>
  <c r="BO196" i="26" s="1"/>
  <c r="BO237" i="26" s="1"/>
  <c r="BM113" i="26"/>
  <c r="BN70" i="26"/>
  <c r="BO154" i="26" s="1"/>
  <c r="BO195" i="26" s="1"/>
  <c r="BO236" i="26" s="1"/>
  <c r="BM112" i="26"/>
  <c r="BO93" i="26"/>
  <c r="BP177" i="26" s="1"/>
  <c r="BP218" i="26" s="1"/>
  <c r="BP259" i="26" s="1"/>
  <c r="BN135" i="26"/>
  <c r="BO87" i="26"/>
  <c r="BP171" i="26" s="1"/>
  <c r="BP212" i="26" s="1"/>
  <c r="BP253" i="26" s="1"/>
  <c r="BN129" i="26"/>
  <c r="BN186" i="26" l="1"/>
  <c r="BN227" i="26" s="1"/>
  <c r="BO183" i="26"/>
  <c r="BO224" i="26" s="1"/>
  <c r="BN185" i="26"/>
  <c r="BN226" i="26" s="1"/>
  <c r="BO554" i="36"/>
  <c r="BO536" i="36"/>
  <c r="BO527" i="36"/>
  <c r="BO520" i="36"/>
  <c r="BO556" i="36"/>
  <c r="BO561" i="36"/>
  <c r="BO541" i="36"/>
  <c r="BO515" i="36"/>
  <c r="BO535" i="36"/>
  <c r="BO528" i="36"/>
  <c r="BO548" i="36"/>
  <c r="BO511" i="36"/>
  <c r="BO519" i="36"/>
  <c r="BO537" i="36"/>
  <c r="BO542" i="36"/>
  <c r="BO522" i="36"/>
  <c r="BO549" i="36"/>
  <c r="BO562" i="36"/>
  <c r="BO517" i="36"/>
  <c r="BO521" i="36"/>
  <c r="BO514" i="36"/>
  <c r="BO544" i="36"/>
  <c r="BO558" i="36"/>
  <c r="BO551" i="36"/>
  <c r="BO560" i="36"/>
  <c r="BO532" i="36"/>
  <c r="BO518" i="36"/>
  <c r="BO557" i="36"/>
  <c r="BO545" i="36"/>
  <c r="BO538" i="36"/>
  <c r="BO547" i="36"/>
  <c r="BO531" i="36"/>
  <c r="BP130" i="36"/>
  <c r="BP328" i="36"/>
  <c r="BP426" i="36" s="1"/>
  <c r="BO229" i="36"/>
  <c r="BQ115" i="36"/>
  <c r="BQ313" i="36"/>
  <c r="BP214" i="36"/>
  <c r="BO529" i="36"/>
  <c r="BP165" i="36"/>
  <c r="BP363" i="36"/>
  <c r="BP461" i="36" s="1"/>
  <c r="BO264" i="36"/>
  <c r="BP139" i="36"/>
  <c r="BP337" i="36"/>
  <c r="BP435" i="36" s="1"/>
  <c r="BO238" i="36"/>
  <c r="BO530" i="36"/>
  <c r="BP137" i="36"/>
  <c r="BP335" i="36"/>
  <c r="BP433" i="36" s="1"/>
  <c r="BO236" i="36"/>
  <c r="BP123" i="36"/>
  <c r="BP321" i="36"/>
  <c r="BP419" i="36" s="1"/>
  <c r="BO222" i="36"/>
  <c r="BP153" i="36"/>
  <c r="BP351" i="36"/>
  <c r="BP449" i="36" s="1"/>
  <c r="BO252" i="36"/>
  <c r="BO418" i="36"/>
  <c r="BO635" i="36" s="1"/>
  <c r="BN516" i="36"/>
  <c r="BO523" i="36"/>
  <c r="BO533" i="36"/>
  <c r="BO512" i="36"/>
  <c r="BP143" i="36"/>
  <c r="BP341" i="36"/>
  <c r="BP439" i="36" s="1"/>
  <c r="BO242" i="36"/>
  <c r="BO526" i="36"/>
  <c r="BP131" i="36"/>
  <c r="BP329" i="36"/>
  <c r="BO230" i="36"/>
  <c r="BP136" i="36"/>
  <c r="BP334" i="36"/>
  <c r="BP432" i="36" s="1"/>
  <c r="BO235" i="36"/>
  <c r="BP167" i="36"/>
  <c r="BP365" i="36"/>
  <c r="BP463" i="36" s="1"/>
  <c r="BO266" i="36"/>
  <c r="BP427" i="36"/>
  <c r="BO525" i="36"/>
  <c r="BM625" i="36"/>
  <c r="BP151" i="36"/>
  <c r="BP349" i="36"/>
  <c r="BP447" i="36" s="1"/>
  <c r="BO250" i="36"/>
  <c r="BP148" i="36"/>
  <c r="BP346" i="36"/>
  <c r="BP444" i="36" s="1"/>
  <c r="BO247" i="36"/>
  <c r="BP133" i="36"/>
  <c r="BP331" i="36"/>
  <c r="BP429" i="36" s="1"/>
  <c r="BO232" i="36"/>
  <c r="BP339" i="36"/>
  <c r="BP437" i="36" s="1"/>
  <c r="BP141" i="36"/>
  <c r="BO240" i="36"/>
  <c r="BP128" i="36"/>
  <c r="BP326" i="36"/>
  <c r="BP424" i="36" s="1"/>
  <c r="BO227" i="36"/>
  <c r="BP160" i="36"/>
  <c r="BP358" i="36"/>
  <c r="BP456" i="36" s="1"/>
  <c r="BO259" i="36"/>
  <c r="BQ146" i="36"/>
  <c r="BQ344" i="36"/>
  <c r="BP245" i="36"/>
  <c r="BP120" i="36"/>
  <c r="BP318" i="36"/>
  <c r="BP416" i="36" s="1"/>
  <c r="BO219" i="36"/>
  <c r="BP147" i="36"/>
  <c r="BP345" i="36"/>
  <c r="BP443" i="36" s="1"/>
  <c r="BO246" i="36"/>
  <c r="BP134" i="36"/>
  <c r="BP332" i="36"/>
  <c r="BP430" i="36" s="1"/>
  <c r="BO233" i="36"/>
  <c r="BP150" i="36"/>
  <c r="BP348" i="36"/>
  <c r="BP446" i="36" s="1"/>
  <c r="BO249" i="36"/>
  <c r="BP142" i="36"/>
  <c r="BP340" i="36"/>
  <c r="BP438" i="36" s="1"/>
  <c r="BO241" i="36"/>
  <c r="BP138" i="36"/>
  <c r="BP336" i="36"/>
  <c r="BP434" i="36" s="1"/>
  <c r="BO237" i="36"/>
  <c r="BP144" i="36"/>
  <c r="BP342" i="36"/>
  <c r="BP440" i="36" s="1"/>
  <c r="BO243" i="36"/>
  <c r="BP442" i="36"/>
  <c r="BO540" i="36"/>
  <c r="BO534" i="36"/>
  <c r="BO546" i="36"/>
  <c r="BP132" i="36"/>
  <c r="BP330" i="36"/>
  <c r="BP428" i="36" s="1"/>
  <c r="BO231" i="36"/>
  <c r="BO524" i="36"/>
  <c r="BO543" i="36"/>
  <c r="BP116" i="36"/>
  <c r="BP314" i="36"/>
  <c r="BP412" i="36" s="1"/>
  <c r="BO215" i="36"/>
  <c r="BO552" i="36"/>
  <c r="BP316" i="36"/>
  <c r="BP414" i="36" s="1"/>
  <c r="BP118" i="36"/>
  <c r="BO217" i="36"/>
  <c r="BO415" i="36"/>
  <c r="BO636" i="36" s="1"/>
  <c r="BN513" i="36"/>
  <c r="BN642" i="36" s="1"/>
  <c r="BO550" i="36"/>
  <c r="BP122" i="36"/>
  <c r="BP320" i="36"/>
  <c r="BO221" i="36"/>
  <c r="BP164" i="36"/>
  <c r="BP362" i="36"/>
  <c r="BP460" i="36" s="1"/>
  <c r="BO263" i="36"/>
  <c r="BP152" i="36"/>
  <c r="BP350" i="36"/>
  <c r="BP448" i="36" s="1"/>
  <c r="BO251" i="36"/>
  <c r="BP127" i="36"/>
  <c r="BP325" i="36"/>
  <c r="BP423" i="36" s="1"/>
  <c r="BO226" i="36"/>
  <c r="BP117" i="36"/>
  <c r="BP315" i="36"/>
  <c r="BP413" i="36" s="1"/>
  <c r="BO216" i="36"/>
  <c r="BP125" i="36"/>
  <c r="BP323" i="36"/>
  <c r="BP421" i="36" s="1"/>
  <c r="BO224" i="36"/>
  <c r="BP154" i="36"/>
  <c r="BP352" i="36"/>
  <c r="BP450" i="36" s="1"/>
  <c r="BO253" i="36"/>
  <c r="BO559" i="36"/>
  <c r="BQ145" i="36"/>
  <c r="BQ343" i="36"/>
  <c r="BP244" i="36"/>
  <c r="BO510" i="36"/>
  <c r="BO553" i="36"/>
  <c r="BP124" i="36"/>
  <c r="BP322" i="36"/>
  <c r="BP420" i="36" s="1"/>
  <c r="BO223" i="36"/>
  <c r="BP441" i="36"/>
  <c r="BO539" i="36"/>
  <c r="BP457" i="36"/>
  <c r="BO555" i="36"/>
  <c r="BP126" i="36"/>
  <c r="BP324" i="36"/>
  <c r="BP422" i="36" s="1"/>
  <c r="BO225" i="36"/>
  <c r="BP162" i="36"/>
  <c r="BP360" i="36"/>
  <c r="BP458" i="36" s="1"/>
  <c r="BO261" i="36"/>
  <c r="BP155" i="36"/>
  <c r="BP353" i="36"/>
  <c r="BP451" i="36" s="1"/>
  <c r="BO254" i="36"/>
  <c r="BP121" i="36"/>
  <c r="BP319" i="36"/>
  <c r="BP417" i="36" s="1"/>
  <c r="BO220" i="36"/>
  <c r="BP157" i="36"/>
  <c r="BP355" i="36"/>
  <c r="BP453" i="36" s="1"/>
  <c r="BO256" i="36"/>
  <c r="BP163" i="36"/>
  <c r="BP361" i="36"/>
  <c r="BP459" i="36" s="1"/>
  <c r="BO262" i="36"/>
  <c r="BO411" i="36"/>
  <c r="BO637" i="36" s="1"/>
  <c r="BN509" i="36"/>
  <c r="BN643" i="36" s="1"/>
  <c r="BP166" i="36"/>
  <c r="BP364" i="36"/>
  <c r="BP462" i="36" s="1"/>
  <c r="BO265" i="36"/>
  <c r="BN637" i="36"/>
  <c r="BN636" i="36"/>
  <c r="BP168" i="36"/>
  <c r="BP366" i="36"/>
  <c r="BP464" i="36" s="1"/>
  <c r="BO267" i="36"/>
  <c r="BP135" i="36"/>
  <c r="BP333" i="36"/>
  <c r="BP431" i="36" s="1"/>
  <c r="BO234" i="36"/>
  <c r="BQ161" i="36"/>
  <c r="BQ359" i="36"/>
  <c r="BP260" i="36"/>
  <c r="BP159" i="36"/>
  <c r="BP357" i="36"/>
  <c r="BP455" i="36" s="1"/>
  <c r="BO258" i="36"/>
  <c r="BP129" i="36"/>
  <c r="BP327" i="36"/>
  <c r="BP425" i="36" s="1"/>
  <c r="BO228" i="36"/>
  <c r="BP149" i="36"/>
  <c r="BP347" i="36"/>
  <c r="BP445" i="36" s="1"/>
  <c r="BO248" i="36"/>
  <c r="BP140" i="36"/>
  <c r="BP338" i="36"/>
  <c r="BP436" i="36" s="1"/>
  <c r="BO239" i="36"/>
  <c r="BP119" i="36"/>
  <c r="BP317" i="36"/>
  <c r="BO218" i="36"/>
  <c r="BP158" i="36"/>
  <c r="BP356" i="36"/>
  <c r="BP454" i="36" s="1"/>
  <c r="BO257" i="36"/>
  <c r="BP156" i="36"/>
  <c r="BP354" i="36"/>
  <c r="BP452" i="36" s="1"/>
  <c r="BO255" i="36"/>
  <c r="BN624" i="36"/>
  <c r="BN628" i="36"/>
  <c r="BO617" i="36"/>
  <c r="BN622" i="36"/>
  <c r="BO618" i="36"/>
  <c r="BN630" i="36"/>
  <c r="BN629" i="36"/>
  <c r="BL645" i="36"/>
  <c r="BM644" i="36"/>
  <c r="BO616" i="36"/>
  <c r="BN623" i="36"/>
  <c r="BN641" i="36"/>
  <c r="BM619" i="36"/>
  <c r="BN408" i="36"/>
  <c r="BL505" i="36"/>
  <c r="BO209" i="36"/>
  <c r="BO111" i="36"/>
  <c r="BN308" i="36"/>
  <c r="BP406" i="36"/>
  <c r="BO407" i="36"/>
  <c r="BM603" i="36"/>
  <c r="BM77" i="32"/>
  <c r="BN99" i="32"/>
  <c r="BN100" i="32" s="1"/>
  <c r="BN55" i="32"/>
  <c r="BN134" i="32"/>
  <c r="BP95" i="32"/>
  <c r="BP51" i="32"/>
  <c r="BO73" i="32"/>
  <c r="BL141" i="32"/>
  <c r="BP94" i="32"/>
  <c r="BP50" i="32"/>
  <c r="BO72" i="32"/>
  <c r="BN130" i="32"/>
  <c r="BN105" i="32"/>
  <c r="BM126" i="32"/>
  <c r="BN106" i="32"/>
  <c r="BM127" i="32"/>
  <c r="BO84" i="32"/>
  <c r="BO40" i="32"/>
  <c r="BN62" i="32"/>
  <c r="BO110" i="32"/>
  <c r="BN131" i="32"/>
  <c r="BO92" i="32"/>
  <c r="BO113" i="32" s="1"/>
  <c r="BO48" i="32"/>
  <c r="BN70" i="32"/>
  <c r="BP91" i="32"/>
  <c r="BP47" i="32"/>
  <c r="BO69" i="32"/>
  <c r="BO115" i="32"/>
  <c r="BN136" i="32"/>
  <c r="BO117" i="32"/>
  <c r="BN138" i="32"/>
  <c r="BO111" i="32"/>
  <c r="BN132" i="32"/>
  <c r="BO114" i="32"/>
  <c r="BN135" i="32"/>
  <c r="BM120" i="32"/>
  <c r="BN103" i="32"/>
  <c r="BM124" i="32"/>
  <c r="BO116" i="32"/>
  <c r="BN137" i="32"/>
  <c r="BQ89" i="32"/>
  <c r="BQ45" i="32"/>
  <c r="BP67" i="32"/>
  <c r="BQ96" i="32"/>
  <c r="BQ52" i="32"/>
  <c r="BP74" i="32"/>
  <c r="BQ86" i="32"/>
  <c r="BQ42" i="32"/>
  <c r="BP64" i="32"/>
  <c r="BP82" i="32"/>
  <c r="BP38" i="32"/>
  <c r="BO60" i="32"/>
  <c r="BN104" i="32"/>
  <c r="BM125" i="32"/>
  <c r="BR90" i="32"/>
  <c r="BR46" i="32"/>
  <c r="BQ68" i="32"/>
  <c r="BO107" i="32"/>
  <c r="BN128" i="32"/>
  <c r="BO88" i="32"/>
  <c r="BO109" i="32" s="1"/>
  <c r="BO44" i="32"/>
  <c r="BN66" i="32"/>
  <c r="BO85" i="32"/>
  <c r="BO41" i="32"/>
  <c r="BN63" i="32"/>
  <c r="BO83" i="32"/>
  <c r="BO39" i="32"/>
  <c r="BN61" i="32"/>
  <c r="BP93" i="32"/>
  <c r="BP49" i="32"/>
  <c r="BO71" i="32"/>
  <c r="BO87" i="32"/>
  <c r="BO43" i="32"/>
  <c r="BN65" i="32"/>
  <c r="BN108" i="32"/>
  <c r="BM129" i="32"/>
  <c r="BO112" i="32"/>
  <c r="BN133" i="32"/>
  <c r="BL261" i="26"/>
  <c r="BM226" i="26"/>
  <c r="BM261" i="26" s="1"/>
  <c r="BN184" i="26"/>
  <c r="BM220" i="26"/>
  <c r="BN101" i="26"/>
  <c r="BO143" i="26"/>
  <c r="BN107" i="26"/>
  <c r="BO149" i="26"/>
  <c r="BO190" i="26" s="1"/>
  <c r="BO231" i="26" s="1"/>
  <c r="BN104" i="26"/>
  <c r="BO146" i="26"/>
  <c r="BO187" i="26" s="1"/>
  <c r="BO228" i="26" s="1"/>
  <c r="BN102" i="26"/>
  <c r="BO144" i="26"/>
  <c r="BO185" i="26" s="1"/>
  <c r="BO226" i="26" s="1"/>
  <c r="BN105" i="26"/>
  <c r="BO147" i="26"/>
  <c r="BO188" i="26" s="1"/>
  <c r="BO229" i="26" s="1"/>
  <c r="BN103" i="26"/>
  <c r="BO145" i="26"/>
  <c r="BN109" i="26"/>
  <c r="BO151" i="26"/>
  <c r="BO192" i="26" s="1"/>
  <c r="BO233" i="26" s="1"/>
  <c r="BN108" i="26"/>
  <c r="BO150" i="26"/>
  <c r="BO191" i="26" s="1"/>
  <c r="BO232" i="26" s="1"/>
  <c r="BN179" i="26"/>
  <c r="BN180" i="26" s="1"/>
  <c r="BN106" i="26"/>
  <c r="BO148" i="26"/>
  <c r="BO189" i="26" s="1"/>
  <c r="BO230" i="26" s="1"/>
  <c r="BN100" i="26"/>
  <c r="BO58" i="26"/>
  <c r="BP142" i="26" s="1"/>
  <c r="BP183" i="26" s="1"/>
  <c r="BP224" i="26" s="1"/>
  <c r="BM137" i="26"/>
  <c r="BO83" i="26"/>
  <c r="BP167" i="26" s="1"/>
  <c r="BP208" i="26" s="1"/>
  <c r="BP249" i="26" s="1"/>
  <c r="BN125" i="26"/>
  <c r="BO74" i="26"/>
  <c r="BP158" i="26" s="1"/>
  <c r="BP199" i="26" s="1"/>
  <c r="BP240" i="26" s="1"/>
  <c r="BN116" i="26"/>
  <c r="BO81" i="26"/>
  <c r="BP165" i="26" s="1"/>
  <c r="BP206" i="26" s="1"/>
  <c r="BP247" i="26" s="1"/>
  <c r="BN123" i="26"/>
  <c r="BP87" i="26"/>
  <c r="BQ171" i="26" s="1"/>
  <c r="BQ212" i="26" s="1"/>
  <c r="BQ253" i="26" s="1"/>
  <c r="BO129" i="26"/>
  <c r="BP92" i="26"/>
  <c r="BQ176" i="26" s="1"/>
  <c r="BQ217" i="26" s="1"/>
  <c r="BQ258" i="26" s="1"/>
  <c r="BO134" i="26"/>
  <c r="BO59" i="26"/>
  <c r="BN95" i="26"/>
  <c r="BO66" i="26"/>
  <c r="BO61" i="26"/>
  <c r="BO68" i="26"/>
  <c r="BP152" i="26" s="1"/>
  <c r="BP193" i="26" s="1"/>
  <c r="BP234" i="26" s="1"/>
  <c r="BN110" i="26"/>
  <c r="BO71" i="26"/>
  <c r="BP155" i="26" s="1"/>
  <c r="BP196" i="26" s="1"/>
  <c r="BP237" i="26" s="1"/>
  <c r="BN113" i="26"/>
  <c r="BP91" i="26"/>
  <c r="BQ175" i="26" s="1"/>
  <c r="BQ216" i="26" s="1"/>
  <c r="BQ257" i="26" s="1"/>
  <c r="BO133" i="26"/>
  <c r="BP93" i="26"/>
  <c r="BQ177" i="26" s="1"/>
  <c r="BQ218" i="26" s="1"/>
  <c r="BQ259" i="26" s="1"/>
  <c r="BO135" i="26"/>
  <c r="BO73" i="26"/>
  <c r="BP157" i="26" s="1"/>
  <c r="BP198" i="26" s="1"/>
  <c r="BP239" i="26" s="1"/>
  <c r="BN115" i="26"/>
  <c r="BO67" i="26"/>
  <c r="BO75" i="26"/>
  <c r="BP159" i="26" s="1"/>
  <c r="BP200" i="26" s="1"/>
  <c r="BP241" i="26" s="1"/>
  <c r="BN117" i="26"/>
  <c r="BO72" i="26"/>
  <c r="BP156" i="26" s="1"/>
  <c r="BP197" i="26" s="1"/>
  <c r="BP238" i="26" s="1"/>
  <c r="BN114" i="26"/>
  <c r="BO60" i="26"/>
  <c r="BO86" i="26"/>
  <c r="BP170" i="26" s="1"/>
  <c r="BP211" i="26" s="1"/>
  <c r="BP252" i="26" s="1"/>
  <c r="BN128" i="26"/>
  <c r="BO65" i="26"/>
  <c r="BO64" i="26"/>
  <c r="BO62" i="26"/>
  <c r="BO80" i="26"/>
  <c r="BP164" i="26" s="1"/>
  <c r="BP205" i="26" s="1"/>
  <c r="BP246" i="26" s="1"/>
  <c r="BN122" i="26"/>
  <c r="BO90" i="26"/>
  <c r="BP174" i="26" s="1"/>
  <c r="BP215" i="26" s="1"/>
  <c r="BP256" i="26" s="1"/>
  <c r="BN132" i="26"/>
  <c r="BO63" i="26"/>
  <c r="BO69" i="26"/>
  <c r="BP153" i="26" s="1"/>
  <c r="BP194" i="26" s="1"/>
  <c r="BP235" i="26" s="1"/>
  <c r="BN111" i="26"/>
  <c r="BO78" i="26"/>
  <c r="BP162" i="26" s="1"/>
  <c r="BP203" i="26" s="1"/>
  <c r="BP244" i="26" s="1"/>
  <c r="BN120" i="26"/>
  <c r="BO88" i="26"/>
  <c r="BP172" i="26" s="1"/>
  <c r="BP213" i="26" s="1"/>
  <c r="BP254" i="26" s="1"/>
  <c r="BN130" i="26"/>
  <c r="BP89" i="26"/>
  <c r="BQ173" i="26" s="1"/>
  <c r="BQ214" i="26" s="1"/>
  <c r="BQ255" i="26" s="1"/>
  <c r="BO131" i="26"/>
  <c r="BO84" i="26"/>
  <c r="BP168" i="26" s="1"/>
  <c r="BP209" i="26" s="1"/>
  <c r="BP250" i="26" s="1"/>
  <c r="BN126" i="26"/>
  <c r="BO70" i="26"/>
  <c r="BP154" i="26" s="1"/>
  <c r="BP195" i="26" s="1"/>
  <c r="BP236" i="26" s="1"/>
  <c r="BN112" i="26"/>
  <c r="BO79" i="26"/>
  <c r="BP163" i="26" s="1"/>
  <c r="BP204" i="26" s="1"/>
  <c r="BP245" i="26" s="1"/>
  <c r="BN121" i="26"/>
  <c r="BP85" i="26"/>
  <c r="BQ169" i="26" s="1"/>
  <c r="BQ210" i="26" s="1"/>
  <c r="BQ251" i="26" s="1"/>
  <c r="BO127" i="26"/>
  <c r="BO82" i="26"/>
  <c r="BP166" i="26" s="1"/>
  <c r="BP207" i="26" s="1"/>
  <c r="BP248" i="26" s="1"/>
  <c r="BN124" i="26"/>
  <c r="BO77" i="26"/>
  <c r="BP161" i="26" s="1"/>
  <c r="BP202" i="26" s="1"/>
  <c r="BP243" i="26" s="1"/>
  <c r="BN119" i="26"/>
  <c r="BO76" i="26"/>
  <c r="BP160" i="26" s="1"/>
  <c r="BP201" i="26" s="1"/>
  <c r="BP242" i="26" s="1"/>
  <c r="BN118" i="26"/>
  <c r="BO624" i="36" l="1"/>
  <c r="BN638" i="36"/>
  <c r="BP531" i="36"/>
  <c r="BP559" i="36"/>
  <c r="BP529" i="36"/>
  <c r="BP560" i="36"/>
  <c r="BP551" i="36"/>
  <c r="BP519" i="36"/>
  <c r="BP526" i="36"/>
  <c r="BP535" i="36"/>
  <c r="BP545" i="36"/>
  <c r="BP537" i="36"/>
  <c r="BP554" i="36"/>
  <c r="BP549" i="36"/>
  <c r="BP544" i="36"/>
  <c r="BP527" i="36"/>
  <c r="BP524" i="36"/>
  <c r="BP523" i="36"/>
  <c r="BP512" i="36"/>
  <c r="BP553" i="36"/>
  <c r="BP562" i="36"/>
  <c r="BP515" i="36"/>
  <c r="BP511" i="36"/>
  <c r="BP514" i="36"/>
  <c r="BP521" i="36"/>
  <c r="BP561" i="36"/>
  <c r="BP536" i="36"/>
  <c r="BP543" i="36"/>
  <c r="BP520" i="36"/>
  <c r="BP532" i="36"/>
  <c r="BP522" i="36"/>
  <c r="BP517" i="36"/>
  <c r="BQ458" i="36"/>
  <c r="BP556" i="36"/>
  <c r="BP538" i="36"/>
  <c r="BP557" i="36"/>
  <c r="BP528" i="36"/>
  <c r="BQ140" i="36"/>
  <c r="BQ338" i="36"/>
  <c r="BQ436" i="36" s="1"/>
  <c r="BP239" i="36"/>
  <c r="BQ162" i="36"/>
  <c r="BQ360" i="36"/>
  <c r="BP261" i="36"/>
  <c r="BQ122" i="36"/>
  <c r="BQ320" i="36"/>
  <c r="BP221" i="36"/>
  <c r="BP534" i="36"/>
  <c r="BQ138" i="36"/>
  <c r="BQ336" i="36"/>
  <c r="BQ434" i="36" s="1"/>
  <c r="BP237" i="36"/>
  <c r="BQ120" i="36"/>
  <c r="BQ318" i="36"/>
  <c r="BQ416" i="36" s="1"/>
  <c r="BP219" i="36"/>
  <c r="BP525" i="36"/>
  <c r="BQ158" i="36"/>
  <c r="BQ356" i="36"/>
  <c r="BQ454" i="36" s="1"/>
  <c r="BP257" i="36"/>
  <c r="BQ159" i="36"/>
  <c r="BQ357" i="36"/>
  <c r="BQ455" i="36" s="1"/>
  <c r="BP258" i="36"/>
  <c r="BP411" i="36"/>
  <c r="BP637" i="36" s="1"/>
  <c r="BO509" i="36"/>
  <c r="BO643" i="36" s="1"/>
  <c r="BR145" i="36"/>
  <c r="BR343" i="36"/>
  <c r="BQ244" i="36"/>
  <c r="BQ125" i="36"/>
  <c r="BQ323" i="36"/>
  <c r="BQ421" i="36" s="1"/>
  <c r="BP224" i="36"/>
  <c r="BQ128" i="36"/>
  <c r="BQ326" i="36"/>
  <c r="BQ424" i="36" s="1"/>
  <c r="BP227" i="36"/>
  <c r="BQ131" i="36"/>
  <c r="BQ329" i="36"/>
  <c r="BQ427" i="36" s="1"/>
  <c r="BP230" i="36"/>
  <c r="BQ153" i="36"/>
  <c r="BQ351" i="36"/>
  <c r="BQ449" i="36" s="1"/>
  <c r="BP252" i="36"/>
  <c r="BP530" i="36"/>
  <c r="BQ121" i="36"/>
  <c r="BQ319" i="36"/>
  <c r="BQ417" i="36" s="1"/>
  <c r="BP220" i="36"/>
  <c r="BQ124" i="36"/>
  <c r="BQ322" i="36"/>
  <c r="BQ420" i="36" s="1"/>
  <c r="BP223" i="36"/>
  <c r="BP550" i="36"/>
  <c r="BP552" i="36"/>
  <c r="BQ149" i="36"/>
  <c r="BQ347" i="36"/>
  <c r="BQ445" i="36" s="1"/>
  <c r="BP248" i="36"/>
  <c r="BQ126" i="36"/>
  <c r="BQ324" i="36"/>
  <c r="BQ422" i="36" s="1"/>
  <c r="BP225" i="36"/>
  <c r="BQ119" i="36"/>
  <c r="BQ317" i="36"/>
  <c r="BP218" i="36"/>
  <c r="BR161" i="36"/>
  <c r="BR359" i="36"/>
  <c r="BQ260" i="36"/>
  <c r="BQ163" i="36"/>
  <c r="BQ361" i="36"/>
  <c r="BQ459" i="36" s="1"/>
  <c r="BP262" i="36"/>
  <c r="BQ117" i="36"/>
  <c r="BQ315" i="36"/>
  <c r="BQ413" i="36" s="1"/>
  <c r="BP216" i="36"/>
  <c r="BP415" i="36"/>
  <c r="BO513" i="36"/>
  <c r="BO642" i="36" s="1"/>
  <c r="BQ132" i="36"/>
  <c r="BQ330" i="36"/>
  <c r="BQ428" i="36" s="1"/>
  <c r="BP231" i="36"/>
  <c r="BQ142" i="36"/>
  <c r="BQ340" i="36"/>
  <c r="BQ438" i="36" s="1"/>
  <c r="BP241" i="36"/>
  <c r="BQ123" i="36"/>
  <c r="BQ321" i="36"/>
  <c r="BQ419" i="36" s="1"/>
  <c r="BP222" i="36"/>
  <c r="BQ139" i="36"/>
  <c r="BQ337" i="36"/>
  <c r="BQ435" i="36" s="1"/>
  <c r="BP238" i="36"/>
  <c r="BR115" i="36"/>
  <c r="BR313" i="36"/>
  <c r="BQ214" i="36"/>
  <c r="BQ152" i="36"/>
  <c r="BQ350" i="36"/>
  <c r="BQ448" i="36" s="1"/>
  <c r="BP251" i="36"/>
  <c r="BQ442" i="36"/>
  <c r="BP540" i="36"/>
  <c r="BQ148" i="36"/>
  <c r="BQ346" i="36"/>
  <c r="BQ444" i="36" s="1"/>
  <c r="BP247" i="36"/>
  <c r="BP533" i="36"/>
  <c r="BR146" i="36"/>
  <c r="BR344" i="36"/>
  <c r="BQ245" i="36"/>
  <c r="BQ141" i="36"/>
  <c r="BQ339" i="36"/>
  <c r="BQ437" i="36" s="1"/>
  <c r="BP240" i="36"/>
  <c r="BQ167" i="36"/>
  <c r="BQ365" i="36"/>
  <c r="BQ463" i="36" s="1"/>
  <c r="BP266" i="36"/>
  <c r="BP547" i="36"/>
  <c r="BP518" i="36"/>
  <c r="BP558" i="36"/>
  <c r="BP542" i="36"/>
  <c r="BP548" i="36"/>
  <c r="BP541" i="36"/>
  <c r="BQ155" i="36"/>
  <c r="BQ353" i="36"/>
  <c r="BQ451" i="36" s="1"/>
  <c r="BP254" i="36"/>
  <c r="BQ457" i="36"/>
  <c r="BP555" i="36"/>
  <c r="BQ164" i="36"/>
  <c r="BQ362" i="36"/>
  <c r="BQ460" i="36" s="1"/>
  <c r="BP263" i="36"/>
  <c r="BQ116" i="36"/>
  <c r="BQ314" i="36"/>
  <c r="BQ412" i="36" s="1"/>
  <c r="BP215" i="36"/>
  <c r="BQ342" i="36"/>
  <c r="BQ440" i="36" s="1"/>
  <c r="BQ144" i="36"/>
  <c r="BP243" i="36"/>
  <c r="BQ147" i="36"/>
  <c r="BQ345" i="36"/>
  <c r="BQ443" i="36" s="1"/>
  <c r="BP246" i="36"/>
  <c r="BQ151" i="36"/>
  <c r="BQ349" i="36"/>
  <c r="BQ447" i="36" s="1"/>
  <c r="BP250" i="36"/>
  <c r="BQ129" i="36"/>
  <c r="BQ327" i="36"/>
  <c r="BQ425" i="36" s="1"/>
  <c r="BP228" i="36"/>
  <c r="BP546" i="36"/>
  <c r="BQ168" i="36"/>
  <c r="BQ366" i="36"/>
  <c r="BQ464" i="36" s="1"/>
  <c r="BP267" i="36"/>
  <c r="BQ134" i="36"/>
  <c r="BQ332" i="36"/>
  <c r="BQ430" i="36" s="1"/>
  <c r="BP233" i="36"/>
  <c r="BQ156" i="36"/>
  <c r="BQ354" i="36"/>
  <c r="BQ452" i="36" s="1"/>
  <c r="BP255" i="36"/>
  <c r="BP510" i="36"/>
  <c r="BQ154" i="36"/>
  <c r="BQ352" i="36"/>
  <c r="BQ450" i="36" s="1"/>
  <c r="BP253" i="36"/>
  <c r="BQ160" i="36"/>
  <c r="BQ358" i="36"/>
  <c r="BQ456" i="36" s="1"/>
  <c r="BP259" i="36"/>
  <c r="BQ136" i="36"/>
  <c r="BQ334" i="36"/>
  <c r="BQ432" i="36" s="1"/>
  <c r="BP235" i="36"/>
  <c r="BQ143" i="36"/>
  <c r="BQ341" i="36"/>
  <c r="BQ439" i="36" s="1"/>
  <c r="BP242" i="36"/>
  <c r="BP418" i="36"/>
  <c r="BP635" i="36" s="1"/>
  <c r="BO516" i="36"/>
  <c r="BO641" i="36" s="1"/>
  <c r="BQ135" i="36"/>
  <c r="BQ333" i="36"/>
  <c r="BQ431" i="36" s="1"/>
  <c r="BP234" i="36"/>
  <c r="BQ166" i="36"/>
  <c r="BQ364" i="36"/>
  <c r="BQ462" i="36" s="1"/>
  <c r="BP265" i="36"/>
  <c r="BQ157" i="36"/>
  <c r="BQ355" i="36"/>
  <c r="BQ453" i="36" s="1"/>
  <c r="BP256" i="36"/>
  <c r="BQ441" i="36"/>
  <c r="BP539" i="36"/>
  <c r="BQ127" i="36"/>
  <c r="BQ325" i="36"/>
  <c r="BQ423" i="36" s="1"/>
  <c r="BP226" i="36"/>
  <c r="BQ118" i="36"/>
  <c r="BQ316" i="36"/>
  <c r="BQ414" i="36" s="1"/>
  <c r="BP217" i="36"/>
  <c r="BQ150" i="36"/>
  <c r="BQ348" i="36"/>
  <c r="BQ446" i="36" s="1"/>
  <c r="BP249" i="36"/>
  <c r="BQ133" i="36"/>
  <c r="BQ331" i="36"/>
  <c r="BQ429" i="36" s="1"/>
  <c r="BP232" i="36"/>
  <c r="BQ137" i="36"/>
  <c r="BQ335" i="36"/>
  <c r="BQ433" i="36" s="1"/>
  <c r="BP236" i="36"/>
  <c r="BQ165" i="36"/>
  <c r="BQ363" i="36"/>
  <c r="BQ461" i="36" s="1"/>
  <c r="BP264" i="36"/>
  <c r="BQ130" i="36"/>
  <c r="BQ328" i="36"/>
  <c r="BQ426" i="36" s="1"/>
  <c r="BP229" i="36"/>
  <c r="BO622" i="36"/>
  <c r="BP616" i="36"/>
  <c r="BO629" i="36"/>
  <c r="BN644" i="36"/>
  <c r="BP618" i="36"/>
  <c r="BO638" i="36"/>
  <c r="BM645" i="36"/>
  <c r="BN625" i="36"/>
  <c r="BP617" i="36"/>
  <c r="BO623" i="36"/>
  <c r="BO628" i="36"/>
  <c r="BO630" i="36"/>
  <c r="BN619" i="36"/>
  <c r="BO408" i="36"/>
  <c r="BM505" i="36"/>
  <c r="BP209" i="36"/>
  <c r="BP111" i="36"/>
  <c r="BO308" i="36"/>
  <c r="BQ406" i="36"/>
  <c r="BP407" i="36"/>
  <c r="BN603" i="36"/>
  <c r="BO99" i="32"/>
  <c r="BO100" i="32" s="1"/>
  <c r="BN77" i="32"/>
  <c r="BO130" i="32"/>
  <c r="BO134" i="32"/>
  <c r="BP117" i="32"/>
  <c r="BO138" i="32"/>
  <c r="BP92" i="32"/>
  <c r="BP113" i="32" s="1"/>
  <c r="BP48" i="32"/>
  <c r="BO70" i="32"/>
  <c r="BS90" i="32"/>
  <c r="BS46" i="32"/>
  <c r="BS68" i="32" s="1"/>
  <c r="BR68" i="32"/>
  <c r="BO104" i="32"/>
  <c r="BN125" i="32"/>
  <c r="BM141" i="32"/>
  <c r="BP111" i="32"/>
  <c r="BO132" i="32"/>
  <c r="BP110" i="32"/>
  <c r="BO131" i="32"/>
  <c r="BP84" i="32"/>
  <c r="BP40" i="32"/>
  <c r="BO62" i="32"/>
  <c r="BP85" i="32"/>
  <c r="BP41" i="32"/>
  <c r="BO63" i="32"/>
  <c r="BQ82" i="32"/>
  <c r="BQ38" i="32"/>
  <c r="BP60" i="32"/>
  <c r="BO106" i="32"/>
  <c r="BN127" i="32"/>
  <c r="BN120" i="32"/>
  <c r="BO103" i="32"/>
  <c r="BN124" i="32"/>
  <c r="BP87" i="32"/>
  <c r="BP43" i="32"/>
  <c r="BO65" i="32"/>
  <c r="BR89" i="32"/>
  <c r="BR45" i="32"/>
  <c r="BQ67" i="32"/>
  <c r="BP115" i="32"/>
  <c r="BO136" i="32"/>
  <c r="BQ94" i="32"/>
  <c r="BQ50" i="32"/>
  <c r="BP72" i="32"/>
  <c r="BP107" i="32"/>
  <c r="BO128" i="32"/>
  <c r="BO105" i="32"/>
  <c r="BN126" i="32"/>
  <c r="BP83" i="32"/>
  <c r="BP39" i="32"/>
  <c r="BO61" i="32"/>
  <c r="BR86" i="32"/>
  <c r="BR42" i="32"/>
  <c r="BQ64" i="32"/>
  <c r="BP112" i="32"/>
  <c r="BO133" i="32"/>
  <c r="BP88" i="32"/>
  <c r="BP109" i="32" s="1"/>
  <c r="BP44" i="32"/>
  <c r="BO66" i="32"/>
  <c r="BR96" i="32"/>
  <c r="BR52" i="32"/>
  <c r="BQ74" i="32"/>
  <c r="BO108" i="32"/>
  <c r="BN129" i="32"/>
  <c r="BO55" i="32"/>
  <c r="BQ95" i="32"/>
  <c r="BQ51" i="32"/>
  <c r="BP73" i="32"/>
  <c r="BQ93" i="32"/>
  <c r="BQ49" i="32"/>
  <c r="BP71" i="32"/>
  <c r="BP116" i="32"/>
  <c r="BO137" i="32"/>
  <c r="BP114" i="32"/>
  <c r="BO135" i="32"/>
  <c r="BQ91" i="32"/>
  <c r="BQ47" i="32"/>
  <c r="BP69" i="32"/>
  <c r="BN220" i="26"/>
  <c r="BN225" i="26"/>
  <c r="BN261" i="26" s="1"/>
  <c r="BO184" i="26"/>
  <c r="BO225" i="26" s="1"/>
  <c r="BO103" i="26"/>
  <c r="BP145" i="26"/>
  <c r="BO108" i="26"/>
  <c r="BP150" i="26"/>
  <c r="BP191" i="26" s="1"/>
  <c r="BP232" i="26" s="1"/>
  <c r="BO104" i="26"/>
  <c r="BP146" i="26"/>
  <c r="BP187" i="26" s="1"/>
  <c r="BP228" i="26" s="1"/>
  <c r="BO101" i="26"/>
  <c r="BP143" i="26"/>
  <c r="BO179" i="26"/>
  <c r="BO180" i="26" s="1"/>
  <c r="BO186" i="26"/>
  <c r="BO106" i="26"/>
  <c r="BP148" i="26"/>
  <c r="BP189" i="26" s="1"/>
  <c r="BP230" i="26" s="1"/>
  <c r="BO102" i="26"/>
  <c r="BP144" i="26"/>
  <c r="BP185" i="26" s="1"/>
  <c r="BP226" i="26" s="1"/>
  <c r="BO107" i="26"/>
  <c r="BP149" i="26"/>
  <c r="BP190" i="26" s="1"/>
  <c r="BP231" i="26" s="1"/>
  <c r="BO109" i="26"/>
  <c r="BP151" i="26"/>
  <c r="BP192" i="26" s="1"/>
  <c r="BP233" i="26" s="1"/>
  <c r="BO105" i="26"/>
  <c r="BP147" i="26"/>
  <c r="BP188" i="26" s="1"/>
  <c r="BP229" i="26" s="1"/>
  <c r="BO100" i="26"/>
  <c r="BP58" i="26"/>
  <c r="BQ142" i="26" s="1"/>
  <c r="BP69" i="26"/>
  <c r="BQ153" i="26" s="1"/>
  <c r="BQ194" i="26" s="1"/>
  <c r="BQ235" i="26" s="1"/>
  <c r="BO111" i="26"/>
  <c r="BP86" i="26"/>
  <c r="BQ170" i="26" s="1"/>
  <c r="BQ211" i="26" s="1"/>
  <c r="BQ252" i="26" s="1"/>
  <c r="BO128" i="26"/>
  <c r="BQ91" i="26"/>
  <c r="BR175" i="26" s="1"/>
  <c r="BR216" i="26" s="1"/>
  <c r="BR257" i="26" s="1"/>
  <c r="BP133" i="26"/>
  <c r="BP68" i="26"/>
  <c r="BQ152" i="26" s="1"/>
  <c r="BQ193" i="26" s="1"/>
  <c r="BQ234" i="26" s="1"/>
  <c r="BO110" i="26"/>
  <c r="BQ85" i="26"/>
  <c r="BR169" i="26" s="1"/>
  <c r="BR210" i="26" s="1"/>
  <c r="BR251" i="26" s="1"/>
  <c r="BP127" i="26"/>
  <c r="BQ89" i="26"/>
  <c r="BR173" i="26" s="1"/>
  <c r="BR214" i="26" s="1"/>
  <c r="BR255" i="26" s="1"/>
  <c r="BP131" i="26"/>
  <c r="BP62" i="26"/>
  <c r="BP67" i="26"/>
  <c r="BN137" i="26"/>
  <c r="BP76" i="26"/>
  <c r="BQ160" i="26" s="1"/>
  <c r="BQ201" i="26" s="1"/>
  <c r="BQ242" i="26" s="1"/>
  <c r="BO118" i="26"/>
  <c r="BP63" i="26"/>
  <c r="BP60" i="26"/>
  <c r="BP61" i="26"/>
  <c r="BP59" i="26"/>
  <c r="BO95" i="26"/>
  <c r="BP81" i="26"/>
  <c r="BQ165" i="26" s="1"/>
  <c r="BQ206" i="26" s="1"/>
  <c r="BQ247" i="26" s="1"/>
  <c r="BO123" i="26"/>
  <c r="BP79" i="26"/>
  <c r="BQ163" i="26" s="1"/>
  <c r="BQ204" i="26" s="1"/>
  <c r="BQ245" i="26" s="1"/>
  <c r="BO121" i="26"/>
  <c r="BP88" i="26"/>
  <c r="BQ172" i="26" s="1"/>
  <c r="BQ213" i="26" s="1"/>
  <c r="BQ254" i="26" s="1"/>
  <c r="BO130" i="26"/>
  <c r="BP64" i="26"/>
  <c r="BP90" i="26"/>
  <c r="BQ174" i="26" s="1"/>
  <c r="BQ215" i="26" s="1"/>
  <c r="BQ256" i="26" s="1"/>
  <c r="BO132" i="26"/>
  <c r="BP72" i="26"/>
  <c r="BQ156" i="26" s="1"/>
  <c r="BQ197" i="26" s="1"/>
  <c r="BQ238" i="26" s="1"/>
  <c r="BO114" i="26"/>
  <c r="BP73" i="26"/>
  <c r="BQ157" i="26" s="1"/>
  <c r="BQ198" i="26" s="1"/>
  <c r="BQ239" i="26" s="1"/>
  <c r="BO115" i="26"/>
  <c r="BP74" i="26"/>
  <c r="BQ158" i="26" s="1"/>
  <c r="BQ199" i="26" s="1"/>
  <c r="BQ240" i="26" s="1"/>
  <c r="BO116" i="26"/>
  <c r="BP77" i="26"/>
  <c r="BQ161" i="26" s="1"/>
  <c r="BQ202" i="26" s="1"/>
  <c r="BQ243" i="26" s="1"/>
  <c r="BO119" i="26"/>
  <c r="BP70" i="26"/>
  <c r="BQ154" i="26" s="1"/>
  <c r="BQ195" i="26" s="1"/>
  <c r="BQ236" i="26" s="1"/>
  <c r="BO112" i="26"/>
  <c r="BP65" i="26"/>
  <c r="BQ92" i="26"/>
  <c r="BR176" i="26" s="1"/>
  <c r="BR217" i="26" s="1"/>
  <c r="BR258" i="26" s="1"/>
  <c r="BP134" i="26"/>
  <c r="BP78" i="26"/>
  <c r="BQ162" i="26" s="1"/>
  <c r="BQ203" i="26" s="1"/>
  <c r="BQ244" i="26" s="1"/>
  <c r="BO120" i="26"/>
  <c r="BP80" i="26"/>
  <c r="BQ164" i="26" s="1"/>
  <c r="BQ205" i="26" s="1"/>
  <c r="BQ246" i="26" s="1"/>
  <c r="BO122" i="26"/>
  <c r="BQ93" i="26"/>
  <c r="BR177" i="26" s="1"/>
  <c r="BR218" i="26" s="1"/>
  <c r="BR259" i="26" s="1"/>
  <c r="BP135" i="26"/>
  <c r="BP71" i="26"/>
  <c r="BQ155" i="26" s="1"/>
  <c r="BQ196" i="26" s="1"/>
  <c r="BQ237" i="26" s="1"/>
  <c r="BO113" i="26"/>
  <c r="BP66" i="26"/>
  <c r="BP83" i="26"/>
  <c r="BQ167" i="26" s="1"/>
  <c r="BQ208" i="26" s="1"/>
  <c r="BQ249" i="26" s="1"/>
  <c r="BO125" i="26"/>
  <c r="BP82" i="26"/>
  <c r="BQ166" i="26" s="1"/>
  <c r="BQ207" i="26" s="1"/>
  <c r="BQ248" i="26" s="1"/>
  <c r="BO124" i="26"/>
  <c r="BP84" i="26"/>
  <c r="BQ168" i="26" s="1"/>
  <c r="BQ209" i="26" s="1"/>
  <c r="BQ250" i="26" s="1"/>
  <c r="BO126" i="26"/>
  <c r="BP75" i="26"/>
  <c r="BQ159" i="26" s="1"/>
  <c r="BQ200" i="26" s="1"/>
  <c r="BQ241" i="26" s="1"/>
  <c r="BO117" i="26"/>
  <c r="BQ87" i="26"/>
  <c r="BR171" i="26" s="1"/>
  <c r="BR212" i="26" s="1"/>
  <c r="BR253" i="26" s="1"/>
  <c r="BP129" i="26"/>
  <c r="BQ511" i="36" l="1"/>
  <c r="BQ543" i="36"/>
  <c r="BQ536" i="36"/>
  <c r="BQ549" i="36"/>
  <c r="BQ531" i="36"/>
  <c r="BQ512" i="36"/>
  <c r="BQ551" i="36"/>
  <c r="BQ550" i="36"/>
  <c r="BQ541" i="36"/>
  <c r="BQ526" i="36"/>
  <c r="BQ557" i="36"/>
  <c r="BQ559" i="36"/>
  <c r="BQ548" i="36"/>
  <c r="BQ544" i="36"/>
  <c r="BQ529" i="36"/>
  <c r="BQ562" i="36"/>
  <c r="BQ522" i="36"/>
  <c r="BQ524" i="36"/>
  <c r="BQ554" i="36"/>
  <c r="BQ561" i="36"/>
  <c r="BQ546" i="36"/>
  <c r="BQ547" i="36"/>
  <c r="BQ538" i="36"/>
  <c r="BQ518" i="36"/>
  <c r="BQ519" i="36"/>
  <c r="BQ553" i="36"/>
  <c r="BQ514" i="36"/>
  <c r="BQ545" i="36"/>
  <c r="BQ530" i="36"/>
  <c r="BQ510" i="36"/>
  <c r="BQ527" i="36"/>
  <c r="BQ517" i="36"/>
  <c r="BQ537" i="36"/>
  <c r="BQ528" i="36"/>
  <c r="BR150" i="36"/>
  <c r="BR348" i="36"/>
  <c r="BR446" i="36" s="1"/>
  <c r="BQ249" i="36"/>
  <c r="BS146" i="36"/>
  <c r="BS344" i="36"/>
  <c r="BR245" i="36"/>
  <c r="BR139" i="36"/>
  <c r="BR337" i="36"/>
  <c r="BR435" i="36" s="1"/>
  <c r="BQ238" i="36"/>
  <c r="BS145" i="36"/>
  <c r="BS343" i="36"/>
  <c r="BR244" i="36"/>
  <c r="BR158" i="36"/>
  <c r="BR356" i="36"/>
  <c r="BR454" i="36" s="1"/>
  <c r="BQ257" i="36"/>
  <c r="BR138" i="36"/>
  <c r="BR336" i="36"/>
  <c r="BR434" i="36" s="1"/>
  <c r="BQ237" i="36"/>
  <c r="BR162" i="36"/>
  <c r="BR360" i="36"/>
  <c r="BR458" i="36" s="1"/>
  <c r="BQ261" i="36"/>
  <c r="BR135" i="36"/>
  <c r="BR333" i="36"/>
  <c r="BR431" i="36" s="1"/>
  <c r="BQ234" i="36"/>
  <c r="BR136" i="36"/>
  <c r="BR334" i="36"/>
  <c r="BR432" i="36" s="1"/>
  <c r="BQ235" i="36"/>
  <c r="BQ542" i="36"/>
  <c r="BR132" i="36"/>
  <c r="BR330" i="36"/>
  <c r="BR428" i="36" s="1"/>
  <c r="BQ231" i="36"/>
  <c r="BR163" i="36"/>
  <c r="BR361" i="36"/>
  <c r="BR459" i="36" s="1"/>
  <c r="BQ262" i="36"/>
  <c r="BQ532" i="36"/>
  <c r="BQ515" i="36"/>
  <c r="BQ523" i="36"/>
  <c r="BQ535" i="36"/>
  <c r="BQ560" i="36"/>
  <c r="BR137" i="36"/>
  <c r="BR335" i="36"/>
  <c r="BR433" i="36" s="1"/>
  <c r="BQ236" i="36"/>
  <c r="BR126" i="36"/>
  <c r="BR324" i="36"/>
  <c r="BR422" i="36" s="1"/>
  <c r="BQ225" i="36"/>
  <c r="BQ418" i="36"/>
  <c r="BP516" i="36"/>
  <c r="BP641" i="36" s="1"/>
  <c r="BR140" i="36"/>
  <c r="BR338" i="36"/>
  <c r="BQ239" i="36"/>
  <c r="BQ520" i="36"/>
  <c r="BQ521" i="36"/>
  <c r="BR328" i="36"/>
  <c r="BR426" i="36" s="1"/>
  <c r="BR130" i="36"/>
  <c r="BQ229" i="36"/>
  <c r="BR160" i="36"/>
  <c r="BR358" i="36"/>
  <c r="BR456" i="36" s="1"/>
  <c r="BQ259" i="36"/>
  <c r="BR156" i="36"/>
  <c r="BR354" i="36"/>
  <c r="BR452" i="36" s="1"/>
  <c r="BQ255" i="36"/>
  <c r="BS161" i="36"/>
  <c r="BS359" i="36"/>
  <c r="BR260" i="36"/>
  <c r="BR124" i="36"/>
  <c r="BR322" i="36"/>
  <c r="BR420" i="36" s="1"/>
  <c r="BQ223" i="36"/>
  <c r="BR153" i="36"/>
  <c r="BR351" i="36"/>
  <c r="BR449" i="36" s="1"/>
  <c r="BQ252" i="36"/>
  <c r="BR151" i="36"/>
  <c r="BR349" i="36"/>
  <c r="BR447" i="36" s="1"/>
  <c r="BQ250" i="36"/>
  <c r="BR355" i="36"/>
  <c r="BR453" i="36" s="1"/>
  <c r="BR157" i="36"/>
  <c r="BQ256" i="36"/>
  <c r="BQ558" i="36"/>
  <c r="BQ415" i="36"/>
  <c r="BQ636" i="36" s="1"/>
  <c r="BP513" i="36"/>
  <c r="BP642" i="36" s="1"/>
  <c r="BQ556" i="36"/>
  <c r="BR133" i="36"/>
  <c r="BR331" i="36"/>
  <c r="BR429" i="36" s="1"/>
  <c r="BQ232" i="36"/>
  <c r="BR345" i="36"/>
  <c r="BR443" i="36" s="1"/>
  <c r="BR147" i="36"/>
  <c r="BQ246" i="36"/>
  <c r="BR141" i="36"/>
  <c r="BR339" i="36"/>
  <c r="BR437" i="36" s="1"/>
  <c r="BQ240" i="36"/>
  <c r="BR148" i="36"/>
  <c r="BR346" i="36"/>
  <c r="BR444" i="36" s="1"/>
  <c r="BQ247" i="36"/>
  <c r="BS115" i="36"/>
  <c r="BS313" i="36"/>
  <c r="BR214" i="36"/>
  <c r="BR149" i="36"/>
  <c r="BR347" i="36"/>
  <c r="BR445" i="36" s="1"/>
  <c r="BQ248" i="36"/>
  <c r="BR125" i="36"/>
  <c r="BR323" i="36"/>
  <c r="BR421" i="36" s="1"/>
  <c r="BQ224" i="36"/>
  <c r="BR159" i="36"/>
  <c r="BR357" i="36"/>
  <c r="BR455" i="36" s="1"/>
  <c r="BQ258" i="36"/>
  <c r="BR120" i="36"/>
  <c r="BR318" i="36"/>
  <c r="BR416" i="36" s="1"/>
  <c r="BQ219" i="36"/>
  <c r="BR122" i="36"/>
  <c r="BR320" i="36"/>
  <c r="BQ221" i="36"/>
  <c r="BR441" i="36"/>
  <c r="BQ539" i="36"/>
  <c r="BR457" i="36"/>
  <c r="BQ555" i="36"/>
  <c r="BR167" i="36"/>
  <c r="BR365" i="36"/>
  <c r="BR463" i="36" s="1"/>
  <c r="BQ266" i="36"/>
  <c r="BQ533" i="36"/>
  <c r="BR128" i="36"/>
  <c r="BR326" i="36"/>
  <c r="BR424" i="36" s="1"/>
  <c r="BQ227" i="36"/>
  <c r="BQ525" i="36"/>
  <c r="BR118" i="36"/>
  <c r="BR316" i="36"/>
  <c r="BR414" i="36" s="1"/>
  <c r="BQ217" i="36"/>
  <c r="BR116" i="36"/>
  <c r="BR314" i="36"/>
  <c r="BR412" i="36" s="1"/>
  <c r="BQ215" i="36"/>
  <c r="BP636" i="36"/>
  <c r="BP638" i="36" s="1"/>
  <c r="BR127" i="36"/>
  <c r="BR325" i="36"/>
  <c r="BR423" i="36" s="1"/>
  <c r="BQ226" i="36"/>
  <c r="BR166" i="36"/>
  <c r="BR364" i="36"/>
  <c r="BR462" i="36" s="1"/>
  <c r="BQ265" i="36"/>
  <c r="BR143" i="36"/>
  <c r="BR341" i="36"/>
  <c r="BR439" i="36" s="1"/>
  <c r="BQ242" i="36"/>
  <c r="BR164" i="36"/>
  <c r="BR362" i="36"/>
  <c r="BR460" i="36" s="1"/>
  <c r="BQ263" i="36"/>
  <c r="BR142" i="36"/>
  <c r="BR340" i="36"/>
  <c r="BR438" i="36" s="1"/>
  <c r="BQ241" i="36"/>
  <c r="BR117" i="36"/>
  <c r="BR315" i="36"/>
  <c r="BR413" i="36" s="1"/>
  <c r="BQ216" i="36"/>
  <c r="BR168" i="36"/>
  <c r="BR366" i="36"/>
  <c r="BR464" i="36" s="1"/>
  <c r="BQ267" i="36"/>
  <c r="BR152" i="36"/>
  <c r="BR350" i="36"/>
  <c r="BR448" i="36" s="1"/>
  <c r="BQ251" i="36"/>
  <c r="BQ411" i="36"/>
  <c r="BQ637" i="36" s="1"/>
  <c r="BP509" i="36"/>
  <c r="BP643" i="36" s="1"/>
  <c r="BR436" i="36"/>
  <c r="BQ534" i="36"/>
  <c r="BR155" i="36"/>
  <c r="BR353" i="36"/>
  <c r="BR451" i="36" s="1"/>
  <c r="BQ254" i="36"/>
  <c r="BR123" i="36"/>
  <c r="BR321" i="36"/>
  <c r="BR419" i="36" s="1"/>
  <c r="BQ222" i="36"/>
  <c r="BR165" i="36"/>
  <c r="BR363" i="36"/>
  <c r="BR461" i="36" s="1"/>
  <c r="BQ264" i="36"/>
  <c r="BR154" i="36"/>
  <c r="BR352" i="36"/>
  <c r="BR450" i="36" s="1"/>
  <c r="BQ253" i="36"/>
  <c r="BR134" i="36"/>
  <c r="BR332" i="36"/>
  <c r="BR430" i="36" s="1"/>
  <c r="BQ233" i="36"/>
  <c r="BR129" i="36"/>
  <c r="BR327" i="36"/>
  <c r="BR425" i="36" s="1"/>
  <c r="BQ228" i="36"/>
  <c r="BR144" i="36"/>
  <c r="BR342" i="36"/>
  <c r="BR440" i="36" s="1"/>
  <c r="BQ243" i="36"/>
  <c r="BR442" i="36"/>
  <c r="BQ540" i="36"/>
  <c r="BR119" i="36"/>
  <c r="BR317" i="36"/>
  <c r="BQ218" i="36"/>
  <c r="BQ552" i="36"/>
  <c r="BR121" i="36"/>
  <c r="BR319" i="36"/>
  <c r="BR417" i="36" s="1"/>
  <c r="BQ220" i="36"/>
  <c r="BR131" i="36"/>
  <c r="BR329" i="36"/>
  <c r="BR427" i="36" s="1"/>
  <c r="BQ230" i="36"/>
  <c r="BP624" i="36"/>
  <c r="BP623" i="36"/>
  <c r="BQ618" i="36"/>
  <c r="BQ616" i="36"/>
  <c r="BP630" i="36"/>
  <c r="BP622" i="36"/>
  <c r="BQ617" i="36"/>
  <c r="BO625" i="36"/>
  <c r="BP628" i="36"/>
  <c r="BN645" i="36"/>
  <c r="BP629" i="36"/>
  <c r="BO644" i="36"/>
  <c r="BO619" i="36"/>
  <c r="BP408" i="36"/>
  <c r="BN505" i="36"/>
  <c r="BQ209" i="36"/>
  <c r="BQ111" i="36"/>
  <c r="BP308" i="36"/>
  <c r="BR406" i="36"/>
  <c r="BQ407" i="36"/>
  <c r="BO603" i="36"/>
  <c r="BO77" i="32"/>
  <c r="BP55" i="32"/>
  <c r="BP99" i="32"/>
  <c r="BP100" i="32" s="1"/>
  <c r="BP134" i="32"/>
  <c r="BP130" i="32"/>
  <c r="BQ116" i="32"/>
  <c r="BP137" i="32"/>
  <c r="BS86" i="32"/>
  <c r="BS42" i="32"/>
  <c r="BS64" i="32" s="1"/>
  <c r="BR64" i="32"/>
  <c r="BN141" i="32"/>
  <c r="BQ110" i="32"/>
  <c r="BP131" i="32"/>
  <c r="BR82" i="32"/>
  <c r="BR38" i="32"/>
  <c r="BQ60" i="32"/>
  <c r="BP104" i="32"/>
  <c r="BO125" i="32"/>
  <c r="BQ83" i="32"/>
  <c r="BQ39" i="32"/>
  <c r="BP61" i="32"/>
  <c r="BO120" i="32"/>
  <c r="BP103" i="32"/>
  <c r="BO124" i="32"/>
  <c r="BQ92" i="32"/>
  <c r="BQ113" i="32" s="1"/>
  <c r="BQ48" i="32"/>
  <c r="BP70" i="32"/>
  <c r="BP105" i="32"/>
  <c r="BO126" i="32"/>
  <c r="BP108" i="32"/>
  <c r="BO129" i="32"/>
  <c r="BR94" i="32"/>
  <c r="BR50" i="32"/>
  <c r="BQ72" i="32"/>
  <c r="BR91" i="32"/>
  <c r="BR47" i="32"/>
  <c r="BQ69" i="32"/>
  <c r="BQ112" i="32"/>
  <c r="BP133" i="32"/>
  <c r="BQ84" i="32"/>
  <c r="BQ40" i="32"/>
  <c r="BP62" i="32"/>
  <c r="BQ111" i="32"/>
  <c r="BP132" i="32"/>
  <c r="BR93" i="32"/>
  <c r="BR49" i="32"/>
  <c r="BQ71" i="32"/>
  <c r="BR95" i="32"/>
  <c r="BR51" i="32"/>
  <c r="BQ73" i="32"/>
  <c r="BQ87" i="32"/>
  <c r="BQ43" i="32"/>
  <c r="BP65" i="32"/>
  <c r="BS96" i="32"/>
  <c r="BS52" i="32"/>
  <c r="BS74" i="32" s="1"/>
  <c r="BR74" i="32"/>
  <c r="BP106" i="32"/>
  <c r="BO127" i="32"/>
  <c r="BQ85" i="32"/>
  <c r="BQ41" i="32"/>
  <c r="BP63" i="32"/>
  <c r="BQ117" i="32"/>
  <c r="BP138" i="32"/>
  <c r="BQ88" i="32"/>
  <c r="BQ109" i="32" s="1"/>
  <c r="BQ44" i="32"/>
  <c r="BP66" i="32"/>
  <c r="BQ114" i="32"/>
  <c r="BP135" i="32"/>
  <c r="BQ107" i="32"/>
  <c r="BP128" i="32"/>
  <c r="BQ115" i="32"/>
  <c r="BP136" i="32"/>
  <c r="BS89" i="32"/>
  <c r="BS45" i="32"/>
  <c r="BS67" i="32" s="1"/>
  <c r="BR67" i="32"/>
  <c r="BP186" i="26"/>
  <c r="BP227" i="26" s="1"/>
  <c r="BO227" i="26"/>
  <c r="BO261" i="26" s="1"/>
  <c r="BP179" i="26"/>
  <c r="BP180" i="26" s="1"/>
  <c r="BO220" i="26"/>
  <c r="BP104" i="26"/>
  <c r="BQ146" i="26"/>
  <c r="BQ187" i="26" s="1"/>
  <c r="BQ228" i="26" s="1"/>
  <c r="BP103" i="26"/>
  <c r="BQ145" i="26"/>
  <c r="BP101" i="26"/>
  <c r="BQ143" i="26"/>
  <c r="BP102" i="26"/>
  <c r="BQ144" i="26"/>
  <c r="BQ185" i="26" s="1"/>
  <c r="BQ226" i="26" s="1"/>
  <c r="BP107" i="26"/>
  <c r="BQ149" i="26"/>
  <c r="BQ190" i="26" s="1"/>
  <c r="BQ231" i="26" s="1"/>
  <c r="BP105" i="26"/>
  <c r="BQ147" i="26"/>
  <c r="BQ188" i="26" s="1"/>
  <c r="BQ229" i="26" s="1"/>
  <c r="BP184" i="26"/>
  <c r="BP106" i="26"/>
  <c r="BQ148" i="26"/>
  <c r="BQ189" i="26" s="1"/>
  <c r="BQ230" i="26" s="1"/>
  <c r="BP108" i="26"/>
  <c r="BQ150" i="26"/>
  <c r="BQ191" i="26" s="1"/>
  <c r="BQ232" i="26" s="1"/>
  <c r="BQ183" i="26"/>
  <c r="BQ224" i="26" s="1"/>
  <c r="BP109" i="26"/>
  <c r="BQ151" i="26"/>
  <c r="BQ192" i="26" s="1"/>
  <c r="BQ233" i="26" s="1"/>
  <c r="BP100" i="26"/>
  <c r="BQ58" i="26"/>
  <c r="BR142" i="26" s="1"/>
  <c r="BQ74" i="26"/>
  <c r="BR158" i="26" s="1"/>
  <c r="BR199" i="26" s="1"/>
  <c r="BR240" i="26" s="1"/>
  <c r="BP116" i="26"/>
  <c r="BQ64" i="26"/>
  <c r="BQ82" i="26"/>
  <c r="BR166" i="26" s="1"/>
  <c r="BR207" i="26" s="1"/>
  <c r="BR248" i="26" s="1"/>
  <c r="BP124" i="26"/>
  <c r="BR93" i="26"/>
  <c r="BS177" i="26" s="1"/>
  <c r="BS218" i="26" s="1"/>
  <c r="BS259" i="26" s="1"/>
  <c r="BQ135" i="26"/>
  <c r="BQ65" i="26"/>
  <c r="BO137" i="26"/>
  <c r="BQ60" i="26"/>
  <c r="BQ67" i="26"/>
  <c r="BQ68" i="26"/>
  <c r="BR152" i="26" s="1"/>
  <c r="BR193" i="26" s="1"/>
  <c r="BR234" i="26" s="1"/>
  <c r="BP110" i="26"/>
  <c r="BQ73" i="26"/>
  <c r="BR157" i="26" s="1"/>
  <c r="BR198" i="26" s="1"/>
  <c r="BR239" i="26" s="1"/>
  <c r="BP115" i="26"/>
  <c r="BQ88" i="26"/>
  <c r="BR172" i="26" s="1"/>
  <c r="BR213" i="26" s="1"/>
  <c r="BR254" i="26" s="1"/>
  <c r="BP130" i="26"/>
  <c r="BQ59" i="26"/>
  <c r="BP95" i="26"/>
  <c r="BR87" i="26"/>
  <c r="BS171" i="26" s="1"/>
  <c r="BS212" i="26" s="1"/>
  <c r="BS253" i="26" s="1"/>
  <c r="BQ129" i="26"/>
  <c r="BQ83" i="26"/>
  <c r="BR167" i="26" s="1"/>
  <c r="BR208" i="26" s="1"/>
  <c r="BR249" i="26" s="1"/>
  <c r="BP125" i="26"/>
  <c r="BQ80" i="26"/>
  <c r="BR164" i="26" s="1"/>
  <c r="BR205" i="26" s="1"/>
  <c r="BR246" i="26" s="1"/>
  <c r="BP122" i="26"/>
  <c r="BQ63" i="26"/>
  <c r="BQ62" i="26"/>
  <c r="BR91" i="26"/>
  <c r="BS175" i="26" s="1"/>
  <c r="BS216" i="26" s="1"/>
  <c r="BS257" i="26" s="1"/>
  <c r="BQ133" i="26"/>
  <c r="BQ70" i="26"/>
  <c r="BR154" i="26" s="1"/>
  <c r="BR195" i="26" s="1"/>
  <c r="BR236" i="26" s="1"/>
  <c r="BP112" i="26"/>
  <c r="BQ72" i="26"/>
  <c r="BR156" i="26" s="1"/>
  <c r="BR197" i="26" s="1"/>
  <c r="BR238" i="26" s="1"/>
  <c r="BP114" i="26"/>
  <c r="BQ61" i="26"/>
  <c r="BQ75" i="26"/>
  <c r="BR159" i="26" s="1"/>
  <c r="BR200" i="26" s="1"/>
  <c r="BR241" i="26" s="1"/>
  <c r="BP117" i="26"/>
  <c r="BQ66" i="26"/>
  <c r="BQ78" i="26"/>
  <c r="BR162" i="26" s="1"/>
  <c r="BR203" i="26" s="1"/>
  <c r="BR244" i="26" s="1"/>
  <c r="BP120" i="26"/>
  <c r="BQ79" i="26"/>
  <c r="BR163" i="26" s="1"/>
  <c r="BR204" i="26" s="1"/>
  <c r="BR245" i="26" s="1"/>
  <c r="BP121" i="26"/>
  <c r="BQ76" i="26"/>
  <c r="BR160" i="26" s="1"/>
  <c r="BR201" i="26" s="1"/>
  <c r="BR242" i="26" s="1"/>
  <c r="BP118" i="26"/>
  <c r="BR89" i="26"/>
  <c r="BS173" i="26" s="1"/>
  <c r="BS214" i="26" s="1"/>
  <c r="BS255" i="26" s="1"/>
  <c r="BQ131" i="26"/>
  <c r="BQ86" i="26"/>
  <c r="BR170" i="26" s="1"/>
  <c r="BR211" i="26" s="1"/>
  <c r="BR252" i="26" s="1"/>
  <c r="BP128" i="26"/>
  <c r="BQ77" i="26"/>
  <c r="BR161" i="26" s="1"/>
  <c r="BR202" i="26" s="1"/>
  <c r="BR243" i="26" s="1"/>
  <c r="BP119" i="26"/>
  <c r="BQ90" i="26"/>
  <c r="BR174" i="26" s="1"/>
  <c r="BR215" i="26" s="1"/>
  <c r="BR256" i="26" s="1"/>
  <c r="BP132" i="26"/>
  <c r="BQ84" i="26"/>
  <c r="BR168" i="26" s="1"/>
  <c r="BR209" i="26" s="1"/>
  <c r="BR250" i="26" s="1"/>
  <c r="BP126" i="26"/>
  <c r="BQ71" i="26"/>
  <c r="BR155" i="26" s="1"/>
  <c r="BR196" i="26" s="1"/>
  <c r="BR237" i="26" s="1"/>
  <c r="BP113" i="26"/>
  <c r="BR92" i="26"/>
  <c r="BS176" i="26" s="1"/>
  <c r="BS217" i="26" s="1"/>
  <c r="BS258" i="26" s="1"/>
  <c r="BQ134" i="26"/>
  <c r="BQ81" i="26"/>
  <c r="BR165" i="26" s="1"/>
  <c r="BR206" i="26" s="1"/>
  <c r="BR247" i="26" s="1"/>
  <c r="BP123" i="26"/>
  <c r="BR85" i="26"/>
  <c r="BS169" i="26" s="1"/>
  <c r="BS210" i="26" s="1"/>
  <c r="BS251" i="26" s="1"/>
  <c r="BQ127" i="26"/>
  <c r="BQ69" i="26"/>
  <c r="BR153" i="26" s="1"/>
  <c r="BR194" i="26" s="1"/>
  <c r="BR235" i="26" s="1"/>
  <c r="BP111" i="26"/>
  <c r="BQ186" i="26" l="1"/>
  <c r="BQ227" i="26" s="1"/>
  <c r="BR512" i="36"/>
  <c r="BR515" i="36"/>
  <c r="BR528" i="36"/>
  <c r="BR519" i="36"/>
  <c r="BR541" i="36"/>
  <c r="BR550" i="36"/>
  <c r="BR547" i="36"/>
  <c r="BR511" i="36"/>
  <c r="BR529" i="36"/>
  <c r="BR527" i="36"/>
  <c r="BR518" i="36"/>
  <c r="BR548" i="36"/>
  <c r="BR546" i="36"/>
  <c r="BR522" i="36"/>
  <c r="BR543" i="36"/>
  <c r="BR554" i="36"/>
  <c r="BR558" i="36"/>
  <c r="BR520" i="36"/>
  <c r="BR549" i="36"/>
  <c r="BR536" i="36"/>
  <c r="BR510" i="36"/>
  <c r="BR535" i="36"/>
  <c r="BR531" i="36"/>
  <c r="BR556" i="36"/>
  <c r="BR524" i="36"/>
  <c r="BR526" i="36"/>
  <c r="BR538" i="36"/>
  <c r="BR537" i="36"/>
  <c r="BR514" i="36"/>
  <c r="BR551" i="36"/>
  <c r="BR525" i="36"/>
  <c r="BR523" i="36"/>
  <c r="BR553" i="36"/>
  <c r="BR557" i="36"/>
  <c r="BR530" i="36"/>
  <c r="BR544" i="36"/>
  <c r="BS154" i="36"/>
  <c r="BS352" i="36"/>
  <c r="BS450" i="36" s="1"/>
  <c r="BS548" i="36" s="1"/>
  <c r="BR253" i="36"/>
  <c r="BS152" i="36"/>
  <c r="BS350" i="36"/>
  <c r="BS448" i="36" s="1"/>
  <c r="BS546" i="36" s="1"/>
  <c r="BR251" i="36"/>
  <c r="BS457" i="36"/>
  <c r="BS555" i="36" s="1"/>
  <c r="BR555" i="36"/>
  <c r="BS120" i="36"/>
  <c r="BS318" i="36"/>
  <c r="BS416" i="36" s="1"/>
  <c r="BS514" i="36" s="1"/>
  <c r="BR219" i="36"/>
  <c r="BS133" i="36"/>
  <c r="BS331" i="36"/>
  <c r="BS429" i="36" s="1"/>
  <c r="BS527" i="36" s="1"/>
  <c r="BR232" i="36"/>
  <c r="BS157" i="36"/>
  <c r="BS355" i="36"/>
  <c r="BS453" i="36" s="1"/>
  <c r="BS551" i="36" s="1"/>
  <c r="BR256" i="36"/>
  <c r="BS156" i="36"/>
  <c r="BS354" i="36"/>
  <c r="BS452" i="36" s="1"/>
  <c r="BS550" i="36" s="1"/>
  <c r="BR255" i="36"/>
  <c r="BR521" i="36"/>
  <c r="BS162" i="36"/>
  <c r="BS360" i="36"/>
  <c r="BS458" i="36" s="1"/>
  <c r="BS556" i="36" s="1"/>
  <c r="BR261" i="36"/>
  <c r="BR517" i="36"/>
  <c r="BR545" i="36"/>
  <c r="BR561" i="36"/>
  <c r="BR562" i="36"/>
  <c r="BR559" i="36"/>
  <c r="BR552" i="36"/>
  <c r="BS153" i="36"/>
  <c r="BS351" i="36"/>
  <c r="BS449" i="36" s="1"/>
  <c r="BS547" i="36" s="1"/>
  <c r="BR252" i="36"/>
  <c r="BR418" i="36"/>
  <c r="BR635" i="36" s="1"/>
  <c r="BQ516" i="36"/>
  <c r="BQ641" i="36" s="1"/>
  <c r="BS155" i="36"/>
  <c r="BS353" i="36"/>
  <c r="BS451" i="36" s="1"/>
  <c r="BS549" i="36" s="1"/>
  <c r="BR254" i="36"/>
  <c r="BS131" i="36"/>
  <c r="BS329" i="36"/>
  <c r="BS427" i="36" s="1"/>
  <c r="BS525" i="36" s="1"/>
  <c r="BR230" i="36"/>
  <c r="BS119" i="36"/>
  <c r="BS317" i="36"/>
  <c r="BR218" i="36"/>
  <c r="BS129" i="36"/>
  <c r="BS327" i="36"/>
  <c r="BS425" i="36" s="1"/>
  <c r="BS523" i="36" s="1"/>
  <c r="BR228" i="36"/>
  <c r="BS166" i="36"/>
  <c r="BS364" i="36"/>
  <c r="BS462" i="36" s="1"/>
  <c r="BS560" i="36" s="1"/>
  <c r="BR265" i="36"/>
  <c r="BS441" i="36"/>
  <c r="BS539" i="36" s="1"/>
  <c r="BR539" i="36"/>
  <c r="BS141" i="36"/>
  <c r="BS339" i="36"/>
  <c r="BS437" i="36" s="1"/>
  <c r="BS535" i="36" s="1"/>
  <c r="BR240" i="36"/>
  <c r="BS124" i="36"/>
  <c r="BS322" i="36"/>
  <c r="BS420" i="36" s="1"/>
  <c r="BS518" i="36" s="1"/>
  <c r="BR223" i="36"/>
  <c r="BS126" i="36"/>
  <c r="BS324" i="36"/>
  <c r="BS422" i="36" s="1"/>
  <c r="BS520" i="36" s="1"/>
  <c r="BR225" i="36"/>
  <c r="BS163" i="36"/>
  <c r="BS361" i="36"/>
  <c r="BS459" i="36" s="1"/>
  <c r="BS557" i="36" s="1"/>
  <c r="BR262" i="36"/>
  <c r="BS136" i="36"/>
  <c r="BS334" i="36"/>
  <c r="BS432" i="36" s="1"/>
  <c r="BS530" i="36" s="1"/>
  <c r="BR235" i="36"/>
  <c r="BS150" i="36"/>
  <c r="BS348" i="36"/>
  <c r="BS446" i="36" s="1"/>
  <c r="BS544" i="36" s="1"/>
  <c r="BR249" i="36"/>
  <c r="BP625" i="36"/>
  <c r="BT145" i="36"/>
  <c r="BS244" i="36"/>
  <c r="BS165" i="36"/>
  <c r="BS363" i="36"/>
  <c r="BS461" i="36" s="1"/>
  <c r="BS559" i="36" s="1"/>
  <c r="BR264" i="36"/>
  <c r="BR534" i="36"/>
  <c r="BS168" i="36"/>
  <c r="BS366" i="36"/>
  <c r="BS464" i="36" s="1"/>
  <c r="BS562" i="36" s="1"/>
  <c r="BR267" i="36"/>
  <c r="BR533" i="36"/>
  <c r="BS159" i="36"/>
  <c r="BS357" i="36"/>
  <c r="BS455" i="36" s="1"/>
  <c r="BS553" i="36" s="1"/>
  <c r="BR258" i="36"/>
  <c r="BS160" i="36"/>
  <c r="BS358" i="36"/>
  <c r="BS456" i="36" s="1"/>
  <c r="BS554" i="36" s="1"/>
  <c r="BR259" i="36"/>
  <c r="BS138" i="36"/>
  <c r="BS336" i="36"/>
  <c r="BS434" i="36" s="1"/>
  <c r="BS532" i="36" s="1"/>
  <c r="BR237" i="36"/>
  <c r="BR560" i="36"/>
  <c r="BS442" i="36"/>
  <c r="BS540" i="36" s="1"/>
  <c r="BR540" i="36"/>
  <c r="BS164" i="36"/>
  <c r="BS362" i="36"/>
  <c r="BS460" i="36" s="1"/>
  <c r="BS558" i="36" s="1"/>
  <c r="BR263" i="36"/>
  <c r="BS118" i="36"/>
  <c r="BS316" i="36"/>
  <c r="BS414" i="36" s="1"/>
  <c r="BS512" i="36" s="1"/>
  <c r="BR217" i="36"/>
  <c r="BT115" i="36"/>
  <c r="BS214" i="36"/>
  <c r="BS147" i="36"/>
  <c r="BS345" i="36"/>
  <c r="BS443" i="36" s="1"/>
  <c r="BS541" i="36" s="1"/>
  <c r="BR246" i="36"/>
  <c r="BR415" i="36"/>
  <c r="BR636" i="36" s="1"/>
  <c r="BQ513" i="36"/>
  <c r="BQ642" i="36" s="1"/>
  <c r="BS151" i="36"/>
  <c r="BS349" i="36"/>
  <c r="BS447" i="36" s="1"/>
  <c r="BS545" i="36" s="1"/>
  <c r="BR250" i="36"/>
  <c r="BS139" i="36"/>
  <c r="BS337" i="36"/>
  <c r="BS435" i="36" s="1"/>
  <c r="BS533" i="36" s="1"/>
  <c r="BR238" i="36"/>
  <c r="BS144" i="36"/>
  <c r="BS342" i="36"/>
  <c r="BS440" i="36" s="1"/>
  <c r="BS538" i="36" s="1"/>
  <c r="BR243" i="36"/>
  <c r="BS143" i="36"/>
  <c r="BS341" i="36"/>
  <c r="BS439" i="36" s="1"/>
  <c r="BS537" i="36" s="1"/>
  <c r="BR242" i="36"/>
  <c r="BS148" i="36"/>
  <c r="BS346" i="36"/>
  <c r="BS444" i="36" s="1"/>
  <c r="BS542" i="36" s="1"/>
  <c r="BR247" i="36"/>
  <c r="BR532" i="36"/>
  <c r="BS116" i="36"/>
  <c r="BS314" i="36"/>
  <c r="BS412" i="36" s="1"/>
  <c r="BS510" i="36" s="1"/>
  <c r="BR215" i="36"/>
  <c r="BS128" i="36"/>
  <c r="BS326" i="36"/>
  <c r="BS424" i="36" s="1"/>
  <c r="BS522" i="36" s="1"/>
  <c r="BR227" i="36"/>
  <c r="BS121" i="36"/>
  <c r="BS319" i="36"/>
  <c r="BS417" i="36" s="1"/>
  <c r="BS515" i="36" s="1"/>
  <c r="BR220" i="36"/>
  <c r="BS134" i="36"/>
  <c r="BS332" i="36"/>
  <c r="BS430" i="36" s="1"/>
  <c r="BS528" i="36" s="1"/>
  <c r="BR233" i="36"/>
  <c r="BR411" i="36"/>
  <c r="BR637" i="36" s="1"/>
  <c r="BQ509" i="36"/>
  <c r="BQ643" i="36" s="1"/>
  <c r="BS127" i="36"/>
  <c r="BS325" i="36"/>
  <c r="BS423" i="36" s="1"/>
  <c r="BS521" i="36" s="1"/>
  <c r="BR226" i="36"/>
  <c r="BS122" i="36"/>
  <c r="BS320" i="36"/>
  <c r="BR221" i="36"/>
  <c r="BT161" i="36"/>
  <c r="BS260" i="36"/>
  <c r="BS130" i="36"/>
  <c r="BS328" i="36"/>
  <c r="BS426" i="36" s="1"/>
  <c r="BS524" i="36" s="1"/>
  <c r="BR229" i="36"/>
  <c r="BS140" i="36"/>
  <c r="BS338" i="36"/>
  <c r="BS436" i="36" s="1"/>
  <c r="BS534" i="36" s="1"/>
  <c r="BR239" i="36"/>
  <c r="BS137" i="36"/>
  <c r="BS335" i="36"/>
  <c r="BS433" i="36" s="1"/>
  <c r="BS531" i="36" s="1"/>
  <c r="BR236" i="36"/>
  <c r="BS132" i="36"/>
  <c r="BS330" i="36"/>
  <c r="BS428" i="36" s="1"/>
  <c r="BS526" i="36" s="1"/>
  <c r="BR231" i="36"/>
  <c r="BS135" i="36"/>
  <c r="BS333" i="36"/>
  <c r="BS431" i="36" s="1"/>
  <c r="BS529" i="36" s="1"/>
  <c r="BR234" i="36"/>
  <c r="BR542" i="36"/>
  <c r="BT146" i="36"/>
  <c r="BS245" i="36"/>
  <c r="BQ635" i="36"/>
  <c r="BQ638" i="36" s="1"/>
  <c r="BS142" i="36"/>
  <c r="BS340" i="36"/>
  <c r="BS438" i="36" s="1"/>
  <c r="BS536" i="36" s="1"/>
  <c r="BR241" i="36"/>
  <c r="BS149" i="36"/>
  <c r="BS347" i="36"/>
  <c r="BS445" i="36" s="1"/>
  <c r="BS543" i="36" s="1"/>
  <c r="BR248" i="36"/>
  <c r="BS123" i="36"/>
  <c r="BS321" i="36"/>
  <c r="BS419" i="36" s="1"/>
  <c r="BS517" i="36" s="1"/>
  <c r="BR222" i="36"/>
  <c r="BS117" i="36"/>
  <c r="BS315" i="36"/>
  <c r="BS413" i="36" s="1"/>
  <c r="BS511" i="36" s="1"/>
  <c r="BR216" i="36"/>
  <c r="BS167" i="36"/>
  <c r="BS365" i="36"/>
  <c r="BS463" i="36" s="1"/>
  <c r="BS561" i="36" s="1"/>
  <c r="BR266" i="36"/>
  <c r="BS125" i="36"/>
  <c r="BS323" i="36"/>
  <c r="BS421" i="36" s="1"/>
  <c r="BS519" i="36" s="1"/>
  <c r="BR224" i="36"/>
  <c r="BS158" i="36"/>
  <c r="BS356" i="36"/>
  <c r="BS454" i="36" s="1"/>
  <c r="BS552" i="36" s="1"/>
  <c r="BR257" i="36"/>
  <c r="BQ624" i="36"/>
  <c r="BP644" i="36"/>
  <c r="BR617" i="36"/>
  <c r="BR618" i="36"/>
  <c r="BQ628" i="36"/>
  <c r="BR616" i="36"/>
  <c r="BO645" i="36"/>
  <c r="BQ623" i="36"/>
  <c r="BQ622" i="36"/>
  <c r="BQ629" i="36"/>
  <c r="BQ630" i="36"/>
  <c r="BP619" i="36"/>
  <c r="BQ408" i="36"/>
  <c r="BO505" i="36"/>
  <c r="BR209" i="36"/>
  <c r="BR111" i="36"/>
  <c r="BQ308" i="36"/>
  <c r="BS406" i="36"/>
  <c r="BR407" i="36"/>
  <c r="BP603" i="36"/>
  <c r="BP77" i="32"/>
  <c r="BQ99" i="32"/>
  <c r="BQ100" i="32" s="1"/>
  <c r="BQ55" i="32"/>
  <c r="BQ130" i="32"/>
  <c r="BQ134" i="32"/>
  <c r="BR114" i="32"/>
  <c r="BQ135" i="32"/>
  <c r="BR84" i="32"/>
  <c r="BR40" i="32"/>
  <c r="BQ62" i="32"/>
  <c r="BR117" i="32"/>
  <c r="BQ138" i="32"/>
  <c r="BQ106" i="32"/>
  <c r="BP127" i="32"/>
  <c r="BR87" i="32"/>
  <c r="BR43" i="32"/>
  <c r="BQ65" i="32"/>
  <c r="BS82" i="32"/>
  <c r="BS38" i="32"/>
  <c r="BR60" i="32"/>
  <c r="BR107" i="32"/>
  <c r="BQ128" i="32"/>
  <c r="BS91" i="32"/>
  <c r="BS47" i="32"/>
  <c r="BS69" i="32" s="1"/>
  <c r="BR69" i="32"/>
  <c r="BO141" i="32"/>
  <c r="BR112" i="32"/>
  <c r="BQ133" i="32"/>
  <c r="BR110" i="32"/>
  <c r="BQ131" i="32"/>
  <c r="BR88" i="32"/>
  <c r="BR109" i="32" s="1"/>
  <c r="BR44" i="32"/>
  <c r="BQ66" i="32"/>
  <c r="BP120" i="32"/>
  <c r="BQ103" i="32"/>
  <c r="BP124" i="32"/>
  <c r="BR83" i="32"/>
  <c r="BR39" i="32"/>
  <c r="BQ61" i="32"/>
  <c r="BR116" i="32"/>
  <c r="BQ137" i="32"/>
  <c r="BS93" i="32"/>
  <c r="BS49" i="32"/>
  <c r="BS71" i="32" s="1"/>
  <c r="BR71" i="32"/>
  <c r="BQ105" i="32"/>
  <c r="BP126" i="32"/>
  <c r="BQ108" i="32"/>
  <c r="BP129" i="32"/>
  <c r="BR111" i="32"/>
  <c r="BQ132" i="32"/>
  <c r="BS94" i="32"/>
  <c r="BS50" i="32"/>
  <c r="BS72" i="32" s="1"/>
  <c r="BR72" i="32"/>
  <c r="BR115" i="32"/>
  <c r="BQ136" i="32"/>
  <c r="BR85" i="32"/>
  <c r="BR41" i="32"/>
  <c r="BQ63" i="32"/>
  <c r="BS95" i="32"/>
  <c r="BS51" i="32"/>
  <c r="BS73" i="32" s="1"/>
  <c r="BR73" i="32"/>
  <c r="BR92" i="32"/>
  <c r="BR113" i="32" s="1"/>
  <c r="BR48" i="32"/>
  <c r="BQ70" i="32"/>
  <c r="BQ104" i="32"/>
  <c r="BP125" i="32"/>
  <c r="BP220" i="26"/>
  <c r="BP225" i="26"/>
  <c r="BP261" i="26" s="1"/>
  <c r="BQ179" i="26"/>
  <c r="BQ180" i="26" s="1"/>
  <c r="BQ104" i="26"/>
  <c r="BR146" i="26"/>
  <c r="BR187" i="26" s="1"/>
  <c r="BR228" i="26" s="1"/>
  <c r="BQ109" i="26"/>
  <c r="BR151" i="26"/>
  <c r="BR192" i="26" s="1"/>
  <c r="BR233" i="26" s="1"/>
  <c r="BQ106" i="26"/>
  <c r="BR148" i="26"/>
  <c r="BR189" i="26" s="1"/>
  <c r="BR230" i="26" s="1"/>
  <c r="BQ103" i="26"/>
  <c r="BR145" i="26"/>
  <c r="BQ105" i="26"/>
  <c r="BR147" i="26"/>
  <c r="BR188" i="26" s="1"/>
  <c r="BR229" i="26" s="1"/>
  <c r="BQ101" i="26"/>
  <c r="BR143" i="26"/>
  <c r="BQ102" i="26"/>
  <c r="BR144" i="26"/>
  <c r="BR185" i="26" s="1"/>
  <c r="BR226" i="26" s="1"/>
  <c r="BQ184" i="26"/>
  <c r="BQ225" i="26" s="1"/>
  <c r="BQ108" i="26"/>
  <c r="BR150" i="26"/>
  <c r="BR191" i="26" s="1"/>
  <c r="BR232" i="26" s="1"/>
  <c r="BR183" i="26"/>
  <c r="BR224" i="26" s="1"/>
  <c r="BQ107" i="26"/>
  <c r="BR149" i="26"/>
  <c r="BR190" i="26" s="1"/>
  <c r="BR231" i="26" s="1"/>
  <c r="BQ100" i="26"/>
  <c r="BR58" i="26"/>
  <c r="BS142" i="26" s="1"/>
  <c r="BR86" i="26"/>
  <c r="BS170" i="26" s="1"/>
  <c r="BS211" i="26" s="1"/>
  <c r="BS252" i="26" s="1"/>
  <c r="BQ128" i="26"/>
  <c r="BR81" i="26"/>
  <c r="BS165" i="26" s="1"/>
  <c r="BS206" i="26" s="1"/>
  <c r="BS247" i="26" s="1"/>
  <c r="BQ123" i="26"/>
  <c r="BR78" i="26"/>
  <c r="BS162" i="26" s="1"/>
  <c r="BS203" i="26" s="1"/>
  <c r="BS244" i="26" s="1"/>
  <c r="BQ120" i="26"/>
  <c r="BR72" i="26"/>
  <c r="BS156" i="26" s="1"/>
  <c r="BS197" i="26" s="1"/>
  <c r="BS238" i="26" s="1"/>
  <c r="BQ114" i="26"/>
  <c r="BR63" i="26"/>
  <c r="BP137" i="26"/>
  <c r="BS93" i="26"/>
  <c r="BS135" i="26" s="1"/>
  <c r="BR135" i="26"/>
  <c r="BS89" i="26"/>
  <c r="BS131" i="26" s="1"/>
  <c r="BR131" i="26"/>
  <c r="BR59" i="26"/>
  <c r="BQ95" i="26"/>
  <c r="BR67" i="26"/>
  <c r="BS92" i="26"/>
  <c r="BS134" i="26" s="1"/>
  <c r="BR134" i="26"/>
  <c r="BR66" i="26"/>
  <c r="BR70" i="26"/>
  <c r="BS154" i="26" s="1"/>
  <c r="BS195" i="26" s="1"/>
  <c r="BS236" i="26" s="1"/>
  <c r="BQ112" i="26"/>
  <c r="BR80" i="26"/>
  <c r="BS164" i="26" s="1"/>
  <c r="BS205" i="26" s="1"/>
  <c r="BS246" i="26" s="1"/>
  <c r="BQ122" i="26"/>
  <c r="BR82" i="26"/>
  <c r="BS166" i="26" s="1"/>
  <c r="BS207" i="26" s="1"/>
  <c r="BS248" i="26" s="1"/>
  <c r="BQ124" i="26"/>
  <c r="BR68" i="26"/>
  <c r="BS152" i="26" s="1"/>
  <c r="BS193" i="26" s="1"/>
  <c r="BS234" i="26" s="1"/>
  <c r="BQ110" i="26"/>
  <c r="BR90" i="26"/>
  <c r="BS174" i="26" s="1"/>
  <c r="BS215" i="26" s="1"/>
  <c r="BS256" i="26" s="1"/>
  <c r="BQ132" i="26"/>
  <c r="BR76" i="26"/>
  <c r="BS160" i="26" s="1"/>
  <c r="BS201" i="26" s="1"/>
  <c r="BS242" i="26" s="1"/>
  <c r="BQ118" i="26"/>
  <c r="BR88" i="26"/>
  <c r="BS172" i="26" s="1"/>
  <c r="BS213" i="26" s="1"/>
  <c r="BS254" i="26" s="1"/>
  <c r="BQ130" i="26"/>
  <c r="BR60" i="26"/>
  <c r="BR69" i="26"/>
  <c r="BS153" i="26" s="1"/>
  <c r="BS194" i="26" s="1"/>
  <c r="BS235" i="26" s="1"/>
  <c r="BQ111" i="26"/>
  <c r="BR71" i="26"/>
  <c r="BS155" i="26" s="1"/>
  <c r="BS196" i="26" s="1"/>
  <c r="BS237" i="26" s="1"/>
  <c r="BQ113" i="26"/>
  <c r="BR75" i="26"/>
  <c r="BS159" i="26" s="1"/>
  <c r="BS200" i="26" s="1"/>
  <c r="BS241" i="26" s="1"/>
  <c r="BQ117" i="26"/>
  <c r="BS91" i="26"/>
  <c r="BS133" i="26" s="1"/>
  <c r="BR133" i="26"/>
  <c r="BR83" i="26"/>
  <c r="BS167" i="26" s="1"/>
  <c r="BS208" i="26" s="1"/>
  <c r="BS249" i="26" s="1"/>
  <c r="BQ125" i="26"/>
  <c r="BR64" i="26"/>
  <c r="BR77" i="26"/>
  <c r="BS161" i="26" s="1"/>
  <c r="BS202" i="26" s="1"/>
  <c r="BS243" i="26" s="1"/>
  <c r="BQ119" i="26"/>
  <c r="BR73" i="26"/>
  <c r="BS157" i="26" s="1"/>
  <c r="BS198" i="26" s="1"/>
  <c r="BS239" i="26" s="1"/>
  <c r="BQ115" i="26"/>
  <c r="BS85" i="26"/>
  <c r="BS127" i="26" s="1"/>
  <c r="BR127" i="26"/>
  <c r="BR84" i="26"/>
  <c r="BS168" i="26" s="1"/>
  <c r="BS209" i="26" s="1"/>
  <c r="BS250" i="26" s="1"/>
  <c r="BQ126" i="26"/>
  <c r="BR79" i="26"/>
  <c r="BS163" i="26" s="1"/>
  <c r="BS204" i="26" s="1"/>
  <c r="BS245" i="26" s="1"/>
  <c r="BQ121" i="26"/>
  <c r="BR61" i="26"/>
  <c r="BR62" i="26"/>
  <c r="BS87" i="26"/>
  <c r="BS129" i="26" s="1"/>
  <c r="BR129" i="26"/>
  <c r="BR65" i="26"/>
  <c r="BR74" i="26"/>
  <c r="BS158" i="26" s="1"/>
  <c r="BS199" i="26" s="1"/>
  <c r="BS240" i="26" s="1"/>
  <c r="BQ116" i="26"/>
  <c r="BQ261" i="26" l="1"/>
  <c r="BR186" i="26"/>
  <c r="BR227" i="26" s="1"/>
  <c r="BT147" i="36"/>
  <c r="BS246" i="36"/>
  <c r="BT116" i="36"/>
  <c r="BS215" i="36"/>
  <c r="BT160" i="36"/>
  <c r="BS259" i="36"/>
  <c r="BP645" i="36"/>
  <c r="BT132" i="36"/>
  <c r="BS231" i="36"/>
  <c r="BT151" i="36"/>
  <c r="BS250" i="36"/>
  <c r="BT163" i="36"/>
  <c r="BS262" i="36"/>
  <c r="BT139" i="36"/>
  <c r="BS238" i="36"/>
  <c r="BT136" i="36"/>
  <c r="BS235" i="36"/>
  <c r="BT167" i="36"/>
  <c r="BS266" i="36"/>
  <c r="BT130" i="36"/>
  <c r="BS229" i="36"/>
  <c r="BT127" i="36"/>
  <c r="BS226" i="36"/>
  <c r="BT121" i="36"/>
  <c r="BS220" i="36"/>
  <c r="BT141" i="36"/>
  <c r="BS240" i="36"/>
  <c r="BT129" i="36"/>
  <c r="BS228" i="36"/>
  <c r="BT133" i="36"/>
  <c r="BS232" i="36"/>
  <c r="BT152" i="36"/>
  <c r="BS251" i="36"/>
  <c r="BT140" i="36"/>
  <c r="BS239" i="36"/>
  <c r="BT124" i="36"/>
  <c r="BS223" i="36"/>
  <c r="BT123" i="36"/>
  <c r="BS222" i="36"/>
  <c r="BT153" i="36"/>
  <c r="BS252" i="36"/>
  <c r="BT149" i="36"/>
  <c r="BS248" i="36"/>
  <c r="BT144" i="36"/>
  <c r="BS243" i="36"/>
  <c r="BS415" i="36"/>
  <c r="BS513" i="36" s="1"/>
  <c r="BR513" i="36"/>
  <c r="BR642" i="36" s="1"/>
  <c r="BT118" i="36"/>
  <c r="BS217" i="36"/>
  <c r="BT159" i="36"/>
  <c r="BS258" i="36"/>
  <c r="BT150" i="36"/>
  <c r="BS249" i="36"/>
  <c r="BT155" i="36"/>
  <c r="BS254" i="36"/>
  <c r="BT142" i="36"/>
  <c r="BS241" i="36"/>
  <c r="BT134" i="36"/>
  <c r="BS233" i="36"/>
  <c r="BT166" i="36"/>
  <c r="BS265" i="36"/>
  <c r="BT162" i="36"/>
  <c r="BS261" i="36"/>
  <c r="BT157" i="36"/>
  <c r="BS256" i="36"/>
  <c r="BT158" i="36"/>
  <c r="BS257" i="36"/>
  <c r="BT137" i="36"/>
  <c r="BS236" i="36"/>
  <c r="BS411" i="36"/>
  <c r="BS509" i="36" s="1"/>
  <c r="BR509" i="36"/>
  <c r="BR643" i="36" s="1"/>
  <c r="BT126" i="36"/>
  <c r="BS225" i="36"/>
  <c r="BT156" i="36"/>
  <c r="BS255" i="36"/>
  <c r="BT135" i="36"/>
  <c r="BS234" i="36"/>
  <c r="BT164" i="36"/>
  <c r="BS263" i="36"/>
  <c r="BT125" i="36"/>
  <c r="BS224" i="36"/>
  <c r="BT122" i="36"/>
  <c r="BS221" i="36"/>
  <c r="BT143" i="36"/>
  <c r="BS242" i="36"/>
  <c r="BT168" i="36"/>
  <c r="BS267" i="36"/>
  <c r="BT131" i="36"/>
  <c r="BS230" i="36"/>
  <c r="BT117" i="36"/>
  <c r="BS216" i="36"/>
  <c r="BT128" i="36"/>
  <c r="BS227" i="36"/>
  <c r="BT148" i="36"/>
  <c r="BS247" i="36"/>
  <c r="BT138" i="36"/>
  <c r="BS237" i="36"/>
  <c r="BT165" i="36"/>
  <c r="BS264" i="36"/>
  <c r="BT119" i="36"/>
  <c r="BS218" i="36"/>
  <c r="BS418" i="36"/>
  <c r="BS516" i="36" s="1"/>
  <c r="BR516" i="36"/>
  <c r="BR641" i="36" s="1"/>
  <c r="BT120" i="36"/>
  <c r="BS219" i="36"/>
  <c r="BT154" i="36"/>
  <c r="BS253" i="36"/>
  <c r="BR624" i="36"/>
  <c r="BR622" i="36"/>
  <c r="BQ644" i="36"/>
  <c r="BR638" i="36"/>
  <c r="BS618" i="36"/>
  <c r="BR630" i="36"/>
  <c r="BR629" i="36"/>
  <c r="BS616" i="36"/>
  <c r="BQ625" i="36"/>
  <c r="BS617" i="36"/>
  <c r="BR628" i="36"/>
  <c r="BR623" i="36"/>
  <c r="BQ619" i="36"/>
  <c r="BR408" i="36"/>
  <c r="BP505" i="36"/>
  <c r="BS209" i="36"/>
  <c r="H4" i="36" s="1"/>
  <c r="BS111" i="36"/>
  <c r="BR308" i="36"/>
  <c r="BS407" i="36"/>
  <c r="BQ603" i="36"/>
  <c r="BQ77" i="32"/>
  <c r="BR55" i="32"/>
  <c r="BR130" i="32"/>
  <c r="BR134" i="32"/>
  <c r="BR99" i="32"/>
  <c r="BR100" i="32" s="1"/>
  <c r="BS107" i="32"/>
  <c r="BS128" i="32" s="1"/>
  <c r="BR128" i="32"/>
  <c r="BS117" i="32"/>
  <c r="BS138" i="32" s="1"/>
  <c r="BR138" i="32"/>
  <c r="BR105" i="32"/>
  <c r="BQ126" i="32"/>
  <c r="BS84" i="32"/>
  <c r="BS40" i="32"/>
  <c r="BS62" i="32" s="1"/>
  <c r="BR62" i="32"/>
  <c r="BR104" i="32"/>
  <c r="BQ125" i="32"/>
  <c r="BS110" i="32"/>
  <c r="BS131" i="32" s="1"/>
  <c r="BR131" i="32"/>
  <c r="BS60" i="32"/>
  <c r="BS115" i="32"/>
  <c r="BS136" i="32" s="1"/>
  <c r="BR136" i="32"/>
  <c r="BS85" i="32"/>
  <c r="BS41" i="32"/>
  <c r="BS63" i="32" s="1"/>
  <c r="BR63" i="32"/>
  <c r="BS111" i="32"/>
  <c r="BS132" i="32" s="1"/>
  <c r="BR132" i="32"/>
  <c r="BP141" i="32"/>
  <c r="BS87" i="32"/>
  <c r="BS43" i="32"/>
  <c r="BS65" i="32" s="1"/>
  <c r="BR65" i="32"/>
  <c r="BS92" i="32"/>
  <c r="BS113" i="32" s="1"/>
  <c r="BS134" i="32" s="1"/>
  <c r="BS48" i="32"/>
  <c r="BS70" i="32" s="1"/>
  <c r="BR70" i="32"/>
  <c r="BS83" i="32"/>
  <c r="BS39" i="32"/>
  <c r="BS61" i="32" s="1"/>
  <c r="BR61" i="32"/>
  <c r="BS116" i="32"/>
  <c r="BS137" i="32" s="1"/>
  <c r="BR137" i="32"/>
  <c r="BQ120" i="32"/>
  <c r="BR103" i="32"/>
  <c r="BQ124" i="32"/>
  <c r="BS112" i="32"/>
  <c r="BS133" i="32" s="1"/>
  <c r="BR133" i="32"/>
  <c r="BR108" i="32"/>
  <c r="BQ129" i="32"/>
  <c r="BR106" i="32"/>
  <c r="BQ127" i="32"/>
  <c r="BS88" i="32"/>
  <c r="BS109" i="32" s="1"/>
  <c r="BS130" i="32" s="1"/>
  <c r="BS44" i="32"/>
  <c r="BS66" i="32" s="1"/>
  <c r="BR66" i="32"/>
  <c r="BS114" i="32"/>
  <c r="BS135" i="32" s="1"/>
  <c r="BR135" i="32"/>
  <c r="BR184" i="26"/>
  <c r="BR225" i="26" s="1"/>
  <c r="BR261" i="26" s="1"/>
  <c r="BS183" i="26"/>
  <c r="BS224" i="26" s="1"/>
  <c r="BQ220" i="26"/>
  <c r="BR108" i="26"/>
  <c r="BS150" i="26"/>
  <c r="BS191" i="26" s="1"/>
  <c r="BS232" i="26" s="1"/>
  <c r="BR102" i="26"/>
  <c r="BS144" i="26"/>
  <c r="BS185" i="26" s="1"/>
  <c r="BS226" i="26" s="1"/>
  <c r="BR104" i="26"/>
  <c r="BS146" i="26"/>
  <c r="BS187" i="26" s="1"/>
  <c r="BS228" i="26" s="1"/>
  <c r="BR107" i="26"/>
  <c r="BS149" i="26"/>
  <c r="BS190" i="26" s="1"/>
  <c r="BS231" i="26" s="1"/>
  <c r="BR103" i="26"/>
  <c r="BS145" i="26"/>
  <c r="BS186" i="26" s="1"/>
  <c r="BS227" i="26" s="1"/>
  <c r="BR109" i="26"/>
  <c r="BS151" i="26"/>
  <c r="BS192" i="26" s="1"/>
  <c r="BS233" i="26" s="1"/>
  <c r="BR105" i="26"/>
  <c r="BS147" i="26"/>
  <c r="BS188" i="26" s="1"/>
  <c r="BS229" i="26" s="1"/>
  <c r="BR179" i="26"/>
  <c r="BR180" i="26" s="1"/>
  <c r="BR101" i="26"/>
  <c r="BS143" i="26"/>
  <c r="BR106" i="26"/>
  <c r="BS148" i="26"/>
  <c r="BS189" i="26" s="1"/>
  <c r="BS230" i="26" s="1"/>
  <c r="BR100" i="26"/>
  <c r="BS58" i="26"/>
  <c r="BS100" i="26" s="1"/>
  <c r="BS65" i="26"/>
  <c r="BS107" i="26" s="1"/>
  <c r="BS79" i="26"/>
  <c r="BS121" i="26" s="1"/>
  <c r="BR121" i="26"/>
  <c r="BS77" i="26"/>
  <c r="BS119" i="26" s="1"/>
  <c r="BR119" i="26"/>
  <c r="BS75" i="26"/>
  <c r="BS117" i="26" s="1"/>
  <c r="BR117" i="26"/>
  <c r="BS88" i="26"/>
  <c r="BS130" i="26" s="1"/>
  <c r="BR130" i="26"/>
  <c r="BS82" i="26"/>
  <c r="BS124" i="26" s="1"/>
  <c r="BR124" i="26"/>
  <c r="BS78" i="26"/>
  <c r="BS120" i="26" s="1"/>
  <c r="BR120" i="26"/>
  <c r="BS84" i="26"/>
  <c r="BS126" i="26" s="1"/>
  <c r="BR126" i="26"/>
  <c r="BS64" i="26"/>
  <c r="BS106" i="26" s="1"/>
  <c r="BS71" i="26"/>
  <c r="BS113" i="26" s="1"/>
  <c r="BR113" i="26"/>
  <c r="BS76" i="26"/>
  <c r="BS118" i="26" s="1"/>
  <c r="BR118" i="26"/>
  <c r="BS80" i="26"/>
  <c r="BS122" i="26" s="1"/>
  <c r="BR122" i="26"/>
  <c r="BS67" i="26"/>
  <c r="BS109" i="26" s="1"/>
  <c r="BS62" i="26"/>
  <c r="BS104" i="26" s="1"/>
  <c r="BS83" i="26"/>
  <c r="BS125" i="26" s="1"/>
  <c r="BR125" i="26"/>
  <c r="BS69" i="26"/>
  <c r="BS111" i="26" s="1"/>
  <c r="BR111" i="26"/>
  <c r="BS90" i="26"/>
  <c r="BS132" i="26" s="1"/>
  <c r="BR132" i="26"/>
  <c r="BS70" i="26"/>
  <c r="BS112" i="26" s="1"/>
  <c r="BR112" i="26"/>
  <c r="BQ137" i="26"/>
  <c r="BS63" i="26"/>
  <c r="BS105" i="26" s="1"/>
  <c r="BS81" i="26"/>
  <c r="BS123" i="26" s="1"/>
  <c r="BR123" i="26"/>
  <c r="BS74" i="26"/>
  <c r="BS116" i="26" s="1"/>
  <c r="BR116" i="26"/>
  <c r="BS61" i="26"/>
  <c r="BS103" i="26" s="1"/>
  <c r="BS73" i="26"/>
  <c r="BS115" i="26" s="1"/>
  <c r="BR115" i="26"/>
  <c r="BS59" i="26"/>
  <c r="BS101" i="26" s="1"/>
  <c r="BR95" i="26"/>
  <c r="BS60" i="26"/>
  <c r="BS102" i="26" s="1"/>
  <c r="BS68" i="26"/>
  <c r="BS110" i="26" s="1"/>
  <c r="BR110" i="26"/>
  <c r="BS66" i="26"/>
  <c r="BS108" i="26" s="1"/>
  <c r="BS72" i="26"/>
  <c r="BS114" i="26" s="1"/>
  <c r="BR114" i="26"/>
  <c r="BS86" i="26"/>
  <c r="BS128" i="26" s="1"/>
  <c r="BR128" i="26"/>
  <c r="BR220" i="26" l="1"/>
  <c r="BR625" i="36"/>
  <c r="BS624" i="36"/>
  <c r="BS623" i="36"/>
  <c r="BS184" i="26"/>
  <c r="BS225" i="26" s="1"/>
  <c r="BS637" i="36"/>
  <c r="BS642" i="36"/>
  <c r="BS636" i="36"/>
  <c r="BR644" i="36"/>
  <c r="BS641" i="36"/>
  <c r="BS635" i="36"/>
  <c r="BS622" i="36"/>
  <c r="BQ645" i="36"/>
  <c r="BR619" i="36"/>
  <c r="BS619" i="36"/>
  <c r="BS408" i="36"/>
  <c r="BQ505" i="36"/>
  <c r="BT209" i="36"/>
  <c r="BS308" i="36"/>
  <c r="H8" i="36" s="1"/>
  <c r="K4" i="36"/>
  <c r="BR603" i="36"/>
  <c r="BS643" i="36"/>
  <c r="BQ141" i="32"/>
  <c r="BS99" i="32"/>
  <c r="BS100" i="32" s="1"/>
  <c r="G12" i="32" s="1"/>
  <c r="K12" i="32" s="1"/>
  <c r="BR77" i="32"/>
  <c r="BS105" i="32"/>
  <c r="BS126" i="32" s="1"/>
  <c r="BR126" i="32"/>
  <c r="BR120" i="32"/>
  <c r="BS103" i="32"/>
  <c r="BR124" i="32"/>
  <c r="BS77" i="32"/>
  <c r="G8" i="32" s="1"/>
  <c r="BS104" i="32"/>
  <c r="BS125" i="32" s="1"/>
  <c r="BR125" i="32"/>
  <c r="BS55" i="32"/>
  <c r="G4" i="32" s="1"/>
  <c r="BS106" i="32"/>
  <c r="BS127" i="32" s="1"/>
  <c r="BR127" i="32"/>
  <c r="BS108" i="32"/>
  <c r="BS129" i="32" s="1"/>
  <c r="BR129" i="32"/>
  <c r="BS261" i="26"/>
  <c r="G9" i="26" s="1"/>
  <c r="BS179" i="26"/>
  <c r="BS180" i="26" s="1"/>
  <c r="G12" i="26" s="1"/>
  <c r="K12" i="26" s="1"/>
  <c r="BR137" i="26"/>
  <c r="BS137" i="26"/>
  <c r="G8" i="26" s="1"/>
  <c r="BS95" i="26"/>
  <c r="G4" i="26" s="1"/>
  <c r="BS220" i="26" l="1"/>
  <c r="G5" i="26" s="1"/>
  <c r="BS625" i="36"/>
  <c r="BS638" i="36"/>
  <c r="BS644" i="36"/>
  <c r="BR645" i="36"/>
  <c r="BS603" i="36"/>
  <c r="H9" i="36" s="1"/>
  <c r="H10" i="36" s="1"/>
  <c r="H12" i="36"/>
  <c r="K12" i="36" s="1"/>
  <c r="BS505" i="36"/>
  <c r="H5" i="36" s="1"/>
  <c r="H6" i="36" s="1"/>
  <c r="BR505" i="36"/>
  <c r="K8" i="36"/>
  <c r="K8" i="32"/>
  <c r="BR141" i="32"/>
  <c r="BS120" i="32"/>
  <c r="G5" i="32" s="1"/>
  <c r="G6" i="32" s="1"/>
  <c r="BS124" i="32"/>
  <c r="BS141" i="32" s="1"/>
  <c r="G9" i="32" s="1"/>
  <c r="G10" i="32" s="1"/>
  <c r="K4" i="32"/>
  <c r="K8" i="26"/>
  <c r="K4" i="26"/>
  <c r="BS645" i="36" l="1"/>
  <c r="G6" i="26"/>
  <c r="G10" i="26"/>
  <c r="K77" i="3" l="1"/>
  <c r="K76" i="3"/>
  <c r="K75" i="3"/>
  <c r="K74" i="3"/>
  <c r="K70" i="3"/>
  <c r="K68" i="3"/>
  <c r="L69" i="3"/>
  <c r="G69" i="3"/>
  <c r="K68" i="25"/>
  <c r="K67" i="25"/>
  <c r="K66" i="25"/>
  <c r="K65" i="25"/>
  <c r="K60" i="25"/>
  <c r="J58" i="25"/>
  <c r="J68" i="25" s="1"/>
  <c r="J57" i="25"/>
  <c r="J67" i="25" s="1"/>
  <c r="J56" i="25"/>
  <c r="J66" i="25" s="1"/>
  <c r="J55" i="25"/>
  <c r="J65" i="25" s="1"/>
  <c r="L48" i="25"/>
  <c r="L58" i="25" s="1"/>
  <c r="I48" i="25"/>
  <c r="I58" i="25" s="1"/>
  <c r="I68" i="25" s="1"/>
  <c r="H48" i="25"/>
  <c r="H58" i="25" s="1"/>
  <c r="H68" i="25" s="1"/>
  <c r="G48" i="25"/>
  <c r="G58" i="25" s="1"/>
  <c r="G68" i="25" s="1"/>
  <c r="F48" i="25"/>
  <c r="F58" i="25" s="1"/>
  <c r="F68" i="25" s="1"/>
  <c r="E48" i="25"/>
  <c r="E58" i="25" s="1"/>
  <c r="E68" i="25" s="1"/>
  <c r="D48" i="25"/>
  <c r="D58" i="25" s="1"/>
  <c r="D68" i="25" s="1"/>
  <c r="C48" i="25"/>
  <c r="C58" i="25" s="1"/>
  <c r="C68" i="25" s="1"/>
  <c r="B48" i="25"/>
  <c r="B58" i="25" s="1"/>
  <c r="B68" i="25" s="1"/>
  <c r="A48" i="25"/>
  <c r="A58" i="25" s="1"/>
  <c r="A68" i="25" s="1"/>
  <c r="L47" i="25"/>
  <c r="L57" i="25" s="1"/>
  <c r="I47" i="25"/>
  <c r="I57" i="25" s="1"/>
  <c r="I67" i="25" s="1"/>
  <c r="H47" i="25"/>
  <c r="H57" i="25" s="1"/>
  <c r="H67" i="25" s="1"/>
  <c r="G47" i="25"/>
  <c r="G57" i="25" s="1"/>
  <c r="G67" i="25" s="1"/>
  <c r="F47" i="25"/>
  <c r="F57" i="25" s="1"/>
  <c r="F67" i="25" s="1"/>
  <c r="E47" i="25"/>
  <c r="E57" i="25" s="1"/>
  <c r="E67" i="25" s="1"/>
  <c r="D47" i="25"/>
  <c r="D57" i="25" s="1"/>
  <c r="D67" i="25" s="1"/>
  <c r="C47" i="25"/>
  <c r="C57" i="25" s="1"/>
  <c r="C67" i="25" s="1"/>
  <c r="B47" i="25"/>
  <c r="B57" i="25" s="1"/>
  <c r="B67" i="25" s="1"/>
  <c r="A47" i="25"/>
  <c r="A57" i="25" s="1"/>
  <c r="A67" i="25" s="1"/>
  <c r="L46" i="25"/>
  <c r="L56" i="25" s="1"/>
  <c r="I46" i="25"/>
  <c r="I56" i="25" s="1"/>
  <c r="I66" i="25" s="1"/>
  <c r="H46" i="25"/>
  <c r="H56" i="25" s="1"/>
  <c r="H66" i="25" s="1"/>
  <c r="G46" i="25"/>
  <c r="G56" i="25" s="1"/>
  <c r="G66" i="25" s="1"/>
  <c r="F46" i="25"/>
  <c r="F56" i="25" s="1"/>
  <c r="F66" i="25" s="1"/>
  <c r="E46" i="25"/>
  <c r="E56" i="25" s="1"/>
  <c r="E66" i="25" s="1"/>
  <c r="D46" i="25"/>
  <c r="D56" i="25" s="1"/>
  <c r="D66" i="25" s="1"/>
  <c r="C46" i="25"/>
  <c r="C56" i="25" s="1"/>
  <c r="C66" i="25" s="1"/>
  <c r="B46" i="25"/>
  <c r="B56" i="25" s="1"/>
  <c r="B66" i="25" s="1"/>
  <c r="A46" i="25"/>
  <c r="A56" i="25" s="1"/>
  <c r="A66" i="25" s="1"/>
  <c r="L45" i="25"/>
  <c r="I45" i="25"/>
  <c r="I55" i="25" s="1"/>
  <c r="I65" i="25" s="1"/>
  <c r="H45" i="25"/>
  <c r="H55" i="25" s="1"/>
  <c r="H65" i="25" s="1"/>
  <c r="G45" i="25"/>
  <c r="G55" i="25" s="1"/>
  <c r="G65" i="25" s="1"/>
  <c r="F45" i="25"/>
  <c r="F55" i="25" s="1"/>
  <c r="F65" i="25" s="1"/>
  <c r="E45" i="25"/>
  <c r="E55" i="25" s="1"/>
  <c r="E65" i="25" s="1"/>
  <c r="D45" i="25"/>
  <c r="D55" i="25" s="1"/>
  <c r="D65" i="25" s="1"/>
  <c r="C45" i="25"/>
  <c r="C55" i="25" s="1"/>
  <c r="C65" i="25" s="1"/>
  <c r="B45" i="25"/>
  <c r="B55" i="25" s="1"/>
  <c r="B65" i="25" s="1"/>
  <c r="A45" i="25"/>
  <c r="A55" i="25" s="1"/>
  <c r="A65" i="25" s="1"/>
  <c r="K39" i="25"/>
  <c r="K38" i="25"/>
  <c r="K37" i="25"/>
  <c r="K36" i="25"/>
  <c r="K31" i="25"/>
  <c r="L29" i="25"/>
  <c r="J29" i="25"/>
  <c r="J39" i="25" s="1"/>
  <c r="I29" i="25"/>
  <c r="I39" i="25" s="1"/>
  <c r="H29" i="25"/>
  <c r="H39" i="25" s="1"/>
  <c r="G29" i="25"/>
  <c r="G39" i="25" s="1"/>
  <c r="F29" i="25"/>
  <c r="F39" i="25" s="1"/>
  <c r="E29" i="25"/>
  <c r="E39" i="25" s="1"/>
  <c r="D29" i="25"/>
  <c r="D39" i="25" s="1"/>
  <c r="C29" i="25"/>
  <c r="C39" i="25" s="1"/>
  <c r="B29" i="25"/>
  <c r="B39" i="25" s="1"/>
  <c r="A29" i="25"/>
  <c r="A39" i="25" s="1"/>
  <c r="L28" i="25"/>
  <c r="M28" i="25" s="1"/>
  <c r="N28" i="25" s="1"/>
  <c r="J28" i="25"/>
  <c r="J38" i="25" s="1"/>
  <c r="I28" i="25"/>
  <c r="I38" i="25" s="1"/>
  <c r="H28" i="25"/>
  <c r="H38" i="25" s="1"/>
  <c r="G28" i="25"/>
  <c r="G38" i="25" s="1"/>
  <c r="F28" i="25"/>
  <c r="F38" i="25" s="1"/>
  <c r="E28" i="25"/>
  <c r="E38" i="25" s="1"/>
  <c r="D28" i="25"/>
  <c r="D38" i="25" s="1"/>
  <c r="C28" i="25"/>
  <c r="C38" i="25" s="1"/>
  <c r="B28" i="25"/>
  <c r="B38" i="25" s="1"/>
  <c r="A28" i="25"/>
  <c r="A38" i="25" s="1"/>
  <c r="L27" i="25"/>
  <c r="J27" i="25"/>
  <c r="J37" i="25" s="1"/>
  <c r="I27" i="25"/>
  <c r="I37" i="25" s="1"/>
  <c r="H27" i="25"/>
  <c r="H37" i="25" s="1"/>
  <c r="G27" i="25"/>
  <c r="G37" i="25" s="1"/>
  <c r="F27" i="25"/>
  <c r="F37" i="25" s="1"/>
  <c r="E27" i="25"/>
  <c r="E37" i="25" s="1"/>
  <c r="D27" i="25"/>
  <c r="D37" i="25" s="1"/>
  <c r="C27" i="25"/>
  <c r="C37" i="25" s="1"/>
  <c r="B27" i="25"/>
  <c r="B37" i="25" s="1"/>
  <c r="A27" i="25"/>
  <c r="A37" i="25" s="1"/>
  <c r="L26" i="25"/>
  <c r="M26" i="25" s="1"/>
  <c r="N26" i="25" s="1"/>
  <c r="J26" i="25"/>
  <c r="J36" i="25" s="1"/>
  <c r="I26" i="25"/>
  <c r="I36" i="25" s="1"/>
  <c r="H26" i="25"/>
  <c r="H36" i="25" s="1"/>
  <c r="G26" i="25"/>
  <c r="G36" i="25" s="1"/>
  <c r="F26" i="25"/>
  <c r="F36" i="25" s="1"/>
  <c r="E26" i="25"/>
  <c r="E36" i="25" s="1"/>
  <c r="D26" i="25"/>
  <c r="D36" i="25" s="1"/>
  <c r="C26" i="25"/>
  <c r="C36" i="25" s="1"/>
  <c r="B26" i="25"/>
  <c r="B36" i="25" s="1"/>
  <c r="A26" i="25"/>
  <c r="A36" i="25" s="1"/>
  <c r="BS21" i="25"/>
  <c r="BR21" i="25"/>
  <c r="BQ21" i="25"/>
  <c r="BP21" i="25"/>
  <c r="BO21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L22" i="25" s="1"/>
  <c r="D2" i="25"/>
  <c r="E2" i="25" s="1"/>
  <c r="F2" i="25" s="1"/>
  <c r="K104" i="24"/>
  <c r="K103" i="24"/>
  <c r="K102" i="24"/>
  <c r="K101" i="24"/>
  <c r="K100" i="24"/>
  <c r="K99" i="24"/>
  <c r="K98" i="24"/>
  <c r="K97" i="24"/>
  <c r="K96" i="24"/>
  <c r="K95" i="24"/>
  <c r="K90" i="24"/>
  <c r="J88" i="24"/>
  <c r="J104" i="24" s="1"/>
  <c r="J87" i="24"/>
  <c r="J103" i="24" s="1"/>
  <c r="J86" i="24"/>
  <c r="J102" i="24" s="1"/>
  <c r="J85" i="24"/>
  <c r="J101" i="24" s="1"/>
  <c r="J84" i="24"/>
  <c r="J100" i="24" s="1"/>
  <c r="J83" i="24"/>
  <c r="J99" i="24" s="1"/>
  <c r="J82" i="24"/>
  <c r="J98" i="24" s="1"/>
  <c r="J81" i="24"/>
  <c r="J97" i="24" s="1"/>
  <c r="J80" i="24"/>
  <c r="J96" i="24" s="1"/>
  <c r="J79" i="24"/>
  <c r="J95" i="24" s="1"/>
  <c r="L72" i="24"/>
  <c r="L88" i="24" s="1"/>
  <c r="I72" i="24"/>
  <c r="I88" i="24" s="1"/>
  <c r="I104" i="24" s="1"/>
  <c r="H72" i="24"/>
  <c r="H88" i="24" s="1"/>
  <c r="H104" i="24" s="1"/>
  <c r="G72" i="24"/>
  <c r="G88" i="24" s="1"/>
  <c r="G104" i="24" s="1"/>
  <c r="F72" i="24"/>
  <c r="F88" i="24" s="1"/>
  <c r="F104" i="24" s="1"/>
  <c r="E72" i="24"/>
  <c r="E88" i="24" s="1"/>
  <c r="E104" i="24" s="1"/>
  <c r="D72" i="24"/>
  <c r="D88" i="24" s="1"/>
  <c r="D104" i="24" s="1"/>
  <c r="C72" i="24"/>
  <c r="C88" i="24" s="1"/>
  <c r="C104" i="24" s="1"/>
  <c r="B72" i="24"/>
  <c r="B88" i="24" s="1"/>
  <c r="B104" i="24" s="1"/>
  <c r="A72" i="24"/>
  <c r="A88" i="24" s="1"/>
  <c r="A104" i="24" s="1"/>
  <c r="L71" i="24"/>
  <c r="L87" i="24" s="1"/>
  <c r="I71" i="24"/>
  <c r="I87" i="24" s="1"/>
  <c r="I103" i="24" s="1"/>
  <c r="H71" i="24"/>
  <c r="H87" i="24" s="1"/>
  <c r="H103" i="24" s="1"/>
  <c r="G71" i="24"/>
  <c r="G87" i="24" s="1"/>
  <c r="G103" i="24" s="1"/>
  <c r="F71" i="24"/>
  <c r="F87" i="24" s="1"/>
  <c r="F103" i="24" s="1"/>
  <c r="E71" i="24"/>
  <c r="E87" i="24" s="1"/>
  <c r="E103" i="24" s="1"/>
  <c r="D71" i="24"/>
  <c r="D87" i="24" s="1"/>
  <c r="D103" i="24" s="1"/>
  <c r="C71" i="24"/>
  <c r="C87" i="24" s="1"/>
  <c r="C103" i="24" s="1"/>
  <c r="B71" i="24"/>
  <c r="B87" i="24" s="1"/>
  <c r="B103" i="24" s="1"/>
  <c r="A71" i="24"/>
  <c r="A87" i="24" s="1"/>
  <c r="A103" i="24" s="1"/>
  <c r="L70" i="24"/>
  <c r="L86" i="24" s="1"/>
  <c r="I70" i="24"/>
  <c r="I86" i="24" s="1"/>
  <c r="I102" i="24" s="1"/>
  <c r="H70" i="24"/>
  <c r="H86" i="24" s="1"/>
  <c r="H102" i="24" s="1"/>
  <c r="G70" i="24"/>
  <c r="G86" i="24" s="1"/>
  <c r="G102" i="24" s="1"/>
  <c r="F70" i="24"/>
  <c r="F86" i="24" s="1"/>
  <c r="F102" i="24" s="1"/>
  <c r="E70" i="24"/>
  <c r="E86" i="24" s="1"/>
  <c r="E102" i="24" s="1"/>
  <c r="D70" i="24"/>
  <c r="D86" i="24" s="1"/>
  <c r="D102" i="24" s="1"/>
  <c r="C70" i="24"/>
  <c r="C86" i="24" s="1"/>
  <c r="C102" i="24" s="1"/>
  <c r="B70" i="24"/>
  <c r="B86" i="24" s="1"/>
  <c r="B102" i="24" s="1"/>
  <c r="A70" i="24"/>
  <c r="A86" i="24" s="1"/>
  <c r="A102" i="24" s="1"/>
  <c r="L69" i="24"/>
  <c r="L85" i="24" s="1"/>
  <c r="I69" i="24"/>
  <c r="I85" i="24" s="1"/>
  <c r="I101" i="24" s="1"/>
  <c r="H69" i="24"/>
  <c r="H85" i="24" s="1"/>
  <c r="H101" i="24" s="1"/>
  <c r="G69" i="24"/>
  <c r="G85" i="24" s="1"/>
  <c r="G101" i="24" s="1"/>
  <c r="F69" i="24"/>
  <c r="F85" i="24" s="1"/>
  <c r="F101" i="24" s="1"/>
  <c r="E69" i="24"/>
  <c r="E85" i="24" s="1"/>
  <c r="E101" i="24" s="1"/>
  <c r="D69" i="24"/>
  <c r="D85" i="24" s="1"/>
  <c r="D101" i="24" s="1"/>
  <c r="C69" i="24"/>
  <c r="C85" i="24" s="1"/>
  <c r="C101" i="24" s="1"/>
  <c r="B69" i="24"/>
  <c r="B85" i="24" s="1"/>
  <c r="B101" i="24" s="1"/>
  <c r="A69" i="24"/>
  <c r="A85" i="24" s="1"/>
  <c r="A101" i="24" s="1"/>
  <c r="L68" i="24"/>
  <c r="L84" i="24" s="1"/>
  <c r="I68" i="24"/>
  <c r="I84" i="24" s="1"/>
  <c r="I100" i="24" s="1"/>
  <c r="H68" i="24"/>
  <c r="H84" i="24" s="1"/>
  <c r="H100" i="24" s="1"/>
  <c r="G68" i="24"/>
  <c r="G84" i="24" s="1"/>
  <c r="G100" i="24" s="1"/>
  <c r="F68" i="24"/>
  <c r="F84" i="24" s="1"/>
  <c r="F100" i="24" s="1"/>
  <c r="E68" i="24"/>
  <c r="E84" i="24" s="1"/>
  <c r="E100" i="24" s="1"/>
  <c r="D68" i="24"/>
  <c r="D84" i="24" s="1"/>
  <c r="D100" i="24" s="1"/>
  <c r="C68" i="24"/>
  <c r="C84" i="24" s="1"/>
  <c r="C100" i="24" s="1"/>
  <c r="B68" i="24"/>
  <c r="B84" i="24" s="1"/>
  <c r="B100" i="24" s="1"/>
  <c r="A68" i="24"/>
  <c r="A84" i="24" s="1"/>
  <c r="A100" i="24" s="1"/>
  <c r="L67" i="24"/>
  <c r="L83" i="24" s="1"/>
  <c r="I67" i="24"/>
  <c r="I83" i="24" s="1"/>
  <c r="I99" i="24" s="1"/>
  <c r="H67" i="24"/>
  <c r="H83" i="24" s="1"/>
  <c r="H99" i="24" s="1"/>
  <c r="G67" i="24"/>
  <c r="G83" i="24" s="1"/>
  <c r="G99" i="24" s="1"/>
  <c r="F67" i="24"/>
  <c r="F83" i="24" s="1"/>
  <c r="F99" i="24" s="1"/>
  <c r="E67" i="24"/>
  <c r="E83" i="24" s="1"/>
  <c r="E99" i="24" s="1"/>
  <c r="D67" i="24"/>
  <c r="D83" i="24" s="1"/>
  <c r="D99" i="24" s="1"/>
  <c r="C67" i="24"/>
  <c r="C83" i="24" s="1"/>
  <c r="C99" i="24" s="1"/>
  <c r="B67" i="24"/>
  <c r="B83" i="24" s="1"/>
  <c r="B99" i="24" s="1"/>
  <c r="A67" i="24"/>
  <c r="A83" i="24" s="1"/>
  <c r="A99" i="24" s="1"/>
  <c r="L66" i="24"/>
  <c r="L82" i="24" s="1"/>
  <c r="I66" i="24"/>
  <c r="I82" i="24" s="1"/>
  <c r="I98" i="24" s="1"/>
  <c r="H66" i="24"/>
  <c r="H82" i="24" s="1"/>
  <c r="H98" i="24" s="1"/>
  <c r="G66" i="24"/>
  <c r="G82" i="24" s="1"/>
  <c r="G98" i="24" s="1"/>
  <c r="F66" i="24"/>
  <c r="F82" i="24" s="1"/>
  <c r="F98" i="24" s="1"/>
  <c r="E66" i="24"/>
  <c r="E82" i="24" s="1"/>
  <c r="E98" i="24" s="1"/>
  <c r="D66" i="24"/>
  <c r="D82" i="24" s="1"/>
  <c r="D98" i="24" s="1"/>
  <c r="C66" i="24"/>
  <c r="C82" i="24" s="1"/>
  <c r="C98" i="24" s="1"/>
  <c r="B66" i="24"/>
  <c r="B82" i="24" s="1"/>
  <c r="B98" i="24" s="1"/>
  <c r="A66" i="24"/>
  <c r="A82" i="24" s="1"/>
  <c r="A98" i="24" s="1"/>
  <c r="L65" i="24"/>
  <c r="L81" i="24" s="1"/>
  <c r="I65" i="24"/>
  <c r="I81" i="24" s="1"/>
  <c r="I97" i="24" s="1"/>
  <c r="H65" i="24"/>
  <c r="H81" i="24" s="1"/>
  <c r="H97" i="24" s="1"/>
  <c r="G65" i="24"/>
  <c r="G81" i="24" s="1"/>
  <c r="G97" i="24" s="1"/>
  <c r="F65" i="24"/>
  <c r="F81" i="24" s="1"/>
  <c r="F97" i="24" s="1"/>
  <c r="E65" i="24"/>
  <c r="E81" i="24" s="1"/>
  <c r="E97" i="24" s="1"/>
  <c r="D65" i="24"/>
  <c r="D81" i="24" s="1"/>
  <c r="D97" i="24" s="1"/>
  <c r="C65" i="24"/>
  <c r="C81" i="24" s="1"/>
  <c r="C97" i="24" s="1"/>
  <c r="B65" i="24"/>
  <c r="B81" i="24" s="1"/>
  <c r="B97" i="24" s="1"/>
  <c r="A65" i="24"/>
  <c r="A81" i="24" s="1"/>
  <c r="A97" i="24" s="1"/>
  <c r="L64" i="24"/>
  <c r="L80" i="24" s="1"/>
  <c r="I64" i="24"/>
  <c r="I80" i="24" s="1"/>
  <c r="I96" i="24" s="1"/>
  <c r="H64" i="24"/>
  <c r="H80" i="24" s="1"/>
  <c r="H96" i="24" s="1"/>
  <c r="G64" i="24"/>
  <c r="G80" i="24" s="1"/>
  <c r="G96" i="24" s="1"/>
  <c r="F64" i="24"/>
  <c r="F80" i="24" s="1"/>
  <c r="F96" i="24" s="1"/>
  <c r="E64" i="24"/>
  <c r="E80" i="24" s="1"/>
  <c r="E96" i="24" s="1"/>
  <c r="D64" i="24"/>
  <c r="D80" i="24" s="1"/>
  <c r="D96" i="24" s="1"/>
  <c r="C64" i="24"/>
  <c r="C80" i="24" s="1"/>
  <c r="C96" i="24" s="1"/>
  <c r="B64" i="24"/>
  <c r="B80" i="24" s="1"/>
  <c r="B96" i="24" s="1"/>
  <c r="A64" i="24"/>
  <c r="A80" i="24" s="1"/>
  <c r="A96" i="24" s="1"/>
  <c r="L63" i="24"/>
  <c r="L79" i="24" s="1"/>
  <c r="I63" i="24"/>
  <c r="I79" i="24" s="1"/>
  <c r="I95" i="24" s="1"/>
  <c r="H63" i="24"/>
  <c r="H79" i="24" s="1"/>
  <c r="H95" i="24" s="1"/>
  <c r="G63" i="24"/>
  <c r="G79" i="24" s="1"/>
  <c r="G95" i="24" s="1"/>
  <c r="F63" i="24"/>
  <c r="F79" i="24" s="1"/>
  <c r="F95" i="24" s="1"/>
  <c r="E63" i="24"/>
  <c r="E79" i="24" s="1"/>
  <c r="E95" i="24" s="1"/>
  <c r="D63" i="24"/>
  <c r="D79" i="24" s="1"/>
  <c r="D95" i="24" s="1"/>
  <c r="C63" i="24"/>
  <c r="C79" i="24" s="1"/>
  <c r="C95" i="24" s="1"/>
  <c r="B63" i="24"/>
  <c r="B79" i="24" s="1"/>
  <c r="B95" i="24" s="1"/>
  <c r="A63" i="24"/>
  <c r="A79" i="24" s="1"/>
  <c r="A95" i="24" s="1"/>
  <c r="K57" i="24"/>
  <c r="K56" i="24"/>
  <c r="K55" i="24"/>
  <c r="K54" i="24"/>
  <c r="K53" i="24"/>
  <c r="K52" i="24"/>
  <c r="K51" i="24"/>
  <c r="K50" i="24"/>
  <c r="K49" i="24"/>
  <c r="K48" i="24"/>
  <c r="K43" i="24"/>
  <c r="L41" i="24"/>
  <c r="J41" i="24"/>
  <c r="J57" i="24" s="1"/>
  <c r="I41" i="24"/>
  <c r="I57" i="24" s="1"/>
  <c r="H41" i="24"/>
  <c r="H57" i="24" s="1"/>
  <c r="G41" i="24"/>
  <c r="G57" i="24" s="1"/>
  <c r="F41" i="24"/>
  <c r="F57" i="24" s="1"/>
  <c r="E41" i="24"/>
  <c r="E57" i="24" s="1"/>
  <c r="D41" i="24"/>
  <c r="D57" i="24" s="1"/>
  <c r="C41" i="24"/>
  <c r="C57" i="24" s="1"/>
  <c r="B41" i="24"/>
  <c r="B57" i="24" s="1"/>
  <c r="A41" i="24"/>
  <c r="A57" i="24" s="1"/>
  <c r="L40" i="24"/>
  <c r="M71" i="24" s="1"/>
  <c r="M87" i="24" s="1"/>
  <c r="J40" i="24"/>
  <c r="J56" i="24" s="1"/>
  <c r="I40" i="24"/>
  <c r="I56" i="24" s="1"/>
  <c r="H40" i="24"/>
  <c r="H56" i="24" s="1"/>
  <c r="G40" i="24"/>
  <c r="G56" i="24" s="1"/>
  <c r="F40" i="24"/>
  <c r="F56" i="24" s="1"/>
  <c r="E40" i="24"/>
  <c r="E56" i="24" s="1"/>
  <c r="D40" i="24"/>
  <c r="D56" i="24" s="1"/>
  <c r="C40" i="24"/>
  <c r="C56" i="24" s="1"/>
  <c r="B40" i="24"/>
  <c r="B56" i="24" s="1"/>
  <c r="A40" i="24"/>
  <c r="A56" i="24" s="1"/>
  <c r="L39" i="24"/>
  <c r="J39" i="24"/>
  <c r="J55" i="24" s="1"/>
  <c r="I39" i="24"/>
  <c r="I55" i="24" s="1"/>
  <c r="H39" i="24"/>
  <c r="H55" i="24" s="1"/>
  <c r="G39" i="24"/>
  <c r="G55" i="24" s="1"/>
  <c r="F39" i="24"/>
  <c r="F55" i="24" s="1"/>
  <c r="E39" i="24"/>
  <c r="E55" i="24" s="1"/>
  <c r="D39" i="24"/>
  <c r="D55" i="24" s="1"/>
  <c r="C39" i="24"/>
  <c r="C55" i="24" s="1"/>
  <c r="B39" i="24"/>
  <c r="B55" i="24" s="1"/>
  <c r="A39" i="24"/>
  <c r="A55" i="24" s="1"/>
  <c r="L38" i="24"/>
  <c r="M69" i="24" s="1"/>
  <c r="J38" i="24"/>
  <c r="J54" i="24" s="1"/>
  <c r="I38" i="24"/>
  <c r="I54" i="24" s="1"/>
  <c r="H38" i="24"/>
  <c r="H54" i="24" s="1"/>
  <c r="G38" i="24"/>
  <c r="G54" i="24" s="1"/>
  <c r="F38" i="24"/>
  <c r="F54" i="24" s="1"/>
  <c r="E38" i="24"/>
  <c r="E54" i="24" s="1"/>
  <c r="D38" i="24"/>
  <c r="D54" i="24" s="1"/>
  <c r="C38" i="24"/>
  <c r="C54" i="24" s="1"/>
  <c r="B38" i="24"/>
  <c r="B54" i="24" s="1"/>
  <c r="A38" i="24"/>
  <c r="A54" i="24" s="1"/>
  <c r="L37" i="24"/>
  <c r="M37" i="24" s="1"/>
  <c r="J37" i="24"/>
  <c r="J53" i="24" s="1"/>
  <c r="I37" i="24"/>
  <c r="I53" i="24" s="1"/>
  <c r="H37" i="24"/>
  <c r="H53" i="24" s="1"/>
  <c r="G37" i="24"/>
  <c r="G53" i="24" s="1"/>
  <c r="F37" i="24"/>
  <c r="F53" i="24" s="1"/>
  <c r="E37" i="24"/>
  <c r="E53" i="24" s="1"/>
  <c r="D37" i="24"/>
  <c r="D53" i="24" s="1"/>
  <c r="C37" i="24"/>
  <c r="C53" i="24" s="1"/>
  <c r="B37" i="24"/>
  <c r="B53" i="24" s="1"/>
  <c r="A37" i="24"/>
  <c r="A53" i="24" s="1"/>
  <c r="L36" i="24"/>
  <c r="M67" i="24" s="1"/>
  <c r="J36" i="24"/>
  <c r="J52" i="24" s="1"/>
  <c r="I36" i="24"/>
  <c r="I52" i="24" s="1"/>
  <c r="H36" i="24"/>
  <c r="H52" i="24" s="1"/>
  <c r="G36" i="24"/>
  <c r="G52" i="24" s="1"/>
  <c r="F36" i="24"/>
  <c r="F52" i="24" s="1"/>
  <c r="E36" i="24"/>
  <c r="E52" i="24" s="1"/>
  <c r="D36" i="24"/>
  <c r="D52" i="24" s="1"/>
  <c r="C36" i="24"/>
  <c r="C52" i="24" s="1"/>
  <c r="B36" i="24"/>
  <c r="B52" i="24" s="1"/>
  <c r="A36" i="24"/>
  <c r="A52" i="24" s="1"/>
  <c r="L35" i="24"/>
  <c r="M35" i="24" s="1"/>
  <c r="J35" i="24"/>
  <c r="J51" i="24" s="1"/>
  <c r="I35" i="24"/>
  <c r="I51" i="24" s="1"/>
  <c r="H35" i="24"/>
  <c r="H51" i="24" s="1"/>
  <c r="G35" i="24"/>
  <c r="G51" i="24" s="1"/>
  <c r="F35" i="24"/>
  <c r="F51" i="24" s="1"/>
  <c r="E35" i="24"/>
  <c r="E51" i="24" s="1"/>
  <c r="D35" i="24"/>
  <c r="D51" i="24" s="1"/>
  <c r="C35" i="24"/>
  <c r="C51" i="24" s="1"/>
  <c r="B35" i="24"/>
  <c r="B51" i="24" s="1"/>
  <c r="A35" i="24"/>
  <c r="A51" i="24" s="1"/>
  <c r="L34" i="24"/>
  <c r="J34" i="24"/>
  <c r="J50" i="24" s="1"/>
  <c r="I34" i="24"/>
  <c r="I50" i="24" s="1"/>
  <c r="H34" i="24"/>
  <c r="H50" i="24" s="1"/>
  <c r="G34" i="24"/>
  <c r="G50" i="24" s="1"/>
  <c r="F34" i="24"/>
  <c r="F50" i="24" s="1"/>
  <c r="E34" i="24"/>
  <c r="E50" i="24" s="1"/>
  <c r="D34" i="24"/>
  <c r="D50" i="24" s="1"/>
  <c r="C34" i="24"/>
  <c r="C50" i="24" s="1"/>
  <c r="B34" i="24"/>
  <c r="B50" i="24" s="1"/>
  <c r="A34" i="24"/>
  <c r="A50" i="24" s="1"/>
  <c r="L33" i="24"/>
  <c r="M33" i="24" s="1"/>
  <c r="N64" i="24" s="1"/>
  <c r="J33" i="24"/>
  <c r="J49" i="24" s="1"/>
  <c r="I33" i="24"/>
  <c r="I49" i="24" s="1"/>
  <c r="H33" i="24"/>
  <c r="H49" i="24" s="1"/>
  <c r="G33" i="24"/>
  <c r="G49" i="24" s="1"/>
  <c r="F33" i="24"/>
  <c r="F49" i="24" s="1"/>
  <c r="E33" i="24"/>
  <c r="E49" i="24" s="1"/>
  <c r="D33" i="24"/>
  <c r="D49" i="24" s="1"/>
  <c r="C33" i="24"/>
  <c r="C49" i="24" s="1"/>
  <c r="B33" i="24"/>
  <c r="B49" i="24" s="1"/>
  <c r="A33" i="24"/>
  <c r="A49" i="24" s="1"/>
  <c r="L32" i="24"/>
  <c r="L48" i="24" s="1"/>
  <c r="J32" i="24"/>
  <c r="J48" i="24" s="1"/>
  <c r="I32" i="24"/>
  <c r="I48" i="24" s="1"/>
  <c r="H32" i="24"/>
  <c r="H48" i="24" s="1"/>
  <c r="G32" i="24"/>
  <c r="G48" i="24" s="1"/>
  <c r="F32" i="24"/>
  <c r="F48" i="24" s="1"/>
  <c r="E32" i="24"/>
  <c r="E48" i="24" s="1"/>
  <c r="D32" i="24"/>
  <c r="D48" i="24" s="1"/>
  <c r="C32" i="24"/>
  <c r="C48" i="24" s="1"/>
  <c r="B32" i="24"/>
  <c r="B48" i="24" s="1"/>
  <c r="A32" i="24"/>
  <c r="A48" i="24" s="1"/>
  <c r="BS27" i="24"/>
  <c r="BR27" i="24"/>
  <c r="BQ27" i="24"/>
  <c r="BP27" i="24"/>
  <c r="BO27" i="24"/>
  <c r="BN27" i="24"/>
  <c r="BM27" i="24"/>
  <c r="BL27" i="24"/>
  <c r="BK27" i="24"/>
  <c r="BJ27" i="24"/>
  <c r="BI27" i="24"/>
  <c r="BH27" i="24"/>
  <c r="BG27" i="24"/>
  <c r="BF27" i="24"/>
  <c r="BE27" i="24"/>
  <c r="BD27" i="24"/>
  <c r="BC27" i="24"/>
  <c r="BB27" i="24"/>
  <c r="BA27" i="24"/>
  <c r="AZ27" i="24"/>
  <c r="AY27" i="24"/>
  <c r="AX27" i="24"/>
  <c r="AW27" i="24"/>
  <c r="AV27" i="24"/>
  <c r="AU27" i="24"/>
  <c r="AT27" i="24"/>
  <c r="AS27" i="24"/>
  <c r="AR27" i="24"/>
  <c r="AQ27" i="24"/>
  <c r="AP27" i="24"/>
  <c r="AO27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L28" i="24" s="1"/>
  <c r="D2" i="24"/>
  <c r="E2" i="24" s="1"/>
  <c r="F2" i="24" s="1"/>
  <c r="K80" i="21"/>
  <c r="K79" i="21"/>
  <c r="K78" i="21"/>
  <c r="K77" i="21"/>
  <c r="K76" i="21"/>
  <c r="K75" i="21"/>
  <c r="K70" i="21"/>
  <c r="J68" i="21"/>
  <c r="J80" i="21" s="1"/>
  <c r="J67" i="21"/>
  <c r="J79" i="21" s="1"/>
  <c r="J66" i="21"/>
  <c r="J78" i="21" s="1"/>
  <c r="J65" i="21"/>
  <c r="J77" i="21" s="1"/>
  <c r="J64" i="21"/>
  <c r="J76" i="21" s="1"/>
  <c r="J63" i="21"/>
  <c r="J75" i="21" s="1"/>
  <c r="L56" i="21"/>
  <c r="L68" i="21" s="1"/>
  <c r="I56" i="21"/>
  <c r="I68" i="21" s="1"/>
  <c r="I80" i="21" s="1"/>
  <c r="H56" i="21"/>
  <c r="H68" i="21" s="1"/>
  <c r="H80" i="21" s="1"/>
  <c r="G56" i="21"/>
  <c r="G68" i="21" s="1"/>
  <c r="G80" i="21" s="1"/>
  <c r="F56" i="21"/>
  <c r="F68" i="21" s="1"/>
  <c r="F80" i="21" s="1"/>
  <c r="E56" i="21"/>
  <c r="E68" i="21" s="1"/>
  <c r="E80" i="21" s="1"/>
  <c r="D56" i="21"/>
  <c r="D68" i="21" s="1"/>
  <c r="D80" i="21" s="1"/>
  <c r="C56" i="21"/>
  <c r="C68" i="21" s="1"/>
  <c r="C80" i="21" s="1"/>
  <c r="B56" i="21"/>
  <c r="B68" i="21" s="1"/>
  <c r="B80" i="21" s="1"/>
  <c r="A56" i="21"/>
  <c r="A68" i="21" s="1"/>
  <c r="A80" i="21" s="1"/>
  <c r="L55" i="21"/>
  <c r="L67" i="21" s="1"/>
  <c r="I55" i="21"/>
  <c r="I67" i="21" s="1"/>
  <c r="I79" i="21" s="1"/>
  <c r="H55" i="21"/>
  <c r="H67" i="21" s="1"/>
  <c r="H79" i="21" s="1"/>
  <c r="G55" i="21"/>
  <c r="G67" i="21" s="1"/>
  <c r="G79" i="21" s="1"/>
  <c r="F55" i="21"/>
  <c r="F67" i="21" s="1"/>
  <c r="F79" i="21" s="1"/>
  <c r="E55" i="21"/>
  <c r="E67" i="21" s="1"/>
  <c r="E79" i="21" s="1"/>
  <c r="D55" i="21"/>
  <c r="D67" i="21" s="1"/>
  <c r="D79" i="21" s="1"/>
  <c r="C55" i="21"/>
  <c r="C67" i="21" s="1"/>
  <c r="C79" i="21" s="1"/>
  <c r="B55" i="21"/>
  <c r="B67" i="21" s="1"/>
  <c r="B79" i="21" s="1"/>
  <c r="A55" i="21"/>
  <c r="A67" i="21" s="1"/>
  <c r="A79" i="21" s="1"/>
  <c r="L54" i="21"/>
  <c r="L66" i="21" s="1"/>
  <c r="I54" i="21"/>
  <c r="I66" i="21" s="1"/>
  <c r="I78" i="21" s="1"/>
  <c r="H54" i="21"/>
  <c r="H66" i="21" s="1"/>
  <c r="H78" i="21" s="1"/>
  <c r="G54" i="21"/>
  <c r="G66" i="21" s="1"/>
  <c r="G78" i="21" s="1"/>
  <c r="F54" i="21"/>
  <c r="F66" i="21" s="1"/>
  <c r="F78" i="21" s="1"/>
  <c r="E54" i="21"/>
  <c r="E66" i="21" s="1"/>
  <c r="E78" i="21" s="1"/>
  <c r="D54" i="21"/>
  <c r="D66" i="21" s="1"/>
  <c r="D78" i="21" s="1"/>
  <c r="C54" i="21"/>
  <c r="C66" i="21" s="1"/>
  <c r="C78" i="21" s="1"/>
  <c r="B54" i="21"/>
  <c r="B66" i="21" s="1"/>
  <c r="B78" i="21" s="1"/>
  <c r="A54" i="21"/>
  <c r="A66" i="21" s="1"/>
  <c r="A78" i="21" s="1"/>
  <c r="L53" i="21"/>
  <c r="L65" i="21" s="1"/>
  <c r="I53" i="21"/>
  <c r="I65" i="21" s="1"/>
  <c r="I77" i="21" s="1"/>
  <c r="H53" i="21"/>
  <c r="H65" i="21" s="1"/>
  <c r="H77" i="21" s="1"/>
  <c r="G53" i="21"/>
  <c r="G65" i="21" s="1"/>
  <c r="G77" i="21" s="1"/>
  <c r="F53" i="21"/>
  <c r="F65" i="21" s="1"/>
  <c r="F77" i="21" s="1"/>
  <c r="E53" i="21"/>
  <c r="E65" i="21" s="1"/>
  <c r="E77" i="21" s="1"/>
  <c r="D53" i="21"/>
  <c r="D65" i="21" s="1"/>
  <c r="D77" i="21" s="1"/>
  <c r="C53" i="21"/>
  <c r="C65" i="21" s="1"/>
  <c r="C77" i="21" s="1"/>
  <c r="B53" i="21"/>
  <c r="B65" i="21" s="1"/>
  <c r="B77" i="21" s="1"/>
  <c r="A53" i="21"/>
  <c r="A65" i="21" s="1"/>
  <c r="A77" i="21" s="1"/>
  <c r="L52" i="21"/>
  <c r="L64" i="21" s="1"/>
  <c r="I52" i="21"/>
  <c r="I64" i="21" s="1"/>
  <c r="I76" i="21" s="1"/>
  <c r="H52" i="21"/>
  <c r="H64" i="21" s="1"/>
  <c r="H76" i="21" s="1"/>
  <c r="G52" i="21"/>
  <c r="G64" i="21" s="1"/>
  <c r="G76" i="21" s="1"/>
  <c r="F52" i="21"/>
  <c r="F64" i="21" s="1"/>
  <c r="F76" i="21" s="1"/>
  <c r="E52" i="21"/>
  <c r="E64" i="21" s="1"/>
  <c r="E76" i="21" s="1"/>
  <c r="D52" i="21"/>
  <c r="D64" i="21" s="1"/>
  <c r="D76" i="21" s="1"/>
  <c r="C52" i="21"/>
  <c r="C64" i="21" s="1"/>
  <c r="C76" i="21" s="1"/>
  <c r="B52" i="21"/>
  <c r="B64" i="21" s="1"/>
  <c r="B76" i="21" s="1"/>
  <c r="A52" i="21"/>
  <c r="A64" i="21" s="1"/>
  <c r="A76" i="21" s="1"/>
  <c r="L51" i="21"/>
  <c r="L63" i="21" s="1"/>
  <c r="I51" i="21"/>
  <c r="I63" i="21" s="1"/>
  <c r="I75" i="21" s="1"/>
  <c r="H51" i="21"/>
  <c r="H63" i="21" s="1"/>
  <c r="H75" i="21" s="1"/>
  <c r="G51" i="21"/>
  <c r="G63" i="21" s="1"/>
  <c r="G75" i="21" s="1"/>
  <c r="F51" i="21"/>
  <c r="F63" i="21" s="1"/>
  <c r="F75" i="21" s="1"/>
  <c r="E51" i="21"/>
  <c r="E63" i="21" s="1"/>
  <c r="E75" i="21" s="1"/>
  <c r="D51" i="21"/>
  <c r="D63" i="21" s="1"/>
  <c r="D75" i="21" s="1"/>
  <c r="C51" i="21"/>
  <c r="C63" i="21" s="1"/>
  <c r="C75" i="21" s="1"/>
  <c r="B51" i="21"/>
  <c r="B63" i="21" s="1"/>
  <c r="B75" i="21" s="1"/>
  <c r="A51" i="21"/>
  <c r="A63" i="21" s="1"/>
  <c r="A75" i="21" s="1"/>
  <c r="K45" i="21"/>
  <c r="K44" i="21"/>
  <c r="K43" i="21"/>
  <c r="K42" i="21"/>
  <c r="K41" i="21"/>
  <c r="K40" i="21"/>
  <c r="K35" i="21"/>
  <c r="L33" i="21"/>
  <c r="J33" i="21"/>
  <c r="J45" i="21" s="1"/>
  <c r="I33" i="21"/>
  <c r="I45" i="21" s="1"/>
  <c r="H33" i="21"/>
  <c r="H45" i="21" s="1"/>
  <c r="G33" i="21"/>
  <c r="G45" i="21" s="1"/>
  <c r="F33" i="21"/>
  <c r="F45" i="21" s="1"/>
  <c r="E33" i="21"/>
  <c r="E45" i="21" s="1"/>
  <c r="D33" i="21"/>
  <c r="D45" i="21" s="1"/>
  <c r="C33" i="21"/>
  <c r="C45" i="21" s="1"/>
  <c r="B33" i="21"/>
  <c r="B45" i="21" s="1"/>
  <c r="A33" i="21"/>
  <c r="A45" i="21" s="1"/>
  <c r="L32" i="21"/>
  <c r="M32" i="21" s="1"/>
  <c r="J32" i="21"/>
  <c r="J44" i="21" s="1"/>
  <c r="I32" i="21"/>
  <c r="I44" i="21" s="1"/>
  <c r="H32" i="21"/>
  <c r="H44" i="21" s="1"/>
  <c r="G32" i="21"/>
  <c r="G44" i="21" s="1"/>
  <c r="F32" i="21"/>
  <c r="F44" i="21" s="1"/>
  <c r="E32" i="21"/>
  <c r="E44" i="21" s="1"/>
  <c r="D32" i="21"/>
  <c r="D44" i="21" s="1"/>
  <c r="C32" i="21"/>
  <c r="C44" i="21" s="1"/>
  <c r="B32" i="21"/>
  <c r="B44" i="21" s="1"/>
  <c r="A32" i="21"/>
  <c r="A44" i="21" s="1"/>
  <c r="L31" i="21"/>
  <c r="J31" i="21"/>
  <c r="J43" i="21" s="1"/>
  <c r="I31" i="21"/>
  <c r="I43" i="21" s="1"/>
  <c r="H31" i="21"/>
  <c r="H43" i="21" s="1"/>
  <c r="G31" i="21"/>
  <c r="G43" i="21" s="1"/>
  <c r="F31" i="21"/>
  <c r="F43" i="21" s="1"/>
  <c r="E31" i="21"/>
  <c r="E43" i="21" s="1"/>
  <c r="D31" i="21"/>
  <c r="D43" i="21" s="1"/>
  <c r="C31" i="21"/>
  <c r="C43" i="21" s="1"/>
  <c r="B31" i="21"/>
  <c r="B43" i="21" s="1"/>
  <c r="A31" i="21"/>
  <c r="A43" i="21" s="1"/>
  <c r="L30" i="21"/>
  <c r="M53" i="21" s="1"/>
  <c r="J30" i="21"/>
  <c r="J42" i="21" s="1"/>
  <c r="I30" i="21"/>
  <c r="I42" i="21" s="1"/>
  <c r="H30" i="21"/>
  <c r="H42" i="21" s="1"/>
  <c r="G30" i="21"/>
  <c r="G42" i="21" s="1"/>
  <c r="F30" i="21"/>
  <c r="F42" i="21" s="1"/>
  <c r="E30" i="21"/>
  <c r="E42" i="21" s="1"/>
  <c r="D30" i="21"/>
  <c r="D42" i="21" s="1"/>
  <c r="C30" i="21"/>
  <c r="C42" i="21" s="1"/>
  <c r="B30" i="21"/>
  <c r="B42" i="21" s="1"/>
  <c r="A30" i="21"/>
  <c r="A42" i="21" s="1"/>
  <c r="L29" i="21"/>
  <c r="M52" i="21" s="1"/>
  <c r="J29" i="21"/>
  <c r="J41" i="21" s="1"/>
  <c r="I29" i="21"/>
  <c r="I41" i="21" s="1"/>
  <c r="H29" i="21"/>
  <c r="H41" i="21" s="1"/>
  <c r="G29" i="21"/>
  <c r="G41" i="21" s="1"/>
  <c r="F29" i="21"/>
  <c r="F41" i="21" s="1"/>
  <c r="E29" i="21"/>
  <c r="E41" i="21" s="1"/>
  <c r="D29" i="21"/>
  <c r="D41" i="21" s="1"/>
  <c r="C29" i="21"/>
  <c r="C41" i="21" s="1"/>
  <c r="B29" i="21"/>
  <c r="B41" i="21" s="1"/>
  <c r="A29" i="21"/>
  <c r="A41" i="21" s="1"/>
  <c r="L28" i="21"/>
  <c r="J28" i="21"/>
  <c r="J40" i="21" s="1"/>
  <c r="I28" i="21"/>
  <c r="I40" i="21" s="1"/>
  <c r="H28" i="21"/>
  <c r="H40" i="21" s="1"/>
  <c r="G28" i="21"/>
  <c r="G40" i="21" s="1"/>
  <c r="F28" i="21"/>
  <c r="F40" i="21" s="1"/>
  <c r="E28" i="21"/>
  <c r="E40" i="21" s="1"/>
  <c r="D28" i="21"/>
  <c r="D40" i="21" s="1"/>
  <c r="C28" i="21"/>
  <c r="C40" i="21" s="1"/>
  <c r="B28" i="21"/>
  <c r="B40" i="21" s="1"/>
  <c r="A28" i="21"/>
  <c r="A40" i="21" s="1"/>
  <c r="BS23" i="21"/>
  <c r="BR23" i="21"/>
  <c r="BQ23" i="2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L24" i="21" s="1"/>
  <c r="D2" i="21"/>
  <c r="E2" i="21" s="1"/>
  <c r="F2" i="21" s="1"/>
  <c r="M85" i="24" l="1"/>
  <c r="M28" i="24"/>
  <c r="N28" i="24" s="1"/>
  <c r="O28" i="24" s="1"/>
  <c r="P28" i="24" s="1"/>
  <c r="Q28" i="24" s="1"/>
  <c r="R28" i="24" s="1"/>
  <c r="S28" i="24" s="1"/>
  <c r="T28" i="24" s="1"/>
  <c r="U28" i="24" s="1"/>
  <c r="V28" i="24" s="1"/>
  <c r="W28" i="24" s="1"/>
  <c r="X28" i="24" s="1"/>
  <c r="Y28" i="24" s="1"/>
  <c r="Z28" i="24" s="1"/>
  <c r="AA28" i="24" s="1"/>
  <c r="AB28" i="24" s="1"/>
  <c r="AC28" i="24" s="1"/>
  <c r="AD28" i="24" s="1"/>
  <c r="AE28" i="24" s="1"/>
  <c r="AF28" i="24" s="1"/>
  <c r="AG28" i="24" s="1"/>
  <c r="AH28" i="24" s="1"/>
  <c r="AI28" i="24" s="1"/>
  <c r="AJ28" i="24" s="1"/>
  <c r="AK28" i="24" s="1"/>
  <c r="AL28" i="24" s="1"/>
  <c r="AM28" i="24" s="1"/>
  <c r="AN28" i="24" s="1"/>
  <c r="AO28" i="24" s="1"/>
  <c r="AP28" i="24" s="1"/>
  <c r="AQ28" i="24" s="1"/>
  <c r="AR28" i="24" s="1"/>
  <c r="AS28" i="24" s="1"/>
  <c r="AT28" i="24" s="1"/>
  <c r="AU28" i="24" s="1"/>
  <c r="AV28" i="24" s="1"/>
  <c r="AW28" i="24" s="1"/>
  <c r="AX28" i="24" s="1"/>
  <c r="AY28" i="24" s="1"/>
  <c r="AZ28" i="24" s="1"/>
  <c r="BA28" i="24" s="1"/>
  <c r="BB28" i="24" s="1"/>
  <c r="BC28" i="24" s="1"/>
  <c r="BD28" i="24" s="1"/>
  <c r="BE28" i="24" s="1"/>
  <c r="BF28" i="24" s="1"/>
  <c r="BG28" i="24" s="1"/>
  <c r="BH28" i="24" s="1"/>
  <c r="BI28" i="24" s="1"/>
  <c r="BJ28" i="24" s="1"/>
  <c r="BK28" i="24" s="1"/>
  <c r="BL28" i="24" s="1"/>
  <c r="BM28" i="24" s="1"/>
  <c r="BN28" i="24" s="1"/>
  <c r="BO28" i="24" s="1"/>
  <c r="BP28" i="24" s="1"/>
  <c r="BQ28" i="24" s="1"/>
  <c r="BR28" i="24" s="1"/>
  <c r="BS28" i="24" s="1"/>
  <c r="L50" i="25"/>
  <c r="L51" i="25" s="1"/>
  <c r="K41" i="25"/>
  <c r="M22" i="25"/>
  <c r="N22" i="25" s="1"/>
  <c r="O22" i="25" s="1"/>
  <c r="P22" i="25" s="1"/>
  <c r="Q22" i="25" s="1"/>
  <c r="R22" i="25" s="1"/>
  <c r="S22" i="25" s="1"/>
  <c r="T22" i="25" s="1"/>
  <c r="U22" i="25" s="1"/>
  <c r="V22" i="25" s="1"/>
  <c r="W22" i="25" s="1"/>
  <c r="X22" i="25" s="1"/>
  <c r="Y22" i="25" s="1"/>
  <c r="Z22" i="25" s="1"/>
  <c r="AA22" i="25" s="1"/>
  <c r="AB22" i="25" s="1"/>
  <c r="AC22" i="25" s="1"/>
  <c r="AD22" i="25" s="1"/>
  <c r="AE22" i="25" s="1"/>
  <c r="AF22" i="25" s="1"/>
  <c r="AG22" i="25" s="1"/>
  <c r="AH22" i="25" s="1"/>
  <c r="AI22" i="25" s="1"/>
  <c r="AJ22" i="25" s="1"/>
  <c r="AK22" i="25" s="1"/>
  <c r="AL22" i="25" s="1"/>
  <c r="AM22" i="25" s="1"/>
  <c r="AN22" i="25" s="1"/>
  <c r="AO22" i="25" s="1"/>
  <c r="AP22" i="25" s="1"/>
  <c r="AQ22" i="25" s="1"/>
  <c r="AR22" i="25" s="1"/>
  <c r="AS22" i="25" s="1"/>
  <c r="AT22" i="25" s="1"/>
  <c r="AU22" i="25" s="1"/>
  <c r="AV22" i="25" s="1"/>
  <c r="AW22" i="25" s="1"/>
  <c r="AX22" i="25" s="1"/>
  <c r="AY22" i="25" s="1"/>
  <c r="AZ22" i="25" s="1"/>
  <c r="BA22" i="25" s="1"/>
  <c r="BB22" i="25" s="1"/>
  <c r="BC22" i="25" s="1"/>
  <c r="BD22" i="25" s="1"/>
  <c r="BE22" i="25" s="1"/>
  <c r="BF22" i="25" s="1"/>
  <c r="BG22" i="25" s="1"/>
  <c r="BH22" i="25" s="1"/>
  <c r="BI22" i="25" s="1"/>
  <c r="BJ22" i="25" s="1"/>
  <c r="BK22" i="25" s="1"/>
  <c r="BL22" i="25" s="1"/>
  <c r="BM22" i="25" s="1"/>
  <c r="BN22" i="25" s="1"/>
  <c r="BO22" i="25" s="1"/>
  <c r="BP22" i="25" s="1"/>
  <c r="BQ22" i="25" s="1"/>
  <c r="BR22" i="25" s="1"/>
  <c r="BS22" i="25" s="1"/>
  <c r="L56" i="24"/>
  <c r="L52" i="24"/>
  <c r="L55" i="25"/>
  <c r="L65" i="25" s="1"/>
  <c r="K70" i="25"/>
  <c r="K106" i="24"/>
  <c r="K47" i="21"/>
  <c r="M24" i="21"/>
  <c r="N24" i="21" s="1"/>
  <c r="O24" i="21" s="1"/>
  <c r="P24" i="21" s="1"/>
  <c r="Q24" i="21" s="1"/>
  <c r="R24" i="21" s="1"/>
  <c r="S24" i="21" s="1"/>
  <c r="T24" i="21" s="1"/>
  <c r="U24" i="21" s="1"/>
  <c r="V24" i="21" s="1"/>
  <c r="W24" i="21" s="1"/>
  <c r="X24" i="21" s="1"/>
  <c r="Y24" i="21" s="1"/>
  <c r="Z24" i="21" s="1"/>
  <c r="AA24" i="21" s="1"/>
  <c r="AB24" i="21" s="1"/>
  <c r="AC24" i="21" s="1"/>
  <c r="AD24" i="21" s="1"/>
  <c r="AE24" i="21" s="1"/>
  <c r="AF24" i="21" s="1"/>
  <c r="AG24" i="21" s="1"/>
  <c r="AH24" i="21" s="1"/>
  <c r="AI24" i="21" s="1"/>
  <c r="AJ24" i="21" s="1"/>
  <c r="AK24" i="21" s="1"/>
  <c r="AL24" i="21" s="1"/>
  <c r="AM24" i="21" s="1"/>
  <c r="AN24" i="21" s="1"/>
  <c r="AO24" i="21" s="1"/>
  <c r="AP24" i="21" s="1"/>
  <c r="AQ24" i="21" s="1"/>
  <c r="AR24" i="21" s="1"/>
  <c r="AS24" i="21" s="1"/>
  <c r="AT24" i="21" s="1"/>
  <c r="AU24" i="21" s="1"/>
  <c r="AV24" i="21" s="1"/>
  <c r="AW24" i="21" s="1"/>
  <c r="AX24" i="21" s="1"/>
  <c r="AY24" i="21" s="1"/>
  <c r="AZ24" i="21" s="1"/>
  <c r="BA24" i="21" s="1"/>
  <c r="BB24" i="21" s="1"/>
  <c r="BC24" i="21" s="1"/>
  <c r="BD24" i="21" s="1"/>
  <c r="BE24" i="21" s="1"/>
  <c r="BF24" i="21" s="1"/>
  <c r="BG24" i="21" s="1"/>
  <c r="BH24" i="21" s="1"/>
  <c r="BI24" i="21" s="1"/>
  <c r="BJ24" i="21" s="1"/>
  <c r="BK24" i="21" s="1"/>
  <c r="BL24" i="21" s="1"/>
  <c r="BM24" i="21" s="1"/>
  <c r="BN24" i="21" s="1"/>
  <c r="BO24" i="21" s="1"/>
  <c r="BP24" i="21" s="1"/>
  <c r="BQ24" i="21" s="1"/>
  <c r="BR24" i="21" s="1"/>
  <c r="BS24" i="21" s="1"/>
  <c r="M29" i="21"/>
  <c r="N52" i="21" s="1"/>
  <c r="K82" i="21"/>
  <c r="L41" i="21"/>
  <c r="M30" i="21"/>
  <c r="M33" i="21"/>
  <c r="M51" i="21"/>
  <c r="M63" i="21" s="1"/>
  <c r="M75" i="21" s="1"/>
  <c r="L76" i="21"/>
  <c r="M64" i="21"/>
  <c r="M76" i="21" s="1"/>
  <c r="M65" i="21"/>
  <c r="L77" i="21"/>
  <c r="M55" i="21"/>
  <c r="M67" i="21" s="1"/>
  <c r="M44" i="21"/>
  <c r="L44" i="21"/>
  <c r="L42" i="21"/>
  <c r="N55" i="21"/>
  <c r="L78" i="21"/>
  <c r="L43" i="21"/>
  <c r="N32" i="21"/>
  <c r="N44" i="21" s="1"/>
  <c r="L40" i="21"/>
  <c r="M54" i="21"/>
  <c r="M66" i="21" s="1"/>
  <c r="L79" i="21"/>
  <c r="M28" i="21"/>
  <c r="M40" i="21" s="1"/>
  <c r="M31" i="21"/>
  <c r="L35" i="21"/>
  <c r="L45" i="21"/>
  <c r="M56" i="21"/>
  <c r="M68" i="21" s="1"/>
  <c r="M80" i="21" s="1"/>
  <c r="L70" i="21"/>
  <c r="L75" i="21"/>
  <c r="L58" i="21"/>
  <c r="L59" i="21" s="1"/>
  <c r="L80" i="21"/>
  <c r="M32" i="24"/>
  <c r="M48" i="24" s="1"/>
  <c r="M68" i="24"/>
  <c r="M84" i="24" s="1"/>
  <c r="M53" i="24"/>
  <c r="L53" i="24"/>
  <c r="M70" i="24"/>
  <c r="M86" i="24" s="1"/>
  <c r="L55" i="24"/>
  <c r="M39" i="24"/>
  <c r="M55" i="24" s="1"/>
  <c r="M49" i="24"/>
  <c r="M66" i="24"/>
  <c r="M82" i="24" s="1"/>
  <c r="M51" i="24"/>
  <c r="L51" i="24"/>
  <c r="N68" i="24"/>
  <c r="N37" i="24"/>
  <c r="M65" i="24"/>
  <c r="M81" i="24" s="1"/>
  <c r="M97" i="24" s="1"/>
  <c r="L50" i="24"/>
  <c r="M34" i="24"/>
  <c r="M50" i="24" s="1"/>
  <c r="N66" i="24"/>
  <c r="M64" i="24"/>
  <c r="M80" i="24" s="1"/>
  <c r="L49" i="24"/>
  <c r="N35" i="24"/>
  <c r="M72" i="24"/>
  <c r="M88" i="24" s="1"/>
  <c r="M104" i="24" s="1"/>
  <c r="L57" i="24"/>
  <c r="M41" i="24"/>
  <c r="M57" i="24" s="1"/>
  <c r="N33" i="24"/>
  <c r="N49" i="24" s="1"/>
  <c r="M63" i="24"/>
  <c r="M79" i="24" s="1"/>
  <c r="L43" i="24"/>
  <c r="L54" i="24"/>
  <c r="M38" i="24"/>
  <c r="M54" i="24" s="1"/>
  <c r="L95" i="24"/>
  <c r="L90" i="24"/>
  <c r="L96" i="24"/>
  <c r="L98" i="24"/>
  <c r="M36" i="24"/>
  <c r="M40" i="24"/>
  <c r="M56" i="24" s="1"/>
  <c r="K59" i="24"/>
  <c r="L100" i="24"/>
  <c r="L74" i="24"/>
  <c r="L75" i="24" s="1"/>
  <c r="L97" i="24"/>
  <c r="L102" i="24"/>
  <c r="L99" i="24"/>
  <c r="L104" i="24"/>
  <c r="M101" i="24"/>
  <c r="L101" i="24"/>
  <c r="M103" i="24"/>
  <c r="L103" i="24"/>
  <c r="M83" i="24"/>
  <c r="M99" i="24" s="1"/>
  <c r="O45" i="25"/>
  <c r="O26" i="25"/>
  <c r="O36" i="25" s="1"/>
  <c r="L37" i="25"/>
  <c r="M27" i="25"/>
  <c r="M46" i="25"/>
  <c r="M56" i="25" s="1"/>
  <c r="M48" i="25"/>
  <c r="M58" i="25" s="1"/>
  <c r="L39" i="25"/>
  <c r="M29" i="25"/>
  <c r="O47" i="25"/>
  <c r="O28" i="25"/>
  <c r="N36" i="25"/>
  <c r="M36" i="25"/>
  <c r="L31" i="25"/>
  <c r="N45" i="25"/>
  <c r="L67" i="25"/>
  <c r="M47" i="25"/>
  <c r="M57" i="25" s="1"/>
  <c r="M67" i="25" s="1"/>
  <c r="M38" i="25"/>
  <c r="L38" i="25"/>
  <c r="N47" i="25"/>
  <c r="L36" i="25"/>
  <c r="N38" i="25"/>
  <c r="M45" i="25"/>
  <c r="L66" i="25"/>
  <c r="L68" i="25"/>
  <c r="N29" i="21" l="1"/>
  <c r="N41" i="21" s="1"/>
  <c r="L60" i="25"/>
  <c r="L70" i="25"/>
  <c r="L59" i="24"/>
  <c r="M41" i="21"/>
  <c r="L82" i="21"/>
  <c r="N84" i="24"/>
  <c r="N100" i="24" s="1"/>
  <c r="M100" i="24"/>
  <c r="M102" i="24"/>
  <c r="M78" i="21"/>
  <c r="N67" i="24"/>
  <c r="N83" i="24" s="1"/>
  <c r="N36" i="24"/>
  <c r="M95" i="24"/>
  <c r="N53" i="24"/>
  <c r="M68" i="25"/>
  <c r="P28" i="25"/>
  <c r="P38" i="25" s="1"/>
  <c r="P47" i="25"/>
  <c r="M39" i="25"/>
  <c r="M52" i="24"/>
  <c r="M59" i="24" s="1"/>
  <c r="O66" i="24"/>
  <c r="O35" i="24"/>
  <c r="O51" i="24" s="1"/>
  <c r="N65" i="24"/>
  <c r="N81" i="24" s="1"/>
  <c r="N34" i="24"/>
  <c r="N50" i="24" s="1"/>
  <c r="M77" i="21"/>
  <c r="M58" i="21"/>
  <c r="M59" i="21" s="1"/>
  <c r="L41" i="25"/>
  <c r="O38" i="25"/>
  <c r="M74" i="24"/>
  <c r="M75" i="24" s="1"/>
  <c r="M90" i="24"/>
  <c r="O68" i="24"/>
  <c r="O37" i="24"/>
  <c r="N54" i="21"/>
  <c r="N66" i="21" s="1"/>
  <c r="N31" i="21"/>
  <c r="N48" i="25"/>
  <c r="N58" i="25" s="1"/>
  <c r="N29" i="25"/>
  <c r="N39" i="25" s="1"/>
  <c r="N72" i="24"/>
  <c r="N88" i="24" s="1"/>
  <c r="N41" i="24"/>
  <c r="N51" i="24"/>
  <c r="M45" i="21"/>
  <c r="N51" i="21"/>
  <c r="M35" i="21"/>
  <c r="N28" i="21"/>
  <c r="L47" i="21"/>
  <c r="M50" i="25"/>
  <c r="M51" i="25" s="1"/>
  <c r="M55" i="25"/>
  <c r="M31" i="25"/>
  <c r="N46" i="25"/>
  <c r="N27" i="25"/>
  <c r="M43" i="21"/>
  <c r="O55" i="21"/>
  <c r="O32" i="21"/>
  <c r="M66" i="25"/>
  <c r="N57" i="25"/>
  <c r="M37" i="25"/>
  <c r="N71" i="24"/>
  <c r="N87" i="24" s="1"/>
  <c r="N40" i="24"/>
  <c r="N56" i="24" s="1"/>
  <c r="N80" i="24"/>
  <c r="M96" i="24"/>
  <c r="N69" i="24"/>
  <c r="N85" i="24" s="1"/>
  <c r="N38" i="24"/>
  <c r="O64" i="24"/>
  <c r="O33" i="24"/>
  <c r="N70" i="24"/>
  <c r="N86" i="24" s="1"/>
  <c r="N39" i="24"/>
  <c r="M79" i="21"/>
  <c r="N64" i="21"/>
  <c r="L106" i="24"/>
  <c r="N56" i="21"/>
  <c r="N68" i="21" s="1"/>
  <c r="N33" i="21"/>
  <c r="N67" i="21"/>
  <c r="M70" i="21"/>
  <c r="P45" i="25"/>
  <c r="P26" i="25"/>
  <c r="P36" i="25" s="1"/>
  <c r="N82" i="24"/>
  <c r="M98" i="24"/>
  <c r="N63" i="24"/>
  <c r="M43" i="24"/>
  <c r="N32" i="24"/>
  <c r="N53" i="21"/>
  <c r="N65" i="21" s="1"/>
  <c r="M42" i="21"/>
  <c r="N30" i="21"/>
  <c r="O52" i="21" l="1"/>
  <c r="O29" i="21"/>
  <c r="M41" i="25"/>
  <c r="N50" i="25"/>
  <c r="N74" i="24"/>
  <c r="N75" i="24" s="1"/>
  <c r="N56" i="25"/>
  <c r="N66" i="25" s="1"/>
  <c r="M47" i="21"/>
  <c r="M82" i="21"/>
  <c r="N58" i="21"/>
  <c r="N59" i="21" s="1"/>
  <c r="N99" i="24"/>
  <c r="N102" i="24"/>
  <c r="N78" i="21"/>
  <c r="N80" i="21"/>
  <c r="P64" i="24"/>
  <c r="P33" i="24"/>
  <c r="O49" i="24"/>
  <c r="N103" i="24"/>
  <c r="N55" i="25"/>
  <c r="N65" i="25" s="1"/>
  <c r="M60" i="25"/>
  <c r="M65" i="25"/>
  <c r="M70" i="25" s="1"/>
  <c r="O54" i="21"/>
  <c r="O66" i="21" s="1"/>
  <c r="O31" i="21"/>
  <c r="N77" i="21"/>
  <c r="N79" i="24"/>
  <c r="O53" i="24"/>
  <c r="Q47" i="25"/>
  <c r="Q28" i="25"/>
  <c r="P29" i="21"/>
  <c r="P52" i="21"/>
  <c r="O41" i="21"/>
  <c r="O80" i="24"/>
  <c r="O96" i="24" s="1"/>
  <c r="N96" i="24"/>
  <c r="P32" i="21"/>
  <c r="P44" i="21" s="1"/>
  <c r="P55" i="21"/>
  <c r="O82" i="24"/>
  <c r="O98" i="24" s="1"/>
  <c r="N98" i="24"/>
  <c r="O72" i="24"/>
  <c r="O88" i="24" s="1"/>
  <c r="O104" i="24" s="1"/>
  <c r="O41" i="24"/>
  <c r="O57" i="24" s="1"/>
  <c r="N43" i="21"/>
  <c r="N79" i="21"/>
  <c r="Q45" i="25"/>
  <c r="Q26" i="25"/>
  <c r="O64" i="21"/>
  <c r="O76" i="21" s="1"/>
  <c r="N76" i="21"/>
  <c r="O69" i="24"/>
  <c r="O85" i="24" s="1"/>
  <c r="O101" i="24" s="1"/>
  <c r="O38" i="24"/>
  <c r="O54" i="24" s="1"/>
  <c r="N54" i="24"/>
  <c r="O71" i="24"/>
  <c r="O87" i="24" s="1"/>
  <c r="O40" i="24"/>
  <c r="O56" i="24" s="1"/>
  <c r="N52" i="24"/>
  <c r="N67" i="25"/>
  <c r="M106" i="24"/>
  <c r="O84" i="24"/>
  <c r="O65" i="24"/>
  <c r="O81" i="24" s="1"/>
  <c r="O34" i="24"/>
  <c r="O30" i="21"/>
  <c r="O42" i="21" s="1"/>
  <c r="O53" i="21"/>
  <c r="O65" i="21" s="1"/>
  <c r="N42" i="21"/>
  <c r="O46" i="25"/>
  <c r="O27" i="25"/>
  <c r="N31" i="25"/>
  <c r="O63" i="24"/>
  <c r="N43" i="24"/>
  <c r="O32" i="24"/>
  <c r="O48" i="24" s="1"/>
  <c r="N48" i="24"/>
  <c r="O56" i="21"/>
  <c r="O68" i="21" s="1"/>
  <c r="O33" i="21"/>
  <c r="N45" i="21"/>
  <c r="N57" i="24"/>
  <c r="N101" i="24"/>
  <c r="O51" i="21"/>
  <c r="N35" i="21"/>
  <c r="O28" i="21"/>
  <c r="N40" i="21"/>
  <c r="N68" i="25"/>
  <c r="O67" i="24"/>
  <c r="O83" i="24" s="1"/>
  <c r="O36" i="24"/>
  <c r="O67" i="21"/>
  <c r="N51" i="25"/>
  <c r="N97" i="24"/>
  <c r="O44" i="21"/>
  <c r="P68" i="24"/>
  <c r="P37" i="24"/>
  <c r="N104" i="24"/>
  <c r="N37" i="25"/>
  <c r="N41" i="25" s="1"/>
  <c r="N63" i="21"/>
  <c r="O57" i="25"/>
  <c r="O67" i="25" s="1"/>
  <c r="O29" i="25"/>
  <c r="O39" i="25" s="1"/>
  <c r="O48" i="25"/>
  <c r="O58" i="25" s="1"/>
  <c r="O70" i="24"/>
  <c r="O86" i="24" s="1"/>
  <c r="O39" i="24"/>
  <c r="O55" i="24" s="1"/>
  <c r="N55" i="24"/>
  <c r="P66" i="24"/>
  <c r="P35" i="24"/>
  <c r="O56" i="25" l="1"/>
  <c r="O66" i="25" s="1"/>
  <c r="N59" i="24"/>
  <c r="O58" i="21"/>
  <c r="O59" i="21" s="1"/>
  <c r="N47" i="21"/>
  <c r="O80" i="21"/>
  <c r="O78" i="21"/>
  <c r="O102" i="24"/>
  <c r="O68" i="25"/>
  <c r="O99" i="24"/>
  <c r="O77" i="21"/>
  <c r="O103" i="24"/>
  <c r="Q68" i="24"/>
  <c r="Q37" i="24"/>
  <c r="Q53" i="24" s="1"/>
  <c r="P48" i="25"/>
  <c r="P58" i="25" s="1"/>
  <c r="P29" i="25"/>
  <c r="O37" i="25"/>
  <c r="O41" i="25" s="1"/>
  <c r="O79" i="21"/>
  <c r="R45" i="25"/>
  <c r="R26" i="25"/>
  <c r="N70" i="25"/>
  <c r="P56" i="21"/>
  <c r="P68" i="21" s="1"/>
  <c r="P33" i="21"/>
  <c r="P45" i="21" s="1"/>
  <c r="O74" i="24"/>
  <c r="O75" i="24" s="1"/>
  <c r="P64" i="21"/>
  <c r="P76" i="21" s="1"/>
  <c r="Q36" i="25"/>
  <c r="P46" i="25"/>
  <c r="P27" i="25"/>
  <c r="P37" i="25" s="1"/>
  <c r="O31" i="25"/>
  <c r="P71" i="24"/>
  <c r="P87" i="24" s="1"/>
  <c r="P40" i="24"/>
  <c r="P56" i="24" s="1"/>
  <c r="P82" i="24"/>
  <c r="P98" i="24" s="1"/>
  <c r="Q52" i="21"/>
  <c r="Q29" i="21"/>
  <c r="P70" i="24"/>
  <c r="P86" i="24" s="1"/>
  <c r="P39" i="24"/>
  <c r="P57" i="25"/>
  <c r="P53" i="21"/>
  <c r="P65" i="21" s="1"/>
  <c r="P30" i="21"/>
  <c r="P72" i="24"/>
  <c r="P88" i="24" s="1"/>
  <c r="P41" i="24"/>
  <c r="P80" i="24"/>
  <c r="P49" i="24"/>
  <c r="Q66" i="24"/>
  <c r="Q35" i="24"/>
  <c r="Q51" i="24" s="1"/>
  <c r="P51" i="24"/>
  <c r="O97" i="24"/>
  <c r="O50" i="25"/>
  <c r="O51" i="25" s="1"/>
  <c r="P84" i="24"/>
  <c r="P100" i="24" s="1"/>
  <c r="O100" i="24"/>
  <c r="P69" i="24"/>
  <c r="P85" i="24" s="1"/>
  <c r="P38" i="24"/>
  <c r="P54" i="24" s="1"/>
  <c r="P41" i="21"/>
  <c r="N60" i="25"/>
  <c r="O55" i="25"/>
  <c r="Q64" i="24"/>
  <c r="Q33" i="24"/>
  <c r="Q49" i="24" s="1"/>
  <c r="R47" i="25"/>
  <c r="R28" i="25"/>
  <c r="Q38" i="25"/>
  <c r="O45" i="21"/>
  <c r="P65" i="24"/>
  <c r="P81" i="24" s="1"/>
  <c r="P34" i="24"/>
  <c r="O50" i="24"/>
  <c r="N70" i="21"/>
  <c r="O63" i="21"/>
  <c r="N75" i="21"/>
  <c r="N82" i="21" s="1"/>
  <c r="P67" i="21"/>
  <c r="P67" i="24"/>
  <c r="P83" i="24" s="1"/>
  <c r="P36" i="24"/>
  <c r="O52" i="24"/>
  <c r="P53" i="24"/>
  <c r="P51" i="21"/>
  <c r="O35" i="21"/>
  <c r="P28" i="21"/>
  <c r="O40" i="21"/>
  <c r="P63" i="24"/>
  <c r="O43" i="24"/>
  <c r="P32" i="24"/>
  <c r="P48" i="24" s="1"/>
  <c r="Q55" i="21"/>
  <c r="Q32" i="21"/>
  <c r="O79" i="24"/>
  <c r="O95" i="24" s="1"/>
  <c r="N90" i="24"/>
  <c r="N95" i="24"/>
  <c r="N106" i="24" s="1"/>
  <c r="P54" i="21"/>
  <c r="P66" i="21" s="1"/>
  <c r="P31" i="21"/>
  <c r="O43" i="21"/>
  <c r="P56" i="25" l="1"/>
  <c r="O59" i="24"/>
  <c r="O106" i="24"/>
  <c r="P58" i="21"/>
  <c r="P59" i="21" s="1"/>
  <c r="P99" i="24"/>
  <c r="P97" i="24"/>
  <c r="P103" i="24"/>
  <c r="P101" i="24"/>
  <c r="P77" i="21"/>
  <c r="P80" i="21"/>
  <c r="P78" i="21"/>
  <c r="O70" i="21"/>
  <c r="P63" i="21"/>
  <c r="Q53" i="21"/>
  <c r="Q65" i="21" s="1"/>
  <c r="Q30" i="21"/>
  <c r="P42" i="21"/>
  <c r="O90" i="24"/>
  <c r="P79" i="24"/>
  <c r="P95" i="24" s="1"/>
  <c r="R52" i="21"/>
  <c r="R29" i="21"/>
  <c r="R41" i="21" s="1"/>
  <c r="Q41" i="21"/>
  <c r="P74" i="24"/>
  <c r="P75" i="24" s="1"/>
  <c r="O47" i="21"/>
  <c r="P104" i="24"/>
  <c r="R55" i="21"/>
  <c r="R32" i="21"/>
  <c r="Q44" i="21"/>
  <c r="Q65" i="24"/>
  <c r="Q81" i="24" s="1"/>
  <c r="Q34" i="24"/>
  <c r="Q80" i="24"/>
  <c r="Q96" i="24" s="1"/>
  <c r="P96" i="24"/>
  <c r="Q64" i="21"/>
  <c r="Q76" i="21" s="1"/>
  <c r="Q48" i="25"/>
  <c r="Q58" i="25" s="1"/>
  <c r="Q29" i="25"/>
  <c r="P39" i="25"/>
  <c r="P41" i="25" s="1"/>
  <c r="S47" i="25"/>
  <c r="S28" i="25"/>
  <c r="S38" i="25" s="1"/>
  <c r="Q72" i="24"/>
  <c r="Q88" i="24" s="1"/>
  <c r="Q41" i="24"/>
  <c r="Q57" i="24" s="1"/>
  <c r="P57" i="24"/>
  <c r="Q57" i="25"/>
  <c r="P67" i="25"/>
  <c r="Q82" i="24"/>
  <c r="Q98" i="24" s="1"/>
  <c r="Q71" i="24"/>
  <c r="Q87" i="24" s="1"/>
  <c r="Q40" i="24"/>
  <c r="Q51" i="21"/>
  <c r="P35" i="21"/>
  <c r="Q28" i="21"/>
  <c r="P40" i="21"/>
  <c r="Q67" i="24"/>
  <c r="Q83" i="24" s="1"/>
  <c r="Q36" i="24"/>
  <c r="Q84" i="24"/>
  <c r="Q46" i="25"/>
  <c r="Q27" i="25"/>
  <c r="P31" i="25"/>
  <c r="P68" i="25"/>
  <c r="O60" i="25"/>
  <c r="P55" i="25"/>
  <c r="O65" i="25"/>
  <c r="O70" i="25" s="1"/>
  <c r="Q69" i="24"/>
  <c r="Q85" i="24" s="1"/>
  <c r="Q38" i="24"/>
  <c r="Q54" i="24" s="1"/>
  <c r="R66" i="24"/>
  <c r="R35" i="24"/>
  <c r="P50" i="25"/>
  <c r="P51" i="25" s="1"/>
  <c r="P52" i="24"/>
  <c r="P66" i="25"/>
  <c r="Q63" i="24"/>
  <c r="P43" i="24"/>
  <c r="Q32" i="24"/>
  <c r="Q48" i="24" s="1"/>
  <c r="Q67" i="21"/>
  <c r="Q79" i="21" s="1"/>
  <c r="P79" i="21"/>
  <c r="S45" i="25"/>
  <c r="S26" i="25"/>
  <c r="S36" i="25" s="1"/>
  <c r="Q54" i="21"/>
  <c r="Q66" i="21" s="1"/>
  <c r="Q31" i="21"/>
  <c r="Q43" i="21" s="1"/>
  <c r="P43" i="21"/>
  <c r="O75" i="21"/>
  <c r="O82" i="21" s="1"/>
  <c r="R38" i="25"/>
  <c r="R64" i="24"/>
  <c r="R33" i="24"/>
  <c r="R36" i="25"/>
  <c r="Q70" i="24"/>
  <c r="Q86" i="24" s="1"/>
  <c r="Q39" i="24"/>
  <c r="Q55" i="24" s="1"/>
  <c r="P55" i="24"/>
  <c r="P50" i="24"/>
  <c r="Q56" i="21"/>
  <c r="Q68" i="21" s="1"/>
  <c r="Q33" i="21"/>
  <c r="R68" i="24"/>
  <c r="R37" i="24"/>
  <c r="R53" i="24" s="1"/>
  <c r="P102" i="24"/>
  <c r="Q50" i="25" l="1"/>
  <c r="Q51" i="25" s="1"/>
  <c r="P59" i="24"/>
  <c r="Q58" i="21"/>
  <c r="Q59" i="21" s="1"/>
  <c r="Q80" i="21"/>
  <c r="Q101" i="24"/>
  <c r="Q78" i="21"/>
  <c r="Q99" i="24"/>
  <c r="Q102" i="24"/>
  <c r="Q103" i="24"/>
  <c r="Q97" i="24"/>
  <c r="Q104" i="24"/>
  <c r="Q74" i="24"/>
  <c r="Q75" i="24" s="1"/>
  <c r="T45" i="25"/>
  <c r="T26" i="25"/>
  <c r="R63" i="24"/>
  <c r="Q43" i="24"/>
  <c r="R32" i="24"/>
  <c r="Q52" i="24"/>
  <c r="P47" i="21"/>
  <c r="R44" i="21"/>
  <c r="P65" i="25"/>
  <c r="P70" i="25" s="1"/>
  <c r="R82" i="24"/>
  <c r="R98" i="24" s="1"/>
  <c r="Q56" i="25"/>
  <c r="Q42" i="21"/>
  <c r="Q77" i="21"/>
  <c r="R51" i="21"/>
  <c r="Q35" i="21"/>
  <c r="R28" i="21"/>
  <c r="R40" i="21" s="1"/>
  <c r="Q40" i="21"/>
  <c r="T47" i="25"/>
  <c r="T28" i="25"/>
  <c r="Q68" i="25"/>
  <c r="R80" i="24"/>
  <c r="R65" i="24"/>
  <c r="R81" i="24" s="1"/>
  <c r="R34" i="24"/>
  <c r="Q50" i="24"/>
  <c r="S64" i="24"/>
  <c r="S33" i="24"/>
  <c r="R49" i="24"/>
  <c r="R57" i="25"/>
  <c r="R48" i="25"/>
  <c r="R58" i="25" s="1"/>
  <c r="R29" i="25"/>
  <c r="S52" i="21"/>
  <c r="S29" i="21"/>
  <c r="S41" i="21" s="1"/>
  <c r="R69" i="24"/>
  <c r="R85" i="24" s="1"/>
  <c r="R38" i="24"/>
  <c r="R54" i="21"/>
  <c r="R66" i="21" s="1"/>
  <c r="R31" i="21"/>
  <c r="R71" i="24"/>
  <c r="R87" i="24" s="1"/>
  <c r="R40" i="24"/>
  <c r="R56" i="24" s="1"/>
  <c r="R53" i="21"/>
  <c r="R65" i="21" s="1"/>
  <c r="R30" i="21"/>
  <c r="R84" i="24"/>
  <c r="Q100" i="24"/>
  <c r="P106" i="24"/>
  <c r="R72" i="24"/>
  <c r="R88" i="24" s="1"/>
  <c r="R41" i="24"/>
  <c r="S55" i="21"/>
  <c r="S32" i="21"/>
  <c r="P60" i="25"/>
  <c r="Q55" i="25"/>
  <c r="R67" i="21"/>
  <c r="R79" i="21" s="1"/>
  <c r="R67" i="24"/>
  <c r="R83" i="24" s="1"/>
  <c r="R36" i="24"/>
  <c r="R56" i="21"/>
  <c r="R68" i="21" s="1"/>
  <c r="R33" i="21"/>
  <c r="Q45" i="21"/>
  <c r="S68" i="24"/>
  <c r="S37" i="24"/>
  <c r="R70" i="24"/>
  <c r="R86" i="24" s="1"/>
  <c r="R39" i="24"/>
  <c r="S66" i="24"/>
  <c r="S35" i="24"/>
  <c r="R51" i="24"/>
  <c r="Q56" i="24"/>
  <c r="R46" i="25"/>
  <c r="R27" i="25"/>
  <c r="R37" i="25" s="1"/>
  <c r="Q31" i="25"/>
  <c r="Q37" i="25"/>
  <c r="Q67" i="25"/>
  <c r="Q39" i="25"/>
  <c r="R64" i="21"/>
  <c r="R76" i="21" s="1"/>
  <c r="P90" i="24"/>
  <c r="Q79" i="24"/>
  <c r="Q95" i="24" s="1"/>
  <c r="P70" i="21"/>
  <c r="Q63" i="21"/>
  <c r="P75" i="21"/>
  <c r="P82" i="21" s="1"/>
  <c r="R50" i="25" l="1"/>
  <c r="R51" i="25" s="1"/>
  <c r="Q59" i="24"/>
  <c r="R104" i="24"/>
  <c r="R103" i="24"/>
  <c r="R97" i="24"/>
  <c r="R102" i="24"/>
  <c r="R101" i="24"/>
  <c r="R80" i="21"/>
  <c r="R99" i="24"/>
  <c r="R77" i="21"/>
  <c r="R78" i="21"/>
  <c r="R68" i="25"/>
  <c r="S69" i="24"/>
  <c r="S85" i="24" s="1"/>
  <c r="S38" i="24"/>
  <c r="S54" i="24" s="1"/>
  <c r="Q90" i="24"/>
  <c r="R79" i="24"/>
  <c r="T68" i="24"/>
  <c r="T37" i="24"/>
  <c r="T53" i="24" s="1"/>
  <c r="S53" i="24"/>
  <c r="S64" i="21"/>
  <c r="S76" i="21" s="1"/>
  <c r="Q41" i="25"/>
  <c r="S51" i="24"/>
  <c r="S33" i="21"/>
  <c r="S56" i="21"/>
  <c r="S68" i="21" s="1"/>
  <c r="R45" i="21"/>
  <c r="S71" i="24"/>
  <c r="S87" i="24" s="1"/>
  <c r="S40" i="24"/>
  <c r="R54" i="24"/>
  <c r="T64" i="24"/>
  <c r="T33" i="24"/>
  <c r="S49" i="24"/>
  <c r="S65" i="24"/>
  <c r="S81" i="24" s="1"/>
  <c r="S34" i="24"/>
  <c r="R50" i="24"/>
  <c r="S30" i="21"/>
  <c r="S53" i="21"/>
  <c r="S65" i="21" s="1"/>
  <c r="R42" i="21"/>
  <c r="S67" i="24"/>
  <c r="S83" i="24" s="1"/>
  <c r="S36" i="24"/>
  <c r="S52" i="24" s="1"/>
  <c r="S67" i="21"/>
  <c r="S72" i="24"/>
  <c r="S88" i="24" s="1"/>
  <c r="S41" i="24"/>
  <c r="S57" i="24" s="1"/>
  <c r="R57" i="24"/>
  <c r="R74" i="24"/>
  <c r="R75" i="24" s="1"/>
  <c r="S57" i="25"/>
  <c r="S67" i="25" s="1"/>
  <c r="R67" i="25"/>
  <c r="R58" i="21"/>
  <c r="R59" i="21" s="1"/>
  <c r="U26" i="25"/>
  <c r="U36" i="25" s="1"/>
  <c r="U45" i="25"/>
  <c r="Q106" i="24"/>
  <c r="T66" i="24"/>
  <c r="T35" i="24"/>
  <c r="T51" i="24" s="1"/>
  <c r="S29" i="25"/>
  <c r="S39" i="25" s="1"/>
  <c r="S48" i="25"/>
  <c r="S58" i="25" s="1"/>
  <c r="R39" i="25"/>
  <c r="R41" i="25" s="1"/>
  <c r="Q47" i="21"/>
  <c r="S82" i="24"/>
  <c r="R56" i="25"/>
  <c r="Q66" i="25"/>
  <c r="S84" i="24"/>
  <c r="R100" i="24"/>
  <c r="T36" i="25"/>
  <c r="T52" i="21"/>
  <c r="T29" i="21"/>
  <c r="U47" i="25"/>
  <c r="U28" i="25"/>
  <c r="T38" i="25"/>
  <c r="R43" i="24"/>
  <c r="S63" i="24"/>
  <c r="S32" i="24"/>
  <c r="R48" i="24"/>
  <c r="S70" i="24"/>
  <c r="S86" i="24" s="1"/>
  <c r="S39" i="24"/>
  <c r="S55" i="24" s="1"/>
  <c r="R55" i="24"/>
  <c r="Q60" i="25"/>
  <c r="R55" i="25"/>
  <c r="Q65" i="25"/>
  <c r="S54" i="21"/>
  <c r="S66" i="21" s="1"/>
  <c r="S31" i="21"/>
  <c r="R43" i="21"/>
  <c r="Q70" i="21"/>
  <c r="R63" i="21"/>
  <c r="R75" i="21" s="1"/>
  <c r="Q75" i="21"/>
  <c r="Q82" i="21" s="1"/>
  <c r="S46" i="25"/>
  <c r="S27" i="25"/>
  <c r="R31" i="25"/>
  <c r="R52" i="24"/>
  <c r="T55" i="21"/>
  <c r="T32" i="21"/>
  <c r="S44" i="21"/>
  <c r="S80" i="24"/>
  <c r="S96" i="24" s="1"/>
  <c r="R96" i="24"/>
  <c r="S51" i="21"/>
  <c r="R35" i="21"/>
  <c r="S28" i="21"/>
  <c r="S50" i="25" l="1"/>
  <c r="S51" i="25" s="1"/>
  <c r="R82" i="21"/>
  <c r="R47" i="21"/>
  <c r="S58" i="21"/>
  <c r="S59" i="21" s="1"/>
  <c r="S68" i="25"/>
  <c r="S102" i="24"/>
  <c r="S103" i="24"/>
  <c r="S78" i="21"/>
  <c r="S101" i="24"/>
  <c r="S99" i="24"/>
  <c r="S77" i="21"/>
  <c r="S104" i="24"/>
  <c r="S80" i="21"/>
  <c r="S43" i="21"/>
  <c r="T70" i="24"/>
  <c r="T86" i="24" s="1"/>
  <c r="T39" i="24"/>
  <c r="T82" i="24"/>
  <c r="S97" i="24"/>
  <c r="T54" i="21"/>
  <c r="T66" i="21" s="1"/>
  <c r="T31" i="21"/>
  <c r="U52" i="21"/>
  <c r="U29" i="21"/>
  <c r="T41" i="21"/>
  <c r="T65" i="24"/>
  <c r="T81" i="24" s="1"/>
  <c r="T34" i="24"/>
  <c r="U55" i="21"/>
  <c r="U32" i="21"/>
  <c r="T44" i="21"/>
  <c r="R70" i="21"/>
  <c r="S63" i="21"/>
  <c r="T84" i="24"/>
  <c r="S100" i="24"/>
  <c r="V45" i="25"/>
  <c r="V26" i="25"/>
  <c r="V36" i="25" s="1"/>
  <c r="R59" i="24"/>
  <c r="T80" i="24"/>
  <c r="T67" i="24"/>
  <c r="T83" i="24" s="1"/>
  <c r="T36" i="24"/>
  <c r="U64" i="24"/>
  <c r="U33" i="24"/>
  <c r="U49" i="24" s="1"/>
  <c r="T49" i="24"/>
  <c r="V47" i="25"/>
  <c r="V28" i="25"/>
  <c r="V38" i="25" s="1"/>
  <c r="U38" i="25"/>
  <c r="Q70" i="25"/>
  <c r="T29" i="25"/>
  <c r="T48" i="25"/>
  <c r="T58" i="25" s="1"/>
  <c r="U66" i="24"/>
  <c r="U35" i="24"/>
  <c r="T57" i="25"/>
  <c r="T71" i="24"/>
  <c r="T87" i="24" s="1"/>
  <c r="T40" i="24"/>
  <c r="S56" i="24"/>
  <c r="S56" i="25"/>
  <c r="R66" i="25"/>
  <c r="T53" i="21"/>
  <c r="T65" i="21" s="1"/>
  <c r="T30" i="21"/>
  <c r="T64" i="21"/>
  <c r="T76" i="21" s="1"/>
  <c r="S42" i="21"/>
  <c r="T51" i="21"/>
  <c r="S35" i="21"/>
  <c r="T28" i="21"/>
  <c r="T40" i="21" s="1"/>
  <c r="S40" i="21"/>
  <c r="S55" i="25"/>
  <c r="S65" i="25" s="1"/>
  <c r="R60" i="25"/>
  <c r="R65" i="25"/>
  <c r="T63" i="24"/>
  <c r="T32" i="24"/>
  <c r="S43" i="24"/>
  <c r="S48" i="24"/>
  <c r="T67" i="21"/>
  <c r="S79" i="21"/>
  <c r="U68" i="24"/>
  <c r="U37" i="24"/>
  <c r="U53" i="24" s="1"/>
  <c r="T46" i="25"/>
  <c r="T27" i="25"/>
  <c r="S31" i="25"/>
  <c r="S37" i="25"/>
  <c r="S41" i="25" s="1"/>
  <c r="T72" i="24"/>
  <c r="T88" i="24" s="1"/>
  <c r="T41" i="24"/>
  <c r="S50" i="24"/>
  <c r="T69" i="24"/>
  <c r="T85" i="24" s="1"/>
  <c r="T38" i="24"/>
  <c r="S98" i="24"/>
  <c r="S74" i="24"/>
  <c r="S75" i="24" s="1"/>
  <c r="T56" i="21"/>
  <c r="T68" i="21" s="1"/>
  <c r="T33" i="21"/>
  <c r="S45" i="21"/>
  <c r="R90" i="24"/>
  <c r="S79" i="24"/>
  <c r="R95" i="24"/>
  <c r="R106" i="24" s="1"/>
  <c r="T50" i="25" l="1"/>
  <c r="T51" i="25" s="1"/>
  <c r="S59" i="24"/>
  <c r="T103" i="24"/>
  <c r="T77" i="21"/>
  <c r="T80" i="21"/>
  <c r="T101" i="24"/>
  <c r="T102" i="24"/>
  <c r="T104" i="24"/>
  <c r="T68" i="25"/>
  <c r="T99" i="24"/>
  <c r="T97" i="24"/>
  <c r="V64" i="24"/>
  <c r="V33" i="24"/>
  <c r="U69" i="24"/>
  <c r="U85" i="24" s="1"/>
  <c r="U38" i="24"/>
  <c r="T54" i="24"/>
  <c r="V37" i="24"/>
  <c r="V68" i="24"/>
  <c r="U67" i="21"/>
  <c r="T79" i="21"/>
  <c r="R70" i="25"/>
  <c r="W45" i="25"/>
  <c r="W26" i="25"/>
  <c r="U72" i="24"/>
  <c r="U88" i="24" s="1"/>
  <c r="U41" i="24"/>
  <c r="T57" i="24"/>
  <c r="U56" i="21"/>
  <c r="U68" i="21" s="1"/>
  <c r="U33" i="21"/>
  <c r="T45" i="21"/>
  <c r="U63" i="24"/>
  <c r="T43" i="24"/>
  <c r="U32" i="24"/>
  <c r="T48" i="24"/>
  <c r="U48" i="25"/>
  <c r="U58" i="25" s="1"/>
  <c r="U29" i="25"/>
  <c r="T39" i="25"/>
  <c r="W47" i="25"/>
  <c r="W28" i="25"/>
  <c r="U71" i="24"/>
  <c r="U87" i="24" s="1"/>
  <c r="U40" i="24"/>
  <c r="T56" i="24"/>
  <c r="T55" i="25"/>
  <c r="S60" i="25"/>
  <c r="S47" i="21"/>
  <c r="V55" i="21"/>
  <c r="V32" i="21"/>
  <c r="U44" i="21"/>
  <c r="U54" i="21"/>
  <c r="U66" i="21" s="1"/>
  <c r="U31" i="21"/>
  <c r="T43" i="21"/>
  <c r="T56" i="25"/>
  <c r="S66" i="25"/>
  <c r="S70" i="25" s="1"/>
  <c r="U57" i="25"/>
  <c r="T67" i="25"/>
  <c r="U53" i="21"/>
  <c r="U65" i="21" s="1"/>
  <c r="U30" i="21"/>
  <c r="T42" i="21"/>
  <c r="U67" i="24"/>
  <c r="U83" i="24" s="1"/>
  <c r="U36" i="24"/>
  <c r="T52" i="24"/>
  <c r="S90" i="24"/>
  <c r="T79" i="24"/>
  <c r="S95" i="24"/>
  <c r="S106" i="24" s="1"/>
  <c r="T74" i="24"/>
  <c r="T75" i="24" s="1"/>
  <c r="T35" i="21"/>
  <c r="U28" i="21"/>
  <c r="U51" i="21"/>
  <c r="V66" i="24"/>
  <c r="V35" i="24"/>
  <c r="U51" i="24"/>
  <c r="U80" i="24"/>
  <c r="T96" i="24"/>
  <c r="U70" i="24"/>
  <c r="U86" i="24" s="1"/>
  <c r="U39" i="24"/>
  <c r="U55" i="24" s="1"/>
  <c r="T55" i="24"/>
  <c r="T78" i="21"/>
  <c r="S70" i="21"/>
  <c r="T63" i="21"/>
  <c r="S75" i="21"/>
  <c r="S82" i="21" s="1"/>
  <c r="V52" i="21"/>
  <c r="V29" i="21"/>
  <c r="U65" i="24"/>
  <c r="U81" i="24" s="1"/>
  <c r="U34" i="24"/>
  <c r="T50" i="24"/>
  <c r="U27" i="25"/>
  <c r="U46" i="25"/>
  <c r="T37" i="25"/>
  <c r="T31" i="25"/>
  <c r="T58" i="21"/>
  <c r="T59" i="21" s="1"/>
  <c r="U64" i="21"/>
  <c r="U84" i="24"/>
  <c r="T100" i="24"/>
  <c r="U41" i="21"/>
  <c r="U82" i="24"/>
  <c r="T98" i="24"/>
  <c r="U50" i="25" l="1"/>
  <c r="U51" i="25" s="1"/>
  <c r="W36" i="25"/>
  <c r="T41" i="25"/>
  <c r="T47" i="21"/>
  <c r="U101" i="24"/>
  <c r="U104" i="24"/>
  <c r="U77" i="21"/>
  <c r="U78" i="21"/>
  <c r="U80" i="21"/>
  <c r="U97" i="24"/>
  <c r="U103" i="24"/>
  <c r="U99" i="24"/>
  <c r="U102" i="24"/>
  <c r="V48" i="25"/>
  <c r="V58" i="25" s="1"/>
  <c r="V29" i="25"/>
  <c r="U39" i="25"/>
  <c r="V70" i="24"/>
  <c r="V86" i="24" s="1"/>
  <c r="V39" i="24"/>
  <c r="W55" i="21"/>
  <c r="W32" i="21"/>
  <c r="V44" i="21"/>
  <c r="T59" i="24"/>
  <c r="V67" i="24"/>
  <c r="V83" i="24" s="1"/>
  <c r="V36" i="24"/>
  <c r="U52" i="24"/>
  <c r="V54" i="21"/>
  <c r="V66" i="21" s="1"/>
  <c r="V31" i="21"/>
  <c r="U43" i="21"/>
  <c r="X47" i="25"/>
  <c r="X28" i="25"/>
  <c r="W38" i="25"/>
  <c r="V63" i="24"/>
  <c r="U43" i="24"/>
  <c r="V32" i="24"/>
  <c r="U48" i="24"/>
  <c r="X45" i="25"/>
  <c r="X26" i="25"/>
  <c r="W64" i="24"/>
  <c r="W33" i="24"/>
  <c r="V49" i="24"/>
  <c r="U68" i="25"/>
  <c r="V67" i="21"/>
  <c r="U79" i="21"/>
  <c r="V65" i="24"/>
  <c r="V81" i="24" s="1"/>
  <c r="V34" i="24"/>
  <c r="U50" i="24"/>
  <c r="V72" i="24"/>
  <c r="V88" i="24" s="1"/>
  <c r="V41" i="24"/>
  <c r="U57" i="24"/>
  <c r="V64" i="21"/>
  <c r="U76" i="21"/>
  <c r="T70" i="21"/>
  <c r="U63" i="21"/>
  <c r="T75" i="21"/>
  <c r="T82" i="21" s="1"/>
  <c r="T90" i="24"/>
  <c r="U79" i="24"/>
  <c r="T95" i="24"/>
  <c r="T106" i="24" s="1"/>
  <c r="T60" i="25"/>
  <c r="U55" i="25"/>
  <c r="T65" i="25"/>
  <c r="W68" i="24"/>
  <c r="W37" i="24"/>
  <c r="V53" i="24"/>
  <c r="U56" i="25"/>
  <c r="T66" i="25"/>
  <c r="V53" i="21"/>
  <c r="V65" i="21" s="1"/>
  <c r="V30" i="21"/>
  <c r="U42" i="21"/>
  <c r="V57" i="25"/>
  <c r="U67" i="25"/>
  <c r="U74" i="24"/>
  <c r="U75" i="24" s="1"/>
  <c r="V56" i="21"/>
  <c r="V68" i="21" s="1"/>
  <c r="V33" i="21"/>
  <c r="U45" i="21"/>
  <c r="V69" i="24"/>
  <c r="V85" i="24" s="1"/>
  <c r="V38" i="24"/>
  <c r="U54" i="24"/>
  <c r="V71" i="24"/>
  <c r="V87" i="24" s="1"/>
  <c r="V40" i="24"/>
  <c r="U56" i="24"/>
  <c r="V82" i="24"/>
  <c r="U98" i="24"/>
  <c r="V46" i="25"/>
  <c r="V27" i="25"/>
  <c r="U37" i="25"/>
  <c r="U31" i="25"/>
  <c r="U58" i="21"/>
  <c r="U59" i="21" s="1"/>
  <c r="V84" i="24"/>
  <c r="U100" i="24"/>
  <c r="W52" i="21"/>
  <c r="W29" i="21"/>
  <c r="V41" i="21"/>
  <c r="V80" i="24"/>
  <c r="U96" i="24"/>
  <c r="W66" i="24"/>
  <c r="W35" i="24"/>
  <c r="V51" i="24"/>
  <c r="V51" i="21"/>
  <c r="U35" i="21"/>
  <c r="V28" i="21"/>
  <c r="U40" i="21"/>
  <c r="U41" i="25" l="1"/>
  <c r="V58" i="21"/>
  <c r="V59" i="21" s="1"/>
  <c r="U47" i="21"/>
  <c r="V103" i="24"/>
  <c r="V97" i="24"/>
  <c r="V78" i="21"/>
  <c r="V102" i="24"/>
  <c r="V77" i="21"/>
  <c r="V99" i="24"/>
  <c r="V101" i="24"/>
  <c r="V80" i="21"/>
  <c r="V104" i="24"/>
  <c r="V68" i="25"/>
  <c r="W72" i="24"/>
  <c r="W88" i="24" s="1"/>
  <c r="W41" i="24"/>
  <c r="V57" i="24"/>
  <c r="W69" i="24"/>
  <c r="W85" i="24" s="1"/>
  <c r="W38" i="24"/>
  <c r="V54" i="24"/>
  <c r="V63" i="21"/>
  <c r="U70" i="21"/>
  <c r="U75" i="21"/>
  <c r="U82" i="21" s="1"/>
  <c r="W65" i="24"/>
  <c r="W81" i="24" s="1"/>
  <c r="W34" i="24"/>
  <c r="V50" i="24"/>
  <c r="W84" i="24"/>
  <c r="V100" i="24"/>
  <c r="V50" i="25"/>
  <c r="V51" i="25" s="1"/>
  <c r="W71" i="24"/>
  <c r="W87" i="24" s="1"/>
  <c r="W40" i="24"/>
  <c r="V56" i="24"/>
  <c r="W53" i="21"/>
  <c r="W65" i="21" s="1"/>
  <c r="W30" i="21"/>
  <c r="V42" i="21"/>
  <c r="X68" i="24"/>
  <c r="X37" i="24"/>
  <c r="W53" i="24"/>
  <c r="X66" i="24"/>
  <c r="X35" i="24"/>
  <c r="W51" i="24"/>
  <c r="U90" i="24"/>
  <c r="V79" i="24"/>
  <c r="U95" i="24"/>
  <c r="U106" i="24" s="1"/>
  <c r="W67" i="21"/>
  <c r="V79" i="21"/>
  <c r="V74" i="24"/>
  <c r="V75" i="24" s="1"/>
  <c r="Y45" i="25"/>
  <c r="Y26" i="25"/>
  <c r="X36" i="25"/>
  <c r="W80" i="24"/>
  <c r="V96" i="24"/>
  <c r="X29" i="21"/>
  <c r="X52" i="21"/>
  <c r="W41" i="21"/>
  <c r="W48" i="25"/>
  <c r="W58" i="25" s="1"/>
  <c r="W29" i="25"/>
  <c r="F70" i="3" s="1"/>
  <c r="V39" i="25"/>
  <c r="W82" i="24"/>
  <c r="V98" i="24"/>
  <c r="X64" i="24"/>
  <c r="X33" i="24"/>
  <c r="W49" i="24"/>
  <c r="U59" i="24"/>
  <c r="W67" i="24"/>
  <c r="W83" i="24" s="1"/>
  <c r="J75" i="3" s="1"/>
  <c r="W36" i="24"/>
  <c r="F75" i="3" s="1"/>
  <c r="V52" i="24"/>
  <c r="W56" i="21"/>
  <c r="W68" i="21" s="1"/>
  <c r="J83" i="3" s="1"/>
  <c r="W33" i="21"/>
  <c r="F83" i="3" s="1"/>
  <c r="V45" i="21"/>
  <c r="W57" i="25"/>
  <c r="V67" i="25"/>
  <c r="W51" i="21"/>
  <c r="W28" i="21"/>
  <c r="V35" i="21"/>
  <c r="V40" i="21"/>
  <c r="V56" i="25"/>
  <c r="U66" i="25"/>
  <c r="T70" i="25"/>
  <c r="W70" i="24"/>
  <c r="W86" i="24" s="1"/>
  <c r="W39" i="24"/>
  <c r="V55" i="24"/>
  <c r="W46" i="25"/>
  <c r="W27" i="25"/>
  <c r="F68" i="3" s="1"/>
  <c r="V37" i="25"/>
  <c r="V31" i="25"/>
  <c r="V55" i="25"/>
  <c r="U60" i="25"/>
  <c r="U65" i="25"/>
  <c r="W64" i="21"/>
  <c r="V76" i="21"/>
  <c r="W63" i="24"/>
  <c r="V43" i="24"/>
  <c r="W32" i="24"/>
  <c r="F76" i="3" s="1"/>
  <c r="V48" i="24"/>
  <c r="Y47" i="25"/>
  <c r="Y28" i="25"/>
  <c r="X38" i="25"/>
  <c r="W54" i="21"/>
  <c r="W66" i="21" s="1"/>
  <c r="J82" i="3" s="1"/>
  <c r="W31" i="21"/>
  <c r="F82" i="3" s="1"/>
  <c r="V43" i="21"/>
  <c r="X55" i="21"/>
  <c r="X32" i="21"/>
  <c r="W44" i="21"/>
  <c r="F81" i="3" l="1"/>
  <c r="F84" i="3" s="1"/>
  <c r="J70" i="3"/>
  <c r="F74" i="3"/>
  <c r="W50" i="25"/>
  <c r="W51" i="25" s="1"/>
  <c r="C12" i="25" s="1"/>
  <c r="J74" i="3"/>
  <c r="F71" i="3"/>
  <c r="F77" i="3"/>
  <c r="J77" i="3"/>
  <c r="U70" i="25"/>
  <c r="W103" i="24"/>
  <c r="W97" i="24"/>
  <c r="W78" i="21"/>
  <c r="W104" i="24"/>
  <c r="W80" i="21"/>
  <c r="W102" i="24"/>
  <c r="W77" i="21"/>
  <c r="W68" i="25"/>
  <c r="X63" i="24"/>
  <c r="W43" i="24"/>
  <c r="C4" i="24" s="1"/>
  <c r="X32" i="24"/>
  <c r="W48" i="24"/>
  <c r="Y64" i="24"/>
  <c r="Y33" i="24"/>
  <c r="X49" i="24"/>
  <c r="X65" i="24"/>
  <c r="X81" i="24" s="1"/>
  <c r="X34" i="24"/>
  <c r="W50" i="24"/>
  <c r="X48" i="25"/>
  <c r="X58" i="25" s="1"/>
  <c r="X29" i="25"/>
  <c r="W39" i="25"/>
  <c r="Y52" i="21"/>
  <c r="Y29" i="21"/>
  <c r="X41" i="21"/>
  <c r="X80" i="24"/>
  <c r="W96" i="24"/>
  <c r="Y68" i="24"/>
  <c r="Y37" i="24"/>
  <c r="X53" i="24"/>
  <c r="X56" i="21"/>
  <c r="X68" i="21" s="1"/>
  <c r="X33" i="21"/>
  <c r="W45" i="21"/>
  <c r="X72" i="24"/>
  <c r="X88" i="24" s="1"/>
  <c r="X41" i="24"/>
  <c r="W57" i="24"/>
  <c r="X53" i="21"/>
  <c r="X65" i="21" s="1"/>
  <c r="X30" i="21"/>
  <c r="W42" i="21"/>
  <c r="W99" i="24"/>
  <c r="X64" i="21"/>
  <c r="W76" i="21"/>
  <c r="X69" i="24"/>
  <c r="X85" i="24" s="1"/>
  <c r="X38" i="24"/>
  <c r="W54" i="24"/>
  <c r="W56" i="25"/>
  <c r="V66" i="25"/>
  <c r="Y55" i="21"/>
  <c r="Y32" i="21"/>
  <c r="X44" i="21"/>
  <c r="X46" i="25"/>
  <c r="X27" i="25"/>
  <c r="W37" i="25"/>
  <c r="W31" i="25"/>
  <c r="C4" i="25" s="1"/>
  <c r="W101" i="24"/>
  <c r="X54" i="21"/>
  <c r="X66" i="21" s="1"/>
  <c r="X31" i="21"/>
  <c r="W43" i="21"/>
  <c r="V47" i="21"/>
  <c r="X67" i="21"/>
  <c r="W79" i="21"/>
  <c r="V90" i="24"/>
  <c r="W79" i="24"/>
  <c r="J76" i="3" s="1"/>
  <c r="V95" i="24"/>
  <c r="V106" i="24" s="1"/>
  <c r="Z47" i="25"/>
  <c r="Z28" i="25"/>
  <c r="Y38" i="25"/>
  <c r="X82" i="24"/>
  <c r="W98" i="24"/>
  <c r="Z45" i="25"/>
  <c r="Z26" i="25"/>
  <c r="Y36" i="25"/>
  <c r="Y66" i="24"/>
  <c r="Y35" i="24"/>
  <c r="X51" i="24"/>
  <c r="X51" i="21"/>
  <c r="W35" i="21"/>
  <c r="C4" i="21" s="1"/>
  <c r="X28" i="21"/>
  <c r="W40" i="21"/>
  <c r="V60" i="25"/>
  <c r="W55" i="25"/>
  <c r="V65" i="25"/>
  <c r="W74" i="24"/>
  <c r="W75" i="24" s="1"/>
  <c r="C12" i="24" s="1"/>
  <c r="X70" i="24"/>
  <c r="X86" i="24" s="1"/>
  <c r="X39" i="24"/>
  <c r="W55" i="24"/>
  <c r="X57" i="25"/>
  <c r="W67" i="25"/>
  <c r="V70" i="21"/>
  <c r="W63" i="21"/>
  <c r="J81" i="3" s="1"/>
  <c r="J84" i="3" s="1"/>
  <c r="V75" i="21"/>
  <c r="V82" i="21" s="1"/>
  <c r="X84" i="24"/>
  <c r="W100" i="24"/>
  <c r="V59" i="24"/>
  <c r="V41" i="25"/>
  <c r="W58" i="21"/>
  <c r="W59" i="21" s="1"/>
  <c r="C12" i="21" s="1"/>
  <c r="X67" i="24"/>
  <c r="X83" i="24" s="1"/>
  <c r="X36" i="24"/>
  <c r="W52" i="24"/>
  <c r="X71" i="24"/>
  <c r="X87" i="24" s="1"/>
  <c r="X40" i="24"/>
  <c r="W56" i="24"/>
  <c r="F78" i="3" l="1"/>
  <c r="W41" i="25"/>
  <c r="C8" i="25" s="1"/>
  <c r="J78" i="3"/>
  <c r="J68" i="3"/>
  <c r="J71" i="3" s="1"/>
  <c r="W47" i="21"/>
  <c r="C8" i="21" s="1"/>
  <c r="X68" i="25"/>
  <c r="X78" i="21"/>
  <c r="X102" i="24"/>
  <c r="X97" i="24"/>
  <c r="X103" i="24"/>
  <c r="X104" i="24"/>
  <c r="Y63" i="24"/>
  <c r="X43" i="24"/>
  <c r="Y32" i="24"/>
  <c r="X48" i="24"/>
  <c r="Z52" i="21"/>
  <c r="Z29" i="21"/>
  <c r="Y41" i="21"/>
  <c r="Y80" i="24"/>
  <c r="X96" i="24"/>
  <c r="Y67" i="24"/>
  <c r="Y83" i="24" s="1"/>
  <c r="Y36" i="24"/>
  <c r="X52" i="24"/>
  <c r="W90" i="24"/>
  <c r="C5" i="24" s="1"/>
  <c r="C6" i="24" s="1"/>
  <c r="X79" i="24"/>
  <c r="W95" i="24"/>
  <c r="W106" i="24" s="1"/>
  <c r="C9" i="24" s="1"/>
  <c r="X99" i="24"/>
  <c r="Y72" i="24"/>
  <c r="Y88" i="24" s="1"/>
  <c r="Y41" i="24"/>
  <c r="X57" i="24"/>
  <c r="X77" i="21"/>
  <c r="X58" i="21"/>
  <c r="X59" i="21" s="1"/>
  <c r="W70" i="21"/>
  <c r="C5" i="21" s="1"/>
  <c r="C6" i="21" s="1"/>
  <c r="X63" i="21"/>
  <c r="W75" i="21"/>
  <c r="W82" i="21" s="1"/>
  <c r="C9" i="21" s="1"/>
  <c r="Y70" i="24"/>
  <c r="Y86" i="24" s="1"/>
  <c r="Y39" i="24"/>
  <c r="X55" i="24"/>
  <c r="Y54" i="21"/>
  <c r="Y66" i="21" s="1"/>
  <c r="Y31" i="21"/>
  <c r="X43" i="21"/>
  <c r="Y64" i="21"/>
  <c r="X76" i="21"/>
  <c r="Y53" i="21"/>
  <c r="Y65" i="21" s="1"/>
  <c r="Y30" i="21"/>
  <c r="X42" i="21"/>
  <c r="Y48" i="25"/>
  <c r="Y58" i="25" s="1"/>
  <c r="Y29" i="25"/>
  <c r="X39" i="25"/>
  <c r="Y69" i="24"/>
  <c r="Y85" i="24" s="1"/>
  <c r="Y38" i="24"/>
  <c r="X54" i="24"/>
  <c r="Z68" i="24"/>
  <c r="Z37" i="24"/>
  <c r="Y53" i="24"/>
  <c r="W59" i="24"/>
  <c r="C8" i="24" s="1"/>
  <c r="Y67" i="21"/>
  <c r="X79" i="21"/>
  <c r="Z64" i="24"/>
  <c r="Z33" i="24"/>
  <c r="Y49" i="24"/>
  <c r="Y84" i="24"/>
  <c r="X100" i="24"/>
  <c r="X80" i="21"/>
  <c r="Y71" i="24"/>
  <c r="Y87" i="24" s="1"/>
  <c r="Y40" i="24"/>
  <c r="X56" i="24"/>
  <c r="V70" i="25"/>
  <c r="AA45" i="25"/>
  <c r="AA26" i="25"/>
  <c r="Z36" i="25"/>
  <c r="Y82" i="24"/>
  <c r="X98" i="24"/>
  <c r="AA47" i="25"/>
  <c r="AA28" i="25"/>
  <c r="Z38" i="25"/>
  <c r="Y46" i="25"/>
  <c r="Y27" i="25"/>
  <c r="X37" i="25"/>
  <c r="X31" i="25"/>
  <c r="X56" i="25"/>
  <c r="W66" i="25"/>
  <c r="W60" i="25"/>
  <c r="C5" i="25" s="1"/>
  <c r="C6" i="25" s="1"/>
  <c r="X55" i="25"/>
  <c r="W65" i="25"/>
  <c r="Y51" i="21"/>
  <c r="X35" i="21"/>
  <c r="Y28" i="21"/>
  <c r="X40" i="21"/>
  <c r="Y57" i="25"/>
  <c r="X67" i="25"/>
  <c r="Z66" i="24"/>
  <c r="Z35" i="24"/>
  <c r="Y51" i="24"/>
  <c r="X101" i="24"/>
  <c r="X50" i="25"/>
  <c r="X51" i="25" s="1"/>
  <c r="Z55" i="21"/>
  <c r="Z32" i="21"/>
  <c r="Y44" i="21"/>
  <c r="Y56" i="21"/>
  <c r="Y68" i="21" s="1"/>
  <c r="Y33" i="21"/>
  <c r="X45" i="21"/>
  <c r="Y65" i="24"/>
  <c r="Y81" i="24" s="1"/>
  <c r="Y34" i="24"/>
  <c r="X50" i="24"/>
  <c r="X74" i="24"/>
  <c r="X75" i="24" s="1"/>
  <c r="C10" i="21" l="1"/>
  <c r="Y58" i="21"/>
  <c r="X41" i="25"/>
  <c r="X47" i="21"/>
  <c r="Y104" i="24"/>
  <c r="Y102" i="24"/>
  <c r="Y97" i="24"/>
  <c r="Y68" i="25"/>
  <c r="Y78" i="21"/>
  <c r="Y103" i="24"/>
  <c r="Y77" i="21"/>
  <c r="Z69" i="24"/>
  <c r="Z85" i="24" s="1"/>
  <c r="Z38" i="24"/>
  <c r="Y54" i="24"/>
  <c r="Z80" i="24"/>
  <c r="Y96" i="24"/>
  <c r="Y74" i="24"/>
  <c r="Y75" i="24" s="1"/>
  <c r="Y99" i="24"/>
  <c r="Z67" i="24"/>
  <c r="Z83" i="24" s="1"/>
  <c r="Z36" i="24"/>
  <c r="Y52" i="24"/>
  <c r="AA55" i="21"/>
  <c r="AA32" i="21"/>
  <c r="Z44" i="21"/>
  <c r="Y80" i="21"/>
  <c r="Z46" i="25"/>
  <c r="Z27" i="25"/>
  <c r="Y37" i="25"/>
  <c r="Y31" i="25"/>
  <c r="Z65" i="24"/>
  <c r="Z81" i="24" s="1"/>
  <c r="Z34" i="24"/>
  <c r="Y50" i="24"/>
  <c r="W70" i="25"/>
  <c r="C9" i="25" s="1"/>
  <c r="C10" i="25" s="1"/>
  <c r="Z53" i="21"/>
  <c r="Z65" i="21" s="1"/>
  <c r="Z30" i="21"/>
  <c r="Y42" i="21"/>
  <c r="Z54" i="21"/>
  <c r="Z66" i="21" s="1"/>
  <c r="Z31" i="21"/>
  <c r="Y43" i="21"/>
  <c r="X70" i="21"/>
  <c r="Y63" i="21"/>
  <c r="X75" i="21"/>
  <c r="X82" i="21" s="1"/>
  <c r="Y101" i="24"/>
  <c r="Z56" i="21"/>
  <c r="Z68" i="21" s="1"/>
  <c r="Z33" i="21"/>
  <c r="Y45" i="21"/>
  <c r="AA66" i="24"/>
  <c r="AA35" i="24"/>
  <c r="Z51" i="24"/>
  <c r="X60" i="25"/>
  <c r="Y55" i="25"/>
  <c r="X65" i="25"/>
  <c r="Y50" i="25"/>
  <c r="Y51" i="25" s="1"/>
  <c r="AB47" i="25"/>
  <c r="AB28" i="25"/>
  <c r="AA38" i="25"/>
  <c r="AB45" i="25"/>
  <c r="AB26" i="25"/>
  <c r="AA36" i="25"/>
  <c r="Z71" i="24"/>
  <c r="Z87" i="24" s="1"/>
  <c r="Z40" i="24"/>
  <c r="Y56" i="24"/>
  <c r="Z84" i="24"/>
  <c r="Y100" i="24"/>
  <c r="AA68" i="24"/>
  <c r="AA37" i="24"/>
  <c r="Z53" i="24"/>
  <c r="Z48" i="25"/>
  <c r="Z58" i="25" s="1"/>
  <c r="Z29" i="25"/>
  <c r="Y39" i="25"/>
  <c r="Z70" i="24"/>
  <c r="Z86" i="24" s="1"/>
  <c r="Z39" i="24"/>
  <c r="Y55" i="24"/>
  <c r="Z57" i="25"/>
  <c r="Y67" i="25"/>
  <c r="Z82" i="24"/>
  <c r="Y98" i="24"/>
  <c r="Z67" i="21"/>
  <c r="Y79" i="21"/>
  <c r="AA52" i="21"/>
  <c r="AA29" i="21"/>
  <c r="Z41" i="21"/>
  <c r="X59" i="24"/>
  <c r="Z72" i="24"/>
  <c r="Z88" i="24" s="1"/>
  <c r="Z41" i="24"/>
  <c r="Y57" i="24"/>
  <c r="Z63" i="24"/>
  <c r="Y43" i="24"/>
  <c r="Z32" i="24"/>
  <c r="Y48" i="24"/>
  <c r="Z64" i="21"/>
  <c r="Y76" i="21"/>
  <c r="Y59" i="21"/>
  <c r="Z51" i="21"/>
  <c r="Y35" i="21"/>
  <c r="Z28" i="21"/>
  <c r="Y40" i="21"/>
  <c r="Y56" i="25"/>
  <c r="X66" i="25"/>
  <c r="AA64" i="24"/>
  <c r="AA33" i="24"/>
  <c r="Z49" i="24"/>
  <c r="C10" i="24"/>
  <c r="X90" i="24"/>
  <c r="Y79" i="24"/>
  <c r="X95" i="24"/>
  <c r="X106" i="24" s="1"/>
  <c r="X70" i="25" l="1"/>
  <c r="Z102" i="24"/>
  <c r="Z99" i="24"/>
  <c r="Z78" i="21"/>
  <c r="Z68" i="25"/>
  <c r="Z103" i="24"/>
  <c r="Z104" i="24"/>
  <c r="Z77" i="21"/>
  <c r="Z97" i="24"/>
  <c r="Z80" i="21"/>
  <c r="AA82" i="24"/>
  <c r="Z98" i="24"/>
  <c r="AA54" i="21"/>
  <c r="AA66" i="21" s="1"/>
  <c r="AA31" i="21"/>
  <c r="Z43" i="21"/>
  <c r="Y41" i="25"/>
  <c r="AA72" i="24"/>
  <c r="AA88" i="24" s="1"/>
  <c r="AA41" i="24"/>
  <c r="Z57" i="24"/>
  <c r="AA67" i="21"/>
  <c r="Z79" i="21"/>
  <c r="AB55" i="21"/>
  <c r="AB32" i="21"/>
  <c r="AA44" i="21"/>
  <c r="AC47" i="25"/>
  <c r="AC28" i="25"/>
  <c r="AB38" i="25"/>
  <c r="AB64" i="24"/>
  <c r="AB33" i="24"/>
  <c r="AA49" i="24"/>
  <c r="Z56" i="25"/>
  <c r="Y66" i="25"/>
  <c r="Y47" i="21"/>
  <c r="AB68" i="24"/>
  <c r="AB37" i="24"/>
  <c r="AA53" i="24"/>
  <c r="AA71" i="24"/>
  <c r="AA87" i="24" s="1"/>
  <c r="AA40" i="24"/>
  <c r="Z56" i="24"/>
  <c r="Y70" i="21"/>
  <c r="Z63" i="21"/>
  <c r="Y75" i="21"/>
  <c r="Y82" i="21" s="1"/>
  <c r="AA65" i="24"/>
  <c r="AA81" i="24" s="1"/>
  <c r="AA34" i="24"/>
  <c r="Z50" i="24"/>
  <c r="AA84" i="24"/>
  <c r="Z100" i="24"/>
  <c r="AA51" i="21"/>
  <c r="Z35" i="21"/>
  <c r="AA28" i="21"/>
  <c r="Z40" i="21"/>
  <c r="Z74" i="24"/>
  <c r="Z75" i="24" s="1"/>
  <c r="AA29" i="25"/>
  <c r="AA48" i="25"/>
  <c r="AA58" i="25" s="1"/>
  <c r="Z39" i="25"/>
  <c r="AA56" i="21"/>
  <c r="AA68" i="21" s="1"/>
  <c r="AA33" i="21"/>
  <c r="Z45" i="21"/>
  <c r="AA46" i="25"/>
  <c r="AA27" i="25"/>
  <c r="Z37" i="25"/>
  <c r="Z31" i="25"/>
  <c r="AA69" i="24"/>
  <c r="AA85" i="24" s="1"/>
  <c r="AA38" i="24"/>
  <c r="Z54" i="24"/>
  <c r="AA57" i="25"/>
  <c r="Z67" i="25"/>
  <c r="AA64" i="21"/>
  <c r="Z76" i="21"/>
  <c r="AA70" i="24"/>
  <c r="AA86" i="24" s="1"/>
  <c r="AA39" i="24"/>
  <c r="Z55" i="24"/>
  <c r="AB66" i="24"/>
  <c r="AB35" i="24"/>
  <c r="AA51" i="24"/>
  <c r="Z101" i="24"/>
  <c r="Z50" i="25"/>
  <c r="Z51" i="25" s="1"/>
  <c r="AA67" i="24"/>
  <c r="AA83" i="24" s="1"/>
  <c r="AA36" i="24"/>
  <c r="Z52" i="24"/>
  <c r="AA80" i="24"/>
  <c r="Z96" i="24"/>
  <c r="AB52" i="21"/>
  <c r="AB29" i="21"/>
  <c r="AA41" i="21"/>
  <c r="Y90" i="24"/>
  <c r="Z79" i="24"/>
  <c r="Y95" i="24"/>
  <c r="Y106" i="24" s="1"/>
  <c r="Z58" i="21"/>
  <c r="Z59" i="21" s="1"/>
  <c r="AC45" i="25"/>
  <c r="AC26" i="25"/>
  <c r="AB36" i="25"/>
  <c r="Z55" i="25"/>
  <c r="Y60" i="25"/>
  <c r="Y65" i="25"/>
  <c r="AA30" i="21"/>
  <c r="AA53" i="21"/>
  <c r="AA65" i="21" s="1"/>
  <c r="Z42" i="21"/>
  <c r="Y59" i="24"/>
  <c r="AA63" i="24"/>
  <c r="Z43" i="24"/>
  <c r="AA32" i="24"/>
  <c r="Z48" i="24"/>
  <c r="Y70" i="25" l="1"/>
  <c r="AA78" i="21"/>
  <c r="AA99" i="24"/>
  <c r="AA102" i="24"/>
  <c r="AA68" i="25"/>
  <c r="AA104" i="24"/>
  <c r="AA101" i="24"/>
  <c r="AA77" i="21"/>
  <c r="AA103" i="24"/>
  <c r="AC52" i="21"/>
  <c r="AC29" i="21"/>
  <c r="AB41" i="21"/>
  <c r="AB48" i="25"/>
  <c r="AB58" i="25" s="1"/>
  <c r="AB29" i="25"/>
  <c r="AA39" i="25"/>
  <c r="AB51" i="21"/>
  <c r="AA35" i="21"/>
  <c r="AB28" i="21"/>
  <c r="AA40" i="21"/>
  <c r="Z90" i="24"/>
  <c r="AA79" i="24"/>
  <c r="Z95" i="24"/>
  <c r="Z106" i="24" s="1"/>
  <c r="Z59" i="24"/>
  <c r="AB53" i="21"/>
  <c r="AB65" i="21" s="1"/>
  <c r="AB30" i="21"/>
  <c r="AA42" i="21"/>
  <c r="AB56" i="21"/>
  <c r="AB68" i="21" s="1"/>
  <c r="AB33" i="21"/>
  <c r="AA45" i="21"/>
  <c r="AA58" i="21"/>
  <c r="AA59" i="21" s="1"/>
  <c r="AB71" i="24"/>
  <c r="AB87" i="24" s="1"/>
  <c r="AB40" i="24"/>
  <c r="AA56" i="24"/>
  <c r="AB67" i="21"/>
  <c r="AA79" i="21"/>
  <c r="AA80" i="21"/>
  <c r="AB63" i="24"/>
  <c r="AA43" i="24"/>
  <c r="AB32" i="24"/>
  <c r="AA48" i="24"/>
  <c r="AC66" i="24"/>
  <c r="AC35" i="24"/>
  <c r="AB51" i="24"/>
  <c r="AB70" i="24"/>
  <c r="AB86" i="24" s="1"/>
  <c r="AB39" i="24"/>
  <c r="AA55" i="24"/>
  <c r="AB64" i="21"/>
  <c r="AA76" i="21"/>
  <c r="AB57" i="25"/>
  <c r="AA67" i="25"/>
  <c r="Z41" i="25"/>
  <c r="AC64" i="24"/>
  <c r="AC33" i="24"/>
  <c r="AB49" i="24"/>
  <c r="AC55" i="21"/>
  <c r="AC32" i="21"/>
  <c r="AB44" i="21"/>
  <c r="AA55" i="25"/>
  <c r="Z60" i="25"/>
  <c r="Z65" i="25"/>
  <c r="Z70" i="21"/>
  <c r="AA63" i="21"/>
  <c r="Z75" i="21"/>
  <c r="Z82" i="21" s="1"/>
  <c r="AA97" i="24"/>
  <c r="AB46" i="25"/>
  <c r="AB27" i="25"/>
  <c r="AA37" i="25"/>
  <c r="AA31" i="25"/>
  <c r="AB54" i="21"/>
  <c r="AB66" i="21" s="1"/>
  <c r="AB31" i="21"/>
  <c r="AA43" i="21"/>
  <c r="AB84" i="24"/>
  <c r="AA100" i="24"/>
  <c r="AB72" i="24"/>
  <c r="AB88" i="24" s="1"/>
  <c r="AB41" i="24"/>
  <c r="AA57" i="24"/>
  <c r="AC68" i="24"/>
  <c r="AC37" i="24"/>
  <c r="AB53" i="24"/>
  <c r="AB80" i="24"/>
  <c r="AA96" i="24"/>
  <c r="AA56" i="25"/>
  <c r="Z66" i="25"/>
  <c r="AD47" i="25"/>
  <c r="AD28" i="25"/>
  <c r="AC38" i="25"/>
  <c r="AD45" i="25"/>
  <c r="AD26" i="25"/>
  <c r="AC36" i="25"/>
  <c r="AB65" i="24"/>
  <c r="AB81" i="24" s="1"/>
  <c r="AB34" i="24"/>
  <c r="AA50" i="24"/>
  <c r="AA74" i="24"/>
  <c r="AA75" i="24" s="1"/>
  <c r="AB67" i="24"/>
  <c r="AB83" i="24" s="1"/>
  <c r="AB36" i="24"/>
  <c r="AA52" i="24"/>
  <c r="AB69" i="24"/>
  <c r="AB85" i="24" s="1"/>
  <c r="AB38" i="24"/>
  <c r="AA54" i="24"/>
  <c r="AA50" i="25"/>
  <c r="AA51" i="25" s="1"/>
  <c r="Z47" i="21"/>
  <c r="AB82" i="24"/>
  <c r="AA98" i="24"/>
  <c r="AB50" i="25" l="1"/>
  <c r="AB51" i="25" s="1"/>
  <c r="AA41" i="25"/>
  <c r="Z70" i="25"/>
  <c r="AB101" i="24"/>
  <c r="AB68" i="25"/>
  <c r="AB104" i="24"/>
  <c r="AB78" i="21"/>
  <c r="AB102" i="24"/>
  <c r="AB99" i="24"/>
  <c r="AB103" i="24"/>
  <c r="AB77" i="21"/>
  <c r="AC72" i="24"/>
  <c r="AC88" i="24" s="1"/>
  <c r="AC41" i="24"/>
  <c r="AB57" i="24"/>
  <c r="AC51" i="21"/>
  <c r="AB35" i="21"/>
  <c r="AC28" i="21"/>
  <c r="AB40" i="21"/>
  <c r="AC80" i="24"/>
  <c r="AB96" i="24"/>
  <c r="AB55" i="25"/>
  <c r="AA60" i="25"/>
  <c r="AA65" i="25"/>
  <c r="AA59" i="24"/>
  <c r="AE45" i="25"/>
  <c r="AE26" i="25"/>
  <c r="AD36" i="25"/>
  <c r="AB56" i="25"/>
  <c r="AA66" i="25"/>
  <c r="AA70" i="21"/>
  <c r="AB63" i="21"/>
  <c r="AA75" i="21"/>
  <c r="AA82" i="21" s="1"/>
  <c r="AC63" i="24"/>
  <c r="AB43" i="24"/>
  <c r="AC32" i="24"/>
  <c r="AB48" i="24"/>
  <c r="AC53" i="21"/>
  <c r="AC65" i="21" s="1"/>
  <c r="AC30" i="21"/>
  <c r="AB42" i="21"/>
  <c r="AD52" i="21"/>
  <c r="AD29" i="21"/>
  <c r="AC41" i="21"/>
  <c r="AB58" i="21"/>
  <c r="AB59" i="21" s="1"/>
  <c r="AC48" i="25"/>
  <c r="AC58" i="25" s="1"/>
  <c r="AC29" i="25"/>
  <c r="AB39" i="25"/>
  <c r="AC82" i="24"/>
  <c r="AB98" i="24"/>
  <c r="AC54" i="21"/>
  <c r="AC66" i="21" s="1"/>
  <c r="AC31" i="21"/>
  <c r="AB43" i="21"/>
  <c r="AC69" i="24"/>
  <c r="AC85" i="24" s="1"/>
  <c r="AC38" i="24"/>
  <c r="AB54" i="24"/>
  <c r="AE47" i="25"/>
  <c r="AE28" i="25"/>
  <c r="AD38" i="25"/>
  <c r="AD37" i="24"/>
  <c r="AD68" i="24"/>
  <c r="AC53" i="24"/>
  <c r="AC64" i="21"/>
  <c r="AB76" i="21"/>
  <c r="AD66" i="24"/>
  <c r="AD35" i="24"/>
  <c r="AC51" i="24"/>
  <c r="AC84" i="24"/>
  <c r="AB100" i="24"/>
  <c r="AC27" i="25"/>
  <c r="AC46" i="25"/>
  <c r="AB37" i="25"/>
  <c r="AB31" i="25"/>
  <c r="AD64" i="24"/>
  <c r="AD33" i="24"/>
  <c r="AC49" i="24"/>
  <c r="AC71" i="24"/>
  <c r="AC87" i="24" s="1"/>
  <c r="AC40" i="24"/>
  <c r="AB56" i="24"/>
  <c r="AC67" i="24"/>
  <c r="AC83" i="24" s="1"/>
  <c r="AC36" i="24"/>
  <c r="AB52" i="24"/>
  <c r="AC34" i="24"/>
  <c r="AC65" i="24"/>
  <c r="AC81" i="24" s="1"/>
  <c r="AB50" i="24"/>
  <c r="AB97" i="24"/>
  <c r="AB74" i="24"/>
  <c r="AB75" i="24" s="1"/>
  <c r="AC67" i="21"/>
  <c r="AB79" i="21"/>
  <c r="AC57" i="25"/>
  <c r="AB67" i="25"/>
  <c r="AC70" i="24"/>
  <c r="AC86" i="24" s="1"/>
  <c r="AC39" i="24"/>
  <c r="AB55" i="24"/>
  <c r="AC56" i="21"/>
  <c r="AC68" i="21" s="1"/>
  <c r="AC33" i="21"/>
  <c r="AB45" i="21"/>
  <c r="AA90" i="24"/>
  <c r="AB79" i="24"/>
  <c r="AA95" i="24"/>
  <c r="AA106" i="24" s="1"/>
  <c r="AD55" i="21"/>
  <c r="AD32" i="21"/>
  <c r="AC44" i="21"/>
  <c r="AB80" i="21"/>
  <c r="AA47" i="21"/>
  <c r="AB41" i="25" l="1"/>
  <c r="AA70" i="25"/>
  <c r="AC68" i="25"/>
  <c r="AC101" i="24"/>
  <c r="AC80" i="21"/>
  <c r="AC104" i="24"/>
  <c r="AC78" i="21"/>
  <c r="AC102" i="24"/>
  <c r="AC99" i="24"/>
  <c r="AC103" i="24"/>
  <c r="AD56" i="21"/>
  <c r="AD68" i="21" s="1"/>
  <c r="AD33" i="21"/>
  <c r="AC45" i="21"/>
  <c r="AD70" i="24"/>
  <c r="AD86" i="24" s="1"/>
  <c r="AD39" i="24"/>
  <c r="AC55" i="24"/>
  <c r="AD54" i="21"/>
  <c r="AD66" i="21" s="1"/>
  <c r="AD31" i="21"/>
  <c r="AC43" i="21"/>
  <c r="AD51" i="21"/>
  <c r="AC35" i="21"/>
  <c r="AD28" i="21"/>
  <c r="AC40" i="21"/>
  <c r="AC97" i="24"/>
  <c r="AC50" i="25"/>
  <c r="AC51" i="25" s="1"/>
  <c r="AE66" i="24"/>
  <c r="AE35" i="24"/>
  <c r="AD51" i="24"/>
  <c r="AD48" i="25"/>
  <c r="AD58" i="25" s="1"/>
  <c r="AD29" i="25"/>
  <c r="AC39" i="25"/>
  <c r="AD53" i="21"/>
  <c r="AD65" i="21" s="1"/>
  <c r="AD30" i="21"/>
  <c r="AC42" i="21"/>
  <c r="AB59" i="24"/>
  <c r="AB90" i="24"/>
  <c r="AC79" i="24"/>
  <c r="AB95" i="24"/>
  <c r="AB106" i="24" s="1"/>
  <c r="AC77" i="21"/>
  <c r="AD46" i="25"/>
  <c r="AD27" i="25"/>
  <c r="AC37" i="25"/>
  <c r="AC31" i="25"/>
  <c r="AC58" i="21"/>
  <c r="AC59" i="21" s="1"/>
  <c r="AD82" i="24"/>
  <c r="AC98" i="24"/>
  <c r="AD63" i="24"/>
  <c r="AC43" i="24"/>
  <c r="AD32" i="24"/>
  <c r="AC48" i="24"/>
  <c r="AF45" i="25"/>
  <c r="AF26" i="25"/>
  <c r="AE36" i="25"/>
  <c r="AE52" i="21"/>
  <c r="AE29" i="21"/>
  <c r="AD41" i="21"/>
  <c r="AB70" i="21"/>
  <c r="AC63" i="21"/>
  <c r="AB75" i="21"/>
  <c r="AB82" i="21" s="1"/>
  <c r="AC56" i="25"/>
  <c r="AB66" i="25"/>
  <c r="AD80" i="24"/>
  <c r="AC96" i="24"/>
  <c r="AD69" i="24"/>
  <c r="AD85" i="24" s="1"/>
  <c r="AD38" i="24"/>
  <c r="AC54" i="24"/>
  <c r="AE68" i="24"/>
  <c r="AE37" i="24"/>
  <c r="AD53" i="24"/>
  <c r="AF47" i="25"/>
  <c r="AF28" i="25"/>
  <c r="AE38" i="25"/>
  <c r="AB60" i="25"/>
  <c r="AC55" i="25"/>
  <c r="AB65" i="25"/>
  <c r="AE55" i="21"/>
  <c r="AE32" i="21"/>
  <c r="AD44" i="21"/>
  <c r="AD57" i="25"/>
  <c r="AC67" i="25"/>
  <c r="AD67" i="21"/>
  <c r="AC79" i="21"/>
  <c r="AD67" i="24"/>
  <c r="AD83" i="24" s="1"/>
  <c r="AD36" i="24"/>
  <c r="AC52" i="24"/>
  <c r="AC74" i="24"/>
  <c r="AC75" i="24" s="1"/>
  <c r="AD65" i="24"/>
  <c r="AD81" i="24" s="1"/>
  <c r="AD34" i="24"/>
  <c r="AC50" i="24"/>
  <c r="AD84" i="24"/>
  <c r="AC100" i="24"/>
  <c r="AD72" i="24"/>
  <c r="AD88" i="24" s="1"/>
  <c r="AD41" i="24"/>
  <c r="AC57" i="24"/>
  <c r="AD71" i="24"/>
  <c r="AD87" i="24" s="1"/>
  <c r="AD40" i="24"/>
  <c r="AC56" i="24"/>
  <c r="AE64" i="24"/>
  <c r="AE33" i="24"/>
  <c r="AD49" i="24"/>
  <c r="AD64" i="21"/>
  <c r="AC76" i="21"/>
  <c r="AB47" i="21"/>
  <c r="AD50" i="25" l="1"/>
  <c r="AD51" i="25" s="1"/>
  <c r="AC41" i="25"/>
  <c r="AB70" i="25"/>
  <c r="AD78" i="21"/>
  <c r="AD68" i="25"/>
  <c r="AD102" i="24"/>
  <c r="AD104" i="24"/>
  <c r="AD99" i="24"/>
  <c r="AD80" i="21"/>
  <c r="AD103" i="24"/>
  <c r="AD97" i="24"/>
  <c r="AD101" i="24"/>
  <c r="AE71" i="24"/>
  <c r="AE87" i="24" s="1"/>
  <c r="AE40" i="24"/>
  <c r="AD56" i="24"/>
  <c r="AE84" i="24"/>
  <c r="AD100" i="24"/>
  <c r="AD55" i="25"/>
  <c r="AC60" i="25"/>
  <c r="AC65" i="25"/>
  <c r="AE63" i="24"/>
  <c r="AD43" i="24"/>
  <c r="AE32" i="24"/>
  <c r="AD48" i="24"/>
  <c r="AE53" i="21"/>
  <c r="AE65" i="21" s="1"/>
  <c r="AE30" i="21"/>
  <c r="AD42" i="21"/>
  <c r="AE82" i="24"/>
  <c r="AD98" i="24"/>
  <c r="AG45" i="25"/>
  <c r="AG26" i="25"/>
  <c r="AF36" i="25"/>
  <c r="AE46" i="25"/>
  <c r="AE27" i="25"/>
  <c r="AD37" i="25"/>
  <c r="AD31" i="25"/>
  <c r="AF66" i="24"/>
  <c r="AF35" i="24"/>
  <c r="AE51" i="24"/>
  <c r="AE72" i="24"/>
  <c r="AE88" i="24" s="1"/>
  <c r="AE41" i="24"/>
  <c r="AD57" i="24"/>
  <c r="AE69" i="24"/>
  <c r="AE85" i="24" s="1"/>
  <c r="AE38" i="24"/>
  <c r="AD54" i="24"/>
  <c r="AD77" i="21"/>
  <c r="AC47" i="21"/>
  <c r="AE33" i="21"/>
  <c r="AE56" i="21"/>
  <c r="AE68" i="21" s="1"/>
  <c r="AD45" i="21"/>
  <c r="AF64" i="24"/>
  <c r="AF33" i="24"/>
  <c r="AE49" i="24"/>
  <c r="AE65" i="24"/>
  <c r="AE81" i="24" s="1"/>
  <c r="AE34" i="24"/>
  <c r="AD50" i="24"/>
  <c r="AE67" i="21"/>
  <c r="AD79" i="21"/>
  <c r="AD56" i="25"/>
  <c r="AC66" i="25"/>
  <c r="AC70" i="21"/>
  <c r="AD63" i="21"/>
  <c r="AC75" i="21"/>
  <c r="AC82" i="21" s="1"/>
  <c r="AD74" i="24"/>
  <c r="AD75" i="24" s="1"/>
  <c r="AE54" i="21"/>
  <c r="AE66" i="21" s="1"/>
  <c r="AE31" i="21"/>
  <c r="AD43" i="21"/>
  <c r="AE80" i="24"/>
  <c r="AD96" i="24"/>
  <c r="AF52" i="21"/>
  <c r="AF29" i="21"/>
  <c r="AE41" i="21"/>
  <c r="AE29" i="25"/>
  <c r="AE48" i="25"/>
  <c r="AE58" i="25" s="1"/>
  <c r="AD39" i="25"/>
  <c r="AE51" i="21"/>
  <c r="AD35" i="21"/>
  <c r="AE28" i="21"/>
  <c r="AD40" i="21"/>
  <c r="AC90" i="24"/>
  <c r="AD79" i="24"/>
  <c r="AC95" i="24"/>
  <c r="AC106" i="24" s="1"/>
  <c r="AE57" i="25"/>
  <c r="AD67" i="25"/>
  <c r="AC59" i="24"/>
  <c r="AE64" i="21"/>
  <c r="AD76" i="21"/>
  <c r="AF68" i="24"/>
  <c r="AF37" i="24"/>
  <c r="AE53" i="24"/>
  <c r="AE67" i="24"/>
  <c r="AE83" i="24" s="1"/>
  <c r="AE36" i="24"/>
  <c r="AD52" i="24"/>
  <c r="AF32" i="21"/>
  <c r="AF55" i="21"/>
  <c r="AE44" i="21"/>
  <c r="AG47" i="25"/>
  <c r="AG28" i="25"/>
  <c r="AF38" i="25"/>
  <c r="AD58" i="21"/>
  <c r="AD59" i="21" s="1"/>
  <c r="AE70" i="24"/>
  <c r="AE86" i="24" s="1"/>
  <c r="AE39" i="24"/>
  <c r="AD55" i="24"/>
  <c r="AD47" i="21" l="1"/>
  <c r="AE102" i="24"/>
  <c r="AE97" i="24"/>
  <c r="AE104" i="24"/>
  <c r="AE103" i="24"/>
  <c r="AE68" i="25"/>
  <c r="AE101" i="24"/>
  <c r="AE99" i="24"/>
  <c r="AE78" i="21"/>
  <c r="AE80" i="21"/>
  <c r="AF80" i="24"/>
  <c r="AE96" i="24"/>
  <c r="AD70" i="21"/>
  <c r="AE63" i="21"/>
  <c r="AD75" i="21"/>
  <c r="AD82" i="21" s="1"/>
  <c r="AD60" i="25"/>
  <c r="AE55" i="25"/>
  <c r="AD65" i="25"/>
  <c r="AF57" i="25"/>
  <c r="AE67" i="25"/>
  <c r="AE79" i="24"/>
  <c r="AD90" i="24"/>
  <c r="AD95" i="24"/>
  <c r="AD106" i="24" s="1"/>
  <c r="AF51" i="21"/>
  <c r="AE35" i="21"/>
  <c r="AF28" i="21"/>
  <c r="AE40" i="21"/>
  <c r="AF67" i="21"/>
  <c r="AE79" i="21"/>
  <c r="AF63" i="24"/>
  <c r="AE43" i="24"/>
  <c r="AF32" i="24"/>
  <c r="AE48" i="24"/>
  <c r="AF64" i="21"/>
  <c r="AE76" i="21"/>
  <c r="AE77" i="21"/>
  <c r="AH45" i="25"/>
  <c r="AH26" i="25"/>
  <c r="AG36" i="25"/>
  <c r="AF71" i="24"/>
  <c r="AF87" i="24" s="1"/>
  <c r="AF40" i="24"/>
  <c r="AE56" i="24"/>
  <c r="AD59" i="24"/>
  <c r="AF70" i="24"/>
  <c r="AF86" i="24" s="1"/>
  <c r="AF39" i="24"/>
  <c r="AE55" i="24"/>
  <c r="AE58" i="21"/>
  <c r="AE59" i="21" s="1"/>
  <c r="AF54" i="21"/>
  <c r="AF66" i="21" s="1"/>
  <c r="AF31" i="21"/>
  <c r="AE43" i="21"/>
  <c r="AF56" i="21"/>
  <c r="AF68" i="21" s="1"/>
  <c r="AF33" i="21"/>
  <c r="AE45" i="21"/>
  <c r="AD41" i="25"/>
  <c r="AF53" i="21"/>
  <c r="AF65" i="21" s="1"/>
  <c r="AF30" i="21"/>
  <c r="AE42" i="21"/>
  <c r="AH47" i="25"/>
  <c r="AH28" i="25"/>
  <c r="AG38" i="25"/>
  <c r="AE56" i="25"/>
  <c r="AD66" i="25"/>
  <c r="AF46" i="25"/>
  <c r="AF27" i="25"/>
  <c r="AE37" i="25"/>
  <c r="AE31" i="25"/>
  <c r="AE74" i="24"/>
  <c r="AE75" i="24" s="1"/>
  <c r="AG52" i="21"/>
  <c r="AG29" i="21"/>
  <c r="AF41" i="21"/>
  <c r="AF72" i="24"/>
  <c r="AF88" i="24" s="1"/>
  <c r="AF41" i="24"/>
  <c r="AE57" i="24"/>
  <c r="AG66" i="24"/>
  <c r="AG35" i="24"/>
  <c r="AF51" i="24"/>
  <c r="AF84" i="24"/>
  <c r="AE100" i="24"/>
  <c r="AG55" i="21"/>
  <c r="AG32" i="21"/>
  <c r="AF44" i="21"/>
  <c r="AF67" i="24"/>
  <c r="AF83" i="24" s="1"/>
  <c r="AF36" i="24"/>
  <c r="AE52" i="24"/>
  <c r="AG68" i="24"/>
  <c r="AG37" i="24"/>
  <c r="AF53" i="24"/>
  <c r="AF48" i="25"/>
  <c r="AF58" i="25" s="1"/>
  <c r="AF29" i="25"/>
  <c r="AE39" i="25"/>
  <c r="AG64" i="24"/>
  <c r="AG33" i="24"/>
  <c r="AF49" i="24"/>
  <c r="AE50" i="25"/>
  <c r="AE51" i="25" s="1"/>
  <c r="AC70" i="25"/>
  <c r="AF65" i="24"/>
  <c r="AF81" i="24" s="1"/>
  <c r="AF34" i="24"/>
  <c r="AE50" i="24"/>
  <c r="AF69" i="24"/>
  <c r="AF85" i="24" s="1"/>
  <c r="AF38" i="24"/>
  <c r="AE54" i="24"/>
  <c r="AF82" i="24"/>
  <c r="AE98" i="24"/>
  <c r="AF68" i="25" l="1"/>
  <c r="AF80" i="21"/>
  <c r="AF103" i="24"/>
  <c r="AF102" i="24"/>
  <c r="AF97" i="24"/>
  <c r="AF104" i="24"/>
  <c r="AF101" i="24"/>
  <c r="AF78" i="21"/>
  <c r="AG57" i="25"/>
  <c r="AF67" i="25"/>
  <c r="AE70" i="21"/>
  <c r="AF63" i="21"/>
  <c r="AE75" i="21"/>
  <c r="AE82" i="21" s="1"/>
  <c r="AH68" i="24"/>
  <c r="AH37" i="24"/>
  <c r="AG53" i="24"/>
  <c r="AG67" i="24"/>
  <c r="AG83" i="24" s="1"/>
  <c r="AG36" i="24"/>
  <c r="AF52" i="24"/>
  <c r="AE41" i="25"/>
  <c r="AF56" i="25"/>
  <c r="AE66" i="25"/>
  <c r="AI47" i="25"/>
  <c r="AI28" i="25"/>
  <c r="AH38" i="25"/>
  <c r="AG71" i="24"/>
  <c r="AG87" i="24" s="1"/>
  <c r="AG40" i="24"/>
  <c r="AF56" i="24"/>
  <c r="AF74" i="24"/>
  <c r="AF75" i="24" s="1"/>
  <c r="AF58" i="21"/>
  <c r="AF59" i="21" s="1"/>
  <c r="AG84" i="24"/>
  <c r="AF100" i="24"/>
  <c r="AG72" i="24"/>
  <c r="AG88" i="24" s="1"/>
  <c r="AG41" i="24"/>
  <c r="AF57" i="24"/>
  <c r="AG46" i="25"/>
  <c r="AG27" i="25"/>
  <c r="AF37" i="25"/>
  <c r="AF31" i="25"/>
  <c r="AG64" i="21"/>
  <c r="AF76" i="21"/>
  <c r="AG34" i="24"/>
  <c r="AG65" i="24"/>
  <c r="AG81" i="24" s="1"/>
  <c r="AF50" i="24"/>
  <c r="AG70" i="24"/>
  <c r="AG86" i="24" s="1"/>
  <c r="AG39" i="24"/>
  <c r="AF55" i="24"/>
  <c r="AF99" i="24"/>
  <c r="AG69" i="24"/>
  <c r="AG85" i="24" s="1"/>
  <c r="AG38" i="24"/>
  <c r="AF54" i="24"/>
  <c r="AF50" i="25"/>
  <c r="AF51" i="25" s="1"/>
  <c r="AG53" i="21"/>
  <c r="AG65" i="21" s="1"/>
  <c r="AG30" i="21"/>
  <c r="AF42" i="21"/>
  <c r="AG82" i="24"/>
  <c r="AF98" i="24"/>
  <c r="AH64" i="24"/>
  <c r="AH33" i="24"/>
  <c r="AG49" i="24"/>
  <c r="AG48" i="25"/>
  <c r="AG58" i="25" s="1"/>
  <c r="AG29" i="25"/>
  <c r="AF39" i="25"/>
  <c r="AH66" i="24"/>
  <c r="AH35" i="24"/>
  <c r="AG51" i="24"/>
  <c r="AE59" i="24"/>
  <c r="AG67" i="21"/>
  <c r="AF79" i="21"/>
  <c r="AE47" i="21"/>
  <c r="AE90" i="24"/>
  <c r="AF79" i="24"/>
  <c r="AE95" i="24"/>
  <c r="AE106" i="24" s="1"/>
  <c r="AD70" i="25"/>
  <c r="AF77" i="21"/>
  <c r="AG63" i="24"/>
  <c r="AF43" i="24"/>
  <c r="AG32" i="24"/>
  <c r="AF48" i="24"/>
  <c r="AH55" i="21"/>
  <c r="AH32" i="21"/>
  <c r="AG44" i="21"/>
  <c r="AH52" i="21"/>
  <c r="AH29" i="21"/>
  <c r="AG41" i="21"/>
  <c r="AG56" i="21"/>
  <c r="AG68" i="21" s="1"/>
  <c r="AG33" i="21"/>
  <c r="AF45" i="21"/>
  <c r="AG54" i="21"/>
  <c r="AG66" i="21" s="1"/>
  <c r="AG31" i="21"/>
  <c r="AF43" i="21"/>
  <c r="AI45" i="25"/>
  <c r="AI26" i="25"/>
  <c r="AH36" i="25"/>
  <c r="AG51" i="21"/>
  <c r="AF35" i="21"/>
  <c r="AG28" i="21"/>
  <c r="AF40" i="21"/>
  <c r="AE60" i="25"/>
  <c r="AF55" i="25"/>
  <c r="AE65" i="25"/>
  <c r="AG80" i="24"/>
  <c r="AF96" i="24"/>
  <c r="AE70" i="25" l="1"/>
  <c r="AG50" i="25"/>
  <c r="AG51" i="25" s="1"/>
  <c r="AG74" i="24"/>
  <c r="AG75" i="24" s="1"/>
  <c r="AF47" i="21"/>
  <c r="AG97" i="24"/>
  <c r="AG104" i="24"/>
  <c r="AG68" i="25"/>
  <c r="AG101" i="24"/>
  <c r="AG77" i="21"/>
  <c r="AG103" i="24"/>
  <c r="AG80" i="21"/>
  <c r="AG78" i="21"/>
  <c r="AG102" i="24"/>
  <c r="AF60" i="25"/>
  <c r="AG55" i="25"/>
  <c r="AF65" i="25"/>
  <c r="AG58" i="21"/>
  <c r="AG59" i="21" s="1"/>
  <c r="AJ45" i="25"/>
  <c r="AJ26" i="25"/>
  <c r="AI36" i="25"/>
  <c r="AG99" i="24"/>
  <c r="AH46" i="25"/>
  <c r="AH27" i="25"/>
  <c r="AG37" i="25"/>
  <c r="AG31" i="25"/>
  <c r="AH53" i="21"/>
  <c r="AH65" i="21" s="1"/>
  <c r="AH30" i="21"/>
  <c r="AG42" i="21"/>
  <c r="AH71" i="24"/>
  <c r="AH87" i="24" s="1"/>
  <c r="AH40" i="24"/>
  <c r="AG56" i="24"/>
  <c r="AI55" i="21"/>
  <c r="AI32" i="21"/>
  <c r="AH44" i="21"/>
  <c r="AH69" i="24"/>
  <c r="AH85" i="24" s="1"/>
  <c r="AH38" i="24"/>
  <c r="AG54" i="24"/>
  <c r="AG56" i="25"/>
  <c r="AF66" i="25"/>
  <c r="AI68" i="24"/>
  <c r="AI37" i="24"/>
  <c r="AH53" i="24"/>
  <c r="AF70" i="21"/>
  <c r="AG63" i="21"/>
  <c r="AF75" i="21"/>
  <c r="AF82" i="21" s="1"/>
  <c r="AH57" i="25"/>
  <c r="AG67" i="25"/>
  <c r="AI66" i="24"/>
  <c r="AI35" i="24"/>
  <c r="AH51" i="24"/>
  <c r="AH48" i="25"/>
  <c r="AH58" i="25" s="1"/>
  <c r="AH29" i="25"/>
  <c r="AG39" i="25"/>
  <c r="AH84" i="24"/>
  <c r="AG100" i="24"/>
  <c r="AJ47" i="25"/>
  <c r="AJ28" i="25"/>
  <c r="AI38" i="25"/>
  <c r="AH67" i="24"/>
  <c r="AH83" i="24" s="1"/>
  <c r="AH36" i="24"/>
  <c r="AG52" i="24"/>
  <c r="AF90" i="24"/>
  <c r="AG79" i="24"/>
  <c r="AF95" i="24"/>
  <c r="AF106" i="24" s="1"/>
  <c r="AH67" i="21"/>
  <c r="AG79" i="21"/>
  <c r="AI52" i="21"/>
  <c r="AI29" i="21"/>
  <c r="AH41" i="21"/>
  <c r="AH51" i="21"/>
  <c r="AG35" i="21"/>
  <c r="AH28" i="21"/>
  <c r="AG40" i="21"/>
  <c r="AH56" i="21"/>
  <c r="AH68" i="21" s="1"/>
  <c r="AH33" i="21"/>
  <c r="AG45" i="21"/>
  <c r="AH82" i="24"/>
  <c r="AG98" i="24"/>
  <c r="AH72" i="24"/>
  <c r="AH88" i="24" s="1"/>
  <c r="AH41" i="24"/>
  <c r="AG57" i="24"/>
  <c r="AF59" i="24"/>
  <c r="AH65" i="24"/>
  <c r="AH81" i="24" s="1"/>
  <c r="AH34" i="24"/>
  <c r="AG50" i="24"/>
  <c r="AH80" i="24"/>
  <c r="AG96" i="24"/>
  <c r="AI64" i="24"/>
  <c r="AI33" i="24"/>
  <c r="AH49" i="24"/>
  <c r="AH70" i="24"/>
  <c r="AH86" i="24" s="1"/>
  <c r="AH39" i="24"/>
  <c r="AG55" i="24"/>
  <c r="AH64" i="21"/>
  <c r="AG76" i="21"/>
  <c r="AH54" i="21"/>
  <c r="AH66" i="21" s="1"/>
  <c r="AH31" i="21"/>
  <c r="AG43" i="21"/>
  <c r="AH63" i="24"/>
  <c r="AG43" i="24"/>
  <c r="AH32" i="24"/>
  <c r="AG48" i="24"/>
  <c r="AF41" i="25"/>
  <c r="AH50" i="25" l="1"/>
  <c r="AH51" i="25" s="1"/>
  <c r="AF70" i="25"/>
  <c r="AH58" i="21"/>
  <c r="AH59" i="21" s="1"/>
  <c r="AH102" i="24"/>
  <c r="AH97" i="24"/>
  <c r="AH80" i="21"/>
  <c r="AH103" i="24"/>
  <c r="AH77" i="21"/>
  <c r="AH68" i="25"/>
  <c r="AH101" i="24"/>
  <c r="AH99" i="24"/>
  <c r="AH78" i="21"/>
  <c r="AH104" i="24"/>
  <c r="AI53" i="21"/>
  <c r="AI65" i="21" s="1"/>
  <c r="AI30" i="21"/>
  <c r="AH42" i="21"/>
  <c r="AI70" i="24"/>
  <c r="AI86" i="24" s="1"/>
  <c r="AI39" i="24"/>
  <c r="AH55" i="24"/>
  <c r="AG59" i="24"/>
  <c r="AI64" i="21"/>
  <c r="AH76" i="21"/>
  <c r="AI65" i="24"/>
  <c r="AI81" i="24" s="1"/>
  <c r="AI34" i="24"/>
  <c r="AH50" i="24"/>
  <c r="AI63" i="24"/>
  <c r="AH43" i="24"/>
  <c r="AI32" i="24"/>
  <c r="H76" i="3" s="1"/>
  <c r="G76" i="3" s="1"/>
  <c r="AH48" i="24"/>
  <c r="AI67" i="21"/>
  <c r="AH79" i="21"/>
  <c r="AI84" i="24"/>
  <c r="AH100" i="24"/>
  <c r="AI71" i="24"/>
  <c r="AI87" i="24" s="1"/>
  <c r="AI40" i="24"/>
  <c r="AH56" i="24"/>
  <c r="AG47" i="21"/>
  <c r="AH56" i="25"/>
  <c r="AG66" i="25"/>
  <c r="AI69" i="24"/>
  <c r="AI85" i="24" s="1"/>
  <c r="AI38" i="24"/>
  <c r="AH54" i="24"/>
  <c r="AI54" i="21"/>
  <c r="AI66" i="21" s="1"/>
  <c r="AI31" i="21"/>
  <c r="AH43" i="21"/>
  <c r="AI48" i="25"/>
  <c r="AI58" i="25" s="1"/>
  <c r="AI29" i="25"/>
  <c r="H70" i="3" s="1"/>
  <c r="G70" i="3" s="1"/>
  <c r="AH39" i="25"/>
  <c r="AH63" i="21"/>
  <c r="AG70" i="21"/>
  <c r="AG75" i="21"/>
  <c r="AG82" i="21" s="1"/>
  <c r="AJ55" i="21"/>
  <c r="AJ32" i="21"/>
  <c r="AI44" i="21"/>
  <c r="AI82" i="24"/>
  <c r="AH98" i="24"/>
  <c r="AI33" i="21"/>
  <c r="AI56" i="21"/>
  <c r="AI68" i="21" s="1"/>
  <c r="AH45" i="21"/>
  <c r="AJ52" i="21"/>
  <c r="AJ29" i="21"/>
  <c r="AI41" i="21"/>
  <c r="AJ64" i="24"/>
  <c r="AJ33" i="24"/>
  <c r="AI49" i="24"/>
  <c r="AI51" i="21"/>
  <c r="AH35" i="21"/>
  <c r="AI28" i="21"/>
  <c r="AH40" i="21"/>
  <c r="AK47" i="25"/>
  <c r="AK28" i="25"/>
  <c r="AJ38" i="25"/>
  <c r="AI57" i="25"/>
  <c r="AH67" i="25"/>
  <c r="AJ68" i="24"/>
  <c r="AJ37" i="24"/>
  <c r="AI53" i="24"/>
  <c r="AG41" i="25"/>
  <c r="AG60" i="25"/>
  <c r="AH55" i="25"/>
  <c r="AG65" i="25"/>
  <c r="AH74" i="24"/>
  <c r="AH75" i="24" s="1"/>
  <c r="AI72" i="24"/>
  <c r="AI88" i="24" s="1"/>
  <c r="AI41" i="24"/>
  <c r="AH57" i="24"/>
  <c r="AK45" i="25"/>
  <c r="AK26" i="25"/>
  <c r="AJ36" i="25"/>
  <c r="AI80" i="24"/>
  <c r="AH96" i="24"/>
  <c r="AG90" i="24"/>
  <c r="AH79" i="24"/>
  <c r="AG95" i="24"/>
  <c r="AG106" i="24" s="1"/>
  <c r="AI67" i="24"/>
  <c r="AI83" i="24" s="1"/>
  <c r="M75" i="3" s="1"/>
  <c r="L75" i="3" s="1"/>
  <c r="AI36" i="24"/>
  <c r="H75" i="3" s="1"/>
  <c r="G75" i="3" s="1"/>
  <c r="AH52" i="24"/>
  <c r="AJ66" i="24"/>
  <c r="AJ35" i="24"/>
  <c r="AI51" i="24"/>
  <c r="AI46" i="25"/>
  <c r="AI27" i="25"/>
  <c r="H68" i="3" s="1"/>
  <c r="AH37" i="25"/>
  <c r="AH31" i="25"/>
  <c r="H81" i="3" l="1"/>
  <c r="G81" i="3" s="1"/>
  <c r="AG70" i="25"/>
  <c r="M74" i="3"/>
  <c r="L74" i="3" s="1"/>
  <c r="H77" i="3"/>
  <c r="G77" i="3" s="1"/>
  <c r="H74" i="3"/>
  <c r="G74" i="3" s="1"/>
  <c r="AH41" i="25"/>
  <c r="M82" i="3"/>
  <c r="L82" i="3" s="1"/>
  <c r="H82" i="3"/>
  <c r="M83" i="3"/>
  <c r="L83" i="3" s="1"/>
  <c r="M70" i="3"/>
  <c r="L70" i="3" s="1"/>
  <c r="H83" i="3"/>
  <c r="G83" i="3" s="1"/>
  <c r="M77" i="3"/>
  <c r="L77" i="3" s="1"/>
  <c r="H71" i="3"/>
  <c r="T71" i="3" s="1"/>
  <c r="G68" i="3"/>
  <c r="G71" i="3" s="1"/>
  <c r="AI50" i="25"/>
  <c r="AI51" i="25" s="1"/>
  <c r="D12" i="25" s="1"/>
  <c r="AI97" i="24"/>
  <c r="AI99" i="24"/>
  <c r="N75" i="3" s="1"/>
  <c r="AI103" i="24"/>
  <c r="AI102" i="24"/>
  <c r="AI80" i="21"/>
  <c r="N83" i="3" s="1"/>
  <c r="AI68" i="25"/>
  <c r="AI101" i="24"/>
  <c r="AI104" i="24"/>
  <c r="AI78" i="21"/>
  <c r="N82" i="3" s="1"/>
  <c r="AL47" i="25"/>
  <c r="AL28" i="25"/>
  <c r="AK38" i="25"/>
  <c r="AJ84" i="24"/>
  <c r="AI100" i="24"/>
  <c r="AI58" i="21"/>
  <c r="AI59" i="21" s="1"/>
  <c r="D12" i="21" s="1"/>
  <c r="AK64" i="24"/>
  <c r="AK33" i="24"/>
  <c r="AJ49" i="24"/>
  <c r="AK52" i="21"/>
  <c r="AK29" i="21"/>
  <c r="AJ41" i="21"/>
  <c r="AJ56" i="21"/>
  <c r="AJ68" i="21" s="1"/>
  <c r="AJ33" i="21"/>
  <c r="AI45" i="21"/>
  <c r="I83" i="3" s="1"/>
  <c r="AK55" i="21"/>
  <c r="AK32" i="21"/>
  <c r="AJ44" i="21"/>
  <c r="AJ48" i="25"/>
  <c r="AJ58" i="25" s="1"/>
  <c r="AJ29" i="25"/>
  <c r="AI39" i="25"/>
  <c r="I70" i="3" s="1"/>
  <c r="AJ70" i="24"/>
  <c r="AJ86" i="24" s="1"/>
  <c r="AJ39" i="24"/>
  <c r="AI55" i="24"/>
  <c r="AH90" i="24"/>
  <c r="AI79" i="24"/>
  <c r="M76" i="3" s="1"/>
  <c r="L76" i="3" s="1"/>
  <c r="AH95" i="24"/>
  <c r="AH106" i="24" s="1"/>
  <c r="AJ72" i="24"/>
  <c r="AJ88" i="24" s="1"/>
  <c r="AJ41" i="24"/>
  <c r="AI57" i="24"/>
  <c r="AI77" i="21"/>
  <c r="AK68" i="24"/>
  <c r="AK37" i="24"/>
  <c r="AJ53" i="24"/>
  <c r="AJ80" i="24"/>
  <c r="AI96" i="24"/>
  <c r="AJ57" i="25"/>
  <c r="AI67" i="25"/>
  <c r="AJ71" i="24"/>
  <c r="AJ87" i="24" s="1"/>
  <c r="AJ40" i="24"/>
  <c r="AI56" i="24"/>
  <c r="AH59" i="24"/>
  <c r="AJ54" i="21"/>
  <c r="AJ66" i="21" s="1"/>
  <c r="AJ31" i="21"/>
  <c r="AI43" i="21"/>
  <c r="I82" i="3" s="1"/>
  <c r="AJ69" i="24"/>
  <c r="AJ85" i="24" s="1"/>
  <c r="AJ38" i="24"/>
  <c r="AI54" i="24"/>
  <c r="AJ65" i="24"/>
  <c r="AJ81" i="24" s="1"/>
  <c r="AJ34" i="24"/>
  <c r="AI50" i="24"/>
  <c r="AJ67" i="24"/>
  <c r="AJ83" i="24" s="1"/>
  <c r="AJ36" i="24"/>
  <c r="AI52" i="24"/>
  <c r="I75" i="3" s="1"/>
  <c r="AH70" i="21"/>
  <c r="AI63" i="21"/>
  <c r="M81" i="3" s="1"/>
  <c r="AH75" i="21"/>
  <c r="AH82" i="21" s="1"/>
  <c r="AJ67" i="21"/>
  <c r="AI79" i="21"/>
  <c r="AJ63" i="24"/>
  <c r="AJ32" i="24"/>
  <c r="AI43" i="24"/>
  <c r="D4" i="24" s="1"/>
  <c r="AI48" i="24"/>
  <c r="I76" i="3" s="1"/>
  <c r="AJ53" i="21"/>
  <c r="AJ65" i="21" s="1"/>
  <c r="AJ30" i="21"/>
  <c r="AI42" i="21"/>
  <c r="AL45" i="25"/>
  <c r="AL26" i="25"/>
  <c r="AK36" i="25"/>
  <c r="AI55" i="25"/>
  <c r="AH60" i="25"/>
  <c r="AH65" i="25"/>
  <c r="AH47" i="21"/>
  <c r="AI56" i="25"/>
  <c r="AH66" i="25"/>
  <c r="AJ46" i="25"/>
  <c r="AJ27" i="25"/>
  <c r="AI37" i="25"/>
  <c r="I68" i="3" s="1"/>
  <c r="AI31" i="25"/>
  <c r="D4" i="25" s="1"/>
  <c r="AK66" i="24"/>
  <c r="AK35" i="24"/>
  <c r="AJ51" i="24"/>
  <c r="AJ51" i="21"/>
  <c r="AI35" i="21"/>
  <c r="D4" i="21" s="1"/>
  <c r="AJ28" i="21"/>
  <c r="AI40" i="21"/>
  <c r="AJ82" i="24"/>
  <c r="AI98" i="24"/>
  <c r="AI74" i="24"/>
  <c r="AI75" i="24" s="1"/>
  <c r="D12" i="24" s="1"/>
  <c r="AJ64" i="21"/>
  <c r="AI76" i="21"/>
  <c r="H78" i="3" l="1"/>
  <c r="T78" i="3" s="1"/>
  <c r="N74" i="3"/>
  <c r="G78" i="3"/>
  <c r="I71" i="3"/>
  <c r="N70" i="3"/>
  <c r="AJ50" i="25"/>
  <c r="AJ51" i="25" s="1"/>
  <c r="H84" i="3"/>
  <c r="T84" i="3" s="1"/>
  <c r="I81" i="3"/>
  <c r="I84" i="3" s="1"/>
  <c r="I74" i="3"/>
  <c r="G82" i="3"/>
  <c r="G84" i="3" s="1"/>
  <c r="I77" i="3"/>
  <c r="AH70" i="25"/>
  <c r="M68" i="3"/>
  <c r="N77" i="3"/>
  <c r="AJ74" i="24"/>
  <c r="AJ75" i="24" s="1"/>
  <c r="L78" i="3"/>
  <c r="P78" i="3" s="1"/>
  <c r="M78" i="3"/>
  <c r="AJ58" i="21"/>
  <c r="AJ59" i="21" s="1"/>
  <c r="L81" i="3"/>
  <c r="L84" i="3" s="1"/>
  <c r="P84" i="3" s="1"/>
  <c r="M84" i="3"/>
  <c r="AI47" i="21"/>
  <c r="D8" i="21" s="1"/>
  <c r="AJ104" i="24"/>
  <c r="AJ68" i="25"/>
  <c r="AJ102" i="24"/>
  <c r="AJ101" i="24"/>
  <c r="AJ99" i="24"/>
  <c r="AJ97" i="24"/>
  <c r="AJ77" i="21"/>
  <c r="AJ103" i="24"/>
  <c r="AJ80" i="21"/>
  <c r="AK63" i="24"/>
  <c r="AJ43" i="24"/>
  <c r="AK32" i="24"/>
  <c r="AJ48" i="24"/>
  <c r="AK57" i="25"/>
  <c r="AJ67" i="25"/>
  <c r="AL37" i="24"/>
  <c r="AL68" i="24"/>
  <c r="AK53" i="24"/>
  <c r="AK48" i="25"/>
  <c r="AK58" i="25" s="1"/>
  <c r="AK29" i="25"/>
  <c r="AJ39" i="25"/>
  <c r="AK53" i="21"/>
  <c r="AK65" i="21" s="1"/>
  <c r="AK30" i="21"/>
  <c r="AJ42" i="21"/>
  <c r="AI70" i="21"/>
  <c r="D5" i="21" s="1"/>
  <c r="D6" i="21" s="1"/>
  <c r="AJ63" i="21"/>
  <c r="AI75" i="21"/>
  <c r="N81" i="3" s="1"/>
  <c r="AL52" i="21"/>
  <c r="AL29" i="21"/>
  <c r="AK41" i="21"/>
  <c r="AL64" i="24"/>
  <c r="AL33" i="24"/>
  <c r="AK49" i="24"/>
  <c r="AK51" i="21"/>
  <c r="AJ35" i="21"/>
  <c r="AK28" i="21"/>
  <c r="AJ40" i="21"/>
  <c r="AK69" i="24"/>
  <c r="AK85" i="24" s="1"/>
  <c r="AK38" i="24"/>
  <c r="AJ54" i="24"/>
  <c r="AK72" i="24"/>
  <c r="AK88" i="24" s="1"/>
  <c r="AK41" i="24"/>
  <c r="AJ57" i="24"/>
  <c r="AK70" i="24"/>
  <c r="AK86" i="24" s="1"/>
  <c r="AK39" i="24"/>
  <c r="AJ55" i="24"/>
  <c r="AJ78" i="21"/>
  <c r="AK67" i="24"/>
  <c r="AK83" i="24" s="1"/>
  <c r="AK36" i="24"/>
  <c r="AJ52" i="24"/>
  <c r="AK65" i="24"/>
  <c r="AK81" i="24" s="1"/>
  <c r="AK34" i="24"/>
  <c r="AJ50" i="24"/>
  <c r="D14" i="21"/>
  <c r="AJ55" i="25"/>
  <c r="AI60" i="25"/>
  <c r="D5" i="25" s="1"/>
  <c r="D6" i="25" s="1"/>
  <c r="AI65" i="25"/>
  <c r="AK56" i="21"/>
  <c r="AK68" i="21" s="1"/>
  <c r="AK33" i="21"/>
  <c r="AJ45" i="21"/>
  <c r="AK80" i="24"/>
  <c r="AJ96" i="24"/>
  <c r="AL55" i="21"/>
  <c r="AL32" i="21"/>
  <c r="AK44" i="21"/>
  <c r="AM47" i="25"/>
  <c r="AM28" i="25"/>
  <c r="AL38" i="25"/>
  <c r="AK67" i="21"/>
  <c r="AJ79" i="21"/>
  <c r="AK82" i="24"/>
  <c r="AJ98" i="24"/>
  <c r="D14" i="25"/>
  <c r="AL66" i="24"/>
  <c r="AL35" i="24"/>
  <c r="AK51" i="24"/>
  <c r="AI41" i="25"/>
  <c r="D8" i="25" s="1"/>
  <c r="AM45" i="25"/>
  <c r="AM26" i="25"/>
  <c r="AL36" i="25"/>
  <c r="AI90" i="24"/>
  <c r="D5" i="24" s="1"/>
  <c r="D6" i="24" s="1"/>
  <c r="AJ79" i="24"/>
  <c r="AI95" i="24"/>
  <c r="AJ56" i="25"/>
  <c r="AI66" i="25"/>
  <c r="D14" i="24"/>
  <c r="AK71" i="24"/>
  <c r="AK87" i="24" s="1"/>
  <c r="AK40" i="24"/>
  <c r="AJ56" i="24"/>
  <c r="AK84" i="24"/>
  <c r="AJ100" i="24"/>
  <c r="AK64" i="21"/>
  <c r="AJ76" i="21"/>
  <c r="AK27" i="25"/>
  <c r="AK46" i="25"/>
  <c r="AJ37" i="25"/>
  <c r="AJ31" i="25"/>
  <c r="AI59" i="24"/>
  <c r="D8" i="24" s="1"/>
  <c r="AK31" i="21"/>
  <c r="AK54" i="21"/>
  <c r="AK66" i="21" s="1"/>
  <c r="AJ43" i="21"/>
  <c r="AK50" i="25" l="1"/>
  <c r="AK51" i="25" s="1"/>
  <c r="AJ41" i="25"/>
  <c r="I78" i="3"/>
  <c r="AJ59" i="24"/>
  <c r="M71" i="3"/>
  <c r="L68" i="3"/>
  <c r="L71" i="3" s="1"/>
  <c r="P71" i="3" s="1"/>
  <c r="AI106" i="24"/>
  <c r="D9" i="24" s="1"/>
  <c r="D10" i="24" s="1"/>
  <c r="N76" i="3"/>
  <c r="N78" i="3" s="1"/>
  <c r="AK58" i="21"/>
  <c r="AK59" i="21" s="1"/>
  <c r="N68" i="3"/>
  <c r="N71" i="3" s="1"/>
  <c r="O71" i="3" s="1"/>
  <c r="AI82" i="21"/>
  <c r="D9" i="21" s="1"/>
  <c r="D10" i="21" s="1"/>
  <c r="N84" i="3"/>
  <c r="O84" i="3" s="1"/>
  <c r="AK104" i="24"/>
  <c r="AK78" i="21"/>
  <c r="AK101" i="24"/>
  <c r="AK68" i="25"/>
  <c r="AK97" i="24"/>
  <c r="AK80" i="21"/>
  <c r="AK99" i="24"/>
  <c r="AK102" i="24"/>
  <c r="AK103" i="24"/>
  <c r="AM66" i="24"/>
  <c r="AM35" i="24"/>
  <c r="AL51" i="24"/>
  <c r="AL67" i="24"/>
  <c r="AL83" i="24" s="1"/>
  <c r="AL36" i="24"/>
  <c r="AK52" i="24"/>
  <c r="AL70" i="24"/>
  <c r="AL86" i="24" s="1"/>
  <c r="AL39" i="24"/>
  <c r="AK55" i="24"/>
  <c r="AM68" i="24"/>
  <c r="AM37" i="24"/>
  <c r="AL53" i="24"/>
  <c r="AK77" i="21"/>
  <c r="AK56" i="25"/>
  <c r="AJ66" i="25"/>
  <c r="AL56" i="21"/>
  <c r="AL68" i="21" s="1"/>
  <c r="AL33" i="21"/>
  <c r="AK45" i="21"/>
  <c r="AL69" i="24"/>
  <c r="AL85" i="24" s="1"/>
  <c r="AL38" i="24"/>
  <c r="AK54" i="24"/>
  <c r="AL53" i="21"/>
  <c r="AL65" i="21" s="1"/>
  <c r="AL30" i="21"/>
  <c r="AK42" i="21"/>
  <c r="AL63" i="24"/>
  <c r="AK43" i="24"/>
  <c r="AL32" i="24"/>
  <c r="AK48" i="24"/>
  <c r="AL65" i="24"/>
  <c r="AL81" i="24" s="1"/>
  <c r="AL34" i="24"/>
  <c r="AK50" i="24"/>
  <c r="AL72" i="24"/>
  <c r="AL88" i="24" s="1"/>
  <c r="AL41" i="24"/>
  <c r="AK57" i="24"/>
  <c r="AJ70" i="21"/>
  <c r="AK63" i="21"/>
  <c r="AJ75" i="21"/>
  <c r="AJ82" i="21" s="1"/>
  <c r="AL80" i="24"/>
  <c r="AK96" i="24"/>
  <c r="AJ90" i="24"/>
  <c r="AK79" i="24"/>
  <c r="AJ95" i="24"/>
  <c r="AJ106" i="24" s="1"/>
  <c r="AI70" i="25"/>
  <c r="D9" i="25" s="1"/>
  <c r="D10" i="25" s="1"/>
  <c r="AM52" i="21"/>
  <c r="AM29" i="21"/>
  <c r="AL41" i="21"/>
  <c r="AK74" i="24"/>
  <c r="AK75" i="24" s="1"/>
  <c r="AL84" i="24"/>
  <c r="AK100" i="24"/>
  <c r="AJ47" i="21"/>
  <c r="AL48" i="25"/>
  <c r="AL58" i="25" s="1"/>
  <c r="AL29" i="25"/>
  <c r="AK39" i="25"/>
  <c r="AL71" i="24"/>
  <c r="AL87" i="24" s="1"/>
  <c r="AL40" i="24"/>
  <c r="AK56" i="24"/>
  <c r="AN45" i="25"/>
  <c r="AN26" i="25"/>
  <c r="AM36" i="25"/>
  <c r="AL82" i="24"/>
  <c r="AK98" i="24"/>
  <c r="AL67" i="21"/>
  <c r="AK79" i="21"/>
  <c r="AM55" i="21"/>
  <c r="AM32" i="21"/>
  <c r="AL44" i="21"/>
  <c r="AJ60" i="25"/>
  <c r="AK55" i="25"/>
  <c r="AJ65" i="25"/>
  <c r="AL51" i="21"/>
  <c r="AK35" i="21"/>
  <c r="AL28" i="21"/>
  <c r="AK40" i="21"/>
  <c r="AL54" i="21"/>
  <c r="AL66" i="21" s="1"/>
  <c r="AL31" i="21"/>
  <c r="AK43" i="21"/>
  <c r="AL46" i="25"/>
  <c r="AL27" i="25"/>
  <c r="AK37" i="25"/>
  <c r="AK31" i="25"/>
  <c r="AL64" i="21"/>
  <c r="AK76" i="21"/>
  <c r="AN47" i="25"/>
  <c r="AN28" i="25"/>
  <c r="AM38" i="25"/>
  <c r="AM64" i="24"/>
  <c r="AM33" i="24"/>
  <c r="AL49" i="24"/>
  <c r="AL57" i="25"/>
  <c r="AK67" i="25"/>
  <c r="O78" i="3" l="1"/>
  <c r="R78" i="3" s="1"/>
  <c r="AJ70" i="25"/>
  <c r="R84" i="3"/>
  <c r="AK59" i="24"/>
  <c r="R71" i="3"/>
  <c r="AL50" i="25"/>
  <c r="AL51" i="25" s="1"/>
  <c r="AK47" i="21"/>
  <c r="AL58" i="21"/>
  <c r="AL59" i="21" s="1"/>
  <c r="AL68" i="25"/>
  <c r="AL101" i="24"/>
  <c r="AL99" i="24"/>
  <c r="AL104" i="24"/>
  <c r="AL102" i="24"/>
  <c r="AL103" i="24"/>
  <c r="AL77" i="21"/>
  <c r="AL78" i="21"/>
  <c r="AL80" i="21"/>
  <c r="AM80" i="24"/>
  <c r="AL96" i="24"/>
  <c r="AO45" i="25"/>
  <c r="AO26" i="25"/>
  <c r="AN36" i="25"/>
  <c r="AK90" i="24"/>
  <c r="AL79" i="24"/>
  <c r="AK95" i="24"/>
  <c r="AK106" i="24" s="1"/>
  <c r="AN64" i="24"/>
  <c r="AN33" i="24"/>
  <c r="AM49" i="24"/>
  <c r="AM82" i="24"/>
  <c r="AL98" i="24"/>
  <c r="AL63" i="21"/>
  <c r="AK70" i="21"/>
  <c r="AK75" i="21"/>
  <c r="AK82" i="21" s="1"/>
  <c r="AL74" i="24"/>
  <c r="AL75" i="24" s="1"/>
  <c r="AM71" i="24"/>
  <c r="AM87" i="24" s="1"/>
  <c r="AM40" i="24"/>
  <c r="AL56" i="24"/>
  <c r="AM57" i="25"/>
  <c r="AL67" i="25"/>
  <c r="AL55" i="25"/>
  <c r="AK60" i="25"/>
  <c r="AK65" i="25"/>
  <c r="AM53" i="21"/>
  <c r="AM65" i="21" s="1"/>
  <c r="AM30" i="21"/>
  <c r="AL42" i="21"/>
  <c r="AL56" i="25"/>
  <c r="AK66" i="25"/>
  <c r="AM67" i="21"/>
  <c r="AL79" i="21"/>
  <c r="AM48" i="25"/>
  <c r="AM58" i="25" s="1"/>
  <c r="AM29" i="25"/>
  <c r="AL39" i="25"/>
  <c r="AM84" i="24"/>
  <c r="AL100" i="24"/>
  <c r="AN52" i="21"/>
  <c r="AN29" i="21"/>
  <c r="AM41" i="21"/>
  <c r="AL43" i="24"/>
  <c r="AM63" i="24"/>
  <c r="AM32" i="24"/>
  <c r="AL48" i="24"/>
  <c r="AM69" i="24"/>
  <c r="AM85" i="24" s="1"/>
  <c r="AM38" i="24"/>
  <c r="AL54" i="24"/>
  <c r="AM56" i="21"/>
  <c r="AM68" i="21" s="1"/>
  <c r="AM33" i="21"/>
  <c r="AL45" i="21"/>
  <c r="AK41" i="25"/>
  <c r="AM51" i="21"/>
  <c r="AL35" i="21"/>
  <c r="AM28" i="21"/>
  <c r="AL40" i="21"/>
  <c r="AN68" i="24"/>
  <c r="AN37" i="24"/>
  <c r="AM53" i="24"/>
  <c r="AM46" i="25"/>
  <c r="AM27" i="25"/>
  <c r="AL37" i="25"/>
  <c r="AL31" i="25"/>
  <c r="AM65" i="24"/>
  <c r="AM81" i="24" s="1"/>
  <c r="AM34" i="24"/>
  <c r="AL50" i="24"/>
  <c r="AM70" i="24"/>
  <c r="AM86" i="24" s="1"/>
  <c r="AM39" i="24"/>
  <c r="AL55" i="24"/>
  <c r="AN66" i="24"/>
  <c r="AN35" i="24"/>
  <c r="AM51" i="24"/>
  <c r="AL97" i="24"/>
  <c r="AM67" i="24"/>
  <c r="AM83" i="24" s="1"/>
  <c r="AM36" i="24"/>
  <c r="AL52" i="24"/>
  <c r="AM64" i="21"/>
  <c r="AL76" i="21"/>
  <c r="AM54" i="21"/>
  <c r="AM66" i="21" s="1"/>
  <c r="AM31" i="21"/>
  <c r="AL43" i="21"/>
  <c r="AN32" i="21"/>
  <c r="AN55" i="21"/>
  <c r="AM44" i="21"/>
  <c r="AO47" i="25"/>
  <c r="AO28" i="25"/>
  <c r="AN38" i="25"/>
  <c r="AM72" i="24"/>
  <c r="AM88" i="24" s="1"/>
  <c r="AM41" i="24"/>
  <c r="AL57" i="24"/>
  <c r="AM50" i="25" l="1"/>
  <c r="AM51" i="25" s="1"/>
  <c r="AM58" i="21"/>
  <c r="AM59" i="21" s="1"/>
  <c r="AK70" i="25"/>
  <c r="AL41" i="25"/>
  <c r="AM78" i="21"/>
  <c r="AM101" i="24"/>
  <c r="AM77" i="21"/>
  <c r="AM104" i="24"/>
  <c r="AM103" i="24"/>
  <c r="AM68" i="25"/>
  <c r="AM99" i="24"/>
  <c r="AM102" i="24"/>
  <c r="AM80" i="21"/>
  <c r="AM56" i="25"/>
  <c r="AL66" i="25"/>
  <c r="AP47" i="25"/>
  <c r="AP28" i="25"/>
  <c r="AO38" i="25"/>
  <c r="AN65" i="24"/>
  <c r="AN81" i="24" s="1"/>
  <c r="AN34" i="24"/>
  <c r="AM50" i="24"/>
  <c r="AN51" i="21"/>
  <c r="AM35" i="21"/>
  <c r="AN28" i="21"/>
  <c r="AM40" i="21"/>
  <c r="AO52" i="21"/>
  <c r="AO29" i="21"/>
  <c r="AN41" i="21"/>
  <c r="AN53" i="21"/>
  <c r="AN65" i="21" s="1"/>
  <c r="AN30" i="21"/>
  <c r="AM42" i="21"/>
  <c r="AN46" i="25"/>
  <c r="AN27" i="25"/>
  <c r="AM37" i="25"/>
  <c r="AM31" i="25"/>
  <c r="AL70" i="21"/>
  <c r="AM63" i="21"/>
  <c r="AL75" i="21"/>
  <c r="AL82" i="21" s="1"/>
  <c r="AL60" i="25"/>
  <c r="AM55" i="25"/>
  <c r="AL65" i="25"/>
  <c r="AN71" i="24"/>
  <c r="AN87" i="24" s="1"/>
  <c r="AN40" i="24"/>
  <c r="AM56" i="24"/>
  <c r="AN54" i="21"/>
  <c r="AN66" i="21" s="1"/>
  <c r="AN31" i="21"/>
  <c r="AM43" i="21"/>
  <c r="AN67" i="24"/>
  <c r="AN83" i="24" s="1"/>
  <c r="AN36" i="24"/>
  <c r="AM52" i="24"/>
  <c r="AO66" i="24"/>
  <c r="AO35" i="24"/>
  <c r="AN51" i="24"/>
  <c r="AN56" i="21"/>
  <c r="AN68" i="21" s="1"/>
  <c r="AN33" i="21"/>
  <c r="AM45" i="21"/>
  <c r="AL59" i="24"/>
  <c r="AN80" i="24"/>
  <c r="AM96" i="24"/>
  <c r="AN63" i="24"/>
  <c r="AM43" i="24"/>
  <c r="AN32" i="24"/>
  <c r="AM48" i="24"/>
  <c r="AN84" i="24"/>
  <c r="AM100" i="24"/>
  <c r="AN67" i="21"/>
  <c r="AM79" i="21"/>
  <c r="AN57" i="25"/>
  <c r="AM67" i="25"/>
  <c r="AO64" i="24"/>
  <c r="AO33" i="24"/>
  <c r="AN49" i="24"/>
  <c r="AM79" i="24"/>
  <c r="AL90" i="24"/>
  <c r="AL95" i="24"/>
  <c r="AL106" i="24" s="1"/>
  <c r="AM97" i="24"/>
  <c r="AN70" i="24"/>
  <c r="AN86" i="24" s="1"/>
  <c r="AN39" i="24"/>
  <c r="AM55" i="24"/>
  <c r="AO55" i="21"/>
  <c r="AO32" i="21"/>
  <c r="AN44" i="21"/>
  <c r="AN64" i="21"/>
  <c r="AM76" i="21"/>
  <c r="AO68" i="24"/>
  <c r="AO37" i="24"/>
  <c r="AN53" i="24"/>
  <c r="AM74" i="24"/>
  <c r="AM75" i="24" s="1"/>
  <c r="AN48" i="25"/>
  <c r="AN58" i="25" s="1"/>
  <c r="AN29" i="25"/>
  <c r="AM39" i="25"/>
  <c r="AN82" i="24"/>
  <c r="AM98" i="24"/>
  <c r="AL47" i="21"/>
  <c r="AN72" i="24"/>
  <c r="AN88" i="24" s="1"/>
  <c r="AN41" i="24"/>
  <c r="AM57" i="24"/>
  <c r="AN69" i="24"/>
  <c r="AN85" i="24" s="1"/>
  <c r="AN38" i="24"/>
  <c r="AM54" i="24"/>
  <c r="AP45" i="25"/>
  <c r="AP26" i="25"/>
  <c r="AO36" i="25"/>
  <c r="AL70" i="25" l="1"/>
  <c r="AM41" i="25"/>
  <c r="AN58" i="21"/>
  <c r="AN59" i="21" s="1"/>
  <c r="AN101" i="24"/>
  <c r="AN102" i="24"/>
  <c r="AN68" i="25"/>
  <c r="AN78" i="21"/>
  <c r="AN103" i="24"/>
  <c r="AN104" i="24"/>
  <c r="AN80" i="21"/>
  <c r="AN99" i="24"/>
  <c r="AN77" i="21"/>
  <c r="AP52" i="21"/>
  <c r="AP29" i="21"/>
  <c r="AO41" i="21"/>
  <c r="AM59" i="24"/>
  <c r="AO71" i="24"/>
  <c r="AO87" i="24" s="1"/>
  <c r="AO40" i="24"/>
  <c r="AN56" i="24"/>
  <c r="AP68" i="24"/>
  <c r="AP37" i="24"/>
  <c r="AO53" i="24"/>
  <c r="AO70" i="24"/>
  <c r="AO86" i="24" s="1"/>
  <c r="AO39" i="24"/>
  <c r="AN55" i="24"/>
  <c r="AO57" i="25"/>
  <c r="AN67" i="25"/>
  <c r="AO63" i="24"/>
  <c r="AN43" i="24"/>
  <c r="AO32" i="24"/>
  <c r="AN48" i="24"/>
  <c r="AM70" i="21"/>
  <c r="AN63" i="21"/>
  <c r="AM75" i="21"/>
  <c r="AM82" i="21" s="1"/>
  <c r="AO69" i="24"/>
  <c r="AO85" i="24" s="1"/>
  <c r="AO38" i="24"/>
  <c r="AN54" i="24"/>
  <c r="AO72" i="24"/>
  <c r="AO88" i="24" s="1"/>
  <c r="AO41" i="24"/>
  <c r="AN57" i="24"/>
  <c r="AP64" i="24"/>
  <c r="AP33" i="24"/>
  <c r="AO49" i="24"/>
  <c r="AO46" i="25"/>
  <c r="AO27" i="25"/>
  <c r="AN37" i="25"/>
  <c r="AN31" i="25"/>
  <c r="AO53" i="21"/>
  <c r="AO65" i="21" s="1"/>
  <c r="AO30" i="21"/>
  <c r="AN42" i="21"/>
  <c r="AQ47" i="25"/>
  <c r="AQ28" i="25"/>
  <c r="AP38" i="25"/>
  <c r="AO48" i="25"/>
  <c r="AO58" i="25" s="1"/>
  <c r="AO29" i="25"/>
  <c r="AN39" i="25"/>
  <c r="AO56" i="21"/>
  <c r="AO68" i="21" s="1"/>
  <c r="AO33" i="21"/>
  <c r="AN45" i="21"/>
  <c r="AO54" i="21"/>
  <c r="AO66" i="21" s="1"/>
  <c r="AO31" i="21"/>
  <c r="AN43" i="21"/>
  <c r="AO84" i="24"/>
  <c r="AN100" i="24"/>
  <c r="AN74" i="24"/>
  <c r="AN75" i="24" s="1"/>
  <c r="AN50" i="25"/>
  <c r="AN51" i="25" s="1"/>
  <c r="AM47" i="21"/>
  <c r="AO34" i="24"/>
  <c r="AO65" i="24"/>
  <c r="AO81" i="24" s="1"/>
  <c r="AN50" i="24"/>
  <c r="AP55" i="21"/>
  <c r="AP32" i="21"/>
  <c r="AO44" i="21"/>
  <c r="AM90" i="24"/>
  <c r="AN79" i="24"/>
  <c r="AM95" i="24"/>
  <c r="AM106" i="24" s="1"/>
  <c r="AO67" i="21"/>
  <c r="AN79" i="21"/>
  <c r="AP66" i="24"/>
  <c r="AP35" i="24"/>
  <c r="AO51" i="24"/>
  <c r="AO67" i="24"/>
  <c r="AO83" i="24" s="1"/>
  <c r="AO36" i="24"/>
  <c r="AN52" i="24"/>
  <c r="AO51" i="21"/>
  <c r="AN35" i="21"/>
  <c r="AO28" i="21"/>
  <c r="AN40" i="21"/>
  <c r="AO82" i="24"/>
  <c r="AN98" i="24"/>
  <c r="AQ45" i="25"/>
  <c r="AQ26" i="25"/>
  <c r="AP36" i="25"/>
  <c r="AO64" i="21"/>
  <c r="AN76" i="21"/>
  <c r="AN97" i="24"/>
  <c r="AO80" i="24"/>
  <c r="AN96" i="24"/>
  <c r="AM60" i="25"/>
  <c r="AN55" i="25"/>
  <c r="AM65" i="25"/>
  <c r="AN56" i="25"/>
  <c r="AM66" i="25"/>
  <c r="AN59" i="24" l="1"/>
  <c r="AN41" i="25"/>
  <c r="AM70" i="25"/>
  <c r="AN47" i="21"/>
  <c r="AO103" i="24"/>
  <c r="AO77" i="21"/>
  <c r="AO99" i="24"/>
  <c r="AO102" i="24"/>
  <c r="AO80" i="21"/>
  <c r="AO68" i="25"/>
  <c r="AO78" i="21"/>
  <c r="AO101" i="24"/>
  <c r="AO104" i="24"/>
  <c r="AN60" i="25"/>
  <c r="AO55" i="25"/>
  <c r="AN65" i="25"/>
  <c r="AP67" i="24"/>
  <c r="AP83" i="24" s="1"/>
  <c r="AP36" i="24"/>
  <c r="AO52" i="24"/>
  <c r="AP84" i="24"/>
  <c r="AO100" i="24"/>
  <c r="AN70" i="21"/>
  <c r="AO63" i="21"/>
  <c r="AN75" i="21"/>
  <c r="AN82" i="21" s="1"/>
  <c r="AP63" i="24"/>
  <c r="AO43" i="24"/>
  <c r="AP32" i="24"/>
  <c r="AO48" i="24"/>
  <c r="AP71" i="24"/>
  <c r="AP87" i="24" s="1"/>
  <c r="AP40" i="24"/>
  <c r="AO56" i="24"/>
  <c r="AQ52" i="21"/>
  <c r="AQ29" i="21"/>
  <c r="AP41" i="21"/>
  <c r="AP57" i="25"/>
  <c r="AO67" i="25"/>
  <c r="AQ68" i="24"/>
  <c r="AQ37" i="24"/>
  <c r="AP53" i="24"/>
  <c r="AN90" i="24"/>
  <c r="AO79" i="24"/>
  <c r="AN95" i="24"/>
  <c r="AN106" i="24" s="1"/>
  <c r="AR47" i="25"/>
  <c r="AR28" i="25"/>
  <c r="AQ38" i="25"/>
  <c r="AP69" i="24"/>
  <c r="AP85" i="24" s="1"/>
  <c r="AP38" i="24"/>
  <c r="AO54" i="24"/>
  <c r="AO56" i="25"/>
  <c r="AN66" i="25"/>
  <c r="AP82" i="24"/>
  <c r="AO98" i="24"/>
  <c r="AP72" i="24"/>
  <c r="AP88" i="24" s="1"/>
  <c r="AP41" i="24"/>
  <c r="AO57" i="24"/>
  <c r="AO74" i="24"/>
  <c r="AO75" i="24" s="1"/>
  <c r="AP70" i="24"/>
  <c r="AP86" i="24" s="1"/>
  <c r="AP39" i="24"/>
  <c r="AO55" i="24"/>
  <c r="AO97" i="24"/>
  <c r="AR45" i="25"/>
  <c r="AR26" i="25"/>
  <c r="AQ36" i="25"/>
  <c r="AP48" i="25"/>
  <c r="AP58" i="25" s="1"/>
  <c r="AP29" i="25"/>
  <c r="AO39" i="25"/>
  <c r="AQ66" i="24"/>
  <c r="AQ35" i="24"/>
  <c r="AP51" i="24"/>
  <c r="AP67" i="21"/>
  <c r="AO79" i="21"/>
  <c r="AP46" i="25"/>
  <c r="AP27" i="25"/>
  <c r="AO37" i="25"/>
  <c r="AO31" i="25"/>
  <c r="AQ55" i="21"/>
  <c r="AQ32" i="21"/>
  <c r="AP44" i="21"/>
  <c r="AP54" i="21"/>
  <c r="AP66" i="21" s="1"/>
  <c r="AP31" i="21"/>
  <c r="AO43" i="21"/>
  <c r="AP65" i="24"/>
  <c r="AP81" i="24" s="1"/>
  <c r="AP34" i="24"/>
  <c r="AO50" i="24"/>
  <c r="AP80" i="24"/>
  <c r="AO96" i="24"/>
  <c r="AP64" i="21"/>
  <c r="AO76" i="21"/>
  <c r="AQ64" i="24"/>
  <c r="AQ33" i="24"/>
  <c r="AP49" i="24"/>
  <c r="AO58" i="21"/>
  <c r="AO59" i="21" s="1"/>
  <c r="AP56" i="21"/>
  <c r="AP68" i="21" s="1"/>
  <c r="AP33" i="21"/>
  <c r="AO45" i="21"/>
  <c r="AP51" i="21"/>
  <c r="AO35" i="21"/>
  <c r="AP28" i="21"/>
  <c r="AO40" i="21"/>
  <c r="AP53" i="21"/>
  <c r="AP65" i="21" s="1"/>
  <c r="AP30" i="21"/>
  <c r="AO42" i="21"/>
  <c r="AO50" i="25"/>
  <c r="AO51" i="25" s="1"/>
  <c r="AP50" i="25" l="1"/>
  <c r="AP51" i="25" s="1"/>
  <c r="AO41" i="25"/>
  <c r="AO47" i="21"/>
  <c r="AP77" i="21"/>
  <c r="AP99" i="24"/>
  <c r="AP80" i="21"/>
  <c r="AP78" i="21"/>
  <c r="AP103" i="24"/>
  <c r="AP68" i="25"/>
  <c r="AP102" i="24"/>
  <c r="AR68" i="24"/>
  <c r="AR37" i="24"/>
  <c r="AQ53" i="24"/>
  <c r="AQ67" i="24"/>
  <c r="AQ83" i="24" s="1"/>
  <c r="AQ36" i="24"/>
  <c r="AP52" i="24"/>
  <c r="AP104" i="24"/>
  <c r="AQ80" i="24"/>
  <c r="AP96" i="24"/>
  <c r="AQ65" i="24"/>
  <c r="AQ81" i="24" s="1"/>
  <c r="AQ34" i="24"/>
  <c r="AP50" i="24"/>
  <c r="AS45" i="25"/>
  <c r="AS26" i="25"/>
  <c r="AR36" i="25"/>
  <c r="AQ69" i="24"/>
  <c r="AQ85" i="24" s="1"/>
  <c r="AQ38" i="24"/>
  <c r="AP54" i="24"/>
  <c r="AR29" i="21"/>
  <c r="AR52" i="21"/>
  <c r="AQ41" i="21"/>
  <c r="AO59" i="24"/>
  <c r="AR64" i="24"/>
  <c r="AR33" i="24"/>
  <c r="AQ49" i="24"/>
  <c r="AO90" i="24"/>
  <c r="AP79" i="24"/>
  <c r="AO95" i="24"/>
  <c r="AO106" i="24" s="1"/>
  <c r="AQ30" i="21"/>
  <c r="AQ53" i="21"/>
  <c r="AQ65" i="21" s="1"/>
  <c r="AP42" i="21"/>
  <c r="AQ29" i="25"/>
  <c r="AQ48" i="25"/>
  <c r="AQ58" i="25" s="1"/>
  <c r="AP39" i="25"/>
  <c r="AP43" i="24"/>
  <c r="AQ63" i="24"/>
  <c r="AQ32" i="24"/>
  <c r="AP48" i="24"/>
  <c r="AN70" i="25"/>
  <c r="AP63" i="21"/>
  <c r="AO70" i="21"/>
  <c r="AO75" i="21"/>
  <c r="AO82" i="21" s="1"/>
  <c r="AR55" i="21"/>
  <c r="AR32" i="21"/>
  <c r="AQ44" i="21"/>
  <c r="AQ84" i="24"/>
  <c r="AP100" i="24"/>
  <c r="AP101" i="24"/>
  <c r="AQ51" i="21"/>
  <c r="AP35" i="21"/>
  <c r="AQ28" i="21"/>
  <c r="AP40" i="21"/>
  <c r="AQ64" i="21"/>
  <c r="AP76" i="21"/>
  <c r="AQ67" i="21"/>
  <c r="AP79" i="21"/>
  <c r="AR66" i="24"/>
  <c r="AR35" i="24"/>
  <c r="AQ51" i="24"/>
  <c r="AQ70" i="24"/>
  <c r="AQ86" i="24" s="1"/>
  <c r="AQ39" i="24"/>
  <c r="AP55" i="24"/>
  <c r="AQ82" i="24"/>
  <c r="AP98" i="24"/>
  <c r="AP56" i="25"/>
  <c r="AO66" i="25"/>
  <c r="AO60" i="25"/>
  <c r="AP55" i="25"/>
  <c r="AO65" i="25"/>
  <c r="AP58" i="21"/>
  <c r="AP59" i="21" s="1"/>
  <c r="AQ33" i="21"/>
  <c r="AQ56" i="21"/>
  <c r="AQ68" i="21" s="1"/>
  <c r="AP45" i="21"/>
  <c r="AQ54" i="21"/>
  <c r="AQ66" i="21" s="1"/>
  <c r="AQ31" i="21"/>
  <c r="AP43" i="21"/>
  <c r="AQ46" i="25"/>
  <c r="AQ27" i="25"/>
  <c r="AP37" i="25"/>
  <c r="AP31" i="25"/>
  <c r="AS47" i="25"/>
  <c r="AS28" i="25"/>
  <c r="AR38" i="25"/>
  <c r="AQ57" i="25"/>
  <c r="AP67" i="25"/>
  <c r="AQ71" i="24"/>
  <c r="AQ87" i="24" s="1"/>
  <c r="AQ40" i="24"/>
  <c r="AP56" i="24"/>
  <c r="AP74" i="24"/>
  <c r="AP75" i="24" s="1"/>
  <c r="AP97" i="24"/>
  <c r="AQ72" i="24"/>
  <c r="AQ88" i="24" s="1"/>
  <c r="AQ41" i="24"/>
  <c r="AP57" i="24"/>
  <c r="AQ50" i="25" l="1"/>
  <c r="AQ51" i="25" s="1"/>
  <c r="AO70" i="25"/>
  <c r="AQ102" i="24"/>
  <c r="AQ77" i="21"/>
  <c r="AQ103" i="24"/>
  <c r="AQ99" i="24"/>
  <c r="AQ104" i="24"/>
  <c r="AQ80" i="21"/>
  <c r="AQ68" i="25"/>
  <c r="AQ101" i="24"/>
  <c r="AQ78" i="21"/>
  <c r="AS66" i="24"/>
  <c r="AS35" i="24"/>
  <c r="AR51" i="24"/>
  <c r="AQ74" i="24"/>
  <c r="AQ75" i="24" s="1"/>
  <c r="AR53" i="21"/>
  <c r="AR65" i="21" s="1"/>
  <c r="AR30" i="21"/>
  <c r="AQ42" i="21"/>
  <c r="AR69" i="24"/>
  <c r="AR85" i="24" s="1"/>
  <c r="AR38" i="24"/>
  <c r="AQ54" i="24"/>
  <c r="AQ55" i="25"/>
  <c r="AP60" i="25"/>
  <c r="AP65" i="25"/>
  <c r="AQ56" i="25"/>
  <c r="AP66" i="25"/>
  <c r="AQ97" i="24"/>
  <c r="AT47" i="25"/>
  <c r="AT28" i="25"/>
  <c r="AS38" i="25"/>
  <c r="AR71" i="24"/>
  <c r="AR87" i="24" s="1"/>
  <c r="AR40" i="24"/>
  <c r="AQ56" i="24"/>
  <c r="AQ58" i="21"/>
  <c r="AQ59" i="21" s="1"/>
  <c r="AP70" i="21"/>
  <c r="AQ63" i="21"/>
  <c r="AP75" i="21"/>
  <c r="AP82" i="21" s="1"/>
  <c r="AP90" i="24"/>
  <c r="AQ79" i="24"/>
  <c r="AP95" i="24"/>
  <c r="AP106" i="24" s="1"/>
  <c r="AS64" i="24"/>
  <c r="AS33" i="24"/>
  <c r="AR49" i="24"/>
  <c r="AR46" i="25"/>
  <c r="AR27" i="25"/>
  <c r="AQ37" i="25"/>
  <c r="AQ31" i="25"/>
  <c r="AR51" i="21"/>
  <c r="AQ35" i="21"/>
  <c r="AR28" i="21"/>
  <c r="AQ40" i="21"/>
  <c r="AS68" i="24"/>
  <c r="AS37" i="24"/>
  <c r="AR53" i="24"/>
  <c r="AR48" i="25"/>
  <c r="AR58" i="25" s="1"/>
  <c r="AR29" i="25"/>
  <c r="AQ39" i="25"/>
  <c r="AR54" i="21"/>
  <c r="AR66" i="21" s="1"/>
  <c r="AR31" i="21"/>
  <c r="AQ43" i="21"/>
  <c r="AR56" i="21"/>
  <c r="AR68" i="21" s="1"/>
  <c r="AR33" i="21"/>
  <c r="AQ45" i="21"/>
  <c r="AR65" i="24"/>
  <c r="AR81" i="24" s="1"/>
  <c r="AR34" i="24"/>
  <c r="AQ50" i="24"/>
  <c r="AR82" i="24"/>
  <c r="AQ98" i="24"/>
  <c r="AR70" i="24"/>
  <c r="AR86" i="24" s="1"/>
  <c r="AR39" i="24"/>
  <c r="AQ55" i="24"/>
  <c r="AR84" i="24"/>
  <c r="AQ100" i="24"/>
  <c r="AP59" i="24"/>
  <c r="AR67" i="24"/>
  <c r="AR83" i="24" s="1"/>
  <c r="AR36" i="24"/>
  <c r="AQ52" i="24"/>
  <c r="AR72" i="24"/>
  <c r="AR88" i="24" s="1"/>
  <c r="AR41" i="24"/>
  <c r="AQ57" i="24"/>
  <c r="AR67" i="21"/>
  <c r="AQ79" i="21"/>
  <c r="AS52" i="21"/>
  <c r="AS29" i="21"/>
  <c r="AR41" i="21"/>
  <c r="AS55" i="21"/>
  <c r="AS32" i="21"/>
  <c r="AR44" i="21"/>
  <c r="AR80" i="24"/>
  <c r="AQ96" i="24"/>
  <c r="AR57" i="25"/>
  <c r="AQ67" i="25"/>
  <c r="AP41" i="25"/>
  <c r="AR64" i="21"/>
  <c r="AQ76" i="21"/>
  <c r="AP47" i="21"/>
  <c r="AR63" i="24"/>
  <c r="AR32" i="24"/>
  <c r="AQ43" i="24"/>
  <c r="AQ48" i="24"/>
  <c r="AT45" i="25"/>
  <c r="AT26" i="25"/>
  <c r="AS36" i="25"/>
  <c r="AP70" i="25" l="1"/>
  <c r="AQ41" i="25"/>
  <c r="AR50" i="25"/>
  <c r="AR51" i="25" s="1"/>
  <c r="AQ47" i="21"/>
  <c r="AR58" i="21"/>
  <c r="AR59" i="21" s="1"/>
  <c r="AR102" i="24"/>
  <c r="AR68" i="25"/>
  <c r="AR101" i="24"/>
  <c r="AR77" i="21"/>
  <c r="AR80" i="21"/>
  <c r="AR99" i="24"/>
  <c r="AR104" i="24"/>
  <c r="AS72" i="24"/>
  <c r="AS88" i="24" s="1"/>
  <c r="AS41" i="24"/>
  <c r="AR57" i="24"/>
  <c r="AS56" i="21"/>
  <c r="AS68" i="21" s="1"/>
  <c r="AS33" i="21"/>
  <c r="AR45" i="21"/>
  <c r="AS48" i="25"/>
  <c r="AS58" i="25" s="1"/>
  <c r="AS29" i="25"/>
  <c r="AR39" i="25"/>
  <c r="AT37" i="24"/>
  <c r="AT68" i="24"/>
  <c r="AS53" i="24"/>
  <c r="AR55" i="25"/>
  <c r="AQ60" i="25"/>
  <c r="AQ65" i="25"/>
  <c r="AS53" i="21"/>
  <c r="AS65" i="21" s="1"/>
  <c r="AS30" i="21"/>
  <c r="AR42" i="21"/>
  <c r="AT66" i="24"/>
  <c r="AT35" i="24"/>
  <c r="AS51" i="24"/>
  <c r="AR78" i="21"/>
  <c r="AR103" i="24"/>
  <c r="AR74" i="24"/>
  <c r="AR75" i="24" s="1"/>
  <c r="AS82" i="24"/>
  <c r="AR98" i="24"/>
  <c r="AR35" i="21"/>
  <c r="AS28" i="21"/>
  <c r="AS51" i="21"/>
  <c r="AR40" i="21"/>
  <c r="AS27" i="25"/>
  <c r="AS46" i="25"/>
  <c r="AR37" i="25"/>
  <c r="AR31" i="25"/>
  <c r="AS65" i="24"/>
  <c r="AS81" i="24" s="1"/>
  <c r="AS34" i="24"/>
  <c r="AR50" i="24"/>
  <c r="AS57" i="25"/>
  <c r="AR67" i="25"/>
  <c r="AS67" i="21"/>
  <c r="AR79" i="21"/>
  <c r="AS67" i="24"/>
  <c r="AS83" i="24" s="1"/>
  <c r="AS36" i="24"/>
  <c r="AR52" i="24"/>
  <c r="AS84" i="24"/>
  <c r="AR100" i="24"/>
  <c r="AT64" i="24"/>
  <c r="AT33" i="24"/>
  <c r="AS49" i="24"/>
  <c r="AR56" i="25"/>
  <c r="AQ66" i="25"/>
  <c r="AS71" i="24"/>
  <c r="AS87" i="24" s="1"/>
  <c r="AS40" i="24"/>
  <c r="AR56" i="24"/>
  <c r="AT52" i="21"/>
  <c r="AT29" i="21"/>
  <c r="AS41" i="21"/>
  <c r="AQ70" i="21"/>
  <c r="AR63" i="21"/>
  <c r="AQ75" i="21"/>
  <c r="AQ82" i="21" s="1"/>
  <c r="AQ59" i="24"/>
  <c r="AT55" i="21"/>
  <c r="AT32" i="21"/>
  <c r="AS44" i="21"/>
  <c r="AU47" i="25"/>
  <c r="AU28" i="25"/>
  <c r="AT38" i="25"/>
  <c r="AS64" i="21"/>
  <c r="AR76" i="21"/>
  <c r="AR97" i="24"/>
  <c r="AU45" i="25"/>
  <c r="AU26" i="25"/>
  <c r="AT36" i="25"/>
  <c r="AS63" i="24"/>
  <c r="AR43" i="24"/>
  <c r="AS32" i="24"/>
  <c r="AR48" i="24"/>
  <c r="AS80" i="24"/>
  <c r="AR96" i="24"/>
  <c r="AS70" i="24"/>
  <c r="AS86" i="24" s="1"/>
  <c r="AS39" i="24"/>
  <c r="AR55" i="24"/>
  <c r="AS31" i="21"/>
  <c r="AS54" i="21"/>
  <c r="AS66" i="21" s="1"/>
  <c r="AR43" i="21"/>
  <c r="AQ90" i="24"/>
  <c r="AR79" i="24"/>
  <c r="AQ95" i="24"/>
  <c r="AQ106" i="24" s="1"/>
  <c r="AS69" i="24"/>
  <c r="AS85" i="24" s="1"/>
  <c r="AS38" i="24"/>
  <c r="AR54" i="24"/>
  <c r="AR41" i="25" l="1"/>
  <c r="AS58" i="21"/>
  <c r="AS59" i="21" s="1"/>
  <c r="AR59" i="24"/>
  <c r="AS101" i="24"/>
  <c r="AS102" i="24"/>
  <c r="AS99" i="24"/>
  <c r="AS77" i="21"/>
  <c r="AS68" i="25"/>
  <c r="AT82" i="24"/>
  <c r="AS98" i="24"/>
  <c r="AT57" i="25"/>
  <c r="AS67" i="25"/>
  <c r="AT51" i="21"/>
  <c r="AS35" i="21"/>
  <c r="AT28" i="21"/>
  <c r="AS40" i="21"/>
  <c r="AQ70" i="25"/>
  <c r="AT56" i="21"/>
  <c r="AT68" i="21" s="1"/>
  <c r="AT33" i="21"/>
  <c r="AS45" i="21"/>
  <c r="AS103" i="24"/>
  <c r="AT70" i="24"/>
  <c r="AT86" i="24" s="1"/>
  <c r="AT39" i="24"/>
  <c r="AS55" i="24"/>
  <c r="AR90" i="24"/>
  <c r="AS79" i="24"/>
  <c r="AR95" i="24"/>
  <c r="AR106" i="24" s="1"/>
  <c r="AS97" i="24"/>
  <c r="AU64" i="24"/>
  <c r="AU33" i="24"/>
  <c r="AT49" i="24"/>
  <c r="AT67" i="21"/>
  <c r="AS79" i="21"/>
  <c r="AT80" i="24"/>
  <c r="AS96" i="24"/>
  <c r="AS80" i="21"/>
  <c r="AS74" i="24"/>
  <c r="AS75" i="24" s="1"/>
  <c r="AS50" i="25"/>
  <c r="AS51" i="25" s="1"/>
  <c r="AR60" i="25"/>
  <c r="AS55" i="25"/>
  <c r="AR65" i="25"/>
  <c r="AT63" i="24"/>
  <c r="AS43" i="24"/>
  <c r="AT32" i="24"/>
  <c r="AS48" i="24"/>
  <c r="AV45" i="25"/>
  <c r="AV26" i="25"/>
  <c r="AU36" i="25"/>
  <c r="AV47" i="25"/>
  <c r="AV28" i="25"/>
  <c r="AU38" i="25"/>
  <c r="AU55" i="21"/>
  <c r="AU32" i="21"/>
  <c r="AT44" i="21"/>
  <c r="AT84" i="24"/>
  <c r="AS100" i="24"/>
  <c r="AS78" i="21"/>
  <c r="AT48" i="25"/>
  <c r="AT58" i="25" s="1"/>
  <c r="AT29" i="25"/>
  <c r="AS39" i="25"/>
  <c r="AT69" i="24"/>
  <c r="AT85" i="24" s="1"/>
  <c r="AT38" i="24"/>
  <c r="AS54" i="24"/>
  <c r="AT54" i="21"/>
  <c r="AT66" i="21" s="1"/>
  <c r="AT31" i="21"/>
  <c r="AS43" i="21"/>
  <c r="AT46" i="25"/>
  <c r="AT27" i="25"/>
  <c r="AS37" i="25"/>
  <c r="AS31" i="25"/>
  <c r="AT64" i="21"/>
  <c r="AS76" i="21"/>
  <c r="AT71" i="24"/>
  <c r="AT87" i="24" s="1"/>
  <c r="AT40" i="24"/>
  <c r="AS56" i="24"/>
  <c r="AT72" i="24"/>
  <c r="AT88" i="24" s="1"/>
  <c r="AT41" i="24"/>
  <c r="AS57" i="24"/>
  <c r="AU66" i="24"/>
  <c r="AU35" i="24"/>
  <c r="AT51" i="24"/>
  <c r="AT53" i="21"/>
  <c r="AT65" i="21" s="1"/>
  <c r="AT30" i="21"/>
  <c r="AS42" i="21"/>
  <c r="AS104" i="24"/>
  <c r="AU52" i="21"/>
  <c r="AU29" i="21"/>
  <c r="AT41" i="21"/>
  <c r="AT65" i="24"/>
  <c r="AT81" i="24" s="1"/>
  <c r="AT34" i="24"/>
  <c r="AS50" i="24"/>
  <c r="AR70" i="21"/>
  <c r="AS63" i="21"/>
  <c r="AR75" i="21"/>
  <c r="AR82" i="21" s="1"/>
  <c r="AS56" i="25"/>
  <c r="AR66" i="25"/>
  <c r="AT67" i="24"/>
  <c r="AT83" i="24" s="1"/>
  <c r="AT36" i="24"/>
  <c r="AS52" i="24"/>
  <c r="AR47" i="21"/>
  <c r="AU68" i="24"/>
  <c r="AU37" i="24"/>
  <c r="AT53" i="24"/>
  <c r="AT50" i="25" l="1"/>
  <c r="AT51" i="25" s="1"/>
  <c r="AS41" i="25"/>
  <c r="AR70" i="25"/>
  <c r="AT77" i="21"/>
  <c r="AT102" i="24"/>
  <c r="AT68" i="25"/>
  <c r="AT101" i="24"/>
  <c r="AT103" i="24"/>
  <c r="AT78" i="21"/>
  <c r="AT99" i="24"/>
  <c r="AT97" i="24"/>
  <c r="AT104" i="24"/>
  <c r="AU64" i="21"/>
  <c r="AT76" i="21"/>
  <c r="AU69" i="24"/>
  <c r="AU85" i="24" s="1"/>
  <c r="AU38" i="24"/>
  <c r="AT54" i="24"/>
  <c r="AU63" i="24"/>
  <c r="AT43" i="24"/>
  <c r="AU32" i="24"/>
  <c r="AT48" i="24"/>
  <c r="AT55" i="25"/>
  <c r="AS60" i="25"/>
  <c r="AS65" i="25"/>
  <c r="AU67" i="21"/>
  <c r="AT79" i="21"/>
  <c r="AU57" i="25"/>
  <c r="AT67" i="25"/>
  <c r="AU82" i="24"/>
  <c r="AT98" i="24"/>
  <c r="AS59" i="24"/>
  <c r="AU67" i="24"/>
  <c r="AU83" i="24" s="1"/>
  <c r="AU36" i="24"/>
  <c r="AT52" i="24"/>
  <c r="AU30" i="21"/>
  <c r="AU53" i="21"/>
  <c r="AU65" i="21" s="1"/>
  <c r="AT42" i="21"/>
  <c r="AW47" i="25"/>
  <c r="AW28" i="25"/>
  <c r="AV38" i="25"/>
  <c r="AW45" i="25"/>
  <c r="AW26" i="25"/>
  <c r="AV36" i="25"/>
  <c r="AT80" i="21"/>
  <c r="AU80" i="24"/>
  <c r="AT96" i="24"/>
  <c r="AU70" i="24"/>
  <c r="AU86" i="24" s="1"/>
  <c r="AU39" i="24"/>
  <c r="AT55" i="24"/>
  <c r="AT58" i="21"/>
  <c r="AT59" i="21" s="1"/>
  <c r="AV66" i="24"/>
  <c r="AV35" i="24"/>
  <c r="AU51" i="24"/>
  <c r="AU54" i="21"/>
  <c r="AU66" i="21" s="1"/>
  <c r="AU31" i="21"/>
  <c r="AT43" i="21"/>
  <c r="AU51" i="21"/>
  <c r="AT35" i="21"/>
  <c r="AU28" i="21"/>
  <c r="AT40" i="21"/>
  <c r="AT63" i="21"/>
  <c r="AS70" i="21"/>
  <c r="AS75" i="21"/>
  <c r="AS82" i="21" s="1"/>
  <c r="AV29" i="21"/>
  <c r="AV52" i="21"/>
  <c r="AU41" i="21"/>
  <c r="AU72" i="24"/>
  <c r="AU88" i="24" s="1"/>
  <c r="AU41" i="24"/>
  <c r="AT57" i="24"/>
  <c r="AU71" i="24"/>
  <c r="AU87" i="24" s="1"/>
  <c r="AU40" i="24"/>
  <c r="AT56" i="24"/>
  <c r="AU84" i="24"/>
  <c r="AT100" i="24"/>
  <c r="AT74" i="24"/>
  <c r="AT75" i="24" s="1"/>
  <c r="AU56" i="21"/>
  <c r="AU68" i="21" s="1"/>
  <c r="AU33" i="21"/>
  <c r="AT45" i="21"/>
  <c r="AU48" i="25"/>
  <c r="AU58" i="25" s="1"/>
  <c r="AU29" i="25"/>
  <c r="AT39" i="25"/>
  <c r="AT56" i="25"/>
  <c r="AS66" i="25"/>
  <c r="AV32" i="21"/>
  <c r="AV55" i="21"/>
  <c r="AU44" i="21"/>
  <c r="AV64" i="24"/>
  <c r="AV33" i="24"/>
  <c r="AU49" i="24"/>
  <c r="AS90" i="24"/>
  <c r="AT79" i="24"/>
  <c r="AS95" i="24"/>
  <c r="AS106" i="24" s="1"/>
  <c r="AV68" i="24"/>
  <c r="AV37" i="24"/>
  <c r="AU53" i="24"/>
  <c r="AS47" i="21"/>
  <c r="AU65" i="24"/>
  <c r="AU81" i="24" s="1"/>
  <c r="AU34" i="24"/>
  <c r="AT50" i="24"/>
  <c r="AU46" i="25"/>
  <c r="AU27" i="25"/>
  <c r="AT37" i="25"/>
  <c r="AT31" i="25"/>
  <c r="AU50" i="25" l="1"/>
  <c r="AU51" i="25" s="1"/>
  <c r="E12" i="25" s="1"/>
  <c r="I12" i="25" s="1"/>
  <c r="AU102" i="24"/>
  <c r="AU104" i="24"/>
  <c r="AU99" i="24"/>
  <c r="AU101" i="24"/>
  <c r="AU68" i="25"/>
  <c r="AU103" i="24"/>
  <c r="AU97" i="24"/>
  <c r="AU80" i="21"/>
  <c r="AU78" i="21"/>
  <c r="AU77" i="21"/>
  <c r="AW68" i="24"/>
  <c r="AW37" i="24"/>
  <c r="AV53" i="24"/>
  <c r="AW55" i="21"/>
  <c r="AW32" i="21"/>
  <c r="AV44" i="21"/>
  <c r="AV48" i="25"/>
  <c r="AV58" i="25" s="1"/>
  <c r="AV29" i="25"/>
  <c r="AU39" i="25"/>
  <c r="AV56" i="21"/>
  <c r="AV68" i="21" s="1"/>
  <c r="AV33" i="21"/>
  <c r="AU45" i="21"/>
  <c r="AV84" i="24"/>
  <c r="AU100" i="24"/>
  <c r="AV72" i="24"/>
  <c r="AV88" i="24" s="1"/>
  <c r="AV41" i="24"/>
  <c r="AU57" i="24"/>
  <c r="AV51" i="21"/>
  <c r="AU35" i="21"/>
  <c r="E4" i="21" s="1"/>
  <c r="AV28" i="21"/>
  <c r="AU40" i="21"/>
  <c r="AV80" i="24"/>
  <c r="AU96" i="24"/>
  <c r="AT59" i="24"/>
  <c r="AV70" i="24"/>
  <c r="AV86" i="24" s="1"/>
  <c r="AV39" i="24"/>
  <c r="AU55" i="24"/>
  <c r="AX47" i="25"/>
  <c r="AX28" i="25"/>
  <c r="AW38" i="25"/>
  <c r="AT41" i="25"/>
  <c r="AV65" i="24"/>
  <c r="AV81" i="24" s="1"/>
  <c r="AV34" i="24"/>
  <c r="AU50" i="24"/>
  <c r="AU58" i="21"/>
  <c r="AU59" i="21" s="1"/>
  <c r="E12" i="21" s="1"/>
  <c r="I12" i="21" s="1"/>
  <c r="AV67" i="24"/>
  <c r="AV83" i="24" s="1"/>
  <c r="AV36" i="24"/>
  <c r="AU52" i="24"/>
  <c r="AV63" i="24"/>
  <c r="AV32" i="24"/>
  <c r="AU43" i="24"/>
  <c r="E4" i="24" s="1"/>
  <c r="AU48" i="24"/>
  <c r="AV64" i="21"/>
  <c r="AU76" i="21"/>
  <c r="AV53" i="21"/>
  <c r="AV65" i="21" s="1"/>
  <c r="AV30" i="21"/>
  <c r="AU42" i="21"/>
  <c r="AV57" i="25"/>
  <c r="AU67" i="25"/>
  <c r="AV69" i="24"/>
  <c r="AV85" i="24" s="1"/>
  <c r="AV38" i="24"/>
  <c r="AU54" i="24"/>
  <c r="AW64" i="24"/>
  <c r="AW33" i="24"/>
  <c r="AV49" i="24"/>
  <c r="AV46" i="25"/>
  <c r="AV27" i="25"/>
  <c r="AU37" i="25"/>
  <c r="AU31" i="25"/>
  <c r="E4" i="25" s="1"/>
  <c r="AU79" i="24"/>
  <c r="AT90" i="24"/>
  <c r="AT95" i="24"/>
  <c r="AT106" i="24" s="1"/>
  <c r="AU56" i="25"/>
  <c r="AT66" i="25"/>
  <c r="AT70" i="21"/>
  <c r="AU63" i="21"/>
  <c r="AT75" i="21"/>
  <c r="AT82" i="21" s="1"/>
  <c r="AV54" i="21"/>
  <c r="AV66" i="21" s="1"/>
  <c r="AV31" i="21"/>
  <c r="AU43" i="21"/>
  <c r="AX45" i="25"/>
  <c r="AX26" i="25"/>
  <c r="AW36" i="25"/>
  <c r="AU74" i="24"/>
  <c r="AU75" i="24" s="1"/>
  <c r="E12" i="24" s="1"/>
  <c r="I12" i="24" s="1"/>
  <c r="AW52" i="21"/>
  <c r="AW29" i="21"/>
  <c r="AV41" i="21"/>
  <c r="AT47" i="21"/>
  <c r="AW66" i="24"/>
  <c r="AW35" i="24"/>
  <c r="AV51" i="24"/>
  <c r="AS70" i="25"/>
  <c r="AV71" i="24"/>
  <c r="AV87" i="24" s="1"/>
  <c r="AV40" i="24"/>
  <c r="AU56" i="24"/>
  <c r="AV82" i="24"/>
  <c r="AU98" i="24"/>
  <c r="AV67" i="21"/>
  <c r="AU79" i="21"/>
  <c r="AT60" i="25"/>
  <c r="AU55" i="25"/>
  <c r="AT65" i="25"/>
  <c r="AU41" i="25" l="1"/>
  <c r="E8" i="25" s="1"/>
  <c r="I8" i="25" s="1"/>
  <c r="AU47" i="21"/>
  <c r="E8" i="21" s="1"/>
  <c r="AV50" i="25"/>
  <c r="AV51" i="25" s="1"/>
  <c r="AV102" i="24"/>
  <c r="AV99" i="24"/>
  <c r="AV103" i="24"/>
  <c r="AV77" i="21"/>
  <c r="AV97" i="24"/>
  <c r="AV104" i="24"/>
  <c r="AV68" i="25"/>
  <c r="AV78" i="21"/>
  <c r="AV101" i="24"/>
  <c r="AY45" i="25"/>
  <c r="AY26" i="25"/>
  <c r="AX36" i="25"/>
  <c r="AV56" i="25"/>
  <c r="AU66" i="25"/>
  <c r="I4" i="25"/>
  <c r="AU59" i="24"/>
  <c r="E8" i="24" s="1"/>
  <c r="AW80" i="24"/>
  <c r="AV96" i="24"/>
  <c r="AW84" i="24"/>
  <c r="AV100" i="24"/>
  <c r="I4" i="24"/>
  <c r="AW70" i="24"/>
  <c r="AW86" i="24" s="1"/>
  <c r="AW39" i="24"/>
  <c r="AV55" i="24"/>
  <c r="AW51" i="21"/>
  <c r="AV35" i="21"/>
  <c r="AW28" i="21"/>
  <c r="AV40" i="21"/>
  <c r="AW48" i="25"/>
  <c r="AW58" i="25" s="1"/>
  <c r="AW29" i="25"/>
  <c r="AV39" i="25"/>
  <c r="AV80" i="21"/>
  <c r="AW65" i="24"/>
  <c r="AW81" i="24" s="1"/>
  <c r="AW34" i="24"/>
  <c r="AV50" i="24"/>
  <c r="AW67" i="21"/>
  <c r="AV79" i="21"/>
  <c r="AW69" i="24"/>
  <c r="AW85" i="24" s="1"/>
  <c r="AW38" i="24"/>
  <c r="AV54" i="24"/>
  <c r="AT70" i="25"/>
  <c r="AU90" i="24"/>
  <c r="E5" i="24" s="1"/>
  <c r="E6" i="24" s="1"/>
  <c r="AV79" i="24"/>
  <c r="AU95" i="24"/>
  <c r="AU106" i="24" s="1"/>
  <c r="E9" i="24" s="1"/>
  <c r="AX64" i="24"/>
  <c r="AX33" i="24"/>
  <c r="AW49" i="24"/>
  <c r="AW63" i="24"/>
  <c r="AV43" i="24"/>
  <c r="AW32" i="24"/>
  <c r="AV48" i="24"/>
  <c r="AW67" i="24"/>
  <c r="AW83" i="24" s="1"/>
  <c r="AW36" i="24"/>
  <c r="AV52" i="24"/>
  <c r="AY47" i="25"/>
  <c r="AY28" i="25"/>
  <c r="AX38" i="25"/>
  <c r="I4" i="21"/>
  <c r="AU70" i="21"/>
  <c r="E5" i="21" s="1"/>
  <c r="E6" i="21" s="1"/>
  <c r="AV63" i="21"/>
  <c r="AU75" i="21"/>
  <c r="AU82" i="21" s="1"/>
  <c r="E9" i="21" s="1"/>
  <c r="E10" i="21" s="1"/>
  <c r="AV58" i="21"/>
  <c r="AV59" i="21" s="1"/>
  <c r="AX68" i="24"/>
  <c r="AX37" i="24"/>
  <c r="AW53" i="24"/>
  <c r="AW54" i="21"/>
  <c r="AW66" i="21" s="1"/>
  <c r="AW31" i="21"/>
  <c r="AV43" i="21"/>
  <c r="AV74" i="24"/>
  <c r="AV75" i="24" s="1"/>
  <c r="AW56" i="21"/>
  <c r="AW68" i="21" s="1"/>
  <c r="AW33" i="21"/>
  <c r="AV45" i="21"/>
  <c r="AW57" i="25"/>
  <c r="AV67" i="25"/>
  <c r="I8" i="21"/>
  <c r="AX66" i="24"/>
  <c r="AX35" i="24"/>
  <c r="AW51" i="24"/>
  <c r="AW46" i="25"/>
  <c r="AW27" i="25"/>
  <c r="AV37" i="25"/>
  <c r="AV31" i="25"/>
  <c r="AW64" i="21"/>
  <c r="AV76" i="21"/>
  <c r="AX55" i="21"/>
  <c r="AX32" i="21"/>
  <c r="AW44" i="21"/>
  <c r="AW71" i="24"/>
  <c r="AW87" i="24" s="1"/>
  <c r="AW40" i="24"/>
  <c r="AV56" i="24"/>
  <c r="AU60" i="25"/>
  <c r="E5" i="25" s="1"/>
  <c r="E6" i="25" s="1"/>
  <c r="AV55" i="25"/>
  <c r="AU65" i="25"/>
  <c r="AW82" i="24"/>
  <c r="AV98" i="24"/>
  <c r="AX52" i="21"/>
  <c r="AX29" i="21"/>
  <c r="AW41" i="21"/>
  <c r="AW53" i="21"/>
  <c r="AW65" i="21" s="1"/>
  <c r="AW30" i="21"/>
  <c r="AV42" i="21"/>
  <c r="AW72" i="24"/>
  <c r="AW88" i="24" s="1"/>
  <c r="AW41" i="24"/>
  <c r="AV57" i="24"/>
  <c r="AV41" i="25" l="1"/>
  <c r="AW74" i="24"/>
  <c r="AW75" i="24" s="1"/>
  <c r="AU70" i="25"/>
  <c r="E9" i="25" s="1"/>
  <c r="E10" i="25" s="1"/>
  <c r="AW101" i="24"/>
  <c r="AW80" i="21"/>
  <c r="AW102" i="24"/>
  <c r="AW78" i="21"/>
  <c r="AW103" i="24"/>
  <c r="AW68" i="25"/>
  <c r="AW99" i="24"/>
  <c r="AW77" i="21"/>
  <c r="AY66" i="24"/>
  <c r="AY35" i="24"/>
  <c r="AX51" i="24"/>
  <c r="AX67" i="21"/>
  <c r="AW79" i="21"/>
  <c r="AX80" i="24"/>
  <c r="AW96" i="24"/>
  <c r="E10" i="24"/>
  <c r="I8" i="24"/>
  <c r="AX71" i="24"/>
  <c r="AX87" i="24" s="1"/>
  <c r="AX40" i="24"/>
  <c r="AW56" i="24"/>
  <c r="AY55" i="21"/>
  <c r="AY32" i="21"/>
  <c r="AX44" i="21"/>
  <c r="AW50" i="25"/>
  <c r="AW51" i="25" s="1"/>
  <c r="AX56" i="21"/>
  <c r="AX68" i="21" s="1"/>
  <c r="AX33" i="21"/>
  <c r="AW45" i="21"/>
  <c r="AX69" i="24"/>
  <c r="AX85" i="24" s="1"/>
  <c r="AX38" i="24"/>
  <c r="AW54" i="24"/>
  <c r="AV47" i="21"/>
  <c r="AZ45" i="25"/>
  <c r="AZ26" i="25"/>
  <c r="AY36" i="25"/>
  <c r="AX53" i="21"/>
  <c r="AX65" i="21" s="1"/>
  <c r="AX30" i="21"/>
  <c r="AW42" i="21"/>
  <c r="AV60" i="25"/>
  <c r="AW55" i="25"/>
  <c r="AV65" i="25"/>
  <c r="AY68" i="24"/>
  <c r="AY37" i="24"/>
  <c r="AX53" i="24"/>
  <c r="AV59" i="24"/>
  <c r="AY64" i="24"/>
  <c r="AY33" i="24"/>
  <c r="AX49" i="24"/>
  <c r="AV90" i="24"/>
  <c r="AW79" i="24"/>
  <c r="AV95" i="24"/>
  <c r="AV106" i="24" s="1"/>
  <c r="AX51" i="21"/>
  <c r="AW35" i="21"/>
  <c r="AX28" i="21"/>
  <c r="AW40" i="21"/>
  <c r="AX65" i="24"/>
  <c r="AX81" i="24" s="1"/>
  <c r="AX34" i="24"/>
  <c r="AW50" i="24"/>
  <c r="AW104" i="24"/>
  <c r="AX82" i="24"/>
  <c r="AW98" i="24"/>
  <c r="AW56" i="25"/>
  <c r="AV66" i="25"/>
  <c r="AX64" i="21"/>
  <c r="AW76" i="21"/>
  <c r="AX72" i="24"/>
  <c r="AX88" i="24" s="1"/>
  <c r="AX41" i="24"/>
  <c r="AW57" i="24"/>
  <c r="AX57" i="25"/>
  <c r="AW67" i="25"/>
  <c r="AV70" i="21"/>
  <c r="AW63" i="21"/>
  <c r="AV75" i="21"/>
  <c r="AV82" i="21" s="1"/>
  <c r="AX67" i="24"/>
  <c r="AX83" i="24" s="1"/>
  <c r="AX36" i="24"/>
  <c r="AW52" i="24"/>
  <c r="AX63" i="24"/>
  <c r="AW43" i="24"/>
  <c r="AX32" i="24"/>
  <c r="AW48" i="24"/>
  <c r="AX48" i="25"/>
  <c r="AX58" i="25" s="1"/>
  <c r="AX29" i="25"/>
  <c r="AW39" i="25"/>
  <c r="AW58" i="21"/>
  <c r="AW59" i="21" s="1"/>
  <c r="AX70" i="24"/>
  <c r="AX86" i="24" s="1"/>
  <c r="AX39" i="24"/>
  <c r="AW55" i="24"/>
  <c r="AX46" i="25"/>
  <c r="AX27" i="25"/>
  <c r="AW37" i="25"/>
  <c r="AW31" i="25"/>
  <c r="AY52" i="21"/>
  <c r="AY29" i="21"/>
  <c r="AX41" i="21"/>
  <c r="AX54" i="21"/>
  <c r="AX66" i="21" s="1"/>
  <c r="AX31" i="21"/>
  <c r="AW43" i="21"/>
  <c r="AZ47" i="25"/>
  <c r="AZ28" i="25"/>
  <c r="AY38" i="25"/>
  <c r="AX84" i="24"/>
  <c r="AW100" i="24"/>
  <c r="AW97" i="24"/>
  <c r="AX50" i="25" l="1"/>
  <c r="AW41" i="25"/>
  <c r="AX80" i="21"/>
  <c r="AX99" i="24"/>
  <c r="AX97" i="24"/>
  <c r="AX77" i="21"/>
  <c r="AX104" i="24"/>
  <c r="AX78" i="21"/>
  <c r="AX101" i="24"/>
  <c r="AX68" i="25"/>
  <c r="AX102" i="24"/>
  <c r="AX103" i="24"/>
  <c r="AY80" i="24"/>
  <c r="AX96" i="24"/>
  <c r="AY51" i="21"/>
  <c r="AX35" i="21"/>
  <c r="AY28" i="21"/>
  <c r="AX40" i="21"/>
  <c r="AY71" i="24"/>
  <c r="AY87" i="24" s="1"/>
  <c r="AY40" i="24"/>
  <c r="AX56" i="24"/>
  <c r="AZ64" i="24"/>
  <c r="AZ33" i="24"/>
  <c r="AY49" i="24"/>
  <c r="AZ66" i="24"/>
  <c r="AZ35" i="24"/>
  <c r="AY51" i="24"/>
  <c r="AY72" i="24"/>
  <c r="AY88" i="24" s="1"/>
  <c r="AY41" i="24"/>
  <c r="AX57" i="24"/>
  <c r="AX58" i="21"/>
  <c r="AX59" i="21" s="1"/>
  <c r="AX51" i="25"/>
  <c r="AZ55" i="21"/>
  <c r="AZ32" i="21"/>
  <c r="AY44" i="21"/>
  <c r="AX74" i="24"/>
  <c r="AX75" i="24" s="1"/>
  <c r="AX56" i="25"/>
  <c r="AW66" i="25"/>
  <c r="AW70" i="21"/>
  <c r="AX63" i="21"/>
  <c r="AW75" i="21"/>
  <c r="AW82" i="21" s="1"/>
  <c r="AZ52" i="21"/>
  <c r="AZ29" i="21"/>
  <c r="AY41" i="21"/>
  <c r="AW59" i="24"/>
  <c r="AY67" i="24"/>
  <c r="AY83" i="24" s="1"/>
  <c r="AY36" i="24"/>
  <c r="AX52" i="24"/>
  <c r="AV70" i="25"/>
  <c r="AY82" i="24"/>
  <c r="AX98" i="24"/>
  <c r="AY54" i="21"/>
  <c r="AY66" i="21" s="1"/>
  <c r="AY31" i="21"/>
  <c r="AX43" i="21"/>
  <c r="AX43" i="24"/>
  <c r="AY63" i="24"/>
  <c r="AY32" i="24"/>
  <c r="AX48" i="24"/>
  <c r="AY69" i="24"/>
  <c r="AY85" i="24" s="1"/>
  <c r="AY38" i="24"/>
  <c r="AX54" i="24"/>
  <c r="AY67" i="21"/>
  <c r="AX79" i="21"/>
  <c r="AW60" i="25"/>
  <c r="AX55" i="25"/>
  <c r="AW65" i="25"/>
  <c r="BA45" i="25"/>
  <c r="BA26" i="25"/>
  <c r="AZ36" i="25"/>
  <c r="AY48" i="25"/>
  <c r="AY58" i="25" s="1"/>
  <c r="AY29" i="25"/>
  <c r="AX39" i="25"/>
  <c r="AY84" i="24"/>
  <c r="AX100" i="24"/>
  <c r="BA47" i="25"/>
  <c r="BA28" i="25"/>
  <c r="AZ38" i="25"/>
  <c r="AY46" i="25"/>
  <c r="AY27" i="25"/>
  <c r="AX37" i="25"/>
  <c r="AX31" i="25"/>
  <c r="AY70" i="24"/>
  <c r="AY86" i="24" s="1"/>
  <c r="AY39" i="24"/>
  <c r="AX55" i="24"/>
  <c r="AY57" i="25"/>
  <c r="AX67" i="25"/>
  <c r="AY64" i="21"/>
  <c r="AX76" i="21"/>
  <c r="AY65" i="24"/>
  <c r="AY81" i="24" s="1"/>
  <c r="AY34" i="24"/>
  <c r="AX50" i="24"/>
  <c r="AW47" i="21"/>
  <c r="AW90" i="24"/>
  <c r="AX79" i="24"/>
  <c r="AW95" i="24"/>
  <c r="AW106" i="24" s="1"/>
  <c r="AZ68" i="24"/>
  <c r="AZ37" i="24"/>
  <c r="AY53" i="24"/>
  <c r="AY53" i="21"/>
  <c r="AY65" i="21" s="1"/>
  <c r="AY30" i="21"/>
  <c r="AX42" i="21"/>
  <c r="AY33" i="21"/>
  <c r="AY56" i="21"/>
  <c r="AY68" i="21" s="1"/>
  <c r="AX45" i="21"/>
  <c r="AX41" i="25" l="1"/>
  <c r="AY74" i="24"/>
  <c r="AY75" i="24" s="1"/>
  <c r="AY80" i="21"/>
  <c r="AY77" i="21"/>
  <c r="AY99" i="24"/>
  <c r="AY103" i="24"/>
  <c r="AY78" i="21"/>
  <c r="AY97" i="24"/>
  <c r="AY104" i="24"/>
  <c r="AX70" i="21"/>
  <c r="AY63" i="21"/>
  <c r="AX75" i="21"/>
  <c r="AX82" i="21" s="1"/>
  <c r="AZ84" i="24"/>
  <c r="AY100" i="24"/>
  <c r="AY68" i="25"/>
  <c r="AW70" i="25"/>
  <c r="AY50" i="25"/>
  <c r="AY51" i="25" s="1"/>
  <c r="AZ48" i="25"/>
  <c r="AZ58" i="25" s="1"/>
  <c r="AZ29" i="25"/>
  <c r="AY39" i="25"/>
  <c r="BB45" i="25"/>
  <c r="BB26" i="25"/>
  <c r="BA36" i="25"/>
  <c r="AY55" i="25"/>
  <c r="AX60" i="25"/>
  <c r="AX65" i="25"/>
  <c r="AX59" i="24"/>
  <c r="AZ67" i="24"/>
  <c r="AZ83" i="24" s="1"/>
  <c r="AZ36" i="24"/>
  <c r="AY52" i="24"/>
  <c r="AY56" i="25"/>
  <c r="AX66" i="25"/>
  <c r="BA66" i="24"/>
  <c r="BA35" i="24"/>
  <c r="AZ51" i="24"/>
  <c r="AY58" i="21"/>
  <c r="AY59" i="21" s="1"/>
  <c r="AZ69" i="24"/>
  <c r="AZ85" i="24" s="1"/>
  <c r="AZ38" i="24"/>
  <c r="AY54" i="24"/>
  <c r="BB47" i="25"/>
  <c r="BB28" i="25"/>
  <c r="BA38" i="25"/>
  <c r="AZ51" i="21"/>
  <c r="AY35" i="21"/>
  <c r="AZ28" i="21"/>
  <c r="AY40" i="21"/>
  <c r="AY102" i="24"/>
  <c r="AY101" i="24"/>
  <c r="BA55" i="21"/>
  <c r="BA32" i="21"/>
  <c r="AZ44" i="21"/>
  <c r="AZ72" i="24"/>
  <c r="AZ88" i="24" s="1"/>
  <c r="AZ41" i="24"/>
  <c r="AY57" i="24"/>
  <c r="AX90" i="24"/>
  <c r="AY79" i="24"/>
  <c r="AX95" i="24"/>
  <c r="AX106" i="24" s="1"/>
  <c r="AZ70" i="24"/>
  <c r="AZ86" i="24" s="1"/>
  <c r="AZ39" i="24"/>
  <c r="AY55" i="24"/>
  <c r="AZ67" i="21"/>
  <c r="AY79" i="21"/>
  <c r="AZ63" i="24"/>
  <c r="AY43" i="24"/>
  <c r="AZ32" i="24"/>
  <c r="AY48" i="24"/>
  <c r="BA52" i="21"/>
  <c r="BA29" i="21"/>
  <c r="AZ41" i="21"/>
  <c r="AZ71" i="24"/>
  <c r="AZ87" i="24" s="1"/>
  <c r="AZ40" i="24"/>
  <c r="AY56" i="24"/>
  <c r="BA68" i="24"/>
  <c r="BA37" i="24"/>
  <c r="AZ53" i="24"/>
  <c r="BA64" i="24"/>
  <c r="BA33" i="24"/>
  <c r="AZ49" i="24"/>
  <c r="AX47" i="21"/>
  <c r="AZ56" i="21"/>
  <c r="AZ68" i="21" s="1"/>
  <c r="AZ33" i="21"/>
  <c r="AY45" i="21"/>
  <c r="AZ53" i="21"/>
  <c r="AZ65" i="21" s="1"/>
  <c r="AZ30" i="21"/>
  <c r="AY42" i="21"/>
  <c r="AZ65" i="24"/>
  <c r="AZ81" i="24" s="1"/>
  <c r="AZ34" i="24"/>
  <c r="AY50" i="24"/>
  <c r="AZ46" i="25"/>
  <c r="AZ27" i="25"/>
  <c r="AY37" i="25"/>
  <c r="AY31" i="25"/>
  <c r="AZ64" i="21"/>
  <c r="AY76" i="21"/>
  <c r="AZ57" i="25"/>
  <c r="AY67" i="25"/>
  <c r="AZ54" i="21"/>
  <c r="AZ66" i="21" s="1"/>
  <c r="AZ31" i="21"/>
  <c r="AY43" i="21"/>
  <c r="AZ82" i="24"/>
  <c r="AY98" i="24"/>
  <c r="AZ80" i="24"/>
  <c r="AY96" i="24"/>
  <c r="AZ50" i="25" l="1"/>
  <c r="AY41" i="25"/>
  <c r="AX70" i="25"/>
  <c r="AZ78" i="21"/>
  <c r="AZ99" i="24"/>
  <c r="AZ80" i="21"/>
  <c r="AZ77" i="21"/>
  <c r="AZ102" i="24"/>
  <c r="AZ68" i="25"/>
  <c r="AZ103" i="24"/>
  <c r="AZ97" i="24"/>
  <c r="AZ104" i="24"/>
  <c r="BA63" i="24"/>
  <c r="AZ43" i="24"/>
  <c r="BA32" i="24"/>
  <c r="AZ48" i="24"/>
  <c r="BA82" i="24"/>
  <c r="AZ98" i="24"/>
  <c r="AY59" i="24"/>
  <c r="BA67" i="24"/>
  <c r="BA83" i="24" s="1"/>
  <c r="BA36" i="24"/>
  <c r="AZ52" i="24"/>
  <c r="AY47" i="21"/>
  <c r="BC47" i="25"/>
  <c r="BC28" i="25"/>
  <c r="BB38" i="25"/>
  <c r="AZ56" i="25"/>
  <c r="AY66" i="25"/>
  <c r="BA64" i="21"/>
  <c r="AZ76" i="21"/>
  <c r="BA27" i="25"/>
  <c r="BA46" i="25"/>
  <c r="AZ37" i="25"/>
  <c r="AZ31" i="25"/>
  <c r="BA65" i="24"/>
  <c r="BA81" i="24" s="1"/>
  <c r="BA34" i="24"/>
  <c r="AZ50" i="24"/>
  <c r="BA53" i="21"/>
  <c r="BA65" i="21" s="1"/>
  <c r="BA30" i="21"/>
  <c r="AZ42" i="21"/>
  <c r="BA56" i="21"/>
  <c r="BA68" i="21" s="1"/>
  <c r="BA33" i="21"/>
  <c r="AZ45" i="21"/>
  <c r="BB68" i="24"/>
  <c r="BB37" i="24"/>
  <c r="BA53" i="24"/>
  <c r="AZ35" i="21"/>
  <c r="BA28" i="21"/>
  <c r="BA51" i="21"/>
  <c r="AZ40" i="21"/>
  <c r="BA48" i="25"/>
  <c r="BA58" i="25" s="1"/>
  <c r="BA29" i="25"/>
  <c r="AZ39" i="25"/>
  <c r="AY70" i="21"/>
  <c r="AZ63" i="21"/>
  <c r="AY75" i="21"/>
  <c r="AY82" i="21" s="1"/>
  <c r="AY90" i="24"/>
  <c r="AZ79" i="24"/>
  <c r="AY95" i="24"/>
  <c r="AY106" i="24" s="1"/>
  <c r="BA70" i="24"/>
  <c r="BA86" i="24" s="1"/>
  <c r="BA39" i="24"/>
  <c r="AZ55" i="24"/>
  <c r="BA54" i="21"/>
  <c r="BA66" i="21" s="1"/>
  <c r="BA31" i="21"/>
  <c r="AZ43" i="21"/>
  <c r="BA57" i="25"/>
  <c r="AZ67" i="25"/>
  <c r="AZ51" i="25"/>
  <c r="AZ74" i="24"/>
  <c r="AZ75" i="24" s="1"/>
  <c r="AZ101" i="24"/>
  <c r="BA84" i="24"/>
  <c r="AZ100" i="24"/>
  <c r="BB64" i="24"/>
  <c r="BB33" i="24"/>
  <c r="BA49" i="24"/>
  <c r="BA71" i="24"/>
  <c r="BA87" i="24" s="1"/>
  <c r="BA40" i="24"/>
  <c r="AZ56" i="24"/>
  <c r="BA72" i="24"/>
  <c r="BA88" i="24" s="1"/>
  <c r="BA41" i="24"/>
  <c r="AZ57" i="24"/>
  <c r="BB55" i="21"/>
  <c r="BB32" i="21"/>
  <c r="BA44" i="21"/>
  <c r="AZ58" i="21"/>
  <c r="AZ59" i="21" s="1"/>
  <c r="BA69" i="24"/>
  <c r="BA85" i="24" s="1"/>
  <c r="BA38" i="24"/>
  <c r="AZ54" i="24"/>
  <c r="BB66" i="24"/>
  <c r="BB35" i="24"/>
  <c r="BA51" i="24"/>
  <c r="BC45" i="25"/>
  <c r="BC26" i="25"/>
  <c r="BB36" i="25"/>
  <c r="BA80" i="24"/>
  <c r="AZ96" i="24"/>
  <c r="BB52" i="21"/>
  <c r="BB29" i="21"/>
  <c r="BA41" i="21"/>
  <c r="BA67" i="21"/>
  <c r="AZ79" i="21"/>
  <c r="AZ55" i="25"/>
  <c r="AY60" i="25"/>
  <c r="AY65" i="25"/>
  <c r="AY70" i="25" l="1"/>
  <c r="AZ47" i="21"/>
  <c r="BA80" i="21"/>
  <c r="BA97" i="24"/>
  <c r="BA78" i="21"/>
  <c r="BA102" i="24"/>
  <c r="BA103" i="24"/>
  <c r="BA68" i="25"/>
  <c r="BA104" i="24"/>
  <c r="BA101" i="24"/>
  <c r="BA99" i="24"/>
  <c r="BA77" i="21"/>
  <c r="BB57" i="25"/>
  <c r="BA67" i="25"/>
  <c r="BC52" i="21"/>
  <c r="BC29" i="21"/>
  <c r="BB41" i="21"/>
  <c r="BB80" i="24"/>
  <c r="BA96" i="24"/>
  <c r="BB54" i="21"/>
  <c r="BB66" i="21" s="1"/>
  <c r="BB31" i="21"/>
  <c r="BA43" i="21"/>
  <c r="AZ41" i="25"/>
  <c r="BB67" i="21"/>
  <c r="BA79" i="21"/>
  <c r="BB84" i="24"/>
  <c r="BA100" i="24"/>
  <c r="BA50" i="25"/>
  <c r="BA51" i="25" s="1"/>
  <c r="BB67" i="24"/>
  <c r="BB83" i="24" s="1"/>
  <c r="BB36" i="24"/>
  <c r="BA52" i="24"/>
  <c r="BD45" i="25"/>
  <c r="BD26" i="25"/>
  <c r="BC36" i="25"/>
  <c r="BB53" i="21"/>
  <c r="BB65" i="21" s="1"/>
  <c r="BB30" i="21"/>
  <c r="BA42" i="21"/>
  <c r="BC68" i="24"/>
  <c r="BC37" i="24"/>
  <c r="BB53" i="24"/>
  <c r="BB46" i="25"/>
  <c r="BB27" i="25"/>
  <c r="BA37" i="25"/>
  <c r="BA31" i="25"/>
  <c r="AZ59" i="24"/>
  <c r="BC66" i="24"/>
  <c r="BC35" i="24"/>
  <c r="BB51" i="24"/>
  <c r="AZ70" i="21"/>
  <c r="BA63" i="21"/>
  <c r="AZ75" i="21"/>
  <c r="AZ82" i="21" s="1"/>
  <c r="BB82" i="24"/>
  <c r="BA98" i="24"/>
  <c r="BA58" i="21"/>
  <c r="BA59" i="21" s="1"/>
  <c r="BD47" i="25"/>
  <c r="BD28" i="25"/>
  <c r="BC38" i="25"/>
  <c r="BB63" i="24"/>
  <c r="BA43" i="24"/>
  <c r="BB32" i="24"/>
  <c r="BA48" i="24"/>
  <c r="AZ60" i="25"/>
  <c r="BA55" i="25"/>
  <c r="AZ65" i="25"/>
  <c r="BB72" i="24"/>
  <c r="BB88" i="24" s="1"/>
  <c r="BB41" i="24"/>
  <c r="BA57" i="24"/>
  <c r="BC64" i="24"/>
  <c r="BC33" i="24"/>
  <c r="BB49" i="24"/>
  <c r="BB48" i="25"/>
  <c r="BB58" i="25" s="1"/>
  <c r="BB29" i="25"/>
  <c r="BA39" i="25"/>
  <c r="BB51" i="21"/>
  <c r="BA35" i="21"/>
  <c r="BB28" i="21"/>
  <c r="BA40" i="21"/>
  <c r="BB65" i="24"/>
  <c r="BB81" i="24" s="1"/>
  <c r="BB34" i="24"/>
  <c r="BA50" i="24"/>
  <c r="BB70" i="24"/>
  <c r="BB86" i="24" s="1"/>
  <c r="BB39" i="24"/>
  <c r="BA55" i="24"/>
  <c r="AZ90" i="24"/>
  <c r="BA79" i="24"/>
  <c r="AZ95" i="24"/>
  <c r="AZ106" i="24" s="1"/>
  <c r="BA74" i="24"/>
  <c r="BA75" i="24" s="1"/>
  <c r="BC55" i="21"/>
  <c r="BC32" i="21"/>
  <c r="BB44" i="21"/>
  <c r="BB69" i="24"/>
  <c r="BB85" i="24" s="1"/>
  <c r="BB38" i="24"/>
  <c r="BA54" i="24"/>
  <c r="BB71" i="24"/>
  <c r="BB87" i="24" s="1"/>
  <c r="BB40" i="24"/>
  <c r="BA56" i="24"/>
  <c r="BB56" i="21"/>
  <c r="BB68" i="21" s="1"/>
  <c r="BB33" i="21"/>
  <c r="BA45" i="21"/>
  <c r="BB64" i="21"/>
  <c r="BA76" i="21"/>
  <c r="BA56" i="25"/>
  <c r="AZ66" i="25"/>
  <c r="AZ70" i="25" l="1"/>
  <c r="BA47" i="21"/>
  <c r="BB78" i="21"/>
  <c r="BB101" i="24"/>
  <c r="BB80" i="21"/>
  <c r="BB77" i="21"/>
  <c r="BB102" i="24"/>
  <c r="BB68" i="25"/>
  <c r="BB103" i="24"/>
  <c r="BB97" i="24"/>
  <c r="BB104" i="24"/>
  <c r="BB99" i="24"/>
  <c r="BE47" i="25"/>
  <c r="BE28" i="25"/>
  <c r="BD38" i="25"/>
  <c r="BC69" i="24"/>
  <c r="BC85" i="24" s="1"/>
  <c r="BC38" i="24"/>
  <c r="BB54" i="24"/>
  <c r="BC65" i="24"/>
  <c r="BC81" i="24" s="1"/>
  <c r="BC34" i="24"/>
  <c r="BB50" i="24"/>
  <c r="BB58" i="21"/>
  <c r="BB59" i="21" s="1"/>
  <c r="BD29" i="21"/>
  <c r="BD52" i="21"/>
  <c r="BC41" i="21"/>
  <c r="BD55" i="21"/>
  <c r="BD32" i="21"/>
  <c r="BC44" i="21"/>
  <c r="BC46" i="25"/>
  <c r="BC27" i="25"/>
  <c r="BB37" i="25"/>
  <c r="BB31" i="25"/>
  <c r="BB50" i="25"/>
  <c r="BB51" i="25" s="1"/>
  <c r="BC57" i="25"/>
  <c r="BB67" i="25"/>
  <c r="BA59" i="24"/>
  <c r="BB63" i="21"/>
  <c r="BA70" i="21"/>
  <c r="BA75" i="21"/>
  <c r="BA82" i="21" s="1"/>
  <c r="BC84" i="24"/>
  <c r="BB100" i="24"/>
  <c r="BE45" i="25"/>
  <c r="BE26" i="25"/>
  <c r="BD36" i="25"/>
  <c r="BC67" i="24"/>
  <c r="BC83" i="24" s="1"/>
  <c r="BC36" i="24"/>
  <c r="BB52" i="24"/>
  <c r="BC54" i="21"/>
  <c r="BC66" i="21" s="1"/>
  <c r="BC31" i="21"/>
  <c r="BB43" i="21"/>
  <c r="BD64" i="24"/>
  <c r="BD33" i="24"/>
  <c r="BC49" i="24"/>
  <c r="BD66" i="24"/>
  <c r="BD35" i="24"/>
  <c r="BC51" i="24"/>
  <c r="BC53" i="21"/>
  <c r="BC65" i="21" s="1"/>
  <c r="BC30" i="21"/>
  <c r="BB42" i="21"/>
  <c r="BC64" i="21"/>
  <c r="BB76" i="21"/>
  <c r="BB55" i="25"/>
  <c r="BA60" i="25"/>
  <c r="BA65" i="25"/>
  <c r="BD68" i="24"/>
  <c r="BD37" i="24"/>
  <c r="BC53" i="24"/>
  <c r="BC67" i="21"/>
  <c r="BB79" i="21"/>
  <c r="BC80" i="24"/>
  <c r="BB96" i="24"/>
  <c r="BC56" i="21"/>
  <c r="BC68" i="21" s="1"/>
  <c r="BC33" i="21"/>
  <c r="BB45" i="21"/>
  <c r="BA90" i="24"/>
  <c r="BB79" i="24"/>
  <c r="BA95" i="24"/>
  <c r="BA106" i="24" s="1"/>
  <c r="BC48" i="25"/>
  <c r="BC58" i="25" s="1"/>
  <c r="BC29" i="25"/>
  <c r="BB39" i="25"/>
  <c r="BC82" i="24"/>
  <c r="BB98" i="24"/>
  <c r="BB56" i="25"/>
  <c r="BA66" i="25"/>
  <c r="BC51" i="21"/>
  <c r="BB35" i="21"/>
  <c r="BC28" i="21"/>
  <c r="BB40" i="21"/>
  <c r="BB74" i="24"/>
  <c r="BB75" i="24" s="1"/>
  <c r="BA41" i="25"/>
  <c r="BC63" i="24"/>
  <c r="BB43" i="24"/>
  <c r="BC32" i="24"/>
  <c r="BB48" i="24"/>
  <c r="BC72" i="24"/>
  <c r="BC88" i="24" s="1"/>
  <c r="BC41" i="24"/>
  <c r="BB57" i="24"/>
  <c r="BC71" i="24"/>
  <c r="BC87" i="24" s="1"/>
  <c r="BC40" i="24"/>
  <c r="BB56" i="24"/>
  <c r="BC70" i="24"/>
  <c r="BC86" i="24" s="1"/>
  <c r="BC39" i="24"/>
  <c r="BB55" i="24"/>
  <c r="BB47" i="21" l="1"/>
  <c r="BC58" i="21"/>
  <c r="BC59" i="21" s="1"/>
  <c r="BC68" i="25"/>
  <c r="BC78" i="21"/>
  <c r="BC97" i="24"/>
  <c r="BC104" i="24"/>
  <c r="BC99" i="24"/>
  <c r="BC77" i="21"/>
  <c r="BC102" i="24"/>
  <c r="BC101" i="24"/>
  <c r="BC103" i="24"/>
  <c r="BB70" i="21"/>
  <c r="BC63" i="21"/>
  <c r="BB75" i="21"/>
  <c r="BB82" i="21" s="1"/>
  <c r="BB41" i="25"/>
  <c r="BD48" i="25"/>
  <c r="BD58" i="25" s="1"/>
  <c r="BD29" i="25"/>
  <c r="BC39" i="25"/>
  <c r="BB60" i="25"/>
  <c r="BC55" i="25"/>
  <c r="BB65" i="25"/>
  <c r="BD71" i="24"/>
  <c r="BD87" i="24" s="1"/>
  <c r="BD40" i="24"/>
  <c r="BC56" i="24"/>
  <c r="BD56" i="21"/>
  <c r="BD68" i="21" s="1"/>
  <c r="BD33" i="21"/>
  <c r="BC45" i="21"/>
  <c r="BD70" i="24"/>
  <c r="BD86" i="24" s="1"/>
  <c r="BD39" i="24"/>
  <c r="BC55" i="24"/>
  <c r="BB59" i="24"/>
  <c r="BE64" i="24"/>
  <c r="BE33" i="24"/>
  <c r="BD49" i="24"/>
  <c r="BF45" i="25"/>
  <c r="BF26" i="25"/>
  <c r="BE36" i="25"/>
  <c r="BD84" i="24"/>
  <c r="BC100" i="24"/>
  <c r="BD46" i="25"/>
  <c r="BD27" i="25"/>
  <c r="BC37" i="25"/>
  <c r="BC31" i="25"/>
  <c r="BE52" i="21"/>
  <c r="BE29" i="21"/>
  <c r="BD41" i="21"/>
  <c r="BD63" i="24"/>
  <c r="BC43" i="24"/>
  <c r="BD32" i="24"/>
  <c r="BC48" i="24"/>
  <c r="BB90" i="24"/>
  <c r="BC79" i="24"/>
  <c r="BB95" i="24"/>
  <c r="BB106" i="24" s="1"/>
  <c r="BA70" i="25"/>
  <c r="BD65" i="24"/>
  <c r="BD81" i="24" s="1"/>
  <c r="BD34" i="24"/>
  <c r="BC50" i="24"/>
  <c r="BF47" i="25"/>
  <c r="BF28" i="25"/>
  <c r="BE38" i="25"/>
  <c r="BD64" i="21"/>
  <c r="BC76" i="21"/>
  <c r="BC56" i="25"/>
  <c r="BB66" i="25"/>
  <c r="BE66" i="24"/>
  <c r="BE35" i="24"/>
  <c r="BD51" i="24"/>
  <c r="BC50" i="25"/>
  <c r="BC51" i="25" s="1"/>
  <c r="BE55" i="21"/>
  <c r="BE32" i="21"/>
  <c r="BD44" i="21"/>
  <c r="BC80" i="21"/>
  <c r="BC74" i="24"/>
  <c r="BC75" i="24" s="1"/>
  <c r="BD67" i="24"/>
  <c r="BD83" i="24" s="1"/>
  <c r="BD36" i="24"/>
  <c r="BC52" i="24"/>
  <c r="BD57" i="25"/>
  <c r="BC67" i="25"/>
  <c r="BD82" i="24"/>
  <c r="BC98" i="24"/>
  <c r="BD80" i="24"/>
  <c r="BC96" i="24"/>
  <c r="BE68" i="24"/>
  <c r="BE37" i="24"/>
  <c r="BD53" i="24"/>
  <c r="BD54" i="21"/>
  <c r="BD66" i="21" s="1"/>
  <c r="BD31" i="21"/>
  <c r="BC43" i="21"/>
  <c r="BD72" i="24"/>
  <c r="BD88" i="24" s="1"/>
  <c r="BD41" i="24"/>
  <c r="BC57" i="24"/>
  <c r="BD51" i="21"/>
  <c r="BC35" i="21"/>
  <c r="BD28" i="21"/>
  <c r="BC40" i="21"/>
  <c r="BD67" i="21"/>
  <c r="BC79" i="21"/>
  <c r="BD53" i="21"/>
  <c r="BD65" i="21" s="1"/>
  <c r="BD30" i="21"/>
  <c r="BC42" i="21"/>
  <c r="BD69" i="24"/>
  <c r="BD85" i="24" s="1"/>
  <c r="BD38" i="24"/>
  <c r="BC54" i="24"/>
  <c r="BC47" i="21" l="1"/>
  <c r="BD104" i="24"/>
  <c r="BD99" i="24"/>
  <c r="BD97" i="24"/>
  <c r="BD77" i="21"/>
  <c r="BD101" i="24"/>
  <c r="BD78" i="21"/>
  <c r="BD68" i="25"/>
  <c r="BE67" i="21"/>
  <c r="BD79" i="21"/>
  <c r="BE80" i="24"/>
  <c r="BD96" i="24"/>
  <c r="BE51" i="21"/>
  <c r="BD35" i="21"/>
  <c r="BE28" i="21"/>
  <c r="BD40" i="21"/>
  <c r="BF68" i="24"/>
  <c r="BF37" i="24"/>
  <c r="BE53" i="24"/>
  <c r="BE54" i="21"/>
  <c r="BE66" i="21" s="1"/>
  <c r="BE31" i="21"/>
  <c r="BD43" i="21"/>
  <c r="BE67" i="24"/>
  <c r="BE83" i="24" s="1"/>
  <c r="BE36" i="24"/>
  <c r="BD52" i="24"/>
  <c r="BD80" i="21"/>
  <c r="BC60" i="25"/>
  <c r="BD55" i="25"/>
  <c r="BC65" i="25"/>
  <c r="BC70" i="21"/>
  <c r="BD63" i="21"/>
  <c r="BC75" i="21"/>
  <c r="BC82" i="21" s="1"/>
  <c r="BD58" i="21"/>
  <c r="BD59" i="21" s="1"/>
  <c r="BG47" i="25"/>
  <c r="BG28" i="25"/>
  <c r="BF38" i="25"/>
  <c r="BD74" i="24"/>
  <c r="BD75" i="24" s="1"/>
  <c r="BE70" i="24"/>
  <c r="BE86" i="24" s="1"/>
  <c r="BE39" i="24"/>
  <c r="BD55" i="24"/>
  <c r="BE71" i="24"/>
  <c r="BE87" i="24" s="1"/>
  <c r="BE40" i="24"/>
  <c r="BD56" i="24"/>
  <c r="BF66" i="24"/>
  <c r="BF35" i="24"/>
  <c r="BE51" i="24"/>
  <c r="BE57" i="25"/>
  <c r="BD67" i="25"/>
  <c r="BE65" i="24"/>
  <c r="BE81" i="24" s="1"/>
  <c r="BE34" i="24"/>
  <c r="BD50" i="24"/>
  <c r="BD50" i="25"/>
  <c r="BD51" i="25" s="1"/>
  <c r="BG45" i="25"/>
  <c r="BG26" i="25"/>
  <c r="BF36" i="25"/>
  <c r="BE69" i="24"/>
  <c r="BE85" i="24" s="1"/>
  <c r="BE38" i="24"/>
  <c r="BD54" i="24"/>
  <c r="BC59" i="24"/>
  <c r="BE72" i="24"/>
  <c r="BE88" i="24" s="1"/>
  <c r="BE41" i="24"/>
  <c r="BD57" i="24"/>
  <c r="BC90" i="24"/>
  <c r="BD79" i="24"/>
  <c r="BC95" i="24"/>
  <c r="BC106" i="24" s="1"/>
  <c r="BE46" i="25"/>
  <c r="BE27" i="25"/>
  <c r="BD37" i="25"/>
  <c r="BD31" i="25"/>
  <c r="BD102" i="24"/>
  <c r="BE53" i="21"/>
  <c r="BE65" i="21" s="1"/>
  <c r="BE30" i="21"/>
  <c r="BD42" i="21"/>
  <c r="BE82" i="24"/>
  <c r="BD98" i="24"/>
  <c r="BE84" i="24"/>
  <c r="BD100" i="24"/>
  <c r="BF52" i="21"/>
  <c r="BF29" i="21"/>
  <c r="BE41" i="21"/>
  <c r="BE48" i="25"/>
  <c r="BE58" i="25" s="1"/>
  <c r="BE29" i="25"/>
  <c r="BD39" i="25"/>
  <c r="BE56" i="21"/>
  <c r="BE68" i="21" s="1"/>
  <c r="BE33" i="21"/>
  <c r="BD45" i="21"/>
  <c r="BD103" i="24"/>
  <c r="BF55" i="21"/>
  <c r="BF32" i="21"/>
  <c r="BE44" i="21"/>
  <c r="BD56" i="25"/>
  <c r="BC66" i="25"/>
  <c r="BE64" i="21"/>
  <c r="BD76" i="21"/>
  <c r="BE63" i="24"/>
  <c r="BD43" i="24"/>
  <c r="BE32" i="24"/>
  <c r="BD48" i="24"/>
  <c r="BC41" i="25"/>
  <c r="BF64" i="24"/>
  <c r="BF33" i="24"/>
  <c r="BE49" i="24"/>
  <c r="BB70" i="25"/>
  <c r="BD59" i="24" l="1"/>
  <c r="BE97" i="24"/>
  <c r="BE77" i="21"/>
  <c r="BE104" i="24"/>
  <c r="BE68" i="25"/>
  <c r="BE101" i="24"/>
  <c r="BE99" i="24"/>
  <c r="BE80" i="21"/>
  <c r="BE56" i="25"/>
  <c r="BD66" i="25"/>
  <c r="BF84" i="24"/>
  <c r="BE100" i="24"/>
  <c r="BE102" i="24"/>
  <c r="BH47" i="25"/>
  <c r="BH28" i="25"/>
  <c r="BG38" i="25"/>
  <c r="BF67" i="21"/>
  <c r="BE79" i="21"/>
  <c r="BE78" i="21"/>
  <c r="BG64" i="24"/>
  <c r="BG33" i="24"/>
  <c r="BF49" i="24"/>
  <c r="BF48" i="25"/>
  <c r="BF58" i="25" s="1"/>
  <c r="BF29" i="25"/>
  <c r="BE39" i="25"/>
  <c r="BF57" i="25"/>
  <c r="BE67" i="25"/>
  <c r="BG66" i="24"/>
  <c r="BG35" i="24"/>
  <c r="BF51" i="24"/>
  <c r="BF67" i="24"/>
  <c r="BF83" i="24" s="1"/>
  <c r="BF36" i="24"/>
  <c r="BE52" i="24"/>
  <c r="BD41" i="25"/>
  <c r="BE74" i="24"/>
  <c r="BE75" i="24" s="1"/>
  <c r="BF56" i="21"/>
  <c r="BF68" i="21" s="1"/>
  <c r="BF33" i="21"/>
  <c r="BE45" i="21"/>
  <c r="BF46" i="25"/>
  <c r="BF27" i="25"/>
  <c r="BE37" i="25"/>
  <c r="BE31" i="25"/>
  <c r="BD90" i="24"/>
  <c r="BE79" i="24"/>
  <c r="BD95" i="24"/>
  <c r="BD106" i="24" s="1"/>
  <c r="BF82" i="24"/>
  <c r="BE98" i="24"/>
  <c r="BE50" i="25"/>
  <c r="BE51" i="25" s="1"/>
  <c r="BC70" i="25"/>
  <c r="BE58" i="21"/>
  <c r="BE59" i="21" s="1"/>
  <c r="BF64" i="21"/>
  <c r="BE76" i="21"/>
  <c r="BG55" i="21"/>
  <c r="BG32" i="21"/>
  <c r="BF44" i="21"/>
  <c r="BE103" i="24"/>
  <c r="BF53" i="21"/>
  <c r="BF65" i="21" s="1"/>
  <c r="BF30" i="21"/>
  <c r="BE42" i="21"/>
  <c r="BD60" i="25"/>
  <c r="BE55" i="25"/>
  <c r="BD65" i="25"/>
  <c r="BD47" i="21"/>
  <c r="BF80" i="24"/>
  <c r="BE96" i="24"/>
  <c r="BF72" i="24"/>
  <c r="BF88" i="24" s="1"/>
  <c r="BF41" i="24"/>
  <c r="BE57" i="24"/>
  <c r="BF54" i="21"/>
  <c r="BF66" i="21" s="1"/>
  <c r="BF31" i="21"/>
  <c r="BE43" i="21"/>
  <c r="BF51" i="21"/>
  <c r="BE35" i="21"/>
  <c r="BF28" i="21"/>
  <c r="BE40" i="21"/>
  <c r="BF65" i="24"/>
  <c r="BF81" i="24" s="1"/>
  <c r="BF34" i="24"/>
  <c r="BE50" i="24"/>
  <c r="BF70" i="24"/>
  <c r="BF86" i="24" s="1"/>
  <c r="BF39" i="24"/>
  <c r="BE55" i="24"/>
  <c r="BF63" i="24"/>
  <c r="BE43" i="24"/>
  <c r="BF32" i="24"/>
  <c r="BE48" i="24"/>
  <c r="BG52" i="21"/>
  <c r="BG29" i="21"/>
  <c r="BF41" i="21"/>
  <c r="BF69" i="24"/>
  <c r="BF85" i="24" s="1"/>
  <c r="BF38" i="24"/>
  <c r="BE54" i="24"/>
  <c r="BH45" i="25"/>
  <c r="BH26" i="25"/>
  <c r="BG36" i="25"/>
  <c r="BF71" i="24"/>
  <c r="BF87" i="24" s="1"/>
  <c r="BF40" i="24"/>
  <c r="BE56" i="24"/>
  <c r="BD70" i="21"/>
  <c r="BE63" i="21"/>
  <c r="BD75" i="21"/>
  <c r="BD82" i="21" s="1"/>
  <c r="BG68" i="24"/>
  <c r="BG37" i="24"/>
  <c r="BF53" i="24"/>
  <c r="BF50" i="25" l="1"/>
  <c r="BF51" i="25" s="1"/>
  <c r="BE41" i="25"/>
  <c r="BD70" i="25"/>
  <c r="BF97" i="24"/>
  <c r="BF99" i="24"/>
  <c r="BF77" i="21"/>
  <c r="BF68" i="25"/>
  <c r="BF101" i="24"/>
  <c r="BF103" i="24"/>
  <c r="BF102" i="24"/>
  <c r="BF78" i="21"/>
  <c r="BG82" i="24"/>
  <c r="BF98" i="24"/>
  <c r="BH68" i="24"/>
  <c r="BH37" i="24"/>
  <c r="BG53" i="24"/>
  <c r="BG69" i="24"/>
  <c r="BG85" i="24" s="1"/>
  <c r="BG38" i="24"/>
  <c r="BF54" i="24"/>
  <c r="BG84" i="24"/>
  <c r="BF100" i="24"/>
  <c r="BH52" i="21"/>
  <c r="BH29" i="21"/>
  <c r="BG41" i="21"/>
  <c r="BG51" i="21"/>
  <c r="BF35" i="21"/>
  <c r="BG28" i="21"/>
  <c r="BF40" i="21"/>
  <c r="BF80" i="21"/>
  <c r="BG71" i="24"/>
  <c r="BG87" i="24" s="1"/>
  <c r="BG40" i="24"/>
  <c r="BF56" i="24"/>
  <c r="BE59" i="24"/>
  <c r="BG70" i="24"/>
  <c r="BG86" i="24" s="1"/>
  <c r="BG39" i="24"/>
  <c r="BF55" i="24"/>
  <c r="BG72" i="24"/>
  <c r="BG88" i="24" s="1"/>
  <c r="BG41" i="24"/>
  <c r="BF57" i="24"/>
  <c r="BG80" i="24"/>
  <c r="BF96" i="24"/>
  <c r="BG30" i="21"/>
  <c r="BG53" i="21"/>
  <c r="BG65" i="21" s="1"/>
  <c r="BF42" i="21"/>
  <c r="BG56" i="21"/>
  <c r="BG68" i="21" s="1"/>
  <c r="BG33" i="21"/>
  <c r="BF45" i="21"/>
  <c r="BF74" i="24"/>
  <c r="BF75" i="24" s="1"/>
  <c r="BG46" i="25"/>
  <c r="BG27" i="25"/>
  <c r="BF37" i="25"/>
  <c r="BF31" i="25"/>
  <c r="BI47" i="25"/>
  <c r="BI28" i="25"/>
  <c r="BH38" i="25"/>
  <c r="BF104" i="24"/>
  <c r="BF58" i="21"/>
  <c r="BF59" i="21" s="1"/>
  <c r="BG64" i="21"/>
  <c r="BF76" i="21"/>
  <c r="BE70" i="21"/>
  <c r="BF63" i="21"/>
  <c r="BE75" i="21"/>
  <c r="BE82" i="21" s="1"/>
  <c r="BG63" i="24"/>
  <c r="BF43" i="24"/>
  <c r="BG32" i="24"/>
  <c r="BF48" i="24"/>
  <c r="BG65" i="24"/>
  <c r="BG81" i="24" s="1"/>
  <c r="BG34" i="24"/>
  <c r="BF50" i="24"/>
  <c r="BG54" i="21"/>
  <c r="BG66" i="21" s="1"/>
  <c r="BG31" i="21"/>
  <c r="BF43" i="21"/>
  <c r="BH66" i="24"/>
  <c r="BH35" i="24"/>
  <c r="BG51" i="24"/>
  <c r="BG67" i="21"/>
  <c r="BF79" i="21"/>
  <c r="BE90" i="24"/>
  <c r="BF79" i="24"/>
  <c r="BE95" i="24"/>
  <c r="BE106" i="24" s="1"/>
  <c r="BI45" i="25"/>
  <c r="BI26" i="25"/>
  <c r="BH36" i="25"/>
  <c r="BE47" i="21"/>
  <c r="BF55" i="25"/>
  <c r="BE60" i="25"/>
  <c r="BE65" i="25"/>
  <c r="BH55" i="21"/>
  <c r="BH32" i="21"/>
  <c r="BG44" i="21"/>
  <c r="BG67" i="24"/>
  <c r="BG83" i="24" s="1"/>
  <c r="BG36" i="24"/>
  <c r="BF52" i="24"/>
  <c r="BG57" i="25"/>
  <c r="BF67" i="25"/>
  <c r="BH64" i="24"/>
  <c r="BH33" i="24"/>
  <c r="BG49" i="24"/>
  <c r="BG29" i="25"/>
  <c r="BG48" i="25"/>
  <c r="BG58" i="25" s="1"/>
  <c r="BF39" i="25"/>
  <c r="BF56" i="25"/>
  <c r="BE66" i="25"/>
  <c r="BE70" i="25" l="1"/>
  <c r="BG68" i="25"/>
  <c r="BG102" i="24"/>
  <c r="BG99" i="24"/>
  <c r="BG78" i="21"/>
  <c r="BG103" i="24"/>
  <c r="BG80" i="21"/>
  <c r="BG97" i="24"/>
  <c r="BG77" i="21"/>
  <c r="BH72" i="24"/>
  <c r="BH88" i="24" s="1"/>
  <c r="BH41" i="24"/>
  <c r="BG57" i="24"/>
  <c r="BF90" i="24"/>
  <c r="BG79" i="24"/>
  <c r="BF95" i="24"/>
  <c r="BF106" i="24" s="1"/>
  <c r="BF59" i="24"/>
  <c r="BF41" i="25"/>
  <c r="BG58" i="21"/>
  <c r="BG59" i="21" s="1"/>
  <c r="F12" i="21" s="1"/>
  <c r="J12" i="21" s="1"/>
  <c r="BH82" i="24"/>
  <c r="BG98" i="24"/>
  <c r="BH67" i="24"/>
  <c r="BH83" i="24" s="1"/>
  <c r="BH36" i="24"/>
  <c r="BG52" i="24"/>
  <c r="BJ45" i="25"/>
  <c r="BJ26" i="25"/>
  <c r="BI36" i="25"/>
  <c r="BH67" i="21"/>
  <c r="BG79" i="21"/>
  <c r="BH63" i="24"/>
  <c r="BG43" i="24"/>
  <c r="F4" i="24" s="1"/>
  <c r="BH32" i="24"/>
  <c r="BG48" i="24"/>
  <c r="BH64" i="21"/>
  <c r="BG76" i="21"/>
  <c r="BH46" i="25"/>
  <c r="BH27" i="25"/>
  <c r="BG37" i="25"/>
  <c r="BG31" i="25"/>
  <c r="F4" i="25" s="1"/>
  <c r="BH71" i="24"/>
  <c r="BH87" i="24" s="1"/>
  <c r="BH40" i="24"/>
  <c r="BG56" i="24"/>
  <c r="BH48" i="25"/>
  <c r="BH58" i="25" s="1"/>
  <c r="BH29" i="25"/>
  <c r="BG39" i="25"/>
  <c r="BF70" i="21"/>
  <c r="BG63" i="21"/>
  <c r="BF75" i="21"/>
  <c r="BF82" i="21" s="1"/>
  <c r="BH70" i="24"/>
  <c r="BH86" i="24" s="1"/>
  <c r="BH39" i="24"/>
  <c r="BG55" i="24"/>
  <c r="BI52" i="21"/>
  <c r="BI29" i="21"/>
  <c r="BH41" i="21"/>
  <c r="BI68" i="24"/>
  <c r="BI37" i="24"/>
  <c r="BH53" i="24"/>
  <c r="BG56" i="25"/>
  <c r="BF66" i="25"/>
  <c r="BH57" i="25"/>
  <c r="BG67" i="25"/>
  <c r="BG50" i="25"/>
  <c r="BG51" i="25" s="1"/>
  <c r="F12" i="25" s="1"/>
  <c r="J12" i="25" s="1"/>
  <c r="BH53" i="21"/>
  <c r="BH65" i="21" s="1"/>
  <c r="BH30" i="21"/>
  <c r="BG42" i="21"/>
  <c r="BH80" i="24"/>
  <c r="BG96" i="24"/>
  <c r="BH69" i="24"/>
  <c r="BH85" i="24" s="1"/>
  <c r="BH38" i="24"/>
  <c r="BG54" i="24"/>
  <c r="BG101" i="24"/>
  <c r="BI64" i="24"/>
  <c r="BI33" i="24"/>
  <c r="BH49" i="24"/>
  <c r="BG74" i="24"/>
  <c r="BG75" i="24" s="1"/>
  <c r="F12" i="24" s="1"/>
  <c r="J12" i="24" s="1"/>
  <c r="BJ47" i="25"/>
  <c r="BJ28" i="25"/>
  <c r="BI38" i="25"/>
  <c r="BF47" i="21"/>
  <c r="BH56" i="21"/>
  <c r="BH68" i="21" s="1"/>
  <c r="BH33" i="21"/>
  <c r="BG45" i="21"/>
  <c r="BH51" i="21"/>
  <c r="BG35" i="21"/>
  <c r="F4" i="21" s="1"/>
  <c r="BH28" i="21"/>
  <c r="BG40" i="21"/>
  <c r="BI55" i="21"/>
  <c r="BI32" i="21"/>
  <c r="BH44" i="21"/>
  <c r="BG55" i="25"/>
  <c r="BF60" i="25"/>
  <c r="BF65" i="25"/>
  <c r="BI66" i="24"/>
  <c r="BI35" i="24"/>
  <c r="BH51" i="24"/>
  <c r="BH54" i="21"/>
  <c r="BH66" i="21" s="1"/>
  <c r="BH31" i="21"/>
  <c r="BG43" i="21"/>
  <c r="BH65" i="24"/>
  <c r="BH81" i="24" s="1"/>
  <c r="BH34" i="24"/>
  <c r="BG50" i="24"/>
  <c r="BG104" i="24"/>
  <c r="BH84" i="24"/>
  <c r="BG100" i="24"/>
  <c r="BF70" i="25" l="1"/>
  <c r="BG59" i="24"/>
  <c r="F8" i="24" s="1"/>
  <c r="J8" i="24" s="1"/>
  <c r="BH50" i="25"/>
  <c r="BH51" i="25" s="1"/>
  <c r="BH58" i="21"/>
  <c r="BH59" i="21" s="1"/>
  <c r="BH68" i="25"/>
  <c r="BH97" i="24"/>
  <c r="BH102" i="24"/>
  <c r="BH77" i="21"/>
  <c r="BH103" i="24"/>
  <c r="BH78" i="21"/>
  <c r="BH80" i="21"/>
  <c r="BH99" i="24"/>
  <c r="J4" i="21"/>
  <c r="BJ64" i="24"/>
  <c r="BJ33" i="24"/>
  <c r="BI49" i="24"/>
  <c r="BI63" i="24"/>
  <c r="BH43" i="24"/>
  <c r="BI32" i="24"/>
  <c r="BH48" i="24"/>
  <c r="BI67" i="24"/>
  <c r="BI83" i="24" s="1"/>
  <c r="BI36" i="24"/>
  <c r="BH52" i="24"/>
  <c r="BI82" i="24"/>
  <c r="BH98" i="24"/>
  <c r="BI72" i="24"/>
  <c r="BI88" i="24" s="1"/>
  <c r="BI41" i="24"/>
  <c r="BH57" i="24"/>
  <c r="BH56" i="25"/>
  <c r="BG66" i="25"/>
  <c r="BJ68" i="24"/>
  <c r="BJ37" i="24"/>
  <c r="BI53" i="24"/>
  <c r="J4" i="25"/>
  <c r="J4" i="24"/>
  <c r="BI67" i="21"/>
  <c r="BH79" i="21"/>
  <c r="BI70" i="24"/>
  <c r="BI86" i="24" s="1"/>
  <c r="BI39" i="24"/>
  <c r="BH55" i="24"/>
  <c r="BI64" i="21"/>
  <c r="BH76" i="21"/>
  <c r="BI56" i="21"/>
  <c r="BI68" i="21" s="1"/>
  <c r="BI33" i="21"/>
  <c r="BH45" i="21"/>
  <c r="BK47" i="25"/>
  <c r="BK28" i="25"/>
  <c r="BJ38" i="25"/>
  <c r="BH101" i="24"/>
  <c r="BG70" i="21"/>
  <c r="F5" i="21" s="1"/>
  <c r="F6" i="21" s="1"/>
  <c r="BH63" i="21"/>
  <c r="BG75" i="21"/>
  <c r="BG82" i="21" s="1"/>
  <c r="F9" i="21" s="1"/>
  <c r="BG41" i="25"/>
  <c r="F8" i="25" s="1"/>
  <c r="BH74" i="24"/>
  <c r="BH75" i="24" s="1"/>
  <c r="BJ55" i="21"/>
  <c r="BJ32" i="21"/>
  <c r="BI44" i="21"/>
  <c r="BI51" i="21"/>
  <c r="BH35" i="21"/>
  <c r="BI28" i="21"/>
  <c r="BH40" i="21"/>
  <c r="BI84" i="24"/>
  <c r="BH100" i="24"/>
  <c r="BI54" i="21"/>
  <c r="BI66" i="21" s="1"/>
  <c r="BI31" i="21"/>
  <c r="BH43" i="21"/>
  <c r="BH55" i="25"/>
  <c r="BG60" i="25"/>
  <c r="F5" i="25" s="1"/>
  <c r="F6" i="25" s="1"/>
  <c r="BG65" i="25"/>
  <c r="BI71" i="24"/>
  <c r="BI87" i="24" s="1"/>
  <c r="BI40" i="24"/>
  <c r="BH56" i="24"/>
  <c r="BI46" i="25"/>
  <c r="BI27" i="25"/>
  <c r="BH37" i="25"/>
  <c r="BH31" i="25"/>
  <c r="BG90" i="24"/>
  <c r="F5" i="24" s="1"/>
  <c r="F6" i="24" s="1"/>
  <c r="BH79" i="24"/>
  <c r="BG95" i="24"/>
  <c r="BG106" i="24" s="1"/>
  <c r="F9" i="24" s="1"/>
  <c r="BI53" i="21"/>
  <c r="BI65" i="21" s="1"/>
  <c r="BI30" i="21"/>
  <c r="BH42" i="21"/>
  <c r="BJ52" i="21"/>
  <c r="BJ29" i="21"/>
  <c r="BI41" i="21"/>
  <c r="BI69" i="24"/>
  <c r="BI85" i="24" s="1"/>
  <c r="BI38" i="24"/>
  <c r="BH54" i="24"/>
  <c r="BI34" i="24"/>
  <c r="BI65" i="24"/>
  <c r="BI81" i="24" s="1"/>
  <c r="BH50" i="24"/>
  <c r="BJ66" i="24"/>
  <c r="BJ35" i="24"/>
  <c r="BI51" i="24"/>
  <c r="BH104" i="24"/>
  <c r="BG47" i="21"/>
  <c r="F8" i="21" s="1"/>
  <c r="BI80" i="24"/>
  <c r="BH96" i="24"/>
  <c r="BI57" i="25"/>
  <c r="BH67" i="25"/>
  <c r="BI48" i="25"/>
  <c r="BI58" i="25" s="1"/>
  <c r="BI29" i="25"/>
  <c r="BH39" i="25"/>
  <c r="BK45" i="25"/>
  <c r="BK26" i="25"/>
  <c r="BJ36" i="25"/>
  <c r="F10" i="24" l="1"/>
  <c r="BG70" i="25"/>
  <c r="F9" i="25" s="1"/>
  <c r="F10" i="25" s="1"/>
  <c r="BH41" i="25"/>
  <c r="BI50" i="25"/>
  <c r="BI51" i="25" s="1"/>
  <c r="BI97" i="24"/>
  <c r="BI80" i="21"/>
  <c r="BI99" i="24"/>
  <c r="BI68" i="25"/>
  <c r="BI77" i="21"/>
  <c r="BI102" i="24"/>
  <c r="BI56" i="25"/>
  <c r="BH66" i="25"/>
  <c r="BI78" i="21"/>
  <c r="BI103" i="24"/>
  <c r="BJ46" i="25"/>
  <c r="BJ27" i="25"/>
  <c r="BI37" i="25"/>
  <c r="BI31" i="25"/>
  <c r="BJ84" i="24"/>
  <c r="BI100" i="24"/>
  <c r="BJ67" i="21"/>
  <c r="BI79" i="21"/>
  <c r="BJ57" i="25"/>
  <c r="BI67" i="25"/>
  <c r="BJ64" i="21"/>
  <c r="BI76" i="21"/>
  <c r="BJ70" i="24"/>
  <c r="BJ86" i="24" s="1"/>
  <c r="BJ39" i="24"/>
  <c r="BI55" i="24"/>
  <c r="BH59" i="24"/>
  <c r="BI55" i="25"/>
  <c r="BH60" i="25"/>
  <c r="BH65" i="25"/>
  <c r="BJ67" i="24"/>
  <c r="BJ83" i="24" s="1"/>
  <c r="BJ36" i="24"/>
  <c r="BI52" i="24"/>
  <c r="BJ63" i="24"/>
  <c r="BI43" i="24"/>
  <c r="BJ32" i="24"/>
  <c r="BI48" i="24"/>
  <c r="BI104" i="24"/>
  <c r="J8" i="25"/>
  <c r="BJ48" i="25"/>
  <c r="BJ58" i="25" s="1"/>
  <c r="BJ29" i="25"/>
  <c r="BI39" i="25"/>
  <c r="BK66" i="24"/>
  <c r="BK35" i="24"/>
  <c r="BJ51" i="24"/>
  <c r="BJ69" i="24"/>
  <c r="BJ85" i="24" s="1"/>
  <c r="BJ38" i="24"/>
  <c r="BI54" i="24"/>
  <c r="BH90" i="24"/>
  <c r="BI79" i="24"/>
  <c r="BH95" i="24"/>
  <c r="BH106" i="24" s="1"/>
  <c r="BJ54" i="21"/>
  <c r="BJ66" i="21" s="1"/>
  <c r="BJ31" i="21"/>
  <c r="BI43" i="21"/>
  <c r="BH47" i="21"/>
  <c r="BL47" i="25"/>
  <c r="BL28" i="25"/>
  <c r="BK38" i="25"/>
  <c r="BJ53" i="21"/>
  <c r="BJ65" i="21" s="1"/>
  <c r="BJ30" i="21"/>
  <c r="BI42" i="21"/>
  <c r="BJ51" i="21"/>
  <c r="BI35" i="21"/>
  <c r="BJ28" i="21"/>
  <c r="BI40" i="21"/>
  <c r="BK68" i="24"/>
  <c r="BK37" i="24"/>
  <c r="BJ53" i="24"/>
  <c r="BJ72" i="24"/>
  <c r="BJ88" i="24" s="1"/>
  <c r="BJ41" i="24"/>
  <c r="BI57" i="24"/>
  <c r="BI74" i="24"/>
  <c r="BI75" i="24" s="1"/>
  <c r="BJ65" i="24"/>
  <c r="BJ81" i="24" s="1"/>
  <c r="BJ34" i="24"/>
  <c r="BI50" i="24"/>
  <c r="BI101" i="24"/>
  <c r="BJ80" i="24"/>
  <c r="BI96" i="24"/>
  <c r="BK52" i="21"/>
  <c r="BK29" i="21"/>
  <c r="BJ41" i="21"/>
  <c r="BJ82" i="24"/>
  <c r="BI98" i="24"/>
  <c r="BK64" i="24"/>
  <c r="BK33" i="24"/>
  <c r="BJ49" i="24"/>
  <c r="BK55" i="21"/>
  <c r="BK32" i="21"/>
  <c r="BJ44" i="21"/>
  <c r="BJ71" i="24"/>
  <c r="BJ87" i="24" s="1"/>
  <c r="BJ40" i="24"/>
  <c r="BI56" i="24"/>
  <c r="BJ56" i="21"/>
  <c r="BJ68" i="21" s="1"/>
  <c r="BJ33" i="21"/>
  <c r="BI45" i="21"/>
  <c r="BL45" i="25"/>
  <c r="BL26" i="25"/>
  <c r="BK36" i="25"/>
  <c r="F10" i="21"/>
  <c r="J8" i="21"/>
  <c r="BI58" i="21"/>
  <c r="BI59" i="21" s="1"/>
  <c r="BH70" i="21"/>
  <c r="BI63" i="21"/>
  <c r="BH75" i="21"/>
  <c r="BH82" i="21" s="1"/>
  <c r="BJ58" i="21" l="1"/>
  <c r="BJ59" i="21" s="1"/>
  <c r="BJ104" i="24"/>
  <c r="BJ102" i="24"/>
  <c r="BJ97" i="24"/>
  <c r="BJ78" i="21"/>
  <c r="BJ80" i="21"/>
  <c r="BJ68" i="25"/>
  <c r="BJ103" i="24"/>
  <c r="BJ99" i="24"/>
  <c r="BL66" i="24"/>
  <c r="BL35" i="24"/>
  <c r="BK51" i="24"/>
  <c r="BK63" i="24"/>
  <c r="BJ43" i="24"/>
  <c r="BK32" i="24"/>
  <c r="BJ48" i="24"/>
  <c r="BK46" i="25"/>
  <c r="BK27" i="25"/>
  <c r="BJ37" i="25"/>
  <c r="BJ31" i="25"/>
  <c r="BK65" i="24"/>
  <c r="BK81" i="24" s="1"/>
  <c r="BK34" i="24"/>
  <c r="BJ50" i="24"/>
  <c r="BK72" i="24"/>
  <c r="BK88" i="24" s="1"/>
  <c r="BK41" i="24"/>
  <c r="BJ57" i="24"/>
  <c r="BJ50" i="25"/>
  <c r="BJ51" i="25" s="1"/>
  <c r="BK69" i="24"/>
  <c r="BK85" i="24" s="1"/>
  <c r="BK38" i="24"/>
  <c r="BJ54" i="24"/>
  <c r="BJ74" i="24"/>
  <c r="BJ75" i="24" s="1"/>
  <c r="BJ56" i="25"/>
  <c r="BI66" i="25"/>
  <c r="BK71" i="24"/>
  <c r="BK87" i="24" s="1"/>
  <c r="BK40" i="24"/>
  <c r="BJ56" i="24"/>
  <c r="BK29" i="25"/>
  <c r="BK48" i="25"/>
  <c r="BK58" i="25" s="1"/>
  <c r="BJ39" i="25"/>
  <c r="BH70" i="25"/>
  <c r="BK84" i="24"/>
  <c r="BJ100" i="24"/>
  <c r="BK54" i="21"/>
  <c r="BK66" i="21" s="1"/>
  <c r="BK31" i="21"/>
  <c r="BJ43" i="21"/>
  <c r="BL64" i="24"/>
  <c r="BL33" i="24"/>
  <c r="BK49" i="24"/>
  <c r="BJ77" i="21"/>
  <c r="BM45" i="25"/>
  <c r="BM26" i="25"/>
  <c r="BL36" i="25"/>
  <c r="BL68" i="24"/>
  <c r="BL37" i="24"/>
  <c r="BK53" i="24"/>
  <c r="BM47" i="25"/>
  <c r="BM28" i="25"/>
  <c r="BL38" i="25"/>
  <c r="BJ55" i="25"/>
  <c r="BI60" i="25"/>
  <c r="BI65" i="25"/>
  <c r="BK70" i="24"/>
  <c r="BK86" i="24" s="1"/>
  <c r="BK39" i="24"/>
  <c r="BJ55" i="24"/>
  <c r="BK64" i="21"/>
  <c r="BJ76" i="21"/>
  <c r="BK57" i="25"/>
  <c r="BJ67" i="25"/>
  <c r="BK33" i="21"/>
  <c r="BK56" i="21"/>
  <c r="BK68" i="21" s="1"/>
  <c r="BJ45" i="21"/>
  <c r="BL52" i="21"/>
  <c r="BL29" i="21"/>
  <c r="BK41" i="21"/>
  <c r="BI47" i="21"/>
  <c r="BK51" i="21"/>
  <c r="BJ35" i="21"/>
  <c r="BK28" i="21"/>
  <c r="BJ40" i="21"/>
  <c r="BK53" i="21"/>
  <c r="BK65" i="21" s="1"/>
  <c r="BK30" i="21"/>
  <c r="BJ42" i="21"/>
  <c r="BK67" i="24"/>
  <c r="BK83" i="24" s="1"/>
  <c r="BK36" i="24"/>
  <c r="BJ52" i="24"/>
  <c r="BK80" i="24"/>
  <c r="BJ96" i="24"/>
  <c r="BK67" i="21"/>
  <c r="BJ79" i="21"/>
  <c r="BI70" i="21"/>
  <c r="BJ63" i="21"/>
  <c r="BI75" i="21"/>
  <c r="BI82" i="21" s="1"/>
  <c r="BL32" i="21"/>
  <c r="BL55" i="21"/>
  <c r="BK44" i="21"/>
  <c r="BK82" i="24"/>
  <c r="BJ98" i="24"/>
  <c r="BJ101" i="24"/>
  <c r="BI90" i="24"/>
  <c r="BJ79" i="24"/>
  <c r="BI95" i="24"/>
  <c r="BI106" i="24" s="1"/>
  <c r="BI59" i="24"/>
  <c r="BI41" i="25"/>
  <c r="BJ41" i="25" l="1"/>
  <c r="BI70" i="25"/>
  <c r="BJ47" i="21"/>
  <c r="BK102" i="24"/>
  <c r="BK104" i="24"/>
  <c r="BK68" i="25"/>
  <c r="BK99" i="24"/>
  <c r="BL63" i="24"/>
  <c r="BK43" i="24"/>
  <c r="BL32" i="24"/>
  <c r="BK48" i="24"/>
  <c r="BK103" i="24"/>
  <c r="BL65" i="24"/>
  <c r="BL81" i="24" s="1"/>
  <c r="BL34" i="24"/>
  <c r="BK50" i="24"/>
  <c r="BL80" i="24"/>
  <c r="BK96" i="24"/>
  <c r="BN45" i="25"/>
  <c r="BN26" i="25"/>
  <c r="BM36" i="25"/>
  <c r="BK80" i="21"/>
  <c r="BK56" i="25"/>
  <c r="BJ66" i="25"/>
  <c r="BK74" i="24"/>
  <c r="BK75" i="24" s="1"/>
  <c r="BK97" i="24"/>
  <c r="BK55" i="25"/>
  <c r="BJ60" i="25"/>
  <c r="BJ65" i="25"/>
  <c r="BL69" i="24"/>
  <c r="BL85" i="24" s="1"/>
  <c r="BL38" i="24"/>
  <c r="BK54" i="24"/>
  <c r="BM68" i="24"/>
  <c r="BM37" i="24"/>
  <c r="BL53" i="24"/>
  <c r="BK77" i="21"/>
  <c r="BM64" i="24"/>
  <c r="BM33" i="24"/>
  <c r="BL49" i="24"/>
  <c r="BL84" i="24"/>
  <c r="BK100" i="24"/>
  <c r="BL54" i="21"/>
  <c r="BL66" i="21" s="1"/>
  <c r="BL31" i="21"/>
  <c r="BK43" i="21"/>
  <c r="BK78" i="21"/>
  <c r="BL67" i="21"/>
  <c r="BK79" i="21"/>
  <c r="BL48" i="25"/>
  <c r="BL58" i="25" s="1"/>
  <c r="BL29" i="25"/>
  <c r="BK39" i="25"/>
  <c r="BK101" i="24"/>
  <c r="BJ70" i="21"/>
  <c r="BK63" i="21"/>
  <c r="BJ75" i="21"/>
  <c r="BJ82" i="21" s="1"/>
  <c r="BL57" i="25"/>
  <c r="BK67" i="25"/>
  <c r="BM55" i="21"/>
  <c r="BM32" i="21"/>
  <c r="BL44" i="21"/>
  <c r="BL64" i="21"/>
  <c r="BK76" i="21"/>
  <c r="BL51" i="21"/>
  <c r="BK35" i="21"/>
  <c r="BL28" i="21"/>
  <c r="BK40" i="21"/>
  <c r="BL71" i="24"/>
  <c r="BL87" i="24" s="1"/>
  <c r="BL40" i="24"/>
  <c r="BK56" i="24"/>
  <c r="BL72" i="24"/>
  <c r="BL88" i="24" s="1"/>
  <c r="BL41" i="24"/>
  <c r="BK57" i="24"/>
  <c r="BL46" i="25"/>
  <c r="BL27" i="25"/>
  <c r="BK37" i="25"/>
  <c r="BK31" i="25"/>
  <c r="BM66" i="24"/>
  <c r="BM35" i="24"/>
  <c r="BL51" i="24"/>
  <c r="BL67" i="24"/>
  <c r="BL83" i="24" s="1"/>
  <c r="BL36" i="24"/>
  <c r="BK52" i="24"/>
  <c r="BL53" i="21"/>
  <c r="BL65" i="21" s="1"/>
  <c r="BL30" i="21"/>
  <c r="BK42" i="21"/>
  <c r="BM52" i="21"/>
  <c r="BM29" i="21"/>
  <c r="BL41" i="21"/>
  <c r="BN47" i="25"/>
  <c r="BN28" i="25"/>
  <c r="BM38" i="25"/>
  <c r="BK50" i="25"/>
  <c r="BK51" i="25" s="1"/>
  <c r="BK79" i="24"/>
  <c r="BJ90" i="24"/>
  <c r="BJ95" i="24"/>
  <c r="BJ106" i="24" s="1"/>
  <c r="BL82" i="24"/>
  <c r="BK98" i="24"/>
  <c r="BK58" i="21"/>
  <c r="BK59" i="21" s="1"/>
  <c r="BL56" i="21"/>
  <c r="BL68" i="21" s="1"/>
  <c r="BL33" i="21"/>
  <c r="BK45" i="21"/>
  <c r="BL70" i="24"/>
  <c r="BL86" i="24" s="1"/>
  <c r="BL39" i="24"/>
  <c r="BK55" i="24"/>
  <c r="BJ59" i="24"/>
  <c r="BK41" i="25" l="1"/>
  <c r="BL104" i="24"/>
  <c r="BL68" i="25"/>
  <c r="BL80" i="21"/>
  <c r="BL77" i="21"/>
  <c r="BL99" i="24"/>
  <c r="BL78" i="21"/>
  <c r="BL103" i="24"/>
  <c r="BL102" i="24"/>
  <c r="BK60" i="25"/>
  <c r="BL55" i="25"/>
  <c r="BK65" i="25"/>
  <c r="BL58" i="21"/>
  <c r="BL59" i="21" s="1"/>
  <c r="BM56" i="21"/>
  <c r="BM68" i="21" s="1"/>
  <c r="BM33" i="21"/>
  <c r="BL45" i="21"/>
  <c r="BM53" i="21"/>
  <c r="BM65" i="21" s="1"/>
  <c r="BM30" i="21"/>
  <c r="BL42" i="21"/>
  <c r="BM84" i="24"/>
  <c r="BL100" i="24"/>
  <c r="BL97" i="24"/>
  <c r="BL56" i="25"/>
  <c r="BK66" i="25"/>
  <c r="BM67" i="24"/>
  <c r="BM83" i="24" s="1"/>
  <c r="BM36" i="24"/>
  <c r="BL52" i="24"/>
  <c r="BN68" i="24"/>
  <c r="BN37" i="24"/>
  <c r="BM53" i="24"/>
  <c r="BN55" i="21"/>
  <c r="BN32" i="21"/>
  <c r="BM44" i="21"/>
  <c r="BL101" i="24"/>
  <c r="BM67" i="21"/>
  <c r="BL79" i="21"/>
  <c r="BN64" i="24"/>
  <c r="BN33" i="24"/>
  <c r="BM49" i="24"/>
  <c r="BM69" i="24"/>
  <c r="BM85" i="24" s="1"/>
  <c r="BM38" i="24"/>
  <c r="BL54" i="24"/>
  <c r="BM80" i="24"/>
  <c r="BL96" i="24"/>
  <c r="BK90" i="24"/>
  <c r="BL79" i="24"/>
  <c r="BK95" i="24"/>
  <c r="BK106" i="24" s="1"/>
  <c r="BN52" i="21"/>
  <c r="BN29" i="21"/>
  <c r="BM41" i="21"/>
  <c r="BM46" i="25"/>
  <c r="BM27" i="25"/>
  <c r="BL37" i="25"/>
  <c r="BL31" i="25"/>
  <c r="BM70" i="24"/>
  <c r="BM86" i="24" s="1"/>
  <c r="BM39" i="24"/>
  <c r="BL55" i="24"/>
  <c r="BL50" i="25"/>
  <c r="BL51" i="25" s="1"/>
  <c r="BM57" i="25"/>
  <c r="BL67" i="25"/>
  <c r="BK59" i="24"/>
  <c r="BM63" i="24"/>
  <c r="BL43" i="24"/>
  <c r="BM32" i="24"/>
  <c r="BL48" i="24"/>
  <c r="BM72" i="24"/>
  <c r="BM88" i="24" s="1"/>
  <c r="BM41" i="24"/>
  <c r="BL57" i="24"/>
  <c r="BK47" i="21"/>
  <c r="BJ70" i="25"/>
  <c r="BM34" i="24"/>
  <c r="BM65" i="24"/>
  <c r="BM81" i="24" s="1"/>
  <c r="BL50" i="24"/>
  <c r="BM82" i="24"/>
  <c r="BL98" i="24"/>
  <c r="BO47" i="25"/>
  <c r="BO28" i="25"/>
  <c r="BN38" i="25"/>
  <c r="BN66" i="24"/>
  <c r="BN35" i="24"/>
  <c r="BM51" i="24"/>
  <c r="BM71" i="24"/>
  <c r="BM87" i="24" s="1"/>
  <c r="BM40" i="24"/>
  <c r="BL56" i="24"/>
  <c r="BM51" i="21"/>
  <c r="BL35" i="21"/>
  <c r="BM28" i="21"/>
  <c r="BL40" i="21"/>
  <c r="BM64" i="21"/>
  <c r="BL76" i="21"/>
  <c r="BK70" i="21"/>
  <c r="BL63" i="21"/>
  <c r="BK75" i="21"/>
  <c r="BK82" i="21" s="1"/>
  <c r="BM48" i="25"/>
  <c r="BM58" i="25" s="1"/>
  <c r="BM29" i="25"/>
  <c r="BL39" i="25"/>
  <c r="BM54" i="21"/>
  <c r="BM66" i="21" s="1"/>
  <c r="BM31" i="21"/>
  <c r="BL43" i="21"/>
  <c r="BO45" i="25"/>
  <c r="BO26" i="25"/>
  <c r="BN36" i="25"/>
  <c r="BL74" i="24"/>
  <c r="BL75" i="24" s="1"/>
  <c r="BM99" i="24" l="1"/>
  <c r="BM77" i="21"/>
  <c r="BM78" i="21"/>
  <c r="BM68" i="25"/>
  <c r="BM80" i="21"/>
  <c r="BM102" i="24"/>
  <c r="BM101" i="24"/>
  <c r="BM103" i="24"/>
  <c r="BM104" i="24"/>
  <c r="BN80" i="24"/>
  <c r="BM96" i="24"/>
  <c r="BN67" i="24"/>
  <c r="BN83" i="24" s="1"/>
  <c r="BN36" i="24"/>
  <c r="BM52" i="24"/>
  <c r="BN84" i="24"/>
  <c r="BM100" i="24"/>
  <c r="BN48" i="25"/>
  <c r="BN58" i="25" s="1"/>
  <c r="BN29" i="25"/>
  <c r="BM39" i="25"/>
  <c r="BN82" i="24"/>
  <c r="BM98" i="24"/>
  <c r="BO64" i="24"/>
  <c r="BO33" i="24"/>
  <c r="BN49" i="24"/>
  <c r="BO55" i="21"/>
  <c r="BO32" i="21"/>
  <c r="BN44" i="21"/>
  <c r="BL41" i="25"/>
  <c r="BN46" i="25"/>
  <c r="BN27" i="25"/>
  <c r="BM37" i="25"/>
  <c r="BM31" i="25"/>
  <c r="BN53" i="21"/>
  <c r="BN65" i="21" s="1"/>
  <c r="BN30" i="21"/>
  <c r="BM42" i="21"/>
  <c r="BP45" i="25"/>
  <c r="BP26" i="25"/>
  <c r="BO36" i="25"/>
  <c r="BN64" i="21"/>
  <c r="BM76" i="21"/>
  <c r="BP47" i="25"/>
  <c r="BP28" i="25"/>
  <c r="BO38" i="25"/>
  <c r="BN71" i="24"/>
  <c r="BN87" i="24" s="1"/>
  <c r="BN40" i="24"/>
  <c r="BM56" i="24"/>
  <c r="BN57" i="25"/>
  <c r="BM67" i="25"/>
  <c r="BN67" i="21"/>
  <c r="BM79" i="21"/>
  <c r="BM56" i="25"/>
  <c r="BL66" i="25"/>
  <c r="BK70" i="25"/>
  <c r="BM50" i="25"/>
  <c r="BM51" i="25" s="1"/>
  <c r="BL47" i="21"/>
  <c r="BN65" i="24"/>
  <c r="BN81" i="24" s="1"/>
  <c r="BN34" i="24"/>
  <c r="BM50" i="24"/>
  <c r="BL59" i="24"/>
  <c r="BN70" i="24"/>
  <c r="BN86" i="24" s="1"/>
  <c r="BN39" i="24"/>
  <c r="BM55" i="24"/>
  <c r="BN69" i="24"/>
  <c r="BN85" i="24" s="1"/>
  <c r="BN38" i="24"/>
  <c r="BM54" i="24"/>
  <c r="BL60" i="25"/>
  <c r="BM55" i="25"/>
  <c r="BL65" i="25"/>
  <c r="BN51" i="21"/>
  <c r="BM35" i="21"/>
  <c r="BN28" i="21"/>
  <c r="BM40" i="21"/>
  <c r="BO66" i="24"/>
  <c r="BO35" i="24"/>
  <c r="BN51" i="24"/>
  <c r="BO52" i="21"/>
  <c r="BO29" i="21"/>
  <c r="BN41" i="21"/>
  <c r="BN56" i="21"/>
  <c r="BN68" i="21" s="1"/>
  <c r="BN33" i="21"/>
  <c r="BM45" i="21"/>
  <c r="BN72" i="24"/>
  <c r="BN88" i="24" s="1"/>
  <c r="BN41" i="24"/>
  <c r="BM57" i="24"/>
  <c r="BN63" i="24"/>
  <c r="BM43" i="24"/>
  <c r="BN32" i="24"/>
  <c r="BM48" i="24"/>
  <c r="BL90" i="24"/>
  <c r="BM79" i="24"/>
  <c r="BL95" i="24"/>
  <c r="BL106" i="24" s="1"/>
  <c r="BO68" i="24"/>
  <c r="BO37" i="24"/>
  <c r="BN53" i="24"/>
  <c r="BM97" i="24"/>
  <c r="BN54" i="21"/>
  <c r="BN66" i="21" s="1"/>
  <c r="BN31" i="21"/>
  <c r="BM43" i="21"/>
  <c r="BL70" i="21"/>
  <c r="BM63" i="21"/>
  <c r="BL75" i="21"/>
  <c r="BL82" i="21" s="1"/>
  <c r="BM58" i="21"/>
  <c r="BM59" i="21" s="1"/>
  <c r="BM74" i="24"/>
  <c r="BM75" i="24" s="1"/>
  <c r="BN50" i="25" l="1"/>
  <c r="BN51" i="25" s="1"/>
  <c r="BM41" i="25"/>
  <c r="BM59" i="24"/>
  <c r="BN104" i="24"/>
  <c r="BN77" i="21"/>
  <c r="BN102" i="24"/>
  <c r="BN78" i="21"/>
  <c r="BN99" i="24"/>
  <c r="BN80" i="21"/>
  <c r="BN103" i="24"/>
  <c r="BN97" i="24"/>
  <c r="BN68" i="25"/>
  <c r="BN101" i="24"/>
  <c r="BN55" i="25"/>
  <c r="BM60" i="25"/>
  <c r="BM65" i="25"/>
  <c r="BN63" i="21"/>
  <c r="BM70" i="21"/>
  <c r="BM75" i="21"/>
  <c r="BM82" i="21" s="1"/>
  <c r="BO33" i="21"/>
  <c r="BO56" i="21"/>
  <c r="BO68" i="21" s="1"/>
  <c r="BN45" i="21"/>
  <c r="BN56" i="25"/>
  <c r="BM66" i="25"/>
  <c r="BO53" i="21"/>
  <c r="BO65" i="21" s="1"/>
  <c r="BO30" i="21"/>
  <c r="BN42" i="21"/>
  <c r="BO80" i="24"/>
  <c r="BN96" i="24"/>
  <c r="BO64" i="21"/>
  <c r="BN76" i="21"/>
  <c r="BO29" i="25"/>
  <c r="BO48" i="25"/>
  <c r="BO58" i="25" s="1"/>
  <c r="BN39" i="25"/>
  <c r="BM47" i="21"/>
  <c r="BP66" i="24"/>
  <c r="BP35" i="24"/>
  <c r="BO51" i="24"/>
  <c r="BP68" i="24"/>
  <c r="BP37" i="24"/>
  <c r="BO53" i="24"/>
  <c r="BO63" i="24"/>
  <c r="BN43" i="24"/>
  <c r="BO32" i="24"/>
  <c r="BN48" i="24"/>
  <c r="BO51" i="21"/>
  <c r="BN35" i="21"/>
  <c r="BO28" i="21"/>
  <c r="BN40" i="21"/>
  <c r="BO67" i="21"/>
  <c r="BN79" i="21"/>
  <c r="BQ45" i="25"/>
  <c r="BQ26" i="25"/>
  <c r="BP36" i="25"/>
  <c r="BN74" i="24"/>
  <c r="BN75" i="24" s="1"/>
  <c r="BO84" i="24"/>
  <c r="BN100" i="24"/>
  <c r="BO70" i="24"/>
  <c r="BO86" i="24" s="1"/>
  <c r="BO39" i="24"/>
  <c r="BN55" i="24"/>
  <c r="BO71" i="24"/>
  <c r="BO87" i="24" s="1"/>
  <c r="BO40" i="24"/>
  <c r="BN56" i="24"/>
  <c r="BM90" i="24"/>
  <c r="BN79" i="24"/>
  <c r="BM95" i="24"/>
  <c r="BM106" i="24" s="1"/>
  <c r="BP52" i="21"/>
  <c r="BP29" i="21"/>
  <c r="BO41" i="21"/>
  <c r="BN58" i="21"/>
  <c r="BN59" i="21" s="1"/>
  <c r="BO69" i="24"/>
  <c r="BO85" i="24" s="1"/>
  <c r="BO38" i="24"/>
  <c r="BN54" i="24"/>
  <c r="BO57" i="25"/>
  <c r="BN67" i="25"/>
  <c r="BQ47" i="25"/>
  <c r="BQ28" i="25"/>
  <c r="BP38" i="25"/>
  <c r="BP55" i="21"/>
  <c r="BP32" i="21"/>
  <c r="BO44" i="21"/>
  <c r="BP64" i="24"/>
  <c r="BP33" i="24"/>
  <c r="BO49" i="24"/>
  <c r="BO54" i="21"/>
  <c r="BO66" i="21" s="1"/>
  <c r="BO31" i="21"/>
  <c r="BN43" i="21"/>
  <c r="BO72" i="24"/>
  <c r="BO88" i="24" s="1"/>
  <c r="BO41" i="24"/>
  <c r="BN57" i="24"/>
  <c r="BL70" i="25"/>
  <c r="BO65" i="24"/>
  <c r="BO81" i="24" s="1"/>
  <c r="BO34" i="24"/>
  <c r="BN50" i="24"/>
  <c r="BO46" i="25"/>
  <c r="BO27" i="25"/>
  <c r="BN37" i="25"/>
  <c r="BN31" i="25"/>
  <c r="BO82" i="24"/>
  <c r="BN98" i="24"/>
  <c r="BO67" i="24"/>
  <c r="BO83" i="24" s="1"/>
  <c r="BO36" i="24"/>
  <c r="BN52" i="24"/>
  <c r="BN41" i="25" l="1"/>
  <c r="BO50" i="25"/>
  <c r="BO51" i="25" s="1"/>
  <c r="BO101" i="24"/>
  <c r="BO103" i="24"/>
  <c r="BO80" i="21"/>
  <c r="BO97" i="24"/>
  <c r="BO102" i="24"/>
  <c r="BO104" i="24"/>
  <c r="BO99" i="24"/>
  <c r="BO68" i="25"/>
  <c r="BO77" i="21"/>
  <c r="BO55" i="25"/>
  <c r="BN60" i="25"/>
  <c r="BN65" i="25"/>
  <c r="BO78" i="21"/>
  <c r="BP54" i="21"/>
  <c r="BP66" i="21" s="1"/>
  <c r="BP31" i="21"/>
  <c r="BO43" i="21"/>
  <c r="BP51" i="21"/>
  <c r="BO35" i="21"/>
  <c r="BP28" i="21"/>
  <c r="BO40" i="21"/>
  <c r="BP53" i="21"/>
  <c r="BP65" i="21" s="1"/>
  <c r="BP30" i="21"/>
  <c r="BO42" i="21"/>
  <c r="BP56" i="21"/>
  <c r="BP68" i="21" s="1"/>
  <c r="BP33" i="21"/>
  <c r="BO45" i="21"/>
  <c r="BP71" i="24"/>
  <c r="BP87" i="24" s="1"/>
  <c r="BP40" i="24"/>
  <c r="BO56" i="24"/>
  <c r="BR45" i="25"/>
  <c r="BR26" i="25"/>
  <c r="BQ36" i="25"/>
  <c r="BP63" i="24"/>
  <c r="BP32" i="24"/>
  <c r="BO43" i="24"/>
  <c r="BO48" i="24"/>
  <c r="BP82" i="24"/>
  <c r="BO98" i="24"/>
  <c r="BP65" i="24"/>
  <c r="BP81" i="24" s="1"/>
  <c r="BP34" i="24"/>
  <c r="BO50" i="24"/>
  <c r="BR47" i="25"/>
  <c r="BR28" i="25"/>
  <c r="BQ38" i="25"/>
  <c r="BO74" i="24"/>
  <c r="BO75" i="24" s="1"/>
  <c r="BN47" i="21"/>
  <c r="BP70" i="24"/>
  <c r="BP86" i="24" s="1"/>
  <c r="BP39" i="24"/>
  <c r="BO55" i="24"/>
  <c r="BO58" i="21"/>
  <c r="BO59" i="21" s="1"/>
  <c r="BP48" i="25"/>
  <c r="BP58" i="25" s="1"/>
  <c r="BP29" i="25"/>
  <c r="BO39" i="25"/>
  <c r="BQ64" i="24"/>
  <c r="BQ33" i="24"/>
  <c r="BP49" i="24"/>
  <c r="BQ52" i="21"/>
  <c r="BQ29" i="21"/>
  <c r="BP41" i="21"/>
  <c r="BP67" i="21"/>
  <c r="BO79" i="21"/>
  <c r="BQ68" i="24"/>
  <c r="BQ37" i="24"/>
  <c r="BP53" i="24"/>
  <c r="BN70" i="21"/>
  <c r="BO63" i="21"/>
  <c r="BN75" i="21"/>
  <c r="BN82" i="21" s="1"/>
  <c r="BP69" i="24"/>
  <c r="BP85" i="24" s="1"/>
  <c r="BP38" i="24"/>
  <c r="BO54" i="24"/>
  <c r="BP46" i="25"/>
  <c r="BP27" i="25"/>
  <c r="BO37" i="25"/>
  <c r="BO31" i="25"/>
  <c r="BP57" i="25"/>
  <c r="BO67" i="25"/>
  <c r="BP64" i="21"/>
  <c r="BO76" i="21"/>
  <c r="BP72" i="24"/>
  <c r="BP88" i="24" s="1"/>
  <c r="BP41" i="24"/>
  <c r="BO57" i="24"/>
  <c r="BP84" i="24"/>
  <c r="BO100" i="24"/>
  <c r="BM70" i="25"/>
  <c r="BO56" i="25"/>
  <c r="BN66" i="25"/>
  <c r="BP67" i="24"/>
  <c r="BP83" i="24" s="1"/>
  <c r="BP36" i="24"/>
  <c r="BO52" i="24"/>
  <c r="BQ55" i="21"/>
  <c r="BQ32" i="21"/>
  <c r="BP44" i="21"/>
  <c r="BN90" i="24"/>
  <c r="BO79" i="24"/>
  <c r="BN95" i="24"/>
  <c r="BN106" i="24" s="1"/>
  <c r="BN59" i="24"/>
  <c r="BQ66" i="24"/>
  <c r="BQ35" i="24"/>
  <c r="BP51" i="24"/>
  <c r="BP80" i="24"/>
  <c r="BO96" i="24"/>
  <c r="BP50" i="25" l="1"/>
  <c r="BP51" i="25" s="1"/>
  <c r="BP102" i="24"/>
  <c r="BP80" i="21"/>
  <c r="BP99" i="24"/>
  <c r="BP101" i="24"/>
  <c r="BP77" i="21"/>
  <c r="BP103" i="24"/>
  <c r="BP104" i="24"/>
  <c r="BP56" i="25"/>
  <c r="BO66" i="25"/>
  <c r="BQ72" i="24"/>
  <c r="BQ88" i="24" s="1"/>
  <c r="BQ41" i="24"/>
  <c r="BP57" i="24"/>
  <c r="BQ82" i="24"/>
  <c r="BP98" i="24"/>
  <c r="BP78" i="21"/>
  <c r="BS45" i="25"/>
  <c r="BS26" i="25"/>
  <c r="BR36" i="25"/>
  <c r="BP58" i="21"/>
  <c r="BP59" i="21" s="1"/>
  <c r="BP68" i="25"/>
  <c r="BP97" i="24"/>
  <c r="BQ57" i="25"/>
  <c r="BP67" i="25"/>
  <c r="BQ69" i="24"/>
  <c r="BQ85" i="24" s="1"/>
  <c r="BQ38" i="24"/>
  <c r="BP54" i="24"/>
  <c r="BR68" i="24"/>
  <c r="BR37" i="24"/>
  <c r="BQ53" i="24"/>
  <c r="BR64" i="24"/>
  <c r="BR33" i="24"/>
  <c r="BQ49" i="24"/>
  <c r="BQ53" i="21"/>
  <c r="BQ65" i="21" s="1"/>
  <c r="BQ30" i="21"/>
  <c r="BP42" i="21"/>
  <c r="BN70" i="25"/>
  <c r="BQ80" i="24"/>
  <c r="BP96" i="24"/>
  <c r="BR55" i="21"/>
  <c r="BR32" i="21"/>
  <c r="BQ44" i="21"/>
  <c r="BQ67" i="24"/>
  <c r="BQ83" i="24" s="1"/>
  <c r="BQ36" i="24"/>
  <c r="BP52" i="24"/>
  <c r="BS47" i="25"/>
  <c r="BS28" i="25"/>
  <c r="BS38" i="25" s="1"/>
  <c r="BR38" i="25"/>
  <c r="BO59" i="24"/>
  <c r="BQ71" i="24"/>
  <c r="BQ87" i="24" s="1"/>
  <c r="BQ40" i="24"/>
  <c r="BP56" i="24"/>
  <c r="BP55" i="25"/>
  <c r="BO60" i="25"/>
  <c r="BO65" i="25"/>
  <c r="BQ64" i="21"/>
  <c r="BP76" i="21"/>
  <c r="BO41" i="25"/>
  <c r="BR66" i="24"/>
  <c r="BR35" i="24"/>
  <c r="BQ51" i="24"/>
  <c r="BO90" i="24"/>
  <c r="BP79" i="24"/>
  <c r="BO95" i="24"/>
  <c r="BO106" i="24" s="1"/>
  <c r="BQ27" i="25"/>
  <c r="BQ46" i="25"/>
  <c r="BP37" i="25"/>
  <c r="BP31" i="25"/>
  <c r="BQ48" i="25"/>
  <c r="BQ58" i="25" s="1"/>
  <c r="BQ29" i="25"/>
  <c r="BP39" i="25"/>
  <c r="BQ63" i="24"/>
  <c r="BP43" i="24"/>
  <c r="BQ32" i="24"/>
  <c r="BP48" i="24"/>
  <c r="BO47" i="21"/>
  <c r="BQ67" i="21"/>
  <c r="BP79" i="21"/>
  <c r="BQ70" i="24"/>
  <c r="BQ86" i="24" s="1"/>
  <c r="BQ39" i="24"/>
  <c r="BP55" i="24"/>
  <c r="BQ65" i="24"/>
  <c r="BQ81" i="24" s="1"/>
  <c r="BQ34" i="24"/>
  <c r="BP50" i="24"/>
  <c r="BP74" i="24"/>
  <c r="BP75" i="24" s="1"/>
  <c r="BQ51" i="21"/>
  <c r="BP35" i="21"/>
  <c r="BQ28" i="21"/>
  <c r="BP40" i="21"/>
  <c r="BQ31" i="21"/>
  <c r="BQ54" i="21"/>
  <c r="BQ66" i="21" s="1"/>
  <c r="BP43" i="21"/>
  <c r="BQ84" i="24"/>
  <c r="BP100" i="24"/>
  <c r="BO70" i="21"/>
  <c r="BP63" i="21"/>
  <c r="BO75" i="21"/>
  <c r="BO82" i="21" s="1"/>
  <c r="BR52" i="21"/>
  <c r="BR29" i="21"/>
  <c r="BQ41" i="21"/>
  <c r="BQ56" i="21"/>
  <c r="BQ68" i="21" s="1"/>
  <c r="BQ33" i="21"/>
  <c r="BP45" i="21"/>
  <c r="BQ50" i="25" l="1"/>
  <c r="BQ51" i="25" s="1"/>
  <c r="BQ74" i="24"/>
  <c r="BQ75" i="24" s="1"/>
  <c r="BP59" i="24"/>
  <c r="BP41" i="25"/>
  <c r="BQ77" i="21"/>
  <c r="BQ103" i="24"/>
  <c r="BQ99" i="24"/>
  <c r="BQ78" i="21"/>
  <c r="BQ97" i="24"/>
  <c r="BQ102" i="24"/>
  <c r="BQ80" i="21"/>
  <c r="BS36" i="25"/>
  <c r="BR82" i="24"/>
  <c r="BQ98" i="24"/>
  <c r="BR54" i="21"/>
  <c r="BR66" i="21" s="1"/>
  <c r="BR31" i="21"/>
  <c r="BQ43" i="21"/>
  <c r="BQ101" i="24"/>
  <c r="BP70" i="21"/>
  <c r="BQ63" i="21"/>
  <c r="BP75" i="21"/>
  <c r="BP82" i="21" s="1"/>
  <c r="BP47" i="21"/>
  <c r="BP90" i="24"/>
  <c r="BQ79" i="24"/>
  <c r="BP95" i="24"/>
  <c r="BP106" i="24" s="1"/>
  <c r="BO70" i="25"/>
  <c r="BR80" i="24"/>
  <c r="BQ96" i="24"/>
  <c r="BR56" i="21"/>
  <c r="BR68" i="21" s="1"/>
  <c r="BR33" i="21"/>
  <c r="BQ45" i="21"/>
  <c r="BR51" i="21"/>
  <c r="BQ35" i="21"/>
  <c r="BR28" i="21"/>
  <c r="BQ40" i="21"/>
  <c r="BR48" i="25"/>
  <c r="BR58" i="25" s="1"/>
  <c r="BR29" i="25"/>
  <c r="BQ39" i="25"/>
  <c r="BR69" i="24"/>
  <c r="BR85" i="24" s="1"/>
  <c r="BR38" i="24"/>
  <c r="BQ54" i="24"/>
  <c r="BR70" i="24"/>
  <c r="BR86" i="24" s="1"/>
  <c r="BR39" i="24"/>
  <c r="BQ55" i="24"/>
  <c r="BR67" i="21"/>
  <c r="BQ79" i="21"/>
  <c r="BQ55" i="25"/>
  <c r="BP60" i="25"/>
  <c r="BP65" i="25"/>
  <c r="BR72" i="24"/>
  <c r="BR88" i="24" s="1"/>
  <c r="BR41" i="24"/>
  <c r="BQ57" i="24"/>
  <c r="BR64" i="21"/>
  <c r="BQ76" i="21"/>
  <c r="BQ104" i="24"/>
  <c r="BR84" i="24"/>
  <c r="BQ100" i="24"/>
  <c r="BQ58" i="21"/>
  <c r="BQ59" i="21" s="1"/>
  <c r="BS66" i="24"/>
  <c r="BS35" i="24"/>
  <c r="BS51" i="24" s="1"/>
  <c r="BR51" i="24"/>
  <c r="BR53" i="21"/>
  <c r="BR65" i="21" s="1"/>
  <c r="BR30" i="21"/>
  <c r="BQ42" i="21"/>
  <c r="BS64" i="24"/>
  <c r="BS33" i="24"/>
  <c r="BS49" i="24" s="1"/>
  <c r="BR49" i="24"/>
  <c r="BR63" i="24"/>
  <c r="BQ43" i="24"/>
  <c r="BR32" i="24"/>
  <c r="BQ48" i="24"/>
  <c r="BS55" i="21"/>
  <c r="BS32" i="21"/>
  <c r="BS44" i="21" s="1"/>
  <c r="BR44" i="21"/>
  <c r="BQ68" i="25"/>
  <c r="BQ56" i="25"/>
  <c r="BP66" i="25"/>
  <c r="BR71" i="24"/>
  <c r="BR87" i="24" s="1"/>
  <c r="BR40" i="24"/>
  <c r="BQ56" i="24"/>
  <c r="BR67" i="24"/>
  <c r="BR83" i="24" s="1"/>
  <c r="BR36" i="24"/>
  <c r="BQ52" i="24"/>
  <c r="BR57" i="25"/>
  <c r="BQ67" i="25"/>
  <c r="BS52" i="21"/>
  <c r="BS29" i="21"/>
  <c r="BS41" i="21" s="1"/>
  <c r="BR41" i="21"/>
  <c r="BR65" i="24"/>
  <c r="BR81" i="24" s="1"/>
  <c r="BR34" i="24"/>
  <c r="BQ50" i="24"/>
  <c r="BR46" i="25"/>
  <c r="BR27" i="25"/>
  <c r="BQ37" i="25"/>
  <c r="BQ31" i="25"/>
  <c r="BS68" i="24"/>
  <c r="BS37" i="24"/>
  <c r="BS53" i="24" s="1"/>
  <c r="BR53" i="24"/>
  <c r="BR50" i="25" l="1"/>
  <c r="BR51" i="25" s="1"/>
  <c r="BQ41" i="25"/>
  <c r="BR99" i="24"/>
  <c r="BR103" i="24"/>
  <c r="BR77" i="21"/>
  <c r="BR104" i="24"/>
  <c r="BR78" i="21"/>
  <c r="BR97" i="24"/>
  <c r="BR102" i="24"/>
  <c r="BS65" i="24"/>
  <c r="BS81" i="24" s="1"/>
  <c r="BS97" i="24" s="1"/>
  <c r="BS34" i="24"/>
  <c r="BS50" i="24" s="1"/>
  <c r="BR50" i="24"/>
  <c r="BR56" i="25"/>
  <c r="BQ66" i="25"/>
  <c r="BS69" i="24"/>
  <c r="BS85" i="24" s="1"/>
  <c r="BS101" i="24" s="1"/>
  <c r="BS38" i="24"/>
  <c r="BS54" i="24" s="1"/>
  <c r="BR54" i="24"/>
  <c r="BS56" i="21"/>
  <c r="BS68" i="21" s="1"/>
  <c r="BS80" i="21" s="1"/>
  <c r="BS33" i="21"/>
  <c r="BS45" i="21" s="1"/>
  <c r="BR45" i="21"/>
  <c r="BR80" i="21"/>
  <c r="BS67" i="24"/>
  <c r="BS83" i="24" s="1"/>
  <c r="BS99" i="24" s="1"/>
  <c r="BS36" i="24"/>
  <c r="BS52" i="24" s="1"/>
  <c r="BR52" i="24"/>
  <c r="BR74" i="24"/>
  <c r="BR75" i="24" s="1"/>
  <c r="BS84" i="24"/>
  <c r="BS100" i="24" s="1"/>
  <c r="BR100" i="24"/>
  <c r="BS67" i="21"/>
  <c r="BS79" i="21" s="1"/>
  <c r="BR79" i="21"/>
  <c r="BS54" i="21"/>
  <c r="BS66" i="21" s="1"/>
  <c r="BS78" i="21" s="1"/>
  <c r="BS31" i="21"/>
  <c r="BS43" i="21" s="1"/>
  <c r="BR43" i="21"/>
  <c r="BS57" i="25"/>
  <c r="BS67" i="25" s="1"/>
  <c r="BR67" i="25"/>
  <c r="BR68" i="25"/>
  <c r="BR101" i="24"/>
  <c r="BS70" i="24"/>
  <c r="BS86" i="24" s="1"/>
  <c r="BS102" i="24" s="1"/>
  <c r="BS39" i="24"/>
  <c r="BS55" i="24" s="1"/>
  <c r="BR55" i="24"/>
  <c r="BQ47" i="21"/>
  <c r="BS80" i="24"/>
  <c r="BS96" i="24" s="1"/>
  <c r="BR96" i="24"/>
  <c r="BQ90" i="24"/>
  <c r="BR79" i="24"/>
  <c r="BQ95" i="24"/>
  <c r="BQ106" i="24" s="1"/>
  <c r="BS46" i="25"/>
  <c r="BS27" i="25"/>
  <c r="BR37" i="25"/>
  <c r="BR31" i="25"/>
  <c r="BS71" i="24"/>
  <c r="BS87" i="24" s="1"/>
  <c r="BS103" i="24" s="1"/>
  <c r="BS40" i="24"/>
  <c r="BS56" i="24" s="1"/>
  <c r="BR56" i="24"/>
  <c r="BS51" i="21"/>
  <c r="BS28" i="21"/>
  <c r="BR35" i="21"/>
  <c r="BR40" i="21"/>
  <c r="BS82" i="24"/>
  <c r="BS98" i="24" s="1"/>
  <c r="BR98" i="24"/>
  <c r="BS64" i="21"/>
  <c r="BS76" i="21" s="1"/>
  <c r="BR76" i="21"/>
  <c r="BP70" i="25"/>
  <c r="BQ59" i="24"/>
  <c r="BS53" i="21"/>
  <c r="BS65" i="21" s="1"/>
  <c r="BS77" i="21" s="1"/>
  <c r="BS30" i="21"/>
  <c r="BS42" i="21" s="1"/>
  <c r="BR42" i="21"/>
  <c r="BR58" i="21"/>
  <c r="BR59" i="21" s="1"/>
  <c r="BR43" i="24"/>
  <c r="BS63" i="24"/>
  <c r="BS32" i="24"/>
  <c r="BR48" i="24"/>
  <c r="BS72" i="24"/>
  <c r="BS88" i="24" s="1"/>
  <c r="BS104" i="24" s="1"/>
  <c r="BS41" i="24"/>
  <c r="BS57" i="24" s="1"/>
  <c r="BR57" i="24"/>
  <c r="BR55" i="25"/>
  <c r="BQ60" i="25"/>
  <c r="BQ65" i="25"/>
  <c r="BS48" i="25"/>
  <c r="BS58" i="25" s="1"/>
  <c r="BS68" i="25" s="1"/>
  <c r="BS29" i="25"/>
  <c r="BS39" i="25" s="1"/>
  <c r="BR39" i="25"/>
  <c r="BR63" i="21"/>
  <c r="BQ70" i="21"/>
  <c r="BQ75" i="21"/>
  <c r="BQ82" i="21" s="1"/>
  <c r="BQ70" i="25" l="1"/>
  <c r="BR59" i="24"/>
  <c r="BR47" i="21"/>
  <c r="BS37" i="25"/>
  <c r="BS41" i="25" s="1"/>
  <c r="BS31" i="25"/>
  <c r="BS56" i="25"/>
  <c r="BS66" i="25" s="1"/>
  <c r="BR66" i="25"/>
  <c r="BS43" i="24"/>
  <c r="BS48" i="24"/>
  <c r="BS59" i="24" s="1"/>
  <c r="BS50" i="25"/>
  <c r="BS51" i="25" s="1"/>
  <c r="BR41" i="25"/>
  <c r="BS74" i="24"/>
  <c r="BS75" i="24" s="1"/>
  <c r="BS35" i="21"/>
  <c r="BS40" i="21"/>
  <c r="BS47" i="21" s="1"/>
  <c r="BR70" i="21"/>
  <c r="BS63" i="21"/>
  <c r="BR75" i="21"/>
  <c r="BR82" i="21" s="1"/>
  <c r="BS58" i="21"/>
  <c r="BS59" i="21" s="1"/>
  <c r="BS79" i="24"/>
  <c r="BR90" i="24"/>
  <c r="BR95" i="24"/>
  <c r="BR106" i="24" s="1"/>
  <c r="BS55" i="25"/>
  <c r="BR60" i="25"/>
  <c r="BR65" i="25"/>
  <c r="BR70" i="25" l="1"/>
  <c r="BS60" i="25"/>
  <c r="BS65" i="25"/>
  <c r="BS70" i="25" s="1"/>
  <c r="BS90" i="24"/>
  <c r="BS95" i="24"/>
  <c r="BS106" i="24" s="1"/>
  <c r="BS70" i="21"/>
  <c r="BS75" i="21"/>
  <c r="BS82" i="21" s="1"/>
  <c r="K64" i="3" l="1"/>
  <c r="K63" i="3"/>
  <c r="K61" i="3"/>
  <c r="G62" i="3"/>
  <c r="K92" i="20"/>
  <c r="K91" i="20"/>
  <c r="K90" i="20"/>
  <c r="K89" i="20"/>
  <c r="K88" i="20"/>
  <c r="K87" i="20"/>
  <c r="K86" i="20"/>
  <c r="K85" i="20"/>
  <c r="K80" i="20"/>
  <c r="J78" i="20"/>
  <c r="J92" i="20" s="1"/>
  <c r="J77" i="20"/>
  <c r="J91" i="20" s="1"/>
  <c r="J76" i="20"/>
  <c r="J90" i="20" s="1"/>
  <c r="J75" i="20"/>
  <c r="J89" i="20" s="1"/>
  <c r="J74" i="20"/>
  <c r="J88" i="20" s="1"/>
  <c r="J73" i="20"/>
  <c r="J87" i="20" s="1"/>
  <c r="J72" i="20"/>
  <c r="J86" i="20" s="1"/>
  <c r="J71" i="20"/>
  <c r="J85" i="20" s="1"/>
  <c r="L64" i="20"/>
  <c r="L78" i="20" s="1"/>
  <c r="I64" i="20"/>
  <c r="I78" i="20" s="1"/>
  <c r="I92" i="20" s="1"/>
  <c r="H64" i="20"/>
  <c r="H78" i="20" s="1"/>
  <c r="H92" i="20" s="1"/>
  <c r="G64" i="20"/>
  <c r="G78" i="20" s="1"/>
  <c r="G92" i="20" s="1"/>
  <c r="F64" i="20"/>
  <c r="F78" i="20" s="1"/>
  <c r="F92" i="20" s="1"/>
  <c r="E64" i="20"/>
  <c r="E78" i="20" s="1"/>
  <c r="E92" i="20" s="1"/>
  <c r="D64" i="20"/>
  <c r="D78" i="20" s="1"/>
  <c r="D92" i="20" s="1"/>
  <c r="C64" i="20"/>
  <c r="C78" i="20" s="1"/>
  <c r="C92" i="20" s="1"/>
  <c r="B64" i="20"/>
  <c r="B78" i="20" s="1"/>
  <c r="B92" i="20" s="1"/>
  <c r="A64" i="20"/>
  <c r="A78" i="20" s="1"/>
  <c r="A92" i="20" s="1"/>
  <c r="L63" i="20"/>
  <c r="L77" i="20" s="1"/>
  <c r="I63" i="20"/>
  <c r="I77" i="20" s="1"/>
  <c r="I91" i="20" s="1"/>
  <c r="H63" i="20"/>
  <c r="H77" i="20" s="1"/>
  <c r="H91" i="20" s="1"/>
  <c r="G63" i="20"/>
  <c r="G77" i="20" s="1"/>
  <c r="G91" i="20" s="1"/>
  <c r="F63" i="20"/>
  <c r="F77" i="20" s="1"/>
  <c r="F91" i="20" s="1"/>
  <c r="E63" i="20"/>
  <c r="E77" i="20" s="1"/>
  <c r="E91" i="20" s="1"/>
  <c r="D63" i="20"/>
  <c r="D77" i="20" s="1"/>
  <c r="D91" i="20" s="1"/>
  <c r="C63" i="20"/>
  <c r="C77" i="20" s="1"/>
  <c r="C91" i="20" s="1"/>
  <c r="B63" i="20"/>
  <c r="B77" i="20" s="1"/>
  <c r="B91" i="20" s="1"/>
  <c r="A63" i="20"/>
  <c r="A77" i="20" s="1"/>
  <c r="A91" i="20" s="1"/>
  <c r="L62" i="20"/>
  <c r="L76" i="20" s="1"/>
  <c r="I62" i="20"/>
  <c r="I76" i="20" s="1"/>
  <c r="I90" i="20" s="1"/>
  <c r="H62" i="20"/>
  <c r="H76" i="20" s="1"/>
  <c r="H90" i="20" s="1"/>
  <c r="G62" i="20"/>
  <c r="G76" i="20" s="1"/>
  <c r="G90" i="20" s="1"/>
  <c r="F62" i="20"/>
  <c r="F76" i="20" s="1"/>
  <c r="F90" i="20" s="1"/>
  <c r="E62" i="20"/>
  <c r="E76" i="20" s="1"/>
  <c r="E90" i="20" s="1"/>
  <c r="D62" i="20"/>
  <c r="D76" i="20" s="1"/>
  <c r="D90" i="20" s="1"/>
  <c r="C62" i="20"/>
  <c r="C76" i="20" s="1"/>
  <c r="C90" i="20" s="1"/>
  <c r="B62" i="20"/>
  <c r="B76" i="20" s="1"/>
  <c r="B90" i="20" s="1"/>
  <c r="A62" i="20"/>
  <c r="A76" i="20" s="1"/>
  <c r="A90" i="20" s="1"/>
  <c r="L61" i="20"/>
  <c r="L75" i="20" s="1"/>
  <c r="I61" i="20"/>
  <c r="I75" i="20" s="1"/>
  <c r="I89" i="20" s="1"/>
  <c r="H61" i="20"/>
  <c r="H75" i="20" s="1"/>
  <c r="H89" i="20" s="1"/>
  <c r="G61" i="20"/>
  <c r="G75" i="20" s="1"/>
  <c r="G89" i="20" s="1"/>
  <c r="F61" i="20"/>
  <c r="F75" i="20" s="1"/>
  <c r="F89" i="20" s="1"/>
  <c r="E61" i="20"/>
  <c r="E75" i="20" s="1"/>
  <c r="E89" i="20" s="1"/>
  <c r="D61" i="20"/>
  <c r="D75" i="20" s="1"/>
  <c r="D89" i="20" s="1"/>
  <c r="C61" i="20"/>
  <c r="C75" i="20" s="1"/>
  <c r="C89" i="20" s="1"/>
  <c r="B61" i="20"/>
  <c r="B75" i="20" s="1"/>
  <c r="B89" i="20" s="1"/>
  <c r="A61" i="20"/>
  <c r="A75" i="20" s="1"/>
  <c r="A89" i="20" s="1"/>
  <c r="L60" i="20"/>
  <c r="L74" i="20" s="1"/>
  <c r="I60" i="20"/>
  <c r="I74" i="20" s="1"/>
  <c r="I88" i="20" s="1"/>
  <c r="H60" i="20"/>
  <c r="H74" i="20" s="1"/>
  <c r="H88" i="20" s="1"/>
  <c r="G60" i="20"/>
  <c r="G74" i="20" s="1"/>
  <c r="G88" i="20" s="1"/>
  <c r="F60" i="20"/>
  <c r="F74" i="20" s="1"/>
  <c r="F88" i="20" s="1"/>
  <c r="E60" i="20"/>
  <c r="E74" i="20" s="1"/>
  <c r="E88" i="20" s="1"/>
  <c r="D60" i="20"/>
  <c r="D74" i="20" s="1"/>
  <c r="D88" i="20" s="1"/>
  <c r="C60" i="20"/>
  <c r="C74" i="20" s="1"/>
  <c r="C88" i="20" s="1"/>
  <c r="B60" i="20"/>
  <c r="B74" i="20" s="1"/>
  <c r="B88" i="20" s="1"/>
  <c r="A60" i="20"/>
  <c r="A74" i="20" s="1"/>
  <c r="A88" i="20" s="1"/>
  <c r="L59" i="20"/>
  <c r="L73" i="20" s="1"/>
  <c r="I59" i="20"/>
  <c r="I73" i="20" s="1"/>
  <c r="I87" i="20" s="1"/>
  <c r="H59" i="20"/>
  <c r="H73" i="20" s="1"/>
  <c r="H87" i="20" s="1"/>
  <c r="G59" i="20"/>
  <c r="G73" i="20" s="1"/>
  <c r="G87" i="20" s="1"/>
  <c r="F59" i="20"/>
  <c r="F73" i="20" s="1"/>
  <c r="F87" i="20" s="1"/>
  <c r="E59" i="20"/>
  <c r="E73" i="20" s="1"/>
  <c r="E87" i="20" s="1"/>
  <c r="D59" i="20"/>
  <c r="D73" i="20" s="1"/>
  <c r="D87" i="20" s="1"/>
  <c r="C59" i="20"/>
  <c r="C73" i="20" s="1"/>
  <c r="C87" i="20" s="1"/>
  <c r="B59" i="20"/>
  <c r="B73" i="20" s="1"/>
  <c r="B87" i="20" s="1"/>
  <c r="A59" i="20"/>
  <c r="A73" i="20" s="1"/>
  <c r="A87" i="20" s="1"/>
  <c r="L58" i="20"/>
  <c r="L72" i="20" s="1"/>
  <c r="I58" i="20"/>
  <c r="I72" i="20" s="1"/>
  <c r="I86" i="20" s="1"/>
  <c r="H58" i="20"/>
  <c r="H72" i="20" s="1"/>
  <c r="H86" i="20" s="1"/>
  <c r="G58" i="20"/>
  <c r="G72" i="20" s="1"/>
  <c r="G86" i="20" s="1"/>
  <c r="F58" i="20"/>
  <c r="F72" i="20" s="1"/>
  <c r="F86" i="20" s="1"/>
  <c r="E58" i="20"/>
  <c r="E72" i="20" s="1"/>
  <c r="E86" i="20" s="1"/>
  <c r="D58" i="20"/>
  <c r="D72" i="20" s="1"/>
  <c r="D86" i="20" s="1"/>
  <c r="C58" i="20"/>
  <c r="C72" i="20" s="1"/>
  <c r="C86" i="20" s="1"/>
  <c r="B58" i="20"/>
  <c r="B72" i="20" s="1"/>
  <c r="B86" i="20" s="1"/>
  <c r="A58" i="20"/>
  <c r="A72" i="20" s="1"/>
  <c r="A86" i="20" s="1"/>
  <c r="L57" i="20"/>
  <c r="L71" i="20" s="1"/>
  <c r="I57" i="20"/>
  <c r="I71" i="20" s="1"/>
  <c r="I85" i="20" s="1"/>
  <c r="H57" i="20"/>
  <c r="H71" i="20" s="1"/>
  <c r="H85" i="20" s="1"/>
  <c r="G57" i="20"/>
  <c r="G71" i="20" s="1"/>
  <c r="G85" i="20" s="1"/>
  <c r="F57" i="20"/>
  <c r="F71" i="20" s="1"/>
  <c r="F85" i="20" s="1"/>
  <c r="E57" i="20"/>
  <c r="E71" i="20" s="1"/>
  <c r="E85" i="20" s="1"/>
  <c r="D57" i="20"/>
  <c r="D71" i="20" s="1"/>
  <c r="D85" i="20" s="1"/>
  <c r="C57" i="20"/>
  <c r="C71" i="20" s="1"/>
  <c r="C85" i="20" s="1"/>
  <c r="B57" i="20"/>
  <c r="B71" i="20" s="1"/>
  <c r="B85" i="20" s="1"/>
  <c r="A57" i="20"/>
  <c r="A71" i="20" s="1"/>
  <c r="A85" i="20" s="1"/>
  <c r="K51" i="20"/>
  <c r="K50" i="20"/>
  <c r="K49" i="20"/>
  <c r="K48" i="20"/>
  <c r="K47" i="20"/>
  <c r="K46" i="20"/>
  <c r="K45" i="20"/>
  <c r="K44" i="20"/>
  <c r="K39" i="20"/>
  <c r="L37" i="20"/>
  <c r="J37" i="20"/>
  <c r="I37" i="20"/>
  <c r="H37" i="20"/>
  <c r="G37" i="20"/>
  <c r="G51" i="20" s="1"/>
  <c r="F37" i="20"/>
  <c r="E37" i="20"/>
  <c r="D37" i="20"/>
  <c r="C37" i="20"/>
  <c r="B37" i="20"/>
  <c r="A37" i="20"/>
  <c r="L36" i="20"/>
  <c r="J36" i="20"/>
  <c r="J50" i="20" s="1"/>
  <c r="I36" i="20"/>
  <c r="H36" i="20"/>
  <c r="G36" i="20"/>
  <c r="F36" i="20"/>
  <c r="E36" i="20"/>
  <c r="D36" i="20"/>
  <c r="C36" i="20"/>
  <c r="B36" i="20"/>
  <c r="B50" i="20" s="1"/>
  <c r="A36" i="20"/>
  <c r="L35" i="20"/>
  <c r="M35" i="20" s="1"/>
  <c r="N35" i="20" s="1"/>
  <c r="J35" i="20"/>
  <c r="I35" i="20"/>
  <c r="H35" i="20"/>
  <c r="G35" i="20"/>
  <c r="F35" i="20"/>
  <c r="E35" i="20"/>
  <c r="E49" i="20" s="1"/>
  <c r="D35" i="20"/>
  <c r="C35" i="20"/>
  <c r="B35" i="20"/>
  <c r="A35" i="20"/>
  <c r="L34" i="20"/>
  <c r="J34" i="20"/>
  <c r="I34" i="20"/>
  <c r="H34" i="20"/>
  <c r="G34" i="20"/>
  <c r="F34" i="20"/>
  <c r="E34" i="20"/>
  <c r="D34" i="20"/>
  <c r="C34" i="20"/>
  <c r="B34" i="20"/>
  <c r="A34" i="20"/>
  <c r="L33" i="20"/>
  <c r="J33" i="20"/>
  <c r="J47" i="20" s="1"/>
  <c r="I33" i="20"/>
  <c r="I47" i="20" s="1"/>
  <c r="H33" i="20"/>
  <c r="H47" i="20" s="1"/>
  <c r="G33" i="20"/>
  <c r="G47" i="20" s="1"/>
  <c r="F33" i="20"/>
  <c r="F47" i="20" s="1"/>
  <c r="E33" i="20"/>
  <c r="E47" i="20" s="1"/>
  <c r="D33" i="20"/>
  <c r="D47" i="20" s="1"/>
  <c r="C33" i="20"/>
  <c r="B33" i="20"/>
  <c r="B47" i="20" s="1"/>
  <c r="A33" i="20"/>
  <c r="A47" i="20" s="1"/>
  <c r="L32" i="20"/>
  <c r="J32" i="20"/>
  <c r="J46" i="20" s="1"/>
  <c r="I32" i="20"/>
  <c r="I46" i="20" s="1"/>
  <c r="H32" i="20"/>
  <c r="H46" i="20" s="1"/>
  <c r="G32" i="20"/>
  <c r="G46" i="20" s="1"/>
  <c r="F32" i="20"/>
  <c r="F46" i="20" s="1"/>
  <c r="E32" i="20"/>
  <c r="E46" i="20" s="1"/>
  <c r="D32" i="20"/>
  <c r="D46" i="20" s="1"/>
  <c r="C32" i="20"/>
  <c r="C46" i="20" s="1"/>
  <c r="B32" i="20"/>
  <c r="B46" i="20" s="1"/>
  <c r="A32" i="20"/>
  <c r="A46" i="20" s="1"/>
  <c r="L31" i="20"/>
  <c r="M31" i="20" s="1"/>
  <c r="N31" i="20" s="1"/>
  <c r="O31" i="20" s="1"/>
  <c r="J31" i="20"/>
  <c r="J45" i="20" s="1"/>
  <c r="I31" i="20"/>
  <c r="I45" i="20" s="1"/>
  <c r="H31" i="20"/>
  <c r="H45" i="20" s="1"/>
  <c r="G31" i="20"/>
  <c r="G45" i="20" s="1"/>
  <c r="F31" i="20"/>
  <c r="F45" i="20" s="1"/>
  <c r="E31" i="20"/>
  <c r="E45" i="20" s="1"/>
  <c r="D31" i="20"/>
  <c r="D45" i="20" s="1"/>
  <c r="C31" i="20"/>
  <c r="C45" i="20" s="1"/>
  <c r="B31" i="20"/>
  <c r="B45" i="20" s="1"/>
  <c r="A31" i="20"/>
  <c r="A45" i="20" s="1"/>
  <c r="L30" i="20"/>
  <c r="M30" i="20" s="1"/>
  <c r="J30" i="20"/>
  <c r="J44" i="20" s="1"/>
  <c r="I30" i="20"/>
  <c r="I44" i="20" s="1"/>
  <c r="H30" i="20"/>
  <c r="H44" i="20" s="1"/>
  <c r="G30" i="20"/>
  <c r="G44" i="20" s="1"/>
  <c r="F30" i="20"/>
  <c r="E30" i="20"/>
  <c r="E44" i="20" s="1"/>
  <c r="D30" i="20"/>
  <c r="D44" i="20" s="1"/>
  <c r="C30" i="20"/>
  <c r="C44" i="20" s="1"/>
  <c r="B30" i="20"/>
  <c r="B44" i="20" s="1"/>
  <c r="A30" i="20"/>
  <c r="A44" i="20" s="1"/>
  <c r="BS25" i="20"/>
  <c r="BR25" i="20"/>
  <c r="BQ25" i="20"/>
  <c r="BP25" i="20"/>
  <c r="BO25" i="20"/>
  <c r="BN25" i="20"/>
  <c r="BM25" i="20"/>
  <c r="BL25" i="20"/>
  <c r="BK25" i="20"/>
  <c r="BJ25" i="20"/>
  <c r="BI25" i="20"/>
  <c r="BH25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L26" i="20" s="1"/>
  <c r="D2" i="20"/>
  <c r="E2" i="20" s="1"/>
  <c r="F2" i="20" s="1"/>
  <c r="M26" i="20" l="1"/>
  <c r="K94" i="20"/>
  <c r="A48" i="20"/>
  <c r="I48" i="20"/>
  <c r="F49" i="20"/>
  <c r="C50" i="20"/>
  <c r="H51" i="20"/>
  <c r="F44" i="20"/>
  <c r="B48" i="20"/>
  <c r="J48" i="20"/>
  <c r="G49" i="20"/>
  <c r="D50" i="20"/>
  <c r="A51" i="20"/>
  <c r="I51" i="20"/>
  <c r="C48" i="20"/>
  <c r="H49" i="20"/>
  <c r="E50" i="20"/>
  <c r="B51" i="20"/>
  <c r="J51" i="20"/>
  <c r="D48" i="20"/>
  <c r="A49" i="20"/>
  <c r="I49" i="20"/>
  <c r="F50" i="20"/>
  <c r="C51" i="20"/>
  <c r="E48" i="20"/>
  <c r="B49" i="20"/>
  <c r="J49" i="20"/>
  <c r="G50" i="20"/>
  <c r="D51" i="20"/>
  <c r="H48" i="20"/>
  <c r="F48" i="20"/>
  <c r="C49" i="20"/>
  <c r="H50" i="20"/>
  <c r="E51" i="20"/>
  <c r="C47" i="20"/>
  <c r="G48" i="20"/>
  <c r="D49" i="20"/>
  <c r="A50" i="20"/>
  <c r="I50" i="20"/>
  <c r="F51" i="20"/>
  <c r="K53" i="20"/>
  <c r="N26" i="20"/>
  <c r="O26" i="20" s="1"/>
  <c r="P26" i="20" s="1"/>
  <c r="Q26" i="20" s="1"/>
  <c r="R26" i="20" s="1"/>
  <c r="S26" i="20" s="1"/>
  <c r="T26" i="20" s="1"/>
  <c r="U26" i="20" s="1"/>
  <c r="V26" i="20" s="1"/>
  <c r="W26" i="20" s="1"/>
  <c r="X26" i="20" s="1"/>
  <c r="Y26" i="20" s="1"/>
  <c r="Z26" i="20" s="1"/>
  <c r="AA26" i="20" s="1"/>
  <c r="AB26" i="20" s="1"/>
  <c r="AC26" i="20" s="1"/>
  <c r="AD26" i="20" s="1"/>
  <c r="AE26" i="20" s="1"/>
  <c r="AF26" i="20" s="1"/>
  <c r="AG26" i="20" s="1"/>
  <c r="AH26" i="20" s="1"/>
  <c r="AI26" i="20" s="1"/>
  <c r="AJ26" i="20" s="1"/>
  <c r="AK26" i="20" s="1"/>
  <c r="AL26" i="20" s="1"/>
  <c r="AM26" i="20" s="1"/>
  <c r="AN26" i="20" s="1"/>
  <c r="AO26" i="20" s="1"/>
  <c r="AP26" i="20" s="1"/>
  <c r="AQ26" i="20" s="1"/>
  <c r="AR26" i="20" s="1"/>
  <c r="AS26" i="20" s="1"/>
  <c r="AT26" i="20" s="1"/>
  <c r="AU26" i="20" s="1"/>
  <c r="AV26" i="20" s="1"/>
  <c r="AW26" i="20" s="1"/>
  <c r="AX26" i="20" s="1"/>
  <c r="AY26" i="20" s="1"/>
  <c r="AZ26" i="20" s="1"/>
  <c r="BA26" i="20" s="1"/>
  <c r="BB26" i="20" s="1"/>
  <c r="BC26" i="20" s="1"/>
  <c r="BD26" i="20" s="1"/>
  <c r="BE26" i="20" s="1"/>
  <c r="BF26" i="20" s="1"/>
  <c r="BG26" i="20" s="1"/>
  <c r="BH26" i="20" s="1"/>
  <c r="BI26" i="20" s="1"/>
  <c r="BJ26" i="20" s="1"/>
  <c r="BK26" i="20" s="1"/>
  <c r="BL26" i="20" s="1"/>
  <c r="BM26" i="20" s="1"/>
  <c r="BN26" i="20" s="1"/>
  <c r="BO26" i="20" s="1"/>
  <c r="BP26" i="20" s="1"/>
  <c r="BQ26" i="20" s="1"/>
  <c r="BR26" i="20" s="1"/>
  <c r="BS26" i="20" s="1"/>
  <c r="N58" i="20"/>
  <c r="N62" i="20"/>
  <c r="M57" i="20"/>
  <c r="M71" i="20" s="1"/>
  <c r="M44" i="20"/>
  <c r="L44" i="20"/>
  <c r="O58" i="20"/>
  <c r="M60" i="20"/>
  <c r="M74" i="20" s="1"/>
  <c r="M88" i="20" s="1"/>
  <c r="L47" i="20"/>
  <c r="M61" i="20"/>
  <c r="M75" i="20" s="1"/>
  <c r="M89" i="20" s="1"/>
  <c r="L48" i="20"/>
  <c r="P58" i="20"/>
  <c r="M33" i="20"/>
  <c r="M34" i="20"/>
  <c r="O35" i="20"/>
  <c r="L39" i="20"/>
  <c r="N30" i="20"/>
  <c r="P31" i="20"/>
  <c r="P45" i="20" s="1"/>
  <c r="M64" i="20"/>
  <c r="M78" i="20" s="1"/>
  <c r="M92" i="20" s="1"/>
  <c r="L51" i="20"/>
  <c r="M37" i="20"/>
  <c r="M59" i="20"/>
  <c r="M73" i="20" s="1"/>
  <c r="L46" i="20"/>
  <c r="O62" i="20"/>
  <c r="M63" i="20"/>
  <c r="M77" i="20" s="1"/>
  <c r="M91" i="20" s="1"/>
  <c r="L50" i="20"/>
  <c r="M32" i="20"/>
  <c r="M36" i="20"/>
  <c r="M50" i="20" s="1"/>
  <c r="M58" i="20"/>
  <c r="M72" i="20" s="1"/>
  <c r="M86" i="20" s="1"/>
  <c r="O45" i="20"/>
  <c r="N45" i="20"/>
  <c r="M45" i="20"/>
  <c r="L45" i="20"/>
  <c r="M62" i="20"/>
  <c r="M76" i="20" s="1"/>
  <c r="N49" i="20"/>
  <c r="M49" i="20"/>
  <c r="L49" i="20"/>
  <c r="L66" i="20"/>
  <c r="L67" i="20" s="1"/>
  <c r="L85" i="20"/>
  <c r="L88" i="20"/>
  <c r="L87" i="20"/>
  <c r="L89" i="20"/>
  <c r="L86" i="20"/>
  <c r="L90" i="20"/>
  <c r="L92" i="20"/>
  <c r="L91" i="20"/>
  <c r="O49" i="20" l="1"/>
  <c r="N57" i="20"/>
  <c r="N71" i="20" s="1"/>
  <c r="N85" i="20" s="1"/>
  <c r="L53" i="20"/>
  <c r="M90" i="20"/>
  <c r="M48" i="20"/>
  <c r="M46" i="20"/>
  <c r="P62" i="20"/>
  <c r="P35" i="20"/>
  <c r="L80" i="20"/>
  <c r="L94" i="20"/>
  <c r="M39" i="20"/>
  <c r="N61" i="20"/>
  <c r="N75" i="20" s="1"/>
  <c r="N34" i="20"/>
  <c r="N48" i="20" s="1"/>
  <c r="N76" i="20"/>
  <c r="N59" i="20"/>
  <c r="N73" i="20" s="1"/>
  <c r="N32" i="20"/>
  <c r="M47" i="20"/>
  <c r="N60" i="20"/>
  <c r="N74" i="20" s="1"/>
  <c r="N33" i="20"/>
  <c r="N72" i="20"/>
  <c r="M85" i="20"/>
  <c r="N64" i="20"/>
  <c r="N78" i="20" s="1"/>
  <c r="N37" i="20"/>
  <c r="Q58" i="20"/>
  <c r="Q31" i="20"/>
  <c r="M66" i="20"/>
  <c r="M67" i="20" s="1"/>
  <c r="M87" i="20"/>
  <c r="N63" i="20"/>
  <c r="N36" i="20"/>
  <c r="M51" i="20"/>
  <c r="O57" i="20"/>
  <c r="O30" i="20"/>
  <c r="N47" i="20" l="1"/>
  <c r="N44" i="20"/>
  <c r="N66" i="20"/>
  <c r="N67" i="20" s="1"/>
  <c r="M53" i="20"/>
  <c r="N87" i="20"/>
  <c r="N92" i="20"/>
  <c r="N39" i="20"/>
  <c r="N89" i="20"/>
  <c r="O61" i="20"/>
  <c r="O75" i="20" s="1"/>
  <c r="O34" i="20"/>
  <c r="M80" i="20"/>
  <c r="O59" i="20"/>
  <c r="O73" i="20" s="1"/>
  <c r="O32" i="20"/>
  <c r="Q35" i="20"/>
  <c r="N46" i="20"/>
  <c r="P49" i="20"/>
  <c r="N90" i="20"/>
  <c r="O64" i="20"/>
  <c r="O78" i="20" s="1"/>
  <c r="O37" i="20"/>
  <c r="O51" i="20" s="1"/>
  <c r="N51" i="20"/>
  <c r="O60" i="20"/>
  <c r="O74" i="20" s="1"/>
  <c r="O33" i="20"/>
  <c r="O71" i="20"/>
  <c r="O85" i="20" s="1"/>
  <c r="P30" i="20"/>
  <c r="N88" i="20"/>
  <c r="O72" i="20"/>
  <c r="N86" i="20"/>
  <c r="N77" i="20"/>
  <c r="O76" i="20"/>
  <c r="O90" i="20" s="1"/>
  <c r="M94" i="20"/>
  <c r="O63" i="20"/>
  <c r="O36" i="20"/>
  <c r="N50" i="20"/>
  <c r="R58" i="20"/>
  <c r="R31" i="20"/>
  <c r="R45" i="20" s="1"/>
  <c r="Q45" i="20"/>
  <c r="Q62" i="20" l="1"/>
  <c r="O47" i="20"/>
  <c r="O50" i="20"/>
  <c r="P57" i="20"/>
  <c r="P71" i="20" s="1"/>
  <c r="P85" i="20" s="1"/>
  <c r="O44" i="20"/>
  <c r="Q49" i="20"/>
  <c r="N53" i="20"/>
  <c r="O39" i="20"/>
  <c r="O92" i="20"/>
  <c r="O87" i="20"/>
  <c r="S58" i="20"/>
  <c r="S31" i="20"/>
  <c r="S45" i="20" s="1"/>
  <c r="O66" i="20"/>
  <c r="O67" i="20" s="1"/>
  <c r="N80" i="20"/>
  <c r="P72" i="20"/>
  <c r="O86" i="20"/>
  <c r="O88" i="20"/>
  <c r="O89" i="20"/>
  <c r="P60" i="20"/>
  <c r="P74" i="20" s="1"/>
  <c r="P33" i="20"/>
  <c r="P64" i="20"/>
  <c r="P78" i="20" s="1"/>
  <c r="P37" i="20"/>
  <c r="R62" i="20"/>
  <c r="R35" i="20"/>
  <c r="P63" i="20"/>
  <c r="P36" i="20"/>
  <c r="Q30" i="20"/>
  <c r="P61" i="20"/>
  <c r="P75" i="20" s="1"/>
  <c r="P34" i="20"/>
  <c r="O48" i="20"/>
  <c r="O77" i="20"/>
  <c r="O91" i="20" s="1"/>
  <c r="N91" i="20"/>
  <c r="Q57" i="20"/>
  <c r="P59" i="20"/>
  <c r="P73" i="20" s="1"/>
  <c r="P32" i="20"/>
  <c r="O46" i="20"/>
  <c r="P76" i="20"/>
  <c r="P44" i="20" l="1"/>
  <c r="O53" i="20"/>
  <c r="P66" i="20"/>
  <c r="P67" i="20" s="1"/>
  <c r="P87" i="20"/>
  <c r="P92" i="20"/>
  <c r="P89" i="20"/>
  <c r="P88" i="20"/>
  <c r="P39" i="20"/>
  <c r="Q59" i="20"/>
  <c r="Q73" i="20" s="1"/>
  <c r="Q32" i="20"/>
  <c r="P46" i="20"/>
  <c r="N94" i="20"/>
  <c r="T58" i="20"/>
  <c r="T31" i="20"/>
  <c r="T45" i="20" s="1"/>
  <c r="Q44" i="20"/>
  <c r="Q61" i="20"/>
  <c r="Q75" i="20" s="1"/>
  <c r="Q34" i="20"/>
  <c r="Q48" i="20" s="1"/>
  <c r="P48" i="20"/>
  <c r="Q76" i="20"/>
  <c r="Q90" i="20" s="1"/>
  <c r="R57" i="20"/>
  <c r="R30" i="20"/>
  <c r="Q60" i="20"/>
  <c r="Q74" i="20" s="1"/>
  <c r="Q33" i="20"/>
  <c r="P47" i="20"/>
  <c r="Q72" i="20"/>
  <c r="P86" i="20"/>
  <c r="O80" i="20"/>
  <c r="O94" i="20"/>
  <c r="P90" i="20"/>
  <c r="Q63" i="20"/>
  <c r="Q36" i="20"/>
  <c r="P50" i="20"/>
  <c r="P77" i="20"/>
  <c r="S62" i="20"/>
  <c r="S35" i="20"/>
  <c r="R49" i="20"/>
  <c r="Q64" i="20"/>
  <c r="Q78" i="20" s="1"/>
  <c r="Q37" i="20"/>
  <c r="P51" i="20"/>
  <c r="Q71" i="20"/>
  <c r="Q47" i="20" l="1"/>
  <c r="Q66" i="20"/>
  <c r="Q67" i="20" s="1"/>
  <c r="P53" i="20"/>
  <c r="Q92" i="20"/>
  <c r="Q87" i="20"/>
  <c r="Q88" i="20"/>
  <c r="Q89" i="20"/>
  <c r="R59" i="20"/>
  <c r="R73" i="20" s="1"/>
  <c r="R32" i="20"/>
  <c r="S49" i="20"/>
  <c r="R61" i="20"/>
  <c r="R75" i="20" s="1"/>
  <c r="R34" i="20"/>
  <c r="R48" i="20" s="1"/>
  <c r="P80" i="20"/>
  <c r="R76" i="20"/>
  <c r="R63" i="20"/>
  <c r="R36" i="20"/>
  <c r="R72" i="20"/>
  <c r="Q86" i="20"/>
  <c r="S57" i="20"/>
  <c r="S30" i="20"/>
  <c r="R44" i="20"/>
  <c r="U58" i="20"/>
  <c r="U31" i="20"/>
  <c r="U45" i="20" s="1"/>
  <c r="R64" i="20"/>
  <c r="R78" i="20" s="1"/>
  <c r="R37" i="20"/>
  <c r="R51" i="20" s="1"/>
  <c r="Q51" i="20"/>
  <c r="T35" i="20"/>
  <c r="R71" i="20"/>
  <c r="R85" i="20" s="1"/>
  <c r="Q85" i="20"/>
  <c r="Q46" i="20"/>
  <c r="Q77" i="20"/>
  <c r="P91" i="20"/>
  <c r="Q39" i="20"/>
  <c r="Q50" i="20"/>
  <c r="T62" i="20"/>
  <c r="R60" i="20"/>
  <c r="R74" i="20" s="1"/>
  <c r="R33" i="20"/>
  <c r="R66" i="20" l="1"/>
  <c r="R67" i="20" s="1"/>
  <c r="Q53" i="20"/>
  <c r="R92" i="20"/>
  <c r="R89" i="20"/>
  <c r="R88" i="20"/>
  <c r="R87" i="20"/>
  <c r="P94" i="20"/>
  <c r="S64" i="20"/>
  <c r="S78" i="20" s="1"/>
  <c r="S37" i="20"/>
  <c r="R86" i="20"/>
  <c r="U35" i="20"/>
  <c r="S72" i="20"/>
  <c r="S86" i="20" s="1"/>
  <c r="R77" i="20"/>
  <c r="R91" i="20" s="1"/>
  <c r="S63" i="20"/>
  <c r="S36" i="20"/>
  <c r="R50" i="20"/>
  <c r="Q80" i="20"/>
  <c r="Q91" i="20"/>
  <c r="S71" i="20"/>
  <c r="S61" i="20"/>
  <c r="S75" i="20" s="1"/>
  <c r="S34" i="20"/>
  <c r="S59" i="20"/>
  <c r="S73" i="20" s="1"/>
  <c r="S32" i="20"/>
  <c r="S46" i="20" s="1"/>
  <c r="R46" i="20"/>
  <c r="U62" i="20"/>
  <c r="S60" i="20"/>
  <c r="S74" i="20" s="1"/>
  <c r="S33" i="20"/>
  <c r="R47" i="20"/>
  <c r="R39" i="20"/>
  <c r="V58" i="20"/>
  <c r="V31" i="20"/>
  <c r="T30" i="20"/>
  <c r="S76" i="20"/>
  <c r="S90" i="20" s="1"/>
  <c r="R90" i="20"/>
  <c r="T49" i="20" l="1"/>
  <c r="S50" i="20"/>
  <c r="S44" i="20"/>
  <c r="T57" i="20"/>
  <c r="T71" i="20" s="1"/>
  <c r="Q94" i="20"/>
  <c r="S66" i="20"/>
  <c r="S67" i="20" s="1"/>
  <c r="R53" i="20"/>
  <c r="S39" i="20"/>
  <c r="S89" i="20"/>
  <c r="S88" i="20"/>
  <c r="S87" i="20"/>
  <c r="S92" i="20"/>
  <c r="T61" i="20"/>
  <c r="T75" i="20" s="1"/>
  <c r="T34" i="20"/>
  <c r="R80" i="20"/>
  <c r="T72" i="20"/>
  <c r="U30" i="20"/>
  <c r="S77" i="20"/>
  <c r="T64" i="20"/>
  <c r="T78" i="20" s="1"/>
  <c r="T37" i="20"/>
  <c r="S51" i="20"/>
  <c r="T59" i="20"/>
  <c r="T73" i="20" s="1"/>
  <c r="T32" i="20"/>
  <c r="S48" i="20"/>
  <c r="S85" i="20"/>
  <c r="T63" i="20"/>
  <c r="T36" i="20"/>
  <c r="U57" i="20"/>
  <c r="T76" i="20"/>
  <c r="W58" i="20"/>
  <c r="W31" i="20"/>
  <c r="V45" i="20"/>
  <c r="V62" i="20"/>
  <c r="V35" i="20"/>
  <c r="U49" i="20"/>
  <c r="T60" i="20"/>
  <c r="T74" i="20" s="1"/>
  <c r="T33" i="20"/>
  <c r="S47" i="20"/>
  <c r="T44" i="20" l="1"/>
  <c r="S53" i="20"/>
  <c r="T66" i="20"/>
  <c r="T67" i="20" s="1"/>
  <c r="T89" i="20"/>
  <c r="T88" i="20"/>
  <c r="T87" i="20"/>
  <c r="T92" i="20"/>
  <c r="U76" i="20"/>
  <c r="T90" i="20"/>
  <c r="R94" i="20"/>
  <c r="W35" i="20"/>
  <c r="V49" i="20"/>
  <c r="X58" i="20"/>
  <c r="X31" i="20"/>
  <c r="X45" i="20" s="1"/>
  <c r="U64" i="20"/>
  <c r="U78" i="20" s="1"/>
  <c r="U37" i="20"/>
  <c r="U63" i="20"/>
  <c r="U36" i="20"/>
  <c r="T50" i="20"/>
  <c r="U71" i="20"/>
  <c r="T85" i="20"/>
  <c r="S80" i="20"/>
  <c r="U60" i="20"/>
  <c r="U74" i="20" s="1"/>
  <c r="U33" i="20"/>
  <c r="T47" i="20"/>
  <c r="U59" i="20"/>
  <c r="U73" i="20" s="1"/>
  <c r="U32" i="20"/>
  <c r="T46" i="20"/>
  <c r="W62" i="20"/>
  <c r="V57" i="20"/>
  <c r="V30" i="20"/>
  <c r="U44" i="20"/>
  <c r="W45" i="20"/>
  <c r="T51" i="20"/>
  <c r="T77" i="20"/>
  <c r="S91" i="20"/>
  <c r="U72" i="20"/>
  <c r="T86" i="20"/>
  <c r="T39" i="20"/>
  <c r="U61" i="20"/>
  <c r="U75" i="20" s="1"/>
  <c r="U34" i="20"/>
  <c r="T48" i="20"/>
  <c r="U66" i="20" l="1"/>
  <c r="U67" i="20" s="1"/>
  <c r="T53" i="20"/>
  <c r="U89" i="20"/>
  <c r="U88" i="20"/>
  <c r="U92" i="20"/>
  <c r="U87" i="20"/>
  <c r="V72" i="20"/>
  <c r="U86" i="20"/>
  <c r="S94" i="20"/>
  <c r="W30" i="20"/>
  <c r="V44" i="20"/>
  <c r="X35" i="20"/>
  <c r="W49" i="20"/>
  <c r="V59" i="20"/>
  <c r="V73" i="20" s="1"/>
  <c r="V32" i="20"/>
  <c r="U46" i="20"/>
  <c r="T80" i="20"/>
  <c r="V63" i="20"/>
  <c r="V36" i="20"/>
  <c r="U50" i="20"/>
  <c r="V64" i="20"/>
  <c r="V78" i="20" s="1"/>
  <c r="V37" i="20"/>
  <c r="U51" i="20"/>
  <c r="U39" i="20"/>
  <c r="X62" i="20"/>
  <c r="Y58" i="20"/>
  <c r="Y31" i="20"/>
  <c r="V76" i="20"/>
  <c r="U90" i="20"/>
  <c r="V60" i="20"/>
  <c r="V74" i="20" s="1"/>
  <c r="V33" i="20"/>
  <c r="U47" i="20"/>
  <c r="V71" i="20"/>
  <c r="U85" i="20"/>
  <c r="V61" i="20"/>
  <c r="V75" i="20" s="1"/>
  <c r="V34" i="20"/>
  <c r="U48" i="20"/>
  <c r="U77" i="20"/>
  <c r="T91" i="20"/>
  <c r="W57" i="20"/>
  <c r="U53" i="20" l="1"/>
  <c r="V39" i="20"/>
  <c r="V89" i="20"/>
  <c r="V88" i="20"/>
  <c r="V87" i="20"/>
  <c r="V92" i="20"/>
  <c r="T94" i="20"/>
  <c r="W72" i="20"/>
  <c r="V86" i="20"/>
  <c r="V66" i="20"/>
  <c r="V67" i="20" s="1"/>
  <c r="U80" i="20"/>
  <c r="Z58" i="20"/>
  <c r="Z31" i="20"/>
  <c r="Y45" i="20"/>
  <c r="W63" i="20"/>
  <c r="W36" i="20"/>
  <c r="V50" i="20"/>
  <c r="W64" i="20"/>
  <c r="W78" i="20" s="1"/>
  <c r="J64" i="3" s="1"/>
  <c r="W37" i="20"/>
  <c r="F64" i="3" s="1"/>
  <c r="V51" i="20"/>
  <c r="W59" i="20"/>
  <c r="W73" i="20" s="1"/>
  <c r="W32" i="20"/>
  <c r="V46" i="20"/>
  <c r="Y62" i="20"/>
  <c r="Y35" i="20"/>
  <c r="X49" i="20"/>
  <c r="W60" i="20"/>
  <c r="W74" i="20" s="1"/>
  <c r="W33" i="20"/>
  <c r="F61" i="3" s="1"/>
  <c r="V47" i="20"/>
  <c r="X57" i="20"/>
  <c r="X30" i="20"/>
  <c r="W44" i="20"/>
  <c r="V77" i="20"/>
  <c r="U91" i="20"/>
  <c r="W61" i="20"/>
  <c r="W75" i="20" s="1"/>
  <c r="W34" i="20"/>
  <c r="V48" i="20"/>
  <c r="W71" i="20"/>
  <c r="V85" i="20"/>
  <c r="W76" i="20"/>
  <c r="V90" i="20"/>
  <c r="J61" i="3" l="1"/>
  <c r="F63" i="3"/>
  <c r="F65" i="3" s="1"/>
  <c r="V53" i="20"/>
  <c r="W39" i="20"/>
  <c r="C4" i="20" s="1"/>
  <c r="W66" i="20"/>
  <c r="W67" i="20" s="1"/>
  <c r="C12" i="20" s="1"/>
  <c r="W87" i="20"/>
  <c r="W89" i="20"/>
  <c r="W88" i="20"/>
  <c r="W92" i="20"/>
  <c r="X71" i="20"/>
  <c r="W85" i="20"/>
  <c r="W77" i="20"/>
  <c r="J63" i="3" s="1"/>
  <c r="V91" i="20"/>
  <c r="X59" i="20"/>
  <c r="X73" i="20" s="1"/>
  <c r="X32" i="20"/>
  <c r="W46" i="20"/>
  <c r="AA58" i="20"/>
  <c r="AA31" i="20"/>
  <c r="Z45" i="20"/>
  <c r="Z62" i="20"/>
  <c r="Z35" i="20"/>
  <c r="Y57" i="20"/>
  <c r="X63" i="20"/>
  <c r="X36" i="20"/>
  <c r="W50" i="20"/>
  <c r="Y49" i="20"/>
  <c r="U94" i="20"/>
  <c r="X72" i="20"/>
  <c r="W86" i="20"/>
  <c r="X61" i="20"/>
  <c r="X75" i="20" s="1"/>
  <c r="X34" i="20"/>
  <c r="W48" i="20"/>
  <c r="Y30" i="20"/>
  <c r="V80" i="20"/>
  <c r="X76" i="20"/>
  <c r="W90" i="20"/>
  <c r="X60" i="20"/>
  <c r="X74" i="20" s="1"/>
  <c r="X33" i="20"/>
  <c r="W47" i="20"/>
  <c r="X64" i="20"/>
  <c r="X78" i="20" s="1"/>
  <c r="X37" i="20"/>
  <c r="W51" i="20"/>
  <c r="J65" i="3" l="1"/>
  <c r="X44" i="20"/>
  <c r="W53" i="20"/>
  <c r="C8" i="20" s="1"/>
  <c r="X66" i="20"/>
  <c r="X67" i="20" s="1"/>
  <c r="X89" i="20"/>
  <c r="X92" i="20"/>
  <c r="X88" i="20"/>
  <c r="X87" i="20"/>
  <c r="V94" i="20"/>
  <c r="AB58" i="20"/>
  <c r="AB31" i="20"/>
  <c r="AA45" i="20"/>
  <c r="Y64" i="20"/>
  <c r="Y78" i="20" s="1"/>
  <c r="Y37" i="20"/>
  <c r="X51" i="20"/>
  <c r="W80" i="20"/>
  <c r="C5" i="20" s="1"/>
  <c r="C6" i="20" s="1"/>
  <c r="X39" i="20"/>
  <c r="AA35" i="20"/>
  <c r="Y72" i="20"/>
  <c r="X86" i="20"/>
  <c r="X77" i="20"/>
  <c r="W91" i="20"/>
  <c r="Y63" i="20"/>
  <c r="Y36" i="20"/>
  <c r="X50" i="20"/>
  <c r="Z57" i="20"/>
  <c r="Z30" i="20"/>
  <c r="Y44" i="20"/>
  <c r="Y61" i="20"/>
  <c r="Y75" i="20" s="1"/>
  <c r="Y34" i="20"/>
  <c r="X48" i="20"/>
  <c r="Y59" i="20"/>
  <c r="Y73" i="20" s="1"/>
  <c r="Y32" i="20"/>
  <c r="X46" i="20"/>
  <c r="Y60" i="20"/>
  <c r="Y74" i="20" s="1"/>
  <c r="Y33" i="20"/>
  <c r="X47" i="20"/>
  <c r="Y76" i="20"/>
  <c r="X90" i="20"/>
  <c r="Z49" i="20"/>
  <c r="Y71" i="20"/>
  <c r="X85" i="20"/>
  <c r="AA62" i="20" l="1"/>
  <c r="X53" i="20"/>
  <c r="Y39" i="20"/>
  <c r="Y89" i="20"/>
  <c r="Y88" i="20"/>
  <c r="Y87" i="20"/>
  <c r="Y92" i="20"/>
  <c r="Z71" i="20"/>
  <c r="Y85" i="20"/>
  <c r="Z60" i="20"/>
  <c r="Z74" i="20" s="1"/>
  <c r="Z33" i="20"/>
  <c r="Y47" i="20"/>
  <c r="Z61" i="20"/>
  <c r="Z75" i="20" s="1"/>
  <c r="Z34" i="20"/>
  <c r="Y48" i="20"/>
  <c r="Z59" i="20"/>
  <c r="Z73" i="20" s="1"/>
  <c r="Z32" i="20"/>
  <c r="Y46" i="20"/>
  <c r="Y66" i="20"/>
  <c r="Y67" i="20" s="1"/>
  <c r="Z64" i="20"/>
  <c r="Z78" i="20" s="1"/>
  <c r="Z37" i="20"/>
  <c r="Y51" i="20"/>
  <c r="Z76" i="20"/>
  <c r="Y90" i="20"/>
  <c r="AB62" i="20"/>
  <c r="AB35" i="20"/>
  <c r="AA49" i="20"/>
  <c r="W94" i="20"/>
  <c r="C9" i="20" s="1"/>
  <c r="C10" i="20" s="1"/>
  <c r="X80" i="20"/>
  <c r="Z63" i="20"/>
  <c r="Z36" i="20"/>
  <c r="Y50" i="20"/>
  <c r="Z72" i="20"/>
  <c r="Y86" i="20"/>
  <c r="AA57" i="20"/>
  <c r="AA30" i="20"/>
  <c r="Z44" i="20"/>
  <c r="Y77" i="20"/>
  <c r="X91" i="20"/>
  <c r="AC58" i="20"/>
  <c r="AC31" i="20"/>
  <c r="AB45" i="20"/>
  <c r="Z66" i="20" l="1"/>
  <c r="Z67" i="20" s="1"/>
  <c r="Y53" i="20"/>
  <c r="Z89" i="20"/>
  <c r="Z87" i="20"/>
  <c r="Z88" i="20"/>
  <c r="Z92" i="20"/>
  <c r="AB30" i="20"/>
  <c r="AA63" i="20"/>
  <c r="AA36" i="20"/>
  <c r="Z50" i="20"/>
  <c r="AA59" i="20"/>
  <c r="AA73" i="20" s="1"/>
  <c r="AA32" i="20"/>
  <c r="Z46" i="20"/>
  <c r="AA61" i="20"/>
  <c r="AA75" i="20" s="1"/>
  <c r="AA34" i="20"/>
  <c r="Z48" i="20"/>
  <c r="AA60" i="20"/>
  <c r="AA74" i="20" s="1"/>
  <c r="AA33" i="20"/>
  <c r="Z47" i="20"/>
  <c r="AA71" i="20"/>
  <c r="Z85" i="20"/>
  <c r="AA72" i="20"/>
  <c r="Z86" i="20"/>
  <c r="AC35" i="20"/>
  <c r="AB49" i="20"/>
  <c r="X94" i="20"/>
  <c r="Z39" i="20"/>
  <c r="AA64" i="20"/>
  <c r="AA78" i="20" s="1"/>
  <c r="AA37" i="20"/>
  <c r="Z51" i="20"/>
  <c r="Z77" i="20"/>
  <c r="Y91" i="20"/>
  <c r="Y80" i="20"/>
  <c r="AA76" i="20"/>
  <c r="Z90" i="20"/>
  <c r="AB57" i="20"/>
  <c r="AC62" i="20"/>
  <c r="AD58" i="20"/>
  <c r="AD31" i="20"/>
  <c r="AC45" i="20"/>
  <c r="AA44" i="20" l="1"/>
  <c r="Z53" i="20"/>
  <c r="AA66" i="20"/>
  <c r="AA67" i="20" s="1"/>
  <c r="AA88" i="20"/>
  <c r="AA92" i="20"/>
  <c r="AA89" i="20"/>
  <c r="AA87" i="20"/>
  <c r="AC57" i="20"/>
  <c r="AC30" i="20"/>
  <c r="AB44" i="20"/>
  <c r="AB64" i="20"/>
  <c r="AB78" i="20" s="1"/>
  <c r="AB37" i="20"/>
  <c r="AA51" i="20"/>
  <c r="AB59" i="20"/>
  <c r="AB73" i="20" s="1"/>
  <c r="AB32" i="20"/>
  <c r="AA46" i="20"/>
  <c r="AA77" i="20"/>
  <c r="Z91" i="20"/>
  <c r="AB72" i="20"/>
  <c r="AA86" i="20"/>
  <c r="AE58" i="20"/>
  <c r="AE31" i="20"/>
  <c r="AD45" i="20"/>
  <c r="AB60" i="20"/>
  <c r="AB74" i="20" s="1"/>
  <c r="AB33" i="20"/>
  <c r="AA47" i="20"/>
  <c r="AB61" i="20"/>
  <c r="AB75" i="20" s="1"/>
  <c r="AB34" i="20"/>
  <c r="AA48" i="20"/>
  <c r="AA39" i="20"/>
  <c r="AB76" i="20"/>
  <c r="AA90" i="20"/>
  <c r="Y94" i="20"/>
  <c r="AD62" i="20"/>
  <c r="AD35" i="20"/>
  <c r="AC49" i="20"/>
  <c r="AB71" i="20"/>
  <c r="AA85" i="20"/>
  <c r="Z80" i="20"/>
  <c r="AB63" i="20"/>
  <c r="AB36" i="20"/>
  <c r="AA50" i="20"/>
  <c r="AA53" i="20" l="1"/>
  <c r="Z94" i="20"/>
  <c r="AB66" i="20"/>
  <c r="AB67" i="20" s="1"/>
  <c r="AB89" i="20"/>
  <c r="AB87" i="20"/>
  <c r="AB88" i="20"/>
  <c r="AB92" i="20"/>
  <c r="AC71" i="20"/>
  <c r="AB85" i="20"/>
  <c r="AE62" i="20"/>
  <c r="AE35" i="20"/>
  <c r="AC64" i="20"/>
  <c r="AC78" i="20" s="1"/>
  <c r="AC37" i="20"/>
  <c r="AB51" i="20"/>
  <c r="AF58" i="20"/>
  <c r="AF31" i="20"/>
  <c r="AE45" i="20"/>
  <c r="AB77" i="20"/>
  <c r="AA91" i="20"/>
  <c r="AD30" i="20"/>
  <c r="AC76" i="20"/>
  <c r="AB90" i="20"/>
  <c r="AC61" i="20"/>
  <c r="AC75" i="20" s="1"/>
  <c r="AC34" i="20"/>
  <c r="AB48" i="20"/>
  <c r="AC72" i="20"/>
  <c r="AB86" i="20"/>
  <c r="AC63" i="20"/>
  <c r="AC36" i="20"/>
  <c r="AB50" i="20"/>
  <c r="AA80" i="20"/>
  <c r="AD49" i="20"/>
  <c r="AC59" i="20"/>
  <c r="AC32" i="20"/>
  <c r="AB46" i="20"/>
  <c r="AD57" i="20"/>
  <c r="AC60" i="20"/>
  <c r="AC74" i="20" s="1"/>
  <c r="AC33" i="20"/>
  <c r="AB47" i="20"/>
  <c r="AB39" i="20"/>
  <c r="AC44" i="20" l="1"/>
  <c r="AB53" i="20"/>
  <c r="AC66" i="20"/>
  <c r="AC67" i="20" s="1"/>
  <c r="AC89" i="20"/>
  <c r="AC92" i="20"/>
  <c r="AC88" i="20"/>
  <c r="AC77" i="20"/>
  <c r="AB91" i="20"/>
  <c r="AA94" i="20"/>
  <c r="AE30" i="20"/>
  <c r="AD64" i="20"/>
  <c r="AD78" i="20" s="1"/>
  <c r="AD37" i="20"/>
  <c r="AC51" i="20"/>
  <c r="AC73" i="20"/>
  <c r="AB80" i="20"/>
  <c r="AD76" i="20"/>
  <c r="AC90" i="20"/>
  <c r="AD60" i="20"/>
  <c r="AD74" i="20" s="1"/>
  <c r="AD33" i="20"/>
  <c r="AC47" i="20"/>
  <c r="AD59" i="20"/>
  <c r="AD32" i="20"/>
  <c r="AC46" i="20"/>
  <c r="AD72" i="20"/>
  <c r="AC86" i="20"/>
  <c r="AC39" i="20"/>
  <c r="AD63" i="20"/>
  <c r="AD36" i="20"/>
  <c r="AC50" i="20"/>
  <c r="AD71" i="20"/>
  <c r="AC85" i="20"/>
  <c r="AE57" i="20"/>
  <c r="AD61" i="20"/>
  <c r="AD75" i="20" s="1"/>
  <c r="AD34" i="20"/>
  <c r="AC48" i="20"/>
  <c r="AG58" i="20"/>
  <c r="AG31" i="20"/>
  <c r="AF45" i="20"/>
  <c r="AF62" i="20"/>
  <c r="AF35" i="20"/>
  <c r="AE49" i="20"/>
  <c r="AD44" i="20" l="1"/>
  <c r="AD39" i="20"/>
  <c r="AC53" i="20"/>
  <c r="AD92" i="20"/>
  <c r="AD89" i="20"/>
  <c r="AD88" i="20"/>
  <c r="AE61" i="20"/>
  <c r="AE75" i="20" s="1"/>
  <c r="AE34" i="20"/>
  <c r="AD48" i="20"/>
  <c r="AE72" i="20"/>
  <c r="AD86" i="20"/>
  <c r="AD66" i="20"/>
  <c r="AD67" i="20" s="1"/>
  <c r="AE63" i="20"/>
  <c r="AE36" i="20"/>
  <c r="AD50" i="20"/>
  <c r="AD73" i="20"/>
  <c r="AC87" i="20"/>
  <c r="AE59" i="20"/>
  <c r="AE32" i="20"/>
  <c r="AD46" i="20"/>
  <c r="AE64" i="20"/>
  <c r="AE78" i="20" s="1"/>
  <c r="AE37" i="20"/>
  <c r="AD51" i="20"/>
  <c r="AF30" i="20"/>
  <c r="AE60" i="20"/>
  <c r="AE74" i="20" s="1"/>
  <c r="AE33" i="20"/>
  <c r="AD47" i="20"/>
  <c r="AB94" i="20"/>
  <c r="AD77" i="20"/>
  <c r="AC91" i="20"/>
  <c r="AG62" i="20"/>
  <c r="AG35" i="20"/>
  <c r="AF49" i="20"/>
  <c r="AH58" i="20"/>
  <c r="AH31" i="20"/>
  <c r="AG45" i="20"/>
  <c r="AE44" i="20"/>
  <c r="AE76" i="20"/>
  <c r="AD90" i="20"/>
  <c r="AC80" i="20"/>
  <c r="AE71" i="20"/>
  <c r="AD85" i="20"/>
  <c r="AF57" i="20" l="1"/>
  <c r="AF71" i="20" s="1"/>
  <c r="AC94" i="20"/>
  <c r="AD53" i="20"/>
  <c r="AE39" i="20"/>
  <c r="AE66" i="20"/>
  <c r="AE67" i="20" s="1"/>
  <c r="AE88" i="20"/>
  <c r="AE89" i="20"/>
  <c r="AE92" i="20"/>
  <c r="AG30" i="20"/>
  <c r="AF44" i="20"/>
  <c r="AI58" i="20"/>
  <c r="AI31" i="20"/>
  <c r="AH45" i="20"/>
  <c r="AF63" i="20"/>
  <c r="AF36" i="20"/>
  <c r="AE50" i="20"/>
  <c r="AF61" i="20"/>
  <c r="AF75" i="20" s="1"/>
  <c r="AF34" i="20"/>
  <c r="AE48" i="20"/>
  <c r="AH62" i="20"/>
  <c r="AH35" i="20"/>
  <c r="AG49" i="20"/>
  <c r="AE85" i="20"/>
  <c r="AD80" i="20"/>
  <c r="AF76" i="20"/>
  <c r="AE90" i="20"/>
  <c r="AG57" i="20"/>
  <c r="AF72" i="20"/>
  <c r="AE86" i="20"/>
  <c r="AE73" i="20"/>
  <c r="AD87" i="20"/>
  <c r="AE77" i="20"/>
  <c r="AD91" i="20"/>
  <c r="AF60" i="20"/>
  <c r="AF74" i="20" s="1"/>
  <c r="AF33" i="20"/>
  <c r="AE47" i="20"/>
  <c r="AF64" i="20"/>
  <c r="AF78" i="20" s="1"/>
  <c r="AF37" i="20"/>
  <c r="AE51" i="20"/>
  <c r="AF59" i="20"/>
  <c r="AF32" i="20"/>
  <c r="AE46" i="20"/>
  <c r="AF66" i="20" l="1"/>
  <c r="AF67" i="20" s="1"/>
  <c r="AF39" i="20"/>
  <c r="AE53" i="20"/>
  <c r="AF89" i="20"/>
  <c r="AF92" i="20"/>
  <c r="AF88" i="20"/>
  <c r="AE80" i="20"/>
  <c r="AG61" i="20"/>
  <c r="AG75" i="20" s="1"/>
  <c r="AG34" i="20"/>
  <c r="AF48" i="20"/>
  <c r="AG72" i="20"/>
  <c r="AF86" i="20"/>
  <c r="AJ58" i="20"/>
  <c r="AJ31" i="20"/>
  <c r="AI45" i="20"/>
  <c r="AG60" i="20"/>
  <c r="AG74" i="20" s="1"/>
  <c r="AG33" i="20"/>
  <c r="AF47" i="20"/>
  <c r="AF73" i="20"/>
  <c r="AE87" i="20"/>
  <c r="AG76" i="20"/>
  <c r="AF90" i="20"/>
  <c r="AF77" i="20"/>
  <c r="AE91" i="20"/>
  <c r="AG64" i="20"/>
  <c r="AG78" i="20" s="1"/>
  <c r="AG37" i="20"/>
  <c r="AF51" i="20"/>
  <c r="AG44" i="20"/>
  <c r="AG59" i="20"/>
  <c r="AG32" i="20"/>
  <c r="AF46" i="20"/>
  <c r="AG63" i="20"/>
  <c r="AG36" i="20"/>
  <c r="AF50" i="20"/>
  <c r="AD94" i="20"/>
  <c r="AG71" i="20"/>
  <c r="AF85" i="20"/>
  <c r="AI62" i="20"/>
  <c r="AI35" i="20"/>
  <c r="AH57" i="20"/>
  <c r="AH30" i="20"/>
  <c r="AH49" i="20"/>
  <c r="AF53" i="20" l="1"/>
  <c r="AG66" i="20"/>
  <c r="AG67" i="20" s="1"/>
  <c r="AG88" i="20"/>
  <c r="AG92" i="20"/>
  <c r="AG89" i="20"/>
  <c r="AH71" i="20"/>
  <c r="AG85" i="20"/>
  <c r="AH63" i="20"/>
  <c r="AH36" i="20"/>
  <c r="AG50" i="20"/>
  <c r="AH72" i="20"/>
  <c r="AG86" i="20"/>
  <c r="AH61" i="20"/>
  <c r="AH75" i="20" s="1"/>
  <c r="AH34" i="20"/>
  <c r="AG48" i="20"/>
  <c r="AJ62" i="20"/>
  <c r="AJ35" i="20"/>
  <c r="AK58" i="20"/>
  <c r="AK31" i="20"/>
  <c r="AJ45" i="20"/>
  <c r="AG39" i="20"/>
  <c r="AI49" i="20"/>
  <c r="AH59" i="20"/>
  <c r="AH32" i="20"/>
  <c r="AG46" i="20"/>
  <c r="AG77" i="20"/>
  <c r="AF91" i="20"/>
  <c r="AH64" i="20"/>
  <c r="AH78" i="20" s="1"/>
  <c r="AH37" i="20"/>
  <c r="AG51" i="20"/>
  <c r="AE94" i="20"/>
  <c r="AG73" i="20"/>
  <c r="AF87" i="20"/>
  <c r="AH60" i="20"/>
  <c r="AH74" i="20" s="1"/>
  <c r="AH33" i="20"/>
  <c r="AG47" i="20"/>
  <c r="AF80" i="20"/>
  <c r="AI57" i="20"/>
  <c r="AI30" i="20"/>
  <c r="AH44" i="20"/>
  <c r="AH76" i="20"/>
  <c r="AG90" i="20"/>
  <c r="AG53" i="20" l="1"/>
  <c r="AH39" i="20"/>
  <c r="AH89" i="20"/>
  <c r="AH88" i="20"/>
  <c r="AH92" i="20"/>
  <c r="AJ57" i="20"/>
  <c r="AJ30" i="20"/>
  <c r="AI44" i="20"/>
  <c r="AH66" i="20"/>
  <c r="AH67" i="20" s="1"/>
  <c r="AL58" i="20"/>
  <c r="AL31" i="20"/>
  <c r="AK45" i="20"/>
  <c r="AI72" i="20"/>
  <c r="AH86" i="20"/>
  <c r="AI60" i="20"/>
  <c r="AI74" i="20" s="1"/>
  <c r="AI33" i="20"/>
  <c r="H61" i="3" s="1"/>
  <c r="AH47" i="20"/>
  <c r="AI59" i="20"/>
  <c r="AI32" i="20"/>
  <c r="AH46" i="20"/>
  <c r="AI61" i="20"/>
  <c r="AI75" i="20" s="1"/>
  <c r="AI34" i="20"/>
  <c r="AH48" i="20"/>
  <c r="AJ49" i="20"/>
  <c r="AK62" i="20"/>
  <c r="AK35" i="20"/>
  <c r="AI76" i="20"/>
  <c r="AH90" i="20"/>
  <c r="AH77" i="20"/>
  <c r="AG91" i="20"/>
  <c r="AF94" i="20"/>
  <c r="AI71" i="20"/>
  <c r="AH85" i="20"/>
  <c r="AG80" i="20"/>
  <c r="AH73" i="20"/>
  <c r="AG87" i="20"/>
  <c r="AI64" i="20"/>
  <c r="AI78" i="20" s="1"/>
  <c r="M64" i="3" s="1"/>
  <c r="L64" i="3" s="1"/>
  <c r="AI37" i="20"/>
  <c r="H64" i="3" s="1"/>
  <c r="G64" i="3" s="1"/>
  <c r="AH51" i="20"/>
  <c r="AI63" i="20"/>
  <c r="AI36" i="20"/>
  <c r="AH50" i="20"/>
  <c r="G61" i="3" l="1"/>
  <c r="H63" i="3"/>
  <c r="G63" i="3" s="1"/>
  <c r="M61" i="3"/>
  <c r="AI66" i="20"/>
  <c r="AI67" i="20" s="1"/>
  <c r="D12" i="20" s="1"/>
  <c r="AH53" i="20"/>
  <c r="AI39" i="20"/>
  <c r="D4" i="20" s="1"/>
  <c r="D14" i="20" s="1"/>
  <c r="AI88" i="20"/>
  <c r="AI92" i="20"/>
  <c r="N64" i="3" s="1"/>
  <c r="AI89" i="20"/>
  <c r="AL35" i="20"/>
  <c r="AK49" i="20"/>
  <c r="AL62" i="20"/>
  <c r="AJ72" i="20"/>
  <c r="AI86" i="20"/>
  <c r="AJ76" i="20"/>
  <c r="AI90" i="20"/>
  <c r="AJ61" i="20"/>
  <c r="AJ75" i="20" s="1"/>
  <c r="AJ34" i="20"/>
  <c r="AI48" i="20"/>
  <c r="AJ60" i="20"/>
  <c r="AJ74" i="20" s="1"/>
  <c r="AJ33" i="20"/>
  <c r="AI47" i="20"/>
  <c r="I61" i="3" s="1"/>
  <c r="AK57" i="20"/>
  <c r="AK30" i="20"/>
  <c r="AJ44" i="20"/>
  <c r="AJ64" i="20"/>
  <c r="AJ78" i="20" s="1"/>
  <c r="AJ37" i="20"/>
  <c r="AI51" i="20"/>
  <c r="I64" i="3" s="1"/>
  <c r="AG94" i="20"/>
  <c r="AJ59" i="20"/>
  <c r="AJ32" i="20"/>
  <c r="AI46" i="20"/>
  <c r="AH80" i="20"/>
  <c r="AJ71" i="20"/>
  <c r="AI85" i="20"/>
  <c r="AJ63" i="20"/>
  <c r="AJ36" i="20"/>
  <c r="AI50" i="20"/>
  <c r="AI73" i="20"/>
  <c r="AH87" i="20"/>
  <c r="AI77" i="20"/>
  <c r="AH91" i="20"/>
  <c r="AM58" i="20"/>
  <c r="AM31" i="20"/>
  <c r="AL45" i="20"/>
  <c r="N61" i="3" l="1"/>
  <c r="I63" i="3"/>
  <c r="I65" i="3" s="1"/>
  <c r="G65" i="3"/>
  <c r="M63" i="3"/>
  <c r="L63" i="3" s="1"/>
  <c r="H65" i="3"/>
  <c r="T65" i="3" s="1"/>
  <c r="AI53" i="20"/>
  <c r="D8" i="20" s="1"/>
  <c r="AJ66" i="20"/>
  <c r="AJ67" i="20" s="1"/>
  <c r="AJ89" i="20"/>
  <c r="AJ92" i="20"/>
  <c r="AJ88" i="20"/>
  <c r="AJ39" i="20"/>
  <c r="AI80" i="20"/>
  <c r="D5" i="20" s="1"/>
  <c r="D6" i="20" s="1"/>
  <c r="AK76" i="20"/>
  <c r="AJ90" i="20"/>
  <c r="AK63" i="20"/>
  <c r="AK36" i="20"/>
  <c r="AJ50" i="20"/>
  <c r="AK71" i="20"/>
  <c r="AJ85" i="20"/>
  <c r="AK60" i="20"/>
  <c r="AK74" i="20" s="1"/>
  <c r="AK33" i="20"/>
  <c r="AJ47" i="20"/>
  <c r="AK72" i="20"/>
  <c r="AJ86" i="20"/>
  <c r="AJ73" i="20"/>
  <c r="AI87" i="20"/>
  <c r="AK64" i="20"/>
  <c r="AK78" i="20" s="1"/>
  <c r="AK37" i="20"/>
  <c r="AJ51" i="20"/>
  <c r="AL57" i="20"/>
  <c r="AL30" i="20"/>
  <c r="AK44" i="20"/>
  <c r="AN58" i="20"/>
  <c r="AN31" i="20"/>
  <c r="AM45" i="20"/>
  <c r="AJ77" i="20"/>
  <c r="AI91" i="20"/>
  <c r="AH94" i="20"/>
  <c r="AK59" i="20"/>
  <c r="AK32" i="20"/>
  <c r="AJ46" i="20"/>
  <c r="AK61" i="20"/>
  <c r="AK75" i="20" s="1"/>
  <c r="AK34" i="20"/>
  <c r="AJ48" i="20"/>
  <c r="AM62" i="20"/>
  <c r="AM35" i="20"/>
  <c r="AL49" i="20"/>
  <c r="N63" i="3" l="1"/>
  <c r="N65" i="3" s="1"/>
  <c r="AJ53" i="20"/>
  <c r="AK39" i="20"/>
  <c r="AK66" i="20"/>
  <c r="AK67" i="20" s="1"/>
  <c r="AK88" i="20"/>
  <c r="AK89" i="20"/>
  <c r="AK92" i="20"/>
  <c r="AO58" i="20"/>
  <c r="AO31" i="20"/>
  <c r="AN45" i="20"/>
  <c r="AL60" i="20"/>
  <c r="AL74" i="20" s="1"/>
  <c r="AL33" i="20"/>
  <c r="AK47" i="20"/>
  <c r="AI94" i="20"/>
  <c r="D9" i="20" s="1"/>
  <c r="D10" i="20" s="1"/>
  <c r="AJ80" i="20"/>
  <c r="AK77" i="20"/>
  <c r="AJ91" i="20"/>
  <c r="AK73" i="20"/>
  <c r="AJ87" i="20"/>
  <c r="AN62" i="20"/>
  <c r="AN35" i="20"/>
  <c r="AL61" i="20"/>
  <c r="AL75" i="20" s="1"/>
  <c r="AL34" i="20"/>
  <c r="AK48" i="20"/>
  <c r="AL63" i="20"/>
  <c r="AL36" i="20"/>
  <c r="AK50" i="20"/>
  <c r="AL76" i="20"/>
  <c r="AK90" i="20"/>
  <c r="AM30" i="20"/>
  <c r="AL64" i="20"/>
  <c r="AL78" i="20" s="1"/>
  <c r="AL37" i="20"/>
  <c r="AK51" i="20"/>
  <c r="AL72" i="20"/>
  <c r="AK86" i="20"/>
  <c r="AM57" i="20"/>
  <c r="AL59" i="20"/>
  <c r="AL32" i="20"/>
  <c r="AK46" i="20"/>
  <c r="AL71" i="20"/>
  <c r="AK85" i="20"/>
  <c r="AM49" i="20"/>
  <c r="AL44" i="20" l="1"/>
  <c r="AK53" i="20"/>
  <c r="AL66" i="20"/>
  <c r="AL67" i="20" s="1"/>
  <c r="AL89" i="20"/>
  <c r="AL88" i="20"/>
  <c r="AL92" i="20"/>
  <c r="AM64" i="20"/>
  <c r="AM78" i="20" s="1"/>
  <c r="AM37" i="20"/>
  <c r="AL51" i="20"/>
  <c r="AL77" i="20"/>
  <c r="AK91" i="20"/>
  <c r="AJ94" i="20"/>
  <c r="AM71" i="20"/>
  <c r="AL85" i="20"/>
  <c r="AM61" i="20"/>
  <c r="AM75" i="20" s="1"/>
  <c r="AM34" i="20"/>
  <c r="AL48" i="20"/>
  <c r="AK80" i="20"/>
  <c r="AM60" i="20"/>
  <c r="AM74" i="20" s="1"/>
  <c r="AM33" i="20"/>
  <c r="AL47" i="20"/>
  <c r="AM72" i="20"/>
  <c r="AL86" i="20"/>
  <c r="AM76" i="20"/>
  <c r="AL90" i="20"/>
  <c r="AM63" i="20"/>
  <c r="AM36" i="20"/>
  <c r="AL50" i="20"/>
  <c r="AL39" i="20"/>
  <c r="AO35" i="20"/>
  <c r="AL73" i="20"/>
  <c r="AK87" i="20"/>
  <c r="AP58" i="20"/>
  <c r="AP31" i="20"/>
  <c r="AO45" i="20"/>
  <c r="AO62" i="20"/>
  <c r="AM59" i="20"/>
  <c r="AM32" i="20"/>
  <c r="AL46" i="20"/>
  <c r="AN57" i="20"/>
  <c r="AN30" i="20"/>
  <c r="AM44" i="20"/>
  <c r="AN49" i="20" l="1"/>
  <c r="AL53" i="20"/>
  <c r="AM39" i="20"/>
  <c r="AM66" i="20"/>
  <c r="AM67" i="20" s="1"/>
  <c r="AM88" i="20"/>
  <c r="AM89" i="20"/>
  <c r="AM92" i="20"/>
  <c r="AM77" i="20"/>
  <c r="AL91" i="20"/>
  <c r="AO49" i="20"/>
  <c r="AM73" i="20"/>
  <c r="AL87" i="20"/>
  <c r="AN61" i="20"/>
  <c r="AN75" i="20" s="1"/>
  <c r="AN34" i="20"/>
  <c r="AM48" i="20"/>
  <c r="AN71" i="20"/>
  <c r="AM85" i="20"/>
  <c r="AN59" i="20"/>
  <c r="AN32" i="20"/>
  <c r="AM46" i="20"/>
  <c r="AN72" i="20"/>
  <c r="AM86" i="20"/>
  <c r="AO57" i="20"/>
  <c r="AQ58" i="20"/>
  <c r="AQ31" i="20"/>
  <c r="AP45" i="20"/>
  <c r="AP35" i="20"/>
  <c r="AN76" i="20"/>
  <c r="AM90" i="20"/>
  <c r="AO30" i="20"/>
  <c r="AK94" i="20"/>
  <c r="AL80" i="20"/>
  <c r="AN63" i="20"/>
  <c r="AN36" i="20"/>
  <c r="AM50" i="20"/>
  <c r="AN60" i="20"/>
  <c r="AN74" i="20" s="1"/>
  <c r="AN33" i="20"/>
  <c r="AM47" i="20"/>
  <c r="AN64" i="20"/>
  <c r="AN78" i="20" s="1"/>
  <c r="AN37" i="20"/>
  <c r="AM51" i="20"/>
  <c r="AL94" i="20" l="1"/>
  <c r="AP62" i="20"/>
  <c r="AN44" i="20"/>
  <c r="AN39" i="20"/>
  <c r="AN66" i="20"/>
  <c r="AN67" i="20" s="1"/>
  <c r="AM53" i="20"/>
  <c r="AN88" i="20"/>
  <c r="AN92" i="20"/>
  <c r="AN89" i="20"/>
  <c r="AO72" i="20"/>
  <c r="AN86" i="20"/>
  <c r="AO61" i="20"/>
  <c r="AO75" i="20" s="1"/>
  <c r="AO34" i="20"/>
  <c r="AN48" i="20"/>
  <c r="AP49" i="20"/>
  <c r="AP30" i="20"/>
  <c r="AO64" i="20"/>
  <c r="AO78" i="20" s="1"/>
  <c r="AO37" i="20"/>
  <c r="AN51" i="20"/>
  <c r="AR58" i="20"/>
  <c r="AR31" i="20"/>
  <c r="AQ45" i="20"/>
  <c r="AO59" i="20"/>
  <c r="AO32" i="20"/>
  <c r="AN46" i="20"/>
  <c r="AO76" i="20"/>
  <c r="AN90" i="20"/>
  <c r="AQ35" i="20"/>
  <c r="AP57" i="20"/>
  <c r="AO71" i="20"/>
  <c r="AN85" i="20"/>
  <c r="AN73" i="20"/>
  <c r="AM87" i="20"/>
  <c r="AO60" i="20"/>
  <c r="AO74" i="20" s="1"/>
  <c r="AO33" i="20"/>
  <c r="AN47" i="20"/>
  <c r="AM80" i="20"/>
  <c r="AN77" i="20"/>
  <c r="AM91" i="20"/>
  <c r="AO63" i="20"/>
  <c r="AO36" i="20"/>
  <c r="AN50" i="20"/>
  <c r="AQ62" i="20" l="1"/>
  <c r="AO44" i="20"/>
  <c r="AN53" i="20"/>
  <c r="AO66" i="20"/>
  <c r="AO67" i="20" s="1"/>
  <c r="AO92" i="20"/>
  <c r="AO89" i="20"/>
  <c r="AO88" i="20"/>
  <c r="AN80" i="20"/>
  <c r="AP71" i="20"/>
  <c r="AO85" i="20"/>
  <c r="AP64" i="20"/>
  <c r="AP78" i="20" s="1"/>
  <c r="AP37" i="20"/>
  <c r="AO51" i="20"/>
  <c r="AR35" i="20"/>
  <c r="AP59" i="20"/>
  <c r="AP32" i="20"/>
  <c r="AO46" i="20"/>
  <c r="AP61" i="20"/>
  <c r="AP75" i="20" s="1"/>
  <c r="AP34" i="20"/>
  <c r="AO48" i="20"/>
  <c r="AO39" i="20"/>
  <c r="AO73" i="20"/>
  <c r="AN87" i="20"/>
  <c r="AR62" i="20"/>
  <c r="AS58" i="20"/>
  <c r="AS31" i="20"/>
  <c r="AR45" i="20"/>
  <c r="AP60" i="20"/>
  <c r="AP74" i="20" s="1"/>
  <c r="AP33" i="20"/>
  <c r="AO47" i="20"/>
  <c r="AQ30" i="20"/>
  <c r="AQ57" i="20"/>
  <c r="AP76" i="20"/>
  <c r="AO90" i="20"/>
  <c r="AP63" i="20"/>
  <c r="AP36" i="20"/>
  <c r="AO50" i="20"/>
  <c r="AO77" i="20"/>
  <c r="AN91" i="20"/>
  <c r="AM94" i="20"/>
  <c r="AP72" i="20"/>
  <c r="AO86" i="20"/>
  <c r="AP66" i="20" l="1"/>
  <c r="AP67" i="20" s="1"/>
  <c r="AP44" i="20"/>
  <c r="AQ49" i="20"/>
  <c r="AO53" i="20"/>
  <c r="AP39" i="20"/>
  <c r="AP92" i="20"/>
  <c r="AP89" i="20"/>
  <c r="AP88" i="20"/>
  <c r="AQ76" i="20"/>
  <c r="AP90" i="20"/>
  <c r="AN94" i="20"/>
  <c r="AQ63" i="20"/>
  <c r="AQ36" i="20"/>
  <c r="AP50" i="20"/>
  <c r="AR30" i="20"/>
  <c r="AQ60" i="20"/>
  <c r="AQ74" i="20" s="1"/>
  <c r="AQ33" i="20"/>
  <c r="AP47" i="20"/>
  <c r="AO80" i="20"/>
  <c r="AT58" i="20"/>
  <c r="AT31" i="20"/>
  <c r="AS45" i="20"/>
  <c r="AQ59" i="20"/>
  <c r="AQ32" i="20"/>
  <c r="AP46" i="20"/>
  <c r="AQ64" i="20"/>
  <c r="AQ78" i="20" s="1"/>
  <c r="AQ37" i="20"/>
  <c r="AP51" i="20"/>
  <c r="AQ72" i="20"/>
  <c r="AP86" i="20"/>
  <c r="AP77" i="20"/>
  <c r="AO91" i="20"/>
  <c r="AQ61" i="20"/>
  <c r="AQ75" i="20" s="1"/>
  <c r="AQ34" i="20"/>
  <c r="AP48" i="20"/>
  <c r="AQ71" i="20"/>
  <c r="AP85" i="20"/>
  <c r="AR57" i="20"/>
  <c r="AP73" i="20"/>
  <c r="AO87" i="20"/>
  <c r="AS62" i="20"/>
  <c r="AS35" i="20"/>
  <c r="AR49" i="20"/>
  <c r="AQ66" i="20" l="1"/>
  <c r="AQ67" i="20" s="1"/>
  <c r="AQ44" i="20"/>
  <c r="AP53" i="20"/>
  <c r="AQ89" i="20"/>
  <c r="AQ88" i="20"/>
  <c r="AQ92" i="20"/>
  <c r="AT35" i="20"/>
  <c r="AQ77" i="20"/>
  <c r="AP91" i="20"/>
  <c r="AR76" i="20"/>
  <c r="AQ90" i="20"/>
  <c r="AQ39" i="20"/>
  <c r="AR72" i="20"/>
  <c r="AQ86" i="20"/>
  <c r="AR61" i="20"/>
  <c r="AR75" i="20" s="1"/>
  <c r="AR34" i="20"/>
  <c r="AQ48" i="20"/>
  <c r="AU58" i="20"/>
  <c r="AU31" i="20"/>
  <c r="AT45" i="20"/>
  <c r="AO94" i="20"/>
  <c r="AR64" i="20"/>
  <c r="AR78" i="20" s="1"/>
  <c r="AR37" i="20"/>
  <c r="AQ51" i="20"/>
  <c r="AP80" i="20"/>
  <c r="AS57" i="20"/>
  <c r="AR71" i="20"/>
  <c r="AQ85" i="20"/>
  <c r="AS30" i="20"/>
  <c r="AT62" i="20"/>
  <c r="AR60" i="20"/>
  <c r="AR74" i="20" s="1"/>
  <c r="AR33" i="20"/>
  <c r="AQ47" i="20"/>
  <c r="AR63" i="20"/>
  <c r="AR36" i="20"/>
  <c r="AQ50" i="20"/>
  <c r="AQ73" i="20"/>
  <c r="AP87" i="20"/>
  <c r="AR59" i="20"/>
  <c r="AR32" i="20"/>
  <c r="AQ46" i="20"/>
  <c r="AQ53" i="20" l="1"/>
  <c r="AS49" i="20"/>
  <c r="AR44" i="20"/>
  <c r="AR66" i="20"/>
  <c r="AR67" i="20" s="1"/>
  <c r="AR92" i="20"/>
  <c r="AR89" i="20"/>
  <c r="AR88" i="20"/>
  <c r="AT57" i="20"/>
  <c r="AT30" i="20"/>
  <c r="AQ80" i="20"/>
  <c r="AR73" i="20"/>
  <c r="AQ87" i="20"/>
  <c r="AS71" i="20"/>
  <c r="AR85" i="20"/>
  <c r="AS64" i="20"/>
  <c r="AS78" i="20" s="1"/>
  <c r="AS37" i="20"/>
  <c r="AR51" i="20"/>
  <c r="AU35" i="20"/>
  <c r="AU62" i="20"/>
  <c r="AS72" i="20"/>
  <c r="AR86" i="20"/>
  <c r="AS76" i="20"/>
  <c r="AR90" i="20"/>
  <c r="AR39" i="20"/>
  <c r="AS61" i="20"/>
  <c r="AS75" i="20" s="1"/>
  <c r="AS34" i="20"/>
  <c r="AR48" i="20"/>
  <c r="AS59" i="20"/>
  <c r="AS32" i="20"/>
  <c r="AR46" i="20"/>
  <c r="AR77" i="20"/>
  <c r="AQ91" i="20"/>
  <c r="AS60" i="20"/>
  <c r="AS74" i="20" s="1"/>
  <c r="AS33" i="20"/>
  <c r="AR47" i="20"/>
  <c r="AS44" i="20"/>
  <c r="AS63" i="20"/>
  <c r="AS36" i="20"/>
  <c r="AR50" i="20"/>
  <c r="AP94" i="20"/>
  <c r="AV58" i="20"/>
  <c r="AV31" i="20"/>
  <c r="AU45" i="20"/>
  <c r="AT49" i="20" l="1"/>
  <c r="AR53" i="20"/>
  <c r="AS88" i="20"/>
  <c r="AS89" i="20"/>
  <c r="AS92" i="20"/>
  <c r="AW58" i="20"/>
  <c r="AW31" i="20"/>
  <c r="AV45" i="20"/>
  <c r="AT60" i="20"/>
  <c r="AT74" i="20" s="1"/>
  <c r="AT33" i="20"/>
  <c r="AS47" i="20"/>
  <c r="AV62" i="20"/>
  <c r="AV35" i="20"/>
  <c r="AU49" i="20"/>
  <c r="AT63" i="20"/>
  <c r="AT36" i="20"/>
  <c r="AS50" i="20"/>
  <c r="AS66" i="20"/>
  <c r="AS67" i="20" s="1"/>
  <c r="AT72" i="20"/>
  <c r="AS86" i="20"/>
  <c r="AT61" i="20"/>
  <c r="AT75" i="20" s="1"/>
  <c r="AT34" i="20"/>
  <c r="AS48" i="20"/>
  <c r="AT76" i="20"/>
  <c r="AS90" i="20"/>
  <c r="AS39" i="20"/>
  <c r="AQ94" i="20"/>
  <c r="AR80" i="20"/>
  <c r="AS77" i="20"/>
  <c r="AR91" i="20"/>
  <c r="AT71" i="20"/>
  <c r="AS85" i="20"/>
  <c r="AS73" i="20"/>
  <c r="AR87" i="20"/>
  <c r="AU57" i="20"/>
  <c r="AU30" i="20"/>
  <c r="AT44" i="20"/>
  <c r="AT64" i="20"/>
  <c r="AT78" i="20" s="1"/>
  <c r="AT37" i="20"/>
  <c r="AS51" i="20"/>
  <c r="AT59" i="20"/>
  <c r="AT32" i="20"/>
  <c r="AS46" i="20"/>
  <c r="AS53" i="20" l="1"/>
  <c r="AT66" i="20"/>
  <c r="AT67" i="20" s="1"/>
  <c r="AT88" i="20"/>
  <c r="AT92" i="20"/>
  <c r="AT89" i="20"/>
  <c r="AV49" i="20"/>
  <c r="AU72" i="20"/>
  <c r="AT86" i="20"/>
  <c r="AR94" i="20"/>
  <c r="AX58" i="20"/>
  <c r="AX31" i="20"/>
  <c r="AW45" i="20"/>
  <c r="AU64" i="20"/>
  <c r="AU78" i="20" s="1"/>
  <c r="AU37" i="20"/>
  <c r="AT51" i="20"/>
  <c r="AS80" i="20"/>
  <c r="AU60" i="20"/>
  <c r="AU74" i="20" s="1"/>
  <c r="AU33" i="20"/>
  <c r="AT47" i="20"/>
  <c r="AV57" i="20"/>
  <c r="AV30" i="20"/>
  <c r="AU44" i="20"/>
  <c r="AT77" i="20"/>
  <c r="AS91" i="20"/>
  <c r="AU63" i="20"/>
  <c r="AU36" i="20"/>
  <c r="AT50" i="20"/>
  <c r="AU76" i="20"/>
  <c r="AT90" i="20"/>
  <c r="AU61" i="20"/>
  <c r="AU75" i="20" s="1"/>
  <c r="AU34" i="20"/>
  <c r="AT48" i="20"/>
  <c r="AU59" i="20"/>
  <c r="AU32" i="20"/>
  <c r="AT46" i="20"/>
  <c r="AT73" i="20"/>
  <c r="AS87" i="20"/>
  <c r="AU71" i="20"/>
  <c r="AT85" i="20"/>
  <c r="AT39" i="20"/>
  <c r="AW62" i="20"/>
  <c r="AW35" i="20"/>
  <c r="AU66" i="20" l="1"/>
  <c r="AU67" i="20" s="1"/>
  <c r="E12" i="20" s="1"/>
  <c r="I12" i="20" s="1"/>
  <c r="AT53" i="20"/>
  <c r="AU39" i="20"/>
  <c r="E4" i="20" s="1"/>
  <c r="I4" i="20" s="1"/>
  <c r="AU89" i="20"/>
  <c r="AU88" i="20"/>
  <c r="AU92" i="20"/>
  <c r="AV61" i="20"/>
  <c r="AV75" i="20" s="1"/>
  <c r="AV34" i="20"/>
  <c r="AU48" i="20"/>
  <c r="AV76" i="20"/>
  <c r="AU90" i="20"/>
  <c r="AT80" i="20"/>
  <c r="AV64" i="20"/>
  <c r="AV78" i="20" s="1"/>
  <c r="AV37" i="20"/>
  <c r="AU51" i="20"/>
  <c r="AV59" i="20"/>
  <c r="AV32" i="20"/>
  <c r="AU46" i="20"/>
  <c r="AW30" i="20"/>
  <c r="AV44" i="20"/>
  <c r="AW57" i="20"/>
  <c r="AV71" i="20"/>
  <c r="AU85" i="20"/>
  <c r="AU73" i="20"/>
  <c r="AT87" i="20"/>
  <c r="AU77" i="20"/>
  <c r="AT91" i="20"/>
  <c r="AV60" i="20"/>
  <c r="AV74" i="20" s="1"/>
  <c r="AV33" i="20"/>
  <c r="AU47" i="20"/>
  <c r="AV63" i="20"/>
  <c r="AV36" i="20"/>
  <c r="AU50" i="20"/>
  <c r="AV72" i="20"/>
  <c r="AU86" i="20"/>
  <c r="AY58" i="20"/>
  <c r="AY31" i="20"/>
  <c r="AX45" i="20"/>
  <c r="AX62" i="20"/>
  <c r="AX35" i="20"/>
  <c r="AW49" i="20"/>
  <c r="AS94" i="20"/>
  <c r="AV66" i="20" l="1"/>
  <c r="AV67" i="20" s="1"/>
  <c r="AU53" i="20"/>
  <c r="E8" i="20" s="1"/>
  <c r="I8" i="20" s="1"/>
  <c r="AV39" i="20"/>
  <c r="AV89" i="20"/>
  <c r="AV88" i="20"/>
  <c r="AV92" i="20"/>
  <c r="AW44" i="20"/>
  <c r="AW72" i="20"/>
  <c r="AV86" i="20"/>
  <c r="AV73" i="20"/>
  <c r="AU87" i="20"/>
  <c r="AT94" i="20"/>
  <c r="AZ58" i="20"/>
  <c r="AZ31" i="20"/>
  <c r="AY45" i="20"/>
  <c r="AX57" i="20"/>
  <c r="AX30" i="20"/>
  <c r="AW59" i="20"/>
  <c r="AW32" i="20"/>
  <c r="AV46" i="20"/>
  <c r="AU80" i="20"/>
  <c r="E5" i="20" s="1"/>
  <c r="E6" i="20" s="1"/>
  <c r="AV77" i="20"/>
  <c r="AU91" i="20"/>
  <c r="AW64" i="20"/>
  <c r="AW78" i="20" s="1"/>
  <c r="AW37" i="20"/>
  <c r="AV51" i="20"/>
  <c r="AW61" i="20"/>
  <c r="AW75" i="20" s="1"/>
  <c r="AW34" i="20"/>
  <c r="AV48" i="20"/>
  <c r="AW71" i="20"/>
  <c r="AV85" i="20"/>
  <c r="AY62" i="20"/>
  <c r="AY35" i="20"/>
  <c r="AX49" i="20"/>
  <c r="AW63" i="20"/>
  <c r="AW36" i="20"/>
  <c r="AV50" i="20"/>
  <c r="AW60" i="20"/>
  <c r="AW74" i="20" s="1"/>
  <c r="AW33" i="20"/>
  <c r="AV47" i="20"/>
  <c r="AW76" i="20"/>
  <c r="AV90" i="20"/>
  <c r="AW66" i="20" l="1"/>
  <c r="AW67" i="20" s="1"/>
  <c r="AV53" i="20"/>
  <c r="AW39" i="20"/>
  <c r="AW92" i="20"/>
  <c r="AW88" i="20"/>
  <c r="AW89" i="20"/>
  <c r="AX63" i="20"/>
  <c r="AX36" i="20"/>
  <c r="AW50" i="20"/>
  <c r="AY30" i="20"/>
  <c r="AX44" i="20"/>
  <c r="AZ62" i="20"/>
  <c r="AX71" i="20"/>
  <c r="AW85" i="20"/>
  <c r="AW77" i="20"/>
  <c r="AV91" i="20"/>
  <c r="AY57" i="20"/>
  <c r="BA58" i="20"/>
  <c r="BA31" i="20"/>
  <c r="AZ45" i="20"/>
  <c r="AZ35" i="20"/>
  <c r="AY49" i="20"/>
  <c r="AU94" i="20"/>
  <c r="E9" i="20" s="1"/>
  <c r="E10" i="20" s="1"/>
  <c r="AX59" i="20"/>
  <c r="AX32" i="20"/>
  <c r="AW46" i="20"/>
  <c r="AX60" i="20"/>
  <c r="AX74" i="20" s="1"/>
  <c r="AX33" i="20"/>
  <c r="AW47" i="20"/>
  <c r="AV80" i="20"/>
  <c r="AX61" i="20"/>
  <c r="AX75" i="20" s="1"/>
  <c r="AX34" i="20"/>
  <c r="AW48" i="20"/>
  <c r="AW73" i="20"/>
  <c r="AV87" i="20"/>
  <c r="AX76" i="20"/>
  <c r="AW90" i="20"/>
  <c r="AX64" i="20"/>
  <c r="AX78" i="20" s="1"/>
  <c r="AX37" i="20"/>
  <c r="AW51" i="20"/>
  <c r="AX72" i="20"/>
  <c r="AW86" i="20"/>
  <c r="AX66" i="20" l="1"/>
  <c r="AX67" i="20" s="1"/>
  <c r="AW53" i="20"/>
  <c r="AX39" i="20"/>
  <c r="AX88" i="20"/>
  <c r="AX89" i="20"/>
  <c r="AX92" i="20"/>
  <c r="AY64" i="20"/>
  <c r="AY78" i="20" s="1"/>
  <c r="AY37" i="20"/>
  <c r="AX51" i="20"/>
  <c r="AV94" i="20"/>
  <c r="AY76" i="20"/>
  <c r="AX90" i="20"/>
  <c r="AW80" i="20"/>
  <c r="AY59" i="20"/>
  <c r="AY32" i="20"/>
  <c r="AX46" i="20"/>
  <c r="AY61" i="20"/>
  <c r="AY75" i="20" s="1"/>
  <c r="AY34" i="20"/>
  <c r="AX48" i="20"/>
  <c r="AY71" i="20"/>
  <c r="AX85" i="20"/>
  <c r="AY63" i="20"/>
  <c r="AY36" i="20"/>
  <c r="AX50" i="20"/>
  <c r="AY72" i="20"/>
  <c r="AX86" i="20"/>
  <c r="AX73" i="20"/>
  <c r="AW87" i="20"/>
  <c r="BA35" i="20"/>
  <c r="AZ57" i="20"/>
  <c r="AY60" i="20"/>
  <c r="AY74" i="20" s="1"/>
  <c r="AY33" i="20"/>
  <c r="AX47" i="20"/>
  <c r="AX77" i="20"/>
  <c r="AW91" i="20"/>
  <c r="BA62" i="20"/>
  <c r="BB58" i="20"/>
  <c r="BB31" i="20"/>
  <c r="BA45" i="20"/>
  <c r="AZ30" i="20"/>
  <c r="AY44" i="20"/>
  <c r="AZ49" i="20" l="1"/>
  <c r="AX53" i="20"/>
  <c r="AY66" i="20"/>
  <c r="AY67" i="20" s="1"/>
  <c r="AY89" i="20"/>
  <c r="AY92" i="20"/>
  <c r="AY88" i="20"/>
  <c r="AY77" i="20"/>
  <c r="AX91" i="20"/>
  <c r="AW94" i="20"/>
  <c r="AX80" i="20"/>
  <c r="BB62" i="20"/>
  <c r="BB35" i="20"/>
  <c r="BA49" i="20"/>
  <c r="AY39" i="20"/>
  <c r="AZ64" i="20"/>
  <c r="AZ78" i="20" s="1"/>
  <c r="AZ37" i="20"/>
  <c r="AY51" i="20"/>
  <c r="AY73" i="20"/>
  <c r="AX87" i="20"/>
  <c r="AZ63" i="20"/>
  <c r="AZ36" i="20"/>
  <c r="AY50" i="20"/>
  <c r="BC58" i="20"/>
  <c r="BC31" i="20"/>
  <c r="BB45" i="20"/>
  <c r="AZ60" i="20"/>
  <c r="AZ74" i="20" s="1"/>
  <c r="AZ33" i="20"/>
  <c r="AY47" i="20"/>
  <c r="AZ71" i="20"/>
  <c r="AY85" i="20"/>
  <c r="AZ61" i="20"/>
  <c r="AZ75" i="20" s="1"/>
  <c r="AZ34" i="20"/>
  <c r="AY48" i="20"/>
  <c r="BA57" i="20"/>
  <c r="BA30" i="20"/>
  <c r="AZ44" i="20"/>
  <c r="AZ72" i="20"/>
  <c r="AY86" i="20"/>
  <c r="AZ59" i="20"/>
  <c r="AZ32" i="20"/>
  <c r="AY46" i="20"/>
  <c r="AZ76" i="20"/>
  <c r="AY90" i="20"/>
  <c r="AY53" i="20" l="1"/>
  <c r="AZ39" i="20"/>
  <c r="AZ66" i="20"/>
  <c r="AZ67" i="20" s="1"/>
  <c r="AZ92" i="20"/>
  <c r="AZ89" i="20"/>
  <c r="AZ88" i="20"/>
  <c r="BA76" i="20"/>
  <c r="AZ90" i="20"/>
  <c r="AZ73" i="20"/>
  <c r="AY87" i="20"/>
  <c r="AX94" i="20"/>
  <c r="BA71" i="20"/>
  <c r="AZ85" i="20"/>
  <c r="AY80" i="20"/>
  <c r="BA59" i="20"/>
  <c r="BA32" i="20"/>
  <c r="AZ46" i="20"/>
  <c r="BA63" i="20"/>
  <c r="BA36" i="20"/>
  <c r="AZ50" i="20"/>
  <c r="AZ77" i="20"/>
  <c r="AY91" i="20"/>
  <c r="BB30" i="20"/>
  <c r="BA61" i="20"/>
  <c r="BA75" i="20" s="1"/>
  <c r="BA34" i="20"/>
  <c r="AZ48" i="20"/>
  <c r="BA60" i="20"/>
  <c r="BA74" i="20" s="1"/>
  <c r="BA33" i="20"/>
  <c r="AZ47" i="20"/>
  <c r="BC62" i="20"/>
  <c r="BC35" i="20"/>
  <c r="BB49" i="20"/>
  <c r="BA44" i="20"/>
  <c r="BD58" i="20"/>
  <c r="BD31" i="20"/>
  <c r="BC45" i="20"/>
  <c r="BA72" i="20"/>
  <c r="AZ86" i="20"/>
  <c r="BA64" i="20"/>
  <c r="BA78" i="20" s="1"/>
  <c r="BA37" i="20"/>
  <c r="AZ51" i="20"/>
  <c r="BB57" i="20" l="1"/>
  <c r="BB71" i="20" s="1"/>
  <c r="AZ53" i="20"/>
  <c r="BA92" i="20"/>
  <c r="BA88" i="20"/>
  <c r="BA89" i="20"/>
  <c r="BB72" i="20"/>
  <c r="BA86" i="20"/>
  <c r="BB64" i="20"/>
  <c r="BB78" i="20" s="1"/>
  <c r="BB37" i="20"/>
  <c r="BA51" i="20"/>
  <c r="BB61" i="20"/>
  <c r="BB75" i="20" s="1"/>
  <c r="BB34" i="20"/>
  <c r="BA48" i="20"/>
  <c r="BA77" i="20"/>
  <c r="AZ91" i="20"/>
  <c r="BE58" i="20"/>
  <c r="BE31" i="20"/>
  <c r="BD45" i="20"/>
  <c r="BA73" i="20"/>
  <c r="AZ87" i="20"/>
  <c r="BA66" i="20"/>
  <c r="BA67" i="20" s="1"/>
  <c r="BB59" i="20"/>
  <c r="BB32" i="20"/>
  <c r="BA46" i="20"/>
  <c r="AY94" i="20"/>
  <c r="BA85" i="20"/>
  <c r="BB60" i="20"/>
  <c r="BB74" i="20" s="1"/>
  <c r="BB33" i="20"/>
  <c r="BA47" i="20"/>
  <c r="BC57" i="20"/>
  <c r="BC30" i="20"/>
  <c r="BB44" i="20"/>
  <c r="AZ80" i="20"/>
  <c r="BB63" i="20"/>
  <c r="BB36" i="20"/>
  <c r="BA50" i="20"/>
  <c r="BD62" i="20"/>
  <c r="BD35" i="20"/>
  <c r="BC49" i="20"/>
  <c r="BA39" i="20"/>
  <c r="BB76" i="20"/>
  <c r="BA90" i="20"/>
  <c r="AZ94" i="20" l="1"/>
  <c r="BA53" i="20"/>
  <c r="BB66" i="20"/>
  <c r="BB67" i="20" s="1"/>
  <c r="BB92" i="20"/>
  <c r="BB88" i="20"/>
  <c r="BB89" i="20"/>
  <c r="BD30" i="20"/>
  <c r="BA80" i="20"/>
  <c r="BC61" i="20"/>
  <c r="BC75" i="20" s="1"/>
  <c r="BC34" i="20"/>
  <c r="BB48" i="20"/>
  <c r="BB39" i="20"/>
  <c r="BB73" i="20"/>
  <c r="BA87" i="20"/>
  <c r="BC63" i="20"/>
  <c r="BC36" i="20"/>
  <c r="BB50" i="20"/>
  <c r="BC59" i="20"/>
  <c r="BC32" i="20"/>
  <c r="BB46" i="20"/>
  <c r="BF58" i="20"/>
  <c r="BF31" i="20"/>
  <c r="BE45" i="20"/>
  <c r="BB77" i="20"/>
  <c r="BA91" i="20"/>
  <c r="BC72" i="20"/>
  <c r="BB86" i="20"/>
  <c r="BC76" i="20"/>
  <c r="BB90" i="20"/>
  <c r="BD57" i="20"/>
  <c r="BC60" i="20"/>
  <c r="BC74" i="20" s="1"/>
  <c r="BC33" i="20"/>
  <c r="BB47" i="20"/>
  <c r="BE62" i="20"/>
  <c r="BE35" i="20"/>
  <c r="BD49" i="20"/>
  <c r="BC71" i="20"/>
  <c r="BB85" i="20"/>
  <c r="BC64" i="20"/>
  <c r="BC78" i="20" s="1"/>
  <c r="BC37" i="20"/>
  <c r="BB51" i="20"/>
  <c r="BC44" i="20" l="1"/>
  <c r="BB53" i="20"/>
  <c r="BC66" i="20"/>
  <c r="BC67" i="20" s="1"/>
  <c r="BC89" i="20"/>
  <c r="BC92" i="20"/>
  <c r="BC88" i="20"/>
  <c r="BE49" i="20"/>
  <c r="BD76" i="20"/>
  <c r="BC90" i="20"/>
  <c r="BC73" i="20"/>
  <c r="BB87" i="20"/>
  <c r="BA94" i="20"/>
  <c r="BC77" i="20"/>
  <c r="BB91" i="20"/>
  <c r="BB80" i="20"/>
  <c r="BC39" i="20"/>
  <c r="BD71" i="20"/>
  <c r="BC85" i="20"/>
  <c r="BD60" i="20"/>
  <c r="BD74" i="20" s="1"/>
  <c r="BD33" i="20"/>
  <c r="BC47" i="20"/>
  <c r="BD64" i="20"/>
  <c r="BD78" i="20" s="1"/>
  <c r="BD37" i="20"/>
  <c r="BC51" i="20"/>
  <c r="BD72" i="20"/>
  <c r="BC86" i="20"/>
  <c r="BG58" i="20"/>
  <c r="BG31" i="20"/>
  <c r="BF45" i="20"/>
  <c r="BE57" i="20"/>
  <c r="BE30" i="20"/>
  <c r="BD44" i="20"/>
  <c r="BF35" i="20"/>
  <c r="BD59" i="20"/>
  <c r="BD32" i="20"/>
  <c r="BC46" i="20"/>
  <c r="BD61" i="20"/>
  <c r="BD75" i="20" s="1"/>
  <c r="BD34" i="20"/>
  <c r="BC48" i="20"/>
  <c r="BD63" i="20"/>
  <c r="BD36" i="20"/>
  <c r="BC50" i="20"/>
  <c r="BF62" i="20" l="1"/>
  <c r="BD66" i="20"/>
  <c r="BD67" i="20" s="1"/>
  <c r="BC53" i="20"/>
  <c r="BD92" i="20"/>
  <c r="BD89" i="20"/>
  <c r="BD88" i="20"/>
  <c r="BE61" i="20"/>
  <c r="BE75" i="20" s="1"/>
  <c r="BE34" i="20"/>
  <c r="BD48" i="20"/>
  <c r="BE59" i="20"/>
  <c r="BE32" i="20"/>
  <c r="BD46" i="20"/>
  <c r="BD73" i="20"/>
  <c r="BC87" i="20"/>
  <c r="BE60" i="20"/>
  <c r="BE74" i="20" s="1"/>
  <c r="BE33" i="20"/>
  <c r="BD47" i="20"/>
  <c r="BG62" i="20"/>
  <c r="BG35" i="20"/>
  <c r="BF57" i="20"/>
  <c r="BF30" i="20"/>
  <c r="BE44" i="20"/>
  <c r="BE72" i="20"/>
  <c r="BD86" i="20"/>
  <c r="BD77" i="20"/>
  <c r="BC91" i="20"/>
  <c r="BD39" i="20"/>
  <c r="BE76" i="20"/>
  <c r="BD90" i="20"/>
  <c r="BH58" i="20"/>
  <c r="BH31" i="20"/>
  <c r="BG45" i="20"/>
  <c r="BE64" i="20"/>
  <c r="BE78" i="20" s="1"/>
  <c r="BE37" i="20"/>
  <c r="BD51" i="20"/>
  <c r="BB94" i="20"/>
  <c r="BF49" i="20"/>
  <c r="BE63" i="20"/>
  <c r="BE36" i="20"/>
  <c r="BD50" i="20"/>
  <c r="BE71" i="20"/>
  <c r="BD85" i="20"/>
  <c r="BC80" i="20"/>
  <c r="BD53" i="20" l="1"/>
  <c r="BE66" i="20"/>
  <c r="BE67" i="20" s="1"/>
  <c r="BC94" i="20"/>
  <c r="BE89" i="20"/>
  <c r="BE92" i="20"/>
  <c r="BE88" i="20"/>
  <c r="BF71" i="20"/>
  <c r="BE85" i="20"/>
  <c r="BF63" i="20"/>
  <c r="BF36" i="20"/>
  <c r="BE50" i="20"/>
  <c r="BE77" i="20"/>
  <c r="BD91" i="20"/>
  <c r="BG30" i="20"/>
  <c r="BE73" i="20"/>
  <c r="BD87" i="20"/>
  <c r="BF64" i="20"/>
  <c r="BF78" i="20" s="1"/>
  <c r="BF37" i="20"/>
  <c r="BE51" i="20"/>
  <c r="BI58" i="20"/>
  <c r="BI31" i="20"/>
  <c r="BH45" i="20"/>
  <c r="BF72" i="20"/>
  <c r="BE86" i="20"/>
  <c r="BF61" i="20"/>
  <c r="BF75" i="20" s="1"/>
  <c r="BF34" i="20"/>
  <c r="BE48" i="20"/>
  <c r="BD80" i="20"/>
  <c r="BF76" i="20"/>
  <c r="BE90" i="20"/>
  <c r="BF59" i="20"/>
  <c r="BF32" i="20"/>
  <c r="BE46" i="20"/>
  <c r="BE39" i="20"/>
  <c r="BG57" i="20"/>
  <c r="BH62" i="20"/>
  <c r="BH35" i="20"/>
  <c r="BG49" i="20"/>
  <c r="BF60" i="20"/>
  <c r="BF74" i="20" s="1"/>
  <c r="BF33" i="20"/>
  <c r="BE47" i="20"/>
  <c r="BF44" i="20" l="1"/>
  <c r="BE53" i="20"/>
  <c r="BF39" i="20"/>
  <c r="BF88" i="20"/>
  <c r="BF92" i="20"/>
  <c r="BF89" i="20"/>
  <c r="BG60" i="20"/>
  <c r="BG74" i="20" s="1"/>
  <c r="BG33" i="20"/>
  <c r="BF47" i="20"/>
  <c r="BI62" i="20"/>
  <c r="BG63" i="20"/>
  <c r="BG36" i="20"/>
  <c r="BF50" i="20"/>
  <c r="BF66" i="20"/>
  <c r="BF67" i="20" s="1"/>
  <c r="BG59" i="20"/>
  <c r="BG32" i="20"/>
  <c r="BF46" i="20"/>
  <c r="BG64" i="20"/>
  <c r="BG78" i="20" s="1"/>
  <c r="BG37" i="20"/>
  <c r="BF51" i="20"/>
  <c r="BJ58" i="20"/>
  <c r="BJ31" i="20"/>
  <c r="BI45" i="20"/>
  <c r="BD94" i="20"/>
  <c r="BG72" i="20"/>
  <c r="BF86" i="20"/>
  <c r="BF73" i="20"/>
  <c r="BE87" i="20"/>
  <c r="BF77" i="20"/>
  <c r="BE91" i="20"/>
  <c r="BE80" i="20"/>
  <c r="BG61" i="20"/>
  <c r="BG75" i="20" s="1"/>
  <c r="BG34" i="20"/>
  <c r="BF48" i="20"/>
  <c r="BH57" i="20"/>
  <c r="BH30" i="20"/>
  <c r="BG44" i="20"/>
  <c r="BI35" i="20"/>
  <c r="BG76" i="20"/>
  <c r="BF90" i="20"/>
  <c r="BG71" i="20"/>
  <c r="BF85" i="20"/>
  <c r="BH49" i="20" l="1"/>
  <c r="BF53" i="20"/>
  <c r="BG66" i="20"/>
  <c r="BG67" i="20" s="1"/>
  <c r="F12" i="20" s="1"/>
  <c r="J12" i="20" s="1"/>
  <c r="BG89" i="20"/>
  <c r="BG92" i="20"/>
  <c r="BG88" i="20"/>
  <c r="BH76" i="20"/>
  <c r="BG90" i="20"/>
  <c r="BH61" i="20"/>
  <c r="BH75" i="20" s="1"/>
  <c r="BH34" i="20"/>
  <c r="BG48" i="20"/>
  <c r="BK58" i="20"/>
  <c r="BK31" i="20"/>
  <c r="BJ45" i="20"/>
  <c r="BH64" i="20"/>
  <c r="BH78" i="20" s="1"/>
  <c r="BH37" i="20"/>
  <c r="BG51" i="20"/>
  <c r="BH63" i="20"/>
  <c r="BH36" i="20"/>
  <c r="BG50" i="20"/>
  <c r="BH72" i="20"/>
  <c r="BG86" i="20"/>
  <c r="BH71" i="20"/>
  <c r="BG85" i="20"/>
  <c r="BI30" i="20"/>
  <c r="BE94" i="20"/>
  <c r="BG73" i="20"/>
  <c r="BF87" i="20"/>
  <c r="BH60" i="20"/>
  <c r="BH74" i="20" s="1"/>
  <c r="BH33" i="20"/>
  <c r="BG47" i="20"/>
  <c r="BF80" i="20"/>
  <c r="BG77" i="20"/>
  <c r="BF91" i="20"/>
  <c r="BI57" i="20"/>
  <c r="BJ35" i="20"/>
  <c r="BH59" i="20"/>
  <c r="BH32" i="20"/>
  <c r="BG46" i="20"/>
  <c r="BJ62" i="20"/>
  <c r="BG39" i="20"/>
  <c r="F4" i="20" s="1"/>
  <c r="BI49" i="20" l="1"/>
  <c r="BH44" i="20"/>
  <c r="BG53" i="20"/>
  <c r="F8" i="20" s="1"/>
  <c r="J8" i="20" s="1"/>
  <c r="BH66" i="20"/>
  <c r="BH67" i="20" s="1"/>
  <c r="BH88" i="20"/>
  <c r="BH89" i="20"/>
  <c r="BH92" i="20"/>
  <c r="BI64" i="20"/>
  <c r="BI78" i="20" s="1"/>
  <c r="BI37" i="20"/>
  <c r="BH51" i="20"/>
  <c r="BK62" i="20"/>
  <c r="BH77" i="20"/>
  <c r="BG91" i="20"/>
  <c r="BF94" i="20"/>
  <c r="BI63" i="20"/>
  <c r="BI36" i="20"/>
  <c r="BH50" i="20"/>
  <c r="BG80" i="20"/>
  <c r="F5" i="20" s="1"/>
  <c r="F6" i="20" s="1"/>
  <c r="BJ57" i="20"/>
  <c r="BJ30" i="20"/>
  <c r="BI44" i="20"/>
  <c r="BI71" i="20"/>
  <c r="BH85" i="20"/>
  <c r="BI61" i="20"/>
  <c r="BI75" i="20" s="1"/>
  <c r="BI34" i="20"/>
  <c r="BH48" i="20"/>
  <c r="BI76" i="20"/>
  <c r="BH90" i="20"/>
  <c r="BI59" i="20"/>
  <c r="BI32" i="20"/>
  <c r="BH46" i="20"/>
  <c r="BK35" i="20"/>
  <c r="BI60" i="20"/>
  <c r="BI74" i="20" s="1"/>
  <c r="BI33" i="20"/>
  <c r="BH47" i="20"/>
  <c r="BH39" i="20"/>
  <c r="BH73" i="20"/>
  <c r="BG87" i="20"/>
  <c r="J4" i="20"/>
  <c r="BI72" i="20"/>
  <c r="BH86" i="20"/>
  <c r="BL58" i="20"/>
  <c r="BL31" i="20"/>
  <c r="BK45" i="20"/>
  <c r="BJ49" i="20" l="1"/>
  <c r="BI66" i="20"/>
  <c r="BI67" i="20" s="1"/>
  <c r="BH53" i="20"/>
  <c r="BI88" i="20"/>
  <c r="BI89" i="20"/>
  <c r="BI92" i="20"/>
  <c r="BL35" i="20"/>
  <c r="BK30" i="20"/>
  <c r="BI77" i="20"/>
  <c r="BH91" i="20"/>
  <c r="BJ64" i="20"/>
  <c r="BJ78" i="20" s="1"/>
  <c r="BJ37" i="20"/>
  <c r="BI51" i="20"/>
  <c r="BI73" i="20"/>
  <c r="BH87" i="20"/>
  <c r="BJ76" i="20"/>
  <c r="BI90" i="20"/>
  <c r="BJ59" i="20"/>
  <c r="BJ32" i="20"/>
  <c r="BI46" i="20"/>
  <c r="BJ71" i="20"/>
  <c r="BI85" i="20"/>
  <c r="BK49" i="20"/>
  <c r="BM58" i="20"/>
  <c r="BM31" i="20"/>
  <c r="BL45" i="20"/>
  <c r="BG94" i="20"/>
  <c r="F9" i="20" s="1"/>
  <c r="F10" i="20" s="1"/>
  <c r="BK57" i="20"/>
  <c r="BJ72" i="20"/>
  <c r="BI86" i="20"/>
  <c r="BJ60" i="20"/>
  <c r="BJ74" i="20" s="1"/>
  <c r="BJ33" i="20"/>
  <c r="BI47" i="20"/>
  <c r="BI39" i="20"/>
  <c r="BJ61" i="20"/>
  <c r="BJ75" i="20" s="1"/>
  <c r="BJ34" i="20"/>
  <c r="BI48" i="20"/>
  <c r="BH80" i="20"/>
  <c r="BJ63" i="20"/>
  <c r="BJ36" i="20"/>
  <c r="BI50" i="20"/>
  <c r="BL62" i="20" l="1"/>
  <c r="BJ44" i="20"/>
  <c r="BJ66" i="20"/>
  <c r="BJ67" i="20" s="1"/>
  <c r="BI53" i="20"/>
  <c r="BJ88" i="20"/>
  <c r="BJ89" i="20"/>
  <c r="BH94" i="20"/>
  <c r="BK71" i="20"/>
  <c r="BJ85" i="20"/>
  <c r="BJ77" i="20"/>
  <c r="BI91" i="20"/>
  <c r="BK63" i="20"/>
  <c r="BK36" i="20"/>
  <c r="BJ50" i="20"/>
  <c r="BI80" i="20"/>
  <c r="BK76" i="20"/>
  <c r="BJ90" i="20"/>
  <c r="BJ92" i="20"/>
  <c r="BJ39" i="20"/>
  <c r="BK60" i="20"/>
  <c r="BK74" i="20" s="1"/>
  <c r="BK33" i="20"/>
  <c r="BJ47" i="20"/>
  <c r="BM62" i="20"/>
  <c r="BM35" i="20"/>
  <c r="BL49" i="20"/>
  <c r="BK64" i="20"/>
  <c r="BK78" i="20" s="1"/>
  <c r="BK37" i="20"/>
  <c r="BJ51" i="20"/>
  <c r="BK72" i="20"/>
  <c r="BJ86" i="20"/>
  <c r="BN58" i="20"/>
  <c r="BN31" i="20"/>
  <c r="BM45" i="20"/>
  <c r="BJ73" i="20"/>
  <c r="BI87" i="20"/>
  <c r="BK61" i="20"/>
  <c r="BK75" i="20" s="1"/>
  <c r="BK34" i="20"/>
  <c r="BJ48" i="20"/>
  <c r="BK59" i="20"/>
  <c r="BK32" i="20"/>
  <c r="BJ46" i="20"/>
  <c r="BL57" i="20"/>
  <c r="BL30" i="20"/>
  <c r="BK44" i="20"/>
  <c r="BK66" i="20" l="1"/>
  <c r="BK67" i="20" s="1"/>
  <c r="BJ53" i="20"/>
  <c r="BK39" i="20"/>
  <c r="BK88" i="20"/>
  <c r="BK89" i="20"/>
  <c r="BK92" i="20"/>
  <c r="BL59" i="20"/>
  <c r="BL32" i="20"/>
  <c r="BK46" i="20"/>
  <c r="BL60" i="20"/>
  <c r="BL74" i="20" s="1"/>
  <c r="BL33" i="20"/>
  <c r="BK47" i="20"/>
  <c r="BL76" i="20"/>
  <c r="BK90" i="20"/>
  <c r="BL72" i="20"/>
  <c r="BK86" i="20"/>
  <c r="BN62" i="20"/>
  <c r="BK73" i="20"/>
  <c r="BJ87" i="20"/>
  <c r="BL61" i="20"/>
  <c r="BL75" i="20" s="1"/>
  <c r="BL34" i="20"/>
  <c r="BK48" i="20"/>
  <c r="BK77" i="20"/>
  <c r="BJ91" i="20"/>
  <c r="BL71" i="20"/>
  <c r="BK85" i="20"/>
  <c r="BM57" i="20"/>
  <c r="BN35" i="20"/>
  <c r="BI94" i="20"/>
  <c r="BM30" i="20"/>
  <c r="BL44" i="20"/>
  <c r="BO58" i="20"/>
  <c r="BO31" i="20"/>
  <c r="BN45" i="20"/>
  <c r="BL64" i="20"/>
  <c r="BL78" i="20" s="1"/>
  <c r="BL37" i="20"/>
  <c r="BK51" i="20"/>
  <c r="BJ80" i="20"/>
  <c r="BL63" i="20"/>
  <c r="BL36" i="20"/>
  <c r="BK50" i="20"/>
  <c r="BM49" i="20" l="1"/>
  <c r="BK53" i="20"/>
  <c r="BL66" i="20"/>
  <c r="BL67" i="20" s="1"/>
  <c r="BJ94" i="20"/>
  <c r="BL92" i="20"/>
  <c r="BL88" i="20"/>
  <c r="BL89" i="20"/>
  <c r="BL77" i="20"/>
  <c r="BK91" i="20"/>
  <c r="BM59" i="20"/>
  <c r="BM32" i="20"/>
  <c r="BL46" i="20"/>
  <c r="BM63" i="20"/>
  <c r="BM36" i="20"/>
  <c r="BL50" i="20"/>
  <c r="BM76" i="20"/>
  <c r="BL90" i="20"/>
  <c r="BL73" i="20"/>
  <c r="BK87" i="20"/>
  <c r="BK80" i="20"/>
  <c r="BN30" i="20"/>
  <c r="BO62" i="20"/>
  <c r="BO35" i="20"/>
  <c r="BN49" i="20"/>
  <c r="BM71" i="20"/>
  <c r="BL85" i="20"/>
  <c r="BN57" i="20"/>
  <c r="BM61" i="20"/>
  <c r="BM75" i="20" s="1"/>
  <c r="BM34" i="20"/>
  <c r="BL48" i="20"/>
  <c r="BM72" i="20"/>
  <c r="BL86" i="20"/>
  <c r="BM64" i="20"/>
  <c r="BM78" i="20" s="1"/>
  <c r="BM37" i="20"/>
  <c r="BL51" i="20"/>
  <c r="BP58" i="20"/>
  <c r="BP31" i="20"/>
  <c r="BO45" i="20"/>
  <c r="BL39" i="20"/>
  <c r="BM60" i="20"/>
  <c r="BM74" i="20" s="1"/>
  <c r="BM33" i="20"/>
  <c r="BL47" i="20"/>
  <c r="BM44" i="20" l="1"/>
  <c r="BM39" i="20"/>
  <c r="BM66" i="20"/>
  <c r="BM67" i="20" s="1"/>
  <c r="BL53" i="20"/>
  <c r="BM88" i="20"/>
  <c r="BM89" i="20"/>
  <c r="BM92" i="20"/>
  <c r="BN44" i="20"/>
  <c r="BN63" i="20"/>
  <c r="BN36" i="20"/>
  <c r="BM50" i="20"/>
  <c r="BM77" i="20"/>
  <c r="BL91" i="20"/>
  <c r="BO57" i="20"/>
  <c r="BO30" i="20"/>
  <c r="BN64" i="20"/>
  <c r="BN78" i="20" s="1"/>
  <c r="BN37" i="20"/>
  <c r="BM51" i="20"/>
  <c r="BN72" i="20"/>
  <c r="BM86" i="20"/>
  <c r="BN60" i="20"/>
  <c r="BN74" i="20" s="1"/>
  <c r="BN33" i="20"/>
  <c r="BM47" i="20"/>
  <c r="BN61" i="20"/>
  <c r="BN75" i="20" s="1"/>
  <c r="BN34" i="20"/>
  <c r="BM48" i="20"/>
  <c r="BN71" i="20"/>
  <c r="BM85" i="20"/>
  <c r="BK94" i="20"/>
  <c r="BM73" i="20"/>
  <c r="BL87" i="20"/>
  <c r="BN76" i="20"/>
  <c r="BM90" i="20"/>
  <c r="BN59" i="20"/>
  <c r="BN32" i="20"/>
  <c r="BM46" i="20"/>
  <c r="BL80" i="20"/>
  <c r="BP62" i="20"/>
  <c r="BP35" i="20"/>
  <c r="BO49" i="20"/>
  <c r="BQ58" i="20"/>
  <c r="BQ31" i="20"/>
  <c r="BP45" i="20"/>
  <c r="BM53" i="20" l="1"/>
  <c r="BN66" i="20"/>
  <c r="BN67" i="20" s="1"/>
  <c r="BN88" i="20"/>
  <c r="BN92" i="20"/>
  <c r="BN89" i="20"/>
  <c r="BO76" i="20"/>
  <c r="BN90" i="20"/>
  <c r="BP57" i="20"/>
  <c r="BP30" i="20"/>
  <c r="BO72" i="20"/>
  <c r="BN86" i="20"/>
  <c r="BL94" i="20"/>
  <c r="BN73" i="20"/>
  <c r="BM87" i="20"/>
  <c r="BO60" i="20"/>
  <c r="BO74" i="20" s="1"/>
  <c r="BO33" i="20"/>
  <c r="BN47" i="20"/>
  <c r="BM80" i="20"/>
  <c r="BO59" i="20"/>
  <c r="BO32" i="20"/>
  <c r="BN46" i="20"/>
  <c r="BO64" i="20"/>
  <c r="BO78" i="20" s="1"/>
  <c r="BO37" i="20"/>
  <c r="BN51" i="20"/>
  <c r="BO63" i="20"/>
  <c r="BO36" i="20"/>
  <c r="BN50" i="20"/>
  <c r="BR58" i="20"/>
  <c r="BR31" i="20"/>
  <c r="BQ45" i="20"/>
  <c r="BO61" i="20"/>
  <c r="BO75" i="20" s="1"/>
  <c r="BO34" i="20"/>
  <c r="BN48" i="20"/>
  <c r="BN77" i="20"/>
  <c r="BM91" i="20"/>
  <c r="BP49" i="20"/>
  <c r="BN39" i="20"/>
  <c r="BQ35" i="20"/>
  <c r="BO71" i="20"/>
  <c r="BN85" i="20"/>
  <c r="BO44" i="20"/>
  <c r="BQ62" i="20" l="1"/>
  <c r="BO39" i="20"/>
  <c r="BO66" i="20"/>
  <c r="BO67" i="20" s="1"/>
  <c r="BN53" i="20"/>
  <c r="BO89" i="20"/>
  <c r="BO88" i="20"/>
  <c r="BO92" i="20"/>
  <c r="BP59" i="20"/>
  <c r="BP32" i="20"/>
  <c r="BO46" i="20"/>
  <c r="BP76" i="20"/>
  <c r="BO90" i="20"/>
  <c r="BO77" i="20"/>
  <c r="BN91" i="20"/>
  <c r="BP61" i="20"/>
  <c r="BP75" i="20" s="1"/>
  <c r="BP34" i="20"/>
  <c r="BO48" i="20"/>
  <c r="BP63" i="20"/>
  <c r="BP36" i="20"/>
  <c r="BO50" i="20"/>
  <c r="BP60" i="20"/>
  <c r="BP74" i="20" s="1"/>
  <c r="BP33" i="20"/>
  <c r="BO47" i="20"/>
  <c r="BS58" i="20"/>
  <c r="BS31" i="20"/>
  <c r="BS45" i="20" s="1"/>
  <c r="BR45" i="20"/>
  <c r="BP71" i="20"/>
  <c r="BO85" i="20"/>
  <c r="BR62" i="20"/>
  <c r="BR35" i="20"/>
  <c r="BQ49" i="20"/>
  <c r="BP64" i="20"/>
  <c r="BP78" i="20" s="1"/>
  <c r="BP37" i="20"/>
  <c r="BO51" i="20"/>
  <c r="BM94" i="20"/>
  <c r="BP44" i="20"/>
  <c r="BN80" i="20"/>
  <c r="BO73" i="20"/>
  <c r="BN87" i="20"/>
  <c r="BP72" i="20"/>
  <c r="BO86" i="20"/>
  <c r="BQ57" i="20"/>
  <c r="BQ30" i="20"/>
  <c r="BO53" i="20" l="1"/>
  <c r="BP39" i="20"/>
  <c r="BP66" i="20"/>
  <c r="BP67" i="20" s="1"/>
  <c r="BP92" i="20"/>
  <c r="BP89" i="20"/>
  <c r="BS62" i="20"/>
  <c r="BS35" i="20"/>
  <c r="BP88" i="20"/>
  <c r="BQ72" i="20"/>
  <c r="BP86" i="20"/>
  <c r="BQ63" i="20"/>
  <c r="BQ36" i="20"/>
  <c r="BP50" i="20"/>
  <c r="BR49" i="20"/>
  <c r="BP77" i="20"/>
  <c r="BO91" i="20"/>
  <c r="BQ59" i="20"/>
  <c r="BQ32" i="20"/>
  <c r="BP46" i="20"/>
  <c r="BP73" i="20"/>
  <c r="BO87" i="20"/>
  <c r="BQ64" i="20"/>
  <c r="BQ78" i="20" s="1"/>
  <c r="BQ37" i="20"/>
  <c r="BP51" i="20"/>
  <c r="BQ71" i="20"/>
  <c r="BP85" i="20"/>
  <c r="BQ60" i="20"/>
  <c r="BQ74" i="20" s="1"/>
  <c r="BQ33" i="20"/>
  <c r="BP47" i="20"/>
  <c r="BQ61" i="20"/>
  <c r="BQ75" i="20" s="1"/>
  <c r="BQ34" i="20"/>
  <c r="BP48" i="20"/>
  <c r="BO80" i="20"/>
  <c r="BN94" i="20"/>
  <c r="BR57" i="20"/>
  <c r="BR30" i="20"/>
  <c r="BQ44" i="20"/>
  <c r="BQ76" i="20"/>
  <c r="BP90" i="20"/>
  <c r="BP53" i="20" l="1"/>
  <c r="BQ66" i="20"/>
  <c r="BQ67" i="20" s="1"/>
  <c r="BO94" i="20"/>
  <c r="BQ89" i="20"/>
  <c r="BQ88" i="20"/>
  <c r="BQ92" i="20"/>
  <c r="BQ73" i="20"/>
  <c r="BP87" i="20"/>
  <c r="BP80" i="20"/>
  <c r="BR72" i="20"/>
  <c r="BQ86" i="20"/>
  <c r="BR61" i="20"/>
  <c r="BR75" i="20" s="1"/>
  <c r="BR34" i="20"/>
  <c r="BQ48" i="20"/>
  <c r="BR71" i="20"/>
  <c r="BQ85" i="20"/>
  <c r="BQ39" i="20"/>
  <c r="BR59" i="20"/>
  <c r="BR32" i="20"/>
  <c r="BQ46" i="20"/>
  <c r="BS30" i="20"/>
  <c r="BR60" i="20"/>
  <c r="BR74" i="20" s="1"/>
  <c r="BR33" i="20"/>
  <c r="BQ47" i="20"/>
  <c r="BR64" i="20"/>
  <c r="BR78" i="20" s="1"/>
  <c r="BR37" i="20"/>
  <c r="BQ51" i="20"/>
  <c r="BR76" i="20"/>
  <c r="BQ90" i="20"/>
  <c r="BS57" i="20"/>
  <c r="BR63" i="20"/>
  <c r="BR36" i="20"/>
  <c r="BQ50" i="20"/>
  <c r="BQ77" i="20"/>
  <c r="BP91" i="20"/>
  <c r="BR44" i="20" l="1"/>
  <c r="BS49" i="20"/>
  <c r="BQ53" i="20"/>
  <c r="BR66" i="20"/>
  <c r="BR67" i="20" s="1"/>
  <c r="BR89" i="20"/>
  <c r="BR92" i="20"/>
  <c r="BR88" i="20"/>
  <c r="BS76" i="20"/>
  <c r="BS90" i="20" s="1"/>
  <c r="BR90" i="20"/>
  <c r="BS71" i="20"/>
  <c r="BS85" i="20" s="1"/>
  <c r="BR85" i="20"/>
  <c r="BS61" i="20"/>
  <c r="BS75" i="20" s="1"/>
  <c r="BS89" i="20" s="1"/>
  <c r="BS34" i="20"/>
  <c r="BS48" i="20" s="1"/>
  <c r="BR48" i="20"/>
  <c r="BS64" i="20"/>
  <c r="BS78" i="20" s="1"/>
  <c r="BS92" i="20" s="1"/>
  <c r="BS37" i="20"/>
  <c r="BS51" i="20" s="1"/>
  <c r="BR51" i="20"/>
  <c r="BS59" i="20"/>
  <c r="BS32" i="20"/>
  <c r="BS46" i="20" s="1"/>
  <c r="BR46" i="20"/>
  <c r="BR39" i="20"/>
  <c r="BS72" i="20"/>
  <c r="BS86" i="20" s="1"/>
  <c r="BR86" i="20"/>
  <c r="BR77" i="20"/>
  <c r="BQ91" i="20"/>
  <c r="BS60" i="20"/>
  <c r="BS74" i="20" s="1"/>
  <c r="BS88" i="20" s="1"/>
  <c r="BS33" i="20"/>
  <c r="BS47" i="20" s="1"/>
  <c r="BR47" i="20"/>
  <c r="BR73" i="20"/>
  <c r="BQ87" i="20"/>
  <c r="BP94" i="20"/>
  <c r="BS63" i="20"/>
  <c r="BS36" i="20"/>
  <c r="BR50" i="20"/>
  <c r="BQ80" i="20"/>
  <c r="BS44" i="20" l="1"/>
  <c r="BS50" i="20"/>
  <c r="BR53" i="20"/>
  <c r="BQ94" i="20"/>
  <c r="BS73" i="20"/>
  <c r="BS87" i="20" s="1"/>
  <c r="BR87" i="20"/>
  <c r="BS66" i="20"/>
  <c r="BS67" i="20" s="1"/>
  <c r="BS77" i="20"/>
  <c r="BS91" i="20" s="1"/>
  <c r="BR91" i="20"/>
  <c r="BR80" i="20"/>
  <c r="BS39" i="20"/>
  <c r="BS53" i="20" l="1"/>
  <c r="BR94" i="20"/>
  <c r="BS80" i="20"/>
  <c r="BS94" i="20"/>
  <c r="K62" i="3" l="1"/>
  <c r="K41" i="3"/>
  <c r="K40" i="3"/>
  <c r="K69" i="19"/>
  <c r="K68" i="19"/>
  <c r="K67" i="19"/>
  <c r="K66" i="19"/>
  <c r="K61" i="19"/>
  <c r="J59" i="19"/>
  <c r="J69" i="19" s="1"/>
  <c r="J58" i="19"/>
  <c r="J68" i="19" s="1"/>
  <c r="J57" i="19"/>
  <c r="J67" i="19" s="1"/>
  <c r="J56" i="19"/>
  <c r="J66" i="19" s="1"/>
  <c r="L49" i="19"/>
  <c r="L59" i="19" s="1"/>
  <c r="I49" i="19"/>
  <c r="I59" i="19" s="1"/>
  <c r="I69" i="19" s="1"/>
  <c r="H49" i="19"/>
  <c r="H59" i="19" s="1"/>
  <c r="H69" i="19" s="1"/>
  <c r="G49" i="19"/>
  <c r="G59" i="19" s="1"/>
  <c r="G69" i="19" s="1"/>
  <c r="F49" i="19"/>
  <c r="F59" i="19" s="1"/>
  <c r="F69" i="19" s="1"/>
  <c r="E49" i="19"/>
  <c r="E59" i="19" s="1"/>
  <c r="E69" i="19" s="1"/>
  <c r="D49" i="19"/>
  <c r="D59" i="19" s="1"/>
  <c r="D69" i="19" s="1"/>
  <c r="C49" i="19"/>
  <c r="C59" i="19" s="1"/>
  <c r="C69" i="19" s="1"/>
  <c r="B49" i="19"/>
  <c r="B59" i="19" s="1"/>
  <c r="B69" i="19" s="1"/>
  <c r="A49" i="19"/>
  <c r="A59" i="19" s="1"/>
  <c r="A69" i="19" s="1"/>
  <c r="L48" i="19"/>
  <c r="L58" i="19" s="1"/>
  <c r="I48" i="19"/>
  <c r="I58" i="19" s="1"/>
  <c r="I68" i="19" s="1"/>
  <c r="H48" i="19"/>
  <c r="H58" i="19" s="1"/>
  <c r="H68" i="19" s="1"/>
  <c r="G48" i="19"/>
  <c r="G58" i="19" s="1"/>
  <c r="G68" i="19" s="1"/>
  <c r="F48" i="19"/>
  <c r="F58" i="19" s="1"/>
  <c r="F68" i="19" s="1"/>
  <c r="E48" i="19"/>
  <c r="E58" i="19" s="1"/>
  <c r="E68" i="19" s="1"/>
  <c r="D48" i="19"/>
  <c r="D58" i="19" s="1"/>
  <c r="D68" i="19" s="1"/>
  <c r="C48" i="19"/>
  <c r="C58" i="19" s="1"/>
  <c r="C68" i="19" s="1"/>
  <c r="B48" i="19"/>
  <c r="B58" i="19" s="1"/>
  <c r="B68" i="19" s="1"/>
  <c r="A48" i="19"/>
  <c r="A58" i="19" s="1"/>
  <c r="A68" i="19" s="1"/>
  <c r="L47" i="19"/>
  <c r="I47" i="19"/>
  <c r="I57" i="19" s="1"/>
  <c r="I67" i="19" s="1"/>
  <c r="H47" i="19"/>
  <c r="H57" i="19" s="1"/>
  <c r="H67" i="19" s="1"/>
  <c r="G47" i="19"/>
  <c r="G57" i="19" s="1"/>
  <c r="G67" i="19" s="1"/>
  <c r="F47" i="19"/>
  <c r="F57" i="19" s="1"/>
  <c r="F67" i="19" s="1"/>
  <c r="E47" i="19"/>
  <c r="E57" i="19" s="1"/>
  <c r="E67" i="19" s="1"/>
  <c r="D47" i="19"/>
  <c r="D57" i="19" s="1"/>
  <c r="D67" i="19" s="1"/>
  <c r="C47" i="19"/>
  <c r="C57" i="19" s="1"/>
  <c r="C67" i="19" s="1"/>
  <c r="B47" i="19"/>
  <c r="B57" i="19" s="1"/>
  <c r="B67" i="19" s="1"/>
  <c r="A47" i="19"/>
  <c r="A57" i="19" s="1"/>
  <c r="A67" i="19" s="1"/>
  <c r="L46" i="19"/>
  <c r="L56" i="19" s="1"/>
  <c r="I46" i="19"/>
  <c r="I56" i="19" s="1"/>
  <c r="I66" i="19" s="1"/>
  <c r="H46" i="19"/>
  <c r="H56" i="19" s="1"/>
  <c r="H66" i="19" s="1"/>
  <c r="G46" i="19"/>
  <c r="G56" i="19" s="1"/>
  <c r="G66" i="19" s="1"/>
  <c r="F46" i="19"/>
  <c r="F56" i="19" s="1"/>
  <c r="F66" i="19" s="1"/>
  <c r="E46" i="19"/>
  <c r="E56" i="19" s="1"/>
  <c r="E66" i="19" s="1"/>
  <c r="D46" i="19"/>
  <c r="D56" i="19" s="1"/>
  <c r="D66" i="19" s="1"/>
  <c r="C46" i="19"/>
  <c r="C56" i="19" s="1"/>
  <c r="C66" i="19" s="1"/>
  <c r="B46" i="19"/>
  <c r="B56" i="19" s="1"/>
  <c r="B66" i="19" s="1"/>
  <c r="A46" i="19"/>
  <c r="A56" i="19" s="1"/>
  <c r="A66" i="19" s="1"/>
  <c r="K40" i="19"/>
  <c r="K39" i="19"/>
  <c r="K38" i="19"/>
  <c r="K37" i="19"/>
  <c r="K32" i="19"/>
  <c r="L30" i="19"/>
  <c r="J30" i="19"/>
  <c r="J40" i="19" s="1"/>
  <c r="I30" i="19"/>
  <c r="I40" i="19" s="1"/>
  <c r="H30" i="19"/>
  <c r="H40" i="19" s="1"/>
  <c r="G30" i="19"/>
  <c r="G40" i="19" s="1"/>
  <c r="F30" i="19"/>
  <c r="F40" i="19" s="1"/>
  <c r="E30" i="19"/>
  <c r="E40" i="19" s="1"/>
  <c r="D30" i="19"/>
  <c r="D40" i="19" s="1"/>
  <c r="C30" i="19"/>
  <c r="C40" i="19" s="1"/>
  <c r="B30" i="19"/>
  <c r="B40" i="19" s="1"/>
  <c r="A30" i="19"/>
  <c r="A40" i="19" s="1"/>
  <c r="L29" i="19"/>
  <c r="M29" i="19" s="1"/>
  <c r="N48" i="19" s="1"/>
  <c r="J29" i="19"/>
  <c r="J39" i="19" s="1"/>
  <c r="I29" i="19"/>
  <c r="I39" i="19" s="1"/>
  <c r="H29" i="19"/>
  <c r="H39" i="19" s="1"/>
  <c r="G29" i="19"/>
  <c r="G39" i="19" s="1"/>
  <c r="F29" i="19"/>
  <c r="F39" i="19" s="1"/>
  <c r="E29" i="19"/>
  <c r="E39" i="19" s="1"/>
  <c r="D29" i="19"/>
  <c r="D39" i="19" s="1"/>
  <c r="C29" i="19"/>
  <c r="C39" i="19" s="1"/>
  <c r="B29" i="19"/>
  <c r="B39" i="19" s="1"/>
  <c r="A29" i="19"/>
  <c r="A39" i="19" s="1"/>
  <c r="L28" i="19"/>
  <c r="J28" i="19"/>
  <c r="J38" i="19" s="1"/>
  <c r="I28" i="19"/>
  <c r="I38" i="19" s="1"/>
  <c r="H28" i="19"/>
  <c r="H38" i="19" s="1"/>
  <c r="G28" i="19"/>
  <c r="G38" i="19" s="1"/>
  <c r="F28" i="19"/>
  <c r="F38" i="19" s="1"/>
  <c r="E28" i="19"/>
  <c r="E38" i="19" s="1"/>
  <c r="D28" i="19"/>
  <c r="D38" i="19" s="1"/>
  <c r="C28" i="19"/>
  <c r="C38" i="19" s="1"/>
  <c r="B28" i="19"/>
  <c r="B38" i="19" s="1"/>
  <c r="A28" i="19"/>
  <c r="A38" i="19" s="1"/>
  <c r="L27" i="19"/>
  <c r="M27" i="19" s="1"/>
  <c r="J27" i="19"/>
  <c r="J37" i="19" s="1"/>
  <c r="I27" i="19"/>
  <c r="I37" i="19" s="1"/>
  <c r="H27" i="19"/>
  <c r="H37" i="19" s="1"/>
  <c r="G27" i="19"/>
  <c r="G37" i="19" s="1"/>
  <c r="F27" i="19"/>
  <c r="F37" i="19" s="1"/>
  <c r="E27" i="19"/>
  <c r="E37" i="19" s="1"/>
  <c r="D27" i="19"/>
  <c r="D37" i="19" s="1"/>
  <c r="C27" i="19"/>
  <c r="C37" i="19" s="1"/>
  <c r="B27" i="19"/>
  <c r="B37" i="19" s="1"/>
  <c r="A27" i="19"/>
  <c r="A37" i="19" s="1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L23" i="19" s="1"/>
  <c r="D2" i="19"/>
  <c r="E2" i="19" s="1"/>
  <c r="F2" i="19" s="1"/>
  <c r="M23" i="19" l="1"/>
  <c r="N23" i="19" s="1"/>
  <c r="O23" i="19" s="1"/>
  <c r="P23" i="19" s="1"/>
  <c r="Q23" i="19" s="1"/>
  <c r="R23" i="19" s="1"/>
  <c r="S23" i="19" s="1"/>
  <c r="T23" i="19" s="1"/>
  <c r="U23" i="19" s="1"/>
  <c r="V23" i="19" s="1"/>
  <c r="W23" i="19" s="1"/>
  <c r="X23" i="19" s="1"/>
  <c r="Y23" i="19" s="1"/>
  <c r="Z23" i="19" s="1"/>
  <c r="AA23" i="19" s="1"/>
  <c r="AB23" i="19" s="1"/>
  <c r="AC23" i="19" s="1"/>
  <c r="AD23" i="19" s="1"/>
  <c r="AE23" i="19" s="1"/>
  <c r="AF23" i="19" s="1"/>
  <c r="AG23" i="19" s="1"/>
  <c r="AH23" i="19" s="1"/>
  <c r="AI23" i="19" s="1"/>
  <c r="AJ23" i="19" s="1"/>
  <c r="AK23" i="19" s="1"/>
  <c r="AL23" i="19" s="1"/>
  <c r="AM23" i="19" s="1"/>
  <c r="AN23" i="19" s="1"/>
  <c r="AO23" i="19" s="1"/>
  <c r="AP23" i="19" s="1"/>
  <c r="AQ23" i="19" s="1"/>
  <c r="AR23" i="19" s="1"/>
  <c r="AS23" i="19" s="1"/>
  <c r="AT23" i="19" s="1"/>
  <c r="AU23" i="19" s="1"/>
  <c r="AV23" i="19" s="1"/>
  <c r="AW23" i="19" s="1"/>
  <c r="AX23" i="19" s="1"/>
  <c r="AY23" i="19" s="1"/>
  <c r="AZ23" i="19" s="1"/>
  <c r="BA23" i="19" s="1"/>
  <c r="BB23" i="19" s="1"/>
  <c r="BC23" i="19" s="1"/>
  <c r="BD23" i="19" s="1"/>
  <c r="BE23" i="19" s="1"/>
  <c r="BF23" i="19" s="1"/>
  <c r="BG23" i="19" s="1"/>
  <c r="BH23" i="19" s="1"/>
  <c r="BI23" i="19" s="1"/>
  <c r="BJ23" i="19" s="1"/>
  <c r="BK23" i="19" s="1"/>
  <c r="BL23" i="19" s="1"/>
  <c r="BM23" i="19" s="1"/>
  <c r="BN23" i="19" s="1"/>
  <c r="BO23" i="19" s="1"/>
  <c r="BP23" i="19" s="1"/>
  <c r="BQ23" i="19" s="1"/>
  <c r="BR23" i="19" s="1"/>
  <c r="BS23" i="19" s="1"/>
  <c r="L37" i="19"/>
  <c r="O65" i="3"/>
  <c r="R65" i="3" s="1"/>
  <c r="N46" i="19"/>
  <c r="N27" i="19"/>
  <c r="N37" i="19" s="1"/>
  <c r="L40" i="19"/>
  <c r="M39" i="19"/>
  <c r="L39" i="19"/>
  <c r="M48" i="19"/>
  <c r="M58" i="19" s="1"/>
  <c r="M49" i="19"/>
  <c r="M59" i="19" s="1"/>
  <c r="M69" i="19" s="1"/>
  <c r="M30" i="19"/>
  <c r="L57" i="19"/>
  <c r="L61" i="19" s="1"/>
  <c r="L51" i="19"/>
  <c r="L52" i="19" s="1"/>
  <c r="L38" i="19"/>
  <c r="M28" i="19"/>
  <c r="M47" i="19"/>
  <c r="M37" i="19"/>
  <c r="L32" i="19"/>
  <c r="M46" i="19"/>
  <c r="M56" i="19" s="1"/>
  <c r="M66" i="19" s="1"/>
  <c r="N29" i="19"/>
  <c r="N39" i="19" s="1"/>
  <c r="K42" i="19"/>
  <c r="L66" i="19"/>
  <c r="L69" i="19"/>
  <c r="L68" i="19"/>
  <c r="K71" i="19"/>
  <c r="M32" i="19" l="1"/>
  <c r="L42" i="19"/>
  <c r="M38" i="19"/>
  <c r="N58" i="19"/>
  <c r="N68" i="19" s="1"/>
  <c r="M68" i="19"/>
  <c r="N49" i="19"/>
  <c r="N59" i="19" s="1"/>
  <c r="N30" i="19"/>
  <c r="O48" i="19"/>
  <c r="O29" i="19"/>
  <c r="M51" i="19"/>
  <c r="M52" i="19" s="1"/>
  <c r="N28" i="19"/>
  <c r="N38" i="19" s="1"/>
  <c r="N47" i="19"/>
  <c r="M57" i="19"/>
  <c r="M67" i="19" s="1"/>
  <c r="L67" i="19"/>
  <c r="L71" i="19" s="1"/>
  <c r="M40" i="19"/>
  <c r="M42" i="19" s="1"/>
  <c r="N56" i="19"/>
  <c r="O46" i="19"/>
  <c r="O27" i="19"/>
  <c r="N51" i="19" l="1"/>
  <c r="N52" i="19" s="1"/>
  <c r="M71" i="19"/>
  <c r="O56" i="19"/>
  <c r="O66" i="19" s="1"/>
  <c r="P29" i="19"/>
  <c r="P48" i="19"/>
  <c r="O39" i="19"/>
  <c r="N69" i="19"/>
  <c r="M61" i="19"/>
  <c r="N66" i="19"/>
  <c r="O58" i="19"/>
  <c r="O49" i="19"/>
  <c r="O59" i="19" s="1"/>
  <c r="O30" i="19"/>
  <c r="O40" i="19" s="1"/>
  <c r="N40" i="19"/>
  <c r="N42" i="19" s="1"/>
  <c r="P46" i="19"/>
  <c r="P27" i="19"/>
  <c r="P37" i="19" s="1"/>
  <c r="O37" i="19"/>
  <c r="O47" i="19"/>
  <c r="O28" i="19"/>
  <c r="N57" i="19"/>
  <c r="N32" i="19"/>
  <c r="O51" i="19" l="1"/>
  <c r="O52" i="19" s="1"/>
  <c r="O69" i="19"/>
  <c r="O57" i="19"/>
  <c r="P47" i="19"/>
  <c r="P28" i="19"/>
  <c r="Q46" i="19"/>
  <c r="Q27" i="19"/>
  <c r="Q37" i="19" s="1"/>
  <c r="O67" i="19"/>
  <c r="N67" i="19"/>
  <c r="N71" i="19" s="1"/>
  <c r="O32" i="19"/>
  <c r="P56" i="19"/>
  <c r="P58" i="19"/>
  <c r="O68" i="19"/>
  <c r="Q48" i="19"/>
  <c r="Q29" i="19"/>
  <c r="P39" i="19"/>
  <c r="N61" i="19"/>
  <c r="O38" i="19"/>
  <c r="O42" i="19" s="1"/>
  <c r="P49" i="19"/>
  <c r="P59" i="19" s="1"/>
  <c r="P30" i="19"/>
  <c r="P32" i="19" l="1"/>
  <c r="P51" i="19"/>
  <c r="P52" i="19" s="1"/>
  <c r="O71" i="19"/>
  <c r="P69" i="19"/>
  <c r="P57" i="19"/>
  <c r="P61" i="19" s="1"/>
  <c r="O61" i="19"/>
  <c r="P38" i="19"/>
  <c r="P42" i="19" s="1"/>
  <c r="Q58" i="19"/>
  <c r="Q56" i="19"/>
  <c r="P66" i="19"/>
  <c r="Q49" i="19"/>
  <c r="Q59" i="19" s="1"/>
  <c r="Q30" i="19"/>
  <c r="Q40" i="19" s="1"/>
  <c r="P40" i="19"/>
  <c r="R48" i="19"/>
  <c r="R29" i="19"/>
  <c r="Q39" i="19"/>
  <c r="Q47" i="19"/>
  <c r="Q28" i="19"/>
  <c r="P68" i="19"/>
  <c r="R46" i="19"/>
  <c r="R27" i="19"/>
  <c r="Q32" i="19" l="1"/>
  <c r="Q69" i="19"/>
  <c r="R47" i="19"/>
  <c r="R28" i="19"/>
  <c r="Q38" i="19"/>
  <c r="Q42" i="19" s="1"/>
  <c r="Q51" i="19"/>
  <c r="Q52" i="19" s="1"/>
  <c r="P67" i="19"/>
  <c r="P71" i="19" s="1"/>
  <c r="R58" i="19"/>
  <c r="R56" i="19"/>
  <c r="R66" i="19" s="1"/>
  <c r="R49" i="19"/>
  <c r="R59" i="19" s="1"/>
  <c r="R30" i="19"/>
  <c r="Q66" i="19"/>
  <c r="Q57" i="19"/>
  <c r="S46" i="19"/>
  <c r="S27" i="19"/>
  <c r="S37" i="19" s="1"/>
  <c r="R37" i="19"/>
  <c r="S48" i="19"/>
  <c r="S29" i="19"/>
  <c r="R39" i="19"/>
  <c r="Q68" i="19"/>
  <c r="R32" i="19" l="1"/>
  <c r="R51" i="19"/>
  <c r="R69" i="19"/>
  <c r="Q61" i="19"/>
  <c r="S58" i="19"/>
  <c r="S68" i="19" s="1"/>
  <c r="T48" i="19"/>
  <c r="T29" i="19"/>
  <c r="S39" i="19"/>
  <c r="Q67" i="19"/>
  <c r="Q71" i="19" s="1"/>
  <c r="S56" i="19"/>
  <c r="S47" i="19"/>
  <c r="S28" i="19"/>
  <c r="R38" i="19"/>
  <c r="S49" i="19"/>
  <c r="S59" i="19" s="1"/>
  <c r="S30" i="19"/>
  <c r="R40" i="19"/>
  <c r="R42" i="19" s="1"/>
  <c r="T46" i="19"/>
  <c r="T27" i="19"/>
  <c r="R52" i="19"/>
  <c r="R57" i="19"/>
  <c r="R61" i="19" s="1"/>
  <c r="R68" i="19"/>
  <c r="S51" i="19" l="1"/>
  <c r="S69" i="19"/>
  <c r="S32" i="19"/>
  <c r="T49" i="19"/>
  <c r="T59" i="19" s="1"/>
  <c r="T30" i="19"/>
  <c r="S40" i="19"/>
  <c r="T58" i="19"/>
  <c r="U48" i="19"/>
  <c r="U29" i="19"/>
  <c r="T39" i="19"/>
  <c r="S52" i="19"/>
  <c r="T47" i="19"/>
  <c r="T28" i="19"/>
  <c r="S38" i="19"/>
  <c r="S57" i="19"/>
  <c r="S61" i="19" s="1"/>
  <c r="R67" i="19"/>
  <c r="R71" i="19" s="1"/>
  <c r="T56" i="19"/>
  <c r="S66" i="19"/>
  <c r="U46" i="19"/>
  <c r="U27" i="19"/>
  <c r="T37" i="19"/>
  <c r="U37" i="19"/>
  <c r="S42" i="19" l="1"/>
  <c r="T69" i="19"/>
  <c r="U56" i="19"/>
  <c r="T66" i="19"/>
  <c r="U49" i="19"/>
  <c r="U59" i="19" s="1"/>
  <c r="U30" i="19"/>
  <c r="U40" i="19" s="1"/>
  <c r="T40" i="19"/>
  <c r="T32" i="19"/>
  <c r="T51" i="19"/>
  <c r="T52" i="19" s="1"/>
  <c r="U58" i="19"/>
  <c r="T68" i="19"/>
  <c r="T57" i="19"/>
  <c r="T61" i="19" s="1"/>
  <c r="S67" i="19"/>
  <c r="S71" i="19" s="1"/>
  <c r="U47" i="19"/>
  <c r="U51" i="19" s="1"/>
  <c r="U28" i="19"/>
  <c r="U32" i="19" s="1"/>
  <c r="T38" i="19"/>
  <c r="V46" i="19"/>
  <c r="V27" i="19"/>
  <c r="V48" i="19"/>
  <c r="V29" i="19"/>
  <c r="U39" i="19"/>
  <c r="T42" i="19" l="1"/>
  <c r="U69" i="19"/>
  <c r="U52" i="19"/>
  <c r="W48" i="19"/>
  <c r="W29" i="19"/>
  <c r="V39" i="19"/>
  <c r="V58" i="19"/>
  <c r="U68" i="19"/>
  <c r="U57" i="19"/>
  <c r="U61" i="19" s="1"/>
  <c r="T67" i="19"/>
  <c r="T71" i="19" s="1"/>
  <c r="V56" i="19"/>
  <c r="U66" i="19"/>
  <c r="V28" i="19"/>
  <c r="V47" i="19"/>
  <c r="U38" i="19"/>
  <c r="U42" i="19" s="1"/>
  <c r="V49" i="19"/>
  <c r="V59" i="19" s="1"/>
  <c r="V30" i="19"/>
  <c r="W46" i="19"/>
  <c r="W27" i="19"/>
  <c r="V37" i="19"/>
  <c r="V51" i="19" l="1"/>
  <c r="V57" i="19"/>
  <c r="U67" i="19"/>
  <c r="U71" i="19" s="1"/>
  <c r="W56" i="19"/>
  <c r="V66" i="19"/>
  <c r="W49" i="19"/>
  <c r="W59" i="19" s="1"/>
  <c r="W30" i="19"/>
  <c r="F41" i="3" s="1"/>
  <c r="V40" i="19"/>
  <c r="W58" i="19"/>
  <c r="V68" i="19"/>
  <c r="X48" i="19"/>
  <c r="X29" i="19"/>
  <c r="W39" i="19"/>
  <c r="W47" i="19"/>
  <c r="W28" i="19"/>
  <c r="F40" i="3" s="1"/>
  <c r="V38" i="19"/>
  <c r="V32" i="19"/>
  <c r="V69" i="19"/>
  <c r="X46" i="19"/>
  <c r="X27" i="19"/>
  <c r="W37" i="19"/>
  <c r="V52" i="19"/>
  <c r="V42" i="19" l="1"/>
  <c r="J41" i="3"/>
  <c r="F42" i="3"/>
  <c r="W69" i="19"/>
  <c r="W32" i="19"/>
  <c r="C4" i="19" s="1"/>
  <c r="X30" i="19"/>
  <c r="X49" i="19"/>
  <c r="X59" i="19" s="1"/>
  <c r="W40" i="19"/>
  <c r="X56" i="19"/>
  <c r="W66" i="19"/>
  <c r="W51" i="19"/>
  <c r="W52" i="19" s="1"/>
  <c r="C12" i="19" s="1"/>
  <c r="Y46" i="19"/>
  <c r="Y27" i="19"/>
  <c r="X37" i="19"/>
  <c r="Y48" i="19"/>
  <c r="Y29" i="19"/>
  <c r="X39" i="19"/>
  <c r="W57" i="19"/>
  <c r="V67" i="19"/>
  <c r="V71" i="19" s="1"/>
  <c r="V61" i="19"/>
  <c r="X58" i="19"/>
  <c r="W68" i="19"/>
  <c r="X47" i="19"/>
  <c r="X28" i="19"/>
  <c r="W38" i="19"/>
  <c r="J40" i="3" l="1"/>
  <c r="J42" i="3" s="1"/>
  <c r="X32" i="19"/>
  <c r="X51" i="19"/>
  <c r="X52" i="19" s="1"/>
  <c r="W42" i="19"/>
  <c r="C8" i="19" s="1"/>
  <c r="Y58" i="19"/>
  <c r="X68" i="19"/>
  <c r="X57" i="19"/>
  <c r="X61" i="19" s="1"/>
  <c r="W67" i="19"/>
  <c r="Z48" i="19"/>
  <c r="Z29" i="19"/>
  <c r="Y39" i="19"/>
  <c r="Z46" i="19"/>
  <c r="Z27" i="19"/>
  <c r="Y37" i="19"/>
  <c r="W61" i="19"/>
  <c r="C5" i="19" s="1"/>
  <c r="C6" i="19" s="1"/>
  <c r="Y47" i="19"/>
  <c r="Y28" i="19"/>
  <c r="X38" i="19"/>
  <c r="Y56" i="19"/>
  <c r="X66" i="19"/>
  <c r="X69" i="19"/>
  <c r="Y49" i="19"/>
  <c r="Y59" i="19" s="1"/>
  <c r="Y30" i="19"/>
  <c r="X40" i="19"/>
  <c r="W71" i="19" l="1"/>
  <c r="C9" i="19" s="1"/>
  <c r="C10" i="19" s="1"/>
  <c r="Y51" i="19"/>
  <c r="Y52" i="19" s="1"/>
  <c r="X42" i="19"/>
  <c r="Y69" i="19"/>
  <c r="AA48" i="19"/>
  <c r="AA29" i="19"/>
  <c r="Z39" i="19"/>
  <c r="Z58" i="19"/>
  <c r="Y68" i="19"/>
  <c r="Z56" i="19"/>
  <c r="Y66" i="19"/>
  <c r="Y32" i="19"/>
  <c r="AA46" i="19"/>
  <c r="AA27" i="19"/>
  <c r="Z37" i="19"/>
  <c r="Y57" i="19"/>
  <c r="X67" i="19"/>
  <c r="X71" i="19" s="1"/>
  <c r="Z47" i="19"/>
  <c r="Z28" i="19"/>
  <c r="Y38" i="19"/>
  <c r="Z49" i="19"/>
  <c r="Z59" i="19" s="1"/>
  <c r="Z30" i="19"/>
  <c r="Y40" i="19"/>
  <c r="Z51" i="19" l="1"/>
  <c r="Z52" i="19" s="1"/>
  <c r="Z32" i="19"/>
  <c r="Y42" i="19"/>
  <c r="Z69" i="19"/>
  <c r="AA58" i="19"/>
  <c r="Z68" i="19"/>
  <c r="AA49" i="19"/>
  <c r="AA59" i="19" s="1"/>
  <c r="AA30" i="19"/>
  <c r="Z40" i="19"/>
  <c r="AA47" i="19"/>
  <c r="AA28" i="19"/>
  <c r="Z38" i="19"/>
  <c r="Z57" i="19"/>
  <c r="Z61" i="19" s="1"/>
  <c r="Y67" i="19"/>
  <c r="Y71" i="19" s="1"/>
  <c r="AB46" i="19"/>
  <c r="AB27" i="19"/>
  <c r="AA37" i="19"/>
  <c r="Y61" i="19"/>
  <c r="AB48" i="19"/>
  <c r="AB29" i="19"/>
  <c r="AA39" i="19"/>
  <c r="AA56" i="19"/>
  <c r="Z66" i="19"/>
  <c r="Z42" i="19" l="1"/>
  <c r="AA51" i="19"/>
  <c r="AA52" i="19" s="1"/>
  <c r="AB47" i="19"/>
  <c r="AB28" i="19"/>
  <c r="AA38" i="19"/>
  <c r="AB58" i="19"/>
  <c r="AA68" i="19"/>
  <c r="AA69" i="19"/>
  <c r="AB49" i="19"/>
  <c r="AB59" i="19" s="1"/>
  <c r="AB30" i="19"/>
  <c r="AA40" i="19"/>
  <c r="AA32" i="19"/>
  <c r="AC46" i="19"/>
  <c r="AC27" i="19"/>
  <c r="AB37" i="19"/>
  <c r="AA57" i="19"/>
  <c r="Z67" i="19"/>
  <c r="Z71" i="19" s="1"/>
  <c r="AB56" i="19"/>
  <c r="AA66" i="19"/>
  <c r="AC48" i="19"/>
  <c r="AC29" i="19"/>
  <c r="AB39" i="19"/>
  <c r="AB32" i="19" l="1"/>
  <c r="AA42" i="19"/>
  <c r="AB51" i="19"/>
  <c r="AB52" i="19" s="1"/>
  <c r="AB69" i="19"/>
  <c r="AB57" i="19"/>
  <c r="AB61" i="19" s="1"/>
  <c r="AA67" i="19"/>
  <c r="AA71" i="19" s="1"/>
  <c r="AD46" i="19"/>
  <c r="AD27" i="19"/>
  <c r="AC37" i="19"/>
  <c r="AC56" i="19"/>
  <c r="AB66" i="19"/>
  <c r="AC58" i="19"/>
  <c r="AB68" i="19"/>
  <c r="AA61" i="19"/>
  <c r="AC49" i="19"/>
  <c r="AC59" i="19" s="1"/>
  <c r="AC30" i="19"/>
  <c r="AB40" i="19"/>
  <c r="AC47" i="19"/>
  <c r="AC28" i="19"/>
  <c r="AB38" i="19"/>
  <c r="AD48" i="19"/>
  <c r="AD29" i="19"/>
  <c r="AC39" i="19"/>
  <c r="AC51" i="19" l="1"/>
  <c r="AC52" i="19" s="1"/>
  <c r="AB42" i="19"/>
  <c r="AC69" i="19"/>
  <c r="AD47" i="19"/>
  <c r="AD28" i="19"/>
  <c r="AC38" i="19"/>
  <c r="AD58" i="19"/>
  <c r="AC68" i="19"/>
  <c r="AE48" i="19"/>
  <c r="AE29" i="19"/>
  <c r="AD39" i="19"/>
  <c r="AC32" i="19"/>
  <c r="AC57" i="19"/>
  <c r="AC61" i="19" s="1"/>
  <c r="AB67" i="19"/>
  <c r="AB71" i="19" s="1"/>
  <c r="AD49" i="19"/>
  <c r="AD59" i="19" s="1"/>
  <c r="AD30" i="19"/>
  <c r="AD32" i="19" s="1"/>
  <c r="AC40" i="19"/>
  <c r="AD56" i="19"/>
  <c r="AC66" i="19"/>
  <c r="AE46" i="19"/>
  <c r="AE27" i="19"/>
  <c r="AD37" i="19"/>
  <c r="AC42" i="19" l="1"/>
  <c r="AD69" i="19"/>
  <c r="AF46" i="19"/>
  <c r="AF27" i="19"/>
  <c r="AE37" i="19"/>
  <c r="AD51" i="19"/>
  <c r="AD52" i="19" s="1"/>
  <c r="AF48" i="19"/>
  <c r="AF29" i="19"/>
  <c r="AE39" i="19"/>
  <c r="AE56" i="19"/>
  <c r="AD66" i="19"/>
  <c r="AE49" i="19"/>
  <c r="AE59" i="19" s="1"/>
  <c r="AE30" i="19"/>
  <c r="AD40" i="19"/>
  <c r="AD57" i="19"/>
  <c r="AD61" i="19" s="1"/>
  <c r="AC67" i="19"/>
  <c r="AC71" i="19" s="1"/>
  <c r="AE58" i="19"/>
  <c r="AD68" i="19"/>
  <c r="AE47" i="19"/>
  <c r="AE28" i="19"/>
  <c r="AD38" i="19"/>
  <c r="AE51" i="19" l="1"/>
  <c r="AE52" i="19" s="1"/>
  <c r="AD42" i="19"/>
  <c r="AE69" i="19"/>
  <c r="AF47" i="19"/>
  <c r="AF28" i="19"/>
  <c r="AF32" i="19" s="1"/>
  <c r="AE38" i="19"/>
  <c r="AF56" i="19"/>
  <c r="AE66" i="19"/>
  <c r="AG46" i="19"/>
  <c r="AG27" i="19"/>
  <c r="AF37" i="19"/>
  <c r="AE57" i="19"/>
  <c r="AD67" i="19"/>
  <c r="AD71" i="19" s="1"/>
  <c r="AE32" i="19"/>
  <c r="AF58" i="19"/>
  <c r="AE68" i="19"/>
  <c r="AF49" i="19"/>
  <c r="AF59" i="19" s="1"/>
  <c r="AF30" i="19"/>
  <c r="AE40" i="19"/>
  <c r="AG48" i="19"/>
  <c r="AG29" i="19"/>
  <c r="AF39" i="19"/>
  <c r="AE42" i="19" l="1"/>
  <c r="AF51" i="19"/>
  <c r="AF52" i="19" s="1"/>
  <c r="AF69" i="19"/>
  <c r="AF57" i="19"/>
  <c r="AE67" i="19"/>
  <c r="AE71" i="19" s="1"/>
  <c r="AG49" i="19"/>
  <c r="AG59" i="19" s="1"/>
  <c r="AG30" i="19"/>
  <c r="AF40" i="19"/>
  <c r="AG28" i="19"/>
  <c r="AG47" i="19"/>
  <c r="AF38" i="19"/>
  <c r="AH48" i="19"/>
  <c r="AH29" i="19"/>
  <c r="AG39" i="19"/>
  <c r="AG58" i="19"/>
  <c r="AF68" i="19"/>
  <c r="AE61" i="19"/>
  <c r="AH46" i="19"/>
  <c r="AH27" i="19"/>
  <c r="AG37" i="19"/>
  <c r="AG56" i="19"/>
  <c r="AF61" i="19"/>
  <c r="AF66" i="19"/>
  <c r="AG51" i="19" l="1"/>
  <c r="AG52" i="19" s="1"/>
  <c r="AF42" i="19"/>
  <c r="AG32" i="19"/>
  <c r="AG69" i="19"/>
  <c r="AH56" i="19"/>
  <c r="AG66" i="19"/>
  <c r="AH58" i="19"/>
  <c r="AG68" i="19"/>
  <c r="AI46" i="19"/>
  <c r="AI27" i="19"/>
  <c r="AH37" i="19"/>
  <c r="AI48" i="19"/>
  <c r="AI29" i="19"/>
  <c r="AH39" i="19"/>
  <c r="AG57" i="19"/>
  <c r="AF67" i="19"/>
  <c r="AF71" i="19" s="1"/>
  <c r="AH47" i="19"/>
  <c r="AH28" i="19"/>
  <c r="AG38" i="19"/>
  <c r="AH49" i="19"/>
  <c r="AH30" i="19"/>
  <c r="AG40" i="19"/>
  <c r="AG42" i="19" s="1"/>
  <c r="AH51" i="19" l="1"/>
  <c r="AH52" i="19" s="1"/>
  <c r="AH32" i="19"/>
  <c r="AH57" i="19"/>
  <c r="AG67" i="19"/>
  <c r="AJ48" i="19"/>
  <c r="AJ29" i="19"/>
  <c r="AI39" i="19"/>
  <c r="AI58" i="19"/>
  <c r="AH68" i="19"/>
  <c r="AJ46" i="19"/>
  <c r="AJ27" i="19"/>
  <c r="AI37" i="19"/>
  <c r="AG61" i="19"/>
  <c r="AI49" i="19"/>
  <c r="AI30" i="19"/>
  <c r="H41" i="3" s="1"/>
  <c r="G41" i="3" s="1"/>
  <c r="AH40" i="19"/>
  <c r="AI56" i="19"/>
  <c r="AH66" i="19"/>
  <c r="AH59" i="19"/>
  <c r="AI47" i="19"/>
  <c r="AI28" i="19"/>
  <c r="H40" i="3" s="1"/>
  <c r="AH38" i="19"/>
  <c r="AG71" i="19"/>
  <c r="AH61" i="19" l="1"/>
  <c r="AH42" i="19"/>
  <c r="AI51" i="19"/>
  <c r="AI52" i="19" s="1"/>
  <c r="D12" i="19" s="1"/>
  <c r="H42" i="3"/>
  <c r="G40" i="3"/>
  <c r="G42" i="3" s="1"/>
  <c r="AJ58" i="19"/>
  <c r="AI68" i="19"/>
  <c r="AJ47" i="19"/>
  <c r="AJ28" i="19"/>
  <c r="AI38" i="19"/>
  <c r="I40" i="3" s="1"/>
  <c r="AI32" i="19"/>
  <c r="D4" i="19" s="1"/>
  <c r="AJ56" i="19"/>
  <c r="AI66" i="19"/>
  <c r="AK46" i="19"/>
  <c r="AK27" i="19"/>
  <c r="AJ37" i="19"/>
  <c r="AK48" i="19"/>
  <c r="AK29" i="19"/>
  <c r="AJ39" i="19"/>
  <c r="AJ49" i="19"/>
  <c r="AJ30" i="19"/>
  <c r="AI40" i="19"/>
  <c r="I41" i="3" s="1"/>
  <c r="AI57" i="19"/>
  <c r="AH67" i="19"/>
  <c r="AI59" i="19"/>
  <c r="M41" i="3" s="1"/>
  <c r="L41" i="3" s="1"/>
  <c r="AH69" i="19"/>
  <c r="M40" i="3" l="1"/>
  <c r="L40" i="3" s="1"/>
  <c r="L42" i="3" s="1"/>
  <c r="P42" i="3" s="1"/>
  <c r="AJ51" i="19"/>
  <c r="AJ52" i="19" s="1"/>
  <c r="AI42" i="19"/>
  <c r="D8" i="19" s="1"/>
  <c r="AH71" i="19"/>
  <c r="I42" i="3"/>
  <c r="M42" i="3"/>
  <c r="AJ59" i="19"/>
  <c r="AI69" i="19"/>
  <c r="N41" i="3" s="1"/>
  <c r="AK58" i="19"/>
  <c r="AJ68" i="19"/>
  <c r="AL46" i="19"/>
  <c r="AL27" i="19"/>
  <c r="AK37" i="19"/>
  <c r="AK30" i="19"/>
  <c r="AK49" i="19"/>
  <c r="AJ40" i="19"/>
  <c r="AL48" i="19"/>
  <c r="AL29" i="19"/>
  <c r="AK39" i="19"/>
  <c r="AK28" i="19"/>
  <c r="AK47" i="19"/>
  <c r="AJ38" i="19"/>
  <c r="AJ32" i="19"/>
  <c r="AK56" i="19"/>
  <c r="AJ66" i="19"/>
  <c r="AJ57" i="19"/>
  <c r="AI67" i="19"/>
  <c r="AI61" i="19"/>
  <c r="D5" i="19" s="1"/>
  <c r="D6" i="19" s="1"/>
  <c r="AJ61" i="19" l="1"/>
  <c r="AJ42" i="19"/>
  <c r="AK51" i="19"/>
  <c r="AK52" i="19" s="1"/>
  <c r="AI71" i="19"/>
  <c r="D9" i="19" s="1"/>
  <c r="D10" i="19" s="1"/>
  <c r="N40" i="3"/>
  <c r="N42" i="3" s="1"/>
  <c r="AL56" i="19"/>
  <c r="AK66" i="19"/>
  <c r="AK32" i="19"/>
  <c r="AK57" i="19"/>
  <c r="AJ67" i="19"/>
  <c r="AK59" i="19"/>
  <c r="AJ69" i="19"/>
  <c r="AL47" i="19"/>
  <c r="AL28" i="19"/>
  <c r="AK38" i="19"/>
  <c r="AL49" i="19"/>
  <c r="AL30" i="19"/>
  <c r="AK40" i="19"/>
  <c r="AM48" i="19"/>
  <c r="AM29" i="19"/>
  <c r="AL39" i="19"/>
  <c r="AM46" i="19"/>
  <c r="AM27" i="19"/>
  <c r="AL37" i="19"/>
  <c r="AL58" i="19"/>
  <c r="AK68" i="19"/>
  <c r="AL32" i="19" l="1"/>
  <c r="AL51" i="19"/>
  <c r="AL52" i="19" s="1"/>
  <c r="AK42" i="19"/>
  <c r="AJ71" i="19"/>
  <c r="AN46" i="19"/>
  <c r="AN27" i="19"/>
  <c r="AM37" i="19"/>
  <c r="AL57" i="19"/>
  <c r="AK67" i="19"/>
  <c r="AM56" i="19"/>
  <c r="AL66" i="19"/>
  <c r="AN48" i="19"/>
  <c r="AN29" i="19"/>
  <c r="AM39" i="19"/>
  <c r="AL59" i="19"/>
  <c r="AK69" i="19"/>
  <c r="AK61" i="19"/>
  <c r="AM47" i="19"/>
  <c r="AM28" i="19"/>
  <c r="AL38" i="19"/>
  <c r="AM58" i="19"/>
  <c r="AL68" i="19"/>
  <c r="AM49" i="19"/>
  <c r="AM30" i="19"/>
  <c r="AL40" i="19"/>
  <c r="AK71" i="19" l="1"/>
  <c r="AL61" i="19"/>
  <c r="AM32" i="19"/>
  <c r="AL42" i="19"/>
  <c r="AM51" i="19"/>
  <c r="AM52" i="19" s="1"/>
  <c r="AO46" i="19"/>
  <c r="AO27" i="19"/>
  <c r="AN37" i="19"/>
  <c r="AM57" i="19"/>
  <c r="AL67" i="19"/>
  <c r="AN49" i="19"/>
  <c r="AN30" i="19"/>
  <c r="AM40" i="19"/>
  <c r="AM59" i="19"/>
  <c r="AL69" i="19"/>
  <c r="AN56" i="19"/>
  <c r="AM66" i="19"/>
  <c r="AN47" i="19"/>
  <c r="AN28" i="19"/>
  <c r="AM38" i="19"/>
  <c r="AN58" i="19"/>
  <c r="AM68" i="19"/>
  <c r="AO48" i="19"/>
  <c r="AO29" i="19"/>
  <c r="AN39" i="19"/>
  <c r="AM61" i="19" l="1"/>
  <c r="AN51" i="19"/>
  <c r="AL71" i="19"/>
  <c r="AM42" i="19"/>
  <c r="AN52" i="19"/>
  <c r="AO47" i="19"/>
  <c r="AO28" i="19"/>
  <c r="AN38" i="19"/>
  <c r="AO56" i="19"/>
  <c r="AN66" i="19"/>
  <c r="AP46" i="19"/>
  <c r="AP27" i="19"/>
  <c r="AO37" i="19"/>
  <c r="AN57" i="19"/>
  <c r="AM67" i="19"/>
  <c r="AN32" i="19"/>
  <c r="AO58" i="19"/>
  <c r="AN68" i="19"/>
  <c r="AP48" i="19"/>
  <c r="AP29" i="19"/>
  <c r="AO39" i="19"/>
  <c r="AO49" i="19"/>
  <c r="AO30" i="19"/>
  <c r="AN40" i="19"/>
  <c r="AN59" i="19"/>
  <c r="AM69" i="19"/>
  <c r="AN61" i="19" l="1"/>
  <c r="AO32" i="19"/>
  <c r="AM71" i="19"/>
  <c r="AN42" i="19"/>
  <c r="AO51" i="19"/>
  <c r="AO52" i="19" s="1"/>
  <c r="AQ46" i="19"/>
  <c r="AQ27" i="19"/>
  <c r="AP37" i="19"/>
  <c r="AO59" i="19"/>
  <c r="AN69" i="19"/>
  <c r="AQ48" i="19"/>
  <c r="AQ29" i="19"/>
  <c r="AP39" i="19"/>
  <c r="AP58" i="19"/>
  <c r="AO68" i="19"/>
  <c r="AO57" i="19"/>
  <c r="AN67" i="19"/>
  <c r="AP49" i="19"/>
  <c r="AP30" i="19"/>
  <c r="AO40" i="19"/>
  <c r="AP56" i="19"/>
  <c r="AO66" i="19"/>
  <c r="AP47" i="19"/>
  <c r="AP28" i="19"/>
  <c r="AO38" i="19"/>
  <c r="AO61" i="19" l="1"/>
  <c r="AO42" i="19"/>
  <c r="AN71" i="19"/>
  <c r="AP51" i="19"/>
  <c r="AP52" i="19" s="1"/>
  <c r="AP57" i="19"/>
  <c r="AO67" i="19"/>
  <c r="AR48" i="19"/>
  <c r="AR29" i="19"/>
  <c r="AQ39" i="19"/>
  <c r="AP32" i="19"/>
  <c r="AQ49" i="19"/>
  <c r="AQ30" i="19"/>
  <c r="AP40" i="19"/>
  <c r="AP59" i="19"/>
  <c r="AO69" i="19"/>
  <c r="AO71" i="19" s="1"/>
  <c r="AQ58" i="19"/>
  <c r="AP68" i="19"/>
  <c r="AR46" i="19"/>
  <c r="AR27" i="19"/>
  <c r="AQ37" i="19"/>
  <c r="AQ56" i="19"/>
  <c r="AP66" i="19"/>
  <c r="AQ47" i="19"/>
  <c r="AQ51" i="19" s="1"/>
  <c r="AQ52" i="19" s="1"/>
  <c r="AQ28" i="19"/>
  <c r="AP38" i="19"/>
  <c r="AP61" i="19" l="1"/>
  <c r="AP42" i="19"/>
  <c r="AR47" i="19"/>
  <c r="AR28" i="19"/>
  <c r="AQ38" i="19"/>
  <c r="AR56" i="19"/>
  <c r="AQ66" i="19"/>
  <c r="AS48" i="19"/>
  <c r="AS29" i="19"/>
  <c r="AR39" i="19"/>
  <c r="AQ59" i="19"/>
  <c r="AP69" i="19"/>
  <c r="AS46" i="19"/>
  <c r="AS27" i="19"/>
  <c r="AR37" i="19"/>
  <c r="AQ32" i="19"/>
  <c r="AR58" i="19"/>
  <c r="AQ68" i="19"/>
  <c r="AR49" i="19"/>
  <c r="AR30" i="19"/>
  <c r="AQ40" i="19"/>
  <c r="AR51" i="19"/>
  <c r="AR52" i="19" s="1"/>
  <c r="AQ57" i="19"/>
  <c r="AQ61" i="19" s="1"/>
  <c r="AP67" i="19"/>
  <c r="AQ42" i="19" l="1"/>
  <c r="AP71" i="19"/>
  <c r="AT46" i="19"/>
  <c r="AT27" i="19"/>
  <c r="AS37" i="19"/>
  <c r="AR59" i="19"/>
  <c r="AQ69" i="19"/>
  <c r="AQ71" i="19" s="1"/>
  <c r="AS28" i="19"/>
  <c r="AS47" i="19"/>
  <c r="AR38" i="19"/>
  <c r="AS49" i="19"/>
  <c r="AS30" i="19"/>
  <c r="AR40" i="19"/>
  <c r="AR42" i="19" s="1"/>
  <c r="AR32" i="19"/>
  <c r="AT48" i="19"/>
  <c r="AT29" i="19"/>
  <c r="AS39" i="19"/>
  <c r="AR57" i="19"/>
  <c r="AQ67" i="19"/>
  <c r="AS58" i="19"/>
  <c r="AR68" i="19"/>
  <c r="AS56" i="19"/>
  <c r="AR66" i="19"/>
  <c r="AS51" i="19" l="1"/>
  <c r="AS52" i="19" s="1"/>
  <c r="AS32" i="19"/>
  <c r="AS59" i="19"/>
  <c r="AR69" i="19"/>
  <c r="AU48" i="19"/>
  <c r="AU29" i="19"/>
  <c r="AT39" i="19"/>
  <c r="AS61" i="19"/>
  <c r="AT56" i="19"/>
  <c r="AS66" i="19"/>
  <c r="AS57" i="19"/>
  <c r="AR67" i="19"/>
  <c r="AT58" i="19"/>
  <c r="AS68" i="19"/>
  <c r="AR61" i="19"/>
  <c r="AT28" i="19"/>
  <c r="AT47" i="19"/>
  <c r="AS38" i="19"/>
  <c r="AU27" i="19"/>
  <c r="AU46" i="19"/>
  <c r="AT37" i="19"/>
  <c r="AT49" i="19"/>
  <c r="AT30" i="19"/>
  <c r="AS40" i="19"/>
  <c r="AT51" i="19" l="1"/>
  <c r="AT52" i="19" s="1"/>
  <c r="AR71" i="19"/>
  <c r="AT32" i="19"/>
  <c r="AS42" i="19"/>
  <c r="AT57" i="19"/>
  <c r="AS67" i="19"/>
  <c r="AS71" i="19" s="1"/>
  <c r="AU47" i="19"/>
  <c r="AU28" i="19"/>
  <c r="AT38" i="19"/>
  <c r="AU58" i="19"/>
  <c r="AT68" i="19"/>
  <c r="AV46" i="19"/>
  <c r="AV27" i="19"/>
  <c r="AU37" i="19"/>
  <c r="AV48" i="19"/>
  <c r="AV29" i="19"/>
  <c r="AU39" i="19"/>
  <c r="AT59" i="19"/>
  <c r="AS69" i="19"/>
  <c r="AU56" i="19"/>
  <c r="AT66" i="19"/>
  <c r="AU49" i="19"/>
  <c r="AU30" i="19"/>
  <c r="AT40" i="19"/>
  <c r="AU51" i="19" l="1"/>
  <c r="AU52" i="19" s="1"/>
  <c r="E12" i="19" s="1"/>
  <c r="I12" i="19" s="1"/>
  <c r="AT61" i="19"/>
  <c r="AT42" i="19"/>
  <c r="AV58" i="19"/>
  <c r="AU68" i="19"/>
  <c r="AW48" i="19"/>
  <c r="AW29" i="19"/>
  <c r="AV39" i="19"/>
  <c r="AU32" i="19"/>
  <c r="E4" i="19" s="1"/>
  <c r="AU57" i="19"/>
  <c r="AT67" i="19"/>
  <c r="AW46" i="19"/>
  <c r="AW27" i="19"/>
  <c r="AV37" i="19"/>
  <c r="AV56" i="19"/>
  <c r="AU66" i="19"/>
  <c r="AV47" i="19"/>
  <c r="AV28" i="19"/>
  <c r="AU38" i="19"/>
  <c r="AV49" i="19"/>
  <c r="AV30" i="19"/>
  <c r="AU40" i="19"/>
  <c r="AU59" i="19"/>
  <c r="AT69" i="19"/>
  <c r="AU61" i="19" l="1"/>
  <c r="E5" i="19" s="1"/>
  <c r="E6" i="19" s="1"/>
  <c r="AV51" i="19"/>
  <c r="AV52" i="19" s="1"/>
  <c r="AU42" i="19"/>
  <c r="E8" i="19" s="1"/>
  <c r="I8" i="19" s="1"/>
  <c r="AT71" i="19"/>
  <c r="AW49" i="19"/>
  <c r="AW30" i="19"/>
  <c r="AV40" i="19"/>
  <c r="AW58" i="19"/>
  <c r="AV68" i="19"/>
  <c r="AV57" i="19"/>
  <c r="AU67" i="19"/>
  <c r="AV32" i="19"/>
  <c r="I4" i="19"/>
  <c r="AX46" i="19"/>
  <c r="AX27" i="19"/>
  <c r="AW37" i="19"/>
  <c r="AW47" i="19"/>
  <c r="AW28" i="19"/>
  <c r="AV38" i="19"/>
  <c r="AV59" i="19"/>
  <c r="AU69" i="19"/>
  <c r="AU71" i="19" s="1"/>
  <c r="E9" i="19" s="1"/>
  <c r="E10" i="19" s="1"/>
  <c r="AX48" i="19"/>
  <c r="AX29" i="19"/>
  <c r="AW39" i="19"/>
  <c r="AW56" i="19"/>
  <c r="AV66" i="19"/>
  <c r="AV61" i="19" l="1"/>
  <c r="AV42" i="19"/>
  <c r="AW51" i="19"/>
  <c r="AW52" i="19" s="1"/>
  <c r="AX58" i="19"/>
  <c r="AW68" i="19"/>
  <c r="AX56" i="19"/>
  <c r="AW66" i="19"/>
  <c r="AY48" i="19"/>
  <c r="AY29" i="19"/>
  <c r="AX39" i="19"/>
  <c r="AW59" i="19"/>
  <c r="AV69" i="19"/>
  <c r="AY46" i="19"/>
  <c r="AY27" i="19"/>
  <c r="AX37" i="19"/>
  <c r="AX49" i="19"/>
  <c r="AX30" i="19"/>
  <c r="AW40" i="19"/>
  <c r="AX47" i="19"/>
  <c r="AX28" i="19"/>
  <c r="AW38" i="19"/>
  <c r="AW32" i="19"/>
  <c r="AW57" i="19"/>
  <c r="AV67" i="19"/>
  <c r="AV71" i="19" s="1"/>
  <c r="AW42" i="19" l="1"/>
  <c r="AX51" i="19"/>
  <c r="AX52" i="19" s="1"/>
  <c r="AY47" i="19"/>
  <c r="AY28" i="19"/>
  <c r="AX38" i="19"/>
  <c r="AZ48" i="19"/>
  <c r="AZ29" i="19"/>
  <c r="AY39" i="19"/>
  <c r="AY58" i="19"/>
  <c r="AX68" i="19"/>
  <c r="AX57" i="19"/>
  <c r="AW67" i="19"/>
  <c r="AW61" i="19"/>
  <c r="AZ46" i="19"/>
  <c r="AZ27" i="19"/>
  <c r="AY37" i="19"/>
  <c r="AY56" i="19"/>
  <c r="AX66" i="19"/>
  <c r="AX32" i="19"/>
  <c r="AY49" i="19"/>
  <c r="AY51" i="19" s="1"/>
  <c r="AY52" i="19" s="1"/>
  <c r="AY30" i="19"/>
  <c r="AX40" i="19"/>
  <c r="AX59" i="19"/>
  <c r="AW69" i="19"/>
  <c r="AX42" i="19" l="1"/>
  <c r="AW71" i="19"/>
  <c r="AZ47" i="19"/>
  <c r="AZ28" i="19"/>
  <c r="AY38" i="19"/>
  <c r="AY59" i="19"/>
  <c r="AX69" i="19"/>
  <c r="AY57" i="19"/>
  <c r="AX67" i="19"/>
  <c r="AZ49" i="19"/>
  <c r="AZ30" i="19"/>
  <c r="AY40" i="19"/>
  <c r="BA48" i="19"/>
  <c r="BA29" i="19"/>
  <c r="AZ39" i="19"/>
  <c r="AX61" i="19"/>
  <c r="BA46" i="19"/>
  <c r="BA27" i="19"/>
  <c r="AZ37" i="19"/>
  <c r="AZ56" i="19"/>
  <c r="AY66" i="19"/>
  <c r="AY32" i="19"/>
  <c r="AZ58" i="19"/>
  <c r="AY68" i="19"/>
  <c r="AX71" i="19" l="1"/>
  <c r="AZ51" i="19"/>
  <c r="AZ52" i="19" s="1"/>
  <c r="AY42" i="19"/>
  <c r="BB46" i="19"/>
  <c r="BB27" i="19"/>
  <c r="BA37" i="19"/>
  <c r="AZ57" i="19"/>
  <c r="AY67" i="19"/>
  <c r="BA47" i="19"/>
  <c r="BA28" i="19"/>
  <c r="AZ38" i="19"/>
  <c r="BA56" i="19"/>
  <c r="AZ66" i="19"/>
  <c r="AY61" i="19"/>
  <c r="AZ32" i="19"/>
  <c r="BB48" i="19"/>
  <c r="BB29" i="19"/>
  <c r="BA39" i="19"/>
  <c r="BA49" i="19"/>
  <c r="BA30" i="19"/>
  <c r="AZ40" i="19"/>
  <c r="AZ59" i="19"/>
  <c r="AY69" i="19"/>
  <c r="BA58" i="19"/>
  <c r="AZ68" i="19"/>
  <c r="AY71" i="19" l="1"/>
  <c r="BA32" i="19"/>
  <c r="BA51" i="19"/>
  <c r="BA52" i="19" s="1"/>
  <c r="AZ42" i="19"/>
  <c r="BB58" i="19"/>
  <c r="BA68" i="19"/>
  <c r="AZ61" i="19"/>
  <c r="BB49" i="19"/>
  <c r="BB30" i="19"/>
  <c r="BA40" i="19"/>
  <c r="BC48" i="19"/>
  <c r="BC29" i="19"/>
  <c r="BB39" i="19"/>
  <c r="BB56" i="19"/>
  <c r="BA66" i="19"/>
  <c r="BA59" i="19"/>
  <c r="AZ69" i="19"/>
  <c r="BA57" i="19"/>
  <c r="AZ67" i="19"/>
  <c r="BB28" i="19"/>
  <c r="BB47" i="19"/>
  <c r="BA38" i="19"/>
  <c r="BC27" i="19"/>
  <c r="BC46" i="19"/>
  <c r="BB37" i="19"/>
  <c r="AZ71" i="19" l="1"/>
  <c r="BA42" i="19"/>
  <c r="BB51" i="19"/>
  <c r="BB52" i="19" s="1"/>
  <c r="BA61" i="19"/>
  <c r="BC47" i="19"/>
  <c r="BC28" i="19"/>
  <c r="BB38" i="19"/>
  <c r="BB57" i="19"/>
  <c r="BA67" i="19"/>
  <c r="BC58" i="19"/>
  <c r="BB68" i="19"/>
  <c r="BD48" i="19"/>
  <c r="BD29" i="19"/>
  <c r="BC39" i="19"/>
  <c r="BB32" i="19"/>
  <c r="BD46" i="19"/>
  <c r="BD27" i="19"/>
  <c r="BC37" i="19"/>
  <c r="BC49" i="19"/>
  <c r="BC30" i="19"/>
  <c r="BB40" i="19"/>
  <c r="BB59" i="19"/>
  <c r="BA69" i="19"/>
  <c r="BC56" i="19"/>
  <c r="BB66" i="19"/>
  <c r="BB42" i="19" l="1"/>
  <c r="BB61" i="19"/>
  <c r="BA71" i="19"/>
  <c r="BC51" i="19"/>
  <c r="BC52" i="19" s="1"/>
  <c r="BC32" i="19"/>
  <c r="BD58" i="19"/>
  <c r="BC68" i="19"/>
  <c r="BE46" i="19"/>
  <c r="BE27" i="19"/>
  <c r="BD37" i="19"/>
  <c r="BD49" i="19"/>
  <c r="BD30" i="19"/>
  <c r="BC40" i="19"/>
  <c r="BE48" i="19"/>
  <c r="BE29" i="19"/>
  <c r="BD39" i="19"/>
  <c r="BD47" i="19"/>
  <c r="BD28" i="19"/>
  <c r="BC38" i="19"/>
  <c r="BC59" i="19"/>
  <c r="BB69" i="19"/>
  <c r="BC57" i="19"/>
  <c r="BB67" i="19"/>
  <c r="BD56" i="19"/>
  <c r="BC66" i="19"/>
  <c r="BB71" i="19" l="1"/>
  <c r="BC42" i="19"/>
  <c r="BD51" i="19"/>
  <c r="BD52" i="19" s="1"/>
  <c r="BE49" i="19"/>
  <c r="BE30" i="19"/>
  <c r="BD40" i="19"/>
  <c r="BE47" i="19"/>
  <c r="BE51" i="19" s="1"/>
  <c r="BE52" i="19" s="1"/>
  <c r="BE28" i="19"/>
  <c r="BE32" i="19" s="1"/>
  <c r="BD38" i="19"/>
  <c r="BD59" i="19"/>
  <c r="BC69" i="19"/>
  <c r="BD57" i="19"/>
  <c r="BC67" i="19"/>
  <c r="BF27" i="19"/>
  <c r="BF46" i="19"/>
  <c r="BE37" i="19"/>
  <c r="BE58" i="19"/>
  <c r="BD68" i="19"/>
  <c r="BC61" i="19"/>
  <c r="BE56" i="19"/>
  <c r="BD66" i="19"/>
  <c r="BF48" i="19"/>
  <c r="BF29" i="19"/>
  <c r="BE39" i="19"/>
  <c r="BD32" i="19"/>
  <c r="BC71" i="19" l="1"/>
  <c r="BD61" i="19"/>
  <c r="BD42" i="19"/>
  <c r="BE59" i="19"/>
  <c r="BD69" i="19"/>
  <c r="BF49" i="19"/>
  <c r="BF30" i="19"/>
  <c r="BE40" i="19"/>
  <c r="BF56" i="19"/>
  <c r="BE66" i="19"/>
  <c r="BE57" i="19"/>
  <c r="BD67" i="19"/>
  <c r="BG46" i="19"/>
  <c r="BG27" i="19"/>
  <c r="BF37" i="19"/>
  <c r="BF47" i="19"/>
  <c r="BF51" i="19" s="1"/>
  <c r="BF52" i="19" s="1"/>
  <c r="BF28" i="19"/>
  <c r="BE38" i="19"/>
  <c r="BG48" i="19"/>
  <c r="BG29" i="19"/>
  <c r="BF39" i="19"/>
  <c r="BF58" i="19"/>
  <c r="BE68" i="19"/>
  <c r="BE42" i="19" l="1"/>
  <c r="BD71" i="19"/>
  <c r="BF57" i="19"/>
  <c r="BE67" i="19"/>
  <c r="BG47" i="19"/>
  <c r="BG28" i="19"/>
  <c r="BF38" i="19"/>
  <c r="BH46" i="19"/>
  <c r="BH27" i="19"/>
  <c r="BG37" i="19"/>
  <c r="BE61" i="19"/>
  <c r="BH48" i="19"/>
  <c r="BH29" i="19"/>
  <c r="BG39" i="19"/>
  <c r="BF32" i="19"/>
  <c r="BG56" i="19"/>
  <c r="BF66" i="19"/>
  <c r="BG58" i="19"/>
  <c r="BF68" i="19"/>
  <c r="BF59" i="19"/>
  <c r="BE69" i="19"/>
  <c r="BG49" i="19"/>
  <c r="BG51" i="19" s="1"/>
  <c r="BG52" i="19" s="1"/>
  <c r="F12" i="19" s="1"/>
  <c r="J12" i="19" s="1"/>
  <c r="BG30" i="19"/>
  <c r="BF40" i="19"/>
  <c r="BF61" i="19" l="1"/>
  <c r="BF42" i="19"/>
  <c r="BE71" i="19"/>
  <c r="BH58" i="19"/>
  <c r="BG68" i="19"/>
  <c r="BH56" i="19"/>
  <c r="BG66" i="19"/>
  <c r="BI48" i="19"/>
  <c r="BI29" i="19"/>
  <c r="BH39" i="19"/>
  <c r="BH47" i="19"/>
  <c r="BH28" i="19"/>
  <c r="BG38" i="19"/>
  <c r="BG57" i="19"/>
  <c r="BF67" i="19"/>
  <c r="BG32" i="19"/>
  <c r="F4" i="19" s="1"/>
  <c r="BG59" i="19"/>
  <c r="BF69" i="19"/>
  <c r="BI46" i="19"/>
  <c r="BI27" i="19"/>
  <c r="BH37" i="19"/>
  <c r="BH49" i="19"/>
  <c r="BH30" i="19"/>
  <c r="BG40" i="19"/>
  <c r="BG42" i="19" s="1"/>
  <c r="F8" i="19" s="1"/>
  <c r="BH51" i="19" l="1"/>
  <c r="BH52" i="19" s="1"/>
  <c r="BF71" i="19"/>
  <c r="J8" i="19"/>
  <c r="BI47" i="19"/>
  <c r="BI28" i="19"/>
  <c r="BH38" i="19"/>
  <c r="BJ46" i="19"/>
  <c r="BJ27" i="19"/>
  <c r="BI37" i="19"/>
  <c r="BH59" i="19"/>
  <c r="BG69" i="19"/>
  <c r="BH57" i="19"/>
  <c r="BG67" i="19"/>
  <c r="BI58" i="19"/>
  <c r="BH68" i="19"/>
  <c r="BI49" i="19"/>
  <c r="BI51" i="19" s="1"/>
  <c r="BI30" i="19"/>
  <c r="BH40" i="19"/>
  <c r="BH32" i="19"/>
  <c r="BI56" i="19"/>
  <c r="BH66" i="19"/>
  <c r="BG61" i="19"/>
  <c r="F5" i="19" s="1"/>
  <c r="F6" i="19" s="1"/>
  <c r="J4" i="19"/>
  <c r="BJ48" i="19"/>
  <c r="BJ29" i="19"/>
  <c r="BI39" i="19"/>
  <c r="BI52" i="19" l="1"/>
  <c r="BI32" i="19"/>
  <c r="BG71" i="19"/>
  <c r="F9" i="19" s="1"/>
  <c r="F10" i="19" s="1"/>
  <c r="BH42" i="19"/>
  <c r="BI59" i="19"/>
  <c r="BH69" i="19"/>
  <c r="BH61" i="19"/>
  <c r="BJ47" i="19"/>
  <c r="BJ28" i="19"/>
  <c r="BI38" i="19"/>
  <c r="BJ56" i="19"/>
  <c r="BI66" i="19"/>
  <c r="BK46" i="19"/>
  <c r="BK27" i="19"/>
  <c r="BJ37" i="19"/>
  <c r="BI57" i="19"/>
  <c r="BI61" i="19" s="1"/>
  <c r="BH67" i="19"/>
  <c r="BK48" i="19"/>
  <c r="BK29" i="19"/>
  <c r="BJ39" i="19"/>
  <c r="BJ49" i="19"/>
  <c r="BJ30" i="19"/>
  <c r="BI40" i="19"/>
  <c r="BJ58" i="19"/>
  <c r="BI68" i="19"/>
  <c r="BH71" i="19" l="1"/>
  <c r="BJ32" i="19"/>
  <c r="BJ51" i="19"/>
  <c r="BJ52" i="19" s="1"/>
  <c r="BI42" i="19"/>
  <c r="BK56" i="19"/>
  <c r="BJ66" i="19"/>
  <c r="BL46" i="19"/>
  <c r="BL27" i="19"/>
  <c r="BK37" i="19"/>
  <c r="BJ59" i="19"/>
  <c r="BI69" i="19"/>
  <c r="BJ57" i="19"/>
  <c r="BI67" i="19"/>
  <c r="BK58" i="19"/>
  <c r="BJ68" i="19"/>
  <c r="BK49" i="19"/>
  <c r="BK30" i="19"/>
  <c r="BJ40" i="19"/>
  <c r="BK47" i="19"/>
  <c r="BK28" i="19"/>
  <c r="BJ38" i="19"/>
  <c r="BL48" i="19"/>
  <c r="BL29" i="19"/>
  <c r="BK39" i="19"/>
  <c r="BK32" i="19" l="1"/>
  <c r="BJ42" i="19"/>
  <c r="BK51" i="19"/>
  <c r="BK52" i="19" s="1"/>
  <c r="BI71" i="19"/>
  <c r="BL58" i="19"/>
  <c r="BK68" i="19"/>
  <c r="BK57" i="19"/>
  <c r="BJ67" i="19"/>
  <c r="BM46" i="19"/>
  <c r="BM27" i="19"/>
  <c r="BL37" i="19"/>
  <c r="BL49" i="19"/>
  <c r="BL30" i="19"/>
  <c r="BK40" i="19"/>
  <c r="BL47" i="19"/>
  <c r="BL51" i="19" s="1"/>
  <c r="BL28" i="19"/>
  <c r="BK38" i="19"/>
  <c r="BK59" i="19"/>
  <c r="BJ69" i="19"/>
  <c r="BJ61" i="19"/>
  <c r="BL56" i="19"/>
  <c r="BK66" i="19"/>
  <c r="BM48" i="19"/>
  <c r="BM29" i="19"/>
  <c r="BL39" i="19"/>
  <c r="BK42" i="19" l="1"/>
  <c r="BL52" i="19"/>
  <c r="BJ71" i="19"/>
  <c r="BN48" i="19"/>
  <c r="BN29" i="19"/>
  <c r="BM39" i="19"/>
  <c r="BM47" i="19"/>
  <c r="BM28" i="19"/>
  <c r="BM32" i="19" s="1"/>
  <c r="BL38" i="19"/>
  <c r="BM49" i="19"/>
  <c r="BM30" i="19"/>
  <c r="BL40" i="19"/>
  <c r="BL57" i="19"/>
  <c r="BK67" i="19"/>
  <c r="BL59" i="19"/>
  <c r="BK69" i="19"/>
  <c r="BK71" i="19" s="1"/>
  <c r="BK61" i="19"/>
  <c r="BM56" i="19"/>
  <c r="BL66" i="19"/>
  <c r="BN46" i="19"/>
  <c r="BN27" i="19"/>
  <c r="BM37" i="19"/>
  <c r="BM58" i="19"/>
  <c r="BL68" i="19"/>
  <c r="BL32" i="19"/>
  <c r="BL42" i="19" l="1"/>
  <c r="BM51" i="19"/>
  <c r="BM52" i="19" s="1"/>
  <c r="BO27" i="19"/>
  <c r="BO46" i="19"/>
  <c r="BN37" i="19"/>
  <c r="BN47" i="19"/>
  <c r="BN28" i="19"/>
  <c r="BM38" i="19"/>
  <c r="BM57" i="19"/>
  <c r="BL67" i="19"/>
  <c r="BM59" i="19"/>
  <c r="BL69" i="19"/>
  <c r="BO48" i="19"/>
  <c r="BO29" i="19"/>
  <c r="BN39" i="19"/>
  <c r="BL61" i="19"/>
  <c r="BN58" i="19"/>
  <c r="BM68" i="19"/>
  <c r="BN56" i="19"/>
  <c r="BM66" i="19"/>
  <c r="BN49" i="19"/>
  <c r="BN30" i="19"/>
  <c r="BM40" i="19"/>
  <c r="BM42" i="19" l="1"/>
  <c r="BN51" i="19"/>
  <c r="BN52" i="19" s="1"/>
  <c r="BL71" i="19"/>
  <c r="BO58" i="19"/>
  <c r="BN68" i="19"/>
  <c r="BO28" i="19"/>
  <c r="BO47" i="19"/>
  <c r="BN38" i="19"/>
  <c r="BN42" i="19" s="1"/>
  <c r="BN59" i="19"/>
  <c r="BM69" i="19"/>
  <c r="BM61" i="19"/>
  <c r="BP48" i="19"/>
  <c r="BP29" i="19"/>
  <c r="BO39" i="19"/>
  <c r="BN57" i="19"/>
  <c r="BN61" i="19" s="1"/>
  <c r="BM67" i="19"/>
  <c r="BN32" i="19"/>
  <c r="BO56" i="19"/>
  <c r="BN66" i="19"/>
  <c r="BP46" i="19"/>
  <c r="BP27" i="19"/>
  <c r="BO37" i="19"/>
  <c r="BO49" i="19"/>
  <c r="BO30" i="19"/>
  <c r="BN40" i="19"/>
  <c r="BO32" i="19" l="1"/>
  <c r="BO51" i="19"/>
  <c r="BO52" i="19" s="1"/>
  <c r="BM71" i="19"/>
  <c r="BO59" i="19"/>
  <c r="BN69" i="19"/>
  <c r="BQ48" i="19"/>
  <c r="BQ29" i="19"/>
  <c r="BP39" i="19"/>
  <c r="BP49" i="19"/>
  <c r="BP30" i="19"/>
  <c r="BO40" i="19"/>
  <c r="BP47" i="19"/>
  <c r="BP28" i="19"/>
  <c r="BO38" i="19"/>
  <c r="BO42" i="19" s="1"/>
  <c r="BO57" i="19"/>
  <c r="BN67" i="19"/>
  <c r="BP56" i="19"/>
  <c r="BO66" i="19"/>
  <c r="BP58" i="19"/>
  <c r="BO68" i="19"/>
  <c r="BQ46" i="19"/>
  <c r="BQ27" i="19"/>
  <c r="BP37" i="19"/>
  <c r="BN71" i="19" l="1"/>
  <c r="BP51" i="19"/>
  <c r="BP52" i="19" s="1"/>
  <c r="BQ58" i="19"/>
  <c r="BP68" i="19"/>
  <c r="BQ47" i="19"/>
  <c r="BQ28" i="19"/>
  <c r="BP38" i="19"/>
  <c r="BR48" i="19"/>
  <c r="BR29" i="19"/>
  <c r="BQ39" i="19"/>
  <c r="BQ56" i="19"/>
  <c r="BP66" i="19"/>
  <c r="BP57" i="19"/>
  <c r="BO67" i="19"/>
  <c r="BR46" i="19"/>
  <c r="BR27" i="19"/>
  <c r="BQ37" i="19"/>
  <c r="BO61" i="19"/>
  <c r="BP59" i="19"/>
  <c r="BO69" i="19"/>
  <c r="BP32" i="19"/>
  <c r="BQ30" i="19"/>
  <c r="BQ49" i="19"/>
  <c r="BQ51" i="19" s="1"/>
  <c r="BQ52" i="19" s="1"/>
  <c r="BP40" i="19"/>
  <c r="BO71" i="19" l="1"/>
  <c r="BP42" i="19"/>
  <c r="BQ57" i="19"/>
  <c r="BP67" i="19"/>
  <c r="BS48" i="19"/>
  <c r="BS29" i="19"/>
  <c r="BS39" i="19" s="1"/>
  <c r="BR39" i="19"/>
  <c r="BQ61" i="19"/>
  <c r="BR56" i="19"/>
  <c r="BQ66" i="19"/>
  <c r="BR47" i="19"/>
  <c r="BR28" i="19"/>
  <c r="BQ38" i="19"/>
  <c r="BP61" i="19"/>
  <c r="BS46" i="19"/>
  <c r="BS27" i="19"/>
  <c r="BR37" i="19"/>
  <c r="BQ59" i="19"/>
  <c r="BP69" i="19"/>
  <c r="BQ32" i="19"/>
  <c r="BR58" i="19"/>
  <c r="BQ68" i="19"/>
  <c r="BR49" i="19"/>
  <c r="BR51" i="19" s="1"/>
  <c r="BR52" i="19" s="1"/>
  <c r="BR30" i="19"/>
  <c r="BQ40" i="19"/>
  <c r="BQ42" i="19" l="1"/>
  <c r="BP71" i="19"/>
  <c r="BS58" i="19"/>
  <c r="BS68" i="19" s="1"/>
  <c r="BR68" i="19"/>
  <c r="BR59" i="19"/>
  <c r="BQ69" i="19"/>
  <c r="BS47" i="19"/>
  <c r="BS28" i="19"/>
  <c r="BS38" i="19" s="1"/>
  <c r="BR38" i="19"/>
  <c r="BS49" i="19"/>
  <c r="BS30" i="19"/>
  <c r="BS40" i="19" s="1"/>
  <c r="BR40" i="19"/>
  <c r="BR32" i="19"/>
  <c r="BR57" i="19"/>
  <c r="BR61" i="19" s="1"/>
  <c r="BQ67" i="19"/>
  <c r="BS37" i="19"/>
  <c r="BS56" i="19"/>
  <c r="BR66" i="19"/>
  <c r="BQ71" i="19" l="1"/>
  <c r="BS51" i="19"/>
  <c r="BS52" i="19" s="1"/>
  <c r="BR42" i="19"/>
  <c r="BS66" i="19"/>
  <c r="BS59" i="19"/>
  <c r="BS69" i="19" s="1"/>
  <c r="BR69" i="19"/>
  <c r="BS42" i="19"/>
  <c r="BS57" i="19"/>
  <c r="BS67" i="19" s="1"/>
  <c r="BR67" i="19"/>
  <c r="BS32" i="19"/>
  <c r="BR71" i="19" l="1"/>
  <c r="BS71" i="19"/>
  <c r="BS61" i="19"/>
  <c r="K57" i="3" l="1"/>
  <c r="K56" i="3"/>
  <c r="K48" i="3"/>
  <c r="K47" i="3"/>
  <c r="K46" i="3"/>
  <c r="K51" i="3"/>
  <c r="K45" i="3"/>
  <c r="K52" i="3"/>
  <c r="K50" i="3"/>
  <c r="K37" i="3"/>
  <c r="K36" i="3"/>
  <c r="K35" i="3"/>
  <c r="K34" i="3"/>
  <c r="K33" i="3"/>
  <c r="K32" i="3"/>
  <c r="K31" i="3"/>
  <c r="K27" i="3"/>
  <c r="K26" i="3"/>
  <c r="K24" i="3"/>
  <c r="K23" i="3"/>
  <c r="K18" i="3"/>
  <c r="K16" i="3"/>
  <c r="K11" i="3"/>
  <c r="K17" i="3"/>
  <c r="P58" i="3"/>
  <c r="P53" i="3"/>
  <c r="D2" i="18"/>
  <c r="E2" i="18" s="1"/>
  <c r="F2" i="18" s="1"/>
  <c r="L24" i="18"/>
  <c r="L25" i="18" s="1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A29" i="18"/>
  <c r="A42" i="18" s="1"/>
  <c r="B29" i="18"/>
  <c r="C29" i="18"/>
  <c r="C42" i="18" s="1"/>
  <c r="D29" i="18"/>
  <c r="D42" i="18" s="1"/>
  <c r="E29" i="18"/>
  <c r="E42" i="18" s="1"/>
  <c r="F29" i="18"/>
  <c r="F42" i="18" s="1"/>
  <c r="G29" i="18"/>
  <c r="G42" i="18" s="1"/>
  <c r="H29" i="18"/>
  <c r="H42" i="18" s="1"/>
  <c r="I29" i="18"/>
  <c r="I42" i="18" s="1"/>
  <c r="J29" i="18"/>
  <c r="L29" i="18"/>
  <c r="A30" i="18"/>
  <c r="A43" i="18" s="1"/>
  <c r="B30" i="18"/>
  <c r="B43" i="18" s="1"/>
  <c r="C30" i="18"/>
  <c r="C43" i="18" s="1"/>
  <c r="D30" i="18"/>
  <c r="D43" i="18" s="1"/>
  <c r="E30" i="18"/>
  <c r="E43" i="18" s="1"/>
  <c r="F30" i="18"/>
  <c r="F43" i="18" s="1"/>
  <c r="G30" i="18"/>
  <c r="H30" i="18"/>
  <c r="I30" i="18"/>
  <c r="I43" i="18" s="1"/>
  <c r="J30" i="18"/>
  <c r="J43" i="18" s="1"/>
  <c r="L30" i="18"/>
  <c r="M30" i="18" s="1"/>
  <c r="A31" i="18"/>
  <c r="A44" i="18" s="1"/>
  <c r="B31" i="18"/>
  <c r="B44" i="18" s="1"/>
  <c r="C31" i="18"/>
  <c r="C44" i="18" s="1"/>
  <c r="D31" i="18"/>
  <c r="D44" i="18" s="1"/>
  <c r="E31" i="18"/>
  <c r="E44" i="18" s="1"/>
  <c r="F31" i="18"/>
  <c r="F44" i="18" s="1"/>
  <c r="G31" i="18"/>
  <c r="G44" i="18" s="1"/>
  <c r="H31" i="18"/>
  <c r="H44" i="18" s="1"/>
  <c r="I31" i="18"/>
  <c r="I44" i="18" s="1"/>
  <c r="J31" i="18"/>
  <c r="J44" i="18" s="1"/>
  <c r="L31" i="18"/>
  <c r="M31" i="18" s="1"/>
  <c r="A32" i="18"/>
  <c r="A45" i="18" s="1"/>
  <c r="B32" i="18"/>
  <c r="B45" i="18" s="1"/>
  <c r="C32" i="18"/>
  <c r="C45" i="18" s="1"/>
  <c r="D32" i="18"/>
  <c r="D45" i="18" s="1"/>
  <c r="E32" i="18"/>
  <c r="E45" i="18" s="1"/>
  <c r="F32" i="18"/>
  <c r="F45" i="18" s="1"/>
  <c r="G32" i="18"/>
  <c r="G45" i="18" s="1"/>
  <c r="H32" i="18"/>
  <c r="H45" i="18" s="1"/>
  <c r="I32" i="18"/>
  <c r="I45" i="18" s="1"/>
  <c r="J32" i="18"/>
  <c r="J45" i="18" s="1"/>
  <c r="L32" i="18"/>
  <c r="M32" i="18" s="1"/>
  <c r="N57" i="18" s="1"/>
  <c r="A33" i="18"/>
  <c r="A46" i="18" s="1"/>
  <c r="B33" i="18"/>
  <c r="B46" i="18" s="1"/>
  <c r="C33" i="18"/>
  <c r="C46" i="18" s="1"/>
  <c r="D33" i="18"/>
  <c r="D46" i="18" s="1"/>
  <c r="E33" i="18"/>
  <c r="E46" i="18" s="1"/>
  <c r="F33" i="18"/>
  <c r="G33" i="18"/>
  <c r="G46" i="18" s="1"/>
  <c r="H33" i="18"/>
  <c r="H46" i="18" s="1"/>
  <c r="I33" i="18"/>
  <c r="I46" i="18" s="1"/>
  <c r="J33" i="18"/>
  <c r="J46" i="18" s="1"/>
  <c r="L33" i="18"/>
  <c r="L46" i="18" s="1"/>
  <c r="A34" i="18"/>
  <c r="A47" i="18" s="1"/>
  <c r="B34" i="18"/>
  <c r="B47" i="18" s="1"/>
  <c r="C34" i="18"/>
  <c r="C47" i="18" s="1"/>
  <c r="D34" i="18"/>
  <c r="D47" i="18" s="1"/>
  <c r="E34" i="18"/>
  <c r="E47" i="18" s="1"/>
  <c r="F34" i="18"/>
  <c r="F47" i="18" s="1"/>
  <c r="G34" i="18"/>
  <c r="G47" i="18" s="1"/>
  <c r="H34" i="18"/>
  <c r="H47" i="18" s="1"/>
  <c r="I34" i="18"/>
  <c r="I47" i="18" s="1"/>
  <c r="J34" i="18"/>
  <c r="J47" i="18" s="1"/>
  <c r="L34" i="18"/>
  <c r="M34" i="18" s="1"/>
  <c r="A35" i="18"/>
  <c r="A48" i="18" s="1"/>
  <c r="B35" i="18"/>
  <c r="B48" i="18" s="1"/>
  <c r="C35" i="18"/>
  <c r="C48" i="18" s="1"/>
  <c r="D35" i="18"/>
  <c r="D48" i="18" s="1"/>
  <c r="E35" i="18"/>
  <c r="E48" i="18" s="1"/>
  <c r="F35" i="18"/>
  <c r="F48" i="18" s="1"/>
  <c r="G35" i="18"/>
  <c r="G48" i="18" s="1"/>
  <c r="H35" i="18"/>
  <c r="H48" i="18" s="1"/>
  <c r="I35" i="18"/>
  <c r="I48" i="18" s="1"/>
  <c r="J35" i="18"/>
  <c r="J48" i="18" s="1"/>
  <c r="L35" i="18"/>
  <c r="M35" i="18" s="1"/>
  <c r="K37" i="18"/>
  <c r="B42" i="18"/>
  <c r="J42" i="18"/>
  <c r="K42" i="18"/>
  <c r="L42" i="18"/>
  <c r="G43" i="18"/>
  <c r="H43" i="18"/>
  <c r="K43" i="18"/>
  <c r="K44" i="18"/>
  <c r="K45" i="18"/>
  <c r="F46" i="18"/>
  <c r="K46" i="18"/>
  <c r="K47" i="18"/>
  <c r="L47" i="18"/>
  <c r="K48" i="18"/>
  <c r="A54" i="18"/>
  <c r="A67" i="18" s="1"/>
  <c r="A80" i="18" s="1"/>
  <c r="B54" i="18"/>
  <c r="B67" i="18" s="1"/>
  <c r="B80" i="18" s="1"/>
  <c r="C54" i="18"/>
  <c r="C67" i="18" s="1"/>
  <c r="C80" i="18" s="1"/>
  <c r="D54" i="18"/>
  <c r="D67" i="18" s="1"/>
  <c r="D80" i="18" s="1"/>
  <c r="E54" i="18"/>
  <c r="E67" i="18" s="1"/>
  <c r="E80" i="18" s="1"/>
  <c r="F54" i="18"/>
  <c r="F67" i="18" s="1"/>
  <c r="F80" i="18" s="1"/>
  <c r="G54" i="18"/>
  <c r="G67" i="18" s="1"/>
  <c r="G80" i="18" s="1"/>
  <c r="H54" i="18"/>
  <c r="H67" i="18" s="1"/>
  <c r="H80" i="18" s="1"/>
  <c r="I54" i="18"/>
  <c r="I67" i="18" s="1"/>
  <c r="I80" i="18" s="1"/>
  <c r="L54" i="18"/>
  <c r="L67" i="18" s="1"/>
  <c r="L80" i="18" s="1"/>
  <c r="M54" i="18"/>
  <c r="A55" i="18"/>
  <c r="A68" i="18" s="1"/>
  <c r="A81" i="18" s="1"/>
  <c r="B55" i="18"/>
  <c r="B68" i="18" s="1"/>
  <c r="B81" i="18" s="1"/>
  <c r="C55" i="18"/>
  <c r="C68" i="18" s="1"/>
  <c r="C81" i="18" s="1"/>
  <c r="D55" i="18"/>
  <c r="D68" i="18" s="1"/>
  <c r="D81" i="18" s="1"/>
  <c r="E55" i="18"/>
  <c r="E68" i="18" s="1"/>
  <c r="E81" i="18" s="1"/>
  <c r="F55" i="18"/>
  <c r="F68" i="18" s="1"/>
  <c r="F81" i="18" s="1"/>
  <c r="G55" i="18"/>
  <c r="G68" i="18" s="1"/>
  <c r="G81" i="18" s="1"/>
  <c r="H55" i="18"/>
  <c r="H68" i="18" s="1"/>
  <c r="H81" i="18" s="1"/>
  <c r="I55" i="18"/>
  <c r="I68" i="18" s="1"/>
  <c r="I81" i="18" s="1"/>
  <c r="L55" i="18"/>
  <c r="L68" i="18" s="1"/>
  <c r="A56" i="18"/>
  <c r="A69" i="18" s="1"/>
  <c r="A82" i="18" s="1"/>
  <c r="B56" i="18"/>
  <c r="B69" i="18" s="1"/>
  <c r="B82" i="18" s="1"/>
  <c r="C56" i="18"/>
  <c r="C69" i="18" s="1"/>
  <c r="C82" i="18" s="1"/>
  <c r="D56" i="18"/>
  <c r="D69" i="18" s="1"/>
  <c r="D82" i="18" s="1"/>
  <c r="E56" i="18"/>
  <c r="E69" i="18" s="1"/>
  <c r="E82" i="18" s="1"/>
  <c r="F56" i="18"/>
  <c r="F69" i="18" s="1"/>
  <c r="F82" i="18" s="1"/>
  <c r="G56" i="18"/>
  <c r="G69" i="18" s="1"/>
  <c r="G82" i="18" s="1"/>
  <c r="H56" i="18"/>
  <c r="H69" i="18" s="1"/>
  <c r="H82" i="18" s="1"/>
  <c r="I56" i="18"/>
  <c r="I69" i="18" s="1"/>
  <c r="I82" i="18" s="1"/>
  <c r="L56" i="18"/>
  <c r="L69" i="18" s="1"/>
  <c r="A57" i="18"/>
  <c r="A70" i="18" s="1"/>
  <c r="A83" i="18" s="1"/>
  <c r="B57" i="18"/>
  <c r="B70" i="18" s="1"/>
  <c r="B83" i="18" s="1"/>
  <c r="C57" i="18"/>
  <c r="C70" i="18" s="1"/>
  <c r="C83" i="18" s="1"/>
  <c r="D57" i="18"/>
  <c r="D70" i="18" s="1"/>
  <c r="D83" i="18" s="1"/>
  <c r="E57" i="18"/>
  <c r="E70" i="18" s="1"/>
  <c r="E83" i="18" s="1"/>
  <c r="F57" i="18"/>
  <c r="F70" i="18" s="1"/>
  <c r="F83" i="18" s="1"/>
  <c r="G57" i="18"/>
  <c r="G70" i="18" s="1"/>
  <c r="G83" i="18" s="1"/>
  <c r="H57" i="18"/>
  <c r="H70" i="18" s="1"/>
  <c r="H83" i="18" s="1"/>
  <c r="I57" i="18"/>
  <c r="I70" i="18" s="1"/>
  <c r="I83" i="18" s="1"/>
  <c r="L57" i="18"/>
  <c r="L70" i="18" s="1"/>
  <c r="A58" i="18"/>
  <c r="A71" i="18" s="1"/>
  <c r="A84" i="18" s="1"/>
  <c r="B58" i="18"/>
  <c r="B71" i="18" s="1"/>
  <c r="B84" i="18" s="1"/>
  <c r="C58" i="18"/>
  <c r="C71" i="18" s="1"/>
  <c r="C84" i="18" s="1"/>
  <c r="D58" i="18"/>
  <c r="D71" i="18" s="1"/>
  <c r="D84" i="18" s="1"/>
  <c r="E58" i="18"/>
  <c r="E71" i="18" s="1"/>
  <c r="E84" i="18" s="1"/>
  <c r="F58" i="18"/>
  <c r="F71" i="18" s="1"/>
  <c r="F84" i="18" s="1"/>
  <c r="G58" i="18"/>
  <c r="G71" i="18" s="1"/>
  <c r="G84" i="18" s="1"/>
  <c r="H58" i="18"/>
  <c r="H71" i="18" s="1"/>
  <c r="H84" i="18" s="1"/>
  <c r="I58" i="18"/>
  <c r="I71" i="18" s="1"/>
  <c r="I84" i="18" s="1"/>
  <c r="L58" i="18"/>
  <c r="A59" i="18"/>
  <c r="A72" i="18" s="1"/>
  <c r="A85" i="18" s="1"/>
  <c r="B59" i="18"/>
  <c r="B72" i="18" s="1"/>
  <c r="B85" i="18" s="1"/>
  <c r="C59" i="18"/>
  <c r="C72" i="18" s="1"/>
  <c r="C85" i="18" s="1"/>
  <c r="D59" i="18"/>
  <c r="D72" i="18" s="1"/>
  <c r="D85" i="18" s="1"/>
  <c r="E59" i="18"/>
  <c r="E72" i="18" s="1"/>
  <c r="E85" i="18" s="1"/>
  <c r="F59" i="18"/>
  <c r="F72" i="18" s="1"/>
  <c r="F85" i="18" s="1"/>
  <c r="G59" i="18"/>
  <c r="G72" i="18" s="1"/>
  <c r="G85" i="18" s="1"/>
  <c r="H59" i="18"/>
  <c r="H72" i="18" s="1"/>
  <c r="H85" i="18" s="1"/>
  <c r="I59" i="18"/>
  <c r="I72" i="18" s="1"/>
  <c r="I85" i="18" s="1"/>
  <c r="L59" i="18"/>
  <c r="L72" i="18" s="1"/>
  <c r="L85" i="18" s="1"/>
  <c r="M59" i="18"/>
  <c r="A60" i="18"/>
  <c r="A73" i="18" s="1"/>
  <c r="A86" i="18" s="1"/>
  <c r="B60" i="18"/>
  <c r="B73" i="18" s="1"/>
  <c r="B86" i="18" s="1"/>
  <c r="C60" i="18"/>
  <c r="C73" i="18" s="1"/>
  <c r="C86" i="18" s="1"/>
  <c r="D60" i="18"/>
  <c r="D73" i="18" s="1"/>
  <c r="D86" i="18" s="1"/>
  <c r="E60" i="18"/>
  <c r="E73" i="18" s="1"/>
  <c r="E86" i="18" s="1"/>
  <c r="F60" i="18"/>
  <c r="F73" i="18" s="1"/>
  <c r="F86" i="18" s="1"/>
  <c r="G60" i="18"/>
  <c r="G73" i="18" s="1"/>
  <c r="G86" i="18" s="1"/>
  <c r="H60" i="18"/>
  <c r="H73" i="18" s="1"/>
  <c r="H86" i="18" s="1"/>
  <c r="I60" i="18"/>
  <c r="I73" i="18" s="1"/>
  <c r="I86" i="18" s="1"/>
  <c r="L60" i="18"/>
  <c r="L73" i="18" s="1"/>
  <c r="J67" i="18"/>
  <c r="J80" i="18" s="1"/>
  <c r="J68" i="18"/>
  <c r="J81" i="18" s="1"/>
  <c r="J69" i="18"/>
  <c r="J82" i="18" s="1"/>
  <c r="J70" i="18"/>
  <c r="J83" i="18" s="1"/>
  <c r="J71" i="18"/>
  <c r="J84" i="18" s="1"/>
  <c r="J72" i="18"/>
  <c r="J85" i="18" s="1"/>
  <c r="J73" i="18"/>
  <c r="J86" i="18" s="1"/>
  <c r="K75" i="18"/>
  <c r="K80" i="18"/>
  <c r="K81" i="18"/>
  <c r="K82" i="18"/>
  <c r="K83" i="18"/>
  <c r="K84" i="18"/>
  <c r="K85" i="18"/>
  <c r="K86" i="18"/>
  <c r="D2" i="17"/>
  <c r="E2" i="17" s="1"/>
  <c r="F2" i="17" s="1"/>
  <c r="L39" i="17"/>
  <c r="L40" i="17" s="1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A44" i="17"/>
  <c r="B44" i="17"/>
  <c r="B71" i="17" s="1"/>
  <c r="C44" i="17"/>
  <c r="C71" i="17" s="1"/>
  <c r="D44" i="17"/>
  <c r="D71" i="17" s="1"/>
  <c r="E44" i="17"/>
  <c r="E71" i="17" s="1"/>
  <c r="F44" i="17"/>
  <c r="F71" i="17" s="1"/>
  <c r="G44" i="17"/>
  <c r="G71" i="17" s="1"/>
  <c r="H44" i="17"/>
  <c r="H71" i="17" s="1"/>
  <c r="I44" i="17"/>
  <c r="I71" i="17" s="1"/>
  <c r="J44" i="17"/>
  <c r="J71" i="17" s="1"/>
  <c r="L44" i="17"/>
  <c r="M44" i="17" s="1"/>
  <c r="A45" i="17"/>
  <c r="B45" i="17"/>
  <c r="B72" i="17" s="1"/>
  <c r="C45" i="17"/>
  <c r="C72" i="17" s="1"/>
  <c r="D45" i="17"/>
  <c r="D72" i="17" s="1"/>
  <c r="E45" i="17"/>
  <c r="E72" i="17" s="1"/>
  <c r="F45" i="17"/>
  <c r="F72" i="17" s="1"/>
  <c r="G45" i="17"/>
  <c r="G72" i="17" s="1"/>
  <c r="H45" i="17"/>
  <c r="H72" i="17" s="1"/>
  <c r="I45" i="17"/>
  <c r="I72" i="17" s="1"/>
  <c r="J45" i="17"/>
  <c r="J72" i="17" s="1"/>
  <c r="L45" i="17"/>
  <c r="L72" i="17" s="1"/>
  <c r="A46" i="17"/>
  <c r="A73" i="17" s="1"/>
  <c r="B46" i="17"/>
  <c r="B73" i="17" s="1"/>
  <c r="C46" i="17"/>
  <c r="C73" i="17" s="1"/>
  <c r="D46" i="17"/>
  <c r="D73" i="17" s="1"/>
  <c r="E46" i="17"/>
  <c r="E73" i="17" s="1"/>
  <c r="F46" i="17"/>
  <c r="F73" i="17" s="1"/>
  <c r="G46" i="17"/>
  <c r="G73" i="17" s="1"/>
  <c r="H46" i="17"/>
  <c r="H73" i="17" s="1"/>
  <c r="I46" i="17"/>
  <c r="I73" i="17" s="1"/>
  <c r="J46" i="17"/>
  <c r="J73" i="17" s="1"/>
  <c r="L46" i="17"/>
  <c r="M46" i="17" s="1"/>
  <c r="N46" i="17" s="1"/>
  <c r="O46" i="17" s="1"/>
  <c r="A47" i="17"/>
  <c r="A74" i="17" s="1"/>
  <c r="B47" i="17"/>
  <c r="B74" i="17" s="1"/>
  <c r="C47" i="17"/>
  <c r="C74" i="17" s="1"/>
  <c r="D47" i="17"/>
  <c r="D74" i="17" s="1"/>
  <c r="E47" i="17"/>
  <c r="E74" i="17" s="1"/>
  <c r="F47" i="17"/>
  <c r="F74" i="17" s="1"/>
  <c r="G47" i="17"/>
  <c r="G74" i="17" s="1"/>
  <c r="H47" i="17"/>
  <c r="H74" i="17" s="1"/>
  <c r="I47" i="17"/>
  <c r="I74" i="17" s="1"/>
  <c r="J47" i="17"/>
  <c r="J74" i="17" s="1"/>
  <c r="L47" i="17"/>
  <c r="M47" i="17" s="1"/>
  <c r="N47" i="17" s="1"/>
  <c r="O47" i="17" s="1"/>
  <c r="P47" i="17" s="1"/>
  <c r="Q47" i="17" s="1"/>
  <c r="R47" i="17" s="1"/>
  <c r="A48" i="17"/>
  <c r="A75" i="17" s="1"/>
  <c r="B48" i="17"/>
  <c r="B75" i="17" s="1"/>
  <c r="C48" i="17"/>
  <c r="C75" i="17" s="1"/>
  <c r="D48" i="17"/>
  <c r="D75" i="17" s="1"/>
  <c r="E48" i="17"/>
  <c r="E75" i="17" s="1"/>
  <c r="F48" i="17"/>
  <c r="F75" i="17" s="1"/>
  <c r="G48" i="17"/>
  <c r="G75" i="17" s="1"/>
  <c r="H48" i="17"/>
  <c r="H75" i="17" s="1"/>
  <c r="I48" i="17"/>
  <c r="I75" i="17" s="1"/>
  <c r="J48" i="17"/>
  <c r="J75" i="17" s="1"/>
  <c r="L48" i="17"/>
  <c r="L75" i="17" s="1"/>
  <c r="A49" i="17"/>
  <c r="A76" i="17" s="1"/>
  <c r="B49" i="17"/>
  <c r="B76" i="17" s="1"/>
  <c r="C49" i="17"/>
  <c r="C76" i="17" s="1"/>
  <c r="D49" i="17"/>
  <c r="D76" i="17" s="1"/>
  <c r="E49" i="17"/>
  <c r="E76" i="17" s="1"/>
  <c r="F49" i="17"/>
  <c r="F76" i="17" s="1"/>
  <c r="G49" i="17"/>
  <c r="G76" i="17" s="1"/>
  <c r="H49" i="17"/>
  <c r="H76" i="17" s="1"/>
  <c r="I49" i="17"/>
  <c r="I76" i="17" s="1"/>
  <c r="J49" i="17"/>
  <c r="J76" i="17" s="1"/>
  <c r="L49" i="17"/>
  <c r="M49" i="17" s="1"/>
  <c r="N101" i="17" s="1"/>
  <c r="A50" i="17"/>
  <c r="A77" i="17" s="1"/>
  <c r="B50" i="17"/>
  <c r="B77" i="17" s="1"/>
  <c r="C50" i="17"/>
  <c r="C77" i="17" s="1"/>
  <c r="D50" i="17"/>
  <c r="D77" i="17" s="1"/>
  <c r="E50" i="17"/>
  <c r="E77" i="17" s="1"/>
  <c r="F50" i="17"/>
  <c r="F77" i="17" s="1"/>
  <c r="G50" i="17"/>
  <c r="G77" i="17" s="1"/>
  <c r="H50" i="17"/>
  <c r="H77" i="17" s="1"/>
  <c r="I50" i="17"/>
  <c r="I77" i="17" s="1"/>
  <c r="J50" i="17"/>
  <c r="J77" i="17" s="1"/>
  <c r="L50" i="17"/>
  <c r="M50" i="17" s="1"/>
  <c r="A51" i="17"/>
  <c r="A78" i="17" s="1"/>
  <c r="B51" i="17"/>
  <c r="B78" i="17" s="1"/>
  <c r="C51" i="17"/>
  <c r="C78" i="17" s="1"/>
  <c r="D51" i="17"/>
  <c r="D78" i="17" s="1"/>
  <c r="E51" i="17"/>
  <c r="E78" i="17" s="1"/>
  <c r="F51" i="17"/>
  <c r="F78" i="17" s="1"/>
  <c r="G51" i="17"/>
  <c r="G78" i="17" s="1"/>
  <c r="H51" i="17"/>
  <c r="H78" i="17" s="1"/>
  <c r="I51" i="17"/>
  <c r="I78" i="17" s="1"/>
  <c r="J51" i="17"/>
  <c r="J78" i="17" s="1"/>
  <c r="L51" i="17"/>
  <c r="L78" i="17" s="1"/>
  <c r="A52" i="17"/>
  <c r="A79" i="17" s="1"/>
  <c r="B52" i="17"/>
  <c r="B79" i="17" s="1"/>
  <c r="C52" i="17"/>
  <c r="C79" i="17" s="1"/>
  <c r="D52" i="17"/>
  <c r="D79" i="17" s="1"/>
  <c r="E52" i="17"/>
  <c r="E79" i="17" s="1"/>
  <c r="F52" i="17"/>
  <c r="F79" i="17" s="1"/>
  <c r="G52" i="17"/>
  <c r="G79" i="17" s="1"/>
  <c r="H52" i="17"/>
  <c r="H79" i="17" s="1"/>
  <c r="I52" i="17"/>
  <c r="I79" i="17" s="1"/>
  <c r="J52" i="17"/>
  <c r="J79" i="17" s="1"/>
  <c r="L52" i="17"/>
  <c r="M52" i="17" s="1"/>
  <c r="A53" i="17"/>
  <c r="A80" i="17" s="1"/>
  <c r="B53" i="17"/>
  <c r="B80" i="17" s="1"/>
  <c r="C53" i="17"/>
  <c r="C80" i="17" s="1"/>
  <c r="D53" i="17"/>
  <c r="D80" i="17" s="1"/>
  <c r="E53" i="17"/>
  <c r="E80" i="17" s="1"/>
  <c r="F53" i="17"/>
  <c r="F80" i="17" s="1"/>
  <c r="G53" i="17"/>
  <c r="G80" i="17" s="1"/>
  <c r="H53" i="17"/>
  <c r="H80" i="17" s="1"/>
  <c r="I53" i="17"/>
  <c r="I80" i="17" s="1"/>
  <c r="J53" i="17"/>
  <c r="J80" i="17" s="1"/>
  <c r="L53" i="17"/>
  <c r="M53" i="17" s="1"/>
  <c r="A54" i="17"/>
  <c r="A81" i="17" s="1"/>
  <c r="B54" i="17"/>
  <c r="B81" i="17" s="1"/>
  <c r="C54" i="17"/>
  <c r="C81" i="17" s="1"/>
  <c r="D54" i="17"/>
  <c r="D81" i="17" s="1"/>
  <c r="E54" i="17"/>
  <c r="E81" i="17" s="1"/>
  <c r="F54" i="17"/>
  <c r="F81" i="17" s="1"/>
  <c r="G54" i="17"/>
  <c r="G81" i="17" s="1"/>
  <c r="H54" i="17"/>
  <c r="H81" i="17" s="1"/>
  <c r="I54" i="17"/>
  <c r="I81" i="17" s="1"/>
  <c r="J54" i="17"/>
  <c r="J81" i="17" s="1"/>
  <c r="L54" i="17"/>
  <c r="M54" i="17" s="1"/>
  <c r="N54" i="17" s="1"/>
  <c r="O54" i="17" s="1"/>
  <c r="A55" i="17"/>
  <c r="A82" i="17" s="1"/>
  <c r="B55" i="17"/>
  <c r="B82" i="17" s="1"/>
  <c r="C55" i="17"/>
  <c r="C82" i="17" s="1"/>
  <c r="D55" i="17"/>
  <c r="D82" i="17" s="1"/>
  <c r="E55" i="17"/>
  <c r="E82" i="17" s="1"/>
  <c r="F55" i="17"/>
  <c r="F82" i="17" s="1"/>
  <c r="G55" i="17"/>
  <c r="G82" i="17" s="1"/>
  <c r="H55" i="17"/>
  <c r="H82" i="17" s="1"/>
  <c r="I55" i="17"/>
  <c r="I82" i="17" s="1"/>
  <c r="J55" i="17"/>
  <c r="J82" i="17" s="1"/>
  <c r="L55" i="17"/>
  <c r="M107" i="17" s="1"/>
  <c r="A56" i="17"/>
  <c r="A83" i="17" s="1"/>
  <c r="B56" i="17"/>
  <c r="B83" i="17" s="1"/>
  <c r="C56" i="17"/>
  <c r="C83" i="17" s="1"/>
  <c r="D56" i="17"/>
  <c r="D83" i="17" s="1"/>
  <c r="E56" i="17"/>
  <c r="E83" i="17" s="1"/>
  <c r="F56" i="17"/>
  <c r="F83" i="17" s="1"/>
  <c r="G56" i="17"/>
  <c r="G83" i="17" s="1"/>
  <c r="H56" i="17"/>
  <c r="H83" i="17" s="1"/>
  <c r="I56" i="17"/>
  <c r="I83" i="17" s="1"/>
  <c r="J56" i="17"/>
  <c r="J83" i="17" s="1"/>
  <c r="L56" i="17"/>
  <c r="M108" i="17" s="1"/>
  <c r="A57" i="17"/>
  <c r="A84" i="17" s="1"/>
  <c r="B57" i="17"/>
  <c r="B84" i="17" s="1"/>
  <c r="C57" i="17"/>
  <c r="C84" i="17" s="1"/>
  <c r="D57" i="17"/>
  <c r="D84" i="17" s="1"/>
  <c r="E57" i="17"/>
  <c r="E84" i="17" s="1"/>
  <c r="F57" i="17"/>
  <c r="F84" i="17" s="1"/>
  <c r="G57" i="17"/>
  <c r="G84" i="17" s="1"/>
  <c r="H57" i="17"/>
  <c r="H84" i="17" s="1"/>
  <c r="I57" i="17"/>
  <c r="I84" i="17" s="1"/>
  <c r="J57" i="17"/>
  <c r="J84" i="17" s="1"/>
  <c r="L57" i="17"/>
  <c r="M57" i="17" s="1"/>
  <c r="A58" i="17"/>
  <c r="A85" i="17" s="1"/>
  <c r="B58" i="17"/>
  <c r="B85" i="17" s="1"/>
  <c r="C58" i="17"/>
  <c r="C85" i="17" s="1"/>
  <c r="D58" i="17"/>
  <c r="D85" i="17" s="1"/>
  <c r="E58" i="17"/>
  <c r="E85" i="17" s="1"/>
  <c r="F58" i="17"/>
  <c r="F85" i="17" s="1"/>
  <c r="G58" i="17"/>
  <c r="G85" i="17" s="1"/>
  <c r="H58" i="17"/>
  <c r="H85" i="17" s="1"/>
  <c r="I58" i="17"/>
  <c r="I85" i="17" s="1"/>
  <c r="J58" i="17"/>
  <c r="J85" i="17" s="1"/>
  <c r="L58" i="17"/>
  <c r="L85" i="17" s="1"/>
  <c r="A59" i="17"/>
  <c r="A86" i="17" s="1"/>
  <c r="B59" i="17"/>
  <c r="B86" i="17" s="1"/>
  <c r="C59" i="17"/>
  <c r="C86" i="17" s="1"/>
  <c r="D59" i="17"/>
  <c r="D86" i="17" s="1"/>
  <c r="E59" i="17"/>
  <c r="E86" i="17" s="1"/>
  <c r="F59" i="17"/>
  <c r="F86" i="17" s="1"/>
  <c r="G59" i="17"/>
  <c r="G86" i="17" s="1"/>
  <c r="H59" i="17"/>
  <c r="H86" i="17" s="1"/>
  <c r="I59" i="17"/>
  <c r="I86" i="17" s="1"/>
  <c r="J59" i="17"/>
  <c r="J86" i="17" s="1"/>
  <c r="L59" i="17"/>
  <c r="L86" i="17" s="1"/>
  <c r="A60" i="17"/>
  <c r="A87" i="17" s="1"/>
  <c r="B60" i="17"/>
  <c r="B87" i="17" s="1"/>
  <c r="C60" i="17"/>
  <c r="C87" i="17" s="1"/>
  <c r="D60" i="17"/>
  <c r="D87" i="17" s="1"/>
  <c r="E60" i="17"/>
  <c r="E87" i="17" s="1"/>
  <c r="F60" i="17"/>
  <c r="F87" i="17" s="1"/>
  <c r="G60" i="17"/>
  <c r="G87" i="17" s="1"/>
  <c r="H60" i="17"/>
  <c r="H87" i="17" s="1"/>
  <c r="I60" i="17"/>
  <c r="I87" i="17" s="1"/>
  <c r="J60" i="17"/>
  <c r="J87" i="17" s="1"/>
  <c r="L60" i="17"/>
  <c r="L87" i="17" s="1"/>
  <c r="A61" i="17"/>
  <c r="A88" i="17" s="1"/>
  <c r="B61" i="17"/>
  <c r="B88" i="17" s="1"/>
  <c r="C61" i="17"/>
  <c r="C88" i="17" s="1"/>
  <c r="D61" i="17"/>
  <c r="D88" i="17" s="1"/>
  <c r="E61" i="17"/>
  <c r="E88" i="17" s="1"/>
  <c r="F61" i="17"/>
  <c r="F88" i="17" s="1"/>
  <c r="G61" i="17"/>
  <c r="G88" i="17" s="1"/>
  <c r="H61" i="17"/>
  <c r="H88" i="17" s="1"/>
  <c r="I61" i="17"/>
  <c r="I88" i="17" s="1"/>
  <c r="J61" i="17"/>
  <c r="J88" i="17" s="1"/>
  <c r="L61" i="17"/>
  <c r="M61" i="17" s="1"/>
  <c r="N113" i="17" s="1"/>
  <c r="A62" i="17"/>
  <c r="A89" i="17" s="1"/>
  <c r="B62" i="17"/>
  <c r="B89" i="17" s="1"/>
  <c r="C62" i="17"/>
  <c r="C89" i="17" s="1"/>
  <c r="D62" i="17"/>
  <c r="D89" i="17" s="1"/>
  <c r="E62" i="17"/>
  <c r="E89" i="17" s="1"/>
  <c r="F62" i="17"/>
  <c r="F89" i="17" s="1"/>
  <c r="G62" i="17"/>
  <c r="G89" i="17" s="1"/>
  <c r="H62" i="17"/>
  <c r="H89" i="17" s="1"/>
  <c r="I62" i="17"/>
  <c r="I89" i="17" s="1"/>
  <c r="J62" i="17"/>
  <c r="J89" i="17" s="1"/>
  <c r="L62" i="17"/>
  <c r="M62" i="17" s="1"/>
  <c r="N62" i="17" s="1"/>
  <c r="O114" i="17" s="1"/>
  <c r="A63" i="17"/>
  <c r="A90" i="17" s="1"/>
  <c r="B63" i="17"/>
  <c r="B90" i="17" s="1"/>
  <c r="C63" i="17"/>
  <c r="C90" i="17" s="1"/>
  <c r="D63" i="17"/>
  <c r="D90" i="17" s="1"/>
  <c r="E63" i="17"/>
  <c r="E90" i="17" s="1"/>
  <c r="F63" i="17"/>
  <c r="F90" i="17" s="1"/>
  <c r="G63" i="17"/>
  <c r="G90" i="17" s="1"/>
  <c r="H63" i="17"/>
  <c r="H90" i="17" s="1"/>
  <c r="I63" i="17"/>
  <c r="I90" i="17" s="1"/>
  <c r="J63" i="17"/>
  <c r="J90" i="17" s="1"/>
  <c r="L63" i="17"/>
  <c r="M115" i="17" s="1"/>
  <c r="A64" i="17"/>
  <c r="A91" i="17" s="1"/>
  <c r="B64" i="17"/>
  <c r="B91" i="17" s="1"/>
  <c r="C64" i="17"/>
  <c r="C91" i="17" s="1"/>
  <c r="D64" i="17"/>
  <c r="D91" i="17" s="1"/>
  <c r="E64" i="17"/>
  <c r="E91" i="17" s="1"/>
  <c r="F64" i="17"/>
  <c r="F91" i="17" s="1"/>
  <c r="G64" i="17"/>
  <c r="G91" i="17" s="1"/>
  <c r="H64" i="17"/>
  <c r="H91" i="17" s="1"/>
  <c r="I64" i="17"/>
  <c r="I91" i="17" s="1"/>
  <c r="J64" i="17"/>
  <c r="J91" i="17" s="1"/>
  <c r="L64" i="17"/>
  <c r="M64" i="17" s="1"/>
  <c r="N64" i="17" s="1"/>
  <c r="O64" i="17" s="1"/>
  <c r="P64" i="17" s="1"/>
  <c r="Q116" i="17" s="1"/>
  <c r="K66" i="17"/>
  <c r="A71" i="17"/>
  <c r="K71" i="17"/>
  <c r="L71" i="17"/>
  <c r="A72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A96" i="17"/>
  <c r="A123" i="17" s="1"/>
  <c r="A150" i="17" s="1"/>
  <c r="B96" i="17"/>
  <c r="B123" i="17" s="1"/>
  <c r="B150" i="17" s="1"/>
  <c r="C96" i="17"/>
  <c r="C123" i="17" s="1"/>
  <c r="C150" i="17" s="1"/>
  <c r="D96" i="17"/>
  <c r="D123" i="17" s="1"/>
  <c r="D150" i="17" s="1"/>
  <c r="E96" i="17"/>
  <c r="E123" i="17" s="1"/>
  <c r="E150" i="17" s="1"/>
  <c r="F96" i="17"/>
  <c r="F123" i="17" s="1"/>
  <c r="F150" i="17" s="1"/>
  <c r="G96" i="17"/>
  <c r="G123" i="17" s="1"/>
  <c r="G150" i="17" s="1"/>
  <c r="H96" i="17"/>
  <c r="H123" i="17" s="1"/>
  <c r="H150" i="17" s="1"/>
  <c r="I96" i="17"/>
  <c r="I123" i="17" s="1"/>
  <c r="I150" i="17" s="1"/>
  <c r="L96" i="17"/>
  <c r="L123" i="17" s="1"/>
  <c r="A97" i="17"/>
  <c r="A124" i="17" s="1"/>
  <c r="A151" i="17" s="1"/>
  <c r="B97" i="17"/>
  <c r="B124" i="17" s="1"/>
  <c r="B151" i="17" s="1"/>
  <c r="C97" i="17"/>
  <c r="C124" i="17" s="1"/>
  <c r="C151" i="17" s="1"/>
  <c r="D97" i="17"/>
  <c r="D124" i="17" s="1"/>
  <c r="D151" i="17" s="1"/>
  <c r="E97" i="17"/>
  <c r="E124" i="17" s="1"/>
  <c r="E151" i="17" s="1"/>
  <c r="F97" i="17"/>
  <c r="F124" i="17" s="1"/>
  <c r="F151" i="17" s="1"/>
  <c r="G97" i="17"/>
  <c r="G124" i="17" s="1"/>
  <c r="G151" i="17" s="1"/>
  <c r="H97" i="17"/>
  <c r="H124" i="17" s="1"/>
  <c r="H151" i="17" s="1"/>
  <c r="I97" i="17"/>
  <c r="I124" i="17" s="1"/>
  <c r="I151" i="17" s="1"/>
  <c r="L97" i="17"/>
  <c r="A98" i="17"/>
  <c r="A125" i="17" s="1"/>
  <c r="A152" i="17" s="1"/>
  <c r="B98" i="17"/>
  <c r="B125" i="17" s="1"/>
  <c r="B152" i="17" s="1"/>
  <c r="C98" i="17"/>
  <c r="C125" i="17" s="1"/>
  <c r="C152" i="17" s="1"/>
  <c r="D98" i="17"/>
  <c r="D125" i="17" s="1"/>
  <c r="D152" i="17" s="1"/>
  <c r="E98" i="17"/>
  <c r="E125" i="17" s="1"/>
  <c r="E152" i="17" s="1"/>
  <c r="F98" i="17"/>
  <c r="F125" i="17" s="1"/>
  <c r="F152" i="17" s="1"/>
  <c r="G98" i="17"/>
  <c r="G125" i="17" s="1"/>
  <c r="G152" i="17" s="1"/>
  <c r="H98" i="17"/>
  <c r="H125" i="17" s="1"/>
  <c r="H152" i="17" s="1"/>
  <c r="I98" i="17"/>
  <c r="I125" i="17" s="1"/>
  <c r="I152" i="17" s="1"/>
  <c r="L98" i="17"/>
  <c r="L125" i="17" s="1"/>
  <c r="A99" i="17"/>
  <c r="A126" i="17" s="1"/>
  <c r="A153" i="17" s="1"/>
  <c r="B99" i="17"/>
  <c r="B126" i="17" s="1"/>
  <c r="B153" i="17" s="1"/>
  <c r="C99" i="17"/>
  <c r="C126" i="17" s="1"/>
  <c r="C153" i="17" s="1"/>
  <c r="D99" i="17"/>
  <c r="D126" i="17" s="1"/>
  <c r="D153" i="17" s="1"/>
  <c r="E99" i="17"/>
  <c r="E126" i="17" s="1"/>
  <c r="E153" i="17" s="1"/>
  <c r="F99" i="17"/>
  <c r="F126" i="17" s="1"/>
  <c r="F153" i="17" s="1"/>
  <c r="G99" i="17"/>
  <c r="G126" i="17" s="1"/>
  <c r="G153" i="17" s="1"/>
  <c r="H99" i="17"/>
  <c r="H126" i="17" s="1"/>
  <c r="H153" i="17" s="1"/>
  <c r="I99" i="17"/>
  <c r="I126" i="17" s="1"/>
  <c r="I153" i="17" s="1"/>
  <c r="L99" i="17"/>
  <c r="L126" i="17" s="1"/>
  <c r="A100" i="17"/>
  <c r="A127" i="17" s="1"/>
  <c r="A154" i="17" s="1"/>
  <c r="B100" i="17"/>
  <c r="B127" i="17" s="1"/>
  <c r="B154" i="17" s="1"/>
  <c r="C100" i="17"/>
  <c r="C127" i="17" s="1"/>
  <c r="C154" i="17" s="1"/>
  <c r="D100" i="17"/>
  <c r="D127" i="17" s="1"/>
  <c r="D154" i="17" s="1"/>
  <c r="E100" i="17"/>
  <c r="E127" i="17" s="1"/>
  <c r="E154" i="17" s="1"/>
  <c r="F100" i="17"/>
  <c r="F127" i="17" s="1"/>
  <c r="F154" i="17" s="1"/>
  <c r="G100" i="17"/>
  <c r="G127" i="17" s="1"/>
  <c r="G154" i="17" s="1"/>
  <c r="H100" i="17"/>
  <c r="H127" i="17" s="1"/>
  <c r="H154" i="17" s="1"/>
  <c r="I100" i="17"/>
  <c r="I127" i="17" s="1"/>
  <c r="I154" i="17" s="1"/>
  <c r="L100" i="17"/>
  <c r="L127" i="17" s="1"/>
  <c r="A101" i="17"/>
  <c r="A128" i="17" s="1"/>
  <c r="A155" i="17" s="1"/>
  <c r="B101" i="17"/>
  <c r="B128" i="17" s="1"/>
  <c r="B155" i="17" s="1"/>
  <c r="C101" i="17"/>
  <c r="C128" i="17" s="1"/>
  <c r="C155" i="17" s="1"/>
  <c r="D101" i="17"/>
  <c r="D128" i="17" s="1"/>
  <c r="D155" i="17" s="1"/>
  <c r="E101" i="17"/>
  <c r="E128" i="17" s="1"/>
  <c r="E155" i="17" s="1"/>
  <c r="F101" i="17"/>
  <c r="F128" i="17" s="1"/>
  <c r="F155" i="17" s="1"/>
  <c r="G101" i="17"/>
  <c r="G128" i="17" s="1"/>
  <c r="G155" i="17" s="1"/>
  <c r="H101" i="17"/>
  <c r="H128" i="17" s="1"/>
  <c r="H155" i="17" s="1"/>
  <c r="I101" i="17"/>
  <c r="I128" i="17" s="1"/>
  <c r="I155" i="17" s="1"/>
  <c r="L101" i="17"/>
  <c r="L128" i="17" s="1"/>
  <c r="L155" i="17" s="1"/>
  <c r="A102" i="17"/>
  <c r="A129" i="17" s="1"/>
  <c r="A156" i="17" s="1"/>
  <c r="B102" i="17"/>
  <c r="B129" i="17" s="1"/>
  <c r="B156" i="17" s="1"/>
  <c r="C102" i="17"/>
  <c r="C129" i="17" s="1"/>
  <c r="C156" i="17" s="1"/>
  <c r="D102" i="17"/>
  <c r="D129" i="17" s="1"/>
  <c r="D156" i="17" s="1"/>
  <c r="E102" i="17"/>
  <c r="E129" i="17" s="1"/>
  <c r="E156" i="17" s="1"/>
  <c r="F102" i="17"/>
  <c r="F129" i="17" s="1"/>
  <c r="F156" i="17" s="1"/>
  <c r="G102" i="17"/>
  <c r="G129" i="17" s="1"/>
  <c r="G156" i="17" s="1"/>
  <c r="H102" i="17"/>
  <c r="H129" i="17" s="1"/>
  <c r="H156" i="17" s="1"/>
  <c r="I102" i="17"/>
  <c r="I129" i="17" s="1"/>
  <c r="I156" i="17" s="1"/>
  <c r="L102" i="17"/>
  <c r="L129" i="17" s="1"/>
  <c r="L156" i="17" s="1"/>
  <c r="A103" i="17"/>
  <c r="A130" i="17" s="1"/>
  <c r="A157" i="17" s="1"/>
  <c r="B103" i="17"/>
  <c r="B130" i="17" s="1"/>
  <c r="B157" i="17" s="1"/>
  <c r="C103" i="17"/>
  <c r="C130" i="17" s="1"/>
  <c r="C157" i="17" s="1"/>
  <c r="D103" i="17"/>
  <c r="D130" i="17" s="1"/>
  <c r="D157" i="17" s="1"/>
  <c r="E103" i="17"/>
  <c r="E130" i="17" s="1"/>
  <c r="E157" i="17" s="1"/>
  <c r="F103" i="17"/>
  <c r="F130" i="17" s="1"/>
  <c r="F157" i="17" s="1"/>
  <c r="G103" i="17"/>
  <c r="G130" i="17" s="1"/>
  <c r="G157" i="17" s="1"/>
  <c r="H103" i="17"/>
  <c r="H130" i="17" s="1"/>
  <c r="H157" i="17" s="1"/>
  <c r="I103" i="17"/>
  <c r="I130" i="17" s="1"/>
  <c r="I157" i="17" s="1"/>
  <c r="L103" i="17"/>
  <c r="L130" i="17" s="1"/>
  <c r="A104" i="17"/>
  <c r="A131" i="17" s="1"/>
  <c r="A158" i="17" s="1"/>
  <c r="B104" i="17"/>
  <c r="B131" i="17" s="1"/>
  <c r="B158" i="17" s="1"/>
  <c r="C104" i="17"/>
  <c r="C131" i="17" s="1"/>
  <c r="C158" i="17" s="1"/>
  <c r="D104" i="17"/>
  <c r="D131" i="17" s="1"/>
  <c r="D158" i="17" s="1"/>
  <c r="E104" i="17"/>
  <c r="E131" i="17" s="1"/>
  <c r="E158" i="17" s="1"/>
  <c r="F104" i="17"/>
  <c r="F131" i="17" s="1"/>
  <c r="F158" i="17" s="1"/>
  <c r="G104" i="17"/>
  <c r="G131" i="17" s="1"/>
  <c r="G158" i="17" s="1"/>
  <c r="H104" i="17"/>
  <c r="H131" i="17" s="1"/>
  <c r="H158" i="17" s="1"/>
  <c r="I104" i="17"/>
  <c r="I131" i="17" s="1"/>
  <c r="I158" i="17" s="1"/>
  <c r="L104" i="17"/>
  <c r="L131" i="17" s="1"/>
  <c r="A105" i="17"/>
  <c r="A132" i="17" s="1"/>
  <c r="A159" i="17" s="1"/>
  <c r="B105" i="17"/>
  <c r="B132" i="17" s="1"/>
  <c r="B159" i="17" s="1"/>
  <c r="C105" i="17"/>
  <c r="C132" i="17" s="1"/>
  <c r="C159" i="17" s="1"/>
  <c r="D105" i="17"/>
  <c r="D132" i="17" s="1"/>
  <c r="D159" i="17" s="1"/>
  <c r="E105" i="17"/>
  <c r="E132" i="17" s="1"/>
  <c r="E159" i="17" s="1"/>
  <c r="F105" i="17"/>
  <c r="F132" i="17" s="1"/>
  <c r="F159" i="17" s="1"/>
  <c r="G105" i="17"/>
  <c r="G132" i="17" s="1"/>
  <c r="G159" i="17" s="1"/>
  <c r="H105" i="17"/>
  <c r="H132" i="17" s="1"/>
  <c r="H159" i="17" s="1"/>
  <c r="I105" i="17"/>
  <c r="I132" i="17" s="1"/>
  <c r="I159" i="17" s="1"/>
  <c r="L105" i="17"/>
  <c r="L132" i="17" s="1"/>
  <c r="A106" i="17"/>
  <c r="A133" i="17" s="1"/>
  <c r="A160" i="17" s="1"/>
  <c r="B106" i="17"/>
  <c r="B133" i="17" s="1"/>
  <c r="B160" i="17" s="1"/>
  <c r="C106" i="17"/>
  <c r="C133" i="17" s="1"/>
  <c r="C160" i="17" s="1"/>
  <c r="D106" i="17"/>
  <c r="D133" i="17" s="1"/>
  <c r="D160" i="17" s="1"/>
  <c r="E106" i="17"/>
  <c r="E133" i="17" s="1"/>
  <c r="E160" i="17" s="1"/>
  <c r="F106" i="17"/>
  <c r="F133" i="17" s="1"/>
  <c r="F160" i="17" s="1"/>
  <c r="G106" i="17"/>
  <c r="G133" i="17" s="1"/>
  <c r="G160" i="17" s="1"/>
  <c r="H106" i="17"/>
  <c r="H133" i="17" s="1"/>
  <c r="H160" i="17" s="1"/>
  <c r="I106" i="17"/>
  <c r="I133" i="17" s="1"/>
  <c r="I160" i="17" s="1"/>
  <c r="L106" i="17"/>
  <c r="L133" i="17" s="1"/>
  <c r="L160" i="17" s="1"/>
  <c r="A107" i="17"/>
  <c r="A134" i="17" s="1"/>
  <c r="A161" i="17" s="1"/>
  <c r="B107" i="17"/>
  <c r="B134" i="17" s="1"/>
  <c r="B161" i="17" s="1"/>
  <c r="C107" i="17"/>
  <c r="C134" i="17" s="1"/>
  <c r="C161" i="17" s="1"/>
  <c r="D107" i="17"/>
  <c r="D134" i="17" s="1"/>
  <c r="D161" i="17" s="1"/>
  <c r="E107" i="17"/>
  <c r="E134" i="17" s="1"/>
  <c r="E161" i="17" s="1"/>
  <c r="F107" i="17"/>
  <c r="F134" i="17" s="1"/>
  <c r="F161" i="17" s="1"/>
  <c r="G107" i="17"/>
  <c r="G134" i="17" s="1"/>
  <c r="G161" i="17" s="1"/>
  <c r="H107" i="17"/>
  <c r="H134" i="17" s="1"/>
  <c r="H161" i="17" s="1"/>
  <c r="I107" i="17"/>
  <c r="I134" i="17" s="1"/>
  <c r="I161" i="17" s="1"/>
  <c r="L107" i="17"/>
  <c r="L134" i="17" s="1"/>
  <c r="A108" i="17"/>
  <c r="A135" i="17" s="1"/>
  <c r="A162" i="17" s="1"/>
  <c r="B108" i="17"/>
  <c r="B135" i="17" s="1"/>
  <c r="B162" i="17" s="1"/>
  <c r="C108" i="17"/>
  <c r="C135" i="17" s="1"/>
  <c r="C162" i="17" s="1"/>
  <c r="D108" i="17"/>
  <c r="D135" i="17" s="1"/>
  <c r="D162" i="17" s="1"/>
  <c r="E108" i="17"/>
  <c r="E135" i="17" s="1"/>
  <c r="E162" i="17" s="1"/>
  <c r="F108" i="17"/>
  <c r="F135" i="17" s="1"/>
  <c r="F162" i="17" s="1"/>
  <c r="G108" i="17"/>
  <c r="G135" i="17" s="1"/>
  <c r="G162" i="17" s="1"/>
  <c r="H108" i="17"/>
  <c r="H135" i="17" s="1"/>
  <c r="H162" i="17" s="1"/>
  <c r="I108" i="17"/>
  <c r="I135" i="17" s="1"/>
  <c r="I162" i="17" s="1"/>
  <c r="L108" i="17"/>
  <c r="L135" i="17" s="1"/>
  <c r="L162" i="17" s="1"/>
  <c r="A109" i="17"/>
  <c r="A136" i="17" s="1"/>
  <c r="A163" i="17" s="1"/>
  <c r="B109" i="17"/>
  <c r="B136" i="17" s="1"/>
  <c r="B163" i="17" s="1"/>
  <c r="C109" i="17"/>
  <c r="C136" i="17" s="1"/>
  <c r="C163" i="17" s="1"/>
  <c r="D109" i="17"/>
  <c r="D136" i="17" s="1"/>
  <c r="D163" i="17" s="1"/>
  <c r="E109" i="17"/>
  <c r="E136" i="17" s="1"/>
  <c r="E163" i="17" s="1"/>
  <c r="F109" i="17"/>
  <c r="F136" i="17" s="1"/>
  <c r="F163" i="17" s="1"/>
  <c r="G109" i="17"/>
  <c r="G136" i="17" s="1"/>
  <c r="G163" i="17" s="1"/>
  <c r="H109" i="17"/>
  <c r="H136" i="17" s="1"/>
  <c r="H163" i="17" s="1"/>
  <c r="I109" i="17"/>
  <c r="I136" i="17" s="1"/>
  <c r="I163" i="17" s="1"/>
  <c r="L109" i="17"/>
  <c r="L136" i="17" s="1"/>
  <c r="L163" i="17" s="1"/>
  <c r="A110" i="17"/>
  <c r="A137" i="17" s="1"/>
  <c r="A164" i="17" s="1"/>
  <c r="B110" i="17"/>
  <c r="B137" i="17" s="1"/>
  <c r="B164" i="17" s="1"/>
  <c r="C110" i="17"/>
  <c r="C137" i="17" s="1"/>
  <c r="C164" i="17" s="1"/>
  <c r="D110" i="17"/>
  <c r="D137" i="17" s="1"/>
  <c r="D164" i="17" s="1"/>
  <c r="E110" i="17"/>
  <c r="E137" i="17" s="1"/>
  <c r="E164" i="17" s="1"/>
  <c r="F110" i="17"/>
  <c r="F137" i="17" s="1"/>
  <c r="F164" i="17" s="1"/>
  <c r="G110" i="17"/>
  <c r="G137" i="17" s="1"/>
  <c r="G164" i="17" s="1"/>
  <c r="H110" i="17"/>
  <c r="H137" i="17" s="1"/>
  <c r="H164" i="17" s="1"/>
  <c r="I110" i="17"/>
  <c r="I137" i="17" s="1"/>
  <c r="I164" i="17" s="1"/>
  <c r="L110" i="17"/>
  <c r="L137" i="17" s="1"/>
  <c r="A111" i="17"/>
  <c r="A138" i="17" s="1"/>
  <c r="A165" i="17" s="1"/>
  <c r="B111" i="17"/>
  <c r="B138" i="17" s="1"/>
  <c r="B165" i="17" s="1"/>
  <c r="C111" i="17"/>
  <c r="C138" i="17" s="1"/>
  <c r="C165" i="17" s="1"/>
  <c r="D111" i="17"/>
  <c r="D138" i="17" s="1"/>
  <c r="D165" i="17" s="1"/>
  <c r="E111" i="17"/>
  <c r="E138" i="17" s="1"/>
  <c r="E165" i="17" s="1"/>
  <c r="F111" i="17"/>
  <c r="F138" i="17" s="1"/>
  <c r="F165" i="17" s="1"/>
  <c r="G111" i="17"/>
  <c r="G138" i="17" s="1"/>
  <c r="G165" i="17" s="1"/>
  <c r="H111" i="17"/>
  <c r="H138" i="17" s="1"/>
  <c r="H165" i="17" s="1"/>
  <c r="I111" i="17"/>
  <c r="I138" i="17" s="1"/>
  <c r="I165" i="17" s="1"/>
  <c r="L111" i="17"/>
  <c r="L138" i="17" s="1"/>
  <c r="L165" i="17" s="1"/>
  <c r="A112" i="17"/>
  <c r="A139" i="17" s="1"/>
  <c r="A166" i="17" s="1"/>
  <c r="B112" i="17"/>
  <c r="B139" i="17" s="1"/>
  <c r="B166" i="17" s="1"/>
  <c r="C112" i="17"/>
  <c r="C139" i="17" s="1"/>
  <c r="C166" i="17" s="1"/>
  <c r="D112" i="17"/>
  <c r="D139" i="17" s="1"/>
  <c r="D166" i="17" s="1"/>
  <c r="E112" i="17"/>
  <c r="E139" i="17" s="1"/>
  <c r="E166" i="17" s="1"/>
  <c r="F112" i="17"/>
  <c r="F139" i="17" s="1"/>
  <c r="F166" i="17" s="1"/>
  <c r="G112" i="17"/>
  <c r="G139" i="17" s="1"/>
  <c r="G166" i="17" s="1"/>
  <c r="H112" i="17"/>
  <c r="H139" i="17" s="1"/>
  <c r="H166" i="17" s="1"/>
  <c r="I112" i="17"/>
  <c r="I139" i="17" s="1"/>
  <c r="I166" i="17" s="1"/>
  <c r="L112" i="17"/>
  <c r="L139" i="17" s="1"/>
  <c r="A113" i="17"/>
  <c r="A140" i="17" s="1"/>
  <c r="A167" i="17" s="1"/>
  <c r="B113" i="17"/>
  <c r="B140" i="17" s="1"/>
  <c r="B167" i="17" s="1"/>
  <c r="C113" i="17"/>
  <c r="C140" i="17" s="1"/>
  <c r="C167" i="17" s="1"/>
  <c r="D113" i="17"/>
  <c r="D140" i="17" s="1"/>
  <c r="D167" i="17" s="1"/>
  <c r="E113" i="17"/>
  <c r="E140" i="17" s="1"/>
  <c r="E167" i="17" s="1"/>
  <c r="F113" i="17"/>
  <c r="F140" i="17" s="1"/>
  <c r="F167" i="17" s="1"/>
  <c r="G113" i="17"/>
  <c r="G140" i="17" s="1"/>
  <c r="G167" i="17" s="1"/>
  <c r="H113" i="17"/>
  <c r="H140" i="17" s="1"/>
  <c r="H167" i="17" s="1"/>
  <c r="I113" i="17"/>
  <c r="I140" i="17" s="1"/>
  <c r="I167" i="17" s="1"/>
  <c r="L113" i="17"/>
  <c r="L140" i="17" s="1"/>
  <c r="L167" i="17" s="1"/>
  <c r="A114" i="17"/>
  <c r="A141" i="17" s="1"/>
  <c r="A168" i="17" s="1"/>
  <c r="B114" i="17"/>
  <c r="B141" i="17" s="1"/>
  <c r="B168" i="17" s="1"/>
  <c r="C114" i="17"/>
  <c r="C141" i="17" s="1"/>
  <c r="C168" i="17" s="1"/>
  <c r="D114" i="17"/>
  <c r="D141" i="17" s="1"/>
  <c r="D168" i="17" s="1"/>
  <c r="E114" i="17"/>
  <c r="E141" i="17" s="1"/>
  <c r="E168" i="17" s="1"/>
  <c r="F114" i="17"/>
  <c r="F141" i="17" s="1"/>
  <c r="F168" i="17" s="1"/>
  <c r="G114" i="17"/>
  <c r="G141" i="17" s="1"/>
  <c r="G168" i="17" s="1"/>
  <c r="H114" i="17"/>
  <c r="H141" i="17" s="1"/>
  <c r="H168" i="17" s="1"/>
  <c r="I114" i="17"/>
  <c r="I141" i="17" s="1"/>
  <c r="I168" i="17" s="1"/>
  <c r="L114" i="17"/>
  <c r="L141" i="17" s="1"/>
  <c r="L168" i="17" s="1"/>
  <c r="A115" i="17"/>
  <c r="A142" i="17" s="1"/>
  <c r="A169" i="17" s="1"/>
  <c r="B115" i="17"/>
  <c r="B142" i="17" s="1"/>
  <c r="B169" i="17" s="1"/>
  <c r="C115" i="17"/>
  <c r="C142" i="17" s="1"/>
  <c r="C169" i="17" s="1"/>
  <c r="D115" i="17"/>
  <c r="D142" i="17" s="1"/>
  <c r="D169" i="17" s="1"/>
  <c r="E115" i="17"/>
  <c r="E142" i="17" s="1"/>
  <c r="E169" i="17" s="1"/>
  <c r="F115" i="17"/>
  <c r="F142" i="17" s="1"/>
  <c r="F169" i="17" s="1"/>
  <c r="G115" i="17"/>
  <c r="G142" i="17" s="1"/>
  <c r="G169" i="17" s="1"/>
  <c r="H115" i="17"/>
  <c r="H142" i="17" s="1"/>
  <c r="H169" i="17" s="1"/>
  <c r="I115" i="17"/>
  <c r="I142" i="17" s="1"/>
  <c r="I169" i="17" s="1"/>
  <c r="L115" i="17"/>
  <c r="L142" i="17" s="1"/>
  <c r="L169" i="17" s="1"/>
  <c r="A116" i="17"/>
  <c r="A143" i="17" s="1"/>
  <c r="A170" i="17" s="1"/>
  <c r="B116" i="17"/>
  <c r="B143" i="17" s="1"/>
  <c r="B170" i="17" s="1"/>
  <c r="C116" i="17"/>
  <c r="C143" i="17" s="1"/>
  <c r="C170" i="17" s="1"/>
  <c r="D116" i="17"/>
  <c r="D143" i="17" s="1"/>
  <c r="D170" i="17" s="1"/>
  <c r="E116" i="17"/>
  <c r="E143" i="17" s="1"/>
  <c r="E170" i="17" s="1"/>
  <c r="F116" i="17"/>
  <c r="F143" i="17" s="1"/>
  <c r="F170" i="17" s="1"/>
  <c r="G116" i="17"/>
  <c r="G143" i="17" s="1"/>
  <c r="G170" i="17" s="1"/>
  <c r="H116" i="17"/>
  <c r="H143" i="17" s="1"/>
  <c r="H170" i="17" s="1"/>
  <c r="I116" i="17"/>
  <c r="I143" i="17" s="1"/>
  <c r="I170" i="17" s="1"/>
  <c r="L116" i="17"/>
  <c r="L143" i="17" s="1"/>
  <c r="J123" i="17"/>
  <c r="J150" i="17" s="1"/>
  <c r="J124" i="17"/>
  <c r="J151" i="17" s="1"/>
  <c r="J125" i="17"/>
  <c r="J152" i="17" s="1"/>
  <c r="J126" i="17"/>
  <c r="J153" i="17" s="1"/>
  <c r="J127" i="17"/>
  <c r="J154" i="17" s="1"/>
  <c r="J128" i="17"/>
  <c r="J155" i="17" s="1"/>
  <c r="J129" i="17"/>
  <c r="J156" i="17" s="1"/>
  <c r="J130" i="17"/>
  <c r="J157" i="17" s="1"/>
  <c r="J131" i="17"/>
  <c r="J158" i="17" s="1"/>
  <c r="J132" i="17"/>
  <c r="J159" i="17" s="1"/>
  <c r="J133" i="17"/>
  <c r="J160" i="17" s="1"/>
  <c r="J134" i="17"/>
  <c r="J161" i="17" s="1"/>
  <c r="J135" i="17"/>
  <c r="J162" i="17" s="1"/>
  <c r="J136" i="17"/>
  <c r="J163" i="17" s="1"/>
  <c r="J137" i="17"/>
  <c r="J164" i="17" s="1"/>
  <c r="J138" i="17"/>
  <c r="J165" i="17" s="1"/>
  <c r="J139" i="17"/>
  <c r="J166" i="17" s="1"/>
  <c r="J140" i="17"/>
  <c r="J167" i="17" s="1"/>
  <c r="J141" i="17"/>
  <c r="J168" i="17" s="1"/>
  <c r="J142" i="17"/>
  <c r="J169" i="17" s="1"/>
  <c r="J143" i="17"/>
  <c r="J170" i="17" s="1"/>
  <c r="K145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422" i="16"/>
  <c r="K421" i="16"/>
  <c r="K420" i="16"/>
  <c r="K419" i="16"/>
  <c r="K418" i="16"/>
  <c r="K417" i="16"/>
  <c r="K416" i="16"/>
  <c r="K415" i="16"/>
  <c r="K414" i="16"/>
  <c r="K413" i="16"/>
  <c r="K412" i="16"/>
  <c r="K411" i="16"/>
  <c r="K410" i="16"/>
  <c r="K409" i="16"/>
  <c r="K408" i="16"/>
  <c r="K407" i="16"/>
  <c r="K406" i="16"/>
  <c r="K405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2" i="16"/>
  <c r="K381" i="16"/>
  <c r="K380" i="16"/>
  <c r="K379" i="16"/>
  <c r="K378" i="16"/>
  <c r="K377" i="16"/>
  <c r="K376" i="16"/>
  <c r="K375" i="16"/>
  <c r="K374" i="16"/>
  <c r="K373" i="16"/>
  <c r="K372" i="16"/>
  <c r="K371" i="16"/>
  <c r="K370" i="16"/>
  <c r="K369" i="16"/>
  <c r="K368" i="16"/>
  <c r="K367" i="16"/>
  <c r="K366" i="16"/>
  <c r="K365" i="16"/>
  <c r="K364" i="16"/>
  <c r="K359" i="16"/>
  <c r="J352" i="16"/>
  <c r="J422" i="16" s="1"/>
  <c r="J351" i="16"/>
  <c r="J421" i="16" s="1"/>
  <c r="J350" i="16"/>
  <c r="J420" i="16" s="1"/>
  <c r="J349" i="16"/>
  <c r="J419" i="16" s="1"/>
  <c r="J348" i="16"/>
  <c r="J418" i="16" s="1"/>
  <c r="J347" i="16"/>
  <c r="J417" i="16" s="1"/>
  <c r="J346" i="16"/>
  <c r="J416" i="16" s="1"/>
  <c r="J345" i="16"/>
  <c r="J415" i="16" s="1"/>
  <c r="J344" i="16"/>
  <c r="J414" i="16" s="1"/>
  <c r="J343" i="16"/>
  <c r="J413" i="16" s="1"/>
  <c r="J342" i="16"/>
  <c r="J412" i="16" s="1"/>
  <c r="J341" i="16"/>
  <c r="J411" i="16" s="1"/>
  <c r="J340" i="16"/>
  <c r="J410" i="16" s="1"/>
  <c r="J339" i="16"/>
  <c r="J409" i="16" s="1"/>
  <c r="J338" i="16"/>
  <c r="J408" i="16" s="1"/>
  <c r="J337" i="16"/>
  <c r="J407" i="16" s="1"/>
  <c r="J336" i="16"/>
  <c r="J406" i="16" s="1"/>
  <c r="J335" i="16"/>
  <c r="J405" i="16" s="1"/>
  <c r="J334" i="16"/>
  <c r="J404" i="16" s="1"/>
  <c r="J333" i="16"/>
  <c r="J403" i="16" s="1"/>
  <c r="J332" i="16"/>
  <c r="J402" i="16" s="1"/>
  <c r="J331" i="16"/>
  <c r="J401" i="16" s="1"/>
  <c r="J330" i="16"/>
  <c r="J400" i="16" s="1"/>
  <c r="J329" i="16"/>
  <c r="J399" i="16" s="1"/>
  <c r="J328" i="16"/>
  <c r="J398" i="16" s="1"/>
  <c r="J327" i="16"/>
  <c r="J397" i="16" s="1"/>
  <c r="J326" i="16"/>
  <c r="J396" i="16" s="1"/>
  <c r="J325" i="16"/>
  <c r="J395" i="16" s="1"/>
  <c r="J324" i="16"/>
  <c r="J394" i="16" s="1"/>
  <c r="J323" i="16"/>
  <c r="J393" i="16" s="1"/>
  <c r="J322" i="16"/>
  <c r="J392" i="16" s="1"/>
  <c r="J321" i="16"/>
  <c r="J391" i="16" s="1"/>
  <c r="J320" i="16"/>
  <c r="J390" i="16" s="1"/>
  <c r="J319" i="16"/>
  <c r="J389" i="16" s="1"/>
  <c r="J318" i="16"/>
  <c r="J388" i="16" s="1"/>
  <c r="J317" i="16"/>
  <c r="J387" i="16" s="1"/>
  <c r="J316" i="16"/>
  <c r="J386" i="16" s="1"/>
  <c r="J315" i="16"/>
  <c r="J385" i="16" s="1"/>
  <c r="J314" i="16"/>
  <c r="J384" i="16" s="1"/>
  <c r="J313" i="16"/>
  <c r="J383" i="16" s="1"/>
  <c r="J312" i="16"/>
  <c r="J382" i="16" s="1"/>
  <c r="J311" i="16"/>
  <c r="J381" i="16" s="1"/>
  <c r="J310" i="16"/>
  <c r="J380" i="16" s="1"/>
  <c r="J309" i="16"/>
  <c r="J379" i="16" s="1"/>
  <c r="J308" i="16"/>
  <c r="J378" i="16" s="1"/>
  <c r="J307" i="16"/>
  <c r="J377" i="16" s="1"/>
  <c r="J306" i="16"/>
  <c r="J376" i="16" s="1"/>
  <c r="J305" i="16"/>
  <c r="J375" i="16" s="1"/>
  <c r="J304" i="16"/>
  <c r="J374" i="16" s="1"/>
  <c r="J303" i="16"/>
  <c r="J373" i="16" s="1"/>
  <c r="J302" i="16"/>
  <c r="J372" i="16" s="1"/>
  <c r="J301" i="16"/>
  <c r="J371" i="16" s="1"/>
  <c r="J300" i="16"/>
  <c r="J370" i="16" s="1"/>
  <c r="J299" i="16"/>
  <c r="J369" i="16" s="1"/>
  <c r="J298" i="16"/>
  <c r="J368" i="16" s="1"/>
  <c r="J297" i="16"/>
  <c r="J367" i="16" s="1"/>
  <c r="J296" i="16"/>
  <c r="J366" i="16" s="1"/>
  <c r="J295" i="16"/>
  <c r="J365" i="16" s="1"/>
  <c r="J294" i="16"/>
  <c r="J364" i="16" s="1"/>
  <c r="L282" i="16"/>
  <c r="L352" i="16" s="1"/>
  <c r="I282" i="16"/>
  <c r="I352" i="16" s="1"/>
  <c r="I422" i="16" s="1"/>
  <c r="H282" i="16"/>
  <c r="H352" i="16" s="1"/>
  <c r="H422" i="16" s="1"/>
  <c r="G282" i="16"/>
  <c r="G352" i="16" s="1"/>
  <c r="G422" i="16" s="1"/>
  <c r="F282" i="16"/>
  <c r="F352" i="16" s="1"/>
  <c r="F422" i="16" s="1"/>
  <c r="E282" i="16"/>
  <c r="E352" i="16" s="1"/>
  <c r="E422" i="16" s="1"/>
  <c r="D282" i="16"/>
  <c r="D352" i="16" s="1"/>
  <c r="D422" i="16" s="1"/>
  <c r="C282" i="16"/>
  <c r="C352" i="16" s="1"/>
  <c r="C422" i="16" s="1"/>
  <c r="B282" i="16"/>
  <c r="B352" i="16" s="1"/>
  <c r="B422" i="16" s="1"/>
  <c r="A282" i="16"/>
  <c r="A352" i="16" s="1"/>
  <c r="A422" i="16" s="1"/>
  <c r="L281" i="16"/>
  <c r="L351" i="16" s="1"/>
  <c r="I281" i="16"/>
  <c r="I351" i="16" s="1"/>
  <c r="I421" i="16" s="1"/>
  <c r="H281" i="16"/>
  <c r="H351" i="16" s="1"/>
  <c r="H421" i="16" s="1"/>
  <c r="G281" i="16"/>
  <c r="G351" i="16" s="1"/>
  <c r="G421" i="16" s="1"/>
  <c r="F281" i="16"/>
  <c r="F351" i="16" s="1"/>
  <c r="F421" i="16" s="1"/>
  <c r="E281" i="16"/>
  <c r="E351" i="16" s="1"/>
  <c r="E421" i="16" s="1"/>
  <c r="D281" i="16"/>
  <c r="D351" i="16" s="1"/>
  <c r="D421" i="16" s="1"/>
  <c r="C281" i="16"/>
  <c r="C351" i="16" s="1"/>
  <c r="C421" i="16" s="1"/>
  <c r="B281" i="16"/>
  <c r="B351" i="16" s="1"/>
  <c r="B421" i="16" s="1"/>
  <c r="A281" i="16"/>
  <c r="A351" i="16" s="1"/>
  <c r="A421" i="16" s="1"/>
  <c r="L280" i="16"/>
  <c r="L350" i="16" s="1"/>
  <c r="I280" i="16"/>
  <c r="I350" i="16" s="1"/>
  <c r="I420" i="16" s="1"/>
  <c r="H280" i="16"/>
  <c r="H350" i="16" s="1"/>
  <c r="H420" i="16" s="1"/>
  <c r="G280" i="16"/>
  <c r="G350" i="16" s="1"/>
  <c r="G420" i="16" s="1"/>
  <c r="F280" i="16"/>
  <c r="F350" i="16" s="1"/>
  <c r="F420" i="16" s="1"/>
  <c r="E280" i="16"/>
  <c r="E350" i="16" s="1"/>
  <c r="E420" i="16" s="1"/>
  <c r="D280" i="16"/>
  <c r="D350" i="16" s="1"/>
  <c r="D420" i="16" s="1"/>
  <c r="C280" i="16"/>
  <c r="C350" i="16" s="1"/>
  <c r="C420" i="16" s="1"/>
  <c r="B280" i="16"/>
  <c r="B350" i="16" s="1"/>
  <c r="B420" i="16" s="1"/>
  <c r="A280" i="16"/>
  <c r="A350" i="16" s="1"/>
  <c r="A420" i="16" s="1"/>
  <c r="L279" i="16"/>
  <c r="L349" i="16" s="1"/>
  <c r="I279" i="16"/>
  <c r="I349" i="16" s="1"/>
  <c r="I419" i="16" s="1"/>
  <c r="H279" i="16"/>
  <c r="H349" i="16" s="1"/>
  <c r="H419" i="16" s="1"/>
  <c r="G279" i="16"/>
  <c r="G349" i="16" s="1"/>
  <c r="G419" i="16" s="1"/>
  <c r="F279" i="16"/>
  <c r="F349" i="16" s="1"/>
  <c r="F419" i="16" s="1"/>
  <c r="E279" i="16"/>
  <c r="E349" i="16" s="1"/>
  <c r="E419" i="16" s="1"/>
  <c r="D279" i="16"/>
  <c r="D349" i="16" s="1"/>
  <c r="D419" i="16" s="1"/>
  <c r="C279" i="16"/>
  <c r="C349" i="16" s="1"/>
  <c r="C419" i="16" s="1"/>
  <c r="B279" i="16"/>
  <c r="B349" i="16" s="1"/>
  <c r="B419" i="16" s="1"/>
  <c r="A279" i="16"/>
  <c r="A349" i="16" s="1"/>
  <c r="A419" i="16" s="1"/>
  <c r="L278" i="16"/>
  <c r="L348" i="16" s="1"/>
  <c r="I278" i="16"/>
  <c r="I348" i="16" s="1"/>
  <c r="I418" i="16" s="1"/>
  <c r="H278" i="16"/>
  <c r="H348" i="16" s="1"/>
  <c r="H418" i="16" s="1"/>
  <c r="G278" i="16"/>
  <c r="G348" i="16" s="1"/>
  <c r="G418" i="16" s="1"/>
  <c r="F278" i="16"/>
  <c r="F348" i="16" s="1"/>
  <c r="F418" i="16" s="1"/>
  <c r="E278" i="16"/>
  <c r="E348" i="16" s="1"/>
  <c r="E418" i="16" s="1"/>
  <c r="D278" i="16"/>
  <c r="D348" i="16" s="1"/>
  <c r="D418" i="16" s="1"/>
  <c r="C278" i="16"/>
  <c r="C348" i="16" s="1"/>
  <c r="C418" i="16" s="1"/>
  <c r="B278" i="16"/>
  <c r="B348" i="16" s="1"/>
  <c r="B418" i="16" s="1"/>
  <c r="A278" i="16"/>
  <c r="A348" i="16" s="1"/>
  <c r="A418" i="16" s="1"/>
  <c r="L277" i="16"/>
  <c r="L347" i="16" s="1"/>
  <c r="I277" i="16"/>
  <c r="I347" i="16" s="1"/>
  <c r="I417" i="16" s="1"/>
  <c r="H277" i="16"/>
  <c r="H347" i="16" s="1"/>
  <c r="H417" i="16" s="1"/>
  <c r="G277" i="16"/>
  <c r="G347" i="16" s="1"/>
  <c r="G417" i="16" s="1"/>
  <c r="F277" i="16"/>
  <c r="F347" i="16" s="1"/>
  <c r="F417" i="16" s="1"/>
  <c r="E277" i="16"/>
  <c r="E347" i="16" s="1"/>
  <c r="E417" i="16" s="1"/>
  <c r="D277" i="16"/>
  <c r="D347" i="16" s="1"/>
  <c r="D417" i="16" s="1"/>
  <c r="C277" i="16"/>
  <c r="C347" i="16" s="1"/>
  <c r="C417" i="16" s="1"/>
  <c r="B277" i="16"/>
  <c r="B347" i="16" s="1"/>
  <c r="B417" i="16" s="1"/>
  <c r="A277" i="16"/>
  <c r="A347" i="16" s="1"/>
  <c r="A417" i="16" s="1"/>
  <c r="L276" i="16"/>
  <c r="L346" i="16" s="1"/>
  <c r="I276" i="16"/>
  <c r="I346" i="16" s="1"/>
  <c r="I416" i="16" s="1"/>
  <c r="H276" i="16"/>
  <c r="H346" i="16" s="1"/>
  <c r="H416" i="16" s="1"/>
  <c r="G276" i="16"/>
  <c r="G346" i="16" s="1"/>
  <c r="G416" i="16" s="1"/>
  <c r="F276" i="16"/>
  <c r="F346" i="16" s="1"/>
  <c r="F416" i="16" s="1"/>
  <c r="E276" i="16"/>
  <c r="E346" i="16" s="1"/>
  <c r="E416" i="16" s="1"/>
  <c r="D276" i="16"/>
  <c r="D346" i="16" s="1"/>
  <c r="D416" i="16" s="1"/>
  <c r="C276" i="16"/>
  <c r="C346" i="16" s="1"/>
  <c r="C416" i="16" s="1"/>
  <c r="B276" i="16"/>
  <c r="B346" i="16" s="1"/>
  <c r="B416" i="16" s="1"/>
  <c r="A276" i="16"/>
  <c r="A346" i="16" s="1"/>
  <c r="A416" i="16" s="1"/>
  <c r="L275" i="16"/>
  <c r="L345" i="16" s="1"/>
  <c r="I275" i="16"/>
  <c r="I345" i="16" s="1"/>
  <c r="I415" i="16" s="1"/>
  <c r="H275" i="16"/>
  <c r="H345" i="16" s="1"/>
  <c r="H415" i="16" s="1"/>
  <c r="G275" i="16"/>
  <c r="G345" i="16" s="1"/>
  <c r="G415" i="16" s="1"/>
  <c r="F275" i="16"/>
  <c r="F345" i="16" s="1"/>
  <c r="F415" i="16" s="1"/>
  <c r="E275" i="16"/>
  <c r="E345" i="16" s="1"/>
  <c r="E415" i="16" s="1"/>
  <c r="D275" i="16"/>
  <c r="D345" i="16" s="1"/>
  <c r="D415" i="16" s="1"/>
  <c r="C275" i="16"/>
  <c r="C345" i="16" s="1"/>
  <c r="C415" i="16" s="1"/>
  <c r="B275" i="16"/>
  <c r="B345" i="16" s="1"/>
  <c r="B415" i="16" s="1"/>
  <c r="A275" i="16"/>
  <c r="A345" i="16" s="1"/>
  <c r="A415" i="16" s="1"/>
  <c r="L274" i="16"/>
  <c r="L344" i="16" s="1"/>
  <c r="I274" i="16"/>
  <c r="I344" i="16" s="1"/>
  <c r="I414" i="16" s="1"/>
  <c r="H274" i="16"/>
  <c r="H344" i="16" s="1"/>
  <c r="H414" i="16" s="1"/>
  <c r="G274" i="16"/>
  <c r="G344" i="16" s="1"/>
  <c r="G414" i="16" s="1"/>
  <c r="F274" i="16"/>
  <c r="F344" i="16" s="1"/>
  <c r="F414" i="16" s="1"/>
  <c r="E274" i="16"/>
  <c r="E344" i="16" s="1"/>
  <c r="E414" i="16" s="1"/>
  <c r="D274" i="16"/>
  <c r="D344" i="16" s="1"/>
  <c r="D414" i="16" s="1"/>
  <c r="C274" i="16"/>
  <c r="C344" i="16" s="1"/>
  <c r="C414" i="16" s="1"/>
  <c r="B274" i="16"/>
  <c r="B344" i="16" s="1"/>
  <c r="B414" i="16" s="1"/>
  <c r="A274" i="16"/>
  <c r="A344" i="16" s="1"/>
  <c r="A414" i="16" s="1"/>
  <c r="L273" i="16"/>
  <c r="L343" i="16" s="1"/>
  <c r="I273" i="16"/>
  <c r="I343" i="16" s="1"/>
  <c r="I413" i="16" s="1"/>
  <c r="H273" i="16"/>
  <c r="H343" i="16" s="1"/>
  <c r="H413" i="16" s="1"/>
  <c r="G273" i="16"/>
  <c r="G343" i="16" s="1"/>
  <c r="G413" i="16" s="1"/>
  <c r="F273" i="16"/>
  <c r="F343" i="16" s="1"/>
  <c r="F413" i="16" s="1"/>
  <c r="E273" i="16"/>
  <c r="E343" i="16" s="1"/>
  <c r="E413" i="16" s="1"/>
  <c r="D273" i="16"/>
  <c r="D343" i="16" s="1"/>
  <c r="D413" i="16" s="1"/>
  <c r="C273" i="16"/>
  <c r="C343" i="16" s="1"/>
  <c r="C413" i="16" s="1"/>
  <c r="B273" i="16"/>
  <c r="B343" i="16" s="1"/>
  <c r="B413" i="16" s="1"/>
  <c r="A273" i="16"/>
  <c r="A343" i="16" s="1"/>
  <c r="A413" i="16" s="1"/>
  <c r="L272" i="16"/>
  <c r="L342" i="16" s="1"/>
  <c r="I272" i="16"/>
  <c r="I342" i="16" s="1"/>
  <c r="I412" i="16" s="1"/>
  <c r="H272" i="16"/>
  <c r="H342" i="16" s="1"/>
  <c r="H412" i="16" s="1"/>
  <c r="G272" i="16"/>
  <c r="G342" i="16" s="1"/>
  <c r="G412" i="16" s="1"/>
  <c r="F272" i="16"/>
  <c r="F342" i="16" s="1"/>
  <c r="F412" i="16" s="1"/>
  <c r="E272" i="16"/>
  <c r="E342" i="16" s="1"/>
  <c r="E412" i="16" s="1"/>
  <c r="D272" i="16"/>
  <c r="D342" i="16" s="1"/>
  <c r="D412" i="16" s="1"/>
  <c r="C272" i="16"/>
  <c r="C342" i="16" s="1"/>
  <c r="C412" i="16" s="1"/>
  <c r="B272" i="16"/>
  <c r="B342" i="16" s="1"/>
  <c r="B412" i="16" s="1"/>
  <c r="A272" i="16"/>
  <c r="A342" i="16" s="1"/>
  <c r="A412" i="16" s="1"/>
  <c r="L271" i="16"/>
  <c r="L341" i="16" s="1"/>
  <c r="I271" i="16"/>
  <c r="I341" i="16" s="1"/>
  <c r="I411" i="16" s="1"/>
  <c r="H271" i="16"/>
  <c r="H341" i="16" s="1"/>
  <c r="H411" i="16" s="1"/>
  <c r="G271" i="16"/>
  <c r="G341" i="16" s="1"/>
  <c r="G411" i="16" s="1"/>
  <c r="F271" i="16"/>
  <c r="F341" i="16" s="1"/>
  <c r="F411" i="16" s="1"/>
  <c r="E271" i="16"/>
  <c r="E341" i="16" s="1"/>
  <c r="E411" i="16" s="1"/>
  <c r="D271" i="16"/>
  <c r="D341" i="16" s="1"/>
  <c r="D411" i="16" s="1"/>
  <c r="C271" i="16"/>
  <c r="C341" i="16" s="1"/>
  <c r="C411" i="16" s="1"/>
  <c r="B271" i="16"/>
  <c r="B341" i="16" s="1"/>
  <c r="B411" i="16" s="1"/>
  <c r="A271" i="16"/>
  <c r="A341" i="16" s="1"/>
  <c r="A411" i="16" s="1"/>
  <c r="L270" i="16"/>
  <c r="L340" i="16" s="1"/>
  <c r="I270" i="16"/>
  <c r="I340" i="16" s="1"/>
  <c r="I410" i="16" s="1"/>
  <c r="H270" i="16"/>
  <c r="H340" i="16" s="1"/>
  <c r="H410" i="16" s="1"/>
  <c r="G270" i="16"/>
  <c r="G340" i="16" s="1"/>
  <c r="G410" i="16" s="1"/>
  <c r="F270" i="16"/>
  <c r="F340" i="16" s="1"/>
  <c r="F410" i="16" s="1"/>
  <c r="E270" i="16"/>
  <c r="E340" i="16" s="1"/>
  <c r="E410" i="16" s="1"/>
  <c r="D270" i="16"/>
  <c r="D340" i="16" s="1"/>
  <c r="D410" i="16" s="1"/>
  <c r="C270" i="16"/>
  <c r="C340" i="16" s="1"/>
  <c r="C410" i="16" s="1"/>
  <c r="B270" i="16"/>
  <c r="B340" i="16" s="1"/>
  <c r="B410" i="16" s="1"/>
  <c r="A270" i="16"/>
  <c r="A340" i="16" s="1"/>
  <c r="A410" i="16" s="1"/>
  <c r="L269" i="16"/>
  <c r="L339" i="16" s="1"/>
  <c r="I269" i="16"/>
  <c r="I339" i="16" s="1"/>
  <c r="I409" i="16" s="1"/>
  <c r="H269" i="16"/>
  <c r="H339" i="16" s="1"/>
  <c r="H409" i="16" s="1"/>
  <c r="G269" i="16"/>
  <c r="G339" i="16" s="1"/>
  <c r="G409" i="16" s="1"/>
  <c r="F269" i="16"/>
  <c r="F339" i="16" s="1"/>
  <c r="F409" i="16" s="1"/>
  <c r="E269" i="16"/>
  <c r="E339" i="16" s="1"/>
  <c r="E409" i="16" s="1"/>
  <c r="D269" i="16"/>
  <c r="D339" i="16" s="1"/>
  <c r="D409" i="16" s="1"/>
  <c r="C269" i="16"/>
  <c r="C339" i="16" s="1"/>
  <c r="C409" i="16" s="1"/>
  <c r="B269" i="16"/>
  <c r="B339" i="16" s="1"/>
  <c r="B409" i="16" s="1"/>
  <c r="A269" i="16"/>
  <c r="A339" i="16" s="1"/>
  <c r="A409" i="16" s="1"/>
  <c r="L268" i="16"/>
  <c r="L338" i="16" s="1"/>
  <c r="I268" i="16"/>
  <c r="I338" i="16" s="1"/>
  <c r="I408" i="16" s="1"/>
  <c r="H268" i="16"/>
  <c r="H338" i="16" s="1"/>
  <c r="H408" i="16" s="1"/>
  <c r="G268" i="16"/>
  <c r="G338" i="16" s="1"/>
  <c r="G408" i="16" s="1"/>
  <c r="F268" i="16"/>
  <c r="F338" i="16" s="1"/>
  <c r="F408" i="16" s="1"/>
  <c r="E268" i="16"/>
  <c r="E338" i="16" s="1"/>
  <c r="E408" i="16" s="1"/>
  <c r="D268" i="16"/>
  <c r="D338" i="16" s="1"/>
  <c r="D408" i="16" s="1"/>
  <c r="C268" i="16"/>
  <c r="C338" i="16" s="1"/>
  <c r="C408" i="16" s="1"/>
  <c r="B268" i="16"/>
  <c r="B338" i="16" s="1"/>
  <c r="B408" i="16" s="1"/>
  <c r="A268" i="16"/>
  <c r="A338" i="16" s="1"/>
  <c r="A408" i="16" s="1"/>
  <c r="L267" i="16"/>
  <c r="L337" i="16" s="1"/>
  <c r="I267" i="16"/>
  <c r="I337" i="16" s="1"/>
  <c r="I407" i="16" s="1"/>
  <c r="H267" i="16"/>
  <c r="H337" i="16" s="1"/>
  <c r="H407" i="16" s="1"/>
  <c r="G267" i="16"/>
  <c r="G337" i="16" s="1"/>
  <c r="G407" i="16" s="1"/>
  <c r="F267" i="16"/>
  <c r="F337" i="16" s="1"/>
  <c r="F407" i="16" s="1"/>
  <c r="E267" i="16"/>
  <c r="E337" i="16" s="1"/>
  <c r="E407" i="16" s="1"/>
  <c r="D267" i="16"/>
  <c r="D337" i="16" s="1"/>
  <c r="D407" i="16" s="1"/>
  <c r="C267" i="16"/>
  <c r="C337" i="16" s="1"/>
  <c r="C407" i="16" s="1"/>
  <c r="B267" i="16"/>
  <c r="B337" i="16" s="1"/>
  <c r="B407" i="16" s="1"/>
  <c r="A267" i="16"/>
  <c r="A337" i="16" s="1"/>
  <c r="A407" i="16" s="1"/>
  <c r="L266" i="16"/>
  <c r="L336" i="16" s="1"/>
  <c r="I266" i="16"/>
  <c r="I336" i="16" s="1"/>
  <c r="I406" i="16" s="1"/>
  <c r="H266" i="16"/>
  <c r="H336" i="16" s="1"/>
  <c r="H406" i="16" s="1"/>
  <c r="G266" i="16"/>
  <c r="G336" i="16" s="1"/>
  <c r="G406" i="16" s="1"/>
  <c r="F266" i="16"/>
  <c r="F336" i="16" s="1"/>
  <c r="F406" i="16" s="1"/>
  <c r="E266" i="16"/>
  <c r="E336" i="16" s="1"/>
  <c r="E406" i="16" s="1"/>
  <c r="D266" i="16"/>
  <c r="D336" i="16" s="1"/>
  <c r="D406" i="16" s="1"/>
  <c r="C266" i="16"/>
  <c r="C336" i="16" s="1"/>
  <c r="C406" i="16" s="1"/>
  <c r="B266" i="16"/>
  <c r="B336" i="16" s="1"/>
  <c r="B406" i="16" s="1"/>
  <c r="A266" i="16"/>
  <c r="A336" i="16" s="1"/>
  <c r="A406" i="16" s="1"/>
  <c r="L265" i="16"/>
  <c r="L335" i="16" s="1"/>
  <c r="I265" i="16"/>
  <c r="I335" i="16" s="1"/>
  <c r="I405" i="16" s="1"/>
  <c r="H265" i="16"/>
  <c r="H335" i="16" s="1"/>
  <c r="H405" i="16" s="1"/>
  <c r="G265" i="16"/>
  <c r="G335" i="16" s="1"/>
  <c r="G405" i="16" s="1"/>
  <c r="F265" i="16"/>
  <c r="F335" i="16" s="1"/>
  <c r="F405" i="16" s="1"/>
  <c r="E265" i="16"/>
  <c r="E335" i="16" s="1"/>
  <c r="E405" i="16" s="1"/>
  <c r="D265" i="16"/>
  <c r="D335" i="16" s="1"/>
  <c r="D405" i="16" s="1"/>
  <c r="C265" i="16"/>
  <c r="C335" i="16" s="1"/>
  <c r="C405" i="16" s="1"/>
  <c r="B265" i="16"/>
  <c r="B335" i="16" s="1"/>
  <c r="B405" i="16" s="1"/>
  <c r="A265" i="16"/>
  <c r="A335" i="16" s="1"/>
  <c r="A405" i="16" s="1"/>
  <c r="L264" i="16"/>
  <c r="L334" i="16" s="1"/>
  <c r="I264" i="16"/>
  <c r="I334" i="16" s="1"/>
  <c r="I404" i="16" s="1"/>
  <c r="H264" i="16"/>
  <c r="H334" i="16" s="1"/>
  <c r="H404" i="16" s="1"/>
  <c r="G264" i="16"/>
  <c r="G334" i="16" s="1"/>
  <c r="G404" i="16" s="1"/>
  <c r="F264" i="16"/>
  <c r="F334" i="16" s="1"/>
  <c r="F404" i="16" s="1"/>
  <c r="E264" i="16"/>
  <c r="E334" i="16" s="1"/>
  <c r="E404" i="16" s="1"/>
  <c r="D264" i="16"/>
  <c r="D334" i="16" s="1"/>
  <c r="D404" i="16" s="1"/>
  <c r="C264" i="16"/>
  <c r="C334" i="16" s="1"/>
  <c r="C404" i="16" s="1"/>
  <c r="B264" i="16"/>
  <c r="B334" i="16" s="1"/>
  <c r="B404" i="16" s="1"/>
  <c r="A264" i="16"/>
  <c r="A334" i="16" s="1"/>
  <c r="A404" i="16" s="1"/>
  <c r="L263" i="16"/>
  <c r="L333" i="16" s="1"/>
  <c r="I263" i="16"/>
  <c r="I333" i="16" s="1"/>
  <c r="I403" i="16" s="1"/>
  <c r="H263" i="16"/>
  <c r="H333" i="16" s="1"/>
  <c r="H403" i="16" s="1"/>
  <c r="G263" i="16"/>
  <c r="G333" i="16" s="1"/>
  <c r="G403" i="16" s="1"/>
  <c r="F263" i="16"/>
  <c r="F333" i="16" s="1"/>
  <c r="F403" i="16" s="1"/>
  <c r="E263" i="16"/>
  <c r="E333" i="16" s="1"/>
  <c r="E403" i="16" s="1"/>
  <c r="D263" i="16"/>
  <c r="D333" i="16" s="1"/>
  <c r="D403" i="16" s="1"/>
  <c r="C263" i="16"/>
  <c r="C333" i="16" s="1"/>
  <c r="C403" i="16" s="1"/>
  <c r="B263" i="16"/>
  <c r="B333" i="16" s="1"/>
  <c r="B403" i="16" s="1"/>
  <c r="A263" i="16"/>
  <c r="A333" i="16" s="1"/>
  <c r="A403" i="16" s="1"/>
  <c r="L262" i="16"/>
  <c r="L332" i="16" s="1"/>
  <c r="I262" i="16"/>
  <c r="I332" i="16" s="1"/>
  <c r="I402" i="16" s="1"/>
  <c r="H262" i="16"/>
  <c r="H332" i="16" s="1"/>
  <c r="H402" i="16" s="1"/>
  <c r="G262" i="16"/>
  <c r="G332" i="16" s="1"/>
  <c r="G402" i="16" s="1"/>
  <c r="F262" i="16"/>
  <c r="F332" i="16" s="1"/>
  <c r="F402" i="16" s="1"/>
  <c r="E262" i="16"/>
  <c r="E332" i="16" s="1"/>
  <c r="E402" i="16" s="1"/>
  <c r="D262" i="16"/>
  <c r="D332" i="16" s="1"/>
  <c r="D402" i="16" s="1"/>
  <c r="C262" i="16"/>
  <c r="C332" i="16" s="1"/>
  <c r="C402" i="16" s="1"/>
  <c r="B262" i="16"/>
  <c r="B332" i="16" s="1"/>
  <c r="B402" i="16" s="1"/>
  <c r="A262" i="16"/>
  <c r="A332" i="16" s="1"/>
  <c r="A402" i="16" s="1"/>
  <c r="L261" i="16"/>
  <c r="L331" i="16" s="1"/>
  <c r="I261" i="16"/>
  <c r="I331" i="16" s="1"/>
  <c r="I401" i="16" s="1"/>
  <c r="H261" i="16"/>
  <c r="H331" i="16" s="1"/>
  <c r="H401" i="16" s="1"/>
  <c r="G261" i="16"/>
  <c r="G331" i="16" s="1"/>
  <c r="G401" i="16" s="1"/>
  <c r="F261" i="16"/>
  <c r="F331" i="16" s="1"/>
  <c r="F401" i="16" s="1"/>
  <c r="E261" i="16"/>
  <c r="E331" i="16" s="1"/>
  <c r="E401" i="16" s="1"/>
  <c r="D261" i="16"/>
  <c r="D331" i="16" s="1"/>
  <c r="D401" i="16" s="1"/>
  <c r="C261" i="16"/>
  <c r="C331" i="16" s="1"/>
  <c r="C401" i="16" s="1"/>
  <c r="B261" i="16"/>
  <c r="B331" i="16" s="1"/>
  <c r="B401" i="16" s="1"/>
  <c r="A261" i="16"/>
  <c r="A331" i="16" s="1"/>
  <c r="A401" i="16" s="1"/>
  <c r="L260" i="16"/>
  <c r="L330" i="16" s="1"/>
  <c r="I260" i="16"/>
  <c r="I330" i="16" s="1"/>
  <c r="I400" i="16" s="1"/>
  <c r="H260" i="16"/>
  <c r="H330" i="16" s="1"/>
  <c r="H400" i="16" s="1"/>
  <c r="G260" i="16"/>
  <c r="G330" i="16" s="1"/>
  <c r="G400" i="16" s="1"/>
  <c r="F260" i="16"/>
  <c r="F330" i="16" s="1"/>
  <c r="F400" i="16" s="1"/>
  <c r="E260" i="16"/>
  <c r="E330" i="16" s="1"/>
  <c r="E400" i="16" s="1"/>
  <c r="D260" i="16"/>
  <c r="D330" i="16" s="1"/>
  <c r="D400" i="16" s="1"/>
  <c r="C260" i="16"/>
  <c r="C330" i="16" s="1"/>
  <c r="C400" i="16" s="1"/>
  <c r="B260" i="16"/>
  <c r="B330" i="16" s="1"/>
  <c r="B400" i="16" s="1"/>
  <c r="A260" i="16"/>
  <c r="A330" i="16" s="1"/>
  <c r="A400" i="16" s="1"/>
  <c r="L259" i="16"/>
  <c r="L329" i="16" s="1"/>
  <c r="I259" i="16"/>
  <c r="I329" i="16" s="1"/>
  <c r="I399" i="16" s="1"/>
  <c r="H259" i="16"/>
  <c r="H329" i="16" s="1"/>
  <c r="H399" i="16" s="1"/>
  <c r="G259" i="16"/>
  <c r="G329" i="16" s="1"/>
  <c r="G399" i="16" s="1"/>
  <c r="F259" i="16"/>
  <c r="F329" i="16" s="1"/>
  <c r="F399" i="16" s="1"/>
  <c r="E259" i="16"/>
  <c r="E329" i="16" s="1"/>
  <c r="E399" i="16" s="1"/>
  <c r="D259" i="16"/>
  <c r="D329" i="16" s="1"/>
  <c r="D399" i="16" s="1"/>
  <c r="C259" i="16"/>
  <c r="C329" i="16" s="1"/>
  <c r="C399" i="16" s="1"/>
  <c r="B259" i="16"/>
  <c r="B329" i="16" s="1"/>
  <c r="B399" i="16" s="1"/>
  <c r="A259" i="16"/>
  <c r="A329" i="16" s="1"/>
  <c r="A399" i="16" s="1"/>
  <c r="L258" i="16"/>
  <c r="L328" i="16" s="1"/>
  <c r="I258" i="16"/>
  <c r="I328" i="16" s="1"/>
  <c r="I398" i="16" s="1"/>
  <c r="H258" i="16"/>
  <c r="H328" i="16" s="1"/>
  <c r="H398" i="16" s="1"/>
  <c r="G258" i="16"/>
  <c r="G328" i="16" s="1"/>
  <c r="G398" i="16" s="1"/>
  <c r="F258" i="16"/>
  <c r="F328" i="16" s="1"/>
  <c r="F398" i="16" s="1"/>
  <c r="E258" i="16"/>
  <c r="E328" i="16" s="1"/>
  <c r="E398" i="16" s="1"/>
  <c r="D258" i="16"/>
  <c r="D328" i="16" s="1"/>
  <c r="D398" i="16" s="1"/>
  <c r="C258" i="16"/>
  <c r="C328" i="16" s="1"/>
  <c r="C398" i="16" s="1"/>
  <c r="B258" i="16"/>
  <c r="B328" i="16" s="1"/>
  <c r="B398" i="16" s="1"/>
  <c r="A258" i="16"/>
  <c r="A328" i="16" s="1"/>
  <c r="A398" i="16" s="1"/>
  <c r="L257" i="16"/>
  <c r="L327" i="16" s="1"/>
  <c r="I257" i="16"/>
  <c r="I327" i="16" s="1"/>
  <c r="I397" i="16" s="1"/>
  <c r="H257" i="16"/>
  <c r="H327" i="16" s="1"/>
  <c r="H397" i="16" s="1"/>
  <c r="G257" i="16"/>
  <c r="G327" i="16" s="1"/>
  <c r="G397" i="16" s="1"/>
  <c r="F257" i="16"/>
  <c r="F327" i="16" s="1"/>
  <c r="F397" i="16" s="1"/>
  <c r="E257" i="16"/>
  <c r="E327" i="16" s="1"/>
  <c r="E397" i="16" s="1"/>
  <c r="D257" i="16"/>
  <c r="D327" i="16" s="1"/>
  <c r="D397" i="16" s="1"/>
  <c r="C257" i="16"/>
  <c r="C327" i="16" s="1"/>
  <c r="C397" i="16" s="1"/>
  <c r="B257" i="16"/>
  <c r="B327" i="16" s="1"/>
  <c r="B397" i="16" s="1"/>
  <c r="A257" i="16"/>
  <c r="A327" i="16" s="1"/>
  <c r="A397" i="16" s="1"/>
  <c r="L256" i="16"/>
  <c r="L326" i="16" s="1"/>
  <c r="I256" i="16"/>
  <c r="I326" i="16" s="1"/>
  <c r="I396" i="16" s="1"/>
  <c r="H256" i="16"/>
  <c r="H326" i="16" s="1"/>
  <c r="H396" i="16" s="1"/>
  <c r="G256" i="16"/>
  <c r="G326" i="16" s="1"/>
  <c r="G396" i="16" s="1"/>
  <c r="F256" i="16"/>
  <c r="F326" i="16" s="1"/>
  <c r="F396" i="16" s="1"/>
  <c r="E256" i="16"/>
  <c r="E326" i="16" s="1"/>
  <c r="E396" i="16" s="1"/>
  <c r="D256" i="16"/>
  <c r="D326" i="16" s="1"/>
  <c r="D396" i="16" s="1"/>
  <c r="C256" i="16"/>
  <c r="C326" i="16" s="1"/>
  <c r="C396" i="16" s="1"/>
  <c r="B256" i="16"/>
  <c r="B326" i="16" s="1"/>
  <c r="B396" i="16" s="1"/>
  <c r="A256" i="16"/>
  <c r="A326" i="16" s="1"/>
  <c r="A396" i="16" s="1"/>
  <c r="L255" i="16"/>
  <c r="L325" i="16" s="1"/>
  <c r="I255" i="16"/>
  <c r="I325" i="16" s="1"/>
  <c r="I395" i="16" s="1"/>
  <c r="H255" i="16"/>
  <c r="H325" i="16" s="1"/>
  <c r="H395" i="16" s="1"/>
  <c r="G255" i="16"/>
  <c r="G325" i="16" s="1"/>
  <c r="G395" i="16" s="1"/>
  <c r="F255" i="16"/>
  <c r="F325" i="16" s="1"/>
  <c r="F395" i="16" s="1"/>
  <c r="E255" i="16"/>
  <c r="E325" i="16" s="1"/>
  <c r="E395" i="16" s="1"/>
  <c r="D255" i="16"/>
  <c r="D325" i="16" s="1"/>
  <c r="D395" i="16" s="1"/>
  <c r="C255" i="16"/>
  <c r="C325" i="16" s="1"/>
  <c r="C395" i="16" s="1"/>
  <c r="B255" i="16"/>
  <c r="B325" i="16" s="1"/>
  <c r="B395" i="16" s="1"/>
  <c r="A255" i="16"/>
  <c r="A325" i="16" s="1"/>
  <c r="A395" i="16" s="1"/>
  <c r="L254" i="16"/>
  <c r="L324" i="16" s="1"/>
  <c r="I254" i="16"/>
  <c r="I324" i="16" s="1"/>
  <c r="I394" i="16" s="1"/>
  <c r="H254" i="16"/>
  <c r="H324" i="16" s="1"/>
  <c r="H394" i="16" s="1"/>
  <c r="G254" i="16"/>
  <c r="G324" i="16" s="1"/>
  <c r="G394" i="16" s="1"/>
  <c r="F254" i="16"/>
  <c r="F324" i="16" s="1"/>
  <c r="F394" i="16" s="1"/>
  <c r="E254" i="16"/>
  <c r="E324" i="16" s="1"/>
  <c r="E394" i="16" s="1"/>
  <c r="D254" i="16"/>
  <c r="D324" i="16" s="1"/>
  <c r="D394" i="16" s="1"/>
  <c r="C254" i="16"/>
  <c r="C324" i="16" s="1"/>
  <c r="C394" i="16" s="1"/>
  <c r="B254" i="16"/>
  <c r="B324" i="16" s="1"/>
  <c r="B394" i="16" s="1"/>
  <c r="A254" i="16"/>
  <c r="A324" i="16" s="1"/>
  <c r="A394" i="16" s="1"/>
  <c r="L253" i="16"/>
  <c r="L323" i="16" s="1"/>
  <c r="I253" i="16"/>
  <c r="I323" i="16" s="1"/>
  <c r="I393" i="16" s="1"/>
  <c r="H253" i="16"/>
  <c r="H323" i="16" s="1"/>
  <c r="H393" i="16" s="1"/>
  <c r="G253" i="16"/>
  <c r="G323" i="16" s="1"/>
  <c r="G393" i="16" s="1"/>
  <c r="F253" i="16"/>
  <c r="F323" i="16" s="1"/>
  <c r="F393" i="16" s="1"/>
  <c r="E253" i="16"/>
  <c r="E323" i="16" s="1"/>
  <c r="E393" i="16" s="1"/>
  <c r="D253" i="16"/>
  <c r="D323" i="16" s="1"/>
  <c r="D393" i="16" s="1"/>
  <c r="C253" i="16"/>
  <c r="C323" i="16" s="1"/>
  <c r="C393" i="16" s="1"/>
  <c r="B253" i="16"/>
  <c r="B323" i="16" s="1"/>
  <c r="B393" i="16" s="1"/>
  <c r="A253" i="16"/>
  <c r="A323" i="16" s="1"/>
  <c r="A393" i="16" s="1"/>
  <c r="L252" i="16"/>
  <c r="L322" i="16" s="1"/>
  <c r="I252" i="16"/>
  <c r="I322" i="16" s="1"/>
  <c r="I392" i="16" s="1"/>
  <c r="H252" i="16"/>
  <c r="H322" i="16" s="1"/>
  <c r="H392" i="16" s="1"/>
  <c r="G252" i="16"/>
  <c r="G322" i="16" s="1"/>
  <c r="G392" i="16" s="1"/>
  <c r="F252" i="16"/>
  <c r="F322" i="16" s="1"/>
  <c r="F392" i="16" s="1"/>
  <c r="E252" i="16"/>
  <c r="E322" i="16" s="1"/>
  <c r="E392" i="16" s="1"/>
  <c r="D252" i="16"/>
  <c r="D322" i="16" s="1"/>
  <c r="D392" i="16" s="1"/>
  <c r="C252" i="16"/>
  <c r="C322" i="16" s="1"/>
  <c r="C392" i="16" s="1"/>
  <c r="B252" i="16"/>
  <c r="B322" i="16" s="1"/>
  <c r="B392" i="16" s="1"/>
  <c r="A252" i="16"/>
  <c r="A322" i="16" s="1"/>
  <c r="A392" i="16" s="1"/>
  <c r="L251" i="16"/>
  <c r="L321" i="16" s="1"/>
  <c r="I251" i="16"/>
  <c r="I321" i="16" s="1"/>
  <c r="I391" i="16" s="1"/>
  <c r="H251" i="16"/>
  <c r="H321" i="16" s="1"/>
  <c r="H391" i="16" s="1"/>
  <c r="G251" i="16"/>
  <c r="G321" i="16" s="1"/>
  <c r="G391" i="16" s="1"/>
  <c r="F251" i="16"/>
  <c r="F321" i="16" s="1"/>
  <c r="F391" i="16" s="1"/>
  <c r="E251" i="16"/>
  <c r="E321" i="16" s="1"/>
  <c r="E391" i="16" s="1"/>
  <c r="D251" i="16"/>
  <c r="D321" i="16" s="1"/>
  <c r="D391" i="16" s="1"/>
  <c r="C251" i="16"/>
  <c r="C321" i="16" s="1"/>
  <c r="C391" i="16" s="1"/>
  <c r="B251" i="16"/>
  <c r="B321" i="16" s="1"/>
  <c r="B391" i="16" s="1"/>
  <c r="A251" i="16"/>
  <c r="A321" i="16" s="1"/>
  <c r="A391" i="16" s="1"/>
  <c r="L250" i="16"/>
  <c r="L320" i="16" s="1"/>
  <c r="I250" i="16"/>
  <c r="I320" i="16" s="1"/>
  <c r="I390" i="16" s="1"/>
  <c r="H250" i="16"/>
  <c r="H320" i="16" s="1"/>
  <c r="H390" i="16" s="1"/>
  <c r="G250" i="16"/>
  <c r="G320" i="16" s="1"/>
  <c r="G390" i="16" s="1"/>
  <c r="F250" i="16"/>
  <c r="F320" i="16" s="1"/>
  <c r="F390" i="16" s="1"/>
  <c r="E250" i="16"/>
  <c r="E320" i="16" s="1"/>
  <c r="E390" i="16" s="1"/>
  <c r="D250" i="16"/>
  <c r="D320" i="16" s="1"/>
  <c r="D390" i="16" s="1"/>
  <c r="C250" i="16"/>
  <c r="C320" i="16" s="1"/>
  <c r="C390" i="16" s="1"/>
  <c r="B250" i="16"/>
  <c r="B320" i="16" s="1"/>
  <c r="B390" i="16" s="1"/>
  <c r="A250" i="16"/>
  <c r="A320" i="16" s="1"/>
  <c r="A390" i="16" s="1"/>
  <c r="L249" i="16"/>
  <c r="L319" i="16" s="1"/>
  <c r="I249" i="16"/>
  <c r="I319" i="16" s="1"/>
  <c r="I389" i="16" s="1"/>
  <c r="H249" i="16"/>
  <c r="H319" i="16" s="1"/>
  <c r="H389" i="16" s="1"/>
  <c r="G249" i="16"/>
  <c r="G319" i="16" s="1"/>
  <c r="G389" i="16" s="1"/>
  <c r="F249" i="16"/>
  <c r="F319" i="16" s="1"/>
  <c r="F389" i="16" s="1"/>
  <c r="E249" i="16"/>
  <c r="E319" i="16" s="1"/>
  <c r="E389" i="16" s="1"/>
  <c r="D249" i="16"/>
  <c r="D319" i="16" s="1"/>
  <c r="D389" i="16" s="1"/>
  <c r="C249" i="16"/>
  <c r="C319" i="16" s="1"/>
  <c r="C389" i="16" s="1"/>
  <c r="B249" i="16"/>
  <c r="B319" i="16" s="1"/>
  <c r="B389" i="16" s="1"/>
  <c r="A249" i="16"/>
  <c r="A319" i="16" s="1"/>
  <c r="A389" i="16" s="1"/>
  <c r="L248" i="16"/>
  <c r="L318" i="16" s="1"/>
  <c r="I248" i="16"/>
  <c r="I318" i="16" s="1"/>
  <c r="I388" i="16" s="1"/>
  <c r="H248" i="16"/>
  <c r="H318" i="16" s="1"/>
  <c r="H388" i="16" s="1"/>
  <c r="G248" i="16"/>
  <c r="G318" i="16" s="1"/>
  <c r="G388" i="16" s="1"/>
  <c r="F248" i="16"/>
  <c r="F318" i="16" s="1"/>
  <c r="F388" i="16" s="1"/>
  <c r="E248" i="16"/>
  <c r="E318" i="16" s="1"/>
  <c r="E388" i="16" s="1"/>
  <c r="D248" i="16"/>
  <c r="D318" i="16" s="1"/>
  <c r="D388" i="16" s="1"/>
  <c r="C248" i="16"/>
  <c r="C318" i="16" s="1"/>
  <c r="C388" i="16" s="1"/>
  <c r="B248" i="16"/>
  <c r="B318" i="16" s="1"/>
  <c r="B388" i="16" s="1"/>
  <c r="A248" i="16"/>
  <c r="A318" i="16" s="1"/>
  <c r="A388" i="16" s="1"/>
  <c r="L247" i="16"/>
  <c r="L317" i="16" s="1"/>
  <c r="I247" i="16"/>
  <c r="I317" i="16" s="1"/>
  <c r="I387" i="16" s="1"/>
  <c r="H247" i="16"/>
  <c r="H317" i="16" s="1"/>
  <c r="H387" i="16" s="1"/>
  <c r="G247" i="16"/>
  <c r="G317" i="16" s="1"/>
  <c r="G387" i="16" s="1"/>
  <c r="F247" i="16"/>
  <c r="F317" i="16" s="1"/>
  <c r="F387" i="16" s="1"/>
  <c r="E247" i="16"/>
  <c r="E317" i="16" s="1"/>
  <c r="E387" i="16" s="1"/>
  <c r="D247" i="16"/>
  <c r="D317" i="16" s="1"/>
  <c r="D387" i="16" s="1"/>
  <c r="C247" i="16"/>
  <c r="C317" i="16" s="1"/>
  <c r="C387" i="16" s="1"/>
  <c r="B247" i="16"/>
  <c r="B317" i="16" s="1"/>
  <c r="B387" i="16" s="1"/>
  <c r="A247" i="16"/>
  <c r="A317" i="16" s="1"/>
  <c r="A387" i="16" s="1"/>
  <c r="L246" i="16"/>
  <c r="L316" i="16" s="1"/>
  <c r="I246" i="16"/>
  <c r="I316" i="16" s="1"/>
  <c r="I386" i="16" s="1"/>
  <c r="H246" i="16"/>
  <c r="H316" i="16" s="1"/>
  <c r="H386" i="16" s="1"/>
  <c r="G246" i="16"/>
  <c r="G316" i="16" s="1"/>
  <c r="G386" i="16" s="1"/>
  <c r="F246" i="16"/>
  <c r="F316" i="16" s="1"/>
  <c r="F386" i="16" s="1"/>
  <c r="E246" i="16"/>
  <c r="E316" i="16" s="1"/>
  <c r="E386" i="16" s="1"/>
  <c r="D246" i="16"/>
  <c r="D316" i="16" s="1"/>
  <c r="D386" i="16" s="1"/>
  <c r="C246" i="16"/>
  <c r="C316" i="16" s="1"/>
  <c r="C386" i="16" s="1"/>
  <c r="B246" i="16"/>
  <c r="B316" i="16" s="1"/>
  <c r="B386" i="16" s="1"/>
  <c r="A246" i="16"/>
  <c r="A316" i="16" s="1"/>
  <c r="A386" i="16" s="1"/>
  <c r="L245" i="16"/>
  <c r="L315" i="16" s="1"/>
  <c r="I245" i="16"/>
  <c r="I315" i="16" s="1"/>
  <c r="I385" i="16" s="1"/>
  <c r="H245" i="16"/>
  <c r="H315" i="16" s="1"/>
  <c r="H385" i="16" s="1"/>
  <c r="G245" i="16"/>
  <c r="G315" i="16" s="1"/>
  <c r="G385" i="16" s="1"/>
  <c r="F245" i="16"/>
  <c r="F315" i="16" s="1"/>
  <c r="F385" i="16" s="1"/>
  <c r="E245" i="16"/>
  <c r="E315" i="16" s="1"/>
  <c r="E385" i="16" s="1"/>
  <c r="D245" i="16"/>
  <c r="D315" i="16" s="1"/>
  <c r="D385" i="16" s="1"/>
  <c r="C245" i="16"/>
  <c r="C315" i="16" s="1"/>
  <c r="C385" i="16" s="1"/>
  <c r="B245" i="16"/>
  <c r="B315" i="16" s="1"/>
  <c r="B385" i="16" s="1"/>
  <c r="A245" i="16"/>
  <c r="A315" i="16" s="1"/>
  <c r="A385" i="16" s="1"/>
  <c r="L244" i="16"/>
  <c r="L314" i="16" s="1"/>
  <c r="I244" i="16"/>
  <c r="I314" i="16" s="1"/>
  <c r="I384" i="16" s="1"/>
  <c r="H244" i="16"/>
  <c r="H314" i="16" s="1"/>
  <c r="H384" i="16" s="1"/>
  <c r="G244" i="16"/>
  <c r="G314" i="16" s="1"/>
  <c r="G384" i="16" s="1"/>
  <c r="F244" i="16"/>
  <c r="F314" i="16" s="1"/>
  <c r="F384" i="16" s="1"/>
  <c r="E244" i="16"/>
  <c r="E314" i="16" s="1"/>
  <c r="E384" i="16" s="1"/>
  <c r="D244" i="16"/>
  <c r="D314" i="16" s="1"/>
  <c r="D384" i="16" s="1"/>
  <c r="C244" i="16"/>
  <c r="C314" i="16" s="1"/>
  <c r="C384" i="16" s="1"/>
  <c r="B244" i="16"/>
  <c r="B314" i="16" s="1"/>
  <c r="B384" i="16" s="1"/>
  <c r="A244" i="16"/>
  <c r="A314" i="16" s="1"/>
  <c r="A384" i="16" s="1"/>
  <c r="L243" i="16"/>
  <c r="L313" i="16" s="1"/>
  <c r="I243" i="16"/>
  <c r="I313" i="16" s="1"/>
  <c r="I383" i="16" s="1"/>
  <c r="H243" i="16"/>
  <c r="H313" i="16" s="1"/>
  <c r="H383" i="16" s="1"/>
  <c r="G243" i="16"/>
  <c r="G313" i="16" s="1"/>
  <c r="G383" i="16" s="1"/>
  <c r="F243" i="16"/>
  <c r="F313" i="16" s="1"/>
  <c r="F383" i="16" s="1"/>
  <c r="E243" i="16"/>
  <c r="E313" i="16" s="1"/>
  <c r="E383" i="16" s="1"/>
  <c r="D243" i="16"/>
  <c r="D313" i="16" s="1"/>
  <c r="D383" i="16" s="1"/>
  <c r="C243" i="16"/>
  <c r="C313" i="16" s="1"/>
  <c r="C383" i="16" s="1"/>
  <c r="B243" i="16"/>
  <c r="B313" i="16" s="1"/>
  <c r="B383" i="16" s="1"/>
  <c r="A243" i="16"/>
  <c r="A313" i="16" s="1"/>
  <c r="A383" i="16" s="1"/>
  <c r="L242" i="16"/>
  <c r="L312" i="16" s="1"/>
  <c r="I242" i="16"/>
  <c r="I312" i="16" s="1"/>
  <c r="I382" i="16" s="1"/>
  <c r="H242" i="16"/>
  <c r="H312" i="16" s="1"/>
  <c r="H382" i="16" s="1"/>
  <c r="G242" i="16"/>
  <c r="G312" i="16" s="1"/>
  <c r="G382" i="16" s="1"/>
  <c r="F242" i="16"/>
  <c r="F312" i="16" s="1"/>
  <c r="F382" i="16" s="1"/>
  <c r="E242" i="16"/>
  <c r="E312" i="16" s="1"/>
  <c r="E382" i="16" s="1"/>
  <c r="D242" i="16"/>
  <c r="D312" i="16" s="1"/>
  <c r="D382" i="16" s="1"/>
  <c r="C242" i="16"/>
  <c r="C312" i="16" s="1"/>
  <c r="C382" i="16" s="1"/>
  <c r="B242" i="16"/>
  <c r="B312" i="16" s="1"/>
  <c r="B382" i="16" s="1"/>
  <c r="A242" i="16"/>
  <c r="A312" i="16" s="1"/>
  <c r="A382" i="16" s="1"/>
  <c r="L241" i="16"/>
  <c r="L311" i="16" s="1"/>
  <c r="I241" i="16"/>
  <c r="I311" i="16" s="1"/>
  <c r="I381" i="16" s="1"/>
  <c r="H241" i="16"/>
  <c r="H311" i="16" s="1"/>
  <c r="H381" i="16" s="1"/>
  <c r="G241" i="16"/>
  <c r="G311" i="16" s="1"/>
  <c r="G381" i="16" s="1"/>
  <c r="F241" i="16"/>
  <c r="F311" i="16" s="1"/>
  <c r="F381" i="16" s="1"/>
  <c r="E241" i="16"/>
  <c r="E311" i="16" s="1"/>
  <c r="E381" i="16" s="1"/>
  <c r="D241" i="16"/>
  <c r="D311" i="16" s="1"/>
  <c r="D381" i="16" s="1"/>
  <c r="C241" i="16"/>
  <c r="C311" i="16" s="1"/>
  <c r="C381" i="16" s="1"/>
  <c r="B241" i="16"/>
  <c r="B311" i="16" s="1"/>
  <c r="B381" i="16" s="1"/>
  <c r="A241" i="16"/>
  <c r="A311" i="16" s="1"/>
  <c r="A381" i="16" s="1"/>
  <c r="L240" i="16"/>
  <c r="L310" i="16" s="1"/>
  <c r="I240" i="16"/>
  <c r="I310" i="16" s="1"/>
  <c r="I380" i="16" s="1"/>
  <c r="H240" i="16"/>
  <c r="H310" i="16" s="1"/>
  <c r="H380" i="16" s="1"/>
  <c r="G240" i="16"/>
  <c r="G310" i="16" s="1"/>
  <c r="G380" i="16" s="1"/>
  <c r="F240" i="16"/>
  <c r="F310" i="16" s="1"/>
  <c r="F380" i="16" s="1"/>
  <c r="E240" i="16"/>
  <c r="E310" i="16" s="1"/>
  <c r="E380" i="16" s="1"/>
  <c r="D240" i="16"/>
  <c r="D310" i="16" s="1"/>
  <c r="D380" i="16" s="1"/>
  <c r="C240" i="16"/>
  <c r="C310" i="16" s="1"/>
  <c r="C380" i="16" s="1"/>
  <c r="B240" i="16"/>
  <c r="B310" i="16" s="1"/>
  <c r="B380" i="16" s="1"/>
  <c r="A240" i="16"/>
  <c r="A310" i="16" s="1"/>
  <c r="A380" i="16" s="1"/>
  <c r="L239" i="16"/>
  <c r="L309" i="16" s="1"/>
  <c r="I239" i="16"/>
  <c r="I309" i="16" s="1"/>
  <c r="I379" i="16" s="1"/>
  <c r="H239" i="16"/>
  <c r="H309" i="16" s="1"/>
  <c r="H379" i="16" s="1"/>
  <c r="G239" i="16"/>
  <c r="G309" i="16" s="1"/>
  <c r="G379" i="16" s="1"/>
  <c r="F239" i="16"/>
  <c r="F309" i="16" s="1"/>
  <c r="F379" i="16" s="1"/>
  <c r="E239" i="16"/>
  <c r="E309" i="16" s="1"/>
  <c r="E379" i="16" s="1"/>
  <c r="D239" i="16"/>
  <c r="D309" i="16" s="1"/>
  <c r="D379" i="16" s="1"/>
  <c r="C239" i="16"/>
  <c r="C309" i="16" s="1"/>
  <c r="C379" i="16" s="1"/>
  <c r="B239" i="16"/>
  <c r="B309" i="16" s="1"/>
  <c r="B379" i="16" s="1"/>
  <c r="A239" i="16"/>
  <c r="A309" i="16" s="1"/>
  <c r="A379" i="16" s="1"/>
  <c r="L238" i="16"/>
  <c r="L308" i="16" s="1"/>
  <c r="I238" i="16"/>
  <c r="I308" i="16" s="1"/>
  <c r="I378" i="16" s="1"/>
  <c r="H238" i="16"/>
  <c r="H308" i="16" s="1"/>
  <c r="H378" i="16" s="1"/>
  <c r="G238" i="16"/>
  <c r="G308" i="16" s="1"/>
  <c r="G378" i="16" s="1"/>
  <c r="F238" i="16"/>
  <c r="F308" i="16" s="1"/>
  <c r="F378" i="16" s="1"/>
  <c r="E238" i="16"/>
  <c r="E308" i="16" s="1"/>
  <c r="E378" i="16" s="1"/>
  <c r="D238" i="16"/>
  <c r="D308" i="16" s="1"/>
  <c r="D378" i="16" s="1"/>
  <c r="C238" i="16"/>
  <c r="C308" i="16" s="1"/>
  <c r="C378" i="16" s="1"/>
  <c r="B238" i="16"/>
  <c r="B308" i="16" s="1"/>
  <c r="B378" i="16" s="1"/>
  <c r="A238" i="16"/>
  <c r="A308" i="16" s="1"/>
  <c r="A378" i="16" s="1"/>
  <c r="L237" i="16"/>
  <c r="L307" i="16" s="1"/>
  <c r="I237" i="16"/>
  <c r="I307" i="16" s="1"/>
  <c r="I377" i="16" s="1"/>
  <c r="H237" i="16"/>
  <c r="H307" i="16" s="1"/>
  <c r="H377" i="16" s="1"/>
  <c r="G237" i="16"/>
  <c r="G307" i="16" s="1"/>
  <c r="G377" i="16" s="1"/>
  <c r="F237" i="16"/>
  <c r="F307" i="16" s="1"/>
  <c r="F377" i="16" s="1"/>
  <c r="E237" i="16"/>
  <c r="E307" i="16" s="1"/>
  <c r="E377" i="16" s="1"/>
  <c r="D237" i="16"/>
  <c r="D307" i="16" s="1"/>
  <c r="D377" i="16" s="1"/>
  <c r="C237" i="16"/>
  <c r="C307" i="16" s="1"/>
  <c r="C377" i="16" s="1"/>
  <c r="B237" i="16"/>
  <c r="B307" i="16" s="1"/>
  <c r="B377" i="16" s="1"/>
  <c r="A237" i="16"/>
  <c r="A307" i="16" s="1"/>
  <c r="A377" i="16" s="1"/>
  <c r="L236" i="16"/>
  <c r="L306" i="16" s="1"/>
  <c r="I236" i="16"/>
  <c r="I306" i="16" s="1"/>
  <c r="I376" i="16" s="1"/>
  <c r="H236" i="16"/>
  <c r="H306" i="16" s="1"/>
  <c r="H376" i="16" s="1"/>
  <c r="G236" i="16"/>
  <c r="G306" i="16" s="1"/>
  <c r="G376" i="16" s="1"/>
  <c r="F236" i="16"/>
  <c r="F306" i="16" s="1"/>
  <c r="F376" i="16" s="1"/>
  <c r="E236" i="16"/>
  <c r="E306" i="16" s="1"/>
  <c r="E376" i="16" s="1"/>
  <c r="D236" i="16"/>
  <c r="D306" i="16" s="1"/>
  <c r="D376" i="16" s="1"/>
  <c r="C236" i="16"/>
  <c r="C306" i="16" s="1"/>
  <c r="C376" i="16" s="1"/>
  <c r="B236" i="16"/>
  <c r="B306" i="16" s="1"/>
  <c r="B376" i="16" s="1"/>
  <c r="A236" i="16"/>
  <c r="A306" i="16" s="1"/>
  <c r="A376" i="16" s="1"/>
  <c r="L235" i="16"/>
  <c r="L305" i="16" s="1"/>
  <c r="I235" i="16"/>
  <c r="I305" i="16" s="1"/>
  <c r="I375" i="16" s="1"/>
  <c r="H235" i="16"/>
  <c r="H305" i="16" s="1"/>
  <c r="H375" i="16" s="1"/>
  <c r="G235" i="16"/>
  <c r="G305" i="16" s="1"/>
  <c r="G375" i="16" s="1"/>
  <c r="F235" i="16"/>
  <c r="F305" i="16" s="1"/>
  <c r="F375" i="16" s="1"/>
  <c r="E235" i="16"/>
  <c r="E305" i="16" s="1"/>
  <c r="E375" i="16" s="1"/>
  <c r="D235" i="16"/>
  <c r="D305" i="16" s="1"/>
  <c r="D375" i="16" s="1"/>
  <c r="C235" i="16"/>
  <c r="C305" i="16" s="1"/>
  <c r="C375" i="16" s="1"/>
  <c r="B235" i="16"/>
  <c r="B305" i="16" s="1"/>
  <c r="B375" i="16" s="1"/>
  <c r="A235" i="16"/>
  <c r="A305" i="16" s="1"/>
  <c r="A375" i="16" s="1"/>
  <c r="L234" i="16"/>
  <c r="L304" i="16" s="1"/>
  <c r="I234" i="16"/>
  <c r="I304" i="16" s="1"/>
  <c r="I374" i="16" s="1"/>
  <c r="H234" i="16"/>
  <c r="H304" i="16" s="1"/>
  <c r="H374" i="16" s="1"/>
  <c r="G234" i="16"/>
  <c r="G304" i="16" s="1"/>
  <c r="G374" i="16" s="1"/>
  <c r="F234" i="16"/>
  <c r="F304" i="16" s="1"/>
  <c r="F374" i="16" s="1"/>
  <c r="E234" i="16"/>
  <c r="E304" i="16" s="1"/>
  <c r="E374" i="16" s="1"/>
  <c r="D234" i="16"/>
  <c r="D304" i="16" s="1"/>
  <c r="D374" i="16" s="1"/>
  <c r="C234" i="16"/>
  <c r="C304" i="16" s="1"/>
  <c r="C374" i="16" s="1"/>
  <c r="B234" i="16"/>
  <c r="B304" i="16" s="1"/>
  <c r="B374" i="16" s="1"/>
  <c r="A234" i="16"/>
  <c r="A304" i="16" s="1"/>
  <c r="A374" i="16" s="1"/>
  <c r="L233" i="16"/>
  <c r="L303" i="16" s="1"/>
  <c r="I233" i="16"/>
  <c r="I303" i="16" s="1"/>
  <c r="I373" i="16" s="1"/>
  <c r="H233" i="16"/>
  <c r="H303" i="16" s="1"/>
  <c r="H373" i="16" s="1"/>
  <c r="G233" i="16"/>
  <c r="G303" i="16" s="1"/>
  <c r="G373" i="16" s="1"/>
  <c r="F233" i="16"/>
  <c r="F303" i="16" s="1"/>
  <c r="F373" i="16" s="1"/>
  <c r="E233" i="16"/>
  <c r="E303" i="16" s="1"/>
  <c r="E373" i="16" s="1"/>
  <c r="D233" i="16"/>
  <c r="D303" i="16" s="1"/>
  <c r="D373" i="16" s="1"/>
  <c r="C233" i="16"/>
  <c r="C303" i="16" s="1"/>
  <c r="C373" i="16" s="1"/>
  <c r="B233" i="16"/>
  <c r="B303" i="16" s="1"/>
  <c r="B373" i="16" s="1"/>
  <c r="A233" i="16"/>
  <c r="A303" i="16" s="1"/>
  <c r="A373" i="16" s="1"/>
  <c r="L232" i="16"/>
  <c r="L302" i="16" s="1"/>
  <c r="I232" i="16"/>
  <c r="I302" i="16" s="1"/>
  <c r="I372" i="16" s="1"/>
  <c r="H232" i="16"/>
  <c r="H302" i="16" s="1"/>
  <c r="H372" i="16" s="1"/>
  <c r="G232" i="16"/>
  <c r="G302" i="16" s="1"/>
  <c r="G372" i="16" s="1"/>
  <c r="F232" i="16"/>
  <c r="F302" i="16" s="1"/>
  <c r="F372" i="16" s="1"/>
  <c r="E232" i="16"/>
  <c r="E302" i="16" s="1"/>
  <c r="E372" i="16" s="1"/>
  <c r="D232" i="16"/>
  <c r="D302" i="16" s="1"/>
  <c r="D372" i="16" s="1"/>
  <c r="C232" i="16"/>
  <c r="C302" i="16" s="1"/>
  <c r="C372" i="16" s="1"/>
  <c r="B232" i="16"/>
  <c r="B302" i="16" s="1"/>
  <c r="B372" i="16" s="1"/>
  <c r="A232" i="16"/>
  <c r="A302" i="16" s="1"/>
  <c r="A372" i="16" s="1"/>
  <c r="L231" i="16"/>
  <c r="L301" i="16" s="1"/>
  <c r="I231" i="16"/>
  <c r="I301" i="16" s="1"/>
  <c r="I371" i="16" s="1"/>
  <c r="H231" i="16"/>
  <c r="H301" i="16" s="1"/>
  <c r="H371" i="16" s="1"/>
  <c r="G231" i="16"/>
  <c r="G301" i="16" s="1"/>
  <c r="G371" i="16" s="1"/>
  <c r="F231" i="16"/>
  <c r="F301" i="16" s="1"/>
  <c r="F371" i="16" s="1"/>
  <c r="E231" i="16"/>
  <c r="E301" i="16" s="1"/>
  <c r="E371" i="16" s="1"/>
  <c r="D231" i="16"/>
  <c r="D301" i="16" s="1"/>
  <c r="D371" i="16" s="1"/>
  <c r="C231" i="16"/>
  <c r="C301" i="16" s="1"/>
  <c r="C371" i="16" s="1"/>
  <c r="B231" i="16"/>
  <c r="B301" i="16" s="1"/>
  <c r="B371" i="16" s="1"/>
  <c r="A231" i="16"/>
  <c r="A301" i="16" s="1"/>
  <c r="A371" i="16" s="1"/>
  <c r="L230" i="16"/>
  <c r="L300" i="16" s="1"/>
  <c r="I230" i="16"/>
  <c r="I300" i="16" s="1"/>
  <c r="I370" i="16" s="1"/>
  <c r="H230" i="16"/>
  <c r="H300" i="16" s="1"/>
  <c r="H370" i="16" s="1"/>
  <c r="G230" i="16"/>
  <c r="G300" i="16" s="1"/>
  <c r="G370" i="16" s="1"/>
  <c r="F230" i="16"/>
  <c r="F300" i="16" s="1"/>
  <c r="F370" i="16" s="1"/>
  <c r="E230" i="16"/>
  <c r="E300" i="16" s="1"/>
  <c r="E370" i="16" s="1"/>
  <c r="D230" i="16"/>
  <c r="D300" i="16" s="1"/>
  <c r="D370" i="16" s="1"/>
  <c r="C230" i="16"/>
  <c r="C300" i="16" s="1"/>
  <c r="C370" i="16" s="1"/>
  <c r="B230" i="16"/>
  <c r="B300" i="16" s="1"/>
  <c r="B370" i="16" s="1"/>
  <c r="A230" i="16"/>
  <c r="A300" i="16" s="1"/>
  <c r="A370" i="16" s="1"/>
  <c r="L229" i="16"/>
  <c r="L299" i="16" s="1"/>
  <c r="I229" i="16"/>
  <c r="I299" i="16" s="1"/>
  <c r="I369" i="16" s="1"/>
  <c r="H229" i="16"/>
  <c r="H299" i="16" s="1"/>
  <c r="H369" i="16" s="1"/>
  <c r="G229" i="16"/>
  <c r="G299" i="16" s="1"/>
  <c r="G369" i="16" s="1"/>
  <c r="F229" i="16"/>
  <c r="F299" i="16" s="1"/>
  <c r="F369" i="16" s="1"/>
  <c r="E229" i="16"/>
  <c r="E299" i="16" s="1"/>
  <c r="E369" i="16" s="1"/>
  <c r="D229" i="16"/>
  <c r="D299" i="16" s="1"/>
  <c r="D369" i="16" s="1"/>
  <c r="C229" i="16"/>
  <c r="C299" i="16" s="1"/>
  <c r="C369" i="16" s="1"/>
  <c r="B229" i="16"/>
  <c r="B299" i="16" s="1"/>
  <c r="B369" i="16" s="1"/>
  <c r="A229" i="16"/>
  <c r="A299" i="16" s="1"/>
  <c r="A369" i="16" s="1"/>
  <c r="L228" i="16"/>
  <c r="L298" i="16" s="1"/>
  <c r="I228" i="16"/>
  <c r="I298" i="16" s="1"/>
  <c r="I368" i="16" s="1"/>
  <c r="H228" i="16"/>
  <c r="H298" i="16" s="1"/>
  <c r="H368" i="16" s="1"/>
  <c r="G228" i="16"/>
  <c r="G298" i="16" s="1"/>
  <c r="G368" i="16" s="1"/>
  <c r="F228" i="16"/>
  <c r="F298" i="16" s="1"/>
  <c r="F368" i="16" s="1"/>
  <c r="E228" i="16"/>
  <c r="E298" i="16" s="1"/>
  <c r="E368" i="16" s="1"/>
  <c r="D228" i="16"/>
  <c r="D298" i="16" s="1"/>
  <c r="D368" i="16" s="1"/>
  <c r="C228" i="16"/>
  <c r="C298" i="16" s="1"/>
  <c r="C368" i="16" s="1"/>
  <c r="B228" i="16"/>
  <c r="B298" i="16" s="1"/>
  <c r="B368" i="16" s="1"/>
  <c r="A228" i="16"/>
  <c r="A298" i="16" s="1"/>
  <c r="A368" i="16" s="1"/>
  <c r="L227" i="16"/>
  <c r="L297" i="16" s="1"/>
  <c r="I227" i="16"/>
  <c r="I297" i="16" s="1"/>
  <c r="I367" i="16" s="1"/>
  <c r="H227" i="16"/>
  <c r="H297" i="16" s="1"/>
  <c r="H367" i="16" s="1"/>
  <c r="G227" i="16"/>
  <c r="G297" i="16" s="1"/>
  <c r="G367" i="16" s="1"/>
  <c r="F227" i="16"/>
  <c r="F297" i="16" s="1"/>
  <c r="F367" i="16" s="1"/>
  <c r="E227" i="16"/>
  <c r="E297" i="16" s="1"/>
  <c r="E367" i="16" s="1"/>
  <c r="D227" i="16"/>
  <c r="D297" i="16" s="1"/>
  <c r="D367" i="16" s="1"/>
  <c r="C227" i="16"/>
  <c r="C297" i="16" s="1"/>
  <c r="C367" i="16" s="1"/>
  <c r="B227" i="16"/>
  <c r="B297" i="16" s="1"/>
  <c r="B367" i="16" s="1"/>
  <c r="A227" i="16"/>
  <c r="A297" i="16" s="1"/>
  <c r="A367" i="16" s="1"/>
  <c r="L226" i="16"/>
  <c r="L296" i="16" s="1"/>
  <c r="I226" i="16"/>
  <c r="I296" i="16" s="1"/>
  <c r="I366" i="16" s="1"/>
  <c r="H226" i="16"/>
  <c r="H296" i="16" s="1"/>
  <c r="H366" i="16" s="1"/>
  <c r="G226" i="16"/>
  <c r="G296" i="16" s="1"/>
  <c r="G366" i="16" s="1"/>
  <c r="F226" i="16"/>
  <c r="F296" i="16" s="1"/>
  <c r="F366" i="16" s="1"/>
  <c r="E226" i="16"/>
  <c r="E296" i="16" s="1"/>
  <c r="E366" i="16" s="1"/>
  <c r="D226" i="16"/>
  <c r="D296" i="16" s="1"/>
  <c r="D366" i="16" s="1"/>
  <c r="C226" i="16"/>
  <c r="C296" i="16" s="1"/>
  <c r="C366" i="16" s="1"/>
  <c r="B226" i="16"/>
  <c r="B296" i="16" s="1"/>
  <c r="B366" i="16" s="1"/>
  <c r="A226" i="16"/>
  <c r="A296" i="16" s="1"/>
  <c r="A366" i="16" s="1"/>
  <c r="L225" i="16"/>
  <c r="L295" i="16" s="1"/>
  <c r="I225" i="16"/>
  <c r="I295" i="16" s="1"/>
  <c r="I365" i="16" s="1"/>
  <c r="H225" i="16"/>
  <c r="H295" i="16" s="1"/>
  <c r="H365" i="16" s="1"/>
  <c r="G225" i="16"/>
  <c r="G295" i="16" s="1"/>
  <c r="G365" i="16" s="1"/>
  <c r="F225" i="16"/>
  <c r="F295" i="16" s="1"/>
  <c r="F365" i="16" s="1"/>
  <c r="E225" i="16"/>
  <c r="E295" i="16" s="1"/>
  <c r="E365" i="16" s="1"/>
  <c r="D225" i="16"/>
  <c r="D295" i="16" s="1"/>
  <c r="D365" i="16" s="1"/>
  <c r="C225" i="16"/>
  <c r="C295" i="16" s="1"/>
  <c r="C365" i="16" s="1"/>
  <c r="B225" i="16"/>
  <c r="B295" i="16" s="1"/>
  <c r="B365" i="16" s="1"/>
  <c r="A225" i="16"/>
  <c r="A295" i="16" s="1"/>
  <c r="A365" i="16" s="1"/>
  <c r="L224" i="16"/>
  <c r="L294" i="16" s="1"/>
  <c r="I224" i="16"/>
  <c r="I294" i="16" s="1"/>
  <c r="I364" i="16" s="1"/>
  <c r="H224" i="16"/>
  <c r="H294" i="16" s="1"/>
  <c r="H364" i="16" s="1"/>
  <c r="G224" i="16"/>
  <c r="G294" i="16" s="1"/>
  <c r="G364" i="16" s="1"/>
  <c r="F224" i="16"/>
  <c r="F294" i="16" s="1"/>
  <c r="F364" i="16" s="1"/>
  <c r="E224" i="16"/>
  <c r="E294" i="16" s="1"/>
  <c r="E364" i="16" s="1"/>
  <c r="D224" i="16"/>
  <c r="D294" i="16" s="1"/>
  <c r="D364" i="16" s="1"/>
  <c r="C224" i="16"/>
  <c r="C294" i="16" s="1"/>
  <c r="C364" i="16" s="1"/>
  <c r="B224" i="16"/>
  <c r="B294" i="16" s="1"/>
  <c r="B364" i="16" s="1"/>
  <c r="A224" i="16"/>
  <c r="A294" i="16" s="1"/>
  <c r="A364" i="16" s="1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1" i="16"/>
  <c r="L144" i="16"/>
  <c r="M144" i="16" s="1"/>
  <c r="J144" i="16"/>
  <c r="J214" i="16" s="1"/>
  <c r="I144" i="16"/>
  <c r="I214" i="16" s="1"/>
  <c r="H144" i="16"/>
  <c r="H214" i="16" s="1"/>
  <c r="G144" i="16"/>
  <c r="G214" i="16" s="1"/>
  <c r="F144" i="16"/>
  <c r="F214" i="16" s="1"/>
  <c r="E144" i="16"/>
  <c r="E214" i="16" s="1"/>
  <c r="D144" i="16"/>
  <c r="D214" i="16" s="1"/>
  <c r="C144" i="16"/>
  <c r="C214" i="16" s="1"/>
  <c r="B144" i="16"/>
  <c r="B214" i="16" s="1"/>
  <c r="A144" i="16"/>
  <c r="A214" i="16" s="1"/>
  <c r="L143" i="16"/>
  <c r="M143" i="16" s="1"/>
  <c r="J143" i="16"/>
  <c r="J213" i="16" s="1"/>
  <c r="I143" i="16"/>
  <c r="I213" i="16" s="1"/>
  <c r="H143" i="16"/>
  <c r="H213" i="16" s="1"/>
  <c r="G143" i="16"/>
  <c r="G213" i="16" s="1"/>
  <c r="F143" i="16"/>
  <c r="F213" i="16" s="1"/>
  <c r="E143" i="16"/>
  <c r="E213" i="16" s="1"/>
  <c r="D143" i="16"/>
  <c r="D213" i="16" s="1"/>
  <c r="C143" i="16"/>
  <c r="C213" i="16" s="1"/>
  <c r="B143" i="16"/>
  <c r="B213" i="16" s="1"/>
  <c r="A143" i="16"/>
  <c r="A213" i="16" s="1"/>
  <c r="L142" i="16"/>
  <c r="M142" i="16" s="1"/>
  <c r="J142" i="16"/>
  <c r="J212" i="16" s="1"/>
  <c r="I142" i="16"/>
  <c r="I212" i="16" s="1"/>
  <c r="H142" i="16"/>
  <c r="H212" i="16" s="1"/>
  <c r="G142" i="16"/>
  <c r="G212" i="16" s="1"/>
  <c r="F142" i="16"/>
  <c r="F212" i="16" s="1"/>
  <c r="E142" i="16"/>
  <c r="E212" i="16" s="1"/>
  <c r="D142" i="16"/>
  <c r="D212" i="16" s="1"/>
  <c r="C142" i="16"/>
  <c r="C212" i="16" s="1"/>
  <c r="B142" i="16"/>
  <c r="B212" i="16" s="1"/>
  <c r="A142" i="16"/>
  <c r="A212" i="16" s="1"/>
  <c r="L141" i="16"/>
  <c r="J141" i="16"/>
  <c r="J211" i="16" s="1"/>
  <c r="I141" i="16"/>
  <c r="I211" i="16" s="1"/>
  <c r="H141" i="16"/>
  <c r="H211" i="16" s="1"/>
  <c r="G141" i="16"/>
  <c r="G211" i="16" s="1"/>
  <c r="F141" i="16"/>
  <c r="F211" i="16" s="1"/>
  <c r="E141" i="16"/>
  <c r="E211" i="16" s="1"/>
  <c r="D141" i="16"/>
  <c r="D211" i="16" s="1"/>
  <c r="C141" i="16"/>
  <c r="C211" i="16" s="1"/>
  <c r="B141" i="16"/>
  <c r="B211" i="16" s="1"/>
  <c r="A141" i="16"/>
  <c r="A211" i="16" s="1"/>
  <c r="L140" i="16"/>
  <c r="M140" i="16" s="1"/>
  <c r="J140" i="16"/>
  <c r="J210" i="16" s="1"/>
  <c r="I140" i="16"/>
  <c r="I210" i="16" s="1"/>
  <c r="H140" i="16"/>
  <c r="H210" i="16" s="1"/>
  <c r="G140" i="16"/>
  <c r="G210" i="16" s="1"/>
  <c r="F140" i="16"/>
  <c r="F210" i="16" s="1"/>
  <c r="E140" i="16"/>
  <c r="E210" i="16" s="1"/>
  <c r="D140" i="16"/>
  <c r="D210" i="16" s="1"/>
  <c r="C140" i="16"/>
  <c r="C210" i="16" s="1"/>
  <c r="B140" i="16"/>
  <c r="B210" i="16" s="1"/>
  <c r="A140" i="16"/>
  <c r="A210" i="16" s="1"/>
  <c r="L139" i="16"/>
  <c r="M139" i="16" s="1"/>
  <c r="J139" i="16"/>
  <c r="J209" i="16" s="1"/>
  <c r="I139" i="16"/>
  <c r="I209" i="16" s="1"/>
  <c r="H139" i="16"/>
  <c r="H209" i="16" s="1"/>
  <c r="G139" i="16"/>
  <c r="G209" i="16" s="1"/>
  <c r="F139" i="16"/>
  <c r="F209" i="16" s="1"/>
  <c r="E139" i="16"/>
  <c r="E209" i="16" s="1"/>
  <c r="D139" i="16"/>
  <c r="D209" i="16" s="1"/>
  <c r="C139" i="16"/>
  <c r="C209" i="16" s="1"/>
  <c r="B139" i="16"/>
  <c r="B209" i="16" s="1"/>
  <c r="A139" i="16"/>
  <c r="A209" i="16" s="1"/>
  <c r="L138" i="16"/>
  <c r="M138" i="16" s="1"/>
  <c r="J138" i="16"/>
  <c r="J208" i="16" s="1"/>
  <c r="I138" i="16"/>
  <c r="I208" i="16" s="1"/>
  <c r="H138" i="16"/>
  <c r="H208" i="16" s="1"/>
  <c r="G138" i="16"/>
  <c r="G208" i="16" s="1"/>
  <c r="F138" i="16"/>
  <c r="F208" i="16" s="1"/>
  <c r="E138" i="16"/>
  <c r="E208" i="16" s="1"/>
  <c r="D138" i="16"/>
  <c r="D208" i="16" s="1"/>
  <c r="C138" i="16"/>
  <c r="C208" i="16" s="1"/>
  <c r="B138" i="16"/>
  <c r="B208" i="16" s="1"/>
  <c r="A138" i="16"/>
  <c r="A208" i="16" s="1"/>
  <c r="L137" i="16"/>
  <c r="J137" i="16"/>
  <c r="J207" i="16" s="1"/>
  <c r="I137" i="16"/>
  <c r="I207" i="16" s="1"/>
  <c r="H137" i="16"/>
  <c r="H207" i="16" s="1"/>
  <c r="G137" i="16"/>
  <c r="G207" i="16" s="1"/>
  <c r="F137" i="16"/>
  <c r="F207" i="16" s="1"/>
  <c r="E137" i="16"/>
  <c r="E207" i="16" s="1"/>
  <c r="D137" i="16"/>
  <c r="D207" i="16" s="1"/>
  <c r="C137" i="16"/>
  <c r="C207" i="16" s="1"/>
  <c r="B137" i="16"/>
  <c r="B207" i="16" s="1"/>
  <c r="A137" i="16"/>
  <c r="A207" i="16" s="1"/>
  <c r="L136" i="16"/>
  <c r="M136" i="16" s="1"/>
  <c r="J136" i="16"/>
  <c r="J206" i="16" s="1"/>
  <c r="I136" i="16"/>
  <c r="I206" i="16" s="1"/>
  <c r="H136" i="16"/>
  <c r="H206" i="16" s="1"/>
  <c r="G136" i="16"/>
  <c r="G206" i="16" s="1"/>
  <c r="F136" i="16"/>
  <c r="F206" i="16" s="1"/>
  <c r="E136" i="16"/>
  <c r="E206" i="16" s="1"/>
  <c r="D136" i="16"/>
  <c r="D206" i="16" s="1"/>
  <c r="C136" i="16"/>
  <c r="C206" i="16" s="1"/>
  <c r="B136" i="16"/>
  <c r="B206" i="16" s="1"/>
  <c r="A136" i="16"/>
  <c r="A206" i="16" s="1"/>
  <c r="L135" i="16"/>
  <c r="M135" i="16" s="1"/>
  <c r="J135" i="16"/>
  <c r="J205" i="16" s="1"/>
  <c r="I135" i="16"/>
  <c r="I205" i="16" s="1"/>
  <c r="H135" i="16"/>
  <c r="H205" i="16" s="1"/>
  <c r="G135" i="16"/>
  <c r="G205" i="16" s="1"/>
  <c r="F135" i="16"/>
  <c r="F205" i="16" s="1"/>
  <c r="E135" i="16"/>
  <c r="E205" i="16" s="1"/>
  <c r="D135" i="16"/>
  <c r="D205" i="16" s="1"/>
  <c r="C135" i="16"/>
  <c r="C205" i="16" s="1"/>
  <c r="B135" i="16"/>
  <c r="B205" i="16" s="1"/>
  <c r="A135" i="16"/>
  <c r="A205" i="16" s="1"/>
  <c r="L134" i="16"/>
  <c r="M134" i="16" s="1"/>
  <c r="N134" i="16" s="1"/>
  <c r="J134" i="16"/>
  <c r="J204" i="16" s="1"/>
  <c r="I134" i="16"/>
  <c r="I204" i="16" s="1"/>
  <c r="H134" i="16"/>
  <c r="H204" i="16" s="1"/>
  <c r="G134" i="16"/>
  <c r="G204" i="16" s="1"/>
  <c r="F134" i="16"/>
  <c r="F204" i="16" s="1"/>
  <c r="E134" i="16"/>
  <c r="E204" i="16" s="1"/>
  <c r="D134" i="16"/>
  <c r="D204" i="16" s="1"/>
  <c r="C134" i="16"/>
  <c r="C204" i="16" s="1"/>
  <c r="B134" i="16"/>
  <c r="B204" i="16" s="1"/>
  <c r="A134" i="16"/>
  <c r="A204" i="16" s="1"/>
  <c r="L133" i="16"/>
  <c r="J133" i="16"/>
  <c r="J203" i="16" s="1"/>
  <c r="I133" i="16"/>
  <c r="I203" i="16" s="1"/>
  <c r="H133" i="16"/>
  <c r="H203" i="16" s="1"/>
  <c r="G133" i="16"/>
  <c r="G203" i="16" s="1"/>
  <c r="F133" i="16"/>
  <c r="F203" i="16" s="1"/>
  <c r="E133" i="16"/>
  <c r="E203" i="16" s="1"/>
  <c r="D133" i="16"/>
  <c r="D203" i="16" s="1"/>
  <c r="C133" i="16"/>
  <c r="C203" i="16" s="1"/>
  <c r="B133" i="16"/>
  <c r="B203" i="16" s="1"/>
  <c r="A133" i="16"/>
  <c r="A203" i="16" s="1"/>
  <c r="L132" i="16"/>
  <c r="M132" i="16" s="1"/>
  <c r="M202" i="16" s="1"/>
  <c r="J132" i="16"/>
  <c r="J202" i="16" s="1"/>
  <c r="I132" i="16"/>
  <c r="I202" i="16" s="1"/>
  <c r="H132" i="16"/>
  <c r="H202" i="16" s="1"/>
  <c r="G132" i="16"/>
  <c r="G202" i="16" s="1"/>
  <c r="F132" i="16"/>
  <c r="F202" i="16" s="1"/>
  <c r="E132" i="16"/>
  <c r="E202" i="16" s="1"/>
  <c r="D132" i="16"/>
  <c r="D202" i="16" s="1"/>
  <c r="C132" i="16"/>
  <c r="C202" i="16" s="1"/>
  <c r="B132" i="16"/>
  <c r="B202" i="16" s="1"/>
  <c r="A132" i="16"/>
  <c r="A202" i="16" s="1"/>
  <c r="L131" i="16"/>
  <c r="M131" i="16" s="1"/>
  <c r="J131" i="16"/>
  <c r="J201" i="16" s="1"/>
  <c r="I131" i="16"/>
  <c r="I201" i="16" s="1"/>
  <c r="H131" i="16"/>
  <c r="H201" i="16" s="1"/>
  <c r="G131" i="16"/>
  <c r="G201" i="16" s="1"/>
  <c r="F131" i="16"/>
  <c r="F201" i="16" s="1"/>
  <c r="E131" i="16"/>
  <c r="E201" i="16" s="1"/>
  <c r="D131" i="16"/>
  <c r="D201" i="16" s="1"/>
  <c r="C131" i="16"/>
  <c r="C201" i="16" s="1"/>
  <c r="B131" i="16"/>
  <c r="B201" i="16" s="1"/>
  <c r="A131" i="16"/>
  <c r="A201" i="16" s="1"/>
  <c r="L130" i="16"/>
  <c r="M130" i="16" s="1"/>
  <c r="J130" i="16"/>
  <c r="J200" i="16" s="1"/>
  <c r="I130" i="16"/>
  <c r="I200" i="16" s="1"/>
  <c r="H130" i="16"/>
  <c r="H200" i="16" s="1"/>
  <c r="G130" i="16"/>
  <c r="G200" i="16" s="1"/>
  <c r="F130" i="16"/>
  <c r="F200" i="16" s="1"/>
  <c r="E130" i="16"/>
  <c r="E200" i="16" s="1"/>
  <c r="D130" i="16"/>
  <c r="D200" i="16" s="1"/>
  <c r="C130" i="16"/>
  <c r="C200" i="16" s="1"/>
  <c r="B130" i="16"/>
  <c r="B200" i="16" s="1"/>
  <c r="A130" i="16"/>
  <c r="A200" i="16" s="1"/>
  <c r="L129" i="16"/>
  <c r="J129" i="16"/>
  <c r="J199" i="16" s="1"/>
  <c r="I129" i="16"/>
  <c r="I199" i="16" s="1"/>
  <c r="H129" i="16"/>
  <c r="H199" i="16" s="1"/>
  <c r="G129" i="16"/>
  <c r="G199" i="16" s="1"/>
  <c r="F129" i="16"/>
  <c r="F199" i="16" s="1"/>
  <c r="E129" i="16"/>
  <c r="E199" i="16" s="1"/>
  <c r="D129" i="16"/>
  <c r="D199" i="16" s="1"/>
  <c r="C129" i="16"/>
  <c r="C199" i="16" s="1"/>
  <c r="B129" i="16"/>
  <c r="B199" i="16" s="1"/>
  <c r="A129" i="16"/>
  <c r="A199" i="16" s="1"/>
  <c r="L128" i="16"/>
  <c r="M128" i="16" s="1"/>
  <c r="J128" i="16"/>
  <c r="J198" i="16" s="1"/>
  <c r="I128" i="16"/>
  <c r="I198" i="16" s="1"/>
  <c r="H128" i="16"/>
  <c r="H198" i="16" s="1"/>
  <c r="G128" i="16"/>
  <c r="G198" i="16" s="1"/>
  <c r="F128" i="16"/>
  <c r="F198" i="16" s="1"/>
  <c r="E128" i="16"/>
  <c r="E198" i="16" s="1"/>
  <c r="D128" i="16"/>
  <c r="D198" i="16" s="1"/>
  <c r="C128" i="16"/>
  <c r="C198" i="16" s="1"/>
  <c r="B128" i="16"/>
  <c r="B198" i="16" s="1"/>
  <c r="A128" i="16"/>
  <c r="A198" i="16" s="1"/>
  <c r="L127" i="16"/>
  <c r="M127" i="16" s="1"/>
  <c r="J127" i="16"/>
  <c r="J197" i="16" s="1"/>
  <c r="I127" i="16"/>
  <c r="I197" i="16" s="1"/>
  <c r="H127" i="16"/>
  <c r="H197" i="16" s="1"/>
  <c r="G127" i="16"/>
  <c r="G197" i="16" s="1"/>
  <c r="F127" i="16"/>
  <c r="F197" i="16" s="1"/>
  <c r="E127" i="16"/>
  <c r="E197" i="16" s="1"/>
  <c r="D127" i="16"/>
  <c r="D197" i="16" s="1"/>
  <c r="C127" i="16"/>
  <c r="C197" i="16" s="1"/>
  <c r="B127" i="16"/>
  <c r="B197" i="16" s="1"/>
  <c r="A127" i="16"/>
  <c r="A197" i="16" s="1"/>
  <c r="L126" i="16"/>
  <c r="L196" i="16" s="1"/>
  <c r="J126" i="16"/>
  <c r="J196" i="16" s="1"/>
  <c r="I126" i="16"/>
  <c r="I196" i="16" s="1"/>
  <c r="H126" i="16"/>
  <c r="H196" i="16" s="1"/>
  <c r="G126" i="16"/>
  <c r="G196" i="16" s="1"/>
  <c r="F126" i="16"/>
  <c r="F196" i="16" s="1"/>
  <c r="E126" i="16"/>
  <c r="E196" i="16" s="1"/>
  <c r="D126" i="16"/>
  <c r="D196" i="16" s="1"/>
  <c r="C126" i="16"/>
  <c r="C196" i="16" s="1"/>
  <c r="B126" i="16"/>
  <c r="B196" i="16" s="1"/>
  <c r="A126" i="16"/>
  <c r="A196" i="16" s="1"/>
  <c r="L125" i="16"/>
  <c r="J125" i="16"/>
  <c r="J195" i="16" s="1"/>
  <c r="I125" i="16"/>
  <c r="I195" i="16" s="1"/>
  <c r="H125" i="16"/>
  <c r="H195" i="16" s="1"/>
  <c r="G125" i="16"/>
  <c r="G195" i="16" s="1"/>
  <c r="F125" i="16"/>
  <c r="F195" i="16" s="1"/>
  <c r="E125" i="16"/>
  <c r="E195" i="16" s="1"/>
  <c r="D125" i="16"/>
  <c r="D195" i="16" s="1"/>
  <c r="C125" i="16"/>
  <c r="C195" i="16" s="1"/>
  <c r="B125" i="16"/>
  <c r="B195" i="16" s="1"/>
  <c r="A125" i="16"/>
  <c r="A195" i="16" s="1"/>
  <c r="L124" i="16"/>
  <c r="M124" i="16" s="1"/>
  <c r="J124" i="16"/>
  <c r="J194" i="16" s="1"/>
  <c r="I124" i="16"/>
  <c r="I194" i="16" s="1"/>
  <c r="H124" i="16"/>
  <c r="H194" i="16" s="1"/>
  <c r="G124" i="16"/>
  <c r="G194" i="16" s="1"/>
  <c r="F124" i="16"/>
  <c r="F194" i="16" s="1"/>
  <c r="E124" i="16"/>
  <c r="E194" i="16" s="1"/>
  <c r="D124" i="16"/>
  <c r="D194" i="16" s="1"/>
  <c r="C124" i="16"/>
  <c r="C194" i="16" s="1"/>
  <c r="B124" i="16"/>
  <c r="B194" i="16" s="1"/>
  <c r="A124" i="16"/>
  <c r="A194" i="16" s="1"/>
  <c r="L123" i="16"/>
  <c r="M123" i="16" s="1"/>
  <c r="J123" i="16"/>
  <c r="J193" i="16" s="1"/>
  <c r="I123" i="16"/>
  <c r="I193" i="16" s="1"/>
  <c r="H123" i="16"/>
  <c r="H193" i="16" s="1"/>
  <c r="G123" i="16"/>
  <c r="G193" i="16" s="1"/>
  <c r="F123" i="16"/>
  <c r="F193" i="16" s="1"/>
  <c r="E123" i="16"/>
  <c r="E193" i="16" s="1"/>
  <c r="D123" i="16"/>
  <c r="D193" i="16" s="1"/>
  <c r="C123" i="16"/>
  <c r="C193" i="16" s="1"/>
  <c r="B123" i="16"/>
  <c r="B193" i="16" s="1"/>
  <c r="A123" i="16"/>
  <c r="A193" i="16" s="1"/>
  <c r="L122" i="16"/>
  <c r="M122" i="16" s="1"/>
  <c r="J122" i="16"/>
  <c r="J192" i="16" s="1"/>
  <c r="I122" i="16"/>
  <c r="I192" i="16" s="1"/>
  <c r="H122" i="16"/>
  <c r="H192" i="16" s="1"/>
  <c r="G122" i="16"/>
  <c r="G192" i="16" s="1"/>
  <c r="F122" i="16"/>
  <c r="F192" i="16" s="1"/>
  <c r="E122" i="16"/>
  <c r="E192" i="16" s="1"/>
  <c r="D122" i="16"/>
  <c r="D192" i="16" s="1"/>
  <c r="C122" i="16"/>
  <c r="C192" i="16" s="1"/>
  <c r="B122" i="16"/>
  <c r="B192" i="16" s="1"/>
  <c r="A122" i="16"/>
  <c r="A192" i="16" s="1"/>
  <c r="L121" i="16"/>
  <c r="J121" i="16"/>
  <c r="J191" i="16" s="1"/>
  <c r="I121" i="16"/>
  <c r="I191" i="16" s="1"/>
  <c r="H121" i="16"/>
  <c r="H191" i="16" s="1"/>
  <c r="G121" i="16"/>
  <c r="G191" i="16" s="1"/>
  <c r="F121" i="16"/>
  <c r="F191" i="16" s="1"/>
  <c r="E121" i="16"/>
  <c r="E191" i="16" s="1"/>
  <c r="D121" i="16"/>
  <c r="D191" i="16" s="1"/>
  <c r="C121" i="16"/>
  <c r="C191" i="16" s="1"/>
  <c r="B121" i="16"/>
  <c r="B191" i="16" s="1"/>
  <c r="A121" i="16"/>
  <c r="A191" i="16" s="1"/>
  <c r="L120" i="16"/>
  <c r="M120" i="16" s="1"/>
  <c r="N120" i="16" s="1"/>
  <c r="J120" i="16"/>
  <c r="J190" i="16" s="1"/>
  <c r="I120" i="16"/>
  <c r="I190" i="16" s="1"/>
  <c r="H120" i="16"/>
  <c r="H190" i="16" s="1"/>
  <c r="G120" i="16"/>
  <c r="G190" i="16" s="1"/>
  <c r="F120" i="16"/>
  <c r="F190" i="16" s="1"/>
  <c r="E120" i="16"/>
  <c r="E190" i="16" s="1"/>
  <c r="D120" i="16"/>
  <c r="D190" i="16" s="1"/>
  <c r="C120" i="16"/>
  <c r="C190" i="16" s="1"/>
  <c r="B120" i="16"/>
  <c r="B190" i="16" s="1"/>
  <c r="A120" i="16"/>
  <c r="A190" i="16" s="1"/>
  <c r="L119" i="16"/>
  <c r="J119" i="16"/>
  <c r="J189" i="16" s="1"/>
  <c r="I119" i="16"/>
  <c r="I189" i="16" s="1"/>
  <c r="H119" i="16"/>
  <c r="H189" i="16" s="1"/>
  <c r="G119" i="16"/>
  <c r="G189" i="16" s="1"/>
  <c r="F119" i="16"/>
  <c r="F189" i="16" s="1"/>
  <c r="E119" i="16"/>
  <c r="E189" i="16" s="1"/>
  <c r="D119" i="16"/>
  <c r="D189" i="16" s="1"/>
  <c r="C119" i="16"/>
  <c r="C189" i="16" s="1"/>
  <c r="B119" i="16"/>
  <c r="B189" i="16" s="1"/>
  <c r="A119" i="16"/>
  <c r="A189" i="16" s="1"/>
  <c r="L118" i="16"/>
  <c r="M118" i="16" s="1"/>
  <c r="J118" i="16"/>
  <c r="J188" i="16" s="1"/>
  <c r="I118" i="16"/>
  <c r="I188" i="16" s="1"/>
  <c r="H118" i="16"/>
  <c r="H188" i="16" s="1"/>
  <c r="G118" i="16"/>
  <c r="G188" i="16" s="1"/>
  <c r="F118" i="16"/>
  <c r="F188" i="16" s="1"/>
  <c r="E118" i="16"/>
  <c r="E188" i="16" s="1"/>
  <c r="D118" i="16"/>
  <c r="D188" i="16" s="1"/>
  <c r="C118" i="16"/>
  <c r="C188" i="16" s="1"/>
  <c r="B118" i="16"/>
  <c r="B188" i="16" s="1"/>
  <c r="A118" i="16"/>
  <c r="A188" i="16" s="1"/>
  <c r="L117" i="16"/>
  <c r="J117" i="16"/>
  <c r="J187" i="16" s="1"/>
  <c r="I117" i="16"/>
  <c r="I187" i="16" s="1"/>
  <c r="H117" i="16"/>
  <c r="H187" i="16" s="1"/>
  <c r="G117" i="16"/>
  <c r="G187" i="16" s="1"/>
  <c r="F117" i="16"/>
  <c r="F187" i="16" s="1"/>
  <c r="E117" i="16"/>
  <c r="E187" i="16" s="1"/>
  <c r="D117" i="16"/>
  <c r="D187" i="16" s="1"/>
  <c r="C117" i="16"/>
  <c r="C187" i="16" s="1"/>
  <c r="B117" i="16"/>
  <c r="B187" i="16" s="1"/>
  <c r="A117" i="16"/>
  <c r="A187" i="16" s="1"/>
  <c r="L116" i="16"/>
  <c r="M116" i="16" s="1"/>
  <c r="J116" i="16"/>
  <c r="J186" i="16" s="1"/>
  <c r="I116" i="16"/>
  <c r="I186" i="16" s="1"/>
  <c r="H116" i="16"/>
  <c r="H186" i="16" s="1"/>
  <c r="G116" i="16"/>
  <c r="G186" i="16" s="1"/>
  <c r="F116" i="16"/>
  <c r="F186" i="16" s="1"/>
  <c r="E116" i="16"/>
  <c r="E186" i="16" s="1"/>
  <c r="D116" i="16"/>
  <c r="D186" i="16" s="1"/>
  <c r="C116" i="16"/>
  <c r="C186" i="16" s="1"/>
  <c r="B116" i="16"/>
  <c r="B186" i="16" s="1"/>
  <c r="A116" i="16"/>
  <c r="A186" i="16" s="1"/>
  <c r="L115" i="16"/>
  <c r="J115" i="16"/>
  <c r="J185" i="16" s="1"/>
  <c r="I115" i="16"/>
  <c r="I185" i="16" s="1"/>
  <c r="H115" i="16"/>
  <c r="H185" i="16" s="1"/>
  <c r="G115" i="16"/>
  <c r="G185" i="16" s="1"/>
  <c r="F115" i="16"/>
  <c r="F185" i="16" s="1"/>
  <c r="E115" i="16"/>
  <c r="E185" i="16" s="1"/>
  <c r="D115" i="16"/>
  <c r="D185" i="16" s="1"/>
  <c r="C115" i="16"/>
  <c r="C185" i="16" s="1"/>
  <c r="B115" i="16"/>
  <c r="B185" i="16" s="1"/>
  <c r="A115" i="16"/>
  <c r="A185" i="16" s="1"/>
  <c r="L114" i="16"/>
  <c r="J114" i="16"/>
  <c r="J184" i="16" s="1"/>
  <c r="I114" i="16"/>
  <c r="I184" i="16" s="1"/>
  <c r="H114" i="16"/>
  <c r="H184" i="16" s="1"/>
  <c r="G114" i="16"/>
  <c r="G184" i="16" s="1"/>
  <c r="F114" i="16"/>
  <c r="F184" i="16" s="1"/>
  <c r="E114" i="16"/>
  <c r="E184" i="16" s="1"/>
  <c r="D114" i="16"/>
  <c r="D184" i="16" s="1"/>
  <c r="C114" i="16"/>
  <c r="C184" i="16" s="1"/>
  <c r="B114" i="16"/>
  <c r="B184" i="16" s="1"/>
  <c r="A114" i="16"/>
  <c r="A184" i="16" s="1"/>
  <c r="L113" i="16"/>
  <c r="J113" i="16"/>
  <c r="J183" i="16" s="1"/>
  <c r="I113" i="16"/>
  <c r="I183" i="16" s="1"/>
  <c r="H113" i="16"/>
  <c r="H183" i="16" s="1"/>
  <c r="G113" i="16"/>
  <c r="G183" i="16" s="1"/>
  <c r="F113" i="16"/>
  <c r="F183" i="16" s="1"/>
  <c r="E113" i="16"/>
  <c r="E183" i="16" s="1"/>
  <c r="D113" i="16"/>
  <c r="D183" i="16" s="1"/>
  <c r="C113" i="16"/>
  <c r="C183" i="16" s="1"/>
  <c r="B113" i="16"/>
  <c r="B183" i="16" s="1"/>
  <c r="A113" i="16"/>
  <c r="A183" i="16" s="1"/>
  <c r="L112" i="16"/>
  <c r="M112" i="16" s="1"/>
  <c r="J112" i="16"/>
  <c r="J182" i="16" s="1"/>
  <c r="I112" i="16"/>
  <c r="I182" i="16" s="1"/>
  <c r="H112" i="16"/>
  <c r="H182" i="16" s="1"/>
  <c r="G112" i="16"/>
  <c r="G182" i="16" s="1"/>
  <c r="F112" i="16"/>
  <c r="F182" i="16" s="1"/>
  <c r="E112" i="16"/>
  <c r="E182" i="16" s="1"/>
  <c r="D112" i="16"/>
  <c r="D182" i="16" s="1"/>
  <c r="C112" i="16"/>
  <c r="C182" i="16" s="1"/>
  <c r="B112" i="16"/>
  <c r="B182" i="16" s="1"/>
  <c r="A112" i="16"/>
  <c r="A182" i="16" s="1"/>
  <c r="L111" i="16"/>
  <c r="J111" i="16"/>
  <c r="J181" i="16" s="1"/>
  <c r="I111" i="16"/>
  <c r="I181" i="16" s="1"/>
  <c r="H111" i="16"/>
  <c r="H181" i="16" s="1"/>
  <c r="G111" i="16"/>
  <c r="G181" i="16" s="1"/>
  <c r="F111" i="16"/>
  <c r="F181" i="16" s="1"/>
  <c r="E111" i="16"/>
  <c r="E181" i="16" s="1"/>
  <c r="D111" i="16"/>
  <c r="D181" i="16" s="1"/>
  <c r="C111" i="16"/>
  <c r="C181" i="16" s="1"/>
  <c r="B111" i="16"/>
  <c r="B181" i="16" s="1"/>
  <c r="A111" i="16"/>
  <c r="A181" i="16" s="1"/>
  <c r="L110" i="16"/>
  <c r="J110" i="16"/>
  <c r="J180" i="16" s="1"/>
  <c r="I110" i="16"/>
  <c r="I180" i="16" s="1"/>
  <c r="H110" i="16"/>
  <c r="H180" i="16" s="1"/>
  <c r="G110" i="16"/>
  <c r="G180" i="16" s="1"/>
  <c r="F110" i="16"/>
  <c r="F180" i="16" s="1"/>
  <c r="E110" i="16"/>
  <c r="E180" i="16" s="1"/>
  <c r="D110" i="16"/>
  <c r="D180" i="16" s="1"/>
  <c r="C110" i="16"/>
  <c r="C180" i="16" s="1"/>
  <c r="B110" i="16"/>
  <c r="B180" i="16" s="1"/>
  <c r="A110" i="16"/>
  <c r="A180" i="16" s="1"/>
  <c r="L109" i="16"/>
  <c r="J109" i="16"/>
  <c r="J179" i="16" s="1"/>
  <c r="I109" i="16"/>
  <c r="I179" i="16" s="1"/>
  <c r="H109" i="16"/>
  <c r="H179" i="16" s="1"/>
  <c r="G109" i="16"/>
  <c r="G179" i="16" s="1"/>
  <c r="F109" i="16"/>
  <c r="F179" i="16" s="1"/>
  <c r="E109" i="16"/>
  <c r="E179" i="16" s="1"/>
  <c r="D109" i="16"/>
  <c r="D179" i="16" s="1"/>
  <c r="C109" i="16"/>
  <c r="C179" i="16" s="1"/>
  <c r="B109" i="16"/>
  <c r="B179" i="16" s="1"/>
  <c r="A109" i="16"/>
  <c r="A179" i="16" s="1"/>
  <c r="L108" i="16"/>
  <c r="M108" i="16" s="1"/>
  <c r="J108" i="16"/>
  <c r="J178" i="16" s="1"/>
  <c r="I108" i="16"/>
  <c r="I178" i="16" s="1"/>
  <c r="H108" i="16"/>
  <c r="H178" i="16" s="1"/>
  <c r="G108" i="16"/>
  <c r="G178" i="16" s="1"/>
  <c r="F108" i="16"/>
  <c r="F178" i="16" s="1"/>
  <c r="E108" i="16"/>
  <c r="E178" i="16" s="1"/>
  <c r="D108" i="16"/>
  <c r="D178" i="16" s="1"/>
  <c r="C108" i="16"/>
  <c r="C178" i="16" s="1"/>
  <c r="B108" i="16"/>
  <c r="B178" i="16" s="1"/>
  <c r="A108" i="16"/>
  <c r="A178" i="16" s="1"/>
  <c r="L107" i="16"/>
  <c r="J107" i="16"/>
  <c r="J177" i="16" s="1"/>
  <c r="I107" i="16"/>
  <c r="I177" i="16" s="1"/>
  <c r="H107" i="16"/>
  <c r="H177" i="16" s="1"/>
  <c r="G107" i="16"/>
  <c r="G177" i="16" s="1"/>
  <c r="F107" i="16"/>
  <c r="F177" i="16" s="1"/>
  <c r="E107" i="16"/>
  <c r="E177" i="16" s="1"/>
  <c r="D107" i="16"/>
  <c r="D177" i="16" s="1"/>
  <c r="C107" i="16"/>
  <c r="C177" i="16" s="1"/>
  <c r="B107" i="16"/>
  <c r="B177" i="16" s="1"/>
  <c r="A107" i="16"/>
  <c r="A177" i="16" s="1"/>
  <c r="L106" i="16"/>
  <c r="J106" i="16"/>
  <c r="J176" i="16" s="1"/>
  <c r="I106" i="16"/>
  <c r="I176" i="16" s="1"/>
  <c r="H106" i="16"/>
  <c r="H176" i="16" s="1"/>
  <c r="G106" i="16"/>
  <c r="G176" i="16" s="1"/>
  <c r="F106" i="16"/>
  <c r="F176" i="16" s="1"/>
  <c r="E106" i="16"/>
  <c r="E176" i="16" s="1"/>
  <c r="D106" i="16"/>
  <c r="D176" i="16" s="1"/>
  <c r="C106" i="16"/>
  <c r="C176" i="16" s="1"/>
  <c r="B106" i="16"/>
  <c r="B176" i="16" s="1"/>
  <c r="A106" i="16"/>
  <c r="A176" i="16" s="1"/>
  <c r="L105" i="16"/>
  <c r="J105" i="16"/>
  <c r="J175" i="16" s="1"/>
  <c r="I105" i="16"/>
  <c r="I175" i="16" s="1"/>
  <c r="H105" i="16"/>
  <c r="H175" i="16" s="1"/>
  <c r="G105" i="16"/>
  <c r="G175" i="16" s="1"/>
  <c r="F105" i="16"/>
  <c r="F175" i="16" s="1"/>
  <c r="E105" i="16"/>
  <c r="E175" i="16" s="1"/>
  <c r="D105" i="16"/>
  <c r="D175" i="16" s="1"/>
  <c r="C105" i="16"/>
  <c r="C175" i="16" s="1"/>
  <c r="B105" i="16"/>
  <c r="B175" i="16" s="1"/>
  <c r="A105" i="16"/>
  <c r="A175" i="16" s="1"/>
  <c r="L104" i="16"/>
  <c r="M104" i="16" s="1"/>
  <c r="J104" i="16"/>
  <c r="J174" i="16" s="1"/>
  <c r="I104" i="16"/>
  <c r="I174" i="16" s="1"/>
  <c r="H104" i="16"/>
  <c r="H174" i="16" s="1"/>
  <c r="G104" i="16"/>
  <c r="G174" i="16" s="1"/>
  <c r="F104" i="16"/>
  <c r="F174" i="16" s="1"/>
  <c r="E104" i="16"/>
  <c r="E174" i="16" s="1"/>
  <c r="D104" i="16"/>
  <c r="D174" i="16" s="1"/>
  <c r="C104" i="16"/>
  <c r="C174" i="16" s="1"/>
  <c r="B104" i="16"/>
  <c r="B174" i="16" s="1"/>
  <c r="A104" i="16"/>
  <c r="A174" i="16" s="1"/>
  <c r="L103" i="16"/>
  <c r="L173" i="16" s="1"/>
  <c r="J103" i="16"/>
  <c r="J173" i="16" s="1"/>
  <c r="I103" i="16"/>
  <c r="I173" i="16" s="1"/>
  <c r="H103" i="16"/>
  <c r="H173" i="16" s="1"/>
  <c r="G103" i="16"/>
  <c r="G173" i="16" s="1"/>
  <c r="F103" i="16"/>
  <c r="F173" i="16" s="1"/>
  <c r="E103" i="16"/>
  <c r="E173" i="16" s="1"/>
  <c r="D103" i="16"/>
  <c r="D173" i="16" s="1"/>
  <c r="C103" i="16"/>
  <c r="C173" i="16" s="1"/>
  <c r="B103" i="16"/>
  <c r="B173" i="16" s="1"/>
  <c r="A103" i="16"/>
  <c r="A173" i="16" s="1"/>
  <c r="L102" i="16"/>
  <c r="J102" i="16"/>
  <c r="J172" i="16" s="1"/>
  <c r="I102" i="16"/>
  <c r="I172" i="16" s="1"/>
  <c r="H102" i="16"/>
  <c r="H172" i="16" s="1"/>
  <c r="G102" i="16"/>
  <c r="G172" i="16" s="1"/>
  <c r="F102" i="16"/>
  <c r="F172" i="16" s="1"/>
  <c r="E102" i="16"/>
  <c r="E172" i="16" s="1"/>
  <c r="D102" i="16"/>
  <c r="D172" i="16" s="1"/>
  <c r="C102" i="16"/>
  <c r="C172" i="16" s="1"/>
  <c r="B102" i="16"/>
  <c r="B172" i="16" s="1"/>
  <c r="A102" i="16"/>
  <c r="A172" i="16" s="1"/>
  <c r="L101" i="16"/>
  <c r="J101" i="16"/>
  <c r="J171" i="16" s="1"/>
  <c r="I101" i="16"/>
  <c r="I171" i="16" s="1"/>
  <c r="H101" i="16"/>
  <c r="H171" i="16" s="1"/>
  <c r="G101" i="16"/>
  <c r="G171" i="16" s="1"/>
  <c r="F101" i="16"/>
  <c r="F171" i="16" s="1"/>
  <c r="E101" i="16"/>
  <c r="E171" i="16" s="1"/>
  <c r="D101" i="16"/>
  <c r="D171" i="16" s="1"/>
  <c r="C101" i="16"/>
  <c r="C171" i="16" s="1"/>
  <c r="B101" i="16"/>
  <c r="B171" i="16" s="1"/>
  <c r="A101" i="16"/>
  <c r="A171" i="16" s="1"/>
  <c r="L100" i="16"/>
  <c r="M100" i="16" s="1"/>
  <c r="J100" i="16"/>
  <c r="J170" i="16" s="1"/>
  <c r="I100" i="16"/>
  <c r="I170" i="16" s="1"/>
  <c r="H100" i="16"/>
  <c r="H170" i="16" s="1"/>
  <c r="G100" i="16"/>
  <c r="G170" i="16" s="1"/>
  <c r="F100" i="16"/>
  <c r="F170" i="16" s="1"/>
  <c r="E100" i="16"/>
  <c r="E170" i="16" s="1"/>
  <c r="D100" i="16"/>
  <c r="D170" i="16" s="1"/>
  <c r="C100" i="16"/>
  <c r="C170" i="16" s="1"/>
  <c r="B100" i="16"/>
  <c r="B170" i="16" s="1"/>
  <c r="A100" i="16"/>
  <c r="A170" i="16" s="1"/>
  <c r="L99" i="16"/>
  <c r="J99" i="16"/>
  <c r="J169" i="16" s="1"/>
  <c r="I99" i="16"/>
  <c r="I169" i="16" s="1"/>
  <c r="H99" i="16"/>
  <c r="H169" i="16" s="1"/>
  <c r="G99" i="16"/>
  <c r="G169" i="16" s="1"/>
  <c r="F99" i="16"/>
  <c r="F169" i="16" s="1"/>
  <c r="E99" i="16"/>
  <c r="E169" i="16" s="1"/>
  <c r="D99" i="16"/>
  <c r="D169" i="16" s="1"/>
  <c r="C99" i="16"/>
  <c r="C169" i="16" s="1"/>
  <c r="B99" i="16"/>
  <c r="B169" i="16" s="1"/>
  <c r="A99" i="16"/>
  <c r="A169" i="16" s="1"/>
  <c r="L98" i="16"/>
  <c r="J98" i="16"/>
  <c r="J168" i="16" s="1"/>
  <c r="I98" i="16"/>
  <c r="I168" i="16" s="1"/>
  <c r="H98" i="16"/>
  <c r="H168" i="16" s="1"/>
  <c r="G98" i="16"/>
  <c r="G168" i="16" s="1"/>
  <c r="F98" i="16"/>
  <c r="F168" i="16" s="1"/>
  <c r="E98" i="16"/>
  <c r="E168" i="16" s="1"/>
  <c r="D98" i="16"/>
  <c r="D168" i="16" s="1"/>
  <c r="C98" i="16"/>
  <c r="C168" i="16" s="1"/>
  <c r="B98" i="16"/>
  <c r="B168" i="16" s="1"/>
  <c r="A98" i="16"/>
  <c r="A168" i="16" s="1"/>
  <c r="L97" i="16"/>
  <c r="J97" i="16"/>
  <c r="J167" i="16" s="1"/>
  <c r="I97" i="16"/>
  <c r="I167" i="16" s="1"/>
  <c r="H97" i="16"/>
  <c r="H167" i="16" s="1"/>
  <c r="G97" i="16"/>
  <c r="G167" i="16" s="1"/>
  <c r="F97" i="16"/>
  <c r="F167" i="16" s="1"/>
  <c r="E97" i="16"/>
  <c r="E167" i="16" s="1"/>
  <c r="D97" i="16"/>
  <c r="D167" i="16" s="1"/>
  <c r="C97" i="16"/>
  <c r="C167" i="16" s="1"/>
  <c r="B97" i="16"/>
  <c r="B167" i="16" s="1"/>
  <c r="A97" i="16"/>
  <c r="A167" i="16" s="1"/>
  <c r="L96" i="16"/>
  <c r="J96" i="16"/>
  <c r="J166" i="16" s="1"/>
  <c r="I96" i="16"/>
  <c r="I166" i="16" s="1"/>
  <c r="H96" i="16"/>
  <c r="H166" i="16" s="1"/>
  <c r="G96" i="16"/>
  <c r="G166" i="16" s="1"/>
  <c r="F96" i="16"/>
  <c r="F166" i="16" s="1"/>
  <c r="E96" i="16"/>
  <c r="E166" i="16" s="1"/>
  <c r="D96" i="16"/>
  <c r="D166" i="16" s="1"/>
  <c r="C96" i="16"/>
  <c r="C166" i="16" s="1"/>
  <c r="B96" i="16"/>
  <c r="B166" i="16" s="1"/>
  <c r="A96" i="16"/>
  <c r="A166" i="16" s="1"/>
  <c r="L95" i="16"/>
  <c r="J95" i="16"/>
  <c r="J165" i="16" s="1"/>
  <c r="I95" i="16"/>
  <c r="I165" i="16" s="1"/>
  <c r="H95" i="16"/>
  <c r="H165" i="16" s="1"/>
  <c r="G95" i="16"/>
  <c r="G165" i="16" s="1"/>
  <c r="F95" i="16"/>
  <c r="F165" i="16" s="1"/>
  <c r="E95" i="16"/>
  <c r="E165" i="16" s="1"/>
  <c r="D95" i="16"/>
  <c r="D165" i="16" s="1"/>
  <c r="C95" i="16"/>
  <c r="C165" i="16" s="1"/>
  <c r="B95" i="16"/>
  <c r="B165" i="16" s="1"/>
  <c r="A95" i="16"/>
  <c r="A165" i="16" s="1"/>
  <c r="L94" i="16"/>
  <c r="M94" i="16" s="1"/>
  <c r="N94" i="16" s="1"/>
  <c r="J94" i="16"/>
  <c r="J164" i="16" s="1"/>
  <c r="I94" i="16"/>
  <c r="I164" i="16" s="1"/>
  <c r="H94" i="16"/>
  <c r="H164" i="16" s="1"/>
  <c r="G94" i="16"/>
  <c r="G164" i="16" s="1"/>
  <c r="F94" i="16"/>
  <c r="F164" i="16" s="1"/>
  <c r="E94" i="16"/>
  <c r="E164" i="16" s="1"/>
  <c r="D94" i="16"/>
  <c r="D164" i="16" s="1"/>
  <c r="C94" i="16"/>
  <c r="C164" i="16" s="1"/>
  <c r="B94" i="16"/>
  <c r="B164" i="16" s="1"/>
  <c r="A94" i="16"/>
  <c r="A164" i="16" s="1"/>
  <c r="L93" i="16"/>
  <c r="J93" i="16"/>
  <c r="J163" i="16" s="1"/>
  <c r="I93" i="16"/>
  <c r="I163" i="16" s="1"/>
  <c r="H93" i="16"/>
  <c r="H163" i="16" s="1"/>
  <c r="G93" i="16"/>
  <c r="G163" i="16" s="1"/>
  <c r="F93" i="16"/>
  <c r="F163" i="16" s="1"/>
  <c r="E93" i="16"/>
  <c r="E163" i="16" s="1"/>
  <c r="D93" i="16"/>
  <c r="D163" i="16" s="1"/>
  <c r="C93" i="16"/>
  <c r="C163" i="16" s="1"/>
  <c r="B93" i="16"/>
  <c r="B163" i="16" s="1"/>
  <c r="A93" i="16"/>
  <c r="A163" i="16" s="1"/>
  <c r="L92" i="16"/>
  <c r="J92" i="16"/>
  <c r="J162" i="16" s="1"/>
  <c r="I92" i="16"/>
  <c r="I162" i="16" s="1"/>
  <c r="H92" i="16"/>
  <c r="H162" i="16" s="1"/>
  <c r="G92" i="16"/>
  <c r="G162" i="16" s="1"/>
  <c r="F92" i="16"/>
  <c r="F162" i="16" s="1"/>
  <c r="E92" i="16"/>
  <c r="E162" i="16" s="1"/>
  <c r="D92" i="16"/>
  <c r="D162" i="16" s="1"/>
  <c r="C92" i="16"/>
  <c r="C162" i="16" s="1"/>
  <c r="B92" i="16"/>
  <c r="B162" i="16" s="1"/>
  <c r="A92" i="16"/>
  <c r="A162" i="16" s="1"/>
  <c r="L91" i="16"/>
  <c r="J91" i="16"/>
  <c r="J161" i="16" s="1"/>
  <c r="I91" i="16"/>
  <c r="I161" i="16" s="1"/>
  <c r="H91" i="16"/>
  <c r="H161" i="16" s="1"/>
  <c r="G91" i="16"/>
  <c r="G161" i="16" s="1"/>
  <c r="F91" i="16"/>
  <c r="F161" i="16" s="1"/>
  <c r="E91" i="16"/>
  <c r="E161" i="16" s="1"/>
  <c r="D91" i="16"/>
  <c r="D161" i="16" s="1"/>
  <c r="C91" i="16"/>
  <c r="C161" i="16" s="1"/>
  <c r="B91" i="16"/>
  <c r="B161" i="16" s="1"/>
  <c r="A91" i="16"/>
  <c r="A161" i="16" s="1"/>
  <c r="L90" i="16"/>
  <c r="L160" i="16" s="1"/>
  <c r="J90" i="16"/>
  <c r="J160" i="16" s="1"/>
  <c r="I90" i="16"/>
  <c r="I160" i="16" s="1"/>
  <c r="H90" i="16"/>
  <c r="H160" i="16" s="1"/>
  <c r="G90" i="16"/>
  <c r="G160" i="16" s="1"/>
  <c r="F90" i="16"/>
  <c r="F160" i="16" s="1"/>
  <c r="E90" i="16"/>
  <c r="E160" i="16" s="1"/>
  <c r="D90" i="16"/>
  <c r="D160" i="16" s="1"/>
  <c r="C90" i="16"/>
  <c r="C160" i="16" s="1"/>
  <c r="B90" i="16"/>
  <c r="B160" i="16" s="1"/>
  <c r="A90" i="16"/>
  <c r="A160" i="16" s="1"/>
  <c r="L89" i="16"/>
  <c r="J89" i="16"/>
  <c r="J159" i="16" s="1"/>
  <c r="I89" i="16"/>
  <c r="I159" i="16" s="1"/>
  <c r="H89" i="16"/>
  <c r="H159" i="16" s="1"/>
  <c r="G89" i="16"/>
  <c r="G159" i="16" s="1"/>
  <c r="F89" i="16"/>
  <c r="F159" i="16" s="1"/>
  <c r="E89" i="16"/>
  <c r="E159" i="16" s="1"/>
  <c r="D89" i="16"/>
  <c r="D159" i="16" s="1"/>
  <c r="C89" i="16"/>
  <c r="C159" i="16" s="1"/>
  <c r="B89" i="16"/>
  <c r="B159" i="16" s="1"/>
  <c r="A89" i="16"/>
  <c r="A159" i="16" s="1"/>
  <c r="L88" i="16"/>
  <c r="M88" i="16" s="1"/>
  <c r="J88" i="16"/>
  <c r="J158" i="16" s="1"/>
  <c r="I88" i="16"/>
  <c r="I158" i="16" s="1"/>
  <c r="H88" i="16"/>
  <c r="H158" i="16" s="1"/>
  <c r="G88" i="16"/>
  <c r="G158" i="16" s="1"/>
  <c r="F88" i="16"/>
  <c r="F158" i="16" s="1"/>
  <c r="E88" i="16"/>
  <c r="E158" i="16" s="1"/>
  <c r="D88" i="16"/>
  <c r="D158" i="16" s="1"/>
  <c r="C88" i="16"/>
  <c r="C158" i="16" s="1"/>
  <c r="B88" i="16"/>
  <c r="B158" i="16" s="1"/>
  <c r="A88" i="16"/>
  <c r="A158" i="16" s="1"/>
  <c r="L87" i="16"/>
  <c r="J87" i="16"/>
  <c r="J157" i="16" s="1"/>
  <c r="I87" i="16"/>
  <c r="I157" i="16" s="1"/>
  <c r="H87" i="16"/>
  <c r="H157" i="16" s="1"/>
  <c r="G87" i="16"/>
  <c r="G157" i="16" s="1"/>
  <c r="F87" i="16"/>
  <c r="F157" i="16" s="1"/>
  <c r="E87" i="16"/>
  <c r="E157" i="16" s="1"/>
  <c r="D87" i="16"/>
  <c r="D157" i="16" s="1"/>
  <c r="C87" i="16"/>
  <c r="C157" i="16" s="1"/>
  <c r="B87" i="16"/>
  <c r="B157" i="16" s="1"/>
  <c r="A87" i="16"/>
  <c r="A157" i="16" s="1"/>
  <c r="L86" i="16"/>
  <c r="J86" i="16"/>
  <c r="J156" i="16" s="1"/>
  <c r="I86" i="16"/>
  <c r="I156" i="16" s="1"/>
  <c r="H86" i="16"/>
  <c r="H156" i="16" s="1"/>
  <c r="G86" i="16"/>
  <c r="G156" i="16" s="1"/>
  <c r="F86" i="16"/>
  <c r="F156" i="16" s="1"/>
  <c r="E86" i="16"/>
  <c r="E156" i="16" s="1"/>
  <c r="D86" i="16"/>
  <c r="D156" i="16" s="1"/>
  <c r="C86" i="16"/>
  <c r="C156" i="16" s="1"/>
  <c r="B86" i="16"/>
  <c r="B156" i="16" s="1"/>
  <c r="A86" i="16"/>
  <c r="A156" i="16" s="1"/>
  <c r="BS81" i="16"/>
  <c r="BR81" i="16"/>
  <c r="BQ81" i="16"/>
  <c r="BP81" i="16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L82" i="16" s="1"/>
  <c r="D2" i="16"/>
  <c r="E2" i="16" s="1"/>
  <c r="F2" i="16" s="1"/>
  <c r="K129" i="15"/>
  <c r="K128" i="15"/>
  <c r="K127" i="15"/>
  <c r="K126" i="15"/>
  <c r="K125" i="15"/>
  <c r="K124" i="15"/>
  <c r="K123" i="15"/>
  <c r="K122" i="15"/>
  <c r="K121" i="15"/>
  <c r="K120" i="15"/>
  <c r="K115" i="15"/>
  <c r="J108" i="15"/>
  <c r="J129" i="15" s="1"/>
  <c r="J107" i="15"/>
  <c r="J128" i="15" s="1"/>
  <c r="J106" i="15"/>
  <c r="J127" i="15" s="1"/>
  <c r="J105" i="15"/>
  <c r="J126" i="15" s="1"/>
  <c r="J104" i="15"/>
  <c r="J125" i="15" s="1"/>
  <c r="J103" i="15"/>
  <c r="J124" i="15" s="1"/>
  <c r="J102" i="15"/>
  <c r="J123" i="15" s="1"/>
  <c r="J101" i="15"/>
  <c r="J122" i="15" s="1"/>
  <c r="J100" i="15"/>
  <c r="J121" i="15" s="1"/>
  <c r="J99" i="15"/>
  <c r="J120" i="15" s="1"/>
  <c r="L87" i="15"/>
  <c r="L108" i="15" s="1"/>
  <c r="I87" i="15"/>
  <c r="I108" i="15" s="1"/>
  <c r="I129" i="15" s="1"/>
  <c r="H87" i="15"/>
  <c r="H108" i="15" s="1"/>
  <c r="H129" i="15" s="1"/>
  <c r="G87" i="15"/>
  <c r="G108" i="15" s="1"/>
  <c r="G129" i="15" s="1"/>
  <c r="F87" i="15"/>
  <c r="F108" i="15" s="1"/>
  <c r="F129" i="15" s="1"/>
  <c r="E87" i="15"/>
  <c r="E108" i="15" s="1"/>
  <c r="E129" i="15" s="1"/>
  <c r="D87" i="15"/>
  <c r="D108" i="15" s="1"/>
  <c r="D129" i="15" s="1"/>
  <c r="C87" i="15"/>
  <c r="C108" i="15" s="1"/>
  <c r="C129" i="15" s="1"/>
  <c r="B87" i="15"/>
  <c r="B108" i="15" s="1"/>
  <c r="B129" i="15" s="1"/>
  <c r="A87" i="15"/>
  <c r="A108" i="15" s="1"/>
  <c r="A129" i="15" s="1"/>
  <c r="L86" i="15"/>
  <c r="L107" i="15" s="1"/>
  <c r="I86" i="15"/>
  <c r="I107" i="15" s="1"/>
  <c r="I128" i="15" s="1"/>
  <c r="H86" i="15"/>
  <c r="H107" i="15" s="1"/>
  <c r="H128" i="15" s="1"/>
  <c r="G86" i="15"/>
  <c r="G107" i="15" s="1"/>
  <c r="G128" i="15" s="1"/>
  <c r="F86" i="15"/>
  <c r="F107" i="15" s="1"/>
  <c r="F128" i="15" s="1"/>
  <c r="E86" i="15"/>
  <c r="E107" i="15" s="1"/>
  <c r="E128" i="15" s="1"/>
  <c r="D86" i="15"/>
  <c r="D107" i="15" s="1"/>
  <c r="D128" i="15" s="1"/>
  <c r="C86" i="15"/>
  <c r="C107" i="15" s="1"/>
  <c r="C128" i="15" s="1"/>
  <c r="B86" i="15"/>
  <c r="B107" i="15" s="1"/>
  <c r="B128" i="15" s="1"/>
  <c r="A86" i="15"/>
  <c r="A107" i="15" s="1"/>
  <c r="A128" i="15" s="1"/>
  <c r="L85" i="15"/>
  <c r="L106" i="15" s="1"/>
  <c r="I85" i="15"/>
  <c r="I106" i="15" s="1"/>
  <c r="I127" i="15" s="1"/>
  <c r="H85" i="15"/>
  <c r="H106" i="15" s="1"/>
  <c r="H127" i="15" s="1"/>
  <c r="G85" i="15"/>
  <c r="G106" i="15" s="1"/>
  <c r="G127" i="15" s="1"/>
  <c r="F85" i="15"/>
  <c r="F106" i="15" s="1"/>
  <c r="F127" i="15" s="1"/>
  <c r="E85" i="15"/>
  <c r="E106" i="15" s="1"/>
  <c r="E127" i="15" s="1"/>
  <c r="D85" i="15"/>
  <c r="D106" i="15" s="1"/>
  <c r="D127" i="15" s="1"/>
  <c r="C85" i="15"/>
  <c r="C106" i="15" s="1"/>
  <c r="C127" i="15" s="1"/>
  <c r="B85" i="15"/>
  <c r="B106" i="15" s="1"/>
  <c r="B127" i="15" s="1"/>
  <c r="A85" i="15"/>
  <c r="A106" i="15" s="1"/>
  <c r="A127" i="15" s="1"/>
  <c r="L84" i="15"/>
  <c r="L105" i="15" s="1"/>
  <c r="I84" i="15"/>
  <c r="I105" i="15" s="1"/>
  <c r="I126" i="15" s="1"/>
  <c r="H84" i="15"/>
  <c r="H105" i="15" s="1"/>
  <c r="H126" i="15" s="1"/>
  <c r="G84" i="15"/>
  <c r="G105" i="15" s="1"/>
  <c r="G126" i="15" s="1"/>
  <c r="F84" i="15"/>
  <c r="F105" i="15" s="1"/>
  <c r="F126" i="15" s="1"/>
  <c r="E84" i="15"/>
  <c r="E105" i="15" s="1"/>
  <c r="E126" i="15" s="1"/>
  <c r="D84" i="15"/>
  <c r="D105" i="15" s="1"/>
  <c r="D126" i="15" s="1"/>
  <c r="C84" i="15"/>
  <c r="C105" i="15" s="1"/>
  <c r="C126" i="15" s="1"/>
  <c r="B84" i="15"/>
  <c r="B105" i="15" s="1"/>
  <c r="B126" i="15" s="1"/>
  <c r="A84" i="15"/>
  <c r="A105" i="15" s="1"/>
  <c r="A126" i="15" s="1"/>
  <c r="L83" i="15"/>
  <c r="L104" i="15" s="1"/>
  <c r="I83" i="15"/>
  <c r="I104" i="15" s="1"/>
  <c r="I125" i="15" s="1"/>
  <c r="H83" i="15"/>
  <c r="H104" i="15" s="1"/>
  <c r="H125" i="15" s="1"/>
  <c r="G83" i="15"/>
  <c r="G104" i="15" s="1"/>
  <c r="G125" i="15" s="1"/>
  <c r="F83" i="15"/>
  <c r="F104" i="15" s="1"/>
  <c r="F125" i="15" s="1"/>
  <c r="E83" i="15"/>
  <c r="E104" i="15" s="1"/>
  <c r="E125" i="15" s="1"/>
  <c r="D83" i="15"/>
  <c r="D104" i="15" s="1"/>
  <c r="D125" i="15" s="1"/>
  <c r="C83" i="15"/>
  <c r="C104" i="15" s="1"/>
  <c r="C125" i="15" s="1"/>
  <c r="B83" i="15"/>
  <c r="B104" i="15" s="1"/>
  <c r="B125" i="15" s="1"/>
  <c r="A83" i="15"/>
  <c r="A104" i="15" s="1"/>
  <c r="A125" i="15" s="1"/>
  <c r="L82" i="15"/>
  <c r="L103" i="15" s="1"/>
  <c r="I82" i="15"/>
  <c r="I103" i="15" s="1"/>
  <c r="I124" i="15" s="1"/>
  <c r="H82" i="15"/>
  <c r="H103" i="15" s="1"/>
  <c r="H124" i="15" s="1"/>
  <c r="G82" i="15"/>
  <c r="G103" i="15" s="1"/>
  <c r="G124" i="15" s="1"/>
  <c r="F82" i="15"/>
  <c r="F103" i="15" s="1"/>
  <c r="F124" i="15" s="1"/>
  <c r="E82" i="15"/>
  <c r="E103" i="15" s="1"/>
  <c r="E124" i="15" s="1"/>
  <c r="D82" i="15"/>
  <c r="D103" i="15" s="1"/>
  <c r="D124" i="15" s="1"/>
  <c r="C82" i="15"/>
  <c r="C103" i="15" s="1"/>
  <c r="C124" i="15" s="1"/>
  <c r="B82" i="15"/>
  <c r="B103" i="15" s="1"/>
  <c r="B124" i="15" s="1"/>
  <c r="A82" i="15"/>
  <c r="A103" i="15" s="1"/>
  <c r="A124" i="15" s="1"/>
  <c r="L81" i="15"/>
  <c r="L102" i="15" s="1"/>
  <c r="I81" i="15"/>
  <c r="I102" i="15" s="1"/>
  <c r="I123" i="15" s="1"/>
  <c r="H81" i="15"/>
  <c r="H102" i="15" s="1"/>
  <c r="H123" i="15" s="1"/>
  <c r="G81" i="15"/>
  <c r="G102" i="15" s="1"/>
  <c r="G123" i="15" s="1"/>
  <c r="F81" i="15"/>
  <c r="F102" i="15" s="1"/>
  <c r="F123" i="15" s="1"/>
  <c r="E81" i="15"/>
  <c r="E102" i="15" s="1"/>
  <c r="E123" i="15" s="1"/>
  <c r="D81" i="15"/>
  <c r="D102" i="15" s="1"/>
  <c r="D123" i="15" s="1"/>
  <c r="C81" i="15"/>
  <c r="C102" i="15" s="1"/>
  <c r="C123" i="15" s="1"/>
  <c r="B81" i="15"/>
  <c r="B102" i="15" s="1"/>
  <c r="B123" i="15" s="1"/>
  <c r="A81" i="15"/>
  <c r="A102" i="15" s="1"/>
  <c r="A123" i="15" s="1"/>
  <c r="L80" i="15"/>
  <c r="L101" i="15" s="1"/>
  <c r="I80" i="15"/>
  <c r="I101" i="15" s="1"/>
  <c r="I122" i="15" s="1"/>
  <c r="H80" i="15"/>
  <c r="H101" i="15" s="1"/>
  <c r="H122" i="15" s="1"/>
  <c r="G80" i="15"/>
  <c r="G101" i="15" s="1"/>
  <c r="G122" i="15" s="1"/>
  <c r="F80" i="15"/>
  <c r="F101" i="15" s="1"/>
  <c r="F122" i="15" s="1"/>
  <c r="E80" i="15"/>
  <c r="E101" i="15" s="1"/>
  <c r="E122" i="15" s="1"/>
  <c r="D80" i="15"/>
  <c r="D101" i="15" s="1"/>
  <c r="D122" i="15" s="1"/>
  <c r="C80" i="15"/>
  <c r="C101" i="15" s="1"/>
  <c r="C122" i="15" s="1"/>
  <c r="B80" i="15"/>
  <c r="B101" i="15" s="1"/>
  <c r="B122" i="15" s="1"/>
  <c r="A80" i="15"/>
  <c r="A101" i="15" s="1"/>
  <c r="A122" i="15" s="1"/>
  <c r="L79" i="15"/>
  <c r="L100" i="15" s="1"/>
  <c r="I79" i="15"/>
  <c r="I100" i="15" s="1"/>
  <c r="I121" i="15" s="1"/>
  <c r="H79" i="15"/>
  <c r="H100" i="15" s="1"/>
  <c r="H121" i="15" s="1"/>
  <c r="G79" i="15"/>
  <c r="G100" i="15" s="1"/>
  <c r="G121" i="15" s="1"/>
  <c r="F79" i="15"/>
  <c r="F100" i="15" s="1"/>
  <c r="F121" i="15" s="1"/>
  <c r="E79" i="15"/>
  <c r="E100" i="15" s="1"/>
  <c r="E121" i="15" s="1"/>
  <c r="D79" i="15"/>
  <c r="D100" i="15" s="1"/>
  <c r="D121" i="15" s="1"/>
  <c r="C79" i="15"/>
  <c r="C100" i="15" s="1"/>
  <c r="C121" i="15" s="1"/>
  <c r="B79" i="15"/>
  <c r="B100" i="15" s="1"/>
  <c r="B121" i="15" s="1"/>
  <c r="A79" i="15"/>
  <c r="A100" i="15" s="1"/>
  <c r="A121" i="15" s="1"/>
  <c r="K67" i="15"/>
  <c r="K66" i="15"/>
  <c r="K65" i="15"/>
  <c r="K64" i="15"/>
  <c r="K63" i="15"/>
  <c r="K62" i="15"/>
  <c r="K61" i="15"/>
  <c r="K60" i="15"/>
  <c r="K59" i="15"/>
  <c r="K58" i="15"/>
  <c r="K53" i="15"/>
  <c r="L46" i="15"/>
  <c r="J46" i="15"/>
  <c r="J67" i="15" s="1"/>
  <c r="I46" i="15"/>
  <c r="I67" i="15" s="1"/>
  <c r="H46" i="15"/>
  <c r="H67" i="15" s="1"/>
  <c r="G46" i="15"/>
  <c r="G67" i="15" s="1"/>
  <c r="F46" i="15"/>
  <c r="F67" i="15" s="1"/>
  <c r="E46" i="15"/>
  <c r="E67" i="15" s="1"/>
  <c r="D46" i="15"/>
  <c r="D67" i="15" s="1"/>
  <c r="C46" i="15"/>
  <c r="C67" i="15" s="1"/>
  <c r="B46" i="15"/>
  <c r="B67" i="15" s="1"/>
  <c r="A46" i="15"/>
  <c r="A67" i="15" s="1"/>
  <c r="L45" i="15"/>
  <c r="J45" i="15"/>
  <c r="J66" i="15" s="1"/>
  <c r="I45" i="15"/>
  <c r="I66" i="15" s="1"/>
  <c r="H45" i="15"/>
  <c r="H66" i="15" s="1"/>
  <c r="G45" i="15"/>
  <c r="G66" i="15" s="1"/>
  <c r="F45" i="15"/>
  <c r="F66" i="15" s="1"/>
  <c r="E45" i="15"/>
  <c r="E66" i="15" s="1"/>
  <c r="D45" i="15"/>
  <c r="D66" i="15" s="1"/>
  <c r="C45" i="15"/>
  <c r="C66" i="15" s="1"/>
  <c r="B45" i="15"/>
  <c r="B66" i="15" s="1"/>
  <c r="A45" i="15"/>
  <c r="A66" i="15" s="1"/>
  <c r="L44" i="15"/>
  <c r="M44" i="15" s="1"/>
  <c r="J44" i="15"/>
  <c r="J65" i="15" s="1"/>
  <c r="I44" i="15"/>
  <c r="I65" i="15" s="1"/>
  <c r="H44" i="15"/>
  <c r="H65" i="15" s="1"/>
  <c r="G44" i="15"/>
  <c r="G65" i="15" s="1"/>
  <c r="F44" i="15"/>
  <c r="F65" i="15" s="1"/>
  <c r="E44" i="15"/>
  <c r="E65" i="15" s="1"/>
  <c r="D44" i="15"/>
  <c r="D65" i="15" s="1"/>
  <c r="C44" i="15"/>
  <c r="C65" i="15" s="1"/>
  <c r="B44" i="15"/>
  <c r="B65" i="15" s="1"/>
  <c r="A44" i="15"/>
  <c r="A65" i="15" s="1"/>
  <c r="L43" i="15"/>
  <c r="J43" i="15"/>
  <c r="J64" i="15" s="1"/>
  <c r="I43" i="15"/>
  <c r="I64" i="15" s="1"/>
  <c r="H43" i="15"/>
  <c r="H64" i="15" s="1"/>
  <c r="G43" i="15"/>
  <c r="G64" i="15" s="1"/>
  <c r="F43" i="15"/>
  <c r="F64" i="15" s="1"/>
  <c r="E43" i="15"/>
  <c r="E64" i="15" s="1"/>
  <c r="D43" i="15"/>
  <c r="D64" i="15" s="1"/>
  <c r="C43" i="15"/>
  <c r="C64" i="15" s="1"/>
  <c r="B43" i="15"/>
  <c r="B64" i="15" s="1"/>
  <c r="A43" i="15"/>
  <c r="A64" i="15" s="1"/>
  <c r="L42" i="15"/>
  <c r="J42" i="15"/>
  <c r="J63" i="15" s="1"/>
  <c r="I42" i="15"/>
  <c r="I63" i="15" s="1"/>
  <c r="H42" i="15"/>
  <c r="H63" i="15" s="1"/>
  <c r="G42" i="15"/>
  <c r="G63" i="15" s="1"/>
  <c r="F42" i="15"/>
  <c r="F63" i="15" s="1"/>
  <c r="E42" i="15"/>
  <c r="E63" i="15" s="1"/>
  <c r="D42" i="15"/>
  <c r="D63" i="15" s="1"/>
  <c r="C42" i="15"/>
  <c r="C63" i="15" s="1"/>
  <c r="B42" i="15"/>
  <c r="B63" i="15" s="1"/>
  <c r="A42" i="15"/>
  <c r="A63" i="15" s="1"/>
  <c r="L41" i="15"/>
  <c r="J41" i="15"/>
  <c r="J62" i="15" s="1"/>
  <c r="I41" i="15"/>
  <c r="I62" i="15" s="1"/>
  <c r="H41" i="15"/>
  <c r="H62" i="15" s="1"/>
  <c r="G41" i="15"/>
  <c r="G62" i="15" s="1"/>
  <c r="F41" i="15"/>
  <c r="F62" i="15" s="1"/>
  <c r="E41" i="15"/>
  <c r="E62" i="15" s="1"/>
  <c r="D41" i="15"/>
  <c r="D62" i="15" s="1"/>
  <c r="C41" i="15"/>
  <c r="C62" i="15" s="1"/>
  <c r="B41" i="15"/>
  <c r="B62" i="15" s="1"/>
  <c r="A41" i="15"/>
  <c r="A62" i="15" s="1"/>
  <c r="L40" i="15"/>
  <c r="M81" i="15" s="1"/>
  <c r="J40" i="15"/>
  <c r="J61" i="15" s="1"/>
  <c r="I40" i="15"/>
  <c r="I61" i="15" s="1"/>
  <c r="H40" i="15"/>
  <c r="H61" i="15" s="1"/>
  <c r="G40" i="15"/>
  <c r="G61" i="15" s="1"/>
  <c r="F40" i="15"/>
  <c r="F61" i="15" s="1"/>
  <c r="E40" i="15"/>
  <c r="E61" i="15" s="1"/>
  <c r="D40" i="15"/>
  <c r="D61" i="15" s="1"/>
  <c r="C40" i="15"/>
  <c r="C61" i="15" s="1"/>
  <c r="B40" i="15"/>
  <c r="B61" i="15" s="1"/>
  <c r="A40" i="15"/>
  <c r="A61" i="15" s="1"/>
  <c r="L39" i="15"/>
  <c r="J39" i="15"/>
  <c r="J60" i="15" s="1"/>
  <c r="I39" i="15"/>
  <c r="I60" i="15" s="1"/>
  <c r="H39" i="15"/>
  <c r="H60" i="15" s="1"/>
  <c r="G39" i="15"/>
  <c r="G60" i="15" s="1"/>
  <c r="F39" i="15"/>
  <c r="F60" i="15" s="1"/>
  <c r="E39" i="15"/>
  <c r="E60" i="15" s="1"/>
  <c r="D39" i="15"/>
  <c r="D60" i="15" s="1"/>
  <c r="C39" i="15"/>
  <c r="C60" i="15" s="1"/>
  <c r="B39" i="15"/>
  <c r="B60" i="15" s="1"/>
  <c r="A39" i="15"/>
  <c r="A60" i="15" s="1"/>
  <c r="L38" i="15"/>
  <c r="M79" i="15" s="1"/>
  <c r="J38" i="15"/>
  <c r="J59" i="15" s="1"/>
  <c r="I38" i="15"/>
  <c r="I59" i="15" s="1"/>
  <c r="H38" i="15"/>
  <c r="H59" i="15" s="1"/>
  <c r="G38" i="15"/>
  <c r="G59" i="15" s="1"/>
  <c r="F38" i="15"/>
  <c r="F59" i="15" s="1"/>
  <c r="E38" i="15"/>
  <c r="E59" i="15" s="1"/>
  <c r="D38" i="15"/>
  <c r="D59" i="15" s="1"/>
  <c r="C38" i="15"/>
  <c r="C59" i="15" s="1"/>
  <c r="B38" i="15"/>
  <c r="B59" i="15" s="1"/>
  <c r="A38" i="15"/>
  <c r="A59" i="15" s="1"/>
  <c r="L37" i="15"/>
  <c r="M78" i="15" s="1"/>
  <c r="J37" i="15"/>
  <c r="I99" i="15" s="1"/>
  <c r="I37" i="15"/>
  <c r="H99" i="15" s="1"/>
  <c r="H37" i="15"/>
  <c r="G99" i="15" s="1"/>
  <c r="G37" i="15"/>
  <c r="F37" i="15"/>
  <c r="E99" i="15" s="1"/>
  <c r="E37" i="15"/>
  <c r="D99" i="15" s="1"/>
  <c r="D37" i="15"/>
  <c r="C99" i="15" s="1"/>
  <c r="C37" i="15"/>
  <c r="C58" i="15" s="1"/>
  <c r="B37" i="15"/>
  <c r="B99" i="15" s="1"/>
  <c r="A37" i="15"/>
  <c r="A99" i="15" s="1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L33" i="15" s="1"/>
  <c r="D2" i="15"/>
  <c r="E2" i="15" s="1"/>
  <c r="F2" i="15" s="1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09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L87" i="14"/>
  <c r="L106" i="14" s="1"/>
  <c r="I87" i="14"/>
  <c r="H87" i="14"/>
  <c r="G87" i="14"/>
  <c r="F87" i="14"/>
  <c r="E87" i="14"/>
  <c r="D87" i="14"/>
  <c r="C87" i="14"/>
  <c r="B87" i="14"/>
  <c r="A87" i="14"/>
  <c r="L86" i="14"/>
  <c r="L105" i="14" s="1"/>
  <c r="I86" i="14"/>
  <c r="H86" i="14"/>
  <c r="G86" i="14"/>
  <c r="F86" i="14"/>
  <c r="E86" i="14"/>
  <c r="D86" i="14"/>
  <c r="C86" i="14"/>
  <c r="B86" i="14"/>
  <c r="A86" i="14"/>
  <c r="L85" i="14"/>
  <c r="L104" i="14" s="1"/>
  <c r="I85" i="14"/>
  <c r="H85" i="14"/>
  <c r="G85" i="14"/>
  <c r="F85" i="14"/>
  <c r="E85" i="14"/>
  <c r="D85" i="14"/>
  <c r="C85" i="14"/>
  <c r="B85" i="14"/>
  <c r="A85" i="14"/>
  <c r="L84" i="14"/>
  <c r="L103" i="14" s="1"/>
  <c r="I84" i="14"/>
  <c r="H84" i="14"/>
  <c r="G84" i="14"/>
  <c r="F84" i="14"/>
  <c r="E84" i="14"/>
  <c r="D84" i="14"/>
  <c r="C84" i="14"/>
  <c r="B84" i="14"/>
  <c r="A84" i="14"/>
  <c r="L83" i="14"/>
  <c r="L102" i="14" s="1"/>
  <c r="I83" i="14"/>
  <c r="H83" i="14"/>
  <c r="G83" i="14"/>
  <c r="F83" i="14"/>
  <c r="E83" i="14"/>
  <c r="D83" i="14"/>
  <c r="C83" i="14"/>
  <c r="B83" i="14"/>
  <c r="A83" i="14"/>
  <c r="L82" i="14"/>
  <c r="L101" i="14" s="1"/>
  <c r="I82" i="14"/>
  <c r="H82" i="14"/>
  <c r="G82" i="14"/>
  <c r="F82" i="14"/>
  <c r="E82" i="14"/>
  <c r="D82" i="14"/>
  <c r="C82" i="14"/>
  <c r="B82" i="14"/>
  <c r="A82" i="14"/>
  <c r="L81" i="14"/>
  <c r="L100" i="14" s="1"/>
  <c r="I81" i="14"/>
  <c r="H81" i="14"/>
  <c r="G81" i="14"/>
  <c r="F81" i="14"/>
  <c r="E81" i="14"/>
  <c r="D81" i="14"/>
  <c r="C81" i="14"/>
  <c r="B81" i="14"/>
  <c r="A81" i="14"/>
  <c r="L80" i="14"/>
  <c r="L99" i="14" s="1"/>
  <c r="I80" i="14"/>
  <c r="H80" i="14"/>
  <c r="G80" i="14"/>
  <c r="F80" i="14"/>
  <c r="E80" i="14"/>
  <c r="D80" i="14"/>
  <c r="C80" i="14"/>
  <c r="B80" i="14"/>
  <c r="A80" i="14"/>
  <c r="L79" i="14"/>
  <c r="L98" i="14" s="1"/>
  <c r="I79" i="14"/>
  <c r="H79" i="14"/>
  <c r="G79" i="14"/>
  <c r="F79" i="14"/>
  <c r="E79" i="14"/>
  <c r="D79" i="14"/>
  <c r="C79" i="14"/>
  <c r="B79" i="14"/>
  <c r="A79" i="14"/>
  <c r="L78" i="14"/>
  <c r="L97" i="14" s="1"/>
  <c r="I78" i="14"/>
  <c r="H78" i="14"/>
  <c r="G78" i="14"/>
  <c r="F78" i="14"/>
  <c r="E78" i="14"/>
  <c r="D78" i="14"/>
  <c r="C78" i="14"/>
  <c r="B78" i="14"/>
  <c r="A78" i="14"/>
  <c r="L77" i="14"/>
  <c r="L96" i="14" s="1"/>
  <c r="I77" i="14"/>
  <c r="H77" i="14"/>
  <c r="G77" i="14"/>
  <c r="F77" i="14"/>
  <c r="E77" i="14"/>
  <c r="D77" i="14"/>
  <c r="C77" i="14"/>
  <c r="B77" i="14"/>
  <c r="A77" i="14"/>
  <c r="L76" i="14"/>
  <c r="L95" i="14" s="1"/>
  <c r="I76" i="14"/>
  <c r="H76" i="14"/>
  <c r="G76" i="14"/>
  <c r="F76" i="14"/>
  <c r="E76" i="14"/>
  <c r="D76" i="14"/>
  <c r="C76" i="14"/>
  <c r="B76" i="14"/>
  <c r="A76" i="14"/>
  <c r="L75" i="14"/>
  <c r="L94" i="14" s="1"/>
  <c r="I75" i="14"/>
  <c r="I94" i="14" s="1"/>
  <c r="I114" i="14" s="1"/>
  <c r="H75" i="14"/>
  <c r="H94" i="14" s="1"/>
  <c r="H114" i="14" s="1"/>
  <c r="G75" i="14"/>
  <c r="G94" i="14" s="1"/>
  <c r="G114" i="14" s="1"/>
  <c r="F75" i="14"/>
  <c r="F94" i="14" s="1"/>
  <c r="F114" i="14" s="1"/>
  <c r="E75" i="14"/>
  <c r="E94" i="14" s="1"/>
  <c r="E114" i="14" s="1"/>
  <c r="D75" i="14"/>
  <c r="D94" i="14" s="1"/>
  <c r="D114" i="14" s="1"/>
  <c r="C75" i="14"/>
  <c r="C94" i="14" s="1"/>
  <c r="C114" i="14" s="1"/>
  <c r="B75" i="14"/>
  <c r="B94" i="14" s="1"/>
  <c r="B114" i="14" s="1"/>
  <c r="A75" i="14"/>
  <c r="A94" i="14" s="1"/>
  <c r="A114" i="14" s="1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2" i="14"/>
  <c r="L49" i="14"/>
  <c r="M87" i="14" s="1"/>
  <c r="J49" i="14"/>
  <c r="J69" i="14" s="1"/>
  <c r="I49" i="14"/>
  <c r="I69" i="14" s="1"/>
  <c r="H49" i="14"/>
  <c r="H69" i="14" s="1"/>
  <c r="G49" i="14"/>
  <c r="G69" i="14" s="1"/>
  <c r="F49" i="14"/>
  <c r="F69" i="14" s="1"/>
  <c r="E49" i="14"/>
  <c r="E69" i="14" s="1"/>
  <c r="D49" i="14"/>
  <c r="D69" i="14" s="1"/>
  <c r="C49" i="14"/>
  <c r="C69" i="14" s="1"/>
  <c r="B49" i="14"/>
  <c r="B69" i="14" s="1"/>
  <c r="A49" i="14"/>
  <c r="A69" i="14" s="1"/>
  <c r="L48" i="14"/>
  <c r="M86" i="14" s="1"/>
  <c r="J48" i="14"/>
  <c r="J68" i="14" s="1"/>
  <c r="I48" i="14"/>
  <c r="I68" i="14" s="1"/>
  <c r="H48" i="14"/>
  <c r="H68" i="14" s="1"/>
  <c r="G48" i="14"/>
  <c r="G68" i="14" s="1"/>
  <c r="F48" i="14"/>
  <c r="F68" i="14" s="1"/>
  <c r="E48" i="14"/>
  <c r="E68" i="14" s="1"/>
  <c r="D48" i="14"/>
  <c r="D68" i="14" s="1"/>
  <c r="C48" i="14"/>
  <c r="C68" i="14" s="1"/>
  <c r="B48" i="14"/>
  <c r="B68" i="14" s="1"/>
  <c r="A48" i="14"/>
  <c r="A68" i="14" s="1"/>
  <c r="L47" i="14"/>
  <c r="M85" i="14" s="1"/>
  <c r="J47" i="14"/>
  <c r="J67" i="14" s="1"/>
  <c r="I47" i="14"/>
  <c r="I67" i="14" s="1"/>
  <c r="H47" i="14"/>
  <c r="H67" i="14" s="1"/>
  <c r="G47" i="14"/>
  <c r="G67" i="14" s="1"/>
  <c r="F47" i="14"/>
  <c r="F67" i="14" s="1"/>
  <c r="E47" i="14"/>
  <c r="E67" i="14" s="1"/>
  <c r="D47" i="14"/>
  <c r="D67" i="14" s="1"/>
  <c r="C47" i="14"/>
  <c r="C67" i="14" s="1"/>
  <c r="B47" i="14"/>
  <c r="B67" i="14" s="1"/>
  <c r="A47" i="14"/>
  <c r="A67" i="14" s="1"/>
  <c r="L46" i="14"/>
  <c r="M46" i="14" s="1"/>
  <c r="N46" i="14" s="1"/>
  <c r="J46" i="14"/>
  <c r="J66" i="14" s="1"/>
  <c r="I46" i="14"/>
  <c r="I66" i="14" s="1"/>
  <c r="H46" i="14"/>
  <c r="H66" i="14" s="1"/>
  <c r="G46" i="14"/>
  <c r="G66" i="14" s="1"/>
  <c r="F46" i="14"/>
  <c r="F66" i="14" s="1"/>
  <c r="E46" i="14"/>
  <c r="E66" i="14" s="1"/>
  <c r="D46" i="14"/>
  <c r="D66" i="14" s="1"/>
  <c r="C46" i="14"/>
  <c r="C66" i="14" s="1"/>
  <c r="B46" i="14"/>
  <c r="B66" i="14" s="1"/>
  <c r="A46" i="14"/>
  <c r="A66" i="14" s="1"/>
  <c r="L45" i="14"/>
  <c r="M45" i="14" s="1"/>
  <c r="J45" i="14"/>
  <c r="J65" i="14" s="1"/>
  <c r="I45" i="14"/>
  <c r="I65" i="14" s="1"/>
  <c r="H45" i="14"/>
  <c r="H65" i="14" s="1"/>
  <c r="G45" i="14"/>
  <c r="G65" i="14" s="1"/>
  <c r="F45" i="14"/>
  <c r="F65" i="14" s="1"/>
  <c r="E45" i="14"/>
  <c r="E65" i="14" s="1"/>
  <c r="D45" i="14"/>
  <c r="D65" i="14" s="1"/>
  <c r="C45" i="14"/>
  <c r="C65" i="14" s="1"/>
  <c r="B45" i="14"/>
  <c r="B65" i="14" s="1"/>
  <c r="A45" i="14"/>
  <c r="A65" i="14" s="1"/>
  <c r="L44" i="14"/>
  <c r="M82" i="14" s="1"/>
  <c r="J44" i="14"/>
  <c r="J64" i="14" s="1"/>
  <c r="I44" i="14"/>
  <c r="I64" i="14" s="1"/>
  <c r="H44" i="14"/>
  <c r="H64" i="14" s="1"/>
  <c r="G44" i="14"/>
  <c r="G64" i="14" s="1"/>
  <c r="F44" i="14"/>
  <c r="F64" i="14" s="1"/>
  <c r="E44" i="14"/>
  <c r="E64" i="14" s="1"/>
  <c r="D44" i="14"/>
  <c r="D64" i="14" s="1"/>
  <c r="C44" i="14"/>
  <c r="C64" i="14" s="1"/>
  <c r="B44" i="14"/>
  <c r="B64" i="14" s="1"/>
  <c r="A44" i="14"/>
  <c r="A64" i="14" s="1"/>
  <c r="L43" i="14"/>
  <c r="J43" i="14"/>
  <c r="J63" i="14" s="1"/>
  <c r="I43" i="14"/>
  <c r="I63" i="14" s="1"/>
  <c r="H43" i="14"/>
  <c r="H63" i="14" s="1"/>
  <c r="G43" i="14"/>
  <c r="G63" i="14" s="1"/>
  <c r="F43" i="14"/>
  <c r="F63" i="14" s="1"/>
  <c r="E43" i="14"/>
  <c r="E63" i="14" s="1"/>
  <c r="D43" i="14"/>
  <c r="D63" i="14" s="1"/>
  <c r="C43" i="14"/>
  <c r="C63" i="14" s="1"/>
  <c r="B43" i="14"/>
  <c r="B63" i="14" s="1"/>
  <c r="A43" i="14"/>
  <c r="A63" i="14" s="1"/>
  <c r="L42" i="14"/>
  <c r="J42" i="14"/>
  <c r="J62" i="14" s="1"/>
  <c r="I42" i="14"/>
  <c r="I62" i="14" s="1"/>
  <c r="H42" i="14"/>
  <c r="H62" i="14" s="1"/>
  <c r="G42" i="14"/>
  <c r="G62" i="14" s="1"/>
  <c r="F42" i="14"/>
  <c r="F62" i="14" s="1"/>
  <c r="E42" i="14"/>
  <c r="E62" i="14" s="1"/>
  <c r="D42" i="14"/>
  <c r="D62" i="14" s="1"/>
  <c r="C42" i="14"/>
  <c r="C62" i="14" s="1"/>
  <c r="B42" i="14"/>
  <c r="B62" i="14" s="1"/>
  <c r="A42" i="14"/>
  <c r="A62" i="14" s="1"/>
  <c r="L41" i="14"/>
  <c r="J41" i="14"/>
  <c r="J61" i="14" s="1"/>
  <c r="I41" i="14"/>
  <c r="I61" i="14" s="1"/>
  <c r="H41" i="14"/>
  <c r="H61" i="14" s="1"/>
  <c r="G41" i="14"/>
  <c r="G61" i="14" s="1"/>
  <c r="F41" i="14"/>
  <c r="F61" i="14" s="1"/>
  <c r="E41" i="14"/>
  <c r="E61" i="14" s="1"/>
  <c r="D41" i="14"/>
  <c r="D61" i="14" s="1"/>
  <c r="C41" i="14"/>
  <c r="C61" i="14" s="1"/>
  <c r="B41" i="14"/>
  <c r="B61" i="14" s="1"/>
  <c r="A41" i="14"/>
  <c r="A61" i="14" s="1"/>
  <c r="L40" i="14"/>
  <c r="M40" i="14" s="1"/>
  <c r="N78" i="14" s="1"/>
  <c r="J40" i="14"/>
  <c r="J60" i="14" s="1"/>
  <c r="I40" i="14"/>
  <c r="I60" i="14" s="1"/>
  <c r="H40" i="14"/>
  <c r="H60" i="14" s="1"/>
  <c r="G40" i="14"/>
  <c r="G60" i="14" s="1"/>
  <c r="F40" i="14"/>
  <c r="F60" i="14" s="1"/>
  <c r="E40" i="14"/>
  <c r="E60" i="14" s="1"/>
  <c r="D40" i="14"/>
  <c r="D60" i="14" s="1"/>
  <c r="C40" i="14"/>
  <c r="C60" i="14" s="1"/>
  <c r="B40" i="14"/>
  <c r="B60" i="14" s="1"/>
  <c r="A40" i="14"/>
  <c r="A60" i="14" s="1"/>
  <c r="L39" i="14"/>
  <c r="M39" i="14" s="1"/>
  <c r="J39" i="14"/>
  <c r="J59" i="14" s="1"/>
  <c r="I39" i="14"/>
  <c r="I59" i="14" s="1"/>
  <c r="H39" i="14"/>
  <c r="H59" i="14" s="1"/>
  <c r="G39" i="14"/>
  <c r="G59" i="14" s="1"/>
  <c r="F39" i="14"/>
  <c r="F59" i="14" s="1"/>
  <c r="E39" i="14"/>
  <c r="E59" i="14" s="1"/>
  <c r="D39" i="14"/>
  <c r="D59" i="14" s="1"/>
  <c r="C39" i="14"/>
  <c r="C59" i="14" s="1"/>
  <c r="B39" i="14"/>
  <c r="B59" i="14" s="1"/>
  <c r="A39" i="14"/>
  <c r="A59" i="14" s="1"/>
  <c r="L38" i="14"/>
  <c r="J38" i="14"/>
  <c r="J58" i="14" s="1"/>
  <c r="I38" i="14"/>
  <c r="I58" i="14" s="1"/>
  <c r="H38" i="14"/>
  <c r="H58" i="14" s="1"/>
  <c r="G38" i="14"/>
  <c r="G58" i="14" s="1"/>
  <c r="F38" i="14"/>
  <c r="F58" i="14" s="1"/>
  <c r="E38" i="14"/>
  <c r="E58" i="14" s="1"/>
  <c r="D38" i="14"/>
  <c r="D58" i="14" s="1"/>
  <c r="C38" i="14"/>
  <c r="C58" i="14" s="1"/>
  <c r="B38" i="14"/>
  <c r="B58" i="14" s="1"/>
  <c r="A38" i="14"/>
  <c r="A58" i="14" s="1"/>
  <c r="L37" i="14"/>
  <c r="J37" i="14"/>
  <c r="J57" i="14" s="1"/>
  <c r="I37" i="14"/>
  <c r="I57" i="14" s="1"/>
  <c r="H37" i="14"/>
  <c r="H57" i="14" s="1"/>
  <c r="G37" i="14"/>
  <c r="G57" i="14" s="1"/>
  <c r="F37" i="14"/>
  <c r="F57" i="14" s="1"/>
  <c r="E37" i="14"/>
  <c r="E57" i="14" s="1"/>
  <c r="D37" i="14"/>
  <c r="D57" i="14" s="1"/>
  <c r="C37" i="14"/>
  <c r="C57" i="14" s="1"/>
  <c r="B37" i="14"/>
  <c r="B57" i="14" s="1"/>
  <c r="A37" i="14"/>
  <c r="A57" i="14" s="1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L33" i="14" s="1"/>
  <c r="E2" i="14"/>
  <c r="F2" i="14" s="1"/>
  <c r="G2" i="14" s="1"/>
  <c r="K64" i="12"/>
  <c r="K63" i="12"/>
  <c r="K58" i="12"/>
  <c r="J56" i="12"/>
  <c r="J64" i="12" s="1"/>
  <c r="J55" i="12"/>
  <c r="J63" i="12" s="1"/>
  <c r="L48" i="12"/>
  <c r="L56" i="12" s="1"/>
  <c r="L64" i="12" s="1"/>
  <c r="I48" i="12"/>
  <c r="I56" i="12" s="1"/>
  <c r="I64" i="12" s="1"/>
  <c r="H48" i="12"/>
  <c r="H56" i="12" s="1"/>
  <c r="H64" i="12" s="1"/>
  <c r="G48" i="12"/>
  <c r="G56" i="12" s="1"/>
  <c r="G64" i="12" s="1"/>
  <c r="F48" i="12"/>
  <c r="F56" i="12" s="1"/>
  <c r="F64" i="12" s="1"/>
  <c r="E48" i="12"/>
  <c r="E56" i="12" s="1"/>
  <c r="E64" i="12" s="1"/>
  <c r="D48" i="12"/>
  <c r="D56" i="12" s="1"/>
  <c r="D64" i="12" s="1"/>
  <c r="C48" i="12"/>
  <c r="C56" i="12" s="1"/>
  <c r="C64" i="12" s="1"/>
  <c r="B48" i="12"/>
  <c r="B56" i="12" s="1"/>
  <c r="B64" i="12" s="1"/>
  <c r="A48" i="12"/>
  <c r="A56" i="12" s="1"/>
  <c r="A64" i="12" s="1"/>
  <c r="L47" i="12"/>
  <c r="I47" i="12"/>
  <c r="I55" i="12" s="1"/>
  <c r="I63" i="12" s="1"/>
  <c r="H47" i="12"/>
  <c r="H55" i="12" s="1"/>
  <c r="H63" i="12" s="1"/>
  <c r="G47" i="12"/>
  <c r="G55" i="12" s="1"/>
  <c r="G63" i="12" s="1"/>
  <c r="F47" i="12"/>
  <c r="F55" i="12" s="1"/>
  <c r="F63" i="12" s="1"/>
  <c r="E47" i="12"/>
  <c r="E55" i="12" s="1"/>
  <c r="E63" i="12" s="1"/>
  <c r="D47" i="12"/>
  <c r="D55" i="12" s="1"/>
  <c r="D63" i="12" s="1"/>
  <c r="C47" i="12"/>
  <c r="C55" i="12" s="1"/>
  <c r="C63" i="12" s="1"/>
  <c r="B47" i="12"/>
  <c r="B55" i="12" s="1"/>
  <c r="B63" i="12" s="1"/>
  <c r="A47" i="12"/>
  <c r="A55" i="12" s="1"/>
  <c r="A63" i="12" s="1"/>
  <c r="K42" i="12"/>
  <c r="K41" i="12"/>
  <c r="K36" i="12"/>
  <c r="L34" i="12"/>
  <c r="J34" i="12"/>
  <c r="J42" i="12" s="1"/>
  <c r="I34" i="12"/>
  <c r="I42" i="12" s="1"/>
  <c r="H34" i="12"/>
  <c r="H42" i="12" s="1"/>
  <c r="G34" i="12"/>
  <c r="G42" i="12" s="1"/>
  <c r="F34" i="12"/>
  <c r="F42" i="12" s="1"/>
  <c r="E34" i="12"/>
  <c r="E42" i="12" s="1"/>
  <c r="D34" i="12"/>
  <c r="D42" i="12" s="1"/>
  <c r="C34" i="12"/>
  <c r="C42" i="12" s="1"/>
  <c r="B34" i="12"/>
  <c r="B42" i="12" s="1"/>
  <c r="A34" i="12"/>
  <c r="A42" i="12" s="1"/>
  <c r="L33" i="12"/>
  <c r="J33" i="12"/>
  <c r="J41" i="12" s="1"/>
  <c r="I33" i="12"/>
  <c r="I41" i="12" s="1"/>
  <c r="H33" i="12"/>
  <c r="H41" i="12" s="1"/>
  <c r="G33" i="12"/>
  <c r="G41" i="12" s="1"/>
  <c r="F33" i="12"/>
  <c r="F41" i="12" s="1"/>
  <c r="E33" i="12"/>
  <c r="E41" i="12" s="1"/>
  <c r="D33" i="12"/>
  <c r="D41" i="12" s="1"/>
  <c r="C33" i="12"/>
  <c r="C41" i="12" s="1"/>
  <c r="B33" i="12"/>
  <c r="B41" i="12" s="1"/>
  <c r="A33" i="12"/>
  <c r="A41" i="12" s="1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L29" i="12" s="1"/>
  <c r="D2" i="12"/>
  <c r="E2" i="12" s="1"/>
  <c r="F2" i="12" s="1"/>
  <c r="M86" i="16" l="1"/>
  <c r="N224" i="16" s="1"/>
  <c r="L151" i="16"/>
  <c r="M60" i="18"/>
  <c r="M73" i="18" s="1"/>
  <c r="M86" i="18" s="1"/>
  <c r="L48" i="18"/>
  <c r="M96" i="17"/>
  <c r="M123" i="17" s="1"/>
  <c r="M150" i="17" s="1"/>
  <c r="M58" i="18"/>
  <c r="M56" i="18"/>
  <c r="M69" i="18" s="1"/>
  <c r="M82" i="18" s="1"/>
  <c r="L44" i="18"/>
  <c r="K44" i="12"/>
  <c r="L50" i="12"/>
  <c r="L51" i="12" s="1"/>
  <c r="M29" i="12"/>
  <c r="N29" i="12" s="1"/>
  <c r="O29" i="12" s="1"/>
  <c r="P29" i="12" s="1"/>
  <c r="Q29" i="12" s="1"/>
  <c r="R29" i="12" s="1"/>
  <c r="S29" i="12" s="1"/>
  <c r="T29" i="12" s="1"/>
  <c r="U29" i="12" s="1"/>
  <c r="V29" i="12" s="1"/>
  <c r="W29" i="12" s="1"/>
  <c r="X29" i="12" s="1"/>
  <c r="Y29" i="12" s="1"/>
  <c r="Z29" i="12" s="1"/>
  <c r="AA29" i="12" s="1"/>
  <c r="AB29" i="12" s="1"/>
  <c r="AC29" i="12" s="1"/>
  <c r="AD29" i="12" s="1"/>
  <c r="AE29" i="12" s="1"/>
  <c r="AF29" i="12" s="1"/>
  <c r="AG29" i="12" s="1"/>
  <c r="AH29" i="12" s="1"/>
  <c r="AI29" i="12" s="1"/>
  <c r="AJ29" i="12" s="1"/>
  <c r="AK29" i="12" s="1"/>
  <c r="AL29" i="12" s="1"/>
  <c r="AM29" i="12" s="1"/>
  <c r="AN29" i="12" s="1"/>
  <c r="AO29" i="12" s="1"/>
  <c r="AP29" i="12" s="1"/>
  <c r="AQ29" i="12" s="1"/>
  <c r="AR29" i="12" s="1"/>
  <c r="AS29" i="12" s="1"/>
  <c r="AT29" i="12" s="1"/>
  <c r="AU29" i="12" s="1"/>
  <c r="AV29" i="12" s="1"/>
  <c r="AW29" i="12" s="1"/>
  <c r="AX29" i="12" s="1"/>
  <c r="AY29" i="12" s="1"/>
  <c r="AZ29" i="12" s="1"/>
  <c r="BA29" i="12" s="1"/>
  <c r="BB29" i="12" s="1"/>
  <c r="BC29" i="12" s="1"/>
  <c r="BD29" i="12" s="1"/>
  <c r="BE29" i="12" s="1"/>
  <c r="BF29" i="12" s="1"/>
  <c r="BG29" i="12" s="1"/>
  <c r="BH29" i="12" s="1"/>
  <c r="BI29" i="12" s="1"/>
  <c r="BJ29" i="12" s="1"/>
  <c r="BK29" i="12" s="1"/>
  <c r="BL29" i="12" s="1"/>
  <c r="BM29" i="12" s="1"/>
  <c r="BN29" i="12" s="1"/>
  <c r="BO29" i="12" s="1"/>
  <c r="BP29" i="12" s="1"/>
  <c r="BQ29" i="12" s="1"/>
  <c r="BR29" i="12" s="1"/>
  <c r="BS29" i="12" s="1"/>
  <c r="M82" i="16"/>
  <c r="N82" i="16" s="1"/>
  <c r="O82" i="16" s="1"/>
  <c r="P82" i="16" s="1"/>
  <c r="Q82" i="16" s="1"/>
  <c r="R82" i="16" s="1"/>
  <c r="S82" i="16" s="1"/>
  <c r="T82" i="16" s="1"/>
  <c r="U82" i="16" s="1"/>
  <c r="V82" i="16" s="1"/>
  <c r="W82" i="16" s="1"/>
  <c r="X82" i="16" s="1"/>
  <c r="Y82" i="16" s="1"/>
  <c r="Z82" i="16" s="1"/>
  <c r="AA82" i="16" s="1"/>
  <c r="AB82" i="16" s="1"/>
  <c r="AC82" i="16" s="1"/>
  <c r="AD82" i="16" s="1"/>
  <c r="AE82" i="16" s="1"/>
  <c r="AF82" i="16" s="1"/>
  <c r="AG82" i="16" s="1"/>
  <c r="AH82" i="16" s="1"/>
  <c r="AI82" i="16" s="1"/>
  <c r="AJ82" i="16" s="1"/>
  <c r="AK82" i="16" s="1"/>
  <c r="AL82" i="16" s="1"/>
  <c r="AM82" i="16" s="1"/>
  <c r="AN82" i="16" s="1"/>
  <c r="AO82" i="16" s="1"/>
  <c r="AP82" i="16" s="1"/>
  <c r="AQ82" i="16" s="1"/>
  <c r="AR82" i="16" s="1"/>
  <c r="AS82" i="16" s="1"/>
  <c r="AT82" i="16" s="1"/>
  <c r="AU82" i="16" s="1"/>
  <c r="AV82" i="16" s="1"/>
  <c r="AW82" i="16" s="1"/>
  <c r="AX82" i="16" s="1"/>
  <c r="AY82" i="16" s="1"/>
  <c r="AZ82" i="16" s="1"/>
  <c r="BA82" i="16" s="1"/>
  <c r="BB82" i="16" s="1"/>
  <c r="BC82" i="16" s="1"/>
  <c r="BD82" i="16" s="1"/>
  <c r="BE82" i="16" s="1"/>
  <c r="BF82" i="16" s="1"/>
  <c r="BG82" i="16" s="1"/>
  <c r="BH82" i="16" s="1"/>
  <c r="BI82" i="16" s="1"/>
  <c r="BJ82" i="16" s="1"/>
  <c r="BK82" i="16" s="1"/>
  <c r="BL82" i="16" s="1"/>
  <c r="BM82" i="16" s="1"/>
  <c r="BN82" i="16" s="1"/>
  <c r="BO82" i="16" s="1"/>
  <c r="BP82" i="16" s="1"/>
  <c r="BQ82" i="16" s="1"/>
  <c r="BR82" i="16" s="1"/>
  <c r="BS82" i="16" s="1"/>
  <c r="M33" i="15"/>
  <c r="N33" i="15" s="1"/>
  <c r="O33" i="15" s="1"/>
  <c r="P33" i="15" s="1"/>
  <c r="Q33" i="15" s="1"/>
  <c r="R33" i="15" s="1"/>
  <c r="S33" i="15" s="1"/>
  <c r="T33" i="15" s="1"/>
  <c r="U33" i="15" s="1"/>
  <c r="V33" i="15" s="1"/>
  <c r="W33" i="15" s="1"/>
  <c r="X33" i="15" s="1"/>
  <c r="Y33" i="15" s="1"/>
  <c r="Z33" i="15" s="1"/>
  <c r="AA33" i="15" s="1"/>
  <c r="AB33" i="15" s="1"/>
  <c r="AC33" i="15" s="1"/>
  <c r="AD33" i="15" s="1"/>
  <c r="AE33" i="15" s="1"/>
  <c r="AF33" i="15" s="1"/>
  <c r="AG33" i="15" s="1"/>
  <c r="AH33" i="15" s="1"/>
  <c r="AI33" i="15" s="1"/>
  <c r="AJ33" i="15" s="1"/>
  <c r="AK33" i="15" s="1"/>
  <c r="AL33" i="15" s="1"/>
  <c r="AM33" i="15" s="1"/>
  <c r="AN33" i="15" s="1"/>
  <c r="AO33" i="15" s="1"/>
  <c r="AP33" i="15" s="1"/>
  <c r="AQ33" i="15" s="1"/>
  <c r="AR33" i="15" s="1"/>
  <c r="AS33" i="15" s="1"/>
  <c r="AT33" i="15" s="1"/>
  <c r="AU33" i="15" s="1"/>
  <c r="AV33" i="15" s="1"/>
  <c r="AW33" i="15" s="1"/>
  <c r="AX33" i="15" s="1"/>
  <c r="AY33" i="15" s="1"/>
  <c r="AZ33" i="15" s="1"/>
  <c r="BA33" i="15" s="1"/>
  <c r="BB33" i="15" s="1"/>
  <c r="BC33" i="15" s="1"/>
  <c r="BD33" i="15" s="1"/>
  <c r="BE33" i="15" s="1"/>
  <c r="BF33" i="15" s="1"/>
  <c r="BG33" i="15" s="1"/>
  <c r="BH33" i="15" s="1"/>
  <c r="BI33" i="15" s="1"/>
  <c r="BJ33" i="15" s="1"/>
  <c r="BK33" i="15" s="1"/>
  <c r="BL33" i="15" s="1"/>
  <c r="BM33" i="15" s="1"/>
  <c r="BN33" i="15" s="1"/>
  <c r="BO33" i="15" s="1"/>
  <c r="BP33" i="15" s="1"/>
  <c r="BQ33" i="15" s="1"/>
  <c r="BR33" i="15" s="1"/>
  <c r="BS33" i="15" s="1"/>
  <c r="L82" i="18"/>
  <c r="M101" i="17"/>
  <c r="M128" i="17" s="1"/>
  <c r="M55" i="18"/>
  <c r="M68" i="18" s="1"/>
  <c r="M81" i="18" s="1"/>
  <c r="L43" i="18"/>
  <c r="L86" i="18"/>
  <c r="M67" i="18"/>
  <c r="M80" i="18" s="1"/>
  <c r="K66" i="12"/>
  <c r="L81" i="18"/>
  <c r="N35" i="18"/>
  <c r="N48" i="18" s="1"/>
  <c r="M48" i="18"/>
  <c r="N60" i="18"/>
  <c r="N31" i="18"/>
  <c r="N56" i="18"/>
  <c r="K50" i="18"/>
  <c r="K88" i="18"/>
  <c r="M45" i="18"/>
  <c r="L45" i="18"/>
  <c r="L76" i="17"/>
  <c r="M72" i="18"/>
  <c r="M85" i="18" s="1"/>
  <c r="L55" i="12"/>
  <c r="L58" i="12" s="1"/>
  <c r="M57" i="18"/>
  <c r="M70" i="18" s="1"/>
  <c r="K74" i="15"/>
  <c r="M40" i="15"/>
  <c r="N81" i="15" s="1"/>
  <c r="N85" i="15"/>
  <c r="N44" i="15"/>
  <c r="O85" i="15" s="1"/>
  <c r="J58" i="15"/>
  <c r="I120" i="15" s="1"/>
  <c r="K136" i="15"/>
  <c r="B58" i="15"/>
  <c r="B120" i="15" s="1"/>
  <c r="E58" i="15"/>
  <c r="D120" i="15" s="1"/>
  <c r="F58" i="15"/>
  <c r="E120" i="15" s="1"/>
  <c r="G95" i="14"/>
  <c r="G115" i="14" s="1"/>
  <c r="E96" i="14"/>
  <c r="E116" i="14" s="1"/>
  <c r="C97" i="14"/>
  <c r="C117" i="14" s="1"/>
  <c r="A98" i="14"/>
  <c r="A118" i="14" s="1"/>
  <c r="I98" i="14"/>
  <c r="I118" i="14" s="1"/>
  <c r="G99" i="14"/>
  <c r="G119" i="14" s="1"/>
  <c r="E100" i="14"/>
  <c r="E120" i="14" s="1"/>
  <c r="C101" i="14"/>
  <c r="C121" i="14" s="1"/>
  <c r="A102" i="14"/>
  <c r="A122" i="14" s="1"/>
  <c r="I102" i="14"/>
  <c r="I122" i="14" s="1"/>
  <c r="G103" i="14"/>
  <c r="G123" i="14" s="1"/>
  <c r="E104" i="14"/>
  <c r="E124" i="14" s="1"/>
  <c r="C105" i="14"/>
  <c r="C125" i="14" s="1"/>
  <c r="A106" i="14"/>
  <c r="A126" i="14" s="1"/>
  <c r="I106" i="14"/>
  <c r="I126" i="14" s="1"/>
  <c r="H95" i="14"/>
  <c r="H115" i="14" s="1"/>
  <c r="F96" i="14"/>
  <c r="F116" i="14" s="1"/>
  <c r="D97" i="14"/>
  <c r="D117" i="14" s="1"/>
  <c r="B98" i="14"/>
  <c r="B118" i="14" s="1"/>
  <c r="H99" i="14"/>
  <c r="H119" i="14" s="1"/>
  <c r="F100" i="14"/>
  <c r="F120" i="14" s="1"/>
  <c r="D101" i="14"/>
  <c r="D121" i="14" s="1"/>
  <c r="B102" i="14"/>
  <c r="B122" i="14" s="1"/>
  <c r="H103" i="14"/>
  <c r="H123" i="14" s="1"/>
  <c r="F104" i="14"/>
  <c r="F124" i="14" s="1"/>
  <c r="D105" i="14"/>
  <c r="D125" i="14" s="1"/>
  <c r="B106" i="14"/>
  <c r="B126" i="14" s="1"/>
  <c r="A95" i="14"/>
  <c r="A115" i="14" s="1"/>
  <c r="I95" i="14"/>
  <c r="I115" i="14" s="1"/>
  <c r="G96" i="14"/>
  <c r="G116" i="14" s="1"/>
  <c r="E97" i="14"/>
  <c r="E117" i="14" s="1"/>
  <c r="C98" i="14"/>
  <c r="C118" i="14" s="1"/>
  <c r="A99" i="14"/>
  <c r="A119" i="14" s="1"/>
  <c r="I99" i="14"/>
  <c r="I119" i="14" s="1"/>
  <c r="G100" i="14"/>
  <c r="G120" i="14" s="1"/>
  <c r="E101" i="14"/>
  <c r="E121" i="14" s="1"/>
  <c r="C102" i="14"/>
  <c r="C122" i="14" s="1"/>
  <c r="A103" i="14"/>
  <c r="A123" i="14" s="1"/>
  <c r="I103" i="14"/>
  <c r="I123" i="14" s="1"/>
  <c r="G104" i="14"/>
  <c r="G124" i="14" s="1"/>
  <c r="E105" i="14"/>
  <c r="E125" i="14" s="1"/>
  <c r="C106" i="14"/>
  <c r="C126" i="14" s="1"/>
  <c r="B95" i="14"/>
  <c r="B115" i="14" s="1"/>
  <c r="H96" i="14"/>
  <c r="H116" i="14" s="1"/>
  <c r="F97" i="14"/>
  <c r="F117" i="14" s="1"/>
  <c r="D98" i="14"/>
  <c r="D118" i="14" s="1"/>
  <c r="B99" i="14"/>
  <c r="B119" i="14" s="1"/>
  <c r="H100" i="14"/>
  <c r="H120" i="14" s="1"/>
  <c r="F101" i="14"/>
  <c r="F121" i="14" s="1"/>
  <c r="D102" i="14"/>
  <c r="D122" i="14" s="1"/>
  <c r="B103" i="14"/>
  <c r="B123" i="14" s="1"/>
  <c r="H104" i="14"/>
  <c r="H124" i="14" s="1"/>
  <c r="F105" i="14"/>
  <c r="F125" i="14" s="1"/>
  <c r="D106" i="14"/>
  <c r="D126" i="14" s="1"/>
  <c r="C95" i="14"/>
  <c r="C115" i="14" s="1"/>
  <c r="A96" i="14"/>
  <c r="A116" i="14" s="1"/>
  <c r="I96" i="14"/>
  <c r="I116" i="14" s="1"/>
  <c r="G97" i="14"/>
  <c r="G117" i="14" s="1"/>
  <c r="E98" i="14"/>
  <c r="E118" i="14" s="1"/>
  <c r="C99" i="14"/>
  <c r="C119" i="14" s="1"/>
  <c r="A100" i="14"/>
  <c r="A120" i="14" s="1"/>
  <c r="I100" i="14"/>
  <c r="I120" i="14" s="1"/>
  <c r="G101" i="14"/>
  <c r="G121" i="14" s="1"/>
  <c r="E102" i="14"/>
  <c r="E122" i="14" s="1"/>
  <c r="C103" i="14"/>
  <c r="C123" i="14" s="1"/>
  <c r="A104" i="14"/>
  <c r="A124" i="14" s="1"/>
  <c r="I104" i="14"/>
  <c r="I124" i="14" s="1"/>
  <c r="G105" i="14"/>
  <c r="G125" i="14" s="1"/>
  <c r="E106" i="14"/>
  <c r="E126" i="14" s="1"/>
  <c r="D95" i="14"/>
  <c r="D115" i="14" s="1"/>
  <c r="B96" i="14"/>
  <c r="B116" i="14" s="1"/>
  <c r="H97" i="14"/>
  <c r="H117" i="14" s="1"/>
  <c r="F98" i="14"/>
  <c r="F118" i="14" s="1"/>
  <c r="D99" i="14"/>
  <c r="D119" i="14" s="1"/>
  <c r="B100" i="14"/>
  <c r="B120" i="14" s="1"/>
  <c r="H101" i="14"/>
  <c r="H121" i="14" s="1"/>
  <c r="F102" i="14"/>
  <c r="F122" i="14" s="1"/>
  <c r="D103" i="14"/>
  <c r="D123" i="14" s="1"/>
  <c r="B104" i="14"/>
  <c r="B124" i="14" s="1"/>
  <c r="M104" i="14"/>
  <c r="H105" i="14"/>
  <c r="H125" i="14" s="1"/>
  <c r="F106" i="14"/>
  <c r="F126" i="14" s="1"/>
  <c r="E95" i="14"/>
  <c r="E115" i="14" s="1"/>
  <c r="C96" i="14"/>
  <c r="C116" i="14" s="1"/>
  <c r="A97" i="14"/>
  <c r="A117" i="14" s="1"/>
  <c r="I97" i="14"/>
  <c r="I117" i="14" s="1"/>
  <c r="G98" i="14"/>
  <c r="G118" i="14" s="1"/>
  <c r="E99" i="14"/>
  <c r="E119" i="14" s="1"/>
  <c r="C100" i="14"/>
  <c r="C120" i="14" s="1"/>
  <c r="A101" i="14"/>
  <c r="A121" i="14" s="1"/>
  <c r="I101" i="14"/>
  <c r="I121" i="14" s="1"/>
  <c r="G102" i="14"/>
  <c r="G122" i="14" s="1"/>
  <c r="E103" i="14"/>
  <c r="E123" i="14" s="1"/>
  <c r="C104" i="14"/>
  <c r="C124" i="14" s="1"/>
  <c r="A105" i="14"/>
  <c r="A125" i="14" s="1"/>
  <c r="I105" i="14"/>
  <c r="I125" i="14" s="1"/>
  <c r="G106" i="14"/>
  <c r="G126" i="14" s="1"/>
  <c r="F95" i="14"/>
  <c r="F115" i="14" s="1"/>
  <c r="D96" i="14"/>
  <c r="D116" i="14" s="1"/>
  <c r="B97" i="14"/>
  <c r="B117" i="14" s="1"/>
  <c r="H98" i="14"/>
  <c r="H118" i="14" s="1"/>
  <c r="F99" i="14"/>
  <c r="F119" i="14" s="1"/>
  <c r="D100" i="14"/>
  <c r="D120" i="14" s="1"/>
  <c r="B101" i="14"/>
  <c r="B121" i="14" s="1"/>
  <c r="M101" i="14"/>
  <c r="H102" i="14"/>
  <c r="H122" i="14" s="1"/>
  <c r="F103" i="14"/>
  <c r="F123" i="14" s="1"/>
  <c r="D104" i="14"/>
  <c r="D124" i="14" s="1"/>
  <c r="B105" i="14"/>
  <c r="B125" i="14" s="1"/>
  <c r="M105" i="14"/>
  <c r="M125" i="14" s="1"/>
  <c r="H106" i="14"/>
  <c r="H126" i="14" s="1"/>
  <c r="M33" i="14"/>
  <c r="N33" i="14" s="1"/>
  <c r="O33" i="14" s="1"/>
  <c r="P33" i="14" s="1"/>
  <c r="Q33" i="14" s="1"/>
  <c r="R33" i="14" s="1"/>
  <c r="S33" i="14" s="1"/>
  <c r="T33" i="14" s="1"/>
  <c r="U33" i="14" s="1"/>
  <c r="V33" i="14" s="1"/>
  <c r="W33" i="14" s="1"/>
  <c r="X33" i="14" s="1"/>
  <c r="Y33" i="14" s="1"/>
  <c r="Z33" i="14" s="1"/>
  <c r="AA33" i="14" s="1"/>
  <c r="AB33" i="14" s="1"/>
  <c r="AC33" i="14" s="1"/>
  <c r="AD33" i="14" s="1"/>
  <c r="AE33" i="14" s="1"/>
  <c r="AF33" i="14" s="1"/>
  <c r="AG33" i="14" s="1"/>
  <c r="AH33" i="14" s="1"/>
  <c r="AI33" i="14" s="1"/>
  <c r="AJ33" i="14" s="1"/>
  <c r="AK33" i="14" s="1"/>
  <c r="AL33" i="14" s="1"/>
  <c r="AM33" i="14" s="1"/>
  <c r="AN33" i="14" s="1"/>
  <c r="AO33" i="14" s="1"/>
  <c r="AP33" i="14" s="1"/>
  <c r="AQ33" i="14" s="1"/>
  <c r="AR33" i="14" s="1"/>
  <c r="AS33" i="14" s="1"/>
  <c r="AT33" i="14" s="1"/>
  <c r="AU33" i="14" s="1"/>
  <c r="AV33" i="14" s="1"/>
  <c r="AW33" i="14" s="1"/>
  <c r="AX33" i="14" s="1"/>
  <c r="AY33" i="14" s="1"/>
  <c r="AZ33" i="14" s="1"/>
  <c r="BA33" i="14" s="1"/>
  <c r="BB33" i="14" s="1"/>
  <c r="BC33" i="14" s="1"/>
  <c r="BD33" i="14" s="1"/>
  <c r="BE33" i="14" s="1"/>
  <c r="BF33" i="14" s="1"/>
  <c r="BG33" i="14" s="1"/>
  <c r="BH33" i="14" s="1"/>
  <c r="BI33" i="14" s="1"/>
  <c r="BJ33" i="14" s="1"/>
  <c r="BK33" i="14" s="1"/>
  <c r="BL33" i="14" s="1"/>
  <c r="BM33" i="14" s="1"/>
  <c r="BN33" i="14" s="1"/>
  <c r="BO33" i="14" s="1"/>
  <c r="BP33" i="14" s="1"/>
  <c r="BQ33" i="14" s="1"/>
  <c r="BR33" i="14" s="1"/>
  <c r="BS33" i="14" s="1"/>
  <c r="N77" i="14"/>
  <c r="N39" i="14"/>
  <c r="O39" i="14" s="1"/>
  <c r="O59" i="14" s="1"/>
  <c r="M106" i="14"/>
  <c r="M126" i="14" s="1"/>
  <c r="M48" i="14"/>
  <c r="N86" i="14" s="1"/>
  <c r="M47" i="14"/>
  <c r="M44" i="14"/>
  <c r="M64" i="14" s="1"/>
  <c r="K129" i="14"/>
  <c r="K72" i="14"/>
  <c r="K172" i="17"/>
  <c r="M102" i="17"/>
  <c r="M129" i="17" s="1"/>
  <c r="R99" i="17"/>
  <c r="Q99" i="17"/>
  <c r="M63" i="17"/>
  <c r="N115" i="17" s="1"/>
  <c r="M114" i="17"/>
  <c r="M141" i="17" s="1"/>
  <c r="L81" i="17"/>
  <c r="M98" i="17"/>
  <c r="M125" i="17" s="1"/>
  <c r="M152" i="17" s="1"/>
  <c r="N81" i="17"/>
  <c r="N116" i="17"/>
  <c r="O106" i="17"/>
  <c r="P91" i="17"/>
  <c r="M81" i="17"/>
  <c r="M116" i="17"/>
  <c r="M143" i="17" s="1"/>
  <c r="M170" i="17" s="1"/>
  <c r="N106" i="17"/>
  <c r="L89" i="17"/>
  <c r="M106" i="17"/>
  <c r="M133" i="17" s="1"/>
  <c r="Q64" i="17"/>
  <c r="R64" i="17" s="1"/>
  <c r="S116" i="17" s="1"/>
  <c r="K429" i="16"/>
  <c r="M96" i="16"/>
  <c r="M166" i="16" s="1"/>
  <c r="M90" i="16"/>
  <c r="N90" i="16" s="1"/>
  <c r="O228" i="16" s="1"/>
  <c r="M126" i="16"/>
  <c r="N126" i="16" s="1"/>
  <c r="O126" i="16" s="1"/>
  <c r="O196" i="16" s="1"/>
  <c r="M111" i="17"/>
  <c r="M138" i="17" s="1"/>
  <c r="M100" i="17"/>
  <c r="M127" i="17" s="1"/>
  <c r="M154" i="17" s="1"/>
  <c r="L80" i="17"/>
  <c r="M105" i="17"/>
  <c r="M132" i="17" s="1"/>
  <c r="M113" i="17"/>
  <c r="M140" i="17" s="1"/>
  <c r="N140" i="17" s="1"/>
  <c r="M110" i="17"/>
  <c r="M137" i="17" s="1"/>
  <c r="L90" i="17"/>
  <c r="L88" i="17"/>
  <c r="L77" i="17"/>
  <c r="N50" i="17"/>
  <c r="N77" i="17" s="1"/>
  <c r="M77" i="17"/>
  <c r="N102" i="17"/>
  <c r="M74" i="17"/>
  <c r="L74" i="17"/>
  <c r="M45" i="17"/>
  <c r="N97" i="17" s="1"/>
  <c r="N114" i="17"/>
  <c r="P99" i="17"/>
  <c r="Q74" i="17"/>
  <c r="M89" i="17"/>
  <c r="M112" i="17"/>
  <c r="M139" i="17" s="1"/>
  <c r="M166" i="17" s="1"/>
  <c r="O99" i="17"/>
  <c r="M97" i="17"/>
  <c r="P74" i="17"/>
  <c r="N99" i="17"/>
  <c r="O74" i="17"/>
  <c r="M99" i="17"/>
  <c r="M126" i="17" s="1"/>
  <c r="M153" i="17" s="1"/>
  <c r="N74" i="17"/>
  <c r="S47" i="17"/>
  <c r="S74" i="17" s="1"/>
  <c r="R74" i="17"/>
  <c r="S99" i="17"/>
  <c r="O91" i="17"/>
  <c r="N91" i="17"/>
  <c r="M91" i="17"/>
  <c r="L91" i="17"/>
  <c r="M58" i="17"/>
  <c r="N110" i="17" s="1"/>
  <c r="P116" i="17"/>
  <c r="N89" i="17"/>
  <c r="O116" i="17"/>
  <c r="M109" i="17"/>
  <c r="M136" i="17" s="1"/>
  <c r="L84" i="17"/>
  <c r="L79" i="17"/>
  <c r="M104" i="17"/>
  <c r="M131" i="17" s="1"/>
  <c r="M158" i="17" s="1"/>
  <c r="L83" i="17"/>
  <c r="M56" i="17"/>
  <c r="N57" i="17"/>
  <c r="N84" i="17" s="1"/>
  <c r="M84" i="17"/>
  <c r="N109" i="17"/>
  <c r="N52" i="17"/>
  <c r="M79" i="17"/>
  <c r="N104" i="17"/>
  <c r="N105" i="17"/>
  <c r="N53" i="17"/>
  <c r="N80" i="17" s="1"/>
  <c r="M80" i="17"/>
  <c r="N44" i="17"/>
  <c r="N71" i="17" s="1"/>
  <c r="N96" i="17"/>
  <c r="M71" i="17"/>
  <c r="P98" i="17"/>
  <c r="O73" i="17"/>
  <c r="P106" i="17"/>
  <c r="O81" i="17"/>
  <c r="P54" i="17"/>
  <c r="P81" i="17" s="1"/>
  <c r="M76" i="17"/>
  <c r="M59" i="17"/>
  <c r="M86" i="17" s="1"/>
  <c r="M51" i="17"/>
  <c r="M78" i="17" s="1"/>
  <c r="M103" i="17"/>
  <c r="M130" i="17" s="1"/>
  <c r="N73" i="17"/>
  <c r="M40" i="17"/>
  <c r="N40" i="17" s="1"/>
  <c r="O40" i="17" s="1"/>
  <c r="P40" i="17" s="1"/>
  <c r="Q40" i="17" s="1"/>
  <c r="R40" i="17" s="1"/>
  <c r="S40" i="17" s="1"/>
  <c r="T40" i="17" s="1"/>
  <c r="U40" i="17" s="1"/>
  <c r="V40" i="17" s="1"/>
  <c r="W40" i="17" s="1"/>
  <c r="X40" i="17" s="1"/>
  <c r="Y40" i="17" s="1"/>
  <c r="Z40" i="17" s="1"/>
  <c r="AA40" i="17" s="1"/>
  <c r="AB40" i="17" s="1"/>
  <c r="AC40" i="17" s="1"/>
  <c r="AD40" i="17" s="1"/>
  <c r="AE40" i="17" s="1"/>
  <c r="AF40" i="17" s="1"/>
  <c r="AG40" i="17" s="1"/>
  <c r="AH40" i="17" s="1"/>
  <c r="AI40" i="17" s="1"/>
  <c r="AJ40" i="17" s="1"/>
  <c r="AK40" i="17" s="1"/>
  <c r="AL40" i="17" s="1"/>
  <c r="AM40" i="17" s="1"/>
  <c r="AN40" i="17" s="1"/>
  <c r="AO40" i="17" s="1"/>
  <c r="AP40" i="17" s="1"/>
  <c r="AQ40" i="17" s="1"/>
  <c r="AR40" i="17" s="1"/>
  <c r="AS40" i="17" s="1"/>
  <c r="AT40" i="17" s="1"/>
  <c r="AU40" i="17" s="1"/>
  <c r="AV40" i="17" s="1"/>
  <c r="AW40" i="17" s="1"/>
  <c r="AX40" i="17" s="1"/>
  <c r="AY40" i="17" s="1"/>
  <c r="AZ40" i="17" s="1"/>
  <c r="BA40" i="17" s="1"/>
  <c r="BB40" i="17" s="1"/>
  <c r="BC40" i="17" s="1"/>
  <c r="BD40" i="17" s="1"/>
  <c r="BE40" i="17" s="1"/>
  <c r="BF40" i="17" s="1"/>
  <c r="BG40" i="17" s="1"/>
  <c r="BH40" i="17" s="1"/>
  <c r="BI40" i="17" s="1"/>
  <c r="BJ40" i="17" s="1"/>
  <c r="BK40" i="17" s="1"/>
  <c r="BL40" i="17" s="1"/>
  <c r="BM40" i="17" s="1"/>
  <c r="BN40" i="17" s="1"/>
  <c r="BO40" i="17" s="1"/>
  <c r="BP40" i="17" s="1"/>
  <c r="BQ40" i="17" s="1"/>
  <c r="BR40" i="17" s="1"/>
  <c r="BS40" i="17" s="1"/>
  <c r="M88" i="17"/>
  <c r="M73" i="17"/>
  <c r="L73" i="17"/>
  <c r="O98" i="17"/>
  <c r="N98" i="17"/>
  <c r="L150" i="17"/>
  <c r="L157" i="17"/>
  <c r="L159" i="17"/>
  <c r="M134" i="17"/>
  <c r="M161" i="17" s="1"/>
  <c r="L161" i="17"/>
  <c r="L154" i="17"/>
  <c r="L170" i="17"/>
  <c r="L152" i="17"/>
  <c r="M135" i="17"/>
  <c r="M162" i="17" s="1"/>
  <c r="L166" i="17"/>
  <c r="L158" i="17"/>
  <c r="L153" i="17"/>
  <c r="L164" i="17"/>
  <c r="M142" i="17"/>
  <c r="L118" i="17"/>
  <c r="L119" i="17" s="1"/>
  <c r="L124" i="17"/>
  <c r="O62" i="17"/>
  <c r="O89" i="17" s="1"/>
  <c r="N61" i="17"/>
  <c r="M60" i="17"/>
  <c r="L66" i="17"/>
  <c r="K93" i="17"/>
  <c r="N49" i="17"/>
  <c r="N76" i="17" s="1"/>
  <c r="M48" i="17"/>
  <c r="M75" i="17" s="1"/>
  <c r="M55" i="17"/>
  <c r="L82" i="17"/>
  <c r="P46" i="17"/>
  <c r="L62" i="18"/>
  <c r="L63" i="18" s="1"/>
  <c r="L71" i="18"/>
  <c r="N34" i="18"/>
  <c r="N47" i="18" s="1"/>
  <c r="N59" i="18"/>
  <c r="M47" i="18"/>
  <c r="L83" i="18"/>
  <c r="N30" i="18"/>
  <c r="N55" i="18"/>
  <c r="M44" i="18"/>
  <c r="M43" i="18"/>
  <c r="M33" i="18"/>
  <c r="N32" i="18"/>
  <c r="N45" i="18" s="1"/>
  <c r="M29" i="18"/>
  <c r="M42" i="18" s="1"/>
  <c r="L37" i="18"/>
  <c r="N43" i="18"/>
  <c r="M25" i="18"/>
  <c r="N25" i="18" s="1"/>
  <c r="O25" i="18" s="1"/>
  <c r="P25" i="18" s="1"/>
  <c r="Q25" i="18" s="1"/>
  <c r="R25" i="18" s="1"/>
  <c r="S25" i="18" s="1"/>
  <c r="T25" i="18" s="1"/>
  <c r="U25" i="18" s="1"/>
  <c r="V25" i="18" s="1"/>
  <c r="W25" i="18" s="1"/>
  <c r="X25" i="18" s="1"/>
  <c r="Y25" i="18" s="1"/>
  <c r="Z25" i="18" s="1"/>
  <c r="AA25" i="18" s="1"/>
  <c r="AB25" i="18" s="1"/>
  <c r="AC25" i="18" s="1"/>
  <c r="AD25" i="18" s="1"/>
  <c r="AE25" i="18" s="1"/>
  <c r="AF25" i="18" s="1"/>
  <c r="AG25" i="18" s="1"/>
  <c r="AH25" i="18" s="1"/>
  <c r="AI25" i="18" s="1"/>
  <c r="AJ25" i="18" s="1"/>
  <c r="AK25" i="18" s="1"/>
  <c r="AL25" i="18" s="1"/>
  <c r="AM25" i="18" s="1"/>
  <c r="AN25" i="18" s="1"/>
  <c r="AO25" i="18" s="1"/>
  <c r="AP25" i="18" s="1"/>
  <c r="AQ25" i="18" s="1"/>
  <c r="AR25" i="18" s="1"/>
  <c r="AS25" i="18" s="1"/>
  <c r="AT25" i="18" s="1"/>
  <c r="AU25" i="18" s="1"/>
  <c r="AV25" i="18" s="1"/>
  <c r="AW25" i="18" s="1"/>
  <c r="AX25" i="18" s="1"/>
  <c r="AY25" i="18" s="1"/>
  <c r="AZ25" i="18" s="1"/>
  <c r="BA25" i="18" s="1"/>
  <c r="BB25" i="18" s="1"/>
  <c r="BC25" i="18" s="1"/>
  <c r="BD25" i="18" s="1"/>
  <c r="BE25" i="18" s="1"/>
  <c r="BF25" i="18" s="1"/>
  <c r="BG25" i="18" s="1"/>
  <c r="BH25" i="18" s="1"/>
  <c r="BI25" i="18" s="1"/>
  <c r="BJ25" i="18" s="1"/>
  <c r="BK25" i="18" s="1"/>
  <c r="BL25" i="18" s="1"/>
  <c r="BM25" i="18" s="1"/>
  <c r="BN25" i="18" s="1"/>
  <c r="BO25" i="18" s="1"/>
  <c r="BP25" i="18" s="1"/>
  <c r="BQ25" i="18" s="1"/>
  <c r="BR25" i="18" s="1"/>
  <c r="BS25" i="18" s="1"/>
  <c r="N238" i="16"/>
  <c r="N100" i="16"/>
  <c r="N170" i="16" s="1"/>
  <c r="M239" i="16"/>
  <c r="M309" i="16" s="1"/>
  <c r="M379" i="16" s="1"/>
  <c r="L171" i="16"/>
  <c r="M101" i="16"/>
  <c r="M171" i="16" s="1"/>
  <c r="N246" i="16"/>
  <c r="N108" i="16"/>
  <c r="N178" i="16" s="1"/>
  <c r="M247" i="16"/>
  <c r="M317" i="16" s="1"/>
  <c r="L179" i="16"/>
  <c r="M109" i="16"/>
  <c r="M179" i="16" s="1"/>
  <c r="N254" i="16"/>
  <c r="N116" i="16"/>
  <c r="N186" i="16" s="1"/>
  <c r="M226" i="16"/>
  <c r="M296" i="16" s="1"/>
  <c r="M158" i="16"/>
  <c r="L158" i="16"/>
  <c r="N268" i="16"/>
  <c r="N130" i="16"/>
  <c r="N200" i="16" s="1"/>
  <c r="N226" i="16"/>
  <c r="N88" i="16"/>
  <c r="M227" i="16"/>
  <c r="M297" i="16" s="1"/>
  <c r="M367" i="16" s="1"/>
  <c r="L159" i="16"/>
  <c r="M89" i="16"/>
  <c r="M159" i="16" s="1"/>
  <c r="O232" i="16"/>
  <c r="O94" i="16"/>
  <c r="O164" i="16" s="1"/>
  <c r="M234" i="16"/>
  <c r="M304" i="16" s="1"/>
  <c r="L166" i="16"/>
  <c r="M242" i="16"/>
  <c r="M312" i="16" s="1"/>
  <c r="M174" i="16"/>
  <c r="L174" i="16"/>
  <c r="M250" i="16"/>
  <c r="M320" i="16" s="1"/>
  <c r="L182" i="16"/>
  <c r="M182" i="16"/>
  <c r="N261" i="16"/>
  <c r="N123" i="16"/>
  <c r="N193" i="16" s="1"/>
  <c r="M275" i="16"/>
  <c r="M345" i="16" s="1"/>
  <c r="L207" i="16"/>
  <c r="M137" i="16"/>
  <c r="M235" i="16"/>
  <c r="M305" i="16" s="1"/>
  <c r="L167" i="16"/>
  <c r="M97" i="16"/>
  <c r="N242" i="16"/>
  <c r="N104" i="16"/>
  <c r="M243" i="16"/>
  <c r="M313" i="16" s="1"/>
  <c r="L175" i="16"/>
  <c r="M105" i="16"/>
  <c r="N250" i="16"/>
  <c r="N112" i="16"/>
  <c r="M251" i="16"/>
  <c r="M321" i="16" s="1"/>
  <c r="M391" i="16" s="1"/>
  <c r="L183" i="16"/>
  <c r="M113" i="16"/>
  <c r="M183" i="16" s="1"/>
  <c r="N276" i="16"/>
  <c r="O258" i="16"/>
  <c r="O120" i="16"/>
  <c r="O190" i="16" s="1"/>
  <c r="N260" i="16"/>
  <c r="N138" i="16"/>
  <c r="N208" i="16" s="1"/>
  <c r="M230" i="16"/>
  <c r="M300" i="16" s="1"/>
  <c r="L162" i="16"/>
  <c r="N122" i="16"/>
  <c r="N256" i="16"/>
  <c r="N118" i="16"/>
  <c r="N188" i="16" s="1"/>
  <c r="M92" i="16"/>
  <c r="M162" i="16" s="1"/>
  <c r="M231" i="16"/>
  <c r="M301" i="16" s="1"/>
  <c r="M371" i="16" s="1"/>
  <c r="L163" i="16"/>
  <c r="M93" i="16"/>
  <c r="M163" i="16" s="1"/>
  <c r="M238" i="16"/>
  <c r="M308" i="16" s="1"/>
  <c r="M170" i="16"/>
  <c r="L170" i="16"/>
  <c r="M178" i="16"/>
  <c r="L178" i="16"/>
  <c r="M246" i="16"/>
  <c r="M316" i="16" s="1"/>
  <c r="O272" i="16"/>
  <c r="O134" i="16"/>
  <c r="O204" i="16" s="1"/>
  <c r="M255" i="16"/>
  <c r="M325" i="16" s="1"/>
  <c r="M395" i="16" s="1"/>
  <c r="L187" i="16"/>
  <c r="M117" i="16"/>
  <c r="M259" i="16"/>
  <c r="M329" i="16" s="1"/>
  <c r="L191" i="16"/>
  <c r="M121" i="16"/>
  <c r="M191" i="16" s="1"/>
  <c r="N272" i="16"/>
  <c r="M279" i="16"/>
  <c r="M349" i="16" s="1"/>
  <c r="L211" i="16"/>
  <c r="M141" i="16"/>
  <c r="N280" i="16"/>
  <c r="M225" i="16"/>
  <c r="M295" i="16" s="1"/>
  <c r="L157" i="16"/>
  <c r="M229" i="16"/>
  <c r="M299" i="16" s="1"/>
  <c r="L161" i="16"/>
  <c r="L165" i="16"/>
  <c r="M233" i="16"/>
  <c r="M303" i="16" s="1"/>
  <c r="M373" i="16" s="1"/>
  <c r="M237" i="16"/>
  <c r="M307" i="16" s="1"/>
  <c r="L169" i="16"/>
  <c r="M241" i="16"/>
  <c r="M311" i="16" s="1"/>
  <c r="M245" i="16"/>
  <c r="M315" i="16" s="1"/>
  <c r="L177" i="16"/>
  <c r="M249" i="16"/>
  <c r="M319" i="16" s="1"/>
  <c r="L181" i="16"/>
  <c r="M253" i="16"/>
  <c r="M323" i="16" s="1"/>
  <c r="N142" i="16"/>
  <c r="N212" i="16" s="1"/>
  <c r="M87" i="16"/>
  <c r="M91" i="16"/>
  <c r="M95" i="16"/>
  <c r="M165" i="16" s="1"/>
  <c r="M99" i="16"/>
  <c r="M169" i="16" s="1"/>
  <c r="M103" i="16"/>
  <c r="M107" i="16"/>
  <c r="M177" i="16" s="1"/>
  <c r="M111" i="16"/>
  <c r="M115" i="16"/>
  <c r="M263" i="16"/>
  <c r="M333" i="16" s="1"/>
  <c r="L195" i="16"/>
  <c r="M125" i="16"/>
  <c r="M195" i="16" s="1"/>
  <c r="L185" i="16"/>
  <c r="M224" i="16"/>
  <c r="M294" i="16" s="1"/>
  <c r="L156" i="16"/>
  <c r="M228" i="16"/>
  <c r="M298" i="16" s="1"/>
  <c r="M368" i="16" s="1"/>
  <c r="M232" i="16"/>
  <c r="M302" i="16" s="1"/>
  <c r="M372" i="16" s="1"/>
  <c r="N164" i="16"/>
  <c r="M164" i="16"/>
  <c r="L164" i="16"/>
  <c r="M236" i="16"/>
  <c r="M306" i="16" s="1"/>
  <c r="L168" i="16"/>
  <c r="M240" i="16"/>
  <c r="M310" i="16" s="1"/>
  <c r="L172" i="16"/>
  <c r="M244" i="16"/>
  <c r="M314" i="16" s="1"/>
  <c r="M384" i="16" s="1"/>
  <c r="L176" i="16"/>
  <c r="M248" i="16"/>
  <c r="M318" i="16" s="1"/>
  <c r="M388" i="16" s="1"/>
  <c r="L180" i="16"/>
  <c r="M252" i="16"/>
  <c r="M322" i="16" s="1"/>
  <c r="L184" i="16"/>
  <c r="M257" i="16"/>
  <c r="M327" i="16" s="1"/>
  <c r="M397" i="16" s="1"/>
  <c r="L189" i="16"/>
  <c r="M267" i="16"/>
  <c r="M337" i="16" s="1"/>
  <c r="L199" i="16"/>
  <c r="M129" i="16"/>
  <c r="N232" i="16"/>
  <c r="M98" i="16"/>
  <c r="M102" i="16"/>
  <c r="M106" i="16"/>
  <c r="M110" i="16"/>
  <c r="M114" i="16"/>
  <c r="M184" i="16" s="1"/>
  <c r="M256" i="16"/>
  <c r="M326" i="16" s="1"/>
  <c r="M396" i="16" s="1"/>
  <c r="M188" i="16"/>
  <c r="L188" i="16"/>
  <c r="M119" i="16"/>
  <c r="N258" i="16"/>
  <c r="M271" i="16"/>
  <c r="M341" i="16" s="1"/>
  <c r="L203" i="16"/>
  <c r="M133" i="16"/>
  <c r="M203" i="16" s="1"/>
  <c r="M254" i="16"/>
  <c r="M324" i="16" s="1"/>
  <c r="L186" i="16"/>
  <c r="M186" i="16"/>
  <c r="M258" i="16"/>
  <c r="M328" i="16" s="1"/>
  <c r="L190" i="16"/>
  <c r="N190" i="16"/>
  <c r="M190" i="16"/>
  <c r="M262" i="16"/>
  <c r="M332" i="16" s="1"/>
  <c r="L194" i="16"/>
  <c r="M194" i="16"/>
  <c r="M266" i="16"/>
  <c r="M336" i="16" s="1"/>
  <c r="M198" i="16"/>
  <c r="L198" i="16"/>
  <c r="M270" i="16"/>
  <c r="M340" i="16" s="1"/>
  <c r="L202" i="16"/>
  <c r="M274" i="16"/>
  <c r="M344" i="16" s="1"/>
  <c r="M206" i="16"/>
  <c r="L206" i="16"/>
  <c r="M278" i="16"/>
  <c r="M348" i="16" s="1"/>
  <c r="L210" i="16"/>
  <c r="M210" i="16"/>
  <c r="M282" i="16"/>
  <c r="M352" i="16" s="1"/>
  <c r="L214" i="16"/>
  <c r="M214" i="16"/>
  <c r="N262" i="16"/>
  <c r="N266" i="16"/>
  <c r="N270" i="16"/>
  <c r="N274" i="16"/>
  <c r="N278" i="16"/>
  <c r="N282" i="16"/>
  <c r="M261" i="16"/>
  <c r="M331" i="16" s="1"/>
  <c r="M193" i="16"/>
  <c r="L193" i="16"/>
  <c r="N124" i="16"/>
  <c r="M265" i="16"/>
  <c r="M335" i="16" s="1"/>
  <c r="M405" i="16" s="1"/>
  <c r="L197" i="16"/>
  <c r="M197" i="16"/>
  <c r="N128" i="16"/>
  <c r="M269" i="16"/>
  <c r="M339" i="16" s="1"/>
  <c r="M201" i="16"/>
  <c r="L201" i="16"/>
  <c r="N132" i="16"/>
  <c r="M205" i="16"/>
  <c r="M273" i="16"/>
  <c r="M343" i="16" s="1"/>
  <c r="L205" i="16"/>
  <c r="N136" i="16"/>
  <c r="N206" i="16" s="1"/>
  <c r="M277" i="16"/>
  <c r="M347" i="16" s="1"/>
  <c r="M209" i="16"/>
  <c r="L209" i="16"/>
  <c r="N140" i="16"/>
  <c r="M281" i="16"/>
  <c r="M351" i="16" s="1"/>
  <c r="M421" i="16" s="1"/>
  <c r="M213" i="16"/>
  <c r="L213" i="16"/>
  <c r="N144" i="16"/>
  <c r="N265" i="16"/>
  <c r="N269" i="16"/>
  <c r="N273" i="16"/>
  <c r="N277" i="16"/>
  <c r="N281" i="16"/>
  <c r="K221" i="16"/>
  <c r="M260" i="16"/>
  <c r="M330" i="16" s="1"/>
  <c r="M192" i="16"/>
  <c r="L192" i="16"/>
  <c r="M264" i="16"/>
  <c r="M334" i="16" s="1"/>
  <c r="M404" i="16" s="1"/>
  <c r="N127" i="16"/>
  <c r="M268" i="16"/>
  <c r="M338" i="16" s="1"/>
  <c r="M200" i="16"/>
  <c r="L200" i="16"/>
  <c r="N131" i="16"/>
  <c r="M272" i="16"/>
  <c r="M342" i="16" s="1"/>
  <c r="L204" i="16"/>
  <c r="N204" i="16"/>
  <c r="M204" i="16"/>
  <c r="N135" i="16"/>
  <c r="M276" i="16"/>
  <c r="M346" i="16" s="1"/>
  <c r="M208" i="16"/>
  <c r="L208" i="16"/>
  <c r="N139" i="16"/>
  <c r="M280" i="16"/>
  <c r="M350" i="16" s="1"/>
  <c r="M212" i="16"/>
  <c r="L212" i="16"/>
  <c r="N143" i="16"/>
  <c r="L365" i="16"/>
  <c r="L375" i="16"/>
  <c r="L386" i="16"/>
  <c r="L367" i="16"/>
  <c r="L378" i="16"/>
  <c r="L369" i="16"/>
  <c r="L370" i="16"/>
  <c r="L391" i="16"/>
  <c r="L383" i="16"/>
  <c r="L394" i="16"/>
  <c r="L415" i="16"/>
  <c r="L364" i="16"/>
  <c r="L359" i="16"/>
  <c r="L372" i="16"/>
  <c r="L380" i="16"/>
  <c r="L388" i="16"/>
  <c r="L377" i="16"/>
  <c r="L385" i="16"/>
  <c r="L407" i="16"/>
  <c r="L418" i="16"/>
  <c r="L366" i="16"/>
  <c r="L374" i="16"/>
  <c r="L382" i="16"/>
  <c r="L390" i="16"/>
  <c r="L371" i="16"/>
  <c r="L379" i="16"/>
  <c r="L387" i="16"/>
  <c r="L399" i="16"/>
  <c r="L410" i="16"/>
  <c r="L368" i="16"/>
  <c r="L376" i="16"/>
  <c r="L384" i="16"/>
  <c r="L392" i="16"/>
  <c r="L289" i="16"/>
  <c r="L290" i="16" s="1"/>
  <c r="L373" i="16"/>
  <c r="L381" i="16"/>
  <c r="L389" i="16"/>
  <c r="L402" i="16"/>
  <c r="L396" i="16"/>
  <c r="L404" i="16"/>
  <c r="L412" i="16"/>
  <c r="L420" i="16"/>
  <c r="L393" i="16"/>
  <c r="L401" i="16"/>
  <c r="L409" i="16"/>
  <c r="L417" i="16"/>
  <c r="L398" i="16"/>
  <c r="L406" i="16"/>
  <c r="L414" i="16"/>
  <c r="L422" i="16"/>
  <c r="L395" i="16"/>
  <c r="L403" i="16"/>
  <c r="L411" i="16"/>
  <c r="L419" i="16"/>
  <c r="L400" i="16"/>
  <c r="L408" i="16"/>
  <c r="L416" i="16"/>
  <c r="L397" i="16"/>
  <c r="L405" i="16"/>
  <c r="L413" i="16"/>
  <c r="L421" i="16"/>
  <c r="M80" i="14"/>
  <c r="M99" i="14" s="1"/>
  <c r="N83" i="14"/>
  <c r="N45" i="14"/>
  <c r="O84" i="14"/>
  <c r="M38" i="14"/>
  <c r="M42" i="14"/>
  <c r="O46" i="14"/>
  <c r="O66" i="14" s="1"/>
  <c r="L66" i="14"/>
  <c r="M79" i="14"/>
  <c r="M98" i="14" s="1"/>
  <c r="L61" i="14"/>
  <c r="M59" i="14"/>
  <c r="M75" i="14"/>
  <c r="M94" i="14" s="1"/>
  <c r="M78" i="14"/>
  <c r="M97" i="14" s="1"/>
  <c r="N97" i="14" s="1"/>
  <c r="M60" i="14"/>
  <c r="L60" i="14"/>
  <c r="L62" i="14"/>
  <c r="M41" i="14"/>
  <c r="M61" i="14" s="1"/>
  <c r="M81" i="14"/>
  <c r="M100" i="14" s="1"/>
  <c r="L52" i="14"/>
  <c r="L57" i="14"/>
  <c r="M76" i="14"/>
  <c r="M37" i="14"/>
  <c r="M77" i="14"/>
  <c r="M96" i="14" s="1"/>
  <c r="L59" i="14"/>
  <c r="N40" i="14"/>
  <c r="N60" i="14" s="1"/>
  <c r="M43" i="14"/>
  <c r="M84" i="14"/>
  <c r="M103" i="14" s="1"/>
  <c r="N66" i="14"/>
  <c r="M66" i="14"/>
  <c r="M65" i="14"/>
  <c r="M83" i="14"/>
  <c r="M102" i="14" s="1"/>
  <c r="L65" i="14"/>
  <c r="N84" i="14"/>
  <c r="L58" i="14"/>
  <c r="L63" i="14"/>
  <c r="L119" i="14"/>
  <c r="L64" i="14"/>
  <c r="L115" i="14"/>
  <c r="L116" i="14"/>
  <c r="L69" i="14"/>
  <c r="M49" i="14"/>
  <c r="M69" i="14" s="1"/>
  <c r="L68" i="14"/>
  <c r="L67" i="14"/>
  <c r="L89" i="14"/>
  <c r="L90" i="14" s="1"/>
  <c r="L117" i="14"/>
  <c r="L125" i="14"/>
  <c r="L122" i="14"/>
  <c r="L124" i="14"/>
  <c r="L121" i="14"/>
  <c r="L118" i="14"/>
  <c r="L126" i="14"/>
  <c r="L123" i="14"/>
  <c r="L120" i="14"/>
  <c r="L127" i="15"/>
  <c r="L60" i="15"/>
  <c r="L122" i="15"/>
  <c r="F99" i="15"/>
  <c r="G58" i="15"/>
  <c r="F120" i="15" s="1"/>
  <c r="M82" i="15"/>
  <c r="M103" i="15" s="1"/>
  <c r="M124" i="15" s="1"/>
  <c r="M41" i="15"/>
  <c r="L64" i="15"/>
  <c r="M84" i="15"/>
  <c r="M105" i="15" s="1"/>
  <c r="M43" i="15"/>
  <c r="L123" i="15"/>
  <c r="M102" i="15"/>
  <c r="M123" i="15" s="1"/>
  <c r="L58" i="15"/>
  <c r="M37" i="15"/>
  <c r="N78" i="15" s="1"/>
  <c r="M86" i="15"/>
  <c r="M107" i="15" s="1"/>
  <c r="L66" i="15"/>
  <c r="M45" i="15"/>
  <c r="L53" i="15"/>
  <c r="L62" i="15"/>
  <c r="M80" i="15"/>
  <c r="M101" i="15" s="1"/>
  <c r="M122" i="15" s="1"/>
  <c r="M39" i="15"/>
  <c r="L59" i="15"/>
  <c r="L67" i="15"/>
  <c r="M65" i="15"/>
  <c r="M85" i="15"/>
  <c r="M106" i="15" s="1"/>
  <c r="L65" i="15"/>
  <c r="D58" i="15"/>
  <c r="C120" i="15" s="1"/>
  <c r="M83" i="15"/>
  <c r="M104" i="15" s="1"/>
  <c r="L63" i="15"/>
  <c r="M87" i="15"/>
  <c r="M108" i="15" s="1"/>
  <c r="M129" i="15" s="1"/>
  <c r="H58" i="15"/>
  <c r="G120" i="15" s="1"/>
  <c r="L126" i="15"/>
  <c r="M38" i="15"/>
  <c r="M59" i="15" s="1"/>
  <c r="M42" i="15"/>
  <c r="M63" i="15" s="1"/>
  <c r="M46" i="15"/>
  <c r="M67" i="15" s="1"/>
  <c r="A58" i="15"/>
  <c r="A120" i="15" s="1"/>
  <c r="I58" i="15"/>
  <c r="H120" i="15" s="1"/>
  <c r="L61" i="15"/>
  <c r="L99" i="15"/>
  <c r="L94" i="15"/>
  <c r="L95" i="15" s="1"/>
  <c r="L125" i="15"/>
  <c r="L124" i="15"/>
  <c r="L121" i="15"/>
  <c r="M100" i="15"/>
  <c r="L128" i="15"/>
  <c r="L129" i="15"/>
  <c r="M48" i="12"/>
  <c r="M56" i="12" s="1"/>
  <c r="M64" i="12" s="1"/>
  <c r="L42" i="12"/>
  <c r="L36" i="12"/>
  <c r="M34" i="12"/>
  <c r="M47" i="12"/>
  <c r="L41" i="12"/>
  <c r="M33" i="12"/>
  <c r="O38" i="1"/>
  <c r="D58" i="3" s="1"/>
  <c r="O37" i="1"/>
  <c r="D53" i="3" s="1"/>
  <c r="O36" i="1"/>
  <c r="O34" i="1"/>
  <c r="D96" i="3" s="1"/>
  <c r="O33" i="1"/>
  <c r="D90" i="3" s="1"/>
  <c r="O31" i="1"/>
  <c r="D12" i="3" s="1"/>
  <c r="O30" i="1"/>
  <c r="D19" i="3" s="1"/>
  <c r="O29" i="1"/>
  <c r="D102" i="3" s="1"/>
  <c r="O28" i="1"/>
  <c r="D28" i="3" s="1"/>
  <c r="O25" i="1"/>
  <c r="D84" i="3" s="1"/>
  <c r="O23" i="1"/>
  <c r="D78" i="3" s="1"/>
  <c r="O22" i="1"/>
  <c r="D71" i="3" s="1"/>
  <c r="O21" i="1"/>
  <c r="D65" i="3" s="1"/>
  <c r="M156" i="16" l="1"/>
  <c r="N86" i="16"/>
  <c r="M151" i="16"/>
  <c r="N69" i="18"/>
  <c r="N82" i="18" s="1"/>
  <c r="L63" i="12"/>
  <c r="L66" i="12" s="1"/>
  <c r="M90" i="17"/>
  <c r="N63" i="17"/>
  <c r="N90" i="17" s="1"/>
  <c r="N196" i="16"/>
  <c r="N59" i="14"/>
  <c r="O77" i="14"/>
  <c r="L50" i="18"/>
  <c r="N68" i="18"/>
  <c r="N81" i="18" s="1"/>
  <c r="N96" i="14"/>
  <c r="M61" i="15"/>
  <c r="N73" i="18"/>
  <c r="N86" i="18" s="1"/>
  <c r="M68" i="14"/>
  <c r="N72" i="18"/>
  <c r="N85" i="18" s="1"/>
  <c r="O264" i="16"/>
  <c r="L44" i="12"/>
  <c r="M62" i="18"/>
  <c r="M63" i="18" s="1"/>
  <c r="N70" i="18"/>
  <c r="N83" i="18" s="1"/>
  <c r="M83" i="18"/>
  <c r="O31" i="18"/>
  <c r="O44" i="18" s="1"/>
  <c r="O56" i="18"/>
  <c r="N65" i="15"/>
  <c r="O44" i="15"/>
  <c r="P85" i="15" s="1"/>
  <c r="O35" i="18"/>
  <c r="O48" i="18" s="1"/>
  <c r="O60" i="18"/>
  <c r="M50" i="12"/>
  <c r="M51" i="12" s="1"/>
  <c r="N44" i="18"/>
  <c r="N228" i="16"/>
  <c r="N298" i="16" s="1"/>
  <c r="N264" i="16"/>
  <c r="N334" i="16" s="1"/>
  <c r="M196" i="16"/>
  <c r="L74" i="15"/>
  <c r="N40" i="15"/>
  <c r="O81" i="15" s="1"/>
  <c r="N103" i="14"/>
  <c r="O103" i="14" s="1"/>
  <c r="N102" i="14"/>
  <c r="N122" i="14" s="1"/>
  <c r="N105" i="14"/>
  <c r="M95" i="14"/>
  <c r="N48" i="14"/>
  <c r="N68" i="14" s="1"/>
  <c r="N44" i="14"/>
  <c r="N64" i="14" s="1"/>
  <c r="N82" i="14"/>
  <c r="N101" i="14" s="1"/>
  <c r="N85" i="14"/>
  <c r="N104" i="14" s="1"/>
  <c r="N47" i="14"/>
  <c r="M67" i="14"/>
  <c r="S64" i="17"/>
  <c r="S91" i="17" s="1"/>
  <c r="R91" i="17"/>
  <c r="R116" i="17"/>
  <c r="Q91" i="17"/>
  <c r="N234" i="16"/>
  <c r="N304" i="16" s="1"/>
  <c r="N96" i="16"/>
  <c r="N166" i="16" s="1"/>
  <c r="O90" i="16"/>
  <c r="P228" i="16" s="1"/>
  <c r="N160" i="16"/>
  <c r="M160" i="16"/>
  <c r="N45" i="17"/>
  <c r="O97" i="17" s="1"/>
  <c r="M72" i="17"/>
  <c r="N126" i="17"/>
  <c r="N153" i="17" s="1"/>
  <c r="O50" i="17"/>
  <c r="O102" i="17"/>
  <c r="N58" i="17"/>
  <c r="N85" i="17" s="1"/>
  <c r="N131" i="17"/>
  <c r="N158" i="17" s="1"/>
  <c r="M85" i="17"/>
  <c r="T47" i="17"/>
  <c r="T99" i="17"/>
  <c r="M83" i="17"/>
  <c r="N108" i="17"/>
  <c r="N135" i="17" s="1"/>
  <c r="N56" i="17"/>
  <c r="N83" i="17" s="1"/>
  <c r="M66" i="17"/>
  <c r="L93" i="17"/>
  <c r="N51" i="17"/>
  <c r="N103" i="17"/>
  <c r="N130" i="17" s="1"/>
  <c r="N132" i="17"/>
  <c r="N79" i="17"/>
  <c r="M118" i="17"/>
  <c r="M119" i="17" s="1"/>
  <c r="Q106" i="17"/>
  <c r="Q54" i="17"/>
  <c r="O53" i="17"/>
  <c r="O80" i="17" s="1"/>
  <c r="O105" i="17"/>
  <c r="O52" i="17"/>
  <c r="O104" i="17"/>
  <c r="O44" i="17"/>
  <c r="O96" i="17"/>
  <c r="N59" i="17"/>
  <c r="N111" i="17"/>
  <c r="N138" i="17" s="1"/>
  <c r="O57" i="17"/>
  <c r="O109" i="17"/>
  <c r="M159" i="17"/>
  <c r="N143" i="17"/>
  <c r="N170" i="17" s="1"/>
  <c r="M167" i="17"/>
  <c r="N125" i="17"/>
  <c r="O125" i="17" s="1"/>
  <c r="N167" i="17"/>
  <c r="N133" i="17"/>
  <c r="M160" i="17"/>
  <c r="N128" i="17"/>
  <c r="N155" i="17" s="1"/>
  <c r="M155" i="17"/>
  <c r="M165" i="17"/>
  <c r="N123" i="17"/>
  <c r="N150" i="17" s="1"/>
  <c r="M157" i="17"/>
  <c r="N129" i="17"/>
  <c r="M156" i="17"/>
  <c r="N55" i="17"/>
  <c r="N82" i="17" s="1"/>
  <c r="N107" i="17"/>
  <c r="N134" i="17" s="1"/>
  <c r="N60" i="17"/>
  <c r="N87" i="17" s="1"/>
  <c r="N112" i="17"/>
  <c r="N139" i="17" s="1"/>
  <c r="L84" i="18"/>
  <c r="L88" i="18" s="1"/>
  <c r="M71" i="18"/>
  <c r="M84" i="18" s="1"/>
  <c r="L75" i="18"/>
  <c r="Q46" i="17"/>
  <c r="P73" i="17"/>
  <c r="Q98" i="17"/>
  <c r="N136" i="17"/>
  <c r="N163" i="17" s="1"/>
  <c r="M163" i="17"/>
  <c r="O61" i="17"/>
  <c r="N88" i="17"/>
  <c r="O113" i="17"/>
  <c r="O140" i="17" s="1"/>
  <c r="N141" i="17"/>
  <c r="M168" i="17"/>
  <c r="N137" i="17"/>
  <c r="N164" i="17" s="1"/>
  <c r="M164" i="17"/>
  <c r="P62" i="17"/>
  <c r="P114" i="17"/>
  <c r="N29" i="18"/>
  <c r="N42" i="18" s="1"/>
  <c r="M37" i="18"/>
  <c r="N54" i="18"/>
  <c r="N142" i="17"/>
  <c r="N169" i="17" s="1"/>
  <c r="M169" i="17"/>
  <c r="O32" i="18"/>
  <c r="O45" i="18" s="1"/>
  <c r="O57" i="18"/>
  <c r="N33" i="18"/>
  <c r="N58" i="18"/>
  <c r="M46" i="18"/>
  <c r="M50" i="18" s="1"/>
  <c r="O30" i="18"/>
  <c r="O55" i="18"/>
  <c r="O34" i="18"/>
  <c r="O59" i="18"/>
  <c r="O49" i="17"/>
  <c r="O76" i="17" s="1"/>
  <c r="O101" i="17"/>
  <c r="M124" i="17"/>
  <c r="L145" i="17"/>
  <c r="L151" i="17"/>
  <c r="L172" i="17" s="1"/>
  <c r="M82" i="17"/>
  <c r="N48" i="17"/>
  <c r="N100" i="17"/>
  <c r="M87" i="17"/>
  <c r="M359" i="16"/>
  <c r="N294" i="16"/>
  <c r="M364" i="16"/>
  <c r="M393" i="16"/>
  <c r="N332" i="16"/>
  <c r="M402" i="16"/>
  <c r="N324" i="16"/>
  <c r="N394" i="16" s="1"/>
  <c r="M394" i="16"/>
  <c r="M380" i="16"/>
  <c r="N342" i="16"/>
  <c r="N412" i="16" s="1"/>
  <c r="M412" i="16"/>
  <c r="N330" i="16"/>
  <c r="N400" i="16" s="1"/>
  <c r="M400" i="16"/>
  <c r="M392" i="16"/>
  <c r="M419" i="16"/>
  <c r="M381" i="16"/>
  <c r="N296" i="16"/>
  <c r="M366" i="16"/>
  <c r="N336" i="16"/>
  <c r="N406" i="16" s="1"/>
  <c r="M376" i="16"/>
  <c r="N248" i="16"/>
  <c r="N318" i="16" s="1"/>
  <c r="N388" i="16" s="1"/>
  <c r="N110" i="16"/>
  <c r="N180" i="16" s="1"/>
  <c r="M207" i="16"/>
  <c r="N343" i="16"/>
  <c r="N413" i="16" s="1"/>
  <c r="N338" i="16"/>
  <c r="M401" i="16"/>
  <c r="N225" i="16"/>
  <c r="N295" i="16" s="1"/>
  <c r="N365" i="16" s="1"/>
  <c r="N87" i="16"/>
  <c r="N157" i="16" s="1"/>
  <c r="O242" i="16"/>
  <c r="O104" i="16"/>
  <c r="O174" i="16" s="1"/>
  <c r="O268" i="16"/>
  <c r="O130" i="16"/>
  <c r="O200" i="16" s="1"/>
  <c r="N344" i="16"/>
  <c r="M406" i="16"/>
  <c r="N339" i="16"/>
  <c r="N320" i="16"/>
  <c r="M374" i="16"/>
  <c r="N348" i="16"/>
  <c r="M385" i="16"/>
  <c r="M383" i="16"/>
  <c r="N240" i="16"/>
  <c r="N310" i="16" s="1"/>
  <c r="N102" i="16"/>
  <c r="M176" i="16"/>
  <c r="N253" i="16"/>
  <c r="N323" i="16" s="1"/>
  <c r="N115" i="16"/>
  <c r="N185" i="16" s="1"/>
  <c r="N243" i="16"/>
  <c r="N313" i="16" s="1"/>
  <c r="N105" i="16"/>
  <c r="M387" i="16"/>
  <c r="N312" i="16"/>
  <c r="N257" i="16"/>
  <c r="N327" i="16" s="1"/>
  <c r="N119" i="16"/>
  <c r="N189" i="16" s="1"/>
  <c r="N275" i="16"/>
  <c r="N345" i="16" s="1"/>
  <c r="N137" i="16"/>
  <c r="O260" i="16"/>
  <c r="O122" i="16"/>
  <c r="O192" i="16" s="1"/>
  <c r="O261" i="16"/>
  <c r="O123" i="16"/>
  <c r="O193" i="16" s="1"/>
  <c r="N351" i="16"/>
  <c r="N421" i="16" s="1"/>
  <c r="N346" i="16"/>
  <c r="M411" i="16"/>
  <c r="M414" i="16"/>
  <c r="N350" i="16"/>
  <c r="M399" i="16"/>
  <c r="N213" i="16"/>
  <c r="N209" i="16"/>
  <c r="O274" i="16"/>
  <c r="O136" i="16"/>
  <c r="O206" i="16" s="1"/>
  <c r="O262" i="16"/>
  <c r="O124" i="16"/>
  <c r="O194" i="16" s="1"/>
  <c r="N236" i="16"/>
  <c r="N306" i="16" s="1"/>
  <c r="N376" i="16" s="1"/>
  <c r="N98" i="16"/>
  <c r="M168" i="16"/>
  <c r="N263" i="16"/>
  <c r="N333" i="16" s="1"/>
  <c r="N403" i="16" s="1"/>
  <c r="N125" i="16"/>
  <c r="N249" i="16"/>
  <c r="N319" i="16" s="1"/>
  <c r="N111" i="16"/>
  <c r="O280" i="16"/>
  <c r="O142" i="16"/>
  <c r="N230" i="16"/>
  <c r="N300" i="16" s="1"/>
  <c r="N92" i="16"/>
  <c r="N162" i="16" s="1"/>
  <c r="O276" i="16"/>
  <c r="O138" i="16"/>
  <c r="P232" i="16"/>
  <c r="P94" i="16"/>
  <c r="O246" i="16"/>
  <c r="O108" i="16"/>
  <c r="O270" i="16"/>
  <c r="O132" i="16"/>
  <c r="O202" i="16" s="1"/>
  <c r="O254" i="16"/>
  <c r="O116" i="16"/>
  <c r="N352" i="16"/>
  <c r="N422" i="16" s="1"/>
  <c r="M422" i="16"/>
  <c r="M398" i="16"/>
  <c r="N347" i="16"/>
  <c r="M409" i="16"/>
  <c r="M420" i="16"/>
  <c r="N340" i="16"/>
  <c r="M418" i="16"/>
  <c r="M370" i="16"/>
  <c r="M369" i="16"/>
  <c r="M378" i="16"/>
  <c r="N316" i="16"/>
  <c r="M375" i="16"/>
  <c r="O273" i="16"/>
  <c r="N205" i="16"/>
  <c r="O135" i="16"/>
  <c r="O205" i="16" s="1"/>
  <c r="O278" i="16"/>
  <c r="O140" i="16"/>
  <c r="O210" i="16" s="1"/>
  <c r="N210" i="16"/>
  <c r="N245" i="16"/>
  <c r="N315" i="16" s="1"/>
  <c r="N107" i="16"/>
  <c r="N177" i="16" s="1"/>
  <c r="M185" i="16"/>
  <c r="M181" i="16"/>
  <c r="N231" i="16"/>
  <c r="N301" i="16" s="1"/>
  <c r="N93" i="16"/>
  <c r="N163" i="16" s="1"/>
  <c r="N235" i="16"/>
  <c r="N305" i="16" s="1"/>
  <c r="N97" i="16"/>
  <c r="N167" i="16" s="1"/>
  <c r="N174" i="16"/>
  <c r="N247" i="16"/>
  <c r="N317" i="16" s="1"/>
  <c r="N109" i="16"/>
  <c r="N179" i="16" s="1"/>
  <c r="N229" i="16"/>
  <c r="N299" i="16" s="1"/>
  <c r="N91" i="16"/>
  <c r="N251" i="16"/>
  <c r="N321" i="16" s="1"/>
  <c r="N113" i="16"/>
  <c r="M365" i="16"/>
  <c r="N244" i="16"/>
  <c r="N314" i="16" s="1"/>
  <c r="N106" i="16"/>
  <c r="M408" i="16"/>
  <c r="M417" i="16"/>
  <c r="N326" i="16"/>
  <c r="M410" i="16"/>
  <c r="M407" i="16"/>
  <c r="M377" i="16"/>
  <c r="M415" i="16"/>
  <c r="N192" i="16"/>
  <c r="O282" i="16"/>
  <c r="O144" i="16"/>
  <c r="N214" i="16"/>
  <c r="N271" i="16"/>
  <c r="N341" i="16" s="1"/>
  <c r="N133" i="16"/>
  <c r="N241" i="16"/>
  <c r="N311" i="16" s="1"/>
  <c r="N103" i="16"/>
  <c r="N279" i="16"/>
  <c r="N349" i="16" s="1"/>
  <c r="N141" i="16"/>
  <c r="N255" i="16"/>
  <c r="N325" i="16" s="1"/>
  <c r="N117" i="16"/>
  <c r="P272" i="16"/>
  <c r="P134" i="16"/>
  <c r="O256" i="16"/>
  <c r="O118" i="16"/>
  <c r="P264" i="16"/>
  <c r="P126" i="16"/>
  <c r="M175" i="16"/>
  <c r="M167" i="16"/>
  <c r="O226" i="16"/>
  <c r="O88" i="16"/>
  <c r="O238" i="16"/>
  <c r="O100" i="16"/>
  <c r="N328" i="16"/>
  <c r="M389" i="16"/>
  <c r="M390" i="16"/>
  <c r="L429" i="16"/>
  <c r="M386" i="16"/>
  <c r="O277" i="16"/>
  <c r="O139" i="16"/>
  <c r="O209" i="16" s="1"/>
  <c r="N201" i="16"/>
  <c r="O266" i="16"/>
  <c r="O128" i="16"/>
  <c r="N198" i="16"/>
  <c r="N267" i="16"/>
  <c r="N337" i="16" s="1"/>
  <c r="N129" i="16"/>
  <c r="M199" i="16"/>
  <c r="M189" i="16"/>
  <c r="M180" i="16"/>
  <c r="L221" i="16"/>
  <c r="N237" i="16"/>
  <c r="N307" i="16" s="1"/>
  <c r="N99" i="16"/>
  <c r="N169" i="16" s="1"/>
  <c r="N259" i="16"/>
  <c r="N329" i="16" s="1"/>
  <c r="N121" i="16"/>
  <c r="N227" i="16"/>
  <c r="N297" i="16" s="1"/>
  <c r="N89" i="16"/>
  <c r="N158" i="16"/>
  <c r="N239" i="16"/>
  <c r="N309" i="16" s="1"/>
  <c r="N101" i="16"/>
  <c r="N171" i="16" s="1"/>
  <c r="N308" i="16"/>
  <c r="O265" i="16"/>
  <c r="O127" i="16"/>
  <c r="O197" i="16" s="1"/>
  <c r="N331" i="16"/>
  <c r="N401" i="16" s="1"/>
  <c r="M289" i="16"/>
  <c r="M290" i="16" s="1"/>
  <c r="M413" i="16"/>
  <c r="O269" i="16"/>
  <c r="O131" i="16"/>
  <c r="N197" i="16"/>
  <c r="M161" i="16"/>
  <c r="N335" i="16"/>
  <c r="N405" i="16" s="1"/>
  <c r="M416" i="16"/>
  <c r="M403" i="16"/>
  <c r="M382" i="16"/>
  <c r="N302" i="16"/>
  <c r="O281" i="16"/>
  <c r="O143" i="16"/>
  <c r="O213" i="16" s="1"/>
  <c r="N202" i="16"/>
  <c r="N252" i="16"/>
  <c r="N322" i="16" s="1"/>
  <c r="N114" i="16"/>
  <c r="M172" i="16"/>
  <c r="N233" i="16"/>
  <c r="N303" i="16" s="1"/>
  <c r="N95" i="16"/>
  <c r="M173" i="16"/>
  <c r="M157" i="16"/>
  <c r="M211" i="16"/>
  <c r="M187" i="16"/>
  <c r="P258" i="16"/>
  <c r="P120" i="16"/>
  <c r="O250" i="16"/>
  <c r="O112" i="16"/>
  <c r="O182" i="16" s="1"/>
  <c r="N182" i="16"/>
  <c r="N194" i="16"/>
  <c r="M117" i="14"/>
  <c r="N106" i="15"/>
  <c r="N127" i="15" s="1"/>
  <c r="M127" i="15"/>
  <c r="M125" i="15"/>
  <c r="M122" i="14"/>
  <c r="N37" i="15"/>
  <c r="O78" i="15" s="1"/>
  <c r="M53" i="15"/>
  <c r="M58" i="15"/>
  <c r="N75" i="14"/>
  <c r="N94" i="14" s="1"/>
  <c r="N37" i="14"/>
  <c r="N57" i="14" s="1"/>
  <c r="M52" i="14"/>
  <c r="M128" i="15"/>
  <c r="N83" i="15"/>
  <c r="N104" i="15" s="1"/>
  <c r="N42" i="15"/>
  <c r="M126" i="15"/>
  <c r="M60" i="15"/>
  <c r="M66" i="15"/>
  <c r="M123" i="14"/>
  <c r="N81" i="14"/>
  <c r="N100" i="14" s="1"/>
  <c r="N43" i="14"/>
  <c r="M63" i="14"/>
  <c r="N76" i="14"/>
  <c r="N38" i="14"/>
  <c r="N58" i="14" s="1"/>
  <c r="O83" i="14"/>
  <c r="O45" i="14"/>
  <c r="O65" i="14" s="1"/>
  <c r="N79" i="15"/>
  <c r="N100" i="15" s="1"/>
  <c r="N38" i="15"/>
  <c r="N59" i="15" s="1"/>
  <c r="N84" i="15"/>
  <c r="N105" i="15" s="1"/>
  <c r="N43" i="15"/>
  <c r="M118" i="14"/>
  <c r="O40" i="14"/>
  <c r="O60" i="14" s="1"/>
  <c r="O78" i="14"/>
  <c r="O97" i="14" s="1"/>
  <c r="L72" i="14"/>
  <c r="N41" i="14"/>
  <c r="N79" i="14"/>
  <c r="N98" i="14" s="1"/>
  <c r="N65" i="14"/>
  <c r="M121" i="15"/>
  <c r="N80" i="15"/>
  <c r="N101" i="15" s="1"/>
  <c r="N122" i="15" s="1"/>
  <c r="N39" i="15"/>
  <c r="M94" i="15"/>
  <c r="M95" i="15" s="1"/>
  <c r="N87" i="14"/>
  <c r="N106" i="14" s="1"/>
  <c r="N49" i="14"/>
  <c r="M57" i="14"/>
  <c r="L109" i="14"/>
  <c r="L114" i="14"/>
  <c r="L129" i="14" s="1"/>
  <c r="M120" i="14"/>
  <c r="M89" i="14"/>
  <c r="M90" i="14" s="1"/>
  <c r="M58" i="14"/>
  <c r="P46" i="14"/>
  <c r="P84" i="14"/>
  <c r="N102" i="15"/>
  <c r="N123" i="15" s="1"/>
  <c r="N82" i="15"/>
  <c r="N103" i="15" s="1"/>
  <c r="N41" i="15"/>
  <c r="N62" i="15" s="1"/>
  <c r="M62" i="15"/>
  <c r="N80" i="14"/>
  <c r="N99" i="14" s="1"/>
  <c r="N42" i="14"/>
  <c r="M62" i="14"/>
  <c r="N86" i="15"/>
  <c r="N107" i="15" s="1"/>
  <c r="N45" i="15"/>
  <c r="L115" i="15"/>
  <c r="L120" i="15"/>
  <c r="L136" i="15" s="1"/>
  <c r="M99" i="15"/>
  <c r="M120" i="15" s="1"/>
  <c r="N87" i="15"/>
  <c r="N108" i="15" s="1"/>
  <c r="N46" i="15"/>
  <c r="M64" i="15"/>
  <c r="M121" i="14"/>
  <c r="M124" i="14"/>
  <c r="M116" i="14"/>
  <c r="M119" i="14"/>
  <c r="P77" i="14"/>
  <c r="P39" i="14"/>
  <c r="N47" i="12"/>
  <c r="N33" i="12"/>
  <c r="M36" i="12"/>
  <c r="M41" i="12"/>
  <c r="N34" i="12"/>
  <c r="N42" i="12" s="1"/>
  <c r="N48" i="12"/>
  <c r="N56" i="12" s="1"/>
  <c r="M42" i="12"/>
  <c r="M55" i="12"/>
  <c r="O69" i="18" l="1"/>
  <c r="O82" i="18" s="1"/>
  <c r="N151" i="16"/>
  <c r="O224" i="16"/>
  <c r="O86" i="16"/>
  <c r="N156" i="16"/>
  <c r="O115" i="17"/>
  <c r="O142" i="17" s="1"/>
  <c r="O169" i="17" s="1"/>
  <c r="O63" i="17"/>
  <c r="P63" i="17" s="1"/>
  <c r="P90" i="17" s="1"/>
  <c r="O68" i="18"/>
  <c r="O81" i="18" s="1"/>
  <c r="P90" i="16"/>
  <c r="Q228" i="16" s="1"/>
  <c r="O160" i="16"/>
  <c r="O65" i="15"/>
  <c r="P44" i="15"/>
  <c r="Q85" i="15" s="1"/>
  <c r="O102" i="14"/>
  <c r="O96" i="14"/>
  <c r="P96" i="14" s="1"/>
  <c r="T64" i="17"/>
  <c r="U64" i="17" s="1"/>
  <c r="O48" i="14"/>
  <c r="P86" i="14" s="1"/>
  <c r="T116" i="17"/>
  <c r="M88" i="18"/>
  <c r="O73" i="18"/>
  <c r="O86" i="18" s="1"/>
  <c r="O44" i="14"/>
  <c r="P82" i="14" s="1"/>
  <c r="O72" i="18"/>
  <c r="O85" i="18" s="1"/>
  <c r="O126" i="17"/>
  <c r="O153" i="17" s="1"/>
  <c r="O82" i="14"/>
  <c r="O101" i="14" s="1"/>
  <c r="O70" i="18"/>
  <c r="O83" i="18" s="1"/>
  <c r="M44" i="12"/>
  <c r="N50" i="12"/>
  <c r="N51" i="12" s="1"/>
  <c r="P103" i="14"/>
  <c r="O86" i="14"/>
  <c r="O105" i="14" s="1"/>
  <c r="O45" i="17"/>
  <c r="O72" i="17" s="1"/>
  <c r="P31" i="18"/>
  <c r="P56" i="18"/>
  <c r="P35" i="18"/>
  <c r="P60" i="18"/>
  <c r="N61" i="15"/>
  <c r="O40" i="15"/>
  <c r="M74" i="15"/>
  <c r="N124" i="14"/>
  <c r="N121" i="14"/>
  <c r="N95" i="14"/>
  <c r="N115" i="14" s="1"/>
  <c r="M115" i="14"/>
  <c r="O47" i="14"/>
  <c r="O67" i="14" s="1"/>
  <c r="O85" i="14"/>
  <c r="O104" i="14" s="1"/>
  <c r="N67" i="14"/>
  <c r="N72" i="17"/>
  <c r="O234" i="16"/>
  <c r="O304" i="16" s="1"/>
  <c r="O374" i="16" s="1"/>
  <c r="O96" i="16"/>
  <c r="P96" i="16" s="1"/>
  <c r="P166" i="16" s="1"/>
  <c r="M221" i="16"/>
  <c r="N289" i="16"/>
  <c r="N290" i="16" s="1"/>
  <c r="M136" i="15"/>
  <c r="O131" i="17"/>
  <c r="O158" i="17" s="1"/>
  <c r="O108" i="17"/>
  <c r="O135" i="17" s="1"/>
  <c r="O162" i="17" s="1"/>
  <c r="P102" i="17"/>
  <c r="O77" i="17"/>
  <c r="P50" i="17"/>
  <c r="O56" i="17"/>
  <c r="P56" i="17" s="1"/>
  <c r="O128" i="17"/>
  <c r="O155" i="17" s="1"/>
  <c r="U47" i="17"/>
  <c r="U74" i="17" s="1"/>
  <c r="U99" i="17"/>
  <c r="T74" i="17"/>
  <c r="O58" i="17"/>
  <c r="O85" i="17" s="1"/>
  <c r="O110" i="17"/>
  <c r="O137" i="17" s="1"/>
  <c r="N66" i="17"/>
  <c r="N157" i="17"/>
  <c r="R54" i="17"/>
  <c r="R106" i="17"/>
  <c r="Q81" i="17"/>
  <c r="P52" i="17"/>
  <c r="P79" i="17" s="1"/>
  <c r="P104" i="17"/>
  <c r="O79" i="17"/>
  <c r="O111" i="17"/>
  <c r="O138" i="17" s="1"/>
  <c r="N86" i="17"/>
  <c r="O59" i="17"/>
  <c r="P44" i="17"/>
  <c r="P96" i="17"/>
  <c r="O71" i="17"/>
  <c r="M93" i="17"/>
  <c r="O51" i="17"/>
  <c r="O103" i="17"/>
  <c r="O130" i="17" s="1"/>
  <c r="N78" i="17"/>
  <c r="P109" i="17"/>
  <c r="P57" i="17"/>
  <c r="P84" i="17" s="1"/>
  <c r="O84" i="17"/>
  <c r="P53" i="17"/>
  <c r="P80" i="17" s="1"/>
  <c r="P105" i="17"/>
  <c r="O132" i="17"/>
  <c r="N159" i="17"/>
  <c r="N152" i="17"/>
  <c r="O143" i="17"/>
  <c r="N162" i="17"/>
  <c r="N160" i="17"/>
  <c r="O133" i="17"/>
  <c r="P133" i="17" s="1"/>
  <c r="Q133" i="17" s="1"/>
  <c r="O129" i="17"/>
  <c r="N165" i="17"/>
  <c r="O123" i="17"/>
  <c r="N156" i="17"/>
  <c r="O141" i="17"/>
  <c r="O168" i="17" s="1"/>
  <c r="N62" i="18"/>
  <c r="N63" i="18" s="1"/>
  <c r="N67" i="18"/>
  <c r="O167" i="17"/>
  <c r="N71" i="18"/>
  <c r="M75" i="18"/>
  <c r="N124" i="17"/>
  <c r="N151" i="17" s="1"/>
  <c r="M145" i="17"/>
  <c r="Q62" i="17"/>
  <c r="Q114" i="17"/>
  <c r="P61" i="17"/>
  <c r="P113" i="17"/>
  <c r="P140" i="17" s="1"/>
  <c r="O88" i="17"/>
  <c r="O136" i="17"/>
  <c r="R46" i="17"/>
  <c r="R73" i="17" s="1"/>
  <c r="R98" i="17"/>
  <c r="N46" i="18"/>
  <c r="N50" i="18" s="1"/>
  <c r="O60" i="17"/>
  <c r="O87" i="17" s="1"/>
  <c r="O112" i="17"/>
  <c r="O139" i="17" s="1"/>
  <c r="O29" i="18"/>
  <c r="O42" i="18" s="1"/>
  <c r="N37" i="18"/>
  <c r="O54" i="18"/>
  <c r="O48" i="17"/>
  <c r="O75" i="17" s="1"/>
  <c r="O100" i="17"/>
  <c r="N75" i="17"/>
  <c r="M151" i="17"/>
  <c r="M172" i="17" s="1"/>
  <c r="P34" i="18"/>
  <c r="P47" i="18" s="1"/>
  <c r="P59" i="18"/>
  <c r="O47" i="18"/>
  <c r="P32" i="18"/>
  <c r="P45" i="18" s="1"/>
  <c r="P57" i="18"/>
  <c r="P125" i="17"/>
  <c r="P152" i="17" s="1"/>
  <c r="O152" i="17"/>
  <c r="P89" i="17"/>
  <c r="N161" i="17"/>
  <c r="O55" i="17"/>
  <c r="O107" i="17"/>
  <c r="O134" i="17" s="1"/>
  <c r="P30" i="18"/>
  <c r="P43" i="18" s="1"/>
  <c r="P55" i="18"/>
  <c r="O43" i="18"/>
  <c r="N118" i="17"/>
  <c r="N119" i="17" s="1"/>
  <c r="N127" i="17"/>
  <c r="P49" i="17"/>
  <c r="P101" i="17"/>
  <c r="O33" i="18"/>
  <c r="O58" i="18"/>
  <c r="N166" i="17"/>
  <c r="N168" i="17"/>
  <c r="Q73" i="17"/>
  <c r="N419" i="16"/>
  <c r="N387" i="16"/>
  <c r="N380" i="16"/>
  <c r="N415" i="16"/>
  <c r="N392" i="16"/>
  <c r="N381" i="16"/>
  <c r="N385" i="16"/>
  <c r="N399" i="16"/>
  <c r="N375" i="16"/>
  <c r="N373" i="16"/>
  <c r="N379" i="16"/>
  <c r="N411" i="16"/>
  <c r="N369" i="16"/>
  <c r="N377" i="16"/>
  <c r="N407" i="16"/>
  <c r="N393" i="16"/>
  <c r="N395" i="16"/>
  <c r="N384" i="16"/>
  <c r="N371" i="16"/>
  <c r="O326" i="16"/>
  <c r="N396" i="16"/>
  <c r="O316" i="16"/>
  <c r="O386" i="16" s="1"/>
  <c r="N386" i="16"/>
  <c r="O249" i="16"/>
  <c r="O319" i="16" s="1"/>
  <c r="O111" i="16"/>
  <c r="O181" i="16" s="1"/>
  <c r="O344" i="16"/>
  <c r="P254" i="16"/>
  <c r="P116" i="16"/>
  <c r="P186" i="16" s="1"/>
  <c r="O186" i="16"/>
  <c r="O236" i="16"/>
  <c r="O306" i="16" s="1"/>
  <c r="O98" i="16"/>
  <c r="N168" i="16"/>
  <c r="P261" i="16"/>
  <c r="P123" i="16"/>
  <c r="O312" i="16"/>
  <c r="O382" i="16" s="1"/>
  <c r="O348" i="16"/>
  <c r="O339" i="16"/>
  <c r="O409" i="16" s="1"/>
  <c r="N409" i="16"/>
  <c r="N207" i="16"/>
  <c r="O330" i="16"/>
  <c r="O400" i="16" s="1"/>
  <c r="N359" i="16"/>
  <c r="O294" i="16"/>
  <c r="O364" i="16" s="1"/>
  <c r="O267" i="16"/>
  <c r="O337" i="16" s="1"/>
  <c r="O129" i="16"/>
  <c r="O199" i="16" s="1"/>
  <c r="N199" i="16"/>
  <c r="P266" i="16"/>
  <c r="P128" i="16"/>
  <c r="P198" i="16" s="1"/>
  <c r="O198" i="16"/>
  <c r="O328" i="16"/>
  <c r="O398" i="16" s="1"/>
  <c r="N398" i="16"/>
  <c r="O247" i="16"/>
  <c r="O317" i="16" s="1"/>
  <c r="O109" i="16"/>
  <c r="P273" i="16"/>
  <c r="P135" i="16"/>
  <c r="N418" i="16"/>
  <c r="N414" i="16"/>
  <c r="O346" i="16"/>
  <c r="O248" i="16"/>
  <c r="O318" i="16" s="1"/>
  <c r="O110" i="16"/>
  <c r="O180" i="16" s="1"/>
  <c r="O252" i="16"/>
  <c r="O322" i="16" s="1"/>
  <c r="O114" i="16"/>
  <c r="O184" i="16" s="1"/>
  <c r="O227" i="16"/>
  <c r="O297" i="16" s="1"/>
  <c r="O89" i="16"/>
  <c r="O159" i="16" s="1"/>
  <c r="N159" i="16"/>
  <c r="O279" i="16"/>
  <c r="O349" i="16" s="1"/>
  <c r="O141" i="16"/>
  <c r="O211" i="16" s="1"/>
  <c r="N211" i="16"/>
  <c r="N383" i="16"/>
  <c r="O331" i="16"/>
  <c r="O401" i="16" s="1"/>
  <c r="N374" i="16"/>
  <c r="P256" i="16"/>
  <c r="P118" i="16"/>
  <c r="O188" i="16"/>
  <c r="O251" i="16"/>
  <c r="O321" i="16" s="1"/>
  <c r="O113" i="16"/>
  <c r="N183" i="16"/>
  <c r="O230" i="16"/>
  <c r="O300" i="16" s="1"/>
  <c r="O92" i="16"/>
  <c r="O257" i="16"/>
  <c r="O327" i="16" s="1"/>
  <c r="O119" i="16"/>
  <c r="O240" i="16"/>
  <c r="O310" i="16" s="1"/>
  <c r="O102" i="16"/>
  <c r="N172" i="16"/>
  <c r="O225" i="16"/>
  <c r="O295" i="16" s="1"/>
  <c r="O365" i="16" s="1"/>
  <c r="O87" i="16"/>
  <c r="N364" i="16"/>
  <c r="P276" i="16"/>
  <c r="P138" i="16"/>
  <c r="P208" i="16" s="1"/>
  <c r="O208" i="16"/>
  <c r="O308" i="16"/>
  <c r="P268" i="16"/>
  <c r="P130" i="16"/>
  <c r="P200" i="16" s="1"/>
  <c r="N184" i="16"/>
  <c r="O237" i="16"/>
  <c r="O307" i="16" s="1"/>
  <c r="O99" i="16"/>
  <c r="O334" i="16"/>
  <c r="O404" i="16" s="1"/>
  <c r="N404" i="16"/>
  <c r="N370" i="16"/>
  <c r="O255" i="16"/>
  <c r="O325" i="16" s="1"/>
  <c r="O117" i="16"/>
  <c r="O187" i="16" s="1"/>
  <c r="N187" i="16"/>
  <c r="N161" i="16"/>
  <c r="O271" i="16"/>
  <c r="O341" i="16" s="1"/>
  <c r="O133" i="16"/>
  <c r="O203" i="16" s="1"/>
  <c r="N203" i="16"/>
  <c r="P278" i="16"/>
  <c r="P140" i="16"/>
  <c r="O347" i="16"/>
  <c r="N417" i="16"/>
  <c r="O352" i="16"/>
  <c r="O422" i="16" s="1"/>
  <c r="P246" i="16"/>
  <c r="P108" i="16"/>
  <c r="P178" i="16" s="1"/>
  <c r="O178" i="16"/>
  <c r="O263" i="16"/>
  <c r="O333" i="16" s="1"/>
  <c r="O125" i="16"/>
  <c r="O195" i="16" s="1"/>
  <c r="N195" i="16"/>
  <c r="P274" i="16"/>
  <c r="P136" i="16"/>
  <c r="P206" i="16" s="1"/>
  <c r="O338" i="16"/>
  <c r="O332" i="16"/>
  <c r="O244" i="16"/>
  <c r="O314" i="16" s="1"/>
  <c r="O106" i="16"/>
  <c r="O176" i="16" s="1"/>
  <c r="O351" i="16"/>
  <c r="O243" i="16"/>
  <c r="O313" i="16" s="1"/>
  <c r="O105" i="16"/>
  <c r="M429" i="16"/>
  <c r="N367" i="16"/>
  <c r="P282" i="16"/>
  <c r="P144" i="16"/>
  <c r="P214" i="16" s="1"/>
  <c r="O214" i="16"/>
  <c r="O231" i="16"/>
  <c r="O301" i="16" s="1"/>
  <c r="O93" i="16"/>
  <c r="O350" i="16"/>
  <c r="O420" i="16" s="1"/>
  <c r="Q258" i="16"/>
  <c r="Q120" i="16"/>
  <c r="Q190" i="16" s="1"/>
  <c r="P190" i="16"/>
  <c r="P281" i="16"/>
  <c r="P143" i="16"/>
  <c r="N378" i="16"/>
  <c r="P250" i="16"/>
  <c r="P112" i="16"/>
  <c r="P182" i="16" s="1"/>
  <c r="P265" i="16"/>
  <c r="P127" i="16"/>
  <c r="O239" i="16"/>
  <c r="O309" i="16" s="1"/>
  <c r="O101" i="16"/>
  <c r="O171" i="16" s="1"/>
  <c r="N181" i="16"/>
  <c r="O298" i="16"/>
  <c r="Q264" i="16"/>
  <c r="Q126" i="16"/>
  <c r="Q196" i="16" s="1"/>
  <c r="P196" i="16"/>
  <c r="O241" i="16"/>
  <c r="O311" i="16" s="1"/>
  <c r="O103" i="16"/>
  <c r="O173" i="16" s="1"/>
  <c r="N173" i="16"/>
  <c r="N416" i="16"/>
  <c r="O340" i="16"/>
  <c r="N410" i="16"/>
  <c r="N420" i="16"/>
  <c r="P270" i="16"/>
  <c r="P132" i="16"/>
  <c r="P202" i="16" s="1"/>
  <c r="P280" i="16"/>
  <c r="P142" i="16"/>
  <c r="O212" i="16"/>
  <c r="O253" i="16"/>
  <c r="O323" i="16" s="1"/>
  <c r="O115" i="16"/>
  <c r="N408" i="16"/>
  <c r="P242" i="16"/>
  <c r="P104" i="16"/>
  <c r="P174" i="16" s="1"/>
  <c r="N366" i="16"/>
  <c r="O302" i="16"/>
  <c r="O372" i="16" s="1"/>
  <c r="N372" i="16"/>
  <c r="O229" i="16"/>
  <c r="O299" i="16" s="1"/>
  <c r="O91" i="16"/>
  <c r="Q232" i="16"/>
  <c r="Q94" i="16"/>
  <c r="Q164" i="16" s="1"/>
  <c r="P164" i="16"/>
  <c r="O275" i="16"/>
  <c r="O345" i="16" s="1"/>
  <c r="O137" i="16"/>
  <c r="O207" i="16" s="1"/>
  <c r="P269" i="16"/>
  <c r="P131" i="16"/>
  <c r="O201" i="16"/>
  <c r="Q272" i="16"/>
  <c r="Q134" i="16"/>
  <c r="Q204" i="16" s="1"/>
  <c r="P204" i="16"/>
  <c r="P260" i="16"/>
  <c r="P122" i="16"/>
  <c r="O336" i="16"/>
  <c r="N175" i="16"/>
  <c r="O233" i="16"/>
  <c r="O303" i="16" s="1"/>
  <c r="O95" i="16"/>
  <c r="O165" i="16" s="1"/>
  <c r="N165" i="16"/>
  <c r="O335" i="16"/>
  <c r="N389" i="16"/>
  <c r="O259" i="16"/>
  <c r="O329" i="16" s="1"/>
  <c r="O121" i="16"/>
  <c r="O191" i="16" s="1"/>
  <c r="N191" i="16"/>
  <c r="P277" i="16"/>
  <c r="P139" i="16"/>
  <c r="N391" i="16"/>
  <c r="N382" i="16"/>
  <c r="P238" i="16"/>
  <c r="P100" i="16"/>
  <c r="P170" i="16" s="1"/>
  <c r="O170" i="16"/>
  <c r="P226" i="16"/>
  <c r="P88" i="16"/>
  <c r="O158" i="16"/>
  <c r="N397" i="16"/>
  <c r="N176" i="16"/>
  <c r="O235" i="16"/>
  <c r="O305" i="16" s="1"/>
  <c r="O97" i="16"/>
  <c r="O167" i="16" s="1"/>
  <c r="O245" i="16"/>
  <c r="O315" i="16" s="1"/>
  <c r="O107" i="16"/>
  <c r="P262" i="16"/>
  <c r="P124" i="16"/>
  <c r="O320" i="16"/>
  <c r="N390" i="16"/>
  <c r="N368" i="16"/>
  <c r="O343" i="16"/>
  <c r="O296" i="16"/>
  <c r="O342" i="16"/>
  <c r="O324" i="16"/>
  <c r="N402" i="16"/>
  <c r="N120" i="14"/>
  <c r="N129" i="15"/>
  <c r="N125" i="15"/>
  <c r="N119" i="14"/>
  <c r="O87" i="14"/>
  <c r="O106" i="14" s="1"/>
  <c r="O126" i="14" s="1"/>
  <c r="O49" i="14"/>
  <c r="O69" i="14" s="1"/>
  <c r="O75" i="14"/>
  <c r="O94" i="14" s="1"/>
  <c r="O37" i="14"/>
  <c r="N52" i="14"/>
  <c r="O80" i="15"/>
  <c r="O101" i="15" s="1"/>
  <c r="O39" i="15"/>
  <c r="N60" i="15"/>
  <c r="N69" i="14"/>
  <c r="M115" i="15"/>
  <c r="N99" i="15"/>
  <c r="N120" i="15" s="1"/>
  <c r="O123" i="14"/>
  <c r="N123" i="14"/>
  <c r="M72" i="14"/>
  <c r="P78" i="14"/>
  <c r="P97" i="14" s="1"/>
  <c r="P40" i="14"/>
  <c r="P83" i="14"/>
  <c r="P45" i="14"/>
  <c r="N58" i="15"/>
  <c r="N116" i="14"/>
  <c r="Q77" i="14"/>
  <c r="Q39" i="14"/>
  <c r="Q59" i="14" s="1"/>
  <c r="P59" i="14"/>
  <c r="O86" i="15"/>
  <c r="O107" i="15" s="1"/>
  <c r="O128" i="15" s="1"/>
  <c r="O45" i="15"/>
  <c r="O66" i="15" s="1"/>
  <c r="N66" i="15"/>
  <c r="Q84" i="14"/>
  <c r="Q46" i="14"/>
  <c r="Q66" i="14" s="1"/>
  <c r="P66" i="14"/>
  <c r="O81" i="14"/>
  <c r="O100" i="14" s="1"/>
  <c r="O43" i="14"/>
  <c r="N63" i="14"/>
  <c r="N126" i="14"/>
  <c r="O106" i="15"/>
  <c r="O127" i="15" s="1"/>
  <c r="O87" i="15"/>
  <c r="O108" i="15" s="1"/>
  <c r="O46" i="15"/>
  <c r="N67" i="15"/>
  <c r="O80" i="14"/>
  <c r="O99" i="14" s="1"/>
  <c r="O42" i="14"/>
  <c r="O62" i="14" s="1"/>
  <c r="O82" i="15"/>
  <c r="O103" i="15" s="1"/>
  <c r="O124" i="15" s="1"/>
  <c r="O41" i="15"/>
  <c r="O84" i="15"/>
  <c r="O105" i="15" s="1"/>
  <c r="O43" i="15"/>
  <c r="N64" i="15"/>
  <c r="N126" i="15"/>
  <c r="N94" i="15"/>
  <c r="N95" i="15" s="1"/>
  <c r="N128" i="15"/>
  <c r="N124" i="15"/>
  <c r="N89" i="14"/>
  <c r="N90" i="14" s="1"/>
  <c r="O117" i="14"/>
  <c r="N118" i="14"/>
  <c r="M109" i="14"/>
  <c r="O79" i="15"/>
  <c r="O100" i="15" s="1"/>
  <c r="O38" i="15"/>
  <c r="N117" i="14"/>
  <c r="O79" i="14"/>
  <c r="O98" i="14" s="1"/>
  <c r="O41" i="14"/>
  <c r="O61" i="14" s="1"/>
  <c r="N61" i="14"/>
  <c r="N62" i="14"/>
  <c r="O83" i="15"/>
  <c r="O104" i="15" s="1"/>
  <c r="O125" i="15" s="1"/>
  <c r="O42" i="15"/>
  <c r="O63" i="15" s="1"/>
  <c r="N63" i="15"/>
  <c r="N125" i="14"/>
  <c r="N53" i="15"/>
  <c r="O37" i="15"/>
  <c r="P78" i="15" s="1"/>
  <c r="O102" i="15"/>
  <c r="M114" i="14"/>
  <c r="N121" i="15"/>
  <c r="O76" i="14"/>
  <c r="O38" i="14"/>
  <c r="N64" i="12"/>
  <c r="O47" i="12"/>
  <c r="O33" i="12"/>
  <c r="O41" i="12" s="1"/>
  <c r="N36" i="12"/>
  <c r="N41" i="12"/>
  <c r="N44" i="12" s="1"/>
  <c r="N55" i="12"/>
  <c r="N63" i="12" s="1"/>
  <c r="M58" i="12"/>
  <c r="M63" i="12"/>
  <c r="M66" i="12" s="1"/>
  <c r="O48" i="12"/>
  <c r="O56" i="12" s="1"/>
  <c r="O34" i="12"/>
  <c r="P69" i="18" l="1"/>
  <c r="O90" i="17"/>
  <c r="P115" i="17"/>
  <c r="P142" i="17" s="1"/>
  <c r="Q90" i="16"/>
  <c r="R90" i="16" s="1"/>
  <c r="P160" i="16"/>
  <c r="O156" i="16"/>
  <c r="O151" i="16"/>
  <c r="P86" i="16"/>
  <c r="P224" i="16"/>
  <c r="P294" i="16" s="1"/>
  <c r="P68" i="18"/>
  <c r="P81" i="18" s="1"/>
  <c r="O68" i="14"/>
  <c r="P48" i="14"/>
  <c r="P68" i="14" s="1"/>
  <c r="P102" i="14"/>
  <c r="P65" i="15"/>
  <c r="Q44" i="15"/>
  <c r="R85" i="15" s="1"/>
  <c r="T91" i="17"/>
  <c r="U116" i="17"/>
  <c r="P70" i="18"/>
  <c r="P83" i="18" s="1"/>
  <c r="O64" i="14"/>
  <c r="P44" i="14"/>
  <c r="P64" i="14" s="1"/>
  <c r="P72" i="18"/>
  <c r="P85" i="18" s="1"/>
  <c r="Q96" i="14"/>
  <c r="P126" i="17"/>
  <c r="P153" i="17" s="1"/>
  <c r="P73" i="18"/>
  <c r="P86" i="18" s="1"/>
  <c r="M129" i="14"/>
  <c r="Q103" i="14"/>
  <c r="P97" i="17"/>
  <c r="N66" i="12"/>
  <c r="O166" i="16"/>
  <c r="P45" i="17"/>
  <c r="Q45" i="17" s="1"/>
  <c r="P234" i="16"/>
  <c r="P304" i="16" s="1"/>
  <c r="O61" i="15"/>
  <c r="P81" i="15"/>
  <c r="P102" i="15" s="1"/>
  <c r="P40" i="15"/>
  <c r="Q35" i="18"/>
  <c r="Q60" i="18"/>
  <c r="P48" i="18"/>
  <c r="O50" i="12"/>
  <c r="O51" i="12" s="1"/>
  <c r="Q31" i="18"/>
  <c r="Q44" i="18" s="1"/>
  <c r="Q56" i="18"/>
  <c r="Q69" i="18" s="1"/>
  <c r="P44" i="18"/>
  <c r="N74" i="15"/>
  <c r="P105" i="14"/>
  <c r="P125" i="14" s="1"/>
  <c r="O95" i="14"/>
  <c r="O115" i="14" s="1"/>
  <c r="P101" i="14"/>
  <c r="N72" i="14"/>
  <c r="P85" i="14"/>
  <c r="P104" i="14" s="1"/>
  <c r="P47" i="14"/>
  <c r="P67" i="14" s="1"/>
  <c r="P131" i="17"/>
  <c r="P158" i="17" s="1"/>
  <c r="N221" i="16"/>
  <c r="N136" i="15"/>
  <c r="O83" i="17"/>
  <c r="P128" i="17"/>
  <c r="P155" i="17" s="1"/>
  <c r="P108" i="17"/>
  <c r="P135" i="17" s="1"/>
  <c r="P162" i="17" s="1"/>
  <c r="P77" i="17"/>
  <c r="Q50" i="17"/>
  <c r="Q102" i="17"/>
  <c r="P129" i="17"/>
  <c r="P58" i="17"/>
  <c r="P85" i="17" s="1"/>
  <c r="P110" i="17"/>
  <c r="P137" i="17" s="1"/>
  <c r="V47" i="17"/>
  <c r="V99" i="17"/>
  <c r="O157" i="17"/>
  <c r="Q56" i="17"/>
  <c r="Q83" i="17" s="1"/>
  <c r="Q108" i="17"/>
  <c r="P83" i="17"/>
  <c r="P51" i="17"/>
  <c r="P78" i="17" s="1"/>
  <c r="P103" i="17"/>
  <c r="P130" i="17" s="1"/>
  <c r="P157" i="17" s="1"/>
  <c r="O78" i="17"/>
  <c r="Q44" i="17"/>
  <c r="Q96" i="17"/>
  <c r="P59" i="17"/>
  <c r="P86" i="17" s="1"/>
  <c r="P111" i="17"/>
  <c r="P138" i="17" s="1"/>
  <c r="P165" i="17" s="1"/>
  <c r="Q57" i="17"/>
  <c r="Q109" i="17"/>
  <c r="Q115" i="17"/>
  <c r="Q63" i="17"/>
  <c r="S54" i="17"/>
  <c r="S106" i="17"/>
  <c r="R81" i="17"/>
  <c r="O165" i="17"/>
  <c r="Q53" i="17"/>
  <c r="Q80" i="17" s="1"/>
  <c r="Q105" i="17"/>
  <c r="Q52" i="17"/>
  <c r="Q79" i="17" s="1"/>
  <c r="Q104" i="17"/>
  <c r="P132" i="17"/>
  <c r="P159" i="17" s="1"/>
  <c r="O159" i="17"/>
  <c r="N93" i="17"/>
  <c r="O86" i="17"/>
  <c r="P71" i="17"/>
  <c r="O156" i="17"/>
  <c r="P143" i="17"/>
  <c r="O170" i="17"/>
  <c r="P160" i="17"/>
  <c r="O160" i="17"/>
  <c r="O118" i="17"/>
  <c r="O119" i="17" s="1"/>
  <c r="P123" i="17"/>
  <c r="O150" i="17"/>
  <c r="P167" i="17"/>
  <c r="O161" i="17"/>
  <c r="V64" i="17"/>
  <c r="V91" i="17" s="1"/>
  <c r="V116" i="17"/>
  <c r="N80" i="18"/>
  <c r="O67" i="18"/>
  <c r="N75" i="18"/>
  <c r="Q34" i="18"/>
  <c r="Q59" i="18"/>
  <c r="O62" i="18"/>
  <c r="O63" i="18" s="1"/>
  <c r="P60" i="17"/>
  <c r="P112" i="17"/>
  <c r="P139" i="17" s="1"/>
  <c r="S46" i="17"/>
  <c r="S98" i="17"/>
  <c r="N145" i="17"/>
  <c r="O124" i="17"/>
  <c r="O164" i="17"/>
  <c r="R133" i="17"/>
  <c r="R160" i="17" s="1"/>
  <c r="Q61" i="17"/>
  <c r="Q113" i="17"/>
  <c r="Q140" i="17" s="1"/>
  <c r="P48" i="17"/>
  <c r="P100" i="17"/>
  <c r="O166" i="17"/>
  <c r="Q30" i="18"/>
  <c r="Q55" i="18"/>
  <c r="P55" i="17"/>
  <c r="P107" i="17"/>
  <c r="P134" i="17" s="1"/>
  <c r="O82" i="17"/>
  <c r="Q125" i="17"/>
  <c r="Q49" i="17"/>
  <c r="Q76" i="17" s="1"/>
  <c r="Q101" i="17"/>
  <c r="P82" i="18"/>
  <c r="P88" i="17"/>
  <c r="O46" i="18"/>
  <c r="O50" i="18" s="1"/>
  <c r="Q32" i="18"/>
  <c r="Q45" i="18" s="1"/>
  <c r="Q57" i="18"/>
  <c r="P29" i="18"/>
  <c r="O37" i="18"/>
  <c r="P54" i="18"/>
  <c r="R62" i="17"/>
  <c r="R114" i="17"/>
  <c r="Q89" i="17"/>
  <c r="O71" i="18"/>
  <c r="O84" i="18" s="1"/>
  <c r="N84" i="18"/>
  <c r="O66" i="17"/>
  <c r="P141" i="17"/>
  <c r="Q160" i="17"/>
  <c r="P33" i="18"/>
  <c r="P46" i="18" s="1"/>
  <c r="P58" i="18"/>
  <c r="O127" i="17"/>
  <c r="N154" i="17"/>
  <c r="N172" i="17" s="1"/>
  <c r="P136" i="17"/>
  <c r="O163" i="17"/>
  <c r="U91" i="17"/>
  <c r="P76" i="17"/>
  <c r="O399" i="16"/>
  <c r="O384" i="16"/>
  <c r="O403" i="16"/>
  <c r="O389" i="16"/>
  <c r="O381" i="16"/>
  <c r="O379" i="16"/>
  <c r="O377" i="16"/>
  <c r="O380" i="16"/>
  <c r="O407" i="16"/>
  <c r="O376" i="16"/>
  <c r="O395" i="16"/>
  <c r="O397" i="16"/>
  <c r="O383" i="16"/>
  <c r="O392" i="16"/>
  <c r="O369" i="16"/>
  <c r="O375" i="16"/>
  <c r="O385" i="16"/>
  <c r="O393" i="16"/>
  <c r="O388" i="16"/>
  <c r="O371" i="16"/>
  <c r="O373" i="16"/>
  <c r="P296" i="16"/>
  <c r="P366" i="16" s="1"/>
  <c r="O366" i="16"/>
  <c r="P229" i="16"/>
  <c r="P299" i="16" s="1"/>
  <c r="P91" i="16"/>
  <c r="Q281" i="16"/>
  <c r="Q143" i="16"/>
  <c r="P308" i="16"/>
  <c r="P378" i="16" s="1"/>
  <c r="P346" i="16"/>
  <c r="P416" i="16" s="1"/>
  <c r="O416" i="16"/>
  <c r="R228" i="16"/>
  <c r="P348" i="16"/>
  <c r="P418" i="16" s="1"/>
  <c r="O418" i="16"/>
  <c r="P236" i="16"/>
  <c r="P306" i="16" s="1"/>
  <c r="P98" i="16"/>
  <c r="P168" i="16" s="1"/>
  <c r="P344" i="16"/>
  <c r="O390" i="16"/>
  <c r="O419" i="16"/>
  <c r="Q262" i="16"/>
  <c r="Q124" i="16"/>
  <c r="P194" i="16"/>
  <c r="P259" i="16"/>
  <c r="P329" i="16" s="1"/>
  <c r="P121" i="16"/>
  <c r="Q260" i="16"/>
  <c r="Q122" i="16"/>
  <c r="P192" i="16"/>
  <c r="P350" i="16"/>
  <c r="P332" i="16"/>
  <c r="O402" i="16"/>
  <c r="P334" i="16"/>
  <c r="P227" i="16"/>
  <c r="P297" i="16" s="1"/>
  <c r="P89" i="16"/>
  <c r="P159" i="16" s="1"/>
  <c r="P330" i="16"/>
  <c r="O161" i="16"/>
  <c r="O411" i="16"/>
  <c r="P342" i="16"/>
  <c r="O412" i="16"/>
  <c r="P335" i="16"/>
  <c r="Q265" i="16"/>
  <c r="Q127" i="16"/>
  <c r="P343" i="16"/>
  <c r="O413" i="16"/>
  <c r="P302" i="16"/>
  <c r="Q242" i="16"/>
  <c r="Q104" i="16"/>
  <c r="Q174" i="16" s="1"/>
  <c r="P253" i="16"/>
  <c r="P323" i="16" s="1"/>
  <c r="P393" i="16" s="1"/>
  <c r="P115" i="16"/>
  <c r="O185" i="16"/>
  <c r="P340" i="16"/>
  <c r="P243" i="16"/>
  <c r="P313" i="16" s="1"/>
  <c r="P105" i="16"/>
  <c r="Q246" i="16"/>
  <c r="Q108" i="16"/>
  <c r="Q178" i="16" s="1"/>
  <c r="P251" i="16"/>
  <c r="P321" i="16" s="1"/>
  <c r="P113" i="16"/>
  <c r="Q273" i="16"/>
  <c r="Q135" i="16"/>
  <c r="P205" i="16"/>
  <c r="O359" i="16"/>
  <c r="P339" i="16"/>
  <c r="O183" i="16"/>
  <c r="Q226" i="16"/>
  <c r="Q88" i="16"/>
  <c r="P231" i="16"/>
  <c r="P301" i="16" s="1"/>
  <c r="P93" i="16"/>
  <c r="P163" i="16" s="1"/>
  <c r="P351" i="16"/>
  <c r="O421" i="16"/>
  <c r="P245" i="16"/>
  <c r="P315" i="16" s="1"/>
  <c r="P385" i="16" s="1"/>
  <c r="P107" i="16"/>
  <c r="O177" i="16"/>
  <c r="P233" i="16"/>
  <c r="P303" i="16" s="1"/>
  <c r="P95" i="16"/>
  <c r="P336" i="16"/>
  <c r="Q269" i="16"/>
  <c r="Q131" i="16"/>
  <c r="Q201" i="16" s="1"/>
  <c r="R232" i="16"/>
  <c r="R94" i="16"/>
  <c r="R164" i="16" s="1"/>
  <c r="O410" i="16"/>
  <c r="P255" i="16"/>
  <c r="P325" i="16" s="1"/>
  <c r="P117" i="16"/>
  <c r="P187" i="16" s="1"/>
  <c r="O289" i="16"/>
  <c r="O290" i="16" s="1"/>
  <c r="P230" i="16"/>
  <c r="P300" i="16" s="1"/>
  <c r="P92" i="16"/>
  <c r="O162" i="16"/>
  <c r="P331" i="16"/>
  <c r="Q266" i="16"/>
  <c r="Q128" i="16"/>
  <c r="P312" i="16"/>
  <c r="O414" i="16"/>
  <c r="O415" i="16"/>
  <c r="P201" i="16"/>
  <c r="P240" i="16"/>
  <c r="P310" i="16" s="1"/>
  <c r="P380" i="16" s="1"/>
  <c r="P102" i="16"/>
  <c r="P172" i="16" s="1"/>
  <c r="O172" i="16"/>
  <c r="O163" i="16"/>
  <c r="P235" i="16"/>
  <c r="P305" i="16" s="1"/>
  <c r="P97" i="16"/>
  <c r="Q238" i="16"/>
  <c r="Q100" i="16"/>
  <c r="Q277" i="16"/>
  <c r="Q139" i="16"/>
  <c r="P209" i="16"/>
  <c r="Q250" i="16"/>
  <c r="Q112" i="16"/>
  <c r="Q282" i="16"/>
  <c r="Q144" i="16"/>
  <c r="P244" i="16"/>
  <c r="P314" i="16" s="1"/>
  <c r="P106" i="16"/>
  <c r="P176" i="16" s="1"/>
  <c r="P263" i="16"/>
  <c r="P333" i="16" s="1"/>
  <c r="P125" i="16"/>
  <c r="P237" i="16"/>
  <c r="P307" i="16" s="1"/>
  <c r="P99" i="16"/>
  <c r="O169" i="16"/>
  <c r="O175" i="16"/>
  <c r="P247" i="16"/>
  <c r="P317" i="16" s="1"/>
  <c r="P109" i="16"/>
  <c r="O179" i="16"/>
  <c r="P328" i="16"/>
  <c r="P320" i="16"/>
  <c r="P390" i="16" s="1"/>
  <c r="P213" i="16"/>
  <c r="Q278" i="16"/>
  <c r="Q140" i="16"/>
  <c r="Q210" i="16" s="1"/>
  <c r="Q256" i="16"/>
  <c r="Q118" i="16"/>
  <c r="P326" i="16"/>
  <c r="O396" i="16"/>
  <c r="P324" i="16"/>
  <c r="P394" i="16" s="1"/>
  <c r="O394" i="16"/>
  <c r="R134" i="16"/>
  <c r="R272" i="16"/>
  <c r="Q270" i="16"/>
  <c r="Q132" i="16"/>
  <c r="P241" i="16"/>
  <c r="P311" i="16" s="1"/>
  <c r="P103" i="16"/>
  <c r="P173" i="16" s="1"/>
  <c r="R264" i="16"/>
  <c r="R126" i="16"/>
  <c r="O405" i="16"/>
  <c r="R258" i="16"/>
  <c r="R120" i="16"/>
  <c r="P352" i="16"/>
  <c r="O417" i="16"/>
  <c r="N429" i="16"/>
  <c r="P257" i="16"/>
  <c r="P327" i="16" s="1"/>
  <c r="P119" i="16"/>
  <c r="P189" i="16" s="1"/>
  <c r="O189" i="16"/>
  <c r="P252" i="16"/>
  <c r="P322" i="16" s="1"/>
  <c r="P114" i="16"/>
  <c r="P248" i="16"/>
  <c r="P318" i="16" s="1"/>
  <c r="P110" i="16"/>
  <c r="P180" i="16" s="1"/>
  <c r="P267" i="16"/>
  <c r="P337" i="16" s="1"/>
  <c r="P129" i="16"/>
  <c r="Q254" i="16"/>
  <c r="Q116" i="16"/>
  <c r="P249" i="16"/>
  <c r="P319" i="16" s="1"/>
  <c r="P111" i="16"/>
  <c r="P316" i="16"/>
  <c r="O387" i="16"/>
  <c r="O370" i="16"/>
  <c r="Q280" i="16"/>
  <c r="Q142" i="16"/>
  <c r="P338" i="16"/>
  <c r="O408" i="16"/>
  <c r="P225" i="16"/>
  <c r="P295" i="16" s="1"/>
  <c r="P87" i="16"/>
  <c r="P157" i="16" s="1"/>
  <c r="O157" i="16"/>
  <c r="Q261" i="16"/>
  <c r="Q123" i="16"/>
  <c r="P193" i="16"/>
  <c r="P158" i="16"/>
  <c r="O391" i="16"/>
  <c r="P275" i="16"/>
  <c r="P345" i="16" s="1"/>
  <c r="P137" i="16"/>
  <c r="P212" i="16"/>
  <c r="P298" i="16"/>
  <c r="O368" i="16"/>
  <c r="P239" i="16"/>
  <c r="P309" i="16" s="1"/>
  <c r="P101" i="16"/>
  <c r="O406" i="16"/>
  <c r="Q274" i="16"/>
  <c r="Q136" i="16"/>
  <c r="Q206" i="16" s="1"/>
  <c r="P347" i="16"/>
  <c r="P210" i="16"/>
  <c r="O378" i="16"/>
  <c r="P271" i="16"/>
  <c r="P341" i="16" s="1"/>
  <c r="P133" i="16"/>
  <c r="Q268" i="16"/>
  <c r="Q130" i="16"/>
  <c r="Q276" i="16"/>
  <c r="Q138" i="16"/>
  <c r="P188" i="16"/>
  <c r="P279" i="16"/>
  <c r="P349" i="16" s="1"/>
  <c r="P419" i="16" s="1"/>
  <c r="P141" i="16"/>
  <c r="O168" i="16"/>
  <c r="O367" i="16"/>
  <c r="Q234" i="16"/>
  <c r="Q96" i="16"/>
  <c r="P197" i="16"/>
  <c r="O121" i="15"/>
  <c r="O119" i="14"/>
  <c r="O122" i="15"/>
  <c r="O120" i="14"/>
  <c r="O129" i="15"/>
  <c r="O118" i="14"/>
  <c r="Q48" i="14"/>
  <c r="Q68" i="14" s="1"/>
  <c r="O123" i="15"/>
  <c r="P79" i="15"/>
  <c r="P100" i="15" s="1"/>
  <c r="P38" i="15"/>
  <c r="P59" i="15" s="1"/>
  <c r="O59" i="15"/>
  <c r="O121" i="14"/>
  <c r="P81" i="14"/>
  <c r="P100" i="14" s="1"/>
  <c r="P43" i="14"/>
  <c r="P63" i="14" s="1"/>
  <c r="O63" i="14"/>
  <c r="O60" i="15"/>
  <c r="P87" i="15"/>
  <c r="P108" i="15" s="1"/>
  <c r="P46" i="15"/>
  <c r="Q78" i="14"/>
  <c r="Q97" i="14" s="1"/>
  <c r="Q40" i="14"/>
  <c r="O52" i="14"/>
  <c r="P37" i="14"/>
  <c r="P75" i="14"/>
  <c r="P94" i="14" s="1"/>
  <c r="O62" i="15"/>
  <c r="P122" i="14"/>
  <c r="O126" i="15"/>
  <c r="O89" i="14"/>
  <c r="O90" i="14" s="1"/>
  <c r="O67" i="15"/>
  <c r="R84" i="14"/>
  <c r="R46" i="14"/>
  <c r="P86" i="15"/>
  <c r="P107" i="15" s="1"/>
  <c r="P45" i="15"/>
  <c r="P66" i="15" s="1"/>
  <c r="P38" i="14"/>
  <c r="P58" i="14" s="1"/>
  <c r="P76" i="14"/>
  <c r="O58" i="14"/>
  <c r="O53" i="15"/>
  <c r="P37" i="15"/>
  <c r="Q78" i="15" s="1"/>
  <c r="O58" i="15"/>
  <c r="P83" i="15"/>
  <c r="P104" i="15" s="1"/>
  <c r="P42" i="15"/>
  <c r="P79" i="14"/>
  <c r="P98" i="14" s="1"/>
  <c r="P41" i="14"/>
  <c r="O124" i="14"/>
  <c r="O57" i="14"/>
  <c r="P82" i="15"/>
  <c r="P103" i="15" s="1"/>
  <c r="P124" i="15" s="1"/>
  <c r="P41" i="15"/>
  <c r="N115" i="15"/>
  <c r="O99" i="15"/>
  <c r="O120" i="15" s="1"/>
  <c r="O116" i="14"/>
  <c r="P80" i="15"/>
  <c r="P101" i="15" s="1"/>
  <c r="P39" i="15"/>
  <c r="O94" i="15"/>
  <c r="O95" i="15" s="1"/>
  <c r="N109" i="14"/>
  <c r="O125" i="14"/>
  <c r="P84" i="15"/>
  <c r="P105" i="15" s="1"/>
  <c r="P126" i="15" s="1"/>
  <c r="P43" i="15"/>
  <c r="O64" i="15"/>
  <c r="P80" i="14"/>
  <c r="P99" i="14" s="1"/>
  <c r="P42" i="14"/>
  <c r="P106" i="15"/>
  <c r="R77" i="14"/>
  <c r="R39" i="14"/>
  <c r="O122" i="14"/>
  <c r="Q83" i="14"/>
  <c r="Q102" i="14" s="1"/>
  <c r="Q45" i="14"/>
  <c r="Q65" i="14" s="1"/>
  <c r="P65" i="14"/>
  <c r="P60" i="14"/>
  <c r="P123" i="14"/>
  <c r="P87" i="14"/>
  <c r="P106" i="14" s="1"/>
  <c r="P49" i="14"/>
  <c r="N114" i="14"/>
  <c r="N129" i="14" s="1"/>
  <c r="O64" i="12"/>
  <c r="P47" i="12"/>
  <c r="P33" i="12"/>
  <c r="O36" i="12"/>
  <c r="P48" i="12"/>
  <c r="P56" i="12" s="1"/>
  <c r="P34" i="12"/>
  <c r="P42" i="12" s="1"/>
  <c r="O55" i="12"/>
  <c r="N58" i="12"/>
  <c r="O42" i="12"/>
  <c r="O44" i="12" s="1"/>
  <c r="Q86" i="14" l="1"/>
  <c r="Q160" i="16"/>
  <c r="P151" i="16"/>
  <c r="P156" i="16"/>
  <c r="Q224" i="16"/>
  <c r="Q294" i="16" s="1"/>
  <c r="Q364" i="16" s="1"/>
  <c r="Q86" i="16"/>
  <c r="Q68" i="18"/>
  <c r="Q81" i="18" s="1"/>
  <c r="R96" i="14"/>
  <c r="R44" i="15"/>
  <c r="S85" i="15" s="1"/>
  <c r="Q65" i="15"/>
  <c r="Q44" i="14"/>
  <c r="Q64" i="14" s="1"/>
  <c r="Q82" i="14"/>
  <c r="Q101" i="14" s="1"/>
  <c r="Q121" i="14" s="1"/>
  <c r="Q70" i="18"/>
  <c r="Q83" i="18" s="1"/>
  <c r="Q72" i="18"/>
  <c r="Q85" i="18" s="1"/>
  <c r="Q126" i="17"/>
  <c r="Q153" i="17" s="1"/>
  <c r="Q97" i="17"/>
  <c r="Q73" i="18"/>
  <c r="Q86" i="18" s="1"/>
  <c r="R103" i="14"/>
  <c r="P72" i="17"/>
  <c r="R56" i="18"/>
  <c r="R69" i="18" s="1"/>
  <c r="R82" i="18" s="1"/>
  <c r="R31" i="18"/>
  <c r="R44" i="18" s="1"/>
  <c r="R35" i="18"/>
  <c r="R60" i="18"/>
  <c r="Q48" i="18"/>
  <c r="Q81" i="15"/>
  <c r="Q102" i="15" s="1"/>
  <c r="Q40" i="15"/>
  <c r="P61" i="15"/>
  <c r="P62" i="18"/>
  <c r="P63" i="18" s="1"/>
  <c r="N88" i="18"/>
  <c r="O74" i="15"/>
  <c r="O136" i="15"/>
  <c r="P124" i="14"/>
  <c r="P95" i="14"/>
  <c r="Q105" i="14"/>
  <c r="Q85" i="14"/>
  <c r="Q104" i="14" s="1"/>
  <c r="Q47" i="14"/>
  <c r="Q131" i="17"/>
  <c r="Q158" i="17" s="1"/>
  <c r="Q128" i="17"/>
  <c r="Q155" i="17" s="1"/>
  <c r="Q129" i="17"/>
  <c r="Q156" i="17" s="1"/>
  <c r="Q135" i="17"/>
  <c r="Q162" i="17" s="1"/>
  <c r="O429" i="16"/>
  <c r="Q77" i="17"/>
  <c r="R50" i="17"/>
  <c r="R102" i="17"/>
  <c r="P156" i="17"/>
  <c r="W47" i="17"/>
  <c r="W99" i="17"/>
  <c r="V74" i="17"/>
  <c r="Q58" i="17"/>
  <c r="Q110" i="17"/>
  <c r="Q137" i="17" s="1"/>
  <c r="Q164" i="17" s="1"/>
  <c r="P66" i="17"/>
  <c r="R115" i="17"/>
  <c r="R63" i="17"/>
  <c r="R108" i="17"/>
  <c r="R56" i="17"/>
  <c r="O93" i="17"/>
  <c r="Q132" i="17"/>
  <c r="T54" i="17"/>
  <c r="T106" i="17"/>
  <c r="R44" i="17"/>
  <c r="R71" i="17" s="1"/>
  <c r="R96" i="17"/>
  <c r="R53" i="17"/>
  <c r="R80" i="17" s="1"/>
  <c r="R105" i="17"/>
  <c r="Q71" i="17"/>
  <c r="R109" i="17"/>
  <c r="R57" i="17"/>
  <c r="Q84" i="17"/>
  <c r="R52" i="17"/>
  <c r="R104" i="17"/>
  <c r="Q90" i="17"/>
  <c r="Q59" i="17"/>
  <c r="Q111" i="17"/>
  <c r="Q138" i="17" s="1"/>
  <c r="Q165" i="17" s="1"/>
  <c r="Q103" i="17"/>
  <c r="Q130" i="17" s="1"/>
  <c r="Q51" i="17"/>
  <c r="Q78" i="17" s="1"/>
  <c r="S81" i="17"/>
  <c r="Q143" i="17"/>
  <c r="P170" i="17"/>
  <c r="Q123" i="17"/>
  <c r="Q150" i="17" s="1"/>
  <c r="P150" i="17"/>
  <c r="Q167" i="17"/>
  <c r="P166" i="17"/>
  <c r="R32" i="18"/>
  <c r="R45" i="18" s="1"/>
  <c r="R57" i="18"/>
  <c r="P118" i="17"/>
  <c r="P119" i="17" s="1"/>
  <c r="Q55" i="17"/>
  <c r="Q82" i="17" s="1"/>
  <c r="Q107" i="17"/>
  <c r="Q134" i="17" s="1"/>
  <c r="S62" i="17"/>
  <c r="S114" i="17"/>
  <c r="R125" i="17"/>
  <c r="Q152" i="17"/>
  <c r="P75" i="17"/>
  <c r="R45" i="17"/>
  <c r="R97" i="17"/>
  <c r="Q60" i="17"/>
  <c r="Q87" i="17" s="1"/>
  <c r="Q112" i="17"/>
  <c r="Q139" i="17" s="1"/>
  <c r="P87" i="17"/>
  <c r="P127" i="17"/>
  <c r="P154" i="17" s="1"/>
  <c r="Q82" i="18"/>
  <c r="P169" i="17"/>
  <c r="S133" i="17"/>
  <c r="P42" i="18"/>
  <c r="P50" i="18" s="1"/>
  <c r="P67" i="18"/>
  <c r="O75" i="18"/>
  <c r="W64" i="17"/>
  <c r="F48" i="3" s="1"/>
  <c r="W116" i="17"/>
  <c r="Q88" i="17"/>
  <c r="R30" i="18"/>
  <c r="R43" i="18" s="1"/>
  <c r="R55" i="18"/>
  <c r="Q43" i="18"/>
  <c r="Q136" i="17"/>
  <c r="Q163" i="17" s="1"/>
  <c r="P163" i="17"/>
  <c r="Q142" i="17"/>
  <c r="Q169" i="17" s="1"/>
  <c r="Q48" i="17"/>
  <c r="Q100" i="17"/>
  <c r="R49" i="17"/>
  <c r="R76" i="17" s="1"/>
  <c r="R101" i="17"/>
  <c r="P71" i="18"/>
  <c r="R89" i="17"/>
  <c r="P82" i="17"/>
  <c r="P37" i="18"/>
  <c r="Q29" i="18"/>
  <c r="Q54" i="18"/>
  <c r="R34" i="18"/>
  <c r="R59" i="18"/>
  <c r="Q47" i="18"/>
  <c r="R61" i="17"/>
  <c r="R113" i="17"/>
  <c r="R140" i="17" s="1"/>
  <c r="P164" i="17"/>
  <c r="P161" i="17"/>
  <c r="P124" i="17"/>
  <c r="P151" i="17" s="1"/>
  <c r="O145" i="17"/>
  <c r="O151" i="17"/>
  <c r="O154" i="17"/>
  <c r="Q33" i="18"/>
  <c r="Q58" i="18"/>
  <c r="Q141" i="17"/>
  <c r="P168" i="17"/>
  <c r="Q72" i="17"/>
  <c r="T46" i="17"/>
  <c r="T98" i="17"/>
  <c r="S73" i="17"/>
  <c r="O80" i="18"/>
  <c r="O88" i="18" s="1"/>
  <c r="P403" i="16"/>
  <c r="P399" i="16"/>
  <c r="P415" i="16"/>
  <c r="P407" i="16"/>
  <c r="P411" i="16"/>
  <c r="P387" i="16"/>
  <c r="P384" i="16"/>
  <c r="P395" i="16"/>
  <c r="P371" i="16"/>
  <c r="P383" i="16"/>
  <c r="P373" i="16"/>
  <c r="P379" i="16"/>
  <c r="P388" i="16"/>
  <c r="P389" i="16"/>
  <c r="P375" i="16"/>
  <c r="P370" i="16"/>
  <c r="P376" i="16"/>
  <c r="P397" i="16"/>
  <c r="P392" i="16"/>
  <c r="P377" i="16"/>
  <c r="P367" i="16"/>
  <c r="P369" i="16"/>
  <c r="Q336" i="16"/>
  <c r="Q406" i="16" s="1"/>
  <c r="Q252" i="16"/>
  <c r="Q322" i="16" s="1"/>
  <c r="Q114" i="16"/>
  <c r="Q184" i="16" s="1"/>
  <c r="P184" i="16"/>
  <c r="S264" i="16"/>
  <c r="S126" i="16"/>
  <c r="R196" i="16"/>
  <c r="Q324" i="16"/>
  <c r="Q328" i="16"/>
  <c r="Q398" i="16" s="1"/>
  <c r="P398" i="16"/>
  <c r="Q247" i="16"/>
  <c r="Q317" i="16" s="1"/>
  <c r="Q109" i="16"/>
  <c r="P179" i="16"/>
  <c r="P169" i="16"/>
  <c r="Q235" i="16"/>
  <c r="Q305" i="16" s="1"/>
  <c r="Q97" i="16"/>
  <c r="P167" i="16"/>
  <c r="Q255" i="16"/>
  <c r="Q325" i="16" s="1"/>
  <c r="Q117" i="16"/>
  <c r="Q187" i="16" s="1"/>
  <c r="R269" i="16"/>
  <c r="R131" i="16"/>
  <c r="R201" i="16" s="1"/>
  <c r="Q231" i="16"/>
  <c r="Q301" i="16" s="1"/>
  <c r="Q93" i="16"/>
  <c r="P409" i="16"/>
  <c r="P359" i="16"/>
  <c r="P364" i="16"/>
  <c r="R273" i="16"/>
  <c r="R135" i="16"/>
  <c r="Q205" i="16"/>
  <c r="Q243" i="16"/>
  <c r="Q313" i="16" s="1"/>
  <c r="Q105" i="16"/>
  <c r="Q175" i="16" s="1"/>
  <c r="P175" i="16"/>
  <c r="R242" i="16"/>
  <c r="R104" i="16"/>
  <c r="P413" i="16"/>
  <c r="Q308" i="16"/>
  <c r="Q338" i="16"/>
  <c r="Q237" i="16"/>
  <c r="Q307" i="16" s="1"/>
  <c r="Q99" i="16"/>
  <c r="R238" i="16"/>
  <c r="R100" i="16"/>
  <c r="Q170" i="16"/>
  <c r="Q312" i="16"/>
  <c r="P382" i="16"/>
  <c r="R226" i="16"/>
  <c r="R88" i="16"/>
  <c r="R158" i="16" s="1"/>
  <c r="Q343" i="16"/>
  <c r="Q413" i="16" s="1"/>
  <c r="Q330" i="16"/>
  <c r="Q400" i="16" s="1"/>
  <c r="P400" i="16"/>
  <c r="Q229" i="16"/>
  <c r="Q299" i="16" s="1"/>
  <c r="Q91" i="16"/>
  <c r="P365" i="16"/>
  <c r="R274" i="16"/>
  <c r="R136" i="16"/>
  <c r="R206" i="16" s="1"/>
  <c r="Q239" i="16"/>
  <c r="Q309" i="16" s="1"/>
  <c r="Q101" i="16"/>
  <c r="P171" i="16"/>
  <c r="O221" i="16"/>
  <c r="Q320" i="16"/>
  <c r="P195" i="16"/>
  <c r="P161" i="16"/>
  <c r="Q188" i="16"/>
  <c r="Q332" i="16"/>
  <c r="Q402" i="16" s="1"/>
  <c r="R262" i="16"/>
  <c r="R124" i="16"/>
  <c r="Q344" i="16"/>
  <c r="P414" i="16"/>
  <c r="Q279" i="16"/>
  <c r="Q349" i="16" s="1"/>
  <c r="Q141" i="16"/>
  <c r="P211" i="16"/>
  <c r="R123" i="16"/>
  <c r="R193" i="16" s="1"/>
  <c r="R261" i="16"/>
  <c r="Q225" i="16"/>
  <c r="Q87" i="16"/>
  <c r="Q157" i="16" s="1"/>
  <c r="R277" i="16"/>
  <c r="R139" i="16"/>
  <c r="R209" i="16" s="1"/>
  <c r="Q209" i="16"/>
  <c r="Q335" i="16"/>
  <c r="P405" i="16"/>
  <c r="Q334" i="16"/>
  <c r="Q404" i="16" s="1"/>
  <c r="P404" i="16"/>
  <c r="R260" i="16"/>
  <c r="R122" i="16"/>
  <c r="R192" i="16" s="1"/>
  <c r="Q192" i="16"/>
  <c r="S228" i="16"/>
  <c r="S90" i="16"/>
  <c r="Q326" i="16"/>
  <c r="Q396" i="16" s="1"/>
  <c r="R250" i="16"/>
  <c r="R112" i="16"/>
  <c r="R182" i="16" s="1"/>
  <c r="Q245" i="16"/>
  <c r="Q315" i="16" s="1"/>
  <c r="Q107" i="16"/>
  <c r="Q177" i="16" s="1"/>
  <c r="Q304" i="16"/>
  <c r="Q374" i="16" s="1"/>
  <c r="P374" i="16"/>
  <c r="Q213" i="16"/>
  <c r="P391" i="16"/>
  <c r="R280" i="16"/>
  <c r="R142" i="16"/>
  <c r="Q316" i="16"/>
  <c r="P386" i="16"/>
  <c r="Q352" i="16"/>
  <c r="Q422" i="16" s="1"/>
  <c r="P422" i="16"/>
  <c r="Q197" i="16"/>
  <c r="R282" i="16"/>
  <c r="R144" i="16"/>
  <c r="Q214" i="16"/>
  <c r="Q240" i="16"/>
  <c r="Q310" i="16" s="1"/>
  <c r="Q102" i="16"/>
  <c r="Q351" i="16"/>
  <c r="P421" i="16"/>
  <c r="R246" i="16"/>
  <c r="R108" i="16"/>
  <c r="Q253" i="16"/>
  <c r="Q323" i="16" s="1"/>
  <c r="Q115" i="16"/>
  <c r="Q185" i="16" s="1"/>
  <c r="Q302" i="16"/>
  <c r="Q372" i="16" s="1"/>
  <c r="P372" i="16"/>
  <c r="Q259" i="16"/>
  <c r="Q329" i="16" s="1"/>
  <c r="Q121" i="16"/>
  <c r="P191" i="16"/>
  <c r="Q346" i="16"/>
  <c r="Q296" i="16"/>
  <c r="P162" i="16"/>
  <c r="P381" i="16"/>
  <c r="P177" i="16"/>
  <c r="R270" i="16"/>
  <c r="R132" i="16"/>
  <c r="R202" i="16" s="1"/>
  <c r="Q251" i="16"/>
  <c r="Q321" i="16" s="1"/>
  <c r="Q113" i="16"/>
  <c r="P183" i="16"/>
  <c r="Q275" i="16"/>
  <c r="Q345" i="16" s="1"/>
  <c r="Q137" i="16"/>
  <c r="Q207" i="16" s="1"/>
  <c r="P207" i="16"/>
  <c r="Q193" i="16"/>
  <c r="P289" i="16"/>
  <c r="P290" i="16" s="1"/>
  <c r="R160" i="16"/>
  <c r="Q202" i="16"/>
  <c r="R278" i="16"/>
  <c r="R140" i="16"/>
  <c r="Q244" i="16"/>
  <c r="Q314" i="16" s="1"/>
  <c r="Q106" i="16"/>
  <c r="Q176" i="16" s="1"/>
  <c r="S232" i="16"/>
  <c r="S94" i="16"/>
  <c r="S164" i="16" s="1"/>
  <c r="Q233" i="16"/>
  <c r="Q303" i="16" s="1"/>
  <c r="Q95" i="16"/>
  <c r="Q165" i="16" s="1"/>
  <c r="P165" i="16"/>
  <c r="Q340" i="16"/>
  <c r="P410" i="16"/>
  <c r="Q241" i="16"/>
  <c r="Q311" i="16" s="1"/>
  <c r="Q103" i="16"/>
  <c r="R268" i="16"/>
  <c r="R130" i="16"/>
  <c r="R200" i="16" s="1"/>
  <c r="S272" i="16"/>
  <c r="S134" i="16"/>
  <c r="S204" i="16" s="1"/>
  <c r="R204" i="16"/>
  <c r="Q230" i="16"/>
  <c r="Q300" i="16" s="1"/>
  <c r="Q92" i="16"/>
  <c r="Q339" i="16"/>
  <c r="R276" i="16"/>
  <c r="R138" i="16"/>
  <c r="Q208" i="16"/>
  <c r="R234" i="16"/>
  <c r="R96" i="16"/>
  <c r="R166" i="16" s="1"/>
  <c r="Q166" i="16"/>
  <c r="Q271" i="16"/>
  <c r="Q341" i="16" s="1"/>
  <c r="Q133" i="16"/>
  <c r="Q203" i="16" s="1"/>
  <c r="P203" i="16"/>
  <c r="Q347" i="16"/>
  <c r="P417" i="16"/>
  <c r="Q298" i="16"/>
  <c r="P368" i="16"/>
  <c r="P408" i="16"/>
  <c r="Q249" i="16"/>
  <c r="Q319" i="16" s="1"/>
  <c r="Q111" i="16"/>
  <c r="Q181" i="16" s="1"/>
  <c r="P181" i="16"/>
  <c r="R254" i="16"/>
  <c r="R116" i="16"/>
  <c r="Q186" i="16"/>
  <c r="Q248" i="16"/>
  <c r="Q318" i="16" s="1"/>
  <c r="Q110" i="16"/>
  <c r="Q257" i="16"/>
  <c r="Q327" i="16" s="1"/>
  <c r="Q119" i="16"/>
  <c r="S258" i="16"/>
  <c r="S120" i="16"/>
  <c r="R190" i="16"/>
  <c r="Q182" i="16"/>
  <c r="R256" i="16"/>
  <c r="R118" i="16"/>
  <c r="Q200" i="16"/>
  <c r="P401" i="16"/>
  <c r="P406" i="16"/>
  <c r="Q212" i="16"/>
  <c r="P412" i="16"/>
  <c r="P396" i="16"/>
  <c r="Q227" i="16"/>
  <c r="Q297" i="16" s="1"/>
  <c r="Q89" i="16"/>
  <c r="P402" i="16"/>
  <c r="Q194" i="16"/>
  <c r="Q236" i="16"/>
  <c r="Q306" i="16" s="1"/>
  <c r="Q98" i="16"/>
  <c r="Q348" i="16"/>
  <c r="P185" i="16"/>
  <c r="Q267" i="16"/>
  <c r="Q337" i="16" s="1"/>
  <c r="Q129" i="16"/>
  <c r="P199" i="16"/>
  <c r="Q263" i="16"/>
  <c r="Q333" i="16" s="1"/>
  <c r="Q125" i="16"/>
  <c r="R266" i="16"/>
  <c r="R128" i="16"/>
  <c r="R198" i="16" s="1"/>
  <c r="Q198" i="16"/>
  <c r="Q331" i="16"/>
  <c r="Q401" i="16" s="1"/>
  <c r="Q158" i="16"/>
  <c r="R265" i="16"/>
  <c r="R127" i="16"/>
  <c r="Q342" i="16"/>
  <c r="Q350" i="16"/>
  <c r="Q420" i="16" s="1"/>
  <c r="P420" i="16"/>
  <c r="R281" i="16"/>
  <c r="R143" i="16"/>
  <c r="R213" i="16" s="1"/>
  <c r="P126" i="14"/>
  <c r="P122" i="15"/>
  <c r="P119" i="14"/>
  <c r="P125" i="15"/>
  <c r="P129" i="15"/>
  <c r="P118" i="14"/>
  <c r="P121" i="15"/>
  <c r="Q41" i="14"/>
  <c r="Q61" i="14" s="1"/>
  <c r="Q79" i="14"/>
  <c r="Q98" i="14" s="1"/>
  <c r="P61" i="14"/>
  <c r="R83" i="14"/>
  <c r="R102" i="14" s="1"/>
  <c r="R45" i="14"/>
  <c r="O114" i="14"/>
  <c r="O129" i="14" s="1"/>
  <c r="Q83" i="15"/>
  <c r="Q104" i="15" s="1"/>
  <c r="Q42" i="15"/>
  <c r="P63" i="15"/>
  <c r="P94" i="15"/>
  <c r="P95" i="15" s="1"/>
  <c r="Q76" i="14"/>
  <c r="Q38" i="14"/>
  <c r="P89" i="14"/>
  <c r="P90" i="14" s="1"/>
  <c r="Q87" i="15"/>
  <c r="Q108" i="15" s="1"/>
  <c r="Q46" i="15"/>
  <c r="P123" i="15"/>
  <c r="P53" i="15"/>
  <c r="Q37" i="15"/>
  <c r="P58" i="15"/>
  <c r="Q123" i="14"/>
  <c r="Q87" i="14"/>
  <c r="Q106" i="14" s="1"/>
  <c r="Q49" i="14"/>
  <c r="Q69" i="14" s="1"/>
  <c r="P69" i="14"/>
  <c r="P52" i="14"/>
  <c r="Q37" i="14"/>
  <c r="Q57" i="14" s="1"/>
  <c r="Q75" i="14"/>
  <c r="Q94" i="14" s="1"/>
  <c r="P57" i="14"/>
  <c r="Q60" i="14"/>
  <c r="Q81" i="14"/>
  <c r="Q100" i="14" s="1"/>
  <c r="Q43" i="14"/>
  <c r="Q63" i="14" s="1"/>
  <c r="P62" i="15"/>
  <c r="P67" i="15"/>
  <c r="P120" i="14"/>
  <c r="S84" i="14"/>
  <c r="S46" i="14"/>
  <c r="S66" i="14" s="1"/>
  <c r="R66" i="14"/>
  <c r="O109" i="14"/>
  <c r="P114" i="14"/>
  <c r="Q39" i="15"/>
  <c r="Q60" i="15" s="1"/>
  <c r="Q80" i="15"/>
  <c r="Q101" i="15" s="1"/>
  <c r="P60" i="15"/>
  <c r="Q122" i="14"/>
  <c r="Q79" i="15"/>
  <c r="Q100" i="15" s="1"/>
  <c r="Q38" i="15"/>
  <c r="O115" i="15"/>
  <c r="P99" i="15"/>
  <c r="O72" i="14"/>
  <c r="R86" i="14"/>
  <c r="R48" i="14"/>
  <c r="P116" i="14"/>
  <c r="P128" i="15"/>
  <c r="R78" i="14"/>
  <c r="R97" i="14" s="1"/>
  <c r="R40" i="14"/>
  <c r="S39" i="14"/>
  <c r="S77" i="14"/>
  <c r="R59" i="14"/>
  <c r="Q106" i="15"/>
  <c r="Q127" i="15" s="1"/>
  <c r="P127" i="15"/>
  <c r="Q82" i="15"/>
  <c r="Q103" i="15" s="1"/>
  <c r="Q41" i="15"/>
  <c r="Q62" i="15" s="1"/>
  <c r="P117" i="14"/>
  <c r="P121" i="14"/>
  <c r="Q84" i="15"/>
  <c r="Q105" i="15" s="1"/>
  <c r="Q126" i="15" s="1"/>
  <c r="Q43" i="15"/>
  <c r="Q64" i="15" s="1"/>
  <c r="P64" i="15"/>
  <c r="Q86" i="15"/>
  <c r="Q107" i="15" s="1"/>
  <c r="Q45" i="15"/>
  <c r="Q80" i="14"/>
  <c r="Q99" i="14" s="1"/>
  <c r="Q42" i="14"/>
  <c r="P62" i="14"/>
  <c r="P64" i="12"/>
  <c r="P50" i="12"/>
  <c r="P51" i="12" s="1"/>
  <c r="Q47" i="12"/>
  <c r="P36" i="12"/>
  <c r="Q33" i="12"/>
  <c r="P41" i="12"/>
  <c r="P44" i="12" s="1"/>
  <c r="O58" i="12"/>
  <c r="P55" i="12"/>
  <c r="O63" i="12"/>
  <c r="O66" i="12" s="1"/>
  <c r="Q48" i="12"/>
  <c r="Q56" i="12" s="1"/>
  <c r="Q34" i="12"/>
  <c r="R65" i="15" l="1"/>
  <c r="S44" i="15"/>
  <c r="S65" i="15" s="1"/>
  <c r="R44" i="14"/>
  <c r="R64" i="14" s="1"/>
  <c r="R82" i="14"/>
  <c r="R101" i="14" s="1"/>
  <c r="R68" i="18"/>
  <c r="R81" i="18" s="1"/>
  <c r="S96" i="14"/>
  <c r="Q156" i="16"/>
  <c r="Q151" i="16"/>
  <c r="R224" i="16"/>
  <c r="R86" i="16"/>
  <c r="R126" i="17"/>
  <c r="R153" i="17" s="1"/>
  <c r="R70" i="18"/>
  <c r="R83" i="18" s="1"/>
  <c r="R72" i="18"/>
  <c r="R85" i="18" s="1"/>
  <c r="R73" i="18"/>
  <c r="R86" i="18" s="1"/>
  <c r="S103" i="14"/>
  <c r="R131" i="17"/>
  <c r="R158" i="17" s="1"/>
  <c r="R128" i="17"/>
  <c r="R155" i="17" s="1"/>
  <c r="S35" i="18"/>
  <c r="S60" i="18"/>
  <c r="R48" i="18"/>
  <c r="R81" i="15"/>
  <c r="R102" i="15" s="1"/>
  <c r="R40" i="15"/>
  <c r="R61" i="15" s="1"/>
  <c r="Q61" i="15"/>
  <c r="S31" i="18"/>
  <c r="S56" i="18"/>
  <c r="S69" i="18" s="1"/>
  <c r="P74" i="15"/>
  <c r="Q58" i="15"/>
  <c r="R78" i="15"/>
  <c r="R105" i="14"/>
  <c r="Q95" i="14"/>
  <c r="P115" i="14"/>
  <c r="P129" i="14" s="1"/>
  <c r="R85" i="14"/>
  <c r="R104" i="14" s="1"/>
  <c r="R47" i="14"/>
  <c r="R67" i="14" s="1"/>
  <c r="Q67" i="14"/>
  <c r="R129" i="17"/>
  <c r="R156" i="17" s="1"/>
  <c r="R135" i="17"/>
  <c r="R162" i="17" s="1"/>
  <c r="W74" i="17"/>
  <c r="P221" i="16"/>
  <c r="R77" i="17"/>
  <c r="S50" i="17"/>
  <c r="S77" i="17" s="1"/>
  <c r="S102" i="17"/>
  <c r="R110" i="17"/>
  <c r="R137" i="17" s="1"/>
  <c r="R58" i="17"/>
  <c r="R85" i="17" s="1"/>
  <c r="Q85" i="17"/>
  <c r="X47" i="17"/>
  <c r="X99" i="17"/>
  <c r="Q157" i="17"/>
  <c r="R132" i="17"/>
  <c r="R159" i="17" s="1"/>
  <c r="S52" i="17"/>
  <c r="S79" i="17" s="1"/>
  <c r="S104" i="17"/>
  <c r="R79" i="17"/>
  <c r="Q86" i="17"/>
  <c r="R59" i="17"/>
  <c r="R86" i="17" s="1"/>
  <c r="R111" i="17"/>
  <c r="R138" i="17" s="1"/>
  <c r="R165" i="17" s="1"/>
  <c r="S96" i="17"/>
  <c r="S44" i="17"/>
  <c r="S57" i="17"/>
  <c r="S109" i="17"/>
  <c r="S53" i="17"/>
  <c r="S80" i="17" s="1"/>
  <c r="S105" i="17"/>
  <c r="U54" i="17"/>
  <c r="U106" i="17"/>
  <c r="T81" i="17"/>
  <c r="R90" i="17"/>
  <c r="S63" i="17"/>
  <c r="S115" i="17"/>
  <c r="Q159" i="17"/>
  <c r="S56" i="17"/>
  <c r="S108" i="17"/>
  <c r="R83" i="17"/>
  <c r="P93" i="17"/>
  <c r="R103" i="17"/>
  <c r="R130" i="17" s="1"/>
  <c r="R51" i="17"/>
  <c r="R78" i="17" s="1"/>
  <c r="R84" i="17"/>
  <c r="R143" i="17"/>
  <c r="Q170" i="17"/>
  <c r="O172" i="17"/>
  <c r="R123" i="17"/>
  <c r="R150" i="17" s="1"/>
  <c r="Q166" i="17"/>
  <c r="Q161" i="17"/>
  <c r="R167" i="17"/>
  <c r="Q127" i="17"/>
  <c r="Q168" i="17"/>
  <c r="Q71" i="18"/>
  <c r="Q84" i="18" s="1"/>
  <c r="P84" i="18"/>
  <c r="Q67" i="18"/>
  <c r="P75" i="18"/>
  <c r="P80" i="18"/>
  <c r="R55" i="17"/>
  <c r="R107" i="17"/>
  <c r="S32" i="18"/>
  <c r="S57" i="18"/>
  <c r="R88" i="17"/>
  <c r="Q118" i="17"/>
  <c r="Q119" i="17" s="1"/>
  <c r="Q42" i="18"/>
  <c r="T62" i="17"/>
  <c r="T114" i="17"/>
  <c r="P172" i="17"/>
  <c r="Q124" i="17"/>
  <c r="P145" i="17"/>
  <c r="R48" i="17"/>
  <c r="R75" i="17" s="1"/>
  <c r="R100" i="17"/>
  <c r="T133" i="17"/>
  <c r="T160" i="17" s="1"/>
  <c r="S160" i="17"/>
  <c r="S125" i="17"/>
  <c r="R152" i="17"/>
  <c r="R33" i="18"/>
  <c r="R46" i="18" s="1"/>
  <c r="R58" i="18"/>
  <c r="Q46" i="18"/>
  <c r="S34" i="18"/>
  <c r="S59" i="18"/>
  <c r="Q62" i="18"/>
  <c r="Q63" i="18" s="1"/>
  <c r="R136" i="17"/>
  <c r="Q75" i="17"/>
  <c r="Q66" i="17"/>
  <c r="R47" i="18"/>
  <c r="R141" i="17"/>
  <c r="Q37" i="18"/>
  <c r="R29" i="18"/>
  <c r="R54" i="18"/>
  <c r="R142" i="17"/>
  <c r="S30" i="18"/>
  <c r="S43" i="18" s="1"/>
  <c r="S55" i="18"/>
  <c r="X64" i="17"/>
  <c r="X116" i="17"/>
  <c r="W91" i="17"/>
  <c r="S45" i="17"/>
  <c r="S72" i="17" s="1"/>
  <c r="S97" i="17"/>
  <c r="R72" i="17"/>
  <c r="U46" i="17"/>
  <c r="U73" i="17" s="1"/>
  <c r="U98" i="17"/>
  <c r="T73" i="17"/>
  <c r="S61" i="17"/>
  <c r="S113" i="17"/>
  <c r="S140" i="17" s="1"/>
  <c r="S49" i="17"/>
  <c r="S101" i="17"/>
  <c r="R60" i="17"/>
  <c r="R112" i="17"/>
  <c r="R139" i="17" s="1"/>
  <c r="S89" i="17"/>
  <c r="Q367" i="16"/>
  <c r="Q399" i="16"/>
  <c r="Q385" i="16"/>
  <c r="Q377" i="16"/>
  <c r="Q387" i="16"/>
  <c r="Q370" i="16"/>
  <c r="Q383" i="16"/>
  <c r="Q395" i="16"/>
  <c r="Q407" i="16"/>
  <c r="Q403" i="16"/>
  <c r="Q397" i="16"/>
  <c r="Q415" i="16"/>
  <c r="Q371" i="16"/>
  <c r="Q376" i="16"/>
  <c r="Q389" i="16"/>
  <c r="Q369" i="16"/>
  <c r="Q375" i="16"/>
  <c r="Q379" i="16"/>
  <c r="Q388" i="16"/>
  <c r="Q380" i="16"/>
  <c r="Q411" i="16"/>
  <c r="Q391" i="16"/>
  <c r="R348" i="16"/>
  <c r="Q418" i="16"/>
  <c r="R208" i="16"/>
  <c r="R312" i="16"/>
  <c r="R382" i="16" s="1"/>
  <c r="S265" i="16"/>
  <c r="S127" i="16"/>
  <c r="S197" i="16" s="1"/>
  <c r="R197" i="16"/>
  <c r="R347" i="16"/>
  <c r="R417" i="16" s="1"/>
  <c r="S234" i="16"/>
  <c r="S96" i="16"/>
  <c r="S166" i="16" s="1"/>
  <c r="R230" i="16"/>
  <c r="R300" i="16" s="1"/>
  <c r="R370" i="16" s="1"/>
  <c r="R92" i="16"/>
  <c r="R162" i="16" s="1"/>
  <c r="S268" i="16"/>
  <c r="S130" i="16"/>
  <c r="S200" i="16" s="1"/>
  <c r="R304" i="16"/>
  <c r="Q289" i="16"/>
  <c r="Q290" i="16" s="1"/>
  <c r="R330" i="16"/>
  <c r="S238" i="16"/>
  <c r="S100" i="16"/>
  <c r="Q162" i="16"/>
  <c r="R235" i="16"/>
  <c r="R305" i="16" s="1"/>
  <c r="R97" i="16"/>
  <c r="R167" i="16" s="1"/>
  <c r="Q167" i="16"/>
  <c r="S160" i="16"/>
  <c r="R263" i="16"/>
  <c r="R333" i="16" s="1"/>
  <c r="R125" i="16"/>
  <c r="R195" i="16" s="1"/>
  <c r="S273" i="16"/>
  <c r="S135" i="16"/>
  <c r="S205" i="16" s="1"/>
  <c r="S266" i="16"/>
  <c r="S128" i="16"/>
  <c r="S198" i="16" s="1"/>
  <c r="Q381" i="16"/>
  <c r="R236" i="16"/>
  <c r="R306" i="16" s="1"/>
  <c r="R98" i="16"/>
  <c r="Q168" i="16"/>
  <c r="Q159" i="16"/>
  <c r="R241" i="16"/>
  <c r="R311" i="16" s="1"/>
  <c r="R103" i="16"/>
  <c r="R253" i="16"/>
  <c r="R323" i="16" s="1"/>
  <c r="R115" i="16"/>
  <c r="S246" i="16"/>
  <c r="S108" i="16"/>
  <c r="R178" i="16"/>
  <c r="Q386" i="16"/>
  <c r="Q195" i="16"/>
  <c r="S260" i="16"/>
  <c r="S122" i="16"/>
  <c r="R335" i="16"/>
  <c r="S277" i="16"/>
  <c r="S139" i="16"/>
  <c r="R344" i="16"/>
  <c r="Q414" i="16"/>
  <c r="Q382" i="16"/>
  <c r="R294" i="16"/>
  <c r="R324" i="16"/>
  <c r="R394" i="16" s="1"/>
  <c r="Q394" i="16"/>
  <c r="Q172" i="16"/>
  <c r="S256" i="16"/>
  <c r="S118" i="16"/>
  <c r="R188" i="16"/>
  <c r="S276" i="16"/>
  <c r="S138" i="16"/>
  <c r="S208" i="16" s="1"/>
  <c r="R275" i="16"/>
  <c r="R345" i="16" s="1"/>
  <c r="R137" i="16"/>
  <c r="R350" i="16"/>
  <c r="R331" i="16"/>
  <c r="R339" i="16"/>
  <c r="R233" i="16"/>
  <c r="R303" i="16" s="1"/>
  <c r="R95" i="16"/>
  <c r="R165" i="16" s="1"/>
  <c r="R251" i="16"/>
  <c r="R321" i="16" s="1"/>
  <c r="R113" i="16"/>
  <c r="R296" i="16"/>
  <c r="Q366" i="16"/>
  <c r="R351" i="16"/>
  <c r="Q421" i="16"/>
  <c r="S282" i="16"/>
  <c r="S144" i="16"/>
  <c r="R214" i="16"/>
  <c r="T228" i="16"/>
  <c r="T90" i="16"/>
  <c r="Q211" i="16"/>
  <c r="R338" i="16"/>
  <c r="R328" i="16"/>
  <c r="R398" i="16" s="1"/>
  <c r="Q161" i="16"/>
  <c r="R336" i="16"/>
  <c r="Q392" i="16"/>
  <c r="R248" i="16"/>
  <c r="R318" i="16" s="1"/>
  <c r="R110" i="16"/>
  <c r="R180" i="16" s="1"/>
  <c r="Q180" i="16"/>
  <c r="R249" i="16"/>
  <c r="R319" i="16" s="1"/>
  <c r="R111" i="16"/>
  <c r="Q419" i="16"/>
  <c r="R316" i="16"/>
  <c r="R386" i="16" s="1"/>
  <c r="R326" i="16"/>
  <c r="R334" i="16"/>
  <c r="R404" i="16" s="1"/>
  <c r="R332" i="16"/>
  <c r="R320" i="16"/>
  <c r="Q390" i="16"/>
  <c r="R343" i="16"/>
  <c r="R205" i="16"/>
  <c r="P429" i="16"/>
  <c r="Q405" i="16"/>
  <c r="Q295" i="16"/>
  <c r="Q409" i="16"/>
  <c r="Q373" i="16"/>
  <c r="Q199" i="16"/>
  <c r="R257" i="16"/>
  <c r="R327" i="16" s="1"/>
  <c r="R119" i="16"/>
  <c r="Q189" i="16"/>
  <c r="R271" i="16"/>
  <c r="R341" i="16" s="1"/>
  <c r="R133" i="16"/>
  <c r="T232" i="16"/>
  <c r="T94" i="16"/>
  <c r="R244" i="16"/>
  <c r="R314" i="16" s="1"/>
  <c r="R106" i="16"/>
  <c r="S278" i="16"/>
  <c r="S140" i="16"/>
  <c r="S210" i="16" s="1"/>
  <c r="R245" i="16"/>
  <c r="R315" i="16" s="1"/>
  <c r="R107" i="16"/>
  <c r="S262" i="16"/>
  <c r="S124" i="16"/>
  <c r="S194" i="16" s="1"/>
  <c r="R194" i="16"/>
  <c r="R229" i="16"/>
  <c r="R299" i="16" s="1"/>
  <c r="R91" i="16"/>
  <c r="R308" i="16"/>
  <c r="R378" i="16" s="1"/>
  <c r="Q378" i="16"/>
  <c r="S242" i="16"/>
  <c r="S104" i="16"/>
  <c r="R174" i="16"/>
  <c r="R243" i="16"/>
  <c r="R313" i="16" s="1"/>
  <c r="R105" i="16"/>
  <c r="R175" i="16" s="1"/>
  <c r="S196" i="16"/>
  <c r="R252" i="16"/>
  <c r="R322" i="16" s="1"/>
  <c r="R114" i="16"/>
  <c r="T258" i="16"/>
  <c r="T120" i="16"/>
  <c r="T190" i="16" s="1"/>
  <c r="R279" i="16"/>
  <c r="R349" i="16" s="1"/>
  <c r="R141" i="16"/>
  <c r="R227" i="16"/>
  <c r="R297" i="16" s="1"/>
  <c r="R89" i="16"/>
  <c r="R159" i="16" s="1"/>
  <c r="S190" i="16"/>
  <c r="S254" i="16"/>
  <c r="S116" i="16"/>
  <c r="S186" i="16" s="1"/>
  <c r="R186" i="16"/>
  <c r="T272" i="16"/>
  <c r="T134" i="16"/>
  <c r="R340" i="16"/>
  <c r="Q410" i="16"/>
  <c r="Q183" i="16"/>
  <c r="R346" i="16"/>
  <c r="Q416" i="16"/>
  <c r="R259" i="16"/>
  <c r="R329" i="16" s="1"/>
  <c r="R121" i="16"/>
  <c r="R191" i="16" s="1"/>
  <c r="Q191" i="16"/>
  <c r="R240" i="16"/>
  <c r="R310" i="16" s="1"/>
  <c r="R102" i="16"/>
  <c r="R172" i="16" s="1"/>
  <c r="Q173" i="16"/>
  <c r="Q393" i="16"/>
  <c r="R210" i="16"/>
  <c r="S274" i="16"/>
  <c r="S136" i="16"/>
  <c r="R170" i="16"/>
  <c r="R231" i="16"/>
  <c r="R301" i="16" s="1"/>
  <c r="R93" i="16"/>
  <c r="R163" i="16" s="1"/>
  <c r="Q163" i="16"/>
  <c r="R255" i="16"/>
  <c r="R325" i="16" s="1"/>
  <c r="R117" i="16"/>
  <c r="Q408" i="16"/>
  <c r="R237" i="16"/>
  <c r="R307" i="16" s="1"/>
  <c r="R99" i="16"/>
  <c r="Q169" i="16"/>
  <c r="S281" i="16"/>
  <c r="S143" i="16"/>
  <c r="R342" i="16"/>
  <c r="R412" i="16" s="1"/>
  <c r="Q412" i="16"/>
  <c r="R267" i="16"/>
  <c r="R337" i="16" s="1"/>
  <c r="R129" i="16"/>
  <c r="R298" i="16"/>
  <c r="R368" i="16" s="1"/>
  <c r="Q368" i="16"/>
  <c r="Q417" i="16"/>
  <c r="S270" i="16"/>
  <c r="S132" i="16"/>
  <c r="S202" i="16" s="1"/>
  <c r="R302" i="16"/>
  <c r="R372" i="16" s="1"/>
  <c r="R352" i="16"/>
  <c r="S280" i="16"/>
  <c r="S142" i="16"/>
  <c r="R212" i="16"/>
  <c r="S250" i="16"/>
  <c r="S112" i="16"/>
  <c r="R225" i="16"/>
  <c r="R87" i="16"/>
  <c r="S261" i="16"/>
  <c r="S123" i="16"/>
  <c r="R239" i="16"/>
  <c r="R309" i="16" s="1"/>
  <c r="R101" i="16"/>
  <c r="Q171" i="16"/>
  <c r="S226" i="16"/>
  <c r="S88" i="16"/>
  <c r="S269" i="16"/>
  <c r="S131" i="16"/>
  <c r="S201" i="16" s="1"/>
  <c r="R247" i="16"/>
  <c r="R317" i="16" s="1"/>
  <c r="R109" i="16"/>
  <c r="Q179" i="16"/>
  <c r="T264" i="16"/>
  <c r="T126" i="16"/>
  <c r="Q384" i="16"/>
  <c r="Q128" i="15"/>
  <c r="Q122" i="15"/>
  <c r="Q125" i="15"/>
  <c r="Q120" i="14"/>
  <c r="Q126" i="14"/>
  <c r="Q129" i="15"/>
  <c r="Q119" i="14"/>
  <c r="Q118" i="14"/>
  <c r="Q124" i="15"/>
  <c r="Q121" i="15"/>
  <c r="S82" i="14"/>
  <c r="S44" i="14"/>
  <c r="S64" i="14" s="1"/>
  <c r="R86" i="15"/>
  <c r="R107" i="15" s="1"/>
  <c r="R45" i="15"/>
  <c r="R66" i="15" s="1"/>
  <c r="Q66" i="15"/>
  <c r="Q117" i="14"/>
  <c r="R82" i="15"/>
  <c r="R103" i="15" s="1"/>
  <c r="R41" i="15"/>
  <c r="R79" i="15"/>
  <c r="R100" i="15" s="1"/>
  <c r="R38" i="15"/>
  <c r="R59" i="15" s="1"/>
  <c r="R80" i="15"/>
  <c r="R101" i="15" s="1"/>
  <c r="R39" i="15"/>
  <c r="T84" i="14"/>
  <c r="T46" i="14"/>
  <c r="T66" i="14" s="1"/>
  <c r="Q124" i="14"/>
  <c r="Q67" i="15"/>
  <c r="Q89" i="14"/>
  <c r="Q90" i="14" s="1"/>
  <c r="R37" i="15"/>
  <c r="S78" i="15" s="1"/>
  <c r="Q53" i="15"/>
  <c r="Q123" i="15"/>
  <c r="R106" i="15"/>
  <c r="T85" i="15"/>
  <c r="T44" i="15"/>
  <c r="Q52" i="14"/>
  <c r="R75" i="14"/>
  <c r="R94" i="14" s="1"/>
  <c r="R37" i="14"/>
  <c r="R87" i="14"/>
  <c r="R106" i="14" s="1"/>
  <c r="R49" i="14"/>
  <c r="R79" i="14"/>
  <c r="R98" i="14" s="1"/>
  <c r="R41" i="14"/>
  <c r="R116" i="14"/>
  <c r="Q125" i="14"/>
  <c r="P109" i="14"/>
  <c r="Q94" i="15"/>
  <c r="Q95" i="15" s="1"/>
  <c r="R76" i="14"/>
  <c r="R38" i="14"/>
  <c r="Q58" i="14"/>
  <c r="R117" i="14"/>
  <c r="T77" i="14"/>
  <c r="T39" i="14"/>
  <c r="T59" i="14" s="1"/>
  <c r="S86" i="14"/>
  <c r="S48" i="14"/>
  <c r="R68" i="14"/>
  <c r="R84" i="15"/>
  <c r="R105" i="15" s="1"/>
  <c r="R43" i="15"/>
  <c r="S59" i="14"/>
  <c r="P72" i="14"/>
  <c r="S83" i="14"/>
  <c r="S102" i="14" s="1"/>
  <c r="S45" i="14"/>
  <c r="S65" i="14" s="1"/>
  <c r="R65" i="14"/>
  <c r="S40" i="14"/>
  <c r="S60" i="14" s="1"/>
  <c r="S78" i="14"/>
  <c r="S97" i="14" s="1"/>
  <c r="R60" i="14"/>
  <c r="R87" i="15"/>
  <c r="R108" i="15" s="1"/>
  <c r="R46" i="15"/>
  <c r="R80" i="14"/>
  <c r="R99" i="14" s="1"/>
  <c r="R42" i="14"/>
  <c r="Q62" i="14"/>
  <c r="P115" i="15"/>
  <c r="Q99" i="15"/>
  <c r="Q120" i="15" s="1"/>
  <c r="P120" i="15"/>
  <c r="P136" i="15" s="1"/>
  <c r="Q59" i="15"/>
  <c r="R81" i="14"/>
  <c r="R100" i="14" s="1"/>
  <c r="R43" i="14"/>
  <c r="R63" i="14" s="1"/>
  <c r="Q116" i="14"/>
  <c r="R83" i="15"/>
  <c r="R104" i="15" s="1"/>
  <c r="R42" i="15"/>
  <c r="R63" i="15" s="1"/>
  <c r="Q63" i="15"/>
  <c r="Q64" i="12"/>
  <c r="R48" i="12"/>
  <c r="R56" i="12" s="1"/>
  <c r="R34" i="12"/>
  <c r="P63" i="12"/>
  <c r="P66" i="12" s="1"/>
  <c r="Q36" i="12"/>
  <c r="R47" i="12"/>
  <c r="R33" i="12"/>
  <c r="Q41" i="12"/>
  <c r="Q42" i="12"/>
  <c r="Q55" i="12"/>
  <c r="P58" i="12"/>
  <c r="Q50" i="12"/>
  <c r="Q51" i="12" s="1"/>
  <c r="T96" i="14" l="1"/>
  <c r="S68" i="18"/>
  <c r="S81" i="18" s="1"/>
  <c r="S126" i="17"/>
  <c r="T126" i="17" s="1"/>
  <c r="R156" i="16"/>
  <c r="R151" i="16"/>
  <c r="S86" i="16"/>
  <c r="S224" i="16"/>
  <c r="S294" i="16" s="1"/>
  <c r="S72" i="18"/>
  <c r="S85" i="18" s="1"/>
  <c r="S70" i="18"/>
  <c r="S83" i="18" s="1"/>
  <c r="T103" i="14"/>
  <c r="S73" i="18"/>
  <c r="S86" i="18" s="1"/>
  <c r="S128" i="17"/>
  <c r="S155" i="17" s="1"/>
  <c r="S131" i="17"/>
  <c r="S158" i="17" s="1"/>
  <c r="R50" i="12"/>
  <c r="R51" i="12" s="1"/>
  <c r="Q44" i="12"/>
  <c r="S81" i="15"/>
  <c r="S102" i="15" s="1"/>
  <c r="S40" i="15"/>
  <c r="T31" i="18"/>
  <c r="T56" i="18"/>
  <c r="T69" i="18" s="1"/>
  <c r="T35" i="18"/>
  <c r="T60" i="18"/>
  <c r="S48" i="18"/>
  <c r="S129" i="17"/>
  <c r="S156" i="17" s="1"/>
  <c r="S44" i="18"/>
  <c r="Q74" i="15"/>
  <c r="S101" i="14"/>
  <c r="S121" i="14" s="1"/>
  <c r="R95" i="14"/>
  <c r="R115" i="14" s="1"/>
  <c r="Q115" i="14"/>
  <c r="S105" i="14"/>
  <c r="Q72" i="14"/>
  <c r="S85" i="14"/>
  <c r="S104" i="14" s="1"/>
  <c r="S47" i="14"/>
  <c r="S67" i="14" s="1"/>
  <c r="S135" i="17"/>
  <c r="S162" i="17" s="1"/>
  <c r="Q221" i="16"/>
  <c r="Q136" i="15"/>
  <c r="T102" i="17"/>
  <c r="T50" i="17"/>
  <c r="Y47" i="17"/>
  <c r="Y74" i="17" s="1"/>
  <c r="Y99" i="17"/>
  <c r="X74" i="17"/>
  <c r="S58" i="17"/>
  <c r="S110" i="17"/>
  <c r="S137" i="17" s="1"/>
  <c r="Q93" i="17"/>
  <c r="R157" i="17"/>
  <c r="S103" i="17"/>
  <c r="S130" i="17" s="1"/>
  <c r="S157" i="17" s="1"/>
  <c r="S51" i="17"/>
  <c r="S78" i="17" s="1"/>
  <c r="T104" i="17"/>
  <c r="T52" i="17"/>
  <c r="R66" i="17"/>
  <c r="T56" i="17"/>
  <c r="T108" i="17"/>
  <c r="S83" i="17"/>
  <c r="T53" i="17"/>
  <c r="T105" i="17"/>
  <c r="S59" i="17"/>
  <c r="S111" i="17"/>
  <c r="S138" i="17" s="1"/>
  <c r="S165" i="17" s="1"/>
  <c r="T63" i="17"/>
  <c r="T90" i="17" s="1"/>
  <c r="T115" i="17"/>
  <c r="S90" i="17"/>
  <c r="S132" i="17"/>
  <c r="T109" i="17"/>
  <c r="T57" i="17"/>
  <c r="S84" i="17"/>
  <c r="T44" i="17"/>
  <c r="T96" i="17"/>
  <c r="S71" i="17"/>
  <c r="V54" i="17"/>
  <c r="V106" i="17"/>
  <c r="U81" i="17"/>
  <c r="S143" i="17"/>
  <c r="R170" i="17"/>
  <c r="R118" i="17"/>
  <c r="R119" i="17" s="1"/>
  <c r="S123" i="17"/>
  <c r="S167" i="17"/>
  <c r="R166" i="17"/>
  <c r="P88" i="18"/>
  <c r="R67" i="18"/>
  <c r="R80" i="18" s="1"/>
  <c r="Q75" i="18"/>
  <c r="Q80" i="18"/>
  <c r="Q88" i="18" s="1"/>
  <c r="S60" i="17"/>
  <c r="S112" i="17"/>
  <c r="S139" i="17" s="1"/>
  <c r="R87" i="17"/>
  <c r="S88" i="17"/>
  <c r="T34" i="18"/>
  <c r="T59" i="18"/>
  <c r="S33" i="18"/>
  <c r="S58" i="18"/>
  <c r="S152" i="17"/>
  <c r="R124" i="17"/>
  <c r="Q145" i="17"/>
  <c r="Q151" i="17"/>
  <c r="T32" i="18"/>
  <c r="T57" i="18"/>
  <c r="S45" i="18"/>
  <c r="R71" i="18"/>
  <c r="Y64" i="17"/>
  <c r="Y91" i="17" s="1"/>
  <c r="Y116" i="17"/>
  <c r="S153" i="17"/>
  <c r="V46" i="17"/>
  <c r="V98" i="17"/>
  <c r="T30" i="18"/>
  <c r="T55" i="18"/>
  <c r="R62" i="18"/>
  <c r="R63" i="18" s="1"/>
  <c r="S136" i="17"/>
  <c r="R163" i="17"/>
  <c r="U133" i="17"/>
  <c r="R164" i="17"/>
  <c r="R168" i="17"/>
  <c r="R42" i="18"/>
  <c r="R50" i="18" s="1"/>
  <c r="R134" i="17"/>
  <c r="T49" i="17"/>
  <c r="T76" i="17" s="1"/>
  <c r="T101" i="17"/>
  <c r="S76" i="17"/>
  <c r="X91" i="17"/>
  <c r="T125" i="17"/>
  <c r="T152" i="17" s="1"/>
  <c r="S48" i="17"/>
  <c r="S75" i="17" s="1"/>
  <c r="S100" i="17"/>
  <c r="S47" i="18"/>
  <c r="S141" i="17"/>
  <c r="S82" i="18"/>
  <c r="T61" i="17"/>
  <c r="T113" i="17"/>
  <c r="T140" i="17" s="1"/>
  <c r="S142" i="17"/>
  <c r="Q50" i="18"/>
  <c r="S55" i="17"/>
  <c r="S82" i="17" s="1"/>
  <c r="S107" i="17"/>
  <c r="R82" i="17"/>
  <c r="R169" i="17"/>
  <c r="R127" i="17"/>
  <c r="R154" i="17" s="1"/>
  <c r="Q154" i="17"/>
  <c r="S29" i="18"/>
  <c r="R37" i="18"/>
  <c r="S54" i="18"/>
  <c r="U62" i="17"/>
  <c r="U114" i="17"/>
  <c r="T89" i="17"/>
  <c r="T45" i="17"/>
  <c r="T97" i="17"/>
  <c r="R392" i="16"/>
  <c r="R389" i="16"/>
  <c r="R373" i="16"/>
  <c r="R399" i="16"/>
  <c r="R375" i="16"/>
  <c r="R367" i="16"/>
  <c r="R377" i="16"/>
  <c r="R384" i="16"/>
  <c r="R379" i="16"/>
  <c r="R407" i="16"/>
  <c r="R380" i="16"/>
  <c r="R397" i="16"/>
  <c r="R376" i="16"/>
  <c r="R403" i="16"/>
  <c r="R411" i="16"/>
  <c r="R381" i="16"/>
  <c r="R387" i="16"/>
  <c r="R419" i="16"/>
  <c r="R383" i="16"/>
  <c r="R385" i="16"/>
  <c r="R388" i="16"/>
  <c r="R369" i="16"/>
  <c r="R391" i="16"/>
  <c r="R395" i="16"/>
  <c r="R295" i="16"/>
  <c r="R365" i="16" s="1"/>
  <c r="Q365" i="16"/>
  <c r="Q429" i="16" s="1"/>
  <c r="T261" i="16"/>
  <c r="T123" i="16"/>
  <c r="T193" i="16" s="1"/>
  <c r="S193" i="16"/>
  <c r="R289" i="16"/>
  <c r="R290" i="16" s="1"/>
  <c r="S308" i="16"/>
  <c r="S229" i="16"/>
  <c r="S299" i="16" s="1"/>
  <c r="S91" i="16"/>
  <c r="R161" i="16"/>
  <c r="T262" i="16"/>
  <c r="T124" i="16"/>
  <c r="S244" i="16"/>
  <c r="S314" i="16" s="1"/>
  <c r="S106" i="16"/>
  <c r="U232" i="16"/>
  <c r="U94" i="16"/>
  <c r="S343" i="16"/>
  <c r="R413" i="16"/>
  <c r="S326" i="16"/>
  <c r="S396" i="16" s="1"/>
  <c r="R396" i="16"/>
  <c r="T282" i="16"/>
  <c r="T144" i="16"/>
  <c r="S251" i="16"/>
  <c r="S321" i="16" s="1"/>
  <c r="S113" i="16"/>
  <c r="S350" i="16"/>
  <c r="R157" i="16"/>
  <c r="S253" i="16"/>
  <c r="S323" i="16" s="1"/>
  <c r="S115" i="16"/>
  <c r="S185" i="16" s="1"/>
  <c r="U264" i="16"/>
  <c r="U126" i="16"/>
  <c r="T196" i="16"/>
  <c r="S279" i="16"/>
  <c r="S349" i="16" s="1"/>
  <c r="S141" i="16"/>
  <c r="S247" i="16"/>
  <c r="S317" i="16" s="1"/>
  <c r="S109" i="16"/>
  <c r="R179" i="16"/>
  <c r="S298" i="16"/>
  <c r="S231" i="16"/>
  <c r="S301" i="16" s="1"/>
  <c r="S93" i="16"/>
  <c r="R416" i="16"/>
  <c r="S252" i="16"/>
  <c r="S322" i="16" s="1"/>
  <c r="S114" i="16"/>
  <c r="R184" i="16"/>
  <c r="T278" i="16"/>
  <c r="T140" i="16"/>
  <c r="R189" i="16"/>
  <c r="S320" i="16"/>
  <c r="S390" i="16" s="1"/>
  <c r="S332" i="16"/>
  <c r="S402" i="16" s="1"/>
  <c r="S339" i="16"/>
  <c r="S409" i="16" s="1"/>
  <c r="T276" i="16"/>
  <c r="T138" i="16"/>
  <c r="T256" i="16"/>
  <c r="T118" i="16"/>
  <c r="T188" i="16" s="1"/>
  <c r="S188" i="16"/>
  <c r="T273" i="16"/>
  <c r="T135" i="16"/>
  <c r="S230" i="16"/>
  <c r="S300" i="16" s="1"/>
  <c r="S92" i="16"/>
  <c r="T234" i="16"/>
  <c r="T96" i="16"/>
  <c r="S347" i="16"/>
  <c r="R409" i="16"/>
  <c r="T281" i="16"/>
  <c r="T143" i="16"/>
  <c r="S213" i="16"/>
  <c r="T246" i="16"/>
  <c r="T108" i="16"/>
  <c r="T178" i="16" s="1"/>
  <c r="S352" i="16"/>
  <c r="S267" i="16"/>
  <c r="S337" i="16" s="1"/>
  <c r="S129" i="16"/>
  <c r="S199" i="16" s="1"/>
  <c r="R199" i="16"/>
  <c r="S342" i="16"/>
  <c r="T274" i="16"/>
  <c r="T136" i="16"/>
  <c r="S206" i="16"/>
  <c r="S346" i="16"/>
  <c r="S416" i="16" s="1"/>
  <c r="S227" i="16"/>
  <c r="S297" i="16" s="1"/>
  <c r="S89" i="16"/>
  <c r="S243" i="16"/>
  <c r="S313" i="16" s="1"/>
  <c r="S105" i="16"/>
  <c r="S245" i="16"/>
  <c r="S315" i="16" s="1"/>
  <c r="S107" i="16"/>
  <c r="R393" i="16"/>
  <c r="S249" i="16"/>
  <c r="S319" i="16" s="1"/>
  <c r="S111" i="16"/>
  <c r="S328" i="16"/>
  <c r="S398" i="16" s="1"/>
  <c r="S351" i="16"/>
  <c r="R421" i="16"/>
  <c r="S296" i="16"/>
  <c r="R366" i="16"/>
  <c r="R364" i="16"/>
  <c r="T277" i="16"/>
  <c r="T139" i="16"/>
  <c r="T209" i="16" s="1"/>
  <c r="S209" i="16"/>
  <c r="R422" i="16"/>
  <c r="R371" i="16"/>
  <c r="U228" i="16"/>
  <c r="U90" i="16"/>
  <c r="T160" i="16"/>
  <c r="S239" i="16"/>
  <c r="S309" i="16" s="1"/>
  <c r="S101" i="16"/>
  <c r="S171" i="16" s="1"/>
  <c r="R171" i="16"/>
  <c r="S237" i="16"/>
  <c r="S307" i="16" s="1"/>
  <c r="S99" i="16"/>
  <c r="R169" i="16"/>
  <c r="S271" i="16"/>
  <c r="S341" i="16" s="1"/>
  <c r="S133" i="16"/>
  <c r="S203" i="16" s="1"/>
  <c r="R203" i="16"/>
  <c r="S257" i="16"/>
  <c r="S327" i="16" s="1"/>
  <c r="S119" i="16"/>
  <c r="R211" i="16"/>
  <c r="S316" i="16"/>
  <c r="S324" i="16"/>
  <c r="T260" i="16"/>
  <c r="T122" i="16"/>
  <c r="S192" i="16"/>
  <c r="S178" i="16"/>
  <c r="S235" i="16"/>
  <c r="S305" i="16" s="1"/>
  <c r="S97" i="16"/>
  <c r="S167" i="16" s="1"/>
  <c r="T238" i="16"/>
  <c r="T100" i="16"/>
  <c r="T170" i="16" s="1"/>
  <c r="S170" i="16"/>
  <c r="R402" i="16"/>
  <c r="S304" i="16"/>
  <c r="R374" i="16"/>
  <c r="T268" i="16"/>
  <c r="T130" i="16"/>
  <c r="R177" i="16"/>
  <c r="S236" i="16"/>
  <c r="S306" i="16" s="1"/>
  <c r="S98" i="16"/>
  <c r="S168" i="16" s="1"/>
  <c r="S330" i="16"/>
  <c r="S400" i="16" s="1"/>
  <c r="R400" i="16"/>
  <c r="T226" i="16"/>
  <c r="T88" i="16"/>
  <c r="T158" i="16" s="1"/>
  <c r="S158" i="16"/>
  <c r="T270" i="16"/>
  <c r="T132" i="16"/>
  <c r="S255" i="16"/>
  <c r="S325" i="16" s="1"/>
  <c r="S117" i="16"/>
  <c r="S187" i="16" s="1"/>
  <c r="R187" i="16"/>
  <c r="S240" i="16"/>
  <c r="S310" i="16" s="1"/>
  <c r="S102" i="16"/>
  <c r="T254" i="16"/>
  <c r="T116" i="16"/>
  <c r="R176" i="16"/>
  <c r="S336" i="16"/>
  <c r="R406" i="16"/>
  <c r="R183" i="16"/>
  <c r="R420" i="16"/>
  <c r="S233" i="16"/>
  <c r="S303" i="16" s="1"/>
  <c r="S95" i="16"/>
  <c r="S331" i="16"/>
  <c r="R401" i="16"/>
  <c r="Q359" i="16"/>
  <c r="R185" i="16"/>
  <c r="R181" i="16"/>
  <c r="S312" i="16"/>
  <c r="R415" i="16"/>
  <c r="S340" i="16"/>
  <c r="R410" i="16"/>
  <c r="S338" i="16"/>
  <c r="S408" i="16" s="1"/>
  <c r="R408" i="16"/>
  <c r="T269" i="16"/>
  <c r="T131" i="16"/>
  <c r="T250" i="16"/>
  <c r="T112" i="16"/>
  <c r="S182" i="16"/>
  <c r="T280" i="16"/>
  <c r="T142" i="16"/>
  <c r="S212" i="16"/>
  <c r="S302" i="16"/>
  <c r="U258" i="16"/>
  <c r="U120" i="16"/>
  <c r="T242" i="16"/>
  <c r="T104" i="16"/>
  <c r="S174" i="16"/>
  <c r="R390" i="16"/>
  <c r="S248" i="16"/>
  <c r="S318" i="16" s="1"/>
  <c r="S110" i="16"/>
  <c r="S344" i="16"/>
  <c r="R414" i="16"/>
  <c r="R168" i="16"/>
  <c r="T266" i="16"/>
  <c r="T128" i="16"/>
  <c r="S263" i="16"/>
  <c r="S333" i="16" s="1"/>
  <c r="S125" i="16"/>
  <c r="T265" i="16"/>
  <c r="T127" i="16"/>
  <c r="S225" i="16"/>
  <c r="S87" i="16"/>
  <c r="S259" i="16"/>
  <c r="S329" i="16" s="1"/>
  <c r="S121" i="16"/>
  <c r="S191" i="16" s="1"/>
  <c r="U272" i="16"/>
  <c r="U134" i="16"/>
  <c r="T204" i="16"/>
  <c r="T164" i="16"/>
  <c r="S334" i="16"/>
  <c r="S214" i="16"/>
  <c r="S275" i="16"/>
  <c r="S345" i="16" s="1"/>
  <c r="S137" i="16"/>
  <c r="R207" i="16"/>
  <c r="S335" i="16"/>
  <c r="S405" i="16" s="1"/>
  <c r="R405" i="16"/>
  <c r="S241" i="16"/>
  <c r="S311" i="16" s="1"/>
  <c r="S103" i="16"/>
  <c r="R173" i="16"/>
  <c r="S348" i="16"/>
  <c r="R418" i="16"/>
  <c r="R119" i="14"/>
  <c r="R126" i="14"/>
  <c r="R129" i="15"/>
  <c r="R118" i="14"/>
  <c r="R120" i="14"/>
  <c r="R121" i="15"/>
  <c r="R125" i="15"/>
  <c r="R126" i="15"/>
  <c r="R128" i="15"/>
  <c r="S80" i="14"/>
  <c r="S99" i="14" s="1"/>
  <c r="S42" i="14"/>
  <c r="R62" i="14"/>
  <c r="S75" i="14"/>
  <c r="S94" i="14" s="1"/>
  <c r="R52" i="14"/>
  <c r="S37" i="14"/>
  <c r="R57" i="14"/>
  <c r="R122" i="14"/>
  <c r="R124" i="15"/>
  <c r="S37" i="15"/>
  <c r="T78" i="15" s="1"/>
  <c r="R53" i="15"/>
  <c r="R58" i="15"/>
  <c r="R67" i="15"/>
  <c r="T83" i="14"/>
  <c r="T102" i="14" s="1"/>
  <c r="T45" i="14"/>
  <c r="T65" i="14" s="1"/>
  <c r="S84" i="15"/>
  <c r="S105" i="15" s="1"/>
  <c r="S43" i="15"/>
  <c r="S64" i="15" s="1"/>
  <c r="S123" i="14"/>
  <c r="R123" i="14"/>
  <c r="S79" i="14"/>
  <c r="S98" i="14" s="1"/>
  <c r="S41" i="14"/>
  <c r="R61" i="14"/>
  <c r="S87" i="14"/>
  <c r="S106" i="14" s="1"/>
  <c r="S49" i="14"/>
  <c r="R69" i="14"/>
  <c r="R125" i="14"/>
  <c r="R58" i="14"/>
  <c r="T86" i="14"/>
  <c r="T48" i="14"/>
  <c r="T68" i="14" s="1"/>
  <c r="S80" i="15"/>
  <c r="S101" i="15" s="1"/>
  <c r="S39" i="15"/>
  <c r="R60" i="15"/>
  <c r="R121" i="14"/>
  <c r="S68" i="14"/>
  <c r="R64" i="15"/>
  <c r="R94" i="15"/>
  <c r="R95" i="15" s="1"/>
  <c r="R122" i="15"/>
  <c r="Q109" i="14"/>
  <c r="Q114" i="14"/>
  <c r="U77" i="14"/>
  <c r="U96" i="14" s="1"/>
  <c r="U39" i="14"/>
  <c r="S106" i="15"/>
  <c r="R127" i="15"/>
  <c r="T78" i="14"/>
  <c r="T97" i="14" s="1"/>
  <c r="T40" i="14"/>
  <c r="S83" i="15"/>
  <c r="S104" i="15" s="1"/>
  <c r="S42" i="15"/>
  <c r="S63" i="15" s="1"/>
  <c r="S81" i="14"/>
  <c r="S100" i="14" s="1"/>
  <c r="S43" i="14"/>
  <c r="Q115" i="15"/>
  <c r="R99" i="15"/>
  <c r="S76" i="14"/>
  <c r="S38" i="14"/>
  <c r="S58" i="14" s="1"/>
  <c r="R123" i="15"/>
  <c r="R124" i="14"/>
  <c r="U84" i="14"/>
  <c r="U46" i="14"/>
  <c r="S82" i="15"/>
  <c r="S103" i="15" s="1"/>
  <c r="S124" i="15" s="1"/>
  <c r="S41" i="15"/>
  <c r="R62" i="15"/>
  <c r="S86" i="15"/>
  <c r="S107" i="15" s="1"/>
  <c r="S45" i="15"/>
  <c r="S66" i="15" s="1"/>
  <c r="S87" i="15"/>
  <c r="S108" i="15" s="1"/>
  <c r="S46" i="15"/>
  <c r="S67" i="15" s="1"/>
  <c r="R89" i="14"/>
  <c r="R90" i="14" s="1"/>
  <c r="U85" i="15"/>
  <c r="U44" i="15"/>
  <c r="T65" i="15"/>
  <c r="S79" i="15"/>
  <c r="S100" i="15" s="1"/>
  <c r="S38" i="15"/>
  <c r="S59" i="15" s="1"/>
  <c r="T82" i="14"/>
  <c r="T44" i="14"/>
  <c r="R64" i="12"/>
  <c r="S48" i="12"/>
  <c r="S56" i="12" s="1"/>
  <c r="S34" i="12"/>
  <c r="R41" i="12"/>
  <c r="Q63" i="12"/>
  <c r="Q66" i="12" s="1"/>
  <c r="Q58" i="12"/>
  <c r="R55" i="12"/>
  <c r="S47" i="12"/>
  <c r="R36" i="12"/>
  <c r="S33" i="12"/>
  <c r="R42" i="12"/>
  <c r="T68" i="18" l="1"/>
  <c r="T128" i="17"/>
  <c r="U103" i="14"/>
  <c r="T72" i="18"/>
  <c r="S151" i="16"/>
  <c r="T86" i="16"/>
  <c r="S156" i="16"/>
  <c r="T224" i="16"/>
  <c r="T294" i="16" s="1"/>
  <c r="T70" i="18"/>
  <c r="T83" i="18" s="1"/>
  <c r="T73" i="18"/>
  <c r="T86" i="18" s="1"/>
  <c r="T131" i="17"/>
  <c r="T158" i="17" s="1"/>
  <c r="S62" i="18"/>
  <c r="S63" i="18" s="1"/>
  <c r="T135" i="17"/>
  <c r="T162" i="17" s="1"/>
  <c r="Q129" i="14"/>
  <c r="S50" i="12"/>
  <c r="S51" i="12" s="1"/>
  <c r="U60" i="18"/>
  <c r="U35" i="18"/>
  <c r="T48" i="18"/>
  <c r="U31" i="18"/>
  <c r="U44" i="18" s="1"/>
  <c r="U56" i="18"/>
  <c r="U69" i="18" s="1"/>
  <c r="S61" i="15"/>
  <c r="T40" i="15"/>
  <c r="T81" i="15"/>
  <c r="T102" i="15" s="1"/>
  <c r="T123" i="15" s="1"/>
  <c r="T129" i="17"/>
  <c r="T156" i="17" s="1"/>
  <c r="T44" i="18"/>
  <c r="R74" i="15"/>
  <c r="S124" i="14"/>
  <c r="T105" i="14"/>
  <c r="S95" i="14"/>
  <c r="S115" i="14" s="1"/>
  <c r="T101" i="14"/>
  <c r="T47" i="14"/>
  <c r="T85" i="14"/>
  <c r="T104" i="14" s="1"/>
  <c r="R359" i="16"/>
  <c r="T77" i="17"/>
  <c r="U102" i="17"/>
  <c r="U50" i="17"/>
  <c r="S85" i="17"/>
  <c r="T58" i="17"/>
  <c r="T110" i="17"/>
  <c r="T137" i="17" s="1"/>
  <c r="T164" i="17" s="1"/>
  <c r="Z99" i="17"/>
  <c r="Z47" i="17"/>
  <c r="U52" i="17"/>
  <c r="U104" i="17"/>
  <c r="U131" i="17" s="1"/>
  <c r="R93" i="17"/>
  <c r="T79" i="17"/>
  <c r="T51" i="17"/>
  <c r="T103" i="17"/>
  <c r="T130" i="17" s="1"/>
  <c r="T157" i="17" s="1"/>
  <c r="U53" i="17"/>
  <c r="U105" i="17"/>
  <c r="T80" i="17"/>
  <c r="U57" i="17"/>
  <c r="U109" i="17"/>
  <c r="T84" i="17"/>
  <c r="U56" i="17"/>
  <c r="U108" i="17"/>
  <c r="T83" i="17"/>
  <c r="T132" i="17"/>
  <c r="S159" i="17"/>
  <c r="U44" i="17"/>
  <c r="U71" i="17" s="1"/>
  <c r="U96" i="17"/>
  <c r="T71" i="17"/>
  <c r="U115" i="17"/>
  <c r="U63" i="17"/>
  <c r="S86" i="17"/>
  <c r="T59" i="17"/>
  <c r="T86" i="17" s="1"/>
  <c r="T111" i="17"/>
  <c r="T138" i="17" s="1"/>
  <c r="T165" i="17" s="1"/>
  <c r="W54" i="17"/>
  <c r="W106" i="17"/>
  <c r="V81" i="17"/>
  <c r="S170" i="17"/>
  <c r="T143" i="17"/>
  <c r="S118" i="17"/>
  <c r="S119" i="17" s="1"/>
  <c r="Q172" i="17"/>
  <c r="T123" i="17"/>
  <c r="S150" i="17"/>
  <c r="T155" i="17"/>
  <c r="T81" i="18"/>
  <c r="T167" i="17"/>
  <c r="S166" i="17"/>
  <c r="V133" i="17"/>
  <c r="U160" i="17"/>
  <c r="T136" i="17"/>
  <c r="U30" i="18"/>
  <c r="U55" i="18"/>
  <c r="U68" i="18" s="1"/>
  <c r="T43" i="18"/>
  <c r="T141" i="17"/>
  <c r="T48" i="17"/>
  <c r="T100" i="17"/>
  <c r="U125" i="17"/>
  <c r="S168" i="17"/>
  <c r="W46" i="17"/>
  <c r="W73" i="17" s="1"/>
  <c r="W98" i="17"/>
  <c r="V73" i="17"/>
  <c r="S71" i="18"/>
  <c r="S84" i="18" s="1"/>
  <c r="R84" i="18"/>
  <c r="R88" i="18" s="1"/>
  <c r="T45" i="18"/>
  <c r="R151" i="17"/>
  <c r="S67" i="18"/>
  <c r="R75" i="18"/>
  <c r="S66" i="17"/>
  <c r="S127" i="17"/>
  <c r="S154" i="17" s="1"/>
  <c r="T142" i="17"/>
  <c r="U61" i="17"/>
  <c r="U113" i="17"/>
  <c r="U140" i="17" s="1"/>
  <c r="U49" i="17"/>
  <c r="U101" i="17"/>
  <c r="U128" i="17" s="1"/>
  <c r="S164" i="17"/>
  <c r="U32" i="18"/>
  <c r="U57" i="18"/>
  <c r="T33" i="18"/>
  <c r="T58" i="18"/>
  <c r="S46" i="18"/>
  <c r="U45" i="17"/>
  <c r="U97" i="17"/>
  <c r="T72" i="17"/>
  <c r="T29" i="18"/>
  <c r="S37" i="18"/>
  <c r="T54" i="18"/>
  <c r="S42" i="18"/>
  <c r="U34" i="18"/>
  <c r="U59" i="18"/>
  <c r="V114" i="17"/>
  <c r="V62" i="17"/>
  <c r="T55" i="17"/>
  <c r="T82" i="17" s="1"/>
  <c r="T107" i="17"/>
  <c r="T82" i="18"/>
  <c r="T60" i="17"/>
  <c r="T112" i="17"/>
  <c r="T139" i="17" s="1"/>
  <c r="S87" i="17"/>
  <c r="U89" i="17"/>
  <c r="S134" i="17"/>
  <c r="R161" i="17"/>
  <c r="Z64" i="17"/>
  <c r="Z116" i="17"/>
  <c r="T85" i="18"/>
  <c r="S169" i="17"/>
  <c r="U126" i="17"/>
  <c r="U153" i="17" s="1"/>
  <c r="T153" i="17"/>
  <c r="S163" i="17"/>
  <c r="T88" i="17"/>
  <c r="S124" i="17"/>
  <c r="R145" i="17"/>
  <c r="T47" i="18"/>
  <c r="S399" i="16"/>
  <c r="S403" i="16"/>
  <c r="S373" i="16"/>
  <c r="S391" i="16"/>
  <c r="S369" i="16"/>
  <c r="S395" i="16"/>
  <c r="S375" i="16"/>
  <c r="S389" i="16"/>
  <c r="S367" i="16"/>
  <c r="S407" i="16"/>
  <c r="S376" i="16"/>
  <c r="S377" i="16"/>
  <c r="S380" i="16"/>
  <c r="S397" i="16"/>
  <c r="S384" i="16"/>
  <c r="S381" i="16"/>
  <c r="S411" i="16"/>
  <c r="S419" i="16"/>
  <c r="S415" i="16"/>
  <c r="S385" i="16"/>
  <c r="S370" i="16"/>
  <c r="S392" i="16"/>
  <c r="V258" i="16"/>
  <c r="V120" i="16"/>
  <c r="V190" i="16" s="1"/>
  <c r="U190" i="16"/>
  <c r="T308" i="16"/>
  <c r="S378" i="16"/>
  <c r="T312" i="16"/>
  <c r="S382" i="16"/>
  <c r="T233" i="16"/>
  <c r="T303" i="16" s="1"/>
  <c r="T95" i="16"/>
  <c r="S165" i="16"/>
  <c r="T330" i="16"/>
  <c r="R429" i="16"/>
  <c r="T351" i="16"/>
  <c r="S421" i="16"/>
  <c r="T243" i="16"/>
  <c r="T313" i="16" s="1"/>
  <c r="T105" i="16"/>
  <c r="T342" i="16"/>
  <c r="T267" i="16"/>
  <c r="T337" i="16" s="1"/>
  <c r="T129" i="16"/>
  <c r="T335" i="16"/>
  <c r="T334" i="16"/>
  <c r="S404" i="16"/>
  <c r="T225" i="16"/>
  <c r="T87" i="16"/>
  <c r="S157" i="16"/>
  <c r="U269" i="16"/>
  <c r="U131" i="16"/>
  <c r="T201" i="16"/>
  <c r="T235" i="16"/>
  <c r="T305" i="16" s="1"/>
  <c r="T97" i="16"/>
  <c r="T167" i="16" s="1"/>
  <c r="T324" i="16"/>
  <c r="S394" i="16"/>
  <c r="T249" i="16"/>
  <c r="T319" i="16" s="1"/>
  <c r="T111" i="16"/>
  <c r="S181" i="16"/>
  <c r="T245" i="16"/>
  <c r="T315" i="16" s="1"/>
  <c r="T107" i="16"/>
  <c r="U274" i="16"/>
  <c r="U136" i="16"/>
  <c r="U206" i="16" s="1"/>
  <c r="T352" i="16"/>
  <c r="T422" i="16" s="1"/>
  <c r="S422" i="16"/>
  <c r="U273" i="16"/>
  <c r="U135" i="16"/>
  <c r="T205" i="16"/>
  <c r="T231" i="16"/>
  <c r="T301" i="16" s="1"/>
  <c r="T93" i="16"/>
  <c r="S163" i="16"/>
  <c r="R221" i="16"/>
  <c r="U282" i="16"/>
  <c r="U144" i="16"/>
  <c r="T214" i="16"/>
  <c r="V232" i="16"/>
  <c r="V94" i="16"/>
  <c r="T206" i="16"/>
  <c r="T298" i="16"/>
  <c r="S388" i="16"/>
  <c r="S383" i="16"/>
  <c r="S387" i="16"/>
  <c r="S379" i="16"/>
  <c r="U280" i="16"/>
  <c r="U142" i="16"/>
  <c r="T212" i="16"/>
  <c r="U254" i="16"/>
  <c r="U116" i="16"/>
  <c r="T186" i="16"/>
  <c r="T255" i="16"/>
  <c r="T325" i="16" s="1"/>
  <c r="T117" i="16"/>
  <c r="T187" i="16" s="1"/>
  <c r="U270" i="16"/>
  <c r="U132" i="16"/>
  <c r="T202" i="16"/>
  <c r="T304" i="16"/>
  <c r="U277" i="16"/>
  <c r="U139" i="16"/>
  <c r="T346" i="16"/>
  <c r="U281" i="16"/>
  <c r="U143" i="16"/>
  <c r="T213" i="16"/>
  <c r="T347" i="16"/>
  <c r="S417" i="16"/>
  <c r="T252" i="16"/>
  <c r="T322" i="16" s="1"/>
  <c r="T114" i="16"/>
  <c r="T279" i="16"/>
  <c r="T349" i="16" s="1"/>
  <c r="T141" i="16"/>
  <c r="S211" i="16"/>
  <c r="T253" i="16"/>
  <c r="T323" i="16" s="1"/>
  <c r="T115" i="16"/>
  <c r="T244" i="16"/>
  <c r="T314" i="16" s="1"/>
  <c r="T106" i="16"/>
  <c r="S176" i="16"/>
  <c r="T275" i="16"/>
  <c r="T345" i="16" s="1"/>
  <c r="T137" i="16"/>
  <c r="S207" i="16"/>
  <c r="V272" i="16"/>
  <c r="V134" i="16"/>
  <c r="V204" i="16" s="1"/>
  <c r="S289" i="16"/>
  <c r="S290" i="16" s="1"/>
  <c r="U266" i="16"/>
  <c r="U128" i="16"/>
  <c r="T198" i="16"/>
  <c r="T302" i="16"/>
  <c r="T372" i="16" s="1"/>
  <c r="S372" i="16"/>
  <c r="T340" i="16"/>
  <c r="S410" i="16"/>
  <c r="T331" i="16"/>
  <c r="S401" i="16"/>
  <c r="T240" i="16"/>
  <c r="T310" i="16" s="1"/>
  <c r="T102" i="16"/>
  <c r="S172" i="16"/>
  <c r="T236" i="16"/>
  <c r="T306" i="16" s="1"/>
  <c r="T98" i="16"/>
  <c r="U238" i="16"/>
  <c r="U100" i="16"/>
  <c r="U260" i="16"/>
  <c r="U122" i="16"/>
  <c r="T192" i="16"/>
  <c r="T257" i="16"/>
  <c r="T327" i="16" s="1"/>
  <c r="T119" i="16"/>
  <c r="S189" i="16"/>
  <c r="T237" i="16"/>
  <c r="T307" i="16" s="1"/>
  <c r="T99" i="16"/>
  <c r="S169" i="16"/>
  <c r="T239" i="16"/>
  <c r="T309" i="16" s="1"/>
  <c r="T101" i="16"/>
  <c r="V228" i="16"/>
  <c r="V90" i="16"/>
  <c r="U160" i="16"/>
  <c r="T296" i="16"/>
  <c r="S366" i="16"/>
  <c r="U256" i="16"/>
  <c r="U118" i="16"/>
  <c r="U188" i="16" s="1"/>
  <c r="U278" i="16"/>
  <c r="U140" i="16"/>
  <c r="T210" i="16"/>
  <c r="V264" i="16"/>
  <c r="V126" i="16"/>
  <c r="U196" i="16"/>
  <c r="T251" i="16"/>
  <c r="T321" i="16" s="1"/>
  <c r="T113" i="16"/>
  <c r="S183" i="16"/>
  <c r="T229" i="16"/>
  <c r="T299" i="16" s="1"/>
  <c r="T91" i="16"/>
  <c r="S161" i="16"/>
  <c r="U204" i="16"/>
  <c r="T259" i="16"/>
  <c r="T329" i="16" s="1"/>
  <c r="T121" i="16"/>
  <c r="T191" i="16" s="1"/>
  <c r="T263" i="16"/>
  <c r="T333" i="16" s="1"/>
  <c r="T125" i="16"/>
  <c r="S195" i="16"/>
  <c r="T344" i="16"/>
  <c r="S414" i="16"/>
  <c r="U242" i="16"/>
  <c r="U104" i="16"/>
  <c r="T174" i="16"/>
  <c r="U250" i="16"/>
  <c r="U112" i="16"/>
  <c r="T182" i="16"/>
  <c r="S177" i="16"/>
  <c r="S175" i="16"/>
  <c r="U246" i="16"/>
  <c r="U108" i="16"/>
  <c r="T230" i="16"/>
  <c r="T300" i="16" s="1"/>
  <c r="T92" i="16"/>
  <c r="S162" i="16"/>
  <c r="T332" i="16"/>
  <c r="T402" i="16" s="1"/>
  <c r="T350" i="16"/>
  <c r="S420" i="16"/>
  <c r="T326" i="16"/>
  <c r="T247" i="16"/>
  <c r="T317" i="16" s="1"/>
  <c r="T109" i="16"/>
  <c r="S179" i="16"/>
  <c r="S368" i="16"/>
  <c r="T336" i="16"/>
  <c r="S406" i="16"/>
  <c r="U226" i="16"/>
  <c r="U88" i="16"/>
  <c r="T271" i="16"/>
  <c r="T341" i="16" s="1"/>
  <c r="T133" i="16"/>
  <c r="T227" i="16"/>
  <c r="T297" i="16" s="1"/>
  <c r="T89" i="16"/>
  <c r="S159" i="16"/>
  <c r="S184" i="16"/>
  <c r="T343" i="16"/>
  <c r="S413" i="16"/>
  <c r="U164" i="16"/>
  <c r="S295" i="16"/>
  <c r="S393" i="16"/>
  <c r="T320" i="16"/>
  <c r="T348" i="16"/>
  <c r="T418" i="16" s="1"/>
  <c r="S418" i="16"/>
  <c r="T241" i="16"/>
  <c r="T311" i="16" s="1"/>
  <c r="T103" i="16"/>
  <c r="T173" i="16" s="1"/>
  <c r="S173" i="16"/>
  <c r="S371" i="16"/>
  <c r="U265" i="16"/>
  <c r="U127" i="16"/>
  <c r="T197" i="16"/>
  <c r="T248" i="16"/>
  <c r="T318" i="16" s="1"/>
  <c r="T110" i="16"/>
  <c r="S180" i="16"/>
  <c r="T338" i="16"/>
  <c r="U268" i="16"/>
  <c r="U130" i="16"/>
  <c r="T200" i="16"/>
  <c r="T316" i="16"/>
  <c r="S386" i="16"/>
  <c r="S364" i="16"/>
  <c r="T328" i="16"/>
  <c r="S412" i="16"/>
  <c r="U234" i="16"/>
  <c r="U96" i="16"/>
  <c r="T166" i="16"/>
  <c r="U276" i="16"/>
  <c r="U138" i="16"/>
  <c r="T208" i="16"/>
  <c r="T339" i="16"/>
  <c r="U262" i="16"/>
  <c r="U124" i="16"/>
  <c r="T194" i="16"/>
  <c r="U261" i="16"/>
  <c r="U123" i="16"/>
  <c r="S374" i="16"/>
  <c r="S118" i="14"/>
  <c r="S125" i="15"/>
  <c r="S119" i="14"/>
  <c r="S128" i="15"/>
  <c r="S120" i="14"/>
  <c r="S121" i="15"/>
  <c r="S126" i="14"/>
  <c r="S129" i="15"/>
  <c r="S122" i="15"/>
  <c r="T80" i="14"/>
  <c r="T99" i="14" s="1"/>
  <c r="T42" i="14"/>
  <c r="T62" i="14" s="1"/>
  <c r="U65" i="15"/>
  <c r="T82" i="15"/>
  <c r="T103" i="15" s="1"/>
  <c r="T41" i="15"/>
  <c r="S62" i="15"/>
  <c r="T80" i="15"/>
  <c r="T101" i="15" s="1"/>
  <c r="T39" i="15"/>
  <c r="S60" i="15"/>
  <c r="S53" i="15"/>
  <c r="T37" i="15"/>
  <c r="U78" i="15" s="1"/>
  <c r="S58" i="15"/>
  <c r="T87" i="14"/>
  <c r="T106" i="14" s="1"/>
  <c r="T49" i="14"/>
  <c r="T69" i="14" s="1"/>
  <c r="V84" i="14"/>
  <c r="V46" i="14"/>
  <c r="U66" i="14"/>
  <c r="T76" i="14"/>
  <c r="T38" i="14"/>
  <c r="S117" i="14"/>
  <c r="S122" i="14"/>
  <c r="T75" i="14"/>
  <c r="T94" i="14" s="1"/>
  <c r="S52" i="14"/>
  <c r="T37" i="14"/>
  <c r="S57" i="14"/>
  <c r="S116" i="14"/>
  <c r="R115" i="15"/>
  <c r="S99" i="15"/>
  <c r="R120" i="15"/>
  <c r="R136" i="15" s="1"/>
  <c r="T81" i="14"/>
  <c r="T100" i="14" s="1"/>
  <c r="T43" i="14"/>
  <c r="S63" i="14"/>
  <c r="T83" i="15"/>
  <c r="T104" i="15" s="1"/>
  <c r="T42" i="15"/>
  <c r="U78" i="14"/>
  <c r="U97" i="14" s="1"/>
  <c r="U40" i="14"/>
  <c r="T60" i="14"/>
  <c r="V77" i="14"/>
  <c r="V96" i="14" s="1"/>
  <c r="V39" i="14"/>
  <c r="U59" i="14"/>
  <c r="S69" i="14"/>
  <c r="R109" i="14"/>
  <c r="U86" i="14"/>
  <c r="U48" i="14"/>
  <c r="S89" i="14"/>
  <c r="S90" i="14" s="1"/>
  <c r="T106" i="15"/>
  <c r="S127" i="15"/>
  <c r="R114" i="14"/>
  <c r="R129" i="14" s="1"/>
  <c r="S123" i="15"/>
  <c r="T79" i="14"/>
  <c r="T98" i="14" s="1"/>
  <c r="T41" i="14"/>
  <c r="S61" i="14"/>
  <c r="T84" i="15"/>
  <c r="T105" i="15" s="1"/>
  <c r="T43" i="15"/>
  <c r="U83" i="14"/>
  <c r="U102" i="14" s="1"/>
  <c r="U45" i="14"/>
  <c r="S94" i="15"/>
  <c r="S95" i="15" s="1"/>
  <c r="R72" i="14"/>
  <c r="V85" i="15"/>
  <c r="V44" i="15"/>
  <c r="V65" i="15" s="1"/>
  <c r="S62" i="14"/>
  <c r="U82" i="14"/>
  <c r="U44" i="14"/>
  <c r="T64" i="14"/>
  <c r="T79" i="15"/>
  <c r="T100" i="15" s="1"/>
  <c r="T38" i="15"/>
  <c r="T87" i="15"/>
  <c r="T108" i="15" s="1"/>
  <c r="T46" i="15"/>
  <c r="T86" i="15"/>
  <c r="T107" i="15" s="1"/>
  <c r="T45" i="15"/>
  <c r="S125" i="14"/>
  <c r="S126" i="15"/>
  <c r="S64" i="12"/>
  <c r="T48" i="12"/>
  <c r="T56" i="12" s="1"/>
  <c r="T34" i="12"/>
  <c r="S42" i="12"/>
  <c r="R44" i="12"/>
  <c r="T47" i="12"/>
  <c r="T33" i="12"/>
  <c r="S36" i="12"/>
  <c r="S41" i="12"/>
  <c r="S55" i="12"/>
  <c r="R58" i="12"/>
  <c r="R63" i="12"/>
  <c r="R66" i="12" s="1"/>
  <c r="V103" i="14" l="1"/>
  <c r="U72" i="18"/>
  <c r="U70" i="18"/>
  <c r="U73" i="18"/>
  <c r="U86" i="18" s="1"/>
  <c r="T151" i="16"/>
  <c r="U86" i="16"/>
  <c r="U224" i="16"/>
  <c r="U294" i="16" s="1"/>
  <c r="T156" i="16"/>
  <c r="U135" i="17"/>
  <c r="U162" i="17" s="1"/>
  <c r="S50" i="18"/>
  <c r="U129" i="17"/>
  <c r="U156" i="17" s="1"/>
  <c r="T50" i="12"/>
  <c r="T51" i="12" s="1"/>
  <c r="T61" i="15"/>
  <c r="U81" i="15"/>
  <c r="U102" i="15" s="1"/>
  <c r="U40" i="15"/>
  <c r="U61" i="15" s="1"/>
  <c r="T62" i="18"/>
  <c r="T63" i="18" s="1"/>
  <c r="V60" i="18"/>
  <c r="V35" i="18"/>
  <c r="U48" i="18"/>
  <c r="V56" i="18"/>
  <c r="V69" i="18" s="1"/>
  <c r="V31" i="18"/>
  <c r="S74" i="15"/>
  <c r="U101" i="14"/>
  <c r="T95" i="14"/>
  <c r="T115" i="14" s="1"/>
  <c r="U105" i="14"/>
  <c r="U47" i="14"/>
  <c r="U85" i="14"/>
  <c r="U104" i="14" s="1"/>
  <c r="T67" i="14"/>
  <c r="V50" i="17"/>
  <c r="V102" i="17"/>
  <c r="U77" i="17"/>
  <c r="AA99" i="17"/>
  <c r="AA47" i="17"/>
  <c r="AA74" i="17" s="1"/>
  <c r="Z74" i="17"/>
  <c r="T85" i="17"/>
  <c r="U58" i="17"/>
  <c r="U110" i="17"/>
  <c r="U137" i="17" s="1"/>
  <c r="S93" i="17"/>
  <c r="V105" i="17"/>
  <c r="V53" i="17"/>
  <c r="U132" i="17"/>
  <c r="V57" i="17"/>
  <c r="V84" i="17" s="1"/>
  <c r="V109" i="17"/>
  <c r="U84" i="17"/>
  <c r="U80" i="17"/>
  <c r="U103" i="17"/>
  <c r="U130" i="17" s="1"/>
  <c r="U157" i="17" s="1"/>
  <c r="U51" i="17"/>
  <c r="U78" i="17" s="1"/>
  <c r="T78" i="17"/>
  <c r="V44" i="17"/>
  <c r="V96" i="17"/>
  <c r="V115" i="17"/>
  <c r="V63" i="17"/>
  <c r="U90" i="17"/>
  <c r="X106" i="17"/>
  <c r="X54" i="17"/>
  <c r="X81" i="17" s="1"/>
  <c r="W81" i="17"/>
  <c r="U59" i="17"/>
  <c r="U86" i="17" s="1"/>
  <c r="U111" i="17"/>
  <c r="U138" i="17" s="1"/>
  <c r="U165" i="17" s="1"/>
  <c r="V52" i="17"/>
  <c r="V104" i="17"/>
  <c r="V131" i="17" s="1"/>
  <c r="U79" i="17"/>
  <c r="T159" i="17"/>
  <c r="V56" i="17"/>
  <c r="V108" i="17"/>
  <c r="U83" i="17"/>
  <c r="T170" i="17"/>
  <c r="U143" i="17"/>
  <c r="U123" i="17"/>
  <c r="T150" i="17"/>
  <c r="T118" i="17"/>
  <c r="T119" i="17" s="1"/>
  <c r="U167" i="17"/>
  <c r="T166" i="17"/>
  <c r="U81" i="18"/>
  <c r="U155" i="17"/>
  <c r="V34" i="18"/>
  <c r="V47" i="18" s="1"/>
  <c r="V59" i="18"/>
  <c r="V72" i="18" s="1"/>
  <c r="U47" i="18"/>
  <c r="U85" i="18"/>
  <c r="U55" i="17"/>
  <c r="U107" i="17"/>
  <c r="U158" i="17"/>
  <c r="U29" i="18"/>
  <c r="T37" i="18"/>
  <c r="U54" i="18"/>
  <c r="T42" i="18"/>
  <c r="W133" i="17"/>
  <c r="V160" i="17"/>
  <c r="V45" i="17"/>
  <c r="V97" i="17"/>
  <c r="U72" i="17"/>
  <c r="V30" i="18"/>
  <c r="V55" i="18"/>
  <c r="V68" i="18" s="1"/>
  <c r="U43" i="18"/>
  <c r="T134" i="17"/>
  <c r="T127" i="17"/>
  <c r="U48" i="17"/>
  <c r="U100" i="17"/>
  <c r="T75" i="17"/>
  <c r="T67" i="18"/>
  <c r="T80" i="18" s="1"/>
  <c r="S75" i="18"/>
  <c r="S80" i="18"/>
  <c r="S88" i="18" s="1"/>
  <c r="U141" i="17"/>
  <c r="T168" i="17"/>
  <c r="U45" i="18"/>
  <c r="U33" i="18"/>
  <c r="U58" i="18"/>
  <c r="T46" i="18"/>
  <c r="AA64" i="17"/>
  <c r="AA116" i="17"/>
  <c r="Z91" i="17"/>
  <c r="V61" i="17"/>
  <c r="V113" i="17"/>
  <c r="V140" i="17" s="1"/>
  <c r="U88" i="17"/>
  <c r="X46" i="17"/>
  <c r="X98" i="17"/>
  <c r="V126" i="17"/>
  <c r="T124" i="17"/>
  <c r="S145" i="17"/>
  <c r="S151" i="17"/>
  <c r="U60" i="17"/>
  <c r="U87" i="17" s="1"/>
  <c r="U112" i="17"/>
  <c r="U139" i="17" s="1"/>
  <c r="T87" i="17"/>
  <c r="W114" i="17"/>
  <c r="W62" i="17"/>
  <c r="V89" i="17"/>
  <c r="U83" i="18"/>
  <c r="V49" i="17"/>
  <c r="V101" i="17"/>
  <c r="V128" i="17" s="1"/>
  <c r="U76" i="17"/>
  <c r="U142" i="17"/>
  <c r="T169" i="17"/>
  <c r="R172" i="17"/>
  <c r="T71" i="18"/>
  <c r="T84" i="18" s="1"/>
  <c r="S161" i="17"/>
  <c r="T66" i="17"/>
  <c r="V32" i="18"/>
  <c r="V45" i="18" s="1"/>
  <c r="V57" i="18"/>
  <c r="V70" i="18" s="1"/>
  <c r="V125" i="17"/>
  <c r="U152" i="17"/>
  <c r="U82" i="18"/>
  <c r="U136" i="17"/>
  <c r="T163" i="17"/>
  <c r="T415" i="16"/>
  <c r="T419" i="16"/>
  <c r="T379" i="16"/>
  <c r="T380" i="16"/>
  <c r="T375" i="16"/>
  <c r="T388" i="16"/>
  <c r="T403" i="16"/>
  <c r="T384" i="16"/>
  <c r="T381" i="16"/>
  <c r="T387" i="16"/>
  <c r="T370" i="16"/>
  <c r="T377" i="16"/>
  <c r="T369" i="16"/>
  <c r="T393" i="16"/>
  <c r="T407" i="16"/>
  <c r="T397" i="16"/>
  <c r="T371" i="16"/>
  <c r="T399" i="16"/>
  <c r="U244" i="16"/>
  <c r="U314" i="16" s="1"/>
  <c r="U106" i="16"/>
  <c r="T176" i="16"/>
  <c r="U347" i="16"/>
  <c r="U251" i="16"/>
  <c r="U321" i="16" s="1"/>
  <c r="U113" i="16"/>
  <c r="T183" i="16"/>
  <c r="U237" i="16"/>
  <c r="U307" i="16" s="1"/>
  <c r="U99" i="16"/>
  <c r="T169" i="16"/>
  <c r="U236" i="16"/>
  <c r="U306" i="16" s="1"/>
  <c r="U98" i="16"/>
  <c r="T168" i="16"/>
  <c r="W272" i="16"/>
  <c r="W134" i="16"/>
  <c r="U275" i="16"/>
  <c r="U345" i="16" s="1"/>
  <c r="U137" i="16"/>
  <c r="T207" i="16"/>
  <c r="U346" i="16"/>
  <c r="T416" i="16"/>
  <c r="V254" i="16"/>
  <c r="V116" i="16"/>
  <c r="U186" i="16"/>
  <c r="U249" i="16"/>
  <c r="U319" i="16" s="1"/>
  <c r="U111" i="16"/>
  <c r="T181" i="16"/>
  <c r="S221" i="16"/>
  <c r="U330" i="16"/>
  <c r="T400" i="16"/>
  <c r="U227" i="16"/>
  <c r="U297" i="16" s="1"/>
  <c r="U89" i="16"/>
  <c r="T159" i="16"/>
  <c r="U271" i="16"/>
  <c r="U341" i="16" s="1"/>
  <c r="U133" i="16"/>
  <c r="U203" i="16" s="1"/>
  <c r="T203" i="16"/>
  <c r="U247" i="16"/>
  <c r="U317" i="16" s="1"/>
  <c r="U109" i="16"/>
  <c r="T179" i="16"/>
  <c r="U259" i="16"/>
  <c r="U329" i="16" s="1"/>
  <c r="U121" i="16"/>
  <c r="U191" i="16" s="1"/>
  <c r="U257" i="16"/>
  <c r="U327" i="16" s="1"/>
  <c r="U119" i="16"/>
  <c r="T189" i="16"/>
  <c r="U252" i="16"/>
  <c r="U322" i="16" s="1"/>
  <c r="U114" i="16"/>
  <c r="T184" i="16"/>
  <c r="U245" i="16"/>
  <c r="U315" i="16" s="1"/>
  <c r="U107" i="16"/>
  <c r="T177" i="16"/>
  <c r="T395" i="16"/>
  <c r="T373" i="16"/>
  <c r="V164" i="16"/>
  <c r="U338" i="16"/>
  <c r="T408" i="16"/>
  <c r="U241" i="16"/>
  <c r="U311" i="16" s="1"/>
  <c r="U103" i="16"/>
  <c r="U350" i="16"/>
  <c r="T420" i="16"/>
  <c r="U230" i="16"/>
  <c r="U300" i="16" s="1"/>
  <c r="U92" i="16"/>
  <c r="T162" i="16"/>
  <c r="V242" i="16"/>
  <c r="V104" i="16"/>
  <c r="U174" i="16"/>
  <c r="U263" i="16"/>
  <c r="U333" i="16" s="1"/>
  <c r="U125" i="16"/>
  <c r="T195" i="16"/>
  <c r="U229" i="16"/>
  <c r="U299" i="16" s="1"/>
  <c r="U91" i="16"/>
  <c r="T161" i="16"/>
  <c r="V278" i="16"/>
  <c r="V140" i="16"/>
  <c r="U210" i="16"/>
  <c r="W228" i="16"/>
  <c r="W90" i="16"/>
  <c r="V160" i="16"/>
  <c r="U170" i="16"/>
  <c r="U279" i="16"/>
  <c r="U349" i="16" s="1"/>
  <c r="U141" i="16"/>
  <c r="T211" i="16"/>
  <c r="V280" i="16"/>
  <c r="V142" i="16"/>
  <c r="U212" i="16"/>
  <c r="V269" i="16"/>
  <c r="V131" i="16"/>
  <c r="U201" i="16"/>
  <c r="U225" i="16"/>
  <c r="U87" i="16"/>
  <c r="T157" i="16"/>
  <c r="U334" i="16"/>
  <c r="T404" i="16"/>
  <c r="U342" i="16"/>
  <c r="T412" i="16"/>
  <c r="U233" i="16"/>
  <c r="U303" i="16" s="1"/>
  <c r="U95" i="16"/>
  <c r="T165" i="16"/>
  <c r="U312" i="16"/>
  <c r="T382" i="16"/>
  <c r="W258" i="16"/>
  <c r="W120" i="16"/>
  <c r="U339" i="16"/>
  <c r="T409" i="16"/>
  <c r="U336" i="16"/>
  <c r="T406" i="16"/>
  <c r="U324" i="16"/>
  <c r="T394" i="16"/>
  <c r="T385" i="16"/>
  <c r="T376" i="16"/>
  <c r="T367" i="16"/>
  <c r="U348" i="16"/>
  <c r="U320" i="16"/>
  <c r="T390" i="16"/>
  <c r="U332" i="16"/>
  <c r="V256" i="16"/>
  <c r="V118" i="16"/>
  <c r="V266" i="16"/>
  <c r="V128" i="16"/>
  <c r="U198" i="16"/>
  <c r="V281" i="16"/>
  <c r="V143" i="16"/>
  <c r="U213" i="16"/>
  <c r="V270" i="16"/>
  <c r="V132" i="16"/>
  <c r="U202" i="16"/>
  <c r="U255" i="16"/>
  <c r="U325" i="16" s="1"/>
  <c r="U117" i="16"/>
  <c r="V282" i="16"/>
  <c r="V144" i="16"/>
  <c r="U214" i="16"/>
  <c r="V274" i="16"/>
  <c r="V136" i="16"/>
  <c r="V265" i="16"/>
  <c r="V127" i="16"/>
  <c r="U197" i="16"/>
  <c r="T295" i="16"/>
  <c r="T359" i="16" s="1"/>
  <c r="S365" i="16"/>
  <c r="S429" i="16" s="1"/>
  <c r="U344" i="16"/>
  <c r="T414" i="16"/>
  <c r="V238" i="16"/>
  <c r="V100" i="16"/>
  <c r="W232" i="16"/>
  <c r="W94" i="16"/>
  <c r="V262" i="16"/>
  <c r="V124" i="16"/>
  <c r="U316" i="16"/>
  <c r="T386" i="16"/>
  <c r="U343" i="16"/>
  <c r="T413" i="16"/>
  <c r="U240" i="16"/>
  <c r="U310" i="16" s="1"/>
  <c r="U102" i="16"/>
  <c r="T172" i="16"/>
  <c r="U205" i="16"/>
  <c r="T289" i="16"/>
  <c r="T290" i="16" s="1"/>
  <c r="U308" i="16"/>
  <c r="T378" i="16"/>
  <c r="T392" i="16"/>
  <c r="U194" i="16"/>
  <c r="V276" i="16"/>
  <c r="V138" i="16"/>
  <c r="U208" i="16"/>
  <c r="V234" i="16"/>
  <c r="V96" i="16"/>
  <c r="U166" i="16"/>
  <c r="V268" i="16"/>
  <c r="V130" i="16"/>
  <c r="U200" i="16"/>
  <c r="T180" i="16"/>
  <c r="S359" i="16"/>
  <c r="U239" i="16"/>
  <c r="U309" i="16" s="1"/>
  <c r="U101" i="16"/>
  <c r="T171" i="16"/>
  <c r="U253" i="16"/>
  <c r="U323" i="16" s="1"/>
  <c r="U115" i="16"/>
  <c r="T185" i="16"/>
  <c r="T417" i="16"/>
  <c r="U304" i="16"/>
  <c r="T374" i="16"/>
  <c r="U231" i="16"/>
  <c r="U301" i="16" s="1"/>
  <c r="U93" i="16"/>
  <c r="T163" i="16"/>
  <c r="U352" i="16"/>
  <c r="U335" i="16"/>
  <c r="T405" i="16"/>
  <c r="U267" i="16"/>
  <c r="U337" i="16" s="1"/>
  <c r="U129" i="16"/>
  <c r="T199" i="16"/>
  <c r="U351" i="16"/>
  <c r="T421" i="16"/>
  <c r="U296" i="16"/>
  <c r="T366" i="16"/>
  <c r="U248" i="16"/>
  <c r="U318" i="16" s="1"/>
  <c r="U110" i="16"/>
  <c r="V226" i="16"/>
  <c r="V88" i="16"/>
  <c r="U158" i="16"/>
  <c r="U326" i="16"/>
  <c r="T396" i="16"/>
  <c r="T364" i="16"/>
  <c r="U331" i="16"/>
  <c r="T401" i="16"/>
  <c r="U302" i="16"/>
  <c r="V261" i="16"/>
  <c r="V123" i="16"/>
  <c r="U193" i="16"/>
  <c r="U328" i="16"/>
  <c r="T398" i="16"/>
  <c r="V246" i="16"/>
  <c r="V108" i="16"/>
  <c r="U178" i="16"/>
  <c r="V250" i="16"/>
  <c r="V112" i="16"/>
  <c r="V182" i="16" s="1"/>
  <c r="U182" i="16"/>
  <c r="V260" i="16"/>
  <c r="V122" i="16"/>
  <c r="U192" i="16"/>
  <c r="V277" i="16"/>
  <c r="V139" i="16"/>
  <c r="U209" i="16"/>
  <c r="T383" i="16"/>
  <c r="U235" i="16"/>
  <c r="U305" i="16" s="1"/>
  <c r="U97" i="16"/>
  <c r="W264" i="16"/>
  <c r="W126" i="16"/>
  <c r="V196" i="16"/>
  <c r="U340" i="16"/>
  <c r="T410" i="16"/>
  <c r="U298" i="16"/>
  <c r="T368" i="16"/>
  <c r="V273" i="16"/>
  <c r="V135" i="16"/>
  <c r="U243" i="16"/>
  <c r="U313" i="16" s="1"/>
  <c r="U105" i="16"/>
  <c r="T175" i="16"/>
  <c r="T411" i="16"/>
  <c r="T389" i="16"/>
  <c r="T391" i="16"/>
  <c r="T121" i="15"/>
  <c r="T125" i="15"/>
  <c r="T118" i="14"/>
  <c r="T120" i="14"/>
  <c r="T126" i="14"/>
  <c r="T129" i="15"/>
  <c r="T128" i="15"/>
  <c r="T124" i="14"/>
  <c r="T89" i="14"/>
  <c r="T90" i="14" s="1"/>
  <c r="T121" i="14"/>
  <c r="U80" i="14"/>
  <c r="U99" i="14" s="1"/>
  <c r="U42" i="14"/>
  <c r="V86" i="14"/>
  <c r="V48" i="14"/>
  <c r="U68" i="14"/>
  <c r="W77" i="14"/>
  <c r="W96" i="14" s="1"/>
  <c r="W39" i="14"/>
  <c r="V59" i="14"/>
  <c r="T116" i="14"/>
  <c r="T123" i="14"/>
  <c r="W84" i="14"/>
  <c r="W103" i="14" s="1"/>
  <c r="W46" i="14"/>
  <c r="V66" i="14"/>
  <c r="V82" i="14"/>
  <c r="V44" i="14"/>
  <c r="U64" i="14"/>
  <c r="S115" i="15"/>
  <c r="T99" i="15"/>
  <c r="S120" i="15"/>
  <c r="S136" i="15" s="1"/>
  <c r="T117" i="14"/>
  <c r="U37" i="15"/>
  <c r="V78" i="15" s="1"/>
  <c r="T53" i="15"/>
  <c r="T58" i="15"/>
  <c r="U82" i="15"/>
  <c r="U103" i="15" s="1"/>
  <c r="U41" i="15"/>
  <c r="T62" i="15"/>
  <c r="U87" i="15"/>
  <c r="U108" i="15" s="1"/>
  <c r="U46" i="15"/>
  <c r="T67" i="15"/>
  <c r="T126" i="15"/>
  <c r="T119" i="14"/>
  <c r="U79" i="15"/>
  <c r="U100" i="15" s="1"/>
  <c r="U38" i="15"/>
  <c r="T59" i="15"/>
  <c r="T64" i="15"/>
  <c r="T122" i="15"/>
  <c r="T125" i="14"/>
  <c r="V83" i="14"/>
  <c r="V102" i="14" s="1"/>
  <c r="V45" i="14"/>
  <c r="U65" i="14"/>
  <c r="T63" i="15"/>
  <c r="T124" i="15"/>
  <c r="S72" i="14"/>
  <c r="U80" i="15"/>
  <c r="U101" i="15" s="1"/>
  <c r="U39" i="15"/>
  <c r="T60" i="15"/>
  <c r="U86" i="15"/>
  <c r="U107" i="15" s="1"/>
  <c r="U45" i="15"/>
  <c r="T66" i="15"/>
  <c r="U79" i="14"/>
  <c r="U98" i="14" s="1"/>
  <c r="U41" i="14"/>
  <c r="T61" i="14"/>
  <c r="U81" i="14"/>
  <c r="U100" i="14" s="1"/>
  <c r="U43" i="14"/>
  <c r="T63" i="14"/>
  <c r="U75" i="14"/>
  <c r="U94" i="14" s="1"/>
  <c r="T52" i="14"/>
  <c r="U37" i="14"/>
  <c r="T57" i="14"/>
  <c r="T122" i="14"/>
  <c r="U76" i="14"/>
  <c r="U38" i="14"/>
  <c r="T58" i="14"/>
  <c r="U106" i="15"/>
  <c r="T127" i="15"/>
  <c r="S109" i="14"/>
  <c r="S114" i="14"/>
  <c r="S129" i="14" s="1"/>
  <c r="U87" i="14"/>
  <c r="U106" i="14" s="1"/>
  <c r="U49" i="14"/>
  <c r="T94" i="15"/>
  <c r="T95" i="15" s="1"/>
  <c r="W85" i="15"/>
  <c r="W44" i="15"/>
  <c r="U84" i="15"/>
  <c r="U105" i="15" s="1"/>
  <c r="U43" i="15"/>
  <c r="V78" i="14"/>
  <c r="V97" i="14" s="1"/>
  <c r="V40" i="14"/>
  <c r="U60" i="14"/>
  <c r="U83" i="15"/>
  <c r="U104" i="15" s="1"/>
  <c r="U42" i="15"/>
  <c r="T64" i="12"/>
  <c r="U48" i="12"/>
  <c r="U56" i="12" s="1"/>
  <c r="U34" i="12"/>
  <c r="T42" i="12"/>
  <c r="S58" i="12"/>
  <c r="T55" i="12"/>
  <c r="S44" i="12"/>
  <c r="T36" i="12"/>
  <c r="U47" i="12"/>
  <c r="U33" i="12"/>
  <c r="T41" i="12"/>
  <c r="S63" i="12"/>
  <c r="S66" i="12" s="1"/>
  <c r="V73" i="18" l="1"/>
  <c r="V86" i="18" s="1"/>
  <c r="V135" i="17"/>
  <c r="V162" i="17" s="1"/>
  <c r="U151" i="16"/>
  <c r="V224" i="16"/>
  <c r="V86" i="16"/>
  <c r="U156" i="16"/>
  <c r="V129" i="17"/>
  <c r="V156" i="17" s="1"/>
  <c r="U50" i="12"/>
  <c r="U51" i="12" s="1"/>
  <c r="T44" i="12"/>
  <c r="T88" i="18"/>
  <c r="W35" i="18"/>
  <c r="W48" i="18" s="1"/>
  <c r="W60" i="18"/>
  <c r="V48" i="18"/>
  <c r="U62" i="18"/>
  <c r="U63" i="18" s="1"/>
  <c r="W56" i="18"/>
  <c r="W69" i="18" s="1"/>
  <c r="W31" i="18"/>
  <c r="W44" i="18" s="1"/>
  <c r="V44" i="18"/>
  <c r="V81" i="15"/>
  <c r="V102" i="15" s="1"/>
  <c r="V40" i="15"/>
  <c r="T74" i="15"/>
  <c r="V105" i="14"/>
  <c r="U95" i="14"/>
  <c r="U115" i="14" s="1"/>
  <c r="V101" i="14"/>
  <c r="T72" i="14"/>
  <c r="V85" i="14"/>
  <c r="V104" i="14" s="1"/>
  <c r="V47" i="14"/>
  <c r="V67" i="14" s="1"/>
  <c r="U67" i="14"/>
  <c r="W50" i="17"/>
  <c r="V77" i="17"/>
  <c r="W102" i="17"/>
  <c r="AB99" i="17"/>
  <c r="AB47" i="17"/>
  <c r="V58" i="17"/>
  <c r="V110" i="17"/>
  <c r="V137" i="17" s="1"/>
  <c r="U85" i="17"/>
  <c r="W52" i="17"/>
  <c r="W104" i="17"/>
  <c r="W131" i="17" s="1"/>
  <c r="V79" i="17"/>
  <c r="W44" i="17"/>
  <c r="W96" i="17"/>
  <c r="V71" i="17"/>
  <c r="W63" i="17"/>
  <c r="W115" i="17"/>
  <c r="T93" i="17"/>
  <c r="V59" i="17"/>
  <c r="V86" i="17" s="1"/>
  <c r="V111" i="17"/>
  <c r="V138" i="17" s="1"/>
  <c r="V165" i="17" s="1"/>
  <c r="Y54" i="17"/>
  <c r="Y106" i="17"/>
  <c r="V103" i="17"/>
  <c r="V130" i="17" s="1"/>
  <c r="V157" i="17" s="1"/>
  <c r="V51" i="17"/>
  <c r="W57" i="17"/>
  <c r="W109" i="17"/>
  <c r="W105" i="17"/>
  <c r="W53" i="17"/>
  <c r="V80" i="17"/>
  <c r="W56" i="17"/>
  <c r="W108" i="17"/>
  <c r="V83" i="17"/>
  <c r="V132" i="17"/>
  <c r="U159" i="17"/>
  <c r="V90" i="17"/>
  <c r="V143" i="17"/>
  <c r="U170" i="17"/>
  <c r="U118" i="17"/>
  <c r="U119" i="17" s="1"/>
  <c r="V123" i="17"/>
  <c r="U150" i="17"/>
  <c r="U166" i="17"/>
  <c r="V167" i="17"/>
  <c r="V81" i="18"/>
  <c r="V155" i="17"/>
  <c r="X133" i="17"/>
  <c r="W160" i="17"/>
  <c r="X62" i="17"/>
  <c r="X114" i="17"/>
  <c r="W89" i="17"/>
  <c r="U163" i="17"/>
  <c r="W125" i="17"/>
  <c r="V152" i="17"/>
  <c r="S172" i="17"/>
  <c r="AB64" i="17"/>
  <c r="AB116" i="17"/>
  <c r="AA91" i="17"/>
  <c r="W49" i="17"/>
  <c r="W101" i="17"/>
  <c r="W128" i="17" s="1"/>
  <c r="V76" i="17"/>
  <c r="U127" i="17"/>
  <c r="U154" i="17" s="1"/>
  <c r="T154" i="17"/>
  <c r="V29" i="18"/>
  <c r="U37" i="18"/>
  <c r="V54" i="18"/>
  <c r="U42" i="18"/>
  <c r="V55" i="17"/>
  <c r="V107" i="17"/>
  <c r="U82" i="17"/>
  <c r="V142" i="17"/>
  <c r="U169" i="17"/>
  <c r="T75" i="18"/>
  <c r="U67" i="18"/>
  <c r="W32" i="18"/>
  <c r="W57" i="18"/>
  <c r="W70" i="18" s="1"/>
  <c r="W61" i="17"/>
  <c r="F47" i="3" s="1"/>
  <c r="W113" i="17"/>
  <c r="W140" i="17" s="1"/>
  <c r="J47" i="3" s="1"/>
  <c r="V88" i="17"/>
  <c r="V48" i="17"/>
  <c r="V100" i="17"/>
  <c r="U75" i="17"/>
  <c r="U134" i="17"/>
  <c r="T161" i="17"/>
  <c r="W30" i="18"/>
  <c r="W55" i="18"/>
  <c r="W68" i="18" s="1"/>
  <c r="V43" i="18"/>
  <c r="U66" i="17"/>
  <c r="V82" i="18"/>
  <c r="U164" i="17"/>
  <c r="U71" i="18"/>
  <c r="U84" i="18" s="1"/>
  <c r="V33" i="18"/>
  <c r="V58" i="18"/>
  <c r="U46" i="18"/>
  <c r="T50" i="18"/>
  <c r="V158" i="17"/>
  <c r="V85" i="18"/>
  <c r="V136" i="17"/>
  <c r="V83" i="18"/>
  <c r="U124" i="17"/>
  <c r="T145" i="17"/>
  <c r="T151" i="17"/>
  <c r="Y46" i="17"/>
  <c r="Y98" i="17"/>
  <c r="X73" i="17"/>
  <c r="V141" i="17"/>
  <c r="U168" i="17"/>
  <c r="V60" i="17"/>
  <c r="V112" i="17"/>
  <c r="V139" i="17" s="1"/>
  <c r="W126" i="17"/>
  <c r="V153" i="17"/>
  <c r="W45" i="17"/>
  <c r="W97" i="17"/>
  <c r="V72" i="17"/>
  <c r="W34" i="18"/>
  <c r="W59" i="18"/>
  <c r="W72" i="18" s="1"/>
  <c r="U381" i="16"/>
  <c r="U383" i="16"/>
  <c r="U371" i="16"/>
  <c r="U379" i="16"/>
  <c r="U419" i="16"/>
  <c r="U399" i="16"/>
  <c r="U415" i="16"/>
  <c r="U377" i="16"/>
  <c r="U407" i="16"/>
  <c r="U375" i="16"/>
  <c r="U388" i="16"/>
  <c r="U369" i="16"/>
  <c r="U397" i="16"/>
  <c r="U370" i="16"/>
  <c r="U387" i="16"/>
  <c r="U393" i="16"/>
  <c r="U380" i="16"/>
  <c r="U395" i="16"/>
  <c r="U403" i="16"/>
  <c r="U391" i="16"/>
  <c r="V326" i="16"/>
  <c r="U396" i="16"/>
  <c r="W246" i="16"/>
  <c r="W108" i="16"/>
  <c r="V178" i="16"/>
  <c r="V328" i="16"/>
  <c r="U398" i="16"/>
  <c r="V296" i="16"/>
  <c r="U366" i="16"/>
  <c r="V335" i="16"/>
  <c r="U405" i="16"/>
  <c r="V308" i="16"/>
  <c r="U378" i="16"/>
  <c r="V240" i="16"/>
  <c r="V310" i="16" s="1"/>
  <c r="V102" i="16"/>
  <c r="U172" i="16"/>
  <c r="V343" i="16"/>
  <c r="U413" i="16"/>
  <c r="X232" i="16"/>
  <c r="X94" i="16"/>
  <c r="U295" i="16"/>
  <c r="U359" i="16" s="1"/>
  <c r="T365" i="16"/>
  <c r="T429" i="16" s="1"/>
  <c r="W274" i="16"/>
  <c r="W136" i="16"/>
  <c r="V206" i="16"/>
  <c r="W282" i="16"/>
  <c r="W144" i="16"/>
  <c r="V214" i="16"/>
  <c r="W266" i="16"/>
  <c r="W128" i="16"/>
  <c r="V198" i="16"/>
  <c r="V334" i="16"/>
  <c r="U404" i="16"/>
  <c r="W269" i="16"/>
  <c r="W131" i="16"/>
  <c r="V201" i="16"/>
  <c r="V252" i="16"/>
  <c r="V322" i="16" s="1"/>
  <c r="V114" i="16"/>
  <c r="U184" i="16"/>
  <c r="V251" i="16"/>
  <c r="V321" i="16" s="1"/>
  <c r="V113" i="16"/>
  <c r="U183" i="16"/>
  <c r="W280" i="16"/>
  <c r="W142" i="16"/>
  <c r="V212" i="16"/>
  <c r="V257" i="16"/>
  <c r="V327" i="16" s="1"/>
  <c r="V119" i="16"/>
  <c r="U189" i="16"/>
  <c r="V243" i="16"/>
  <c r="V313" i="16" s="1"/>
  <c r="V105" i="16"/>
  <c r="U175" i="16"/>
  <c r="W277" i="16"/>
  <c r="W139" i="16"/>
  <c r="V209" i="16"/>
  <c r="V331" i="16"/>
  <c r="U401" i="16"/>
  <c r="V267" i="16"/>
  <c r="V337" i="16" s="1"/>
  <c r="V129" i="16"/>
  <c r="U199" i="16"/>
  <c r="W281" i="16"/>
  <c r="W143" i="16"/>
  <c r="V213" i="16"/>
  <c r="U376" i="16"/>
  <c r="X258" i="16"/>
  <c r="X120" i="16"/>
  <c r="W190" i="16"/>
  <c r="V225" i="16"/>
  <c r="V87" i="16"/>
  <c r="U157" i="16"/>
  <c r="W278" i="16"/>
  <c r="W140" i="16"/>
  <c r="V210" i="16"/>
  <c r="V350" i="16"/>
  <c r="U420" i="16"/>
  <c r="V241" i="16"/>
  <c r="V311" i="16" s="1"/>
  <c r="V103" i="16"/>
  <c r="U173" i="16"/>
  <c r="V245" i="16"/>
  <c r="V315" i="16" s="1"/>
  <c r="V107" i="16"/>
  <c r="W254" i="16"/>
  <c r="W116" i="16"/>
  <c r="V237" i="16"/>
  <c r="V307" i="16" s="1"/>
  <c r="V99" i="16"/>
  <c r="U169" i="16"/>
  <c r="V352" i="16"/>
  <c r="U422" i="16"/>
  <c r="V338" i="16"/>
  <c r="U408" i="16"/>
  <c r="U389" i="16"/>
  <c r="V298" i="16"/>
  <c r="U368" i="16"/>
  <c r="V235" i="16"/>
  <c r="V305" i="16" s="1"/>
  <c r="V97" i="16"/>
  <c r="U167" i="16"/>
  <c r="V248" i="16"/>
  <c r="V318" i="16" s="1"/>
  <c r="V110" i="16"/>
  <c r="U180" i="16"/>
  <c r="V344" i="16"/>
  <c r="U414" i="16"/>
  <c r="V342" i="16"/>
  <c r="U412" i="16"/>
  <c r="X228" i="16"/>
  <c r="X90" i="16"/>
  <c r="W160" i="16"/>
  <c r="V230" i="16"/>
  <c r="V300" i="16" s="1"/>
  <c r="V92" i="16"/>
  <c r="U162" i="16"/>
  <c r="V247" i="16"/>
  <c r="V317" i="16" s="1"/>
  <c r="V109" i="16"/>
  <c r="U179" i="16"/>
  <c r="V249" i="16"/>
  <c r="V319" i="16" s="1"/>
  <c r="V111" i="16"/>
  <c r="U181" i="16"/>
  <c r="V275" i="16"/>
  <c r="V345" i="16" s="1"/>
  <c r="V137" i="16"/>
  <c r="U207" i="16"/>
  <c r="V239" i="16"/>
  <c r="V309" i="16" s="1"/>
  <c r="V101" i="16"/>
  <c r="U171" i="16"/>
  <c r="U373" i="16"/>
  <c r="W270" i="16"/>
  <c r="W132" i="16"/>
  <c r="V202" i="16"/>
  <c r="V332" i="16"/>
  <c r="U402" i="16"/>
  <c r="V320" i="16"/>
  <c r="U390" i="16"/>
  <c r="V339" i="16"/>
  <c r="U409" i="16"/>
  <c r="V233" i="16"/>
  <c r="V303" i="16" s="1"/>
  <c r="V95" i="16"/>
  <c r="U165" i="16"/>
  <c r="U289" i="16"/>
  <c r="U290" i="16" s="1"/>
  <c r="W242" i="16"/>
  <c r="W104" i="16"/>
  <c r="V174" i="16"/>
  <c r="V227" i="16"/>
  <c r="V297" i="16" s="1"/>
  <c r="V89" i="16"/>
  <c r="U159" i="16"/>
  <c r="V244" i="16"/>
  <c r="V314" i="16" s="1"/>
  <c r="V106" i="16"/>
  <c r="U176" i="16"/>
  <c r="W268" i="16"/>
  <c r="W130" i="16"/>
  <c r="V200" i="16"/>
  <c r="V316" i="16"/>
  <c r="U386" i="16"/>
  <c r="V348" i="16"/>
  <c r="U418" i="16"/>
  <c r="V302" i="16"/>
  <c r="U372" i="16"/>
  <c r="V351" i="16"/>
  <c r="U421" i="16"/>
  <c r="W276" i="16"/>
  <c r="W138" i="16"/>
  <c r="V208" i="16"/>
  <c r="W262" i="16"/>
  <c r="W124" i="16"/>
  <c r="V194" i="16"/>
  <c r="W164" i="16"/>
  <c r="W265" i="16"/>
  <c r="W127" i="16"/>
  <c r="V197" i="16"/>
  <c r="U385" i="16"/>
  <c r="V271" i="16"/>
  <c r="V341" i="16" s="1"/>
  <c r="V133" i="16"/>
  <c r="V236" i="16"/>
  <c r="V306" i="16" s="1"/>
  <c r="V98" i="16"/>
  <c r="U168" i="16"/>
  <c r="V347" i="16"/>
  <c r="U417" i="16"/>
  <c r="V229" i="16"/>
  <c r="V299" i="16" s="1"/>
  <c r="V91" i="16"/>
  <c r="U161" i="16"/>
  <c r="U411" i="16"/>
  <c r="W260" i="16"/>
  <c r="W122" i="16"/>
  <c r="V192" i="16"/>
  <c r="W250" i="16"/>
  <c r="W112" i="16"/>
  <c r="W226" i="16"/>
  <c r="W88" i="16"/>
  <c r="V158" i="16"/>
  <c r="V304" i="16"/>
  <c r="U374" i="16"/>
  <c r="V253" i="16"/>
  <c r="V323" i="16" s="1"/>
  <c r="V115" i="16"/>
  <c r="U185" i="16"/>
  <c r="U392" i="16"/>
  <c r="W238" i="16"/>
  <c r="W100" i="16"/>
  <c r="V170" i="16"/>
  <c r="V255" i="16"/>
  <c r="V325" i="16" s="1"/>
  <c r="V117" i="16"/>
  <c r="U187" i="16"/>
  <c r="V324" i="16"/>
  <c r="U394" i="16"/>
  <c r="V263" i="16"/>
  <c r="V333" i="16" s="1"/>
  <c r="V125" i="16"/>
  <c r="U195" i="16"/>
  <c r="V330" i="16"/>
  <c r="U400" i="16"/>
  <c r="V346" i="16"/>
  <c r="U416" i="16"/>
  <c r="X264" i="16"/>
  <c r="X126" i="16"/>
  <c r="W196" i="16"/>
  <c r="W256" i="16"/>
  <c r="W118" i="16"/>
  <c r="V188" i="16"/>
  <c r="U384" i="16"/>
  <c r="W273" i="16"/>
  <c r="W135" i="16"/>
  <c r="V205" i="16"/>
  <c r="V340" i="16"/>
  <c r="U410" i="16"/>
  <c r="W261" i="16"/>
  <c r="W123" i="16"/>
  <c r="V193" i="16"/>
  <c r="V294" i="16"/>
  <c r="U364" i="16"/>
  <c r="V231" i="16"/>
  <c r="V301" i="16" s="1"/>
  <c r="V93" i="16"/>
  <c r="U163" i="16"/>
  <c r="W234" i="16"/>
  <c r="W96" i="16"/>
  <c r="V166" i="16"/>
  <c r="U367" i="16"/>
  <c r="V336" i="16"/>
  <c r="U406" i="16"/>
  <c r="V312" i="16"/>
  <c r="U382" i="16"/>
  <c r="T221" i="16"/>
  <c r="V279" i="16"/>
  <c r="V349" i="16" s="1"/>
  <c r="V141" i="16"/>
  <c r="U211" i="16"/>
  <c r="U177" i="16"/>
  <c r="V259" i="16"/>
  <c r="V329" i="16" s="1"/>
  <c r="V121" i="16"/>
  <c r="V186" i="16"/>
  <c r="X272" i="16"/>
  <c r="X134" i="16"/>
  <c r="W204" i="16"/>
  <c r="U125" i="15"/>
  <c r="U121" i="15"/>
  <c r="U128" i="15"/>
  <c r="U118" i="14"/>
  <c r="U126" i="14"/>
  <c r="U126" i="15"/>
  <c r="U120" i="14"/>
  <c r="V75" i="14"/>
  <c r="V94" i="14" s="1"/>
  <c r="U52" i="14"/>
  <c r="V37" i="14"/>
  <c r="U57" i="14"/>
  <c r="U122" i="15"/>
  <c r="T115" i="15"/>
  <c r="U99" i="15"/>
  <c r="T120" i="15"/>
  <c r="T136" i="15" s="1"/>
  <c r="U116" i="14"/>
  <c r="X85" i="15"/>
  <c r="X44" i="15"/>
  <c r="W65" i="15"/>
  <c r="U58" i="14"/>
  <c r="V87" i="15"/>
  <c r="V108" i="15" s="1"/>
  <c r="V46" i="15"/>
  <c r="U67" i="15"/>
  <c r="T109" i="14"/>
  <c r="T114" i="14"/>
  <c r="T129" i="14" s="1"/>
  <c r="U89" i="14"/>
  <c r="U90" i="14" s="1"/>
  <c r="V80" i="15"/>
  <c r="V101" i="15" s="1"/>
  <c r="V39" i="15"/>
  <c r="U60" i="15"/>
  <c r="V82" i="15"/>
  <c r="V103" i="15" s="1"/>
  <c r="V41" i="15"/>
  <c r="U62" i="15"/>
  <c r="X46" i="14"/>
  <c r="X84" i="14"/>
  <c r="X103" i="14" s="1"/>
  <c r="W66" i="14"/>
  <c r="W78" i="14"/>
  <c r="W97" i="14" s="1"/>
  <c r="W40" i="14"/>
  <c r="V60" i="14"/>
  <c r="V106" i="15"/>
  <c r="U127" i="15"/>
  <c r="W86" i="14"/>
  <c r="W48" i="14"/>
  <c r="V68" i="14"/>
  <c r="V81" i="14"/>
  <c r="V100" i="14" s="1"/>
  <c r="V43" i="14"/>
  <c r="U124" i="15"/>
  <c r="V37" i="15"/>
  <c r="W78" i="15" s="1"/>
  <c r="U53" i="15"/>
  <c r="U58" i="15"/>
  <c r="U123" i="14"/>
  <c r="V83" i="15"/>
  <c r="V104" i="15" s="1"/>
  <c r="V42" i="15"/>
  <c r="U63" i="15"/>
  <c r="U125" i="14"/>
  <c r="V79" i="15"/>
  <c r="V100" i="15" s="1"/>
  <c r="V38" i="15"/>
  <c r="U59" i="15"/>
  <c r="U94" i="15"/>
  <c r="U95" i="15" s="1"/>
  <c r="U117" i="14"/>
  <c r="U123" i="15"/>
  <c r="V87" i="14"/>
  <c r="V106" i="14" s="1"/>
  <c r="V49" i="14"/>
  <c r="U69" i="14"/>
  <c r="V76" i="14"/>
  <c r="V38" i="14"/>
  <c r="U122" i="14"/>
  <c r="V79" i="14"/>
  <c r="V98" i="14" s="1"/>
  <c r="V41" i="14"/>
  <c r="U61" i="14"/>
  <c r="V86" i="15"/>
  <c r="V107" i="15" s="1"/>
  <c r="V45" i="15"/>
  <c r="U66" i="15"/>
  <c r="W83" i="14"/>
  <c r="W102" i="14" s="1"/>
  <c r="W45" i="14"/>
  <c r="V65" i="14"/>
  <c r="V80" i="14"/>
  <c r="V99" i="14" s="1"/>
  <c r="V42" i="14"/>
  <c r="U62" i="14"/>
  <c r="U121" i="14"/>
  <c r="U124" i="14"/>
  <c r="U119" i="14"/>
  <c r="V84" i="15"/>
  <c r="V105" i="15" s="1"/>
  <c r="V43" i="15"/>
  <c r="U64" i="15"/>
  <c r="X77" i="14"/>
  <c r="X96" i="14" s="1"/>
  <c r="X39" i="14"/>
  <c r="W59" i="14"/>
  <c r="U63" i="14"/>
  <c r="W82" i="14"/>
  <c r="W44" i="14"/>
  <c r="V64" i="14"/>
  <c r="U129" i="15"/>
  <c r="V47" i="12"/>
  <c r="U36" i="12"/>
  <c r="V33" i="12"/>
  <c r="U41" i="12"/>
  <c r="T58" i="12"/>
  <c r="U55" i="12"/>
  <c r="T63" i="12"/>
  <c r="T66" i="12" s="1"/>
  <c r="V48" i="12"/>
  <c r="V56" i="12" s="1"/>
  <c r="V34" i="12"/>
  <c r="U42" i="12"/>
  <c r="U64" i="12"/>
  <c r="W73" i="18" l="1"/>
  <c r="W135" i="17"/>
  <c r="V151" i="16"/>
  <c r="V156" i="16"/>
  <c r="W224" i="16"/>
  <c r="W294" i="16" s="1"/>
  <c r="W86" i="16"/>
  <c r="W129" i="17"/>
  <c r="W156" i="17" s="1"/>
  <c r="X31" i="18"/>
  <c r="X44" i="18" s="1"/>
  <c r="X56" i="18"/>
  <c r="X69" i="18" s="1"/>
  <c r="F18" i="3"/>
  <c r="U44" i="12"/>
  <c r="U50" i="18"/>
  <c r="V62" i="18"/>
  <c r="V63" i="18" s="1"/>
  <c r="V61" i="15"/>
  <c r="W40" i="15"/>
  <c r="W81" i="15"/>
  <c r="W102" i="15" s="1"/>
  <c r="X60" i="18"/>
  <c r="X73" i="18" s="1"/>
  <c r="X35" i="18"/>
  <c r="V50" i="12"/>
  <c r="V51" i="12" s="1"/>
  <c r="U74" i="15"/>
  <c r="V94" i="15"/>
  <c r="V95" i="15" s="1"/>
  <c r="W101" i="14"/>
  <c r="J18" i="3" s="1"/>
  <c r="V95" i="14"/>
  <c r="V115" i="14" s="1"/>
  <c r="W105" i="14"/>
  <c r="W85" i="14"/>
  <c r="W104" i="14" s="1"/>
  <c r="W47" i="14"/>
  <c r="W67" i="14" s="1"/>
  <c r="F37" i="3"/>
  <c r="V66" i="17"/>
  <c r="W77" i="17"/>
  <c r="X50" i="17"/>
  <c r="X102" i="17"/>
  <c r="W58" i="17"/>
  <c r="W85" i="17" s="1"/>
  <c r="W110" i="17"/>
  <c r="W137" i="17" s="1"/>
  <c r="V85" i="17"/>
  <c r="AC47" i="17"/>
  <c r="AC74" i="17" s="1"/>
  <c r="AC99" i="17"/>
  <c r="AB74" i="17"/>
  <c r="U93" i="17"/>
  <c r="V159" i="17"/>
  <c r="W132" i="17"/>
  <c r="W159" i="17" s="1"/>
  <c r="X63" i="17"/>
  <c r="X90" i="17" s="1"/>
  <c r="X115" i="17"/>
  <c r="W90" i="17"/>
  <c r="X109" i="17"/>
  <c r="X57" i="17"/>
  <c r="W84" i="17"/>
  <c r="W51" i="17"/>
  <c r="F49" i="3" s="1"/>
  <c r="W103" i="17"/>
  <c r="W130" i="17" s="1"/>
  <c r="X108" i="17"/>
  <c r="X135" i="17" s="1"/>
  <c r="X56" i="17"/>
  <c r="W83" i="17"/>
  <c r="Z54" i="17"/>
  <c r="Z106" i="17"/>
  <c r="Y81" i="17"/>
  <c r="W111" i="17"/>
  <c r="W138" i="17" s="1"/>
  <c r="W59" i="17"/>
  <c r="F46" i="3" s="1"/>
  <c r="V78" i="17"/>
  <c r="X52" i="17"/>
  <c r="X104" i="17"/>
  <c r="X131" i="17" s="1"/>
  <c r="W79" i="17"/>
  <c r="X53" i="17"/>
  <c r="X105" i="17"/>
  <c r="W80" i="17"/>
  <c r="X44" i="17"/>
  <c r="X96" i="17"/>
  <c r="W71" i="17"/>
  <c r="V170" i="17"/>
  <c r="W143" i="17"/>
  <c r="J48" i="3" s="1"/>
  <c r="V118" i="17"/>
  <c r="V119" i="17" s="1"/>
  <c r="W123" i="17"/>
  <c r="V150" i="17"/>
  <c r="W167" i="17"/>
  <c r="V166" i="17"/>
  <c r="W83" i="18"/>
  <c r="W85" i="18"/>
  <c r="W86" i="18"/>
  <c r="X30" i="18"/>
  <c r="X55" i="18"/>
  <c r="X68" i="18" s="1"/>
  <c r="W43" i="18"/>
  <c r="W81" i="18"/>
  <c r="V164" i="17"/>
  <c r="W48" i="17"/>
  <c r="F52" i="3" s="1"/>
  <c r="W100" i="17"/>
  <c r="V75" i="17"/>
  <c r="X32" i="18"/>
  <c r="X57" i="18"/>
  <c r="X70" i="18" s="1"/>
  <c r="W45" i="18"/>
  <c r="W155" i="17"/>
  <c r="Z46" i="17"/>
  <c r="Z98" i="17"/>
  <c r="Y73" i="17"/>
  <c r="W141" i="17"/>
  <c r="V168" i="17"/>
  <c r="T172" i="17"/>
  <c r="Y62" i="17"/>
  <c r="Y114" i="17"/>
  <c r="X89" i="17"/>
  <c r="W142" i="17"/>
  <c r="V169" i="17"/>
  <c r="X126" i="17"/>
  <c r="W153" i="17"/>
  <c r="W158" i="17"/>
  <c r="V71" i="18"/>
  <c r="X61" i="17"/>
  <c r="X113" i="17"/>
  <c r="X140" i="17" s="1"/>
  <c r="W88" i="17"/>
  <c r="W29" i="18"/>
  <c r="F56" i="3" s="1"/>
  <c r="V37" i="18"/>
  <c r="W54" i="18"/>
  <c r="V42" i="18"/>
  <c r="V127" i="17"/>
  <c r="W55" i="17"/>
  <c r="F51" i="3" s="1"/>
  <c r="W107" i="17"/>
  <c r="V82" i="17"/>
  <c r="X49" i="17"/>
  <c r="X101" i="17"/>
  <c r="X128" i="17" s="1"/>
  <c r="W76" i="17"/>
  <c r="AC64" i="17"/>
  <c r="AC116" i="17"/>
  <c r="AB91" i="17"/>
  <c r="X125" i="17"/>
  <c r="W152" i="17"/>
  <c r="V124" i="17"/>
  <c r="U145" i="17"/>
  <c r="U151" i="17"/>
  <c r="W136" i="17"/>
  <c r="V163" i="17"/>
  <c r="W33" i="18"/>
  <c r="F57" i="3" s="1"/>
  <c r="W58" i="18"/>
  <c r="V46" i="18"/>
  <c r="W82" i="18"/>
  <c r="V67" i="18"/>
  <c r="V80" i="18" s="1"/>
  <c r="U75" i="18"/>
  <c r="U80" i="18"/>
  <c r="U88" i="18" s="1"/>
  <c r="X34" i="18"/>
  <c r="X59" i="18"/>
  <c r="X72" i="18" s="1"/>
  <c r="W47" i="18"/>
  <c r="V134" i="17"/>
  <c r="U161" i="17"/>
  <c r="X45" i="17"/>
  <c r="X97" i="17"/>
  <c r="W72" i="17"/>
  <c r="W60" i="17"/>
  <c r="F50" i="3" s="1"/>
  <c r="W112" i="17"/>
  <c r="W139" i="17" s="1"/>
  <c r="V87" i="17"/>
  <c r="W162" i="17"/>
  <c r="Y133" i="17"/>
  <c r="X160" i="17"/>
  <c r="V369" i="16"/>
  <c r="V388" i="16"/>
  <c r="V399" i="16"/>
  <c r="V395" i="16"/>
  <c r="V393" i="16"/>
  <c r="V379" i="16"/>
  <c r="V397" i="16"/>
  <c r="V389" i="16"/>
  <c r="V371" i="16"/>
  <c r="V387" i="16"/>
  <c r="V375" i="16"/>
  <c r="V391" i="16"/>
  <c r="V381" i="16"/>
  <c r="V403" i="16"/>
  <c r="V373" i="16"/>
  <c r="V415" i="16"/>
  <c r="V380" i="16"/>
  <c r="V419" i="16"/>
  <c r="V376" i="16"/>
  <c r="V370" i="16"/>
  <c r="V407" i="16"/>
  <c r="V383" i="16"/>
  <c r="W263" i="16"/>
  <c r="W333" i="16" s="1"/>
  <c r="W125" i="16"/>
  <c r="V195" i="16"/>
  <c r="W304" i="16"/>
  <c r="V374" i="16"/>
  <c r="W225" i="16"/>
  <c r="W87" i="16"/>
  <c r="V157" i="16"/>
  <c r="W336" i="16"/>
  <c r="V406" i="16"/>
  <c r="X234" i="16"/>
  <c r="X96" i="16"/>
  <c r="W166" i="16"/>
  <c r="V384" i="16"/>
  <c r="X256" i="16"/>
  <c r="X118" i="16"/>
  <c r="W188" i="16"/>
  <c r="V392" i="16"/>
  <c r="V385" i="16"/>
  <c r="X262" i="16"/>
  <c r="X124" i="16"/>
  <c r="W194" i="16"/>
  <c r="X276" i="16"/>
  <c r="X138" i="16"/>
  <c r="W208" i="16"/>
  <c r="X268" i="16"/>
  <c r="X130" i="16"/>
  <c r="W200" i="16"/>
  <c r="X270" i="16"/>
  <c r="X132" i="16"/>
  <c r="W202" i="16"/>
  <c r="Y228" i="16"/>
  <c r="Y90" i="16"/>
  <c r="X160" i="16"/>
  <c r="W342" i="16"/>
  <c r="V412" i="16"/>
  <c r="W344" i="16"/>
  <c r="V414" i="16"/>
  <c r="W243" i="16"/>
  <c r="W313" i="16" s="1"/>
  <c r="W105" i="16"/>
  <c r="V175" i="16"/>
  <c r="W251" i="16"/>
  <c r="W321" i="16" s="1"/>
  <c r="W113" i="16"/>
  <c r="V183" i="16"/>
  <c r="Y232" i="16"/>
  <c r="Y94" i="16"/>
  <c r="X164" i="16"/>
  <c r="W348" i="16"/>
  <c r="V418" i="16"/>
  <c r="W296" i="16"/>
  <c r="V366" i="16"/>
  <c r="W259" i="16"/>
  <c r="W329" i="16" s="1"/>
  <c r="W121" i="16"/>
  <c r="V191" i="16"/>
  <c r="W340" i="16"/>
  <c r="V410" i="16"/>
  <c r="W253" i="16"/>
  <c r="W323" i="16" s="1"/>
  <c r="W115" i="16"/>
  <c r="V185" i="16"/>
  <c r="W229" i="16"/>
  <c r="W299" i="16" s="1"/>
  <c r="W91" i="16"/>
  <c r="V161" i="16"/>
  <c r="X265" i="16"/>
  <c r="X127" i="16"/>
  <c r="W197" i="16"/>
  <c r="W351" i="16"/>
  <c r="V421" i="16"/>
  <c r="W244" i="16"/>
  <c r="W314" i="16" s="1"/>
  <c r="W106" i="16"/>
  <c r="V176" i="16"/>
  <c r="W230" i="16"/>
  <c r="W300" i="16" s="1"/>
  <c r="W92" i="16"/>
  <c r="V162" i="16"/>
  <c r="W245" i="16"/>
  <c r="W315" i="16" s="1"/>
  <c r="W107" i="16"/>
  <c r="V177" i="16"/>
  <c r="X278" i="16"/>
  <c r="X140" i="16"/>
  <c r="W210" i="16"/>
  <c r="V289" i="16"/>
  <c r="V290" i="16" s="1"/>
  <c r="X281" i="16"/>
  <c r="X143" i="16"/>
  <c r="W213" i="16"/>
  <c r="W326" i="16"/>
  <c r="V396" i="16"/>
  <c r="W255" i="16"/>
  <c r="W325" i="16" s="1"/>
  <c r="W117" i="16"/>
  <c r="V187" i="16"/>
  <c r="W347" i="16"/>
  <c r="V417" i="16"/>
  <c r="W240" i="16"/>
  <c r="W310" i="16" s="1"/>
  <c r="W102" i="16"/>
  <c r="V172" i="16"/>
  <c r="X261" i="16"/>
  <c r="X123" i="16"/>
  <c r="W193" i="16"/>
  <c r="V411" i="16"/>
  <c r="W271" i="16"/>
  <c r="W341" i="16" s="1"/>
  <c r="W133" i="16"/>
  <c r="V203" i="16"/>
  <c r="W316" i="16"/>
  <c r="V386" i="16"/>
  <c r="W339" i="16"/>
  <c r="V409" i="16"/>
  <c r="W332" i="16"/>
  <c r="V402" i="16"/>
  <c r="W239" i="16"/>
  <c r="W309" i="16" s="1"/>
  <c r="W101" i="16"/>
  <c r="V171" i="16"/>
  <c r="W298" i="16"/>
  <c r="V368" i="16"/>
  <c r="W352" i="16"/>
  <c r="V422" i="16"/>
  <c r="X282" i="16"/>
  <c r="X144" i="16"/>
  <c r="W214" i="16"/>
  <c r="X274" i="16"/>
  <c r="X136" i="16"/>
  <c r="W206" i="16"/>
  <c r="X246" i="16"/>
  <c r="X108" i="16"/>
  <c r="W178" i="16"/>
  <c r="W247" i="16"/>
  <c r="W317" i="16" s="1"/>
  <c r="W109" i="16"/>
  <c r="V179" i="16"/>
  <c r="V377" i="16"/>
  <c r="W279" i="16"/>
  <c r="W349" i="16" s="1"/>
  <c r="W141" i="16"/>
  <c r="V211" i="16"/>
  <c r="W320" i="16"/>
  <c r="V390" i="16"/>
  <c r="W249" i="16"/>
  <c r="W319" i="16" s="1"/>
  <c r="W111" i="16"/>
  <c r="V181" i="16"/>
  <c r="W331" i="16"/>
  <c r="V401" i="16"/>
  <c r="W334" i="16"/>
  <c r="V404" i="16"/>
  <c r="X266" i="16"/>
  <c r="X128" i="16"/>
  <c r="W198" i="16"/>
  <c r="W248" i="16"/>
  <c r="W318" i="16" s="1"/>
  <c r="W110" i="16"/>
  <c r="V180" i="16"/>
  <c r="W312" i="16"/>
  <c r="V382" i="16"/>
  <c r="V367" i="16"/>
  <c r="V364" i="16"/>
  <c r="X273" i="16"/>
  <c r="X135" i="16"/>
  <c r="W205" i="16"/>
  <c r="Y264" i="16"/>
  <c r="Y126" i="16"/>
  <c r="X196" i="16"/>
  <c r="W330" i="16"/>
  <c r="V400" i="16"/>
  <c r="W275" i="16"/>
  <c r="W345" i="16" s="1"/>
  <c r="W137" i="16"/>
  <c r="V207" i="16"/>
  <c r="W350" i="16"/>
  <c r="V420" i="16"/>
  <c r="X277" i="16"/>
  <c r="X139" i="16"/>
  <c r="W209" i="16"/>
  <c r="W343" i="16"/>
  <c r="V413" i="16"/>
  <c r="W335" i="16"/>
  <c r="V405" i="16"/>
  <c r="W328" i="16"/>
  <c r="V398" i="16"/>
  <c r="W346" i="16"/>
  <c r="V416" i="16"/>
  <c r="Y272" i="16"/>
  <c r="Y134" i="16"/>
  <c r="X204" i="16"/>
  <c r="X260" i="16"/>
  <c r="X122" i="16"/>
  <c r="W192" i="16"/>
  <c r="W236" i="16"/>
  <c r="W306" i="16" s="1"/>
  <c r="W98" i="16"/>
  <c r="V168" i="16"/>
  <c r="X242" i="16"/>
  <c r="X104" i="16"/>
  <c r="W174" i="16"/>
  <c r="W235" i="16"/>
  <c r="W305" i="16" s="1"/>
  <c r="W97" i="16"/>
  <c r="V167" i="16"/>
  <c r="W338" i="16"/>
  <c r="V408" i="16"/>
  <c r="X254" i="16"/>
  <c r="X116" i="16"/>
  <c r="W186" i="16"/>
  <c r="W267" i="16"/>
  <c r="W337" i="16" s="1"/>
  <c r="W129" i="16"/>
  <c r="V199" i="16"/>
  <c r="X280" i="16"/>
  <c r="X142" i="16"/>
  <c r="W212" i="16"/>
  <c r="X269" i="16"/>
  <c r="X131" i="16"/>
  <c r="W201" i="16"/>
  <c r="W237" i="16"/>
  <c r="W307" i="16" s="1"/>
  <c r="W99" i="16"/>
  <c r="V169" i="16"/>
  <c r="W231" i="16"/>
  <c r="W301" i="16" s="1"/>
  <c r="W93" i="16"/>
  <c r="V163" i="16"/>
  <c r="W324" i="16"/>
  <c r="V394" i="16"/>
  <c r="X238" i="16"/>
  <c r="X100" i="16"/>
  <c r="W170" i="16"/>
  <c r="X226" i="16"/>
  <c r="X88" i="16"/>
  <c r="W158" i="16"/>
  <c r="X250" i="16"/>
  <c r="X112" i="16"/>
  <c r="W182" i="16"/>
  <c r="W302" i="16"/>
  <c r="V372" i="16"/>
  <c r="W227" i="16"/>
  <c r="W297" i="16" s="1"/>
  <c r="W89" i="16"/>
  <c r="V159" i="16"/>
  <c r="W233" i="16"/>
  <c r="W303" i="16" s="1"/>
  <c r="W95" i="16"/>
  <c r="V165" i="16"/>
  <c r="W241" i="16"/>
  <c r="W311" i="16" s="1"/>
  <c r="W103" i="16"/>
  <c r="V173" i="16"/>
  <c r="U221" i="16"/>
  <c r="Y258" i="16"/>
  <c r="Y120" i="16"/>
  <c r="X190" i="16"/>
  <c r="W257" i="16"/>
  <c r="W327" i="16" s="1"/>
  <c r="W119" i="16"/>
  <c r="V189" i="16"/>
  <c r="W252" i="16"/>
  <c r="W322" i="16" s="1"/>
  <c r="W114" i="16"/>
  <c r="V184" i="16"/>
  <c r="V295" i="16"/>
  <c r="V359" i="16" s="1"/>
  <c r="U365" i="16"/>
  <c r="U429" i="16" s="1"/>
  <c r="W308" i="16"/>
  <c r="V378" i="16"/>
  <c r="V119" i="14"/>
  <c r="V121" i="15"/>
  <c r="V125" i="15"/>
  <c r="V126" i="15"/>
  <c r="V120" i="14"/>
  <c r="V128" i="15"/>
  <c r="V122" i="15"/>
  <c r="W84" i="15"/>
  <c r="W105" i="15" s="1"/>
  <c r="W43" i="15"/>
  <c r="V64" i="15"/>
  <c r="V125" i="14"/>
  <c r="V124" i="14"/>
  <c r="V117" i="14"/>
  <c r="W79" i="15"/>
  <c r="W100" i="15" s="1"/>
  <c r="J23" i="3" s="1"/>
  <c r="W38" i="15"/>
  <c r="F23" i="3" s="1"/>
  <c r="V59" i="15"/>
  <c r="W81" i="14"/>
  <c r="W100" i="14" s="1"/>
  <c r="W43" i="14"/>
  <c r="V63" i="14"/>
  <c r="Y77" i="14"/>
  <c r="Y96" i="14" s="1"/>
  <c r="Y39" i="14"/>
  <c r="X59" i="14"/>
  <c r="V122" i="14"/>
  <c r="V118" i="14"/>
  <c r="V129" i="15"/>
  <c r="W80" i="14"/>
  <c r="W99" i="14" s="1"/>
  <c r="W42" i="14"/>
  <c r="V62" i="14"/>
  <c r="W106" i="15"/>
  <c r="V127" i="15"/>
  <c r="W80" i="15"/>
  <c r="W101" i="15" s="1"/>
  <c r="W39" i="15"/>
  <c r="V60" i="15"/>
  <c r="U109" i="14"/>
  <c r="U114" i="14"/>
  <c r="U129" i="14" s="1"/>
  <c r="U72" i="14"/>
  <c r="W79" i="14"/>
  <c r="W98" i="14" s="1"/>
  <c r="W41" i="14"/>
  <c r="V61" i="14"/>
  <c r="V124" i="15"/>
  <c r="W87" i="15"/>
  <c r="W108" i="15" s="1"/>
  <c r="W46" i="15"/>
  <c r="V67" i="15"/>
  <c r="V116" i="14"/>
  <c r="X83" i="14"/>
  <c r="X102" i="14" s="1"/>
  <c r="X45" i="14"/>
  <c r="W65" i="14"/>
  <c r="W76" i="14"/>
  <c r="W38" i="14"/>
  <c r="V58" i="14"/>
  <c r="X86" i="14"/>
  <c r="X48" i="14"/>
  <c r="W68" i="14"/>
  <c r="V53" i="15"/>
  <c r="W37" i="15"/>
  <c r="V58" i="15"/>
  <c r="Y84" i="14"/>
  <c r="Y103" i="14" s="1"/>
  <c r="Y46" i="14"/>
  <c r="X66" i="14"/>
  <c r="V89" i="14"/>
  <c r="V90" i="14" s="1"/>
  <c r="W75" i="14"/>
  <c r="W94" i="14" s="1"/>
  <c r="V52" i="14"/>
  <c r="W37" i="14"/>
  <c r="V57" i="14"/>
  <c r="V126" i="14"/>
  <c r="W86" i="15"/>
  <c r="W107" i="15" s="1"/>
  <c r="W45" i="15"/>
  <c r="V66" i="15"/>
  <c r="W87" i="14"/>
  <c r="W106" i="14" s="1"/>
  <c r="W49" i="14"/>
  <c r="V69" i="14"/>
  <c r="V123" i="15"/>
  <c r="Y85" i="15"/>
  <c r="Y44" i="15"/>
  <c r="X65" i="15"/>
  <c r="V121" i="14"/>
  <c r="X82" i="14"/>
  <c r="X44" i="14"/>
  <c r="W64" i="14"/>
  <c r="W83" i="15"/>
  <c r="W104" i="15" s="1"/>
  <c r="J27" i="3" s="1"/>
  <c r="W42" i="15"/>
  <c r="V63" i="15"/>
  <c r="V123" i="14"/>
  <c r="X78" i="14"/>
  <c r="X97" i="14" s="1"/>
  <c r="X40" i="14"/>
  <c r="W60" i="14"/>
  <c r="W82" i="15"/>
  <c r="W103" i="15" s="1"/>
  <c r="W41" i="15"/>
  <c r="V62" i="15"/>
  <c r="U115" i="15"/>
  <c r="V99" i="15"/>
  <c r="U120" i="15"/>
  <c r="U136" i="15" s="1"/>
  <c r="V64" i="12"/>
  <c r="W47" i="12"/>
  <c r="W33" i="12"/>
  <c r="V36" i="12"/>
  <c r="V41" i="12"/>
  <c r="V55" i="12"/>
  <c r="U58" i="12"/>
  <c r="U63" i="12"/>
  <c r="U66" i="12" s="1"/>
  <c r="W48" i="12"/>
  <c r="W56" i="12" s="1"/>
  <c r="W34" i="12"/>
  <c r="V42" i="12"/>
  <c r="J49" i="3" l="1"/>
  <c r="J31" i="3"/>
  <c r="W151" i="16"/>
  <c r="X224" i="16"/>
  <c r="X294" i="16" s="1"/>
  <c r="X86" i="16"/>
  <c r="W156" i="16"/>
  <c r="F36" i="3"/>
  <c r="X129" i="17"/>
  <c r="X156" i="17" s="1"/>
  <c r="F34" i="3"/>
  <c r="F31" i="3"/>
  <c r="F26" i="3"/>
  <c r="F32" i="3"/>
  <c r="J26" i="3"/>
  <c r="J32" i="3"/>
  <c r="J24" i="3"/>
  <c r="X81" i="15"/>
  <c r="X102" i="15" s="1"/>
  <c r="X40" i="15"/>
  <c r="W61" i="15"/>
  <c r="Y35" i="18"/>
  <c r="Y60" i="18"/>
  <c r="Y73" i="18" s="1"/>
  <c r="X48" i="18"/>
  <c r="Y31" i="18"/>
  <c r="Y44" i="18" s="1"/>
  <c r="Y56" i="18"/>
  <c r="Y69" i="18" s="1"/>
  <c r="F27" i="3"/>
  <c r="J33" i="3"/>
  <c r="J36" i="3"/>
  <c r="F24" i="3"/>
  <c r="X78" i="15"/>
  <c r="V74" i="15"/>
  <c r="F17" i="3"/>
  <c r="X105" i="14"/>
  <c r="W95" i="14"/>
  <c r="W115" i="14" s="1"/>
  <c r="X101" i="14"/>
  <c r="F16" i="3"/>
  <c r="X85" i="14"/>
  <c r="X104" i="14" s="1"/>
  <c r="X47" i="14"/>
  <c r="X67" i="14" s="1"/>
  <c r="J17" i="3"/>
  <c r="J50" i="3"/>
  <c r="J45" i="3"/>
  <c r="W165" i="17"/>
  <c r="J46" i="3"/>
  <c r="F45" i="3"/>
  <c r="J37" i="3"/>
  <c r="J35" i="3"/>
  <c r="F33" i="3"/>
  <c r="F35" i="3"/>
  <c r="Y50" i="17"/>
  <c r="Y102" i="17"/>
  <c r="X77" i="17"/>
  <c r="AD99" i="17"/>
  <c r="AD47" i="17"/>
  <c r="AD74" i="17" s="1"/>
  <c r="X58" i="17"/>
  <c r="X110" i="17"/>
  <c r="X137" i="17" s="1"/>
  <c r="Y53" i="17"/>
  <c r="Y105" i="17"/>
  <c r="X80" i="17"/>
  <c r="X59" i="17"/>
  <c r="X86" i="17" s="1"/>
  <c r="X111" i="17"/>
  <c r="X138" i="17" s="1"/>
  <c r="X165" i="17" s="1"/>
  <c r="W86" i="17"/>
  <c r="W78" i="17"/>
  <c r="X51" i="17"/>
  <c r="X103" i="17"/>
  <c r="X130" i="17" s="1"/>
  <c r="Y63" i="17"/>
  <c r="Y115" i="17"/>
  <c r="AA54" i="17"/>
  <c r="AA106" i="17"/>
  <c r="Z81" i="17"/>
  <c r="W157" i="17"/>
  <c r="V93" i="17"/>
  <c r="Y52" i="17"/>
  <c r="Y104" i="17"/>
  <c r="Y131" i="17" s="1"/>
  <c r="X79" i="17"/>
  <c r="Y109" i="17"/>
  <c r="Y57" i="17"/>
  <c r="X84" i="17"/>
  <c r="X132" i="17"/>
  <c r="Y56" i="17"/>
  <c r="Y108" i="17"/>
  <c r="Y135" i="17" s="1"/>
  <c r="X83" i="17"/>
  <c r="Y44" i="17"/>
  <c r="Y96" i="17"/>
  <c r="X71" i="17"/>
  <c r="W170" i="17"/>
  <c r="X143" i="17"/>
  <c r="W118" i="17"/>
  <c r="W119" i="17" s="1"/>
  <c r="C12" i="17" s="1"/>
  <c r="X123" i="17"/>
  <c r="W150" i="17"/>
  <c r="W166" i="17"/>
  <c r="X167" i="17"/>
  <c r="X83" i="18"/>
  <c r="X81" i="18"/>
  <c r="X155" i="17"/>
  <c r="Y126" i="17"/>
  <c r="X153" i="17"/>
  <c r="V50" i="18"/>
  <c r="AA46" i="17"/>
  <c r="AA98" i="17"/>
  <c r="Z73" i="17"/>
  <c r="X85" i="18"/>
  <c r="Z133" i="17"/>
  <c r="Y160" i="17"/>
  <c r="W134" i="17"/>
  <c r="J51" i="3" s="1"/>
  <c r="V161" i="17"/>
  <c r="W67" i="18"/>
  <c r="J56" i="3" s="1"/>
  <c r="V75" i="18"/>
  <c r="W62" i="18"/>
  <c r="W63" i="18" s="1"/>
  <c r="C12" i="18" s="1"/>
  <c r="W124" i="17"/>
  <c r="V145" i="17"/>
  <c r="V151" i="17"/>
  <c r="Y125" i="17"/>
  <c r="X152" i="17"/>
  <c r="X55" i="17"/>
  <c r="X107" i="17"/>
  <c r="W82" i="17"/>
  <c r="W66" i="17"/>
  <c r="C4" i="17" s="1"/>
  <c r="X82" i="18"/>
  <c r="Y61" i="17"/>
  <c r="Y113" i="17"/>
  <c r="Y140" i="17" s="1"/>
  <c r="X88" i="17"/>
  <c r="X141" i="17"/>
  <c r="W168" i="17"/>
  <c r="W164" i="17"/>
  <c r="X158" i="17"/>
  <c r="X60" i="17"/>
  <c r="X112" i="17"/>
  <c r="X139" i="17" s="1"/>
  <c r="W87" i="17"/>
  <c r="U172" i="17"/>
  <c r="Y49" i="17"/>
  <c r="Y101" i="17"/>
  <c r="Y128" i="17" s="1"/>
  <c r="X76" i="17"/>
  <c r="X29" i="18"/>
  <c r="W37" i="18"/>
  <c r="C4" i="18" s="1"/>
  <c r="X54" i="18"/>
  <c r="W42" i="18"/>
  <c r="Z62" i="17"/>
  <c r="Z114" i="17"/>
  <c r="Y89" i="17"/>
  <c r="Y30" i="18"/>
  <c r="Y55" i="18"/>
  <c r="Y68" i="18" s="1"/>
  <c r="X43" i="18"/>
  <c r="X86" i="18"/>
  <c r="X136" i="17"/>
  <c r="W163" i="17"/>
  <c r="Y45" i="17"/>
  <c r="Y97" i="17"/>
  <c r="X72" i="17"/>
  <c r="X33" i="18"/>
  <c r="X58" i="18"/>
  <c r="W46" i="18"/>
  <c r="X142" i="17"/>
  <c r="W169" i="17"/>
  <c r="X48" i="17"/>
  <c r="X100" i="17"/>
  <c r="W75" i="17"/>
  <c r="Y34" i="18"/>
  <c r="Y59" i="18"/>
  <c r="Y72" i="18" s="1"/>
  <c r="X47" i="18"/>
  <c r="AD64" i="17"/>
  <c r="AD116" i="17"/>
  <c r="AC91" i="17"/>
  <c r="W71" i="18"/>
  <c r="J57" i="3" s="1"/>
  <c r="V84" i="18"/>
  <c r="V88" i="18" s="1"/>
  <c r="X162" i="17"/>
  <c r="W127" i="17"/>
  <c r="V154" i="17"/>
  <c r="Y32" i="18"/>
  <c r="Y57" i="18"/>
  <c r="Y70" i="18" s="1"/>
  <c r="X45" i="18"/>
  <c r="W395" i="16"/>
  <c r="W392" i="16"/>
  <c r="W367" i="16"/>
  <c r="W371" i="16"/>
  <c r="W415" i="16"/>
  <c r="W387" i="16"/>
  <c r="W379" i="16"/>
  <c r="W384" i="16"/>
  <c r="W369" i="16"/>
  <c r="W399" i="16"/>
  <c r="W389" i="16"/>
  <c r="W380" i="16"/>
  <c r="W381" i="16"/>
  <c r="W376" i="16"/>
  <c r="W391" i="16"/>
  <c r="W397" i="16"/>
  <c r="W419" i="16"/>
  <c r="W393" i="16"/>
  <c r="W375" i="16"/>
  <c r="W373" i="16"/>
  <c r="W370" i="16"/>
  <c r="W383" i="16"/>
  <c r="W403" i="16"/>
  <c r="Y260" i="16"/>
  <c r="Y122" i="16"/>
  <c r="X192" i="16"/>
  <c r="X340" i="16"/>
  <c r="W410" i="16"/>
  <c r="W407" i="16"/>
  <c r="W295" i="16"/>
  <c r="W359" i="16" s="1"/>
  <c r="C5" i="16" s="1"/>
  <c r="V365" i="16"/>
  <c r="V429" i="16" s="1"/>
  <c r="X302" i="16"/>
  <c r="W372" i="16"/>
  <c r="X237" i="16"/>
  <c r="X307" i="16" s="1"/>
  <c r="X99" i="16"/>
  <c r="W169" i="16"/>
  <c r="X248" i="16"/>
  <c r="X318" i="16" s="1"/>
  <c r="X110" i="16"/>
  <c r="W180" i="16"/>
  <c r="X271" i="16"/>
  <c r="X341" i="16" s="1"/>
  <c r="X133" i="16"/>
  <c r="W203" i="16"/>
  <c r="Y281" i="16"/>
  <c r="Y143" i="16"/>
  <c r="X213" i="16"/>
  <c r="Y265" i="16"/>
  <c r="Y127" i="16"/>
  <c r="X197" i="16"/>
  <c r="X259" i="16"/>
  <c r="X329" i="16" s="1"/>
  <c r="X121" i="16"/>
  <c r="W191" i="16"/>
  <c r="Z272" i="16"/>
  <c r="Z134" i="16"/>
  <c r="Y204" i="16"/>
  <c r="X249" i="16"/>
  <c r="X319" i="16" s="1"/>
  <c r="X111" i="16"/>
  <c r="W181" i="16"/>
  <c r="X347" i="16"/>
  <c r="W417" i="16"/>
  <c r="X263" i="16"/>
  <c r="X333" i="16" s="1"/>
  <c r="X125" i="16"/>
  <c r="W195" i="16"/>
  <c r="X257" i="16"/>
  <c r="X327" i="16" s="1"/>
  <c r="X119" i="16"/>
  <c r="W189" i="16"/>
  <c r="Z258" i="16"/>
  <c r="Z120" i="16"/>
  <c r="Y190" i="16"/>
  <c r="X241" i="16"/>
  <c r="X311" i="16" s="1"/>
  <c r="X103" i="16"/>
  <c r="W173" i="16"/>
  <c r="X227" i="16"/>
  <c r="X297" i="16" s="1"/>
  <c r="X89" i="16"/>
  <c r="W159" i="16"/>
  <c r="Y226" i="16"/>
  <c r="Y88" i="16"/>
  <c r="X158" i="16"/>
  <c r="Y238" i="16"/>
  <c r="Y100" i="16"/>
  <c r="X170" i="16"/>
  <c r="X324" i="16"/>
  <c r="W394" i="16"/>
  <c r="X231" i="16"/>
  <c r="X301" i="16" s="1"/>
  <c r="X93" i="16"/>
  <c r="W163" i="16"/>
  <c r="Y254" i="16"/>
  <c r="Y116" i="16"/>
  <c r="X186" i="16"/>
  <c r="X236" i="16"/>
  <c r="X306" i="16" s="1"/>
  <c r="X98" i="16"/>
  <c r="W168" i="16"/>
  <c r="Z264" i="16"/>
  <c r="Z126" i="16"/>
  <c r="Y196" i="16"/>
  <c r="Y274" i="16"/>
  <c r="Y136" i="16"/>
  <c r="X206" i="16"/>
  <c r="X332" i="16"/>
  <c r="W402" i="16"/>
  <c r="X316" i="16"/>
  <c r="W386" i="16"/>
  <c r="X348" i="16"/>
  <c r="W418" i="16"/>
  <c r="X243" i="16"/>
  <c r="X313" i="16" s="1"/>
  <c r="X105" i="16"/>
  <c r="W175" i="16"/>
  <c r="Z228" i="16"/>
  <c r="Z90" i="16"/>
  <c r="Y160" i="16"/>
  <c r="Y276" i="16"/>
  <c r="Y138" i="16"/>
  <c r="X208" i="16"/>
  <c r="Y262" i="16"/>
  <c r="Y124" i="16"/>
  <c r="X194" i="16"/>
  <c r="V221" i="16"/>
  <c r="X304" i="16"/>
  <c r="W374" i="16"/>
  <c r="X326" i="16"/>
  <c r="W396" i="16"/>
  <c r="Y270" i="16"/>
  <c r="Y132" i="16"/>
  <c r="X202" i="16"/>
  <c r="W385" i="16"/>
  <c r="W388" i="16"/>
  <c r="X252" i="16"/>
  <c r="X322" i="16" s="1"/>
  <c r="X114" i="16"/>
  <c r="W184" i="16"/>
  <c r="Y250" i="16"/>
  <c r="Y112" i="16"/>
  <c r="X182" i="16"/>
  <c r="Y280" i="16"/>
  <c r="Y142" i="16"/>
  <c r="X212" i="16"/>
  <c r="X267" i="16"/>
  <c r="X337" i="16" s="1"/>
  <c r="X129" i="16"/>
  <c r="W199" i="16"/>
  <c r="X235" i="16"/>
  <c r="X305" i="16" s="1"/>
  <c r="X97" i="16"/>
  <c r="W167" i="16"/>
  <c r="X328" i="16"/>
  <c r="W398" i="16"/>
  <c r="Y277" i="16"/>
  <c r="Y139" i="16"/>
  <c r="X209" i="16"/>
  <c r="X350" i="16"/>
  <c r="W420" i="16"/>
  <c r="X275" i="16"/>
  <c r="X345" i="16" s="1"/>
  <c r="X137" i="16"/>
  <c r="W207" i="16"/>
  <c r="X334" i="16"/>
  <c r="W404" i="16"/>
  <c r="X298" i="16"/>
  <c r="W368" i="16"/>
  <c r="X244" i="16"/>
  <c r="X314" i="16" s="1"/>
  <c r="X106" i="16"/>
  <c r="W176" i="16"/>
  <c r="X351" i="16"/>
  <c r="W421" i="16"/>
  <c r="Z232" i="16"/>
  <c r="Z94" i="16"/>
  <c r="Y164" i="16"/>
  <c r="X342" i="16"/>
  <c r="W412" i="16"/>
  <c r="X225" i="16"/>
  <c r="X87" i="16"/>
  <c r="W157" i="16"/>
  <c r="C4" i="16"/>
  <c r="C14" i="16" s="1"/>
  <c r="E14" i="16" s="1"/>
  <c r="Y273" i="16"/>
  <c r="Y135" i="16"/>
  <c r="X205" i="16"/>
  <c r="X343" i="16"/>
  <c r="W413" i="16"/>
  <c r="X312" i="16"/>
  <c r="W382" i="16"/>
  <c r="Y266" i="16"/>
  <c r="Y128" i="16"/>
  <c r="X198" i="16"/>
  <c r="X320" i="16"/>
  <c r="W390" i="16"/>
  <c r="X279" i="16"/>
  <c r="X349" i="16" s="1"/>
  <c r="X141" i="16"/>
  <c r="W211" i="16"/>
  <c r="Y246" i="16"/>
  <c r="Y108" i="16"/>
  <c r="X178" i="16"/>
  <c r="X255" i="16"/>
  <c r="X325" i="16" s="1"/>
  <c r="X117" i="16"/>
  <c r="W187" i="16"/>
  <c r="Y268" i="16"/>
  <c r="Y130" i="16"/>
  <c r="X200" i="16"/>
  <c r="Y256" i="16"/>
  <c r="Y118" i="16"/>
  <c r="X188" i="16"/>
  <c r="Y234" i="16"/>
  <c r="Y96" i="16"/>
  <c r="X166" i="16"/>
  <c r="X336" i="16"/>
  <c r="W406" i="16"/>
  <c r="W377" i="16"/>
  <c r="X233" i="16"/>
  <c r="X303" i="16" s="1"/>
  <c r="X95" i="16"/>
  <c r="W165" i="16"/>
  <c r="X245" i="16"/>
  <c r="X315" i="16" s="1"/>
  <c r="X107" i="16"/>
  <c r="W177" i="16"/>
  <c r="X251" i="16"/>
  <c r="X321" i="16" s="1"/>
  <c r="X113" i="16"/>
  <c r="W183" i="16"/>
  <c r="X344" i="16"/>
  <c r="W414" i="16"/>
  <c r="W289" i="16"/>
  <c r="W290" i="16" s="1"/>
  <c r="C12" i="16" s="1"/>
  <c r="X331" i="16"/>
  <c r="W401" i="16"/>
  <c r="X308" i="16"/>
  <c r="W378" i="16"/>
  <c r="Y269" i="16"/>
  <c r="Y131" i="16"/>
  <c r="X201" i="16"/>
  <c r="X338" i="16"/>
  <c r="W408" i="16"/>
  <c r="X346" i="16"/>
  <c r="W416" i="16"/>
  <c r="W364" i="16"/>
  <c r="X247" i="16"/>
  <c r="X317" i="16" s="1"/>
  <c r="X109" i="16"/>
  <c r="W179" i="16"/>
  <c r="X239" i="16"/>
  <c r="X309" i="16" s="1"/>
  <c r="X101" i="16"/>
  <c r="W171" i="16"/>
  <c r="X240" i="16"/>
  <c r="X310" i="16" s="1"/>
  <c r="X102" i="16"/>
  <c r="W172" i="16"/>
  <c r="Y242" i="16"/>
  <c r="Y104" i="16"/>
  <c r="X174" i="16"/>
  <c r="Y282" i="16"/>
  <c r="Y144" i="16"/>
  <c r="X214" i="16"/>
  <c r="W411" i="16"/>
  <c r="Y278" i="16"/>
  <c r="Y140" i="16"/>
  <c r="X210" i="16"/>
  <c r="X335" i="16"/>
  <c r="W405" i="16"/>
  <c r="X330" i="16"/>
  <c r="W400" i="16"/>
  <c r="X352" i="16"/>
  <c r="W422" i="16"/>
  <c r="X339" i="16"/>
  <c r="W409" i="16"/>
  <c r="Y261" i="16"/>
  <c r="Y123" i="16"/>
  <c r="X193" i="16"/>
  <c r="X230" i="16"/>
  <c r="X300" i="16" s="1"/>
  <c r="X92" i="16"/>
  <c r="W162" i="16"/>
  <c r="X229" i="16"/>
  <c r="X299" i="16" s="1"/>
  <c r="X91" i="16"/>
  <c r="W161" i="16"/>
  <c r="X253" i="16"/>
  <c r="X323" i="16" s="1"/>
  <c r="X115" i="16"/>
  <c r="W185" i="16"/>
  <c r="X296" i="16"/>
  <c r="W366" i="16"/>
  <c r="W120" i="14"/>
  <c r="W124" i="15"/>
  <c r="W125" i="15"/>
  <c r="W118" i="14"/>
  <c r="W121" i="15"/>
  <c r="W122" i="15"/>
  <c r="W126" i="15"/>
  <c r="W119" i="14"/>
  <c r="Z77" i="14"/>
  <c r="Z96" i="14" s="1"/>
  <c r="Z39" i="14"/>
  <c r="Y59" i="14"/>
  <c r="X81" i="14"/>
  <c r="X100" i="14" s="1"/>
  <c r="X43" i="14"/>
  <c r="W63" i="14"/>
  <c r="V115" i="15"/>
  <c r="W99" i="15"/>
  <c r="V120" i="15"/>
  <c r="V136" i="15" s="1"/>
  <c r="Y78" i="14"/>
  <c r="Y97" i="14" s="1"/>
  <c r="Y40" i="14"/>
  <c r="X60" i="14"/>
  <c r="W123" i="14"/>
  <c r="W89" i="14"/>
  <c r="W90" i="14" s="1"/>
  <c r="D12" i="14" s="1"/>
  <c r="X80" i="15"/>
  <c r="X101" i="15" s="1"/>
  <c r="X39" i="15"/>
  <c r="W60" i="15"/>
  <c r="W125" i="14"/>
  <c r="X79" i="14"/>
  <c r="X98" i="14" s="1"/>
  <c r="X41" i="14"/>
  <c r="W61" i="14"/>
  <c r="W129" i="15"/>
  <c r="X80" i="14"/>
  <c r="X99" i="14" s="1"/>
  <c r="X42" i="14"/>
  <c r="W62" i="14"/>
  <c r="W122" i="14"/>
  <c r="Y82" i="14"/>
  <c r="Y44" i="14"/>
  <c r="X64" i="14"/>
  <c r="W126" i="14"/>
  <c r="W123" i="15"/>
  <c r="W53" i="15"/>
  <c r="C4" i="15" s="1"/>
  <c r="X37" i="15"/>
  <c r="Y78" i="15" s="1"/>
  <c r="W58" i="15"/>
  <c r="V109" i="14"/>
  <c r="V114" i="14"/>
  <c r="V129" i="14" s="1"/>
  <c r="X79" i="15"/>
  <c r="X100" i="15" s="1"/>
  <c r="X38" i="15"/>
  <c r="W59" i="15"/>
  <c r="X82" i="15"/>
  <c r="X103" i="15" s="1"/>
  <c r="X41" i="15"/>
  <c r="W62" i="15"/>
  <c r="X86" i="15"/>
  <c r="X107" i="15" s="1"/>
  <c r="X45" i="15"/>
  <c r="W66" i="15"/>
  <c r="V72" i="14"/>
  <c r="W94" i="15"/>
  <c r="W95" i="15" s="1"/>
  <c r="C12" i="15" s="1"/>
  <c r="Y83" i="14"/>
  <c r="Y102" i="14" s="1"/>
  <c r="Y45" i="14"/>
  <c r="X65" i="14"/>
  <c r="X106" i="15"/>
  <c r="W127" i="15"/>
  <c r="W128" i="15"/>
  <c r="X83" i="15"/>
  <c r="X104" i="15" s="1"/>
  <c r="X42" i="15"/>
  <c r="W63" i="15"/>
  <c r="W121" i="14"/>
  <c r="Z85" i="15"/>
  <c r="Z44" i="15"/>
  <c r="Y65" i="15"/>
  <c r="X87" i="15"/>
  <c r="X108" i="15" s="1"/>
  <c r="X46" i="15"/>
  <c r="W67" i="15"/>
  <c r="W117" i="14"/>
  <c r="W124" i="14"/>
  <c r="X87" i="14"/>
  <c r="X106" i="14" s="1"/>
  <c r="X49" i="14"/>
  <c r="W69" i="14"/>
  <c r="W116" i="14"/>
  <c r="W52" i="14"/>
  <c r="D4" i="14" s="1"/>
  <c r="X75" i="14"/>
  <c r="X94" i="14" s="1"/>
  <c r="X37" i="14"/>
  <c r="W57" i="14"/>
  <c r="X76" i="14"/>
  <c r="X38" i="14"/>
  <c r="W58" i="14"/>
  <c r="Z84" i="14"/>
  <c r="Z103" i="14" s="1"/>
  <c r="Z46" i="14"/>
  <c r="Y66" i="14"/>
  <c r="Y86" i="14"/>
  <c r="Y48" i="14"/>
  <c r="X68" i="14"/>
  <c r="X84" i="15"/>
  <c r="X105" i="15" s="1"/>
  <c r="X43" i="15"/>
  <c r="W64" i="15"/>
  <c r="W64" i="12"/>
  <c r="V44" i="12"/>
  <c r="X48" i="12"/>
  <c r="X56" i="12" s="1"/>
  <c r="X34" i="12"/>
  <c r="W42" i="12"/>
  <c r="W55" i="12"/>
  <c r="V58" i="12"/>
  <c r="V63" i="12"/>
  <c r="V66" i="12" s="1"/>
  <c r="W50" i="12"/>
  <c r="W51" i="12" s="1"/>
  <c r="C12" i="12" s="1"/>
  <c r="X47" i="12"/>
  <c r="X33" i="12"/>
  <c r="W36" i="12"/>
  <c r="W41" i="12"/>
  <c r="F38" i="3" l="1"/>
  <c r="J34" i="3"/>
  <c r="J38" i="3" s="1"/>
  <c r="Y129" i="17"/>
  <c r="Y156" i="17" s="1"/>
  <c r="X151" i="16"/>
  <c r="Y224" i="16"/>
  <c r="Y294" i="16" s="1"/>
  <c r="Y86" i="16"/>
  <c r="X156" i="16"/>
  <c r="J28" i="3"/>
  <c r="J16" i="3"/>
  <c r="F28" i="3"/>
  <c r="X50" i="12"/>
  <c r="X51" i="12" s="1"/>
  <c r="J52" i="3"/>
  <c r="W44" i="12"/>
  <c r="C8" i="12" s="1"/>
  <c r="Y81" i="15"/>
  <c r="Y102" i="15" s="1"/>
  <c r="Y40" i="15"/>
  <c r="X61" i="15"/>
  <c r="C4" i="12"/>
  <c r="F11" i="3"/>
  <c r="F12" i="3" s="1"/>
  <c r="W50" i="18"/>
  <c r="C8" i="18" s="1"/>
  <c r="Z56" i="18"/>
  <c r="Z69" i="18" s="1"/>
  <c r="Z31" i="18"/>
  <c r="Z44" i="18" s="1"/>
  <c r="Z60" i="18"/>
  <c r="Z73" i="18" s="1"/>
  <c r="Z35" i="18"/>
  <c r="Y48" i="18"/>
  <c r="W74" i="15"/>
  <c r="C8" i="15" s="1"/>
  <c r="Y101" i="14"/>
  <c r="X95" i="14"/>
  <c r="X115" i="14" s="1"/>
  <c r="Y105" i="14"/>
  <c r="Y47" i="14"/>
  <c r="Y67" i="14" s="1"/>
  <c r="Y85" i="14"/>
  <c r="Y104" i="14" s="1"/>
  <c r="Y77" i="17"/>
  <c r="Z50" i="17"/>
  <c r="Z102" i="17"/>
  <c r="Z129" i="17" s="1"/>
  <c r="Z156" i="17" s="1"/>
  <c r="X85" i="17"/>
  <c r="Y58" i="17"/>
  <c r="Y85" i="17" s="1"/>
  <c r="Y110" i="17"/>
  <c r="Y137" i="17" s="1"/>
  <c r="AE47" i="17"/>
  <c r="AE99" i="17"/>
  <c r="X157" i="17"/>
  <c r="W93" i="17"/>
  <c r="C8" i="17" s="1"/>
  <c r="Z44" i="17"/>
  <c r="Z96" i="17"/>
  <c r="Y71" i="17"/>
  <c r="Z57" i="17"/>
  <c r="Z109" i="17"/>
  <c r="Y84" i="17"/>
  <c r="AB54" i="17"/>
  <c r="AB106" i="17"/>
  <c r="AA81" i="17"/>
  <c r="Y59" i="17"/>
  <c r="Y111" i="17"/>
  <c r="Y138" i="17" s="1"/>
  <c r="Z53" i="17"/>
  <c r="Z105" i="17"/>
  <c r="Y80" i="17"/>
  <c r="Z63" i="17"/>
  <c r="Z115" i="17"/>
  <c r="Z52" i="17"/>
  <c r="Z104" i="17"/>
  <c r="Z131" i="17" s="1"/>
  <c r="Y79" i="17"/>
  <c r="Y132" i="17"/>
  <c r="X159" i="17"/>
  <c r="Y83" i="17"/>
  <c r="Z56" i="17"/>
  <c r="Z108" i="17"/>
  <c r="Z135" i="17" s="1"/>
  <c r="Y90" i="17"/>
  <c r="Y103" i="17"/>
  <c r="Y130" i="17" s="1"/>
  <c r="Y51" i="17"/>
  <c r="X78" i="17"/>
  <c r="Y143" i="17"/>
  <c r="X170" i="17"/>
  <c r="Y123" i="17"/>
  <c r="X150" i="17"/>
  <c r="X118" i="17"/>
  <c r="X119" i="17" s="1"/>
  <c r="Y81" i="18"/>
  <c r="X166" i="17"/>
  <c r="Y155" i="17"/>
  <c r="Z61" i="17"/>
  <c r="Z113" i="17"/>
  <c r="Z140" i="17" s="1"/>
  <c r="Y88" i="17"/>
  <c r="Y167" i="17"/>
  <c r="AA62" i="17"/>
  <c r="AA114" i="17"/>
  <c r="Z89" i="17"/>
  <c r="X164" i="17"/>
  <c r="Z125" i="17"/>
  <c r="Y152" i="17"/>
  <c r="X124" i="17"/>
  <c r="W145" i="17"/>
  <c r="C5" i="17" s="1"/>
  <c r="C6" i="17" s="1"/>
  <c r="W151" i="17"/>
  <c r="Y85" i="18"/>
  <c r="Y86" i="18"/>
  <c r="X62" i="18"/>
  <c r="X63" i="18" s="1"/>
  <c r="X134" i="17"/>
  <c r="W161" i="17"/>
  <c r="Z30" i="18"/>
  <c r="Z55" i="18"/>
  <c r="Z68" i="18" s="1"/>
  <c r="Y43" i="18"/>
  <c r="Y162" i="17"/>
  <c r="Y48" i="17"/>
  <c r="Y100" i="17"/>
  <c r="X75" i="17"/>
  <c r="X66" i="17"/>
  <c r="Y136" i="17"/>
  <c r="X163" i="17"/>
  <c r="Y82" i="18"/>
  <c r="Y55" i="17"/>
  <c r="Y107" i="17"/>
  <c r="X82" i="17"/>
  <c r="AE64" i="17"/>
  <c r="AE116" i="17"/>
  <c r="AD91" i="17"/>
  <c r="Y83" i="18"/>
  <c r="Z34" i="18"/>
  <c r="Z59" i="18"/>
  <c r="Z72" i="18" s="1"/>
  <c r="Y47" i="18"/>
  <c r="Z45" i="17"/>
  <c r="Z97" i="17"/>
  <c r="Y72" i="17"/>
  <c r="Y158" i="17"/>
  <c r="X67" i="18"/>
  <c r="W75" i="18"/>
  <c r="C5" i="18" s="1"/>
  <c r="C6" i="18" s="1"/>
  <c r="W80" i="18"/>
  <c r="AB46" i="17"/>
  <c r="AB98" i="17"/>
  <c r="AA73" i="17"/>
  <c r="Y60" i="17"/>
  <c r="Y112" i="17"/>
  <c r="Y139" i="17" s="1"/>
  <c r="X87" i="17"/>
  <c r="Z32" i="18"/>
  <c r="Z57" i="18"/>
  <c r="Z70" i="18" s="1"/>
  <c r="Y45" i="18"/>
  <c r="X127" i="17"/>
  <c r="W154" i="17"/>
  <c r="Y33" i="18"/>
  <c r="Y58" i="18"/>
  <c r="X46" i="18"/>
  <c r="Y29" i="18"/>
  <c r="X37" i="18"/>
  <c r="Y54" i="18"/>
  <c r="X42" i="18"/>
  <c r="AA133" i="17"/>
  <c r="Z160" i="17"/>
  <c r="Z126" i="17"/>
  <c r="Y153" i="17"/>
  <c r="X71" i="18"/>
  <c r="W84" i="18"/>
  <c r="Y142" i="17"/>
  <c r="X169" i="17"/>
  <c r="Z49" i="17"/>
  <c r="Z101" i="17"/>
  <c r="Z128" i="17" s="1"/>
  <c r="Y76" i="17"/>
  <c r="Y141" i="17"/>
  <c r="X168" i="17"/>
  <c r="V172" i="17"/>
  <c r="X369" i="16"/>
  <c r="X399" i="16"/>
  <c r="X385" i="16"/>
  <c r="X407" i="16"/>
  <c r="X383" i="16"/>
  <c r="X367" i="16"/>
  <c r="X387" i="16"/>
  <c r="X392" i="16"/>
  <c r="X397" i="16"/>
  <c r="X389" i="16"/>
  <c r="X370" i="16"/>
  <c r="X419" i="16"/>
  <c r="X379" i="16"/>
  <c r="X415" i="16"/>
  <c r="X381" i="16"/>
  <c r="X393" i="16"/>
  <c r="X373" i="16"/>
  <c r="X395" i="16"/>
  <c r="X384" i="16"/>
  <c r="X403" i="16"/>
  <c r="X391" i="16"/>
  <c r="X375" i="16"/>
  <c r="X371" i="16"/>
  <c r="Z234" i="16"/>
  <c r="Z96" i="16"/>
  <c r="Y166" i="16"/>
  <c r="Y298" i="16"/>
  <c r="X368" i="16"/>
  <c r="Y296" i="16"/>
  <c r="X366" i="16"/>
  <c r="Y255" i="16"/>
  <c r="Y325" i="16" s="1"/>
  <c r="Y117" i="16"/>
  <c r="X187" i="16"/>
  <c r="Y343" i="16"/>
  <c r="X413" i="16"/>
  <c r="AA232" i="16"/>
  <c r="AA94" i="16"/>
  <c r="Z164" i="16"/>
  <c r="Y348" i="16"/>
  <c r="X418" i="16"/>
  <c r="Y316" i="16"/>
  <c r="X386" i="16"/>
  <c r="AA264" i="16"/>
  <c r="AA126" i="16"/>
  <c r="Z196" i="16"/>
  <c r="Z281" i="16"/>
  <c r="Z143" i="16"/>
  <c r="Y213" i="16"/>
  <c r="Z260" i="16"/>
  <c r="Z122" i="16"/>
  <c r="Y192" i="16"/>
  <c r="Y231" i="16"/>
  <c r="Y301" i="16" s="1"/>
  <c r="Y93" i="16"/>
  <c r="X163" i="16"/>
  <c r="Y347" i="16"/>
  <c r="X417" i="16"/>
  <c r="X376" i="16"/>
  <c r="Y335" i="16"/>
  <c r="X405" i="16"/>
  <c r="Z242" i="16"/>
  <c r="Z104" i="16"/>
  <c r="Y174" i="16"/>
  <c r="Y331" i="16"/>
  <c r="X401" i="16"/>
  <c r="Y245" i="16"/>
  <c r="Y315" i="16" s="1"/>
  <c r="Y107" i="16"/>
  <c r="X177" i="16"/>
  <c r="Y233" i="16"/>
  <c r="Y303" i="16" s="1"/>
  <c r="Y95" i="16"/>
  <c r="X165" i="16"/>
  <c r="Y351" i="16"/>
  <c r="X421" i="16"/>
  <c r="Z277" i="16"/>
  <c r="Z139" i="16"/>
  <c r="Y209" i="16"/>
  <c r="Y328" i="16"/>
  <c r="X398" i="16"/>
  <c r="Y235" i="16"/>
  <c r="Y305" i="16" s="1"/>
  <c r="Y97" i="16"/>
  <c r="X167" i="16"/>
  <c r="X388" i="16"/>
  <c r="Z270" i="16"/>
  <c r="Z132" i="16"/>
  <c r="Y202" i="16"/>
  <c r="Z276" i="16"/>
  <c r="Z138" i="16"/>
  <c r="Y208" i="16"/>
  <c r="Y236" i="16"/>
  <c r="Y306" i="16" s="1"/>
  <c r="Y98" i="16"/>
  <c r="X168" i="16"/>
  <c r="Z238" i="16"/>
  <c r="Z100" i="16"/>
  <c r="Y170" i="16"/>
  <c r="AA272" i="16"/>
  <c r="AA134" i="16"/>
  <c r="Z204" i="16"/>
  <c r="Y259" i="16"/>
  <c r="Y329" i="16" s="1"/>
  <c r="Y121" i="16"/>
  <c r="X191" i="16"/>
  <c r="Z265" i="16"/>
  <c r="Z127" i="16"/>
  <c r="Y197" i="16"/>
  <c r="Y271" i="16"/>
  <c r="Y341" i="16" s="1"/>
  <c r="Y133" i="16"/>
  <c r="X203" i="16"/>
  <c r="Y340" i="16"/>
  <c r="X410" i="16"/>
  <c r="Y330" i="16"/>
  <c r="X400" i="16"/>
  <c r="X380" i="16"/>
  <c r="Z282" i="16"/>
  <c r="Z144" i="16"/>
  <c r="Y214" i="16"/>
  <c r="Y239" i="16"/>
  <c r="Y309" i="16" s="1"/>
  <c r="Y101" i="16"/>
  <c r="X171" i="16"/>
  <c r="Y344" i="16"/>
  <c r="X414" i="16"/>
  <c r="Y279" i="16"/>
  <c r="Y349" i="16" s="1"/>
  <c r="Y141" i="16"/>
  <c r="X211" i="16"/>
  <c r="C6" i="16"/>
  <c r="Y267" i="16"/>
  <c r="Y337" i="16" s="1"/>
  <c r="Y129" i="16"/>
  <c r="X199" i="16"/>
  <c r="Z280" i="16"/>
  <c r="Z142" i="16"/>
  <c r="Y212" i="16"/>
  <c r="Y326" i="16"/>
  <c r="X396" i="16"/>
  <c r="Z254" i="16"/>
  <c r="Z116" i="16"/>
  <c r="Y186" i="16"/>
  <c r="Y249" i="16"/>
  <c r="Y319" i="16" s="1"/>
  <c r="Y111" i="16"/>
  <c r="X181" i="16"/>
  <c r="X295" i="16"/>
  <c r="X359" i="16" s="1"/>
  <c r="W365" i="16"/>
  <c r="W429" i="16" s="1"/>
  <c r="C9" i="16" s="1"/>
  <c r="Y240" i="16"/>
  <c r="Y310" i="16" s="1"/>
  <c r="Y102" i="16"/>
  <c r="X172" i="16"/>
  <c r="Z268" i="16"/>
  <c r="Z130" i="16"/>
  <c r="Y200" i="16"/>
  <c r="Y312" i="16"/>
  <c r="X382" i="16"/>
  <c r="W221" i="16"/>
  <c r="C8" i="16" s="1"/>
  <c r="Y342" i="16"/>
  <c r="X412" i="16"/>
  <c r="Y350" i="16"/>
  <c r="X420" i="16"/>
  <c r="Z250" i="16"/>
  <c r="Z112" i="16"/>
  <c r="Y182" i="16"/>
  <c r="Z274" i="16"/>
  <c r="Z136" i="16"/>
  <c r="Y206" i="16"/>
  <c r="Y263" i="16"/>
  <c r="Y333" i="16" s="1"/>
  <c r="Y125" i="16"/>
  <c r="X195" i="16"/>
  <c r="Y320" i="16"/>
  <c r="X390" i="16"/>
  <c r="Z261" i="16"/>
  <c r="Z123" i="16"/>
  <c r="Y193" i="16"/>
  <c r="Y339" i="16"/>
  <c r="X409" i="16"/>
  <c r="Y352" i="16"/>
  <c r="X422" i="16"/>
  <c r="X411" i="16"/>
  <c r="Z269" i="16"/>
  <c r="Z131" i="16"/>
  <c r="Y201" i="16"/>
  <c r="Y308" i="16"/>
  <c r="X378" i="16"/>
  <c r="Y336" i="16"/>
  <c r="X406" i="16"/>
  <c r="Y225" i="16"/>
  <c r="Y87" i="16"/>
  <c r="X157" i="16"/>
  <c r="Y275" i="16"/>
  <c r="Y345" i="16" s="1"/>
  <c r="Y137" i="16"/>
  <c r="X207" i="16"/>
  <c r="Z262" i="16"/>
  <c r="Z124" i="16"/>
  <c r="Y194" i="16"/>
  <c r="Y243" i="16"/>
  <c r="Y313" i="16" s="1"/>
  <c r="Y105" i="16"/>
  <c r="X175" i="16"/>
  <c r="Y324" i="16"/>
  <c r="X394" i="16"/>
  <c r="Y302" i="16"/>
  <c r="X372" i="16"/>
  <c r="Z226" i="16"/>
  <c r="Z88" i="16"/>
  <c r="Y158" i="16"/>
  <c r="Y253" i="16"/>
  <c r="Y323" i="16" s="1"/>
  <c r="Y115" i="16"/>
  <c r="X185" i="16"/>
  <c r="Y91" i="16"/>
  <c r="Y229" i="16"/>
  <c r="Y299" i="16" s="1"/>
  <c r="X161" i="16"/>
  <c r="Y230" i="16"/>
  <c r="Y300" i="16" s="1"/>
  <c r="Y92" i="16"/>
  <c r="X162" i="16"/>
  <c r="X364" i="16"/>
  <c r="Y346" i="16"/>
  <c r="X416" i="16"/>
  <c r="X377" i="16"/>
  <c r="Z256" i="16"/>
  <c r="Z118" i="16"/>
  <c r="Y188" i="16"/>
  <c r="Z266" i="16"/>
  <c r="Z128" i="16"/>
  <c r="Y198" i="16"/>
  <c r="Z273" i="16"/>
  <c r="Z135" i="16"/>
  <c r="Y205" i="16"/>
  <c r="Y334" i="16"/>
  <c r="X404" i="16"/>
  <c r="Y252" i="16"/>
  <c r="Y322" i="16" s="1"/>
  <c r="Y114" i="16"/>
  <c r="X184" i="16"/>
  <c r="AA228" i="16"/>
  <c r="AA90" i="16"/>
  <c r="Z160" i="16"/>
  <c r="Y241" i="16"/>
  <c r="Y311" i="16" s="1"/>
  <c r="Y103" i="16"/>
  <c r="X173" i="16"/>
  <c r="AA258" i="16"/>
  <c r="AA120" i="16"/>
  <c r="Z190" i="16"/>
  <c r="Y247" i="16"/>
  <c r="Y317" i="16" s="1"/>
  <c r="Y109" i="16"/>
  <c r="X179" i="16"/>
  <c r="Z278" i="16"/>
  <c r="Z140" i="16"/>
  <c r="Y210" i="16"/>
  <c r="Y338" i="16"/>
  <c r="X408" i="16"/>
  <c r="Y251" i="16"/>
  <c r="Y321" i="16" s="1"/>
  <c r="Y113" i="16"/>
  <c r="X183" i="16"/>
  <c r="Z246" i="16"/>
  <c r="Z108" i="16"/>
  <c r="Y178" i="16"/>
  <c r="X289" i="16"/>
  <c r="X290" i="16" s="1"/>
  <c r="Y244" i="16"/>
  <c r="Y314" i="16" s="1"/>
  <c r="Y106" i="16"/>
  <c r="X176" i="16"/>
  <c r="Y304" i="16"/>
  <c r="X374" i="16"/>
  <c r="Y332" i="16"/>
  <c r="X402" i="16"/>
  <c r="Y227" i="16"/>
  <c r="Y297" i="16" s="1"/>
  <c r="Y89" i="16"/>
  <c r="X159" i="16"/>
  <c r="Y257" i="16"/>
  <c r="Y327" i="16" s="1"/>
  <c r="Y119" i="16"/>
  <c r="X189" i="16"/>
  <c r="Y248" i="16"/>
  <c r="Y318" i="16" s="1"/>
  <c r="Y110" i="16"/>
  <c r="X180" i="16"/>
  <c r="Y237" i="16"/>
  <c r="Y307" i="16" s="1"/>
  <c r="Y99" i="16"/>
  <c r="X169" i="16"/>
  <c r="X119" i="14"/>
  <c r="X124" i="15"/>
  <c r="X129" i="15"/>
  <c r="X125" i="15"/>
  <c r="X120" i="14"/>
  <c r="X126" i="15"/>
  <c r="X118" i="14"/>
  <c r="X128" i="15"/>
  <c r="Y79" i="15"/>
  <c r="Y100" i="15" s="1"/>
  <c r="Y38" i="15"/>
  <c r="X59" i="15"/>
  <c r="X121" i="15"/>
  <c r="Z86" i="14"/>
  <c r="Z48" i="14"/>
  <c r="Y68" i="14"/>
  <c r="Y76" i="14"/>
  <c r="Y38" i="14"/>
  <c r="X58" i="14"/>
  <c r="X89" i="14"/>
  <c r="X90" i="14" s="1"/>
  <c r="X124" i="14"/>
  <c r="X53" i="15"/>
  <c r="Y37" i="15"/>
  <c r="Z78" i="15" s="1"/>
  <c r="X58" i="15"/>
  <c r="Z78" i="14"/>
  <c r="Z97" i="14" s="1"/>
  <c r="Z40" i="14"/>
  <c r="Y60" i="14"/>
  <c r="Y87" i="15"/>
  <c r="Y108" i="15" s="1"/>
  <c r="Y46" i="15"/>
  <c r="X67" i="15"/>
  <c r="X52" i="14"/>
  <c r="Y75" i="14"/>
  <c r="Y94" i="14" s="1"/>
  <c r="Y37" i="14"/>
  <c r="X57" i="14"/>
  <c r="X123" i="15"/>
  <c r="AA77" i="14"/>
  <c r="AA96" i="14" s="1"/>
  <c r="AA39" i="14"/>
  <c r="Z59" i="14"/>
  <c r="Y83" i="15"/>
  <c r="Y104" i="15" s="1"/>
  <c r="Y42" i="15"/>
  <c r="X63" i="15"/>
  <c r="Y106" i="15"/>
  <c r="X127" i="15"/>
  <c r="Y79" i="14"/>
  <c r="Y98" i="14" s="1"/>
  <c r="Y41" i="14"/>
  <c r="X61" i="14"/>
  <c r="X123" i="14"/>
  <c r="W115" i="15"/>
  <c r="C5" i="15" s="1"/>
  <c r="C6" i="15" s="1"/>
  <c r="X99" i="15"/>
  <c r="W120" i="15"/>
  <c r="W136" i="15" s="1"/>
  <c r="C9" i="15" s="1"/>
  <c r="X126" i="14"/>
  <c r="X121" i="14"/>
  <c r="X94" i="15"/>
  <c r="X95" i="15" s="1"/>
  <c r="Z82" i="14"/>
  <c r="Z44" i="14"/>
  <c r="Y64" i="14"/>
  <c r="Y81" i="14"/>
  <c r="Y100" i="14" s="1"/>
  <c r="Y43" i="14"/>
  <c r="X63" i="14"/>
  <c r="X125" i="14"/>
  <c r="Z83" i="14"/>
  <c r="Z102" i="14" s="1"/>
  <c r="Z45" i="14"/>
  <c r="Y65" i="14"/>
  <c r="Y82" i="15"/>
  <c r="Y103" i="15" s="1"/>
  <c r="Y41" i="15"/>
  <c r="X62" i="15"/>
  <c r="Y80" i="15"/>
  <c r="Y101" i="15" s="1"/>
  <c r="Y39" i="15"/>
  <c r="X60" i="15"/>
  <c r="X116" i="14"/>
  <c r="Y87" i="14"/>
  <c r="Y106" i="14" s="1"/>
  <c r="Y49" i="14"/>
  <c r="X69" i="14"/>
  <c r="X117" i="14"/>
  <c r="AA85" i="15"/>
  <c r="AA44" i="15"/>
  <c r="Z65" i="15"/>
  <c r="W109" i="14"/>
  <c r="D5" i="14" s="1"/>
  <c r="D6" i="14" s="1"/>
  <c r="W114" i="14"/>
  <c r="W129" i="14" s="1"/>
  <c r="D9" i="14" s="1"/>
  <c r="X122" i="14"/>
  <c r="Y80" i="14"/>
  <c r="Y99" i="14" s="1"/>
  <c r="Y42" i="14"/>
  <c r="X62" i="14"/>
  <c r="X122" i="15"/>
  <c r="Y84" i="15"/>
  <c r="Y105" i="15" s="1"/>
  <c r="Y43" i="15"/>
  <c r="X64" i="15"/>
  <c r="AA84" i="14"/>
  <c r="AA103" i="14" s="1"/>
  <c r="AA46" i="14"/>
  <c r="Z66" i="14"/>
  <c r="W72" i="14"/>
  <c r="D8" i="14" s="1"/>
  <c r="Y86" i="15"/>
  <c r="Y107" i="15" s="1"/>
  <c r="Y45" i="15"/>
  <c r="X66" i="15"/>
  <c r="X64" i="12"/>
  <c r="X55" i="12"/>
  <c r="W58" i="12"/>
  <c r="W63" i="12"/>
  <c r="W66" i="12" s="1"/>
  <c r="C9" i="12" s="1"/>
  <c r="Y47" i="12"/>
  <c r="X36" i="12"/>
  <c r="Y33" i="12"/>
  <c r="X41" i="12"/>
  <c r="Y48" i="12"/>
  <c r="Y56" i="12" s="1"/>
  <c r="Y34" i="12"/>
  <c r="X42" i="12"/>
  <c r="Y151" i="16" l="1"/>
  <c r="Y156" i="16"/>
  <c r="Z86" i="16"/>
  <c r="Z224" i="16"/>
  <c r="Z294" i="16" s="1"/>
  <c r="C10" i="12"/>
  <c r="X44" i="12"/>
  <c r="X50" i="18"/>
  <c r="AA35" i="18"/>
  <c r="AA60" i="18"/>
  <c r="AA73" i="18" s="1"/>
  <c r="Z48" i="18"/>
  <c r="Y61" i="15"/>
  <c r="Z81" i="15"/>
  <c r="Z102" i="15" s="1"/>
  <c r="Z40" i="15"/>
  <c r="C5" i="12"/>
  <c r="C6" i="12" s="1"/>
  <c r="J11" i="3"/>
  <c r="AA56" i="18"/>
  <c r="AA69" i="18" s="1"/>
  <c r="AA31" i="18"/>
  <c r="X74" i="15"/>
  <c r="Z105" i="14"/>
  <c r="Y95" i="14"/>
  <c r="Y115" i="14" s="1"/>
  <c r="Z101" i="14"/>
  <c r="X72" i="14"/>
  <c r="Z85" i="14"/>
  <c r="Z104" i="14" s="1"/>
  <c r="Z47" i="14"/>
  <c r="Z67" i="14" s="1"/>
  <c r="D10" i="14"/>
  <c r="AA50" i="17"/>
  <c r="AA102" i="17"/>
  <c r="AA129" i="17" s="1"/>
  <c r="AA156" i="17" s="1"/>
  <c r="Z77" i="17"/>
  <c r="AF47" i="17"/>
  <c r="AF99" i="17"/>
  <c r="Y66" i="17"/>
  <c r="Z58" i="17"/>
  <c r="Z110" i="17"/>
  <c r="Z137" i="17" s="1"/>
  <c r="AE74" i="17"/>
  <c r="Z132" i="17"/>
  <c r="Z159" i="17" s="1"/>
  <c r="Y157" i="17"/>
  <c r="AA108" i="17"/>
  <c r="AA135" i="17" s="1"/>
  <c r="AA56" i="17"/>
  <c r="AA83" i="17" s="1"/>
  <c r="Z83" i="17"/>
  <c r="AA52" i="17"/>
  <c r="AA104" i="17"/>
  <c r="AA131" i="17" s="1"/>
  <c r="Z79" i="17"/>
  <c r="Z51" i="17"/>
  <c r="Z103" i="17"/>
  <c r="Z130" i="17" s="1"/>
  <c r="Y165" i="17"/>
  <c r="AA53" i="17"/>
  <c r="AA105" i="17"/>
  <c r="Z80" i="17"/>
  <c r="AA115" i="17"/>
  <c r="AA63" i="17"/>
  <c r="AA90" i="17" s="1"/>
  <c r="Z90" i="17"/>
  <c r="Y86" i="17"/>
  <c r="Z59" i="17"/>
  <c r="Z111" i="17"/>
  <c r="Z138" i="17" s="1"/>
  <c r="AA96" i="17"/>
  <c r="AA44" i="17"/>
  <c r="Z71" i="17"/>
  <c r="AC54" i="17"/>
  <c r="AC106" i="17"/>
  <c r="AB81" i="17"/>
  <c r="Y159" i="17"/>
  <c r="X93" i="17"/>
  <c r="AA57" i="17"/>
  <c r="AA109" i="17"/>
  <c r="Z84" i="17"/>
  <c r="Y78" i="17"/>
  <c r="Z143" i="17"/>
  <c r="Y170" i="17"/>
  <c r="W172" i="17"/>
  <c r="C9" i="17" s="1"/>
  <c r="C10" i="17" s="1"/>
  <c r="Y118" i="17"/>
  <c r="Y119" i="17" s="1"/>
  <c r="Z123" i="17"/>
  <c r="Y150" i="17"/>
  <c r="Z85" i="18"/>
  <c r="Z81" i="18"/>
  <c r="AA45" i="17"/>
  <c r="AA97" i="17"/>
  <c r="Z72" i="17"/>
  <c r="Y134" i="17"/>
  <c r="X161" i="17"/>
  <c r="Z155" i="17"/>
  <c r="Y67" i="18"/>
  <c r="X75" i="18"/>
  <c r="X80" i="18"/>
  <c r="Z167" i="17"/>
  <c r="Z158" i="17"/>
  <c r="Z82" i="18"/>
  <c r="Z141" i="17"/>
  <c r="Y168" i="17"/>
  <c r="AA49" i="17"/>
  <c r="AA101" i="17"/>
  <c r="AA128" i="17" s="1"/>
  <c r="Z76" i="17"/>
  <c r="AA126" i="17"/>
  <c r="Z153" i="17"/>
  <c r="Z162" i="17"/>
  <c r="AA30" i="18"/>
  <c r="AA55" i="18"/>
  <c r="AA68" i="18" s="1"/>
  <c r="Z43" i="18"/>
  <c r="Z86" i="18"/>
  <c r="Y124" i="17"/>
  <c r="X145" i="17"/>
  <c r="X151" i="17"/>
  <c r="AB133" i="17"/>
  <c r="AA160" i="17"/>
  <c r="Y71" i="18"/>
  <c r="X84" i="18"/>
  <c r="Z55" i="17"/>
  <c r="Z107" i="17"/>
  <c r="Y82" i="17"/>
  <c r="Y164" i="17"/>
  <c r="Y166" i="17"/>
  <c r="AC46" i="17"/>
  <c r="AC98" i="17"/>
  <c r="AB73" i="17"/>
  <c r="Y62" i="18"/>
  <c r="Y63" i="18" s="1"/>
  <c r="Z60" i="17"/>
  <c r="Z112" i="17"/>
  <c r="Z139" i="17" s="1"/>
  <c r="Y87" i="17"/>
  <c r="AF64" i="17"/>
  <c r="AF116" i="17"/>
  <c r="AE91" i="17"/>
  <c r="Z136" i="17"/>
  <c r="Y163" i="17"/>
  <c r="AB62" i="17"/>
  <c r="AB114" i="17"/>
  <c r="AA89" i="17"/>
  <c r="Z29" i="18"/>
  <c r="Y37" i="18"/>
  <c r="Z54" i="18"/>
  <c r="Y42" i="18"/>
  <c r="Z142" i="17"/>
  <c r="Y169" i="17"/>
  <c r="Y127" i="17"/>
  <c r="X154" i="17"/>
  <c r="W88" i="18"/>
  <c r="C9" i="18" s="1"/>
  <c r="C10" i="18" s="1"/>
  <c r="AA59" i="18"/>
  <c r="AA72" i="18" s="1"/>
  <c r="AA34" i="18"/>
  <c r="Z47" i="18"/>
  <c r="Z33" i="18"/>
  <c r="Z58" i="18"/>
  <c r="Y46" i="18"/>
  <c r="Z83" i="18"/>
  <c r="AA61" i="17"/>
  <c r="AA113" i="17"/>
  <c r="AA140" i="17" s="1"/>
  <c r="Z88" i="17"/>
  <c r="AA32" i="18"/>
  <c r="AA57" i="18"/>
  <c r="AA70" i="18" s="1"/>
  <c r="Z45" i="18"/>
  <c r="Z48" i="17"/>
  <c r="Z100" i="17"/>
  <c r="Y75" i="17"/>
  <c r="AA125" i="17"/>
  <c r="Z152" i="17"/>
  <c r="Y380" i="16"/>
  <c r="Y375" i="16"/>
  <c r="Y369" i="16"/>
  <c r="Y419" i="16"/>
  <c r="Y388" i="16"/>
  <c r="Y367" i="16"/>
  <c r="Y371" i="16"/>
  <c r="Y395" i="16"/>
  <c r="Y381" i="16"/>
  <c r="Y415" i="16"/>
  <c r="Y397" i="16"/>
  <c r="Y379" i="16"/>
  <c r="Y391" i="16"/>
  <c r="Y383" i="16"/>
  <c r="Y403" i="16"/>
  <c r="Y399" i="16"/>
  <c r="Y377" i="16"/>
  <c r="Y376" i="16"/>
  <c r="Z331" i="16"/>
  <c r="Y401" i="16"/>
  <c r="AA260" i="16"/>
  <c r="AA122" i="16"/>
  <c r="Z192" i="16"/>
  <c r="Y389" i="16"/>
  <c r="Y392" i="16"/>
  <c r="Y385" i="16"/>
  <c r="Z332" i="16"/>
  <c r="Y402" i="16"/>
  <c r="Z244" i="16"/>
  <c r="Z314" i="16" s="1"/>
  <c r="Z106" i="16"/>
  <c r="Y176" i="16"/>
  <c r="Z230" i="16"/>
  <c r="Z300" i="16" s="1"/>
  <c r="Z92" i="16"/>
  <c r="Y162" i="16"/>
  <c r="Z253" i="16"/>
  <c r="Z323" i="16" s="1"/>
  <c r="Z115" i="16"/>
  <c r="Y185" i="16"/>
  <c r="Y289" i="16"/>
  <c r="Y290" i="16" s="1"/>
  <c r="AA261" i="16"/>
  <c r="AA123" i="16"/>
  <c r="Z193" i="16"/>
  <c r="Y295" i="16"/>
  <c r="Y359" i="16" s="1"/>
  <c r="X365" i="16"/>
  <c r="X429" i="16" s="1"/>
  <c r="Z267" i="16"/>
  <c r="Z337" i="16" s="1"/>
  <c r="Z129" i="16"/>
  <c r="Y199" i="16"/>
  <c r="AA282" i="16"/>
  <c r="AA144" i="16"/>
  <c r="Z214" i="16"/>
  <c r="Z348" i="16"/>
  <c r="Y418" i="16"/>
  <c r="AB232" i="16"/>
  <c r="AB94" i="16"/>
  <c r="AA164" i="16"/>
  <c r="Z229" i="16"/>
  <c r="Z299" i="16" s="1"/>
  <c r="Z91" i="16"/>
  <c r="Y161" i="16"/>
  <c r="AA281" i="16"/>
  <c r="AA143" i="16"/>
  <c r="Z213" i="16"/>
  <c r="Y384" i="16"/>
  <c r="Y393" i="16"/>
  <c r="Y370" i="16"/>
  <c r="Z257" i="16"/>
  <c r="Z327" i="16" s="1"/>
  <c r="Z119" i="16"/>
  <c r="Y189" i="16"/>
  <c r="Z251" i="16"/>
  <c r="Z321" i="16" s="1"/>
  <c r="Z113" i="16"/>
  <c r="Y183" i="16"/>
  <c r="Z241" i="16"/>
  <c r="Z311" i="16" s="1"/>
  <c r="Z103" i="16"/>
  <c r="Y173" i="16"/>
  <c r="AA273" i="16"/>
  <c r="AA135" i="16"/>
  <c r="Z205" i="16"/>
  <c r="Z339" i="16"/>
  <c r="Y409" i="16"/>
  <c r="Z342" i="16"/>
  <c r="Y412" i="16"/>
  <c r="AA280" i="16"/>
  <c r="AA142" i="16"/>
  <c r="Z212" i="16"/>
  <c r="Z340" i="16"/>
  <c r="Y410" i="16"/>
  <c r="AA265" i="16"/>
  <c r="AA127" i="16"/>
  <c r="Z197" i="16"/>
  <c r="AA238" i="16"/>
  <c r="AA100" i="16"/>
  <c r="Z170" i="16"/>
  <c r="AA270" i="16"/>
  <c r="AA132" i="16"/>
  <c r="Z202" i="16"/>
  <c r="Z235" i="16"/>
  <c r="Z305" i="16" s="1"/>
  <c r="Z97" i="16"/>
  <c r="Y167" i="16"/>
  <c r="Z335" i="16"/>
  <c r="Y405" i="16"/>
  <c r="AA234" i="16"/>
  <c r="AA96" i="16"/>
  <c r="Z166" i="16"/>
  <c r="Z336" i="16"/>
  <c r="Y406" i="16"/>
  <c r="Z347" i="16"/>
  <c r="Y417" i="16"/>
  <c r="Y373" i="16"/>
  <c r="Z248" i="16"/>
  <c r="Z318" i="16" s="1"/>
  <c r="Z110" i="16"/>
  <c r="Y180" i="16"/>
  <c r="Z247" i="16"/>
  <c r="Z317" i="16" s="1"/>
  <c r="Z109" i="16"/>
  <c r="Y179" i="16"/>
  <c r="Z334" i="16"/>
  <c r="Y404" i="16"/>
  <c r="Y364" i="16"/>
  <c r="Z350" i="16"/>
  <c r="Y420" i="16"/>
  <c r="Z326" i="16"/>
  <c r="Y396" i="16"/>
  <c r="Z279" i="16"/>
  <c r="Z349" i="16" s="1"/>
  <c r="Z141" i="16"/>
  <c r="Y211" i="16"/>
  <c r="Z239" i="16"/>
  <c r="Z309" i="16" s="1"/>
  <c r="Z101" i="16"/>
  <c r="Y171" i="16"/>
  <c r="Z351" i="16"/>
  <c r="Y421" i="16"/>
  <c r="Z316" i="16"/>
  <c r="Y386" i="16"/>
  <c r="Z338" i="16"/>
  <c r="Y408" i="16"/>
  <c r="Z259" i="16"/>
  <c r="Z329" i="16" s="1"/>
  <c r="Z121" i="16"/>
  <c r="Y191" i="16"/>
  <c r="Y387" i="16"/>
  <c r="AA278" i="16"/>
  <c r="AA140" i="16"/>
  <c r="Z210" i="16"/>
  <c r="AB228" i="16"/>
  <c r="AB90" i="16"/>
  <c r="AA160" i="16"/>
  <c r="Z275" i="16"/>
  <c r="Z345" i="16" s="1"/>
  <c r="Z137" i="16"/>
  <c r="Y207" i="16"/>
  <c r="Y411" i="16"/>
  <c r="Z352" i="16"/>
  <c r="Y422" i="16"/>
  <c r="AA274" i="16"/>
  <c r="AA136" i="16"/>
  <c r="Z206" i="16"/>
  <c r="AA250" i="16"/>
  <c r="AA112" i="16"/>
  <c r="Z182" i="16"/>
  <c r="C10" i="16"/>
  <c r="AB272" i="16"/>
  <c r="AB134" i="16"/>
  <c r="AA204" i="16"/>
  <c r="Z245" i="16"/>
  <c r="Z315" i="16" s="1"/>
  <c r="Z107" i="16"/>
  <c r="Y177" i="16"/>
  <c r="AA242" i="16"/>
  <c r="AA104" i="16"/>
  <c r="Z174" i="16"/>
  <c r="Z231" i="16"/>
  <c r="Z301" i="16" s="1"/>
  <c r="Z93" i="16"/>
  <c r="Y163" i="16"/>
  <c r="Z255" i="16"/>
  <c r="Z325" i="16" s="1"/>
  <c r="Z117" i="16"/>
  <c r="Y187" i="16"/>
  <c r="Z298" i="16"/>
  <c r="Y368" i="16"/>
  <c r="Z312" i="16"/>
  <c r="Y382" i="16"/>
  <c r="Z328" i="16"/>
  <c r="Y398" i="16"/>
  <c r="AB258" i="16"/>
  <c r="AB120" i="16"/>
  <c r="AA190" i="16"/>
  <c r="Z252" i="16"/>
  <c r="Z322" i="16" s="1"/>
  <c r="Z114" i="16"/>
  <c r="Y184" i="16"/>
  <c r="Z346" i="16"/>
  <c r="Y416" i="16"/>
  <c r="Z302" i="16"/>
  <c r="Y372" i="16"/>
  <c r="AA262" i="16"/>
  <c r="AA124" i="16"/>
  <c r="Z194" i="16"/>
  <c r="AA269" i="16"/>
  <c r="AA131" i="16"/>
  <c r="Z201" i="16"/>
  <c r="Z320" i="16"/>
  <c r="Y390" i="16"/>
  <c r="AA254" i="16"/>
  <c r="AA116" i="16"/>
  <c r="Z186" i="16"/>
  <c r="Z344" i="16"/>
  <c r="Y414" i="16"/>
  <c r="Z271" i="16"/>
  <c r="Z341" i="16" s="1"/>
  <c r="Z133" i="16"/>
  <c r="Y203" i="16"/>
  <c r="AA246" i="16"/>
  <c r="AA108" i="16"/>
  <c r="Z178" i="16"/>
  <c r="AA226" i="16"/>
  <c r="AA88" i="16"/>
  <c r="Z158" i="16"/>
  <c r="Z324" i="16"/>
  <c r="Y394" i="16"/>
  <c r="X221" i="16"/>
  <c r="Z308" i="16"/>
  <c r="Y378" i="16"/>
  <c r="Z263" i="16"/>
  <c r="Z333" i="16" s="1"/>
  <c r="Z125" i="16"/>
  <c r="Y195" i="16"/>
  <c r="AA268" i="16"/>
  <c r="AA130" i="16"/>
  <c r="Z200" i="16"/>
  <c r="Z330" i="16"/>
  <c r="Y400" i="16"/>
  <c r="AA276" i="16"/>
  <c r="AA138" i="16"/>
  <c r="Z208" i="16"/>
  <c r="AA277" i="16"/>
  <c r="AA139" i="16"/>
  <c r="Z209" i="16"/>
  <c r="Z343" i="16"/>
  <c r="Y413" i="16"/>
  <c r="Z304" i="16"/>
  <c r="Y374" i="16"/>
  <c r="Z296" i="16"/>
  <c r="Y366" i="16"/>
  <c r="Y407" i="16"/>
  <c r="Z237" i="16"/>
  <c r="Z307" i="16" s="1"/>
  <c r="Z99" i="16"/>
  <c r="Y169" i="16"/>
  <c r="Z227" i="16"/>
  <c r="Z297" i="16" s="1"/>
  <c r="Z89" i="16"/>
  <c r="Y159" i="16"/>
  <c r="AA266" i="16"/>
  <c r="AA128" i="16"/>
  <c r="Z198" i="16"/>
  <c r="AA256" i="16"/>
  <c r="AA118" i="16"/>
  <c r="Z188" i="16"/>
  <c r="Z243" i="16"/>
  <c r="Z313" i="16" s="1"/>
  <c r="Z105" i="16"/>
  <c r="Y175" i="16"/>
  <c r="Z225" i="16"/>
  <c r="Z87" i="16"/>
  <c r="Y157" i="16"/>
  <c r="Z240" i="16"/>
  <c r="Z310" i="16" s="1"/>
  <c r="Z102" i="16"/>
  <c r="Y172" i="16"/>
  <c r="Z249" i="16"/>
  <c r="Z319" i="16" s="1"/>
  <c r="Z111" i="16"/>
  <c r="Y181" i="16"/>
  <c r="Z236" i="16"/>
  <c r="Z306" i="16" s="1"/>
  <c r="Z98" i="16"/>
  <c r="Y168" i="16"/>
  <c r="Z233" i="16"/>
  <c r="Z303" i="16" s="1"/>
  <c r="Z95" i="16"/>
  <c r="Y165" i="16"/>
  <c r="AB264" i="16"/>
  <c r="AB126" i="16"/>
  <c r="AA196" i="16"/>
  <c r="Y119" i="14"/>
  <c r="Y126" i="15"/>
  <c r="Y122" i="15"/>
  <c r="Y125" i="15"/>
  <c r="Y126" i="14"/>
  <c r="Y128" i="15"/>
  <c r="Y118" i="14"/>
  <c r="Y129" i="15"/>
  <c r="Y124" i="15"/>
  <c r="Y120" i="14"/>
  <c r="Y123" i="14"/>
  <c r="Y121" i="14"/>
  <c r="Y52" i="14"/>
  <c r="Z75" i="14"/>
  <c r="Z94" i="14" s="1"/>
  <c r="Z37" i="14"/>
  <c r="Y57" i="14"/>
  <c r="Z87" i="15"/>
  <c r="Z108" i="15" s="1"/>
  <c r="Z46" i="15"/>
  <c r="Y67" i="15"/>
  <c r="AA86" i="14"/>
  <c r="AA48" i="14"/>
  <c r="Z68" i="14"/>
  <c r="Z86" i="15"/>
  <c r="Z107" i="15" s="1"/>
  <c r="Z45" i="15"/>
  <c r="Y66" i="15"/>
  <c r="AB84" i="14"/>
  <c r="AB103" i="14" s="1"/>
  <c r="AB46" i="14"/>
  <c r="AA66" i="14"/>
  <c r="AA83" i="14"/>
  <c r="AA102" i="14" s="1"/>
  <c r="AA45" i="14"/>
  <c r="Z65" i="14"/>
  <c r="Y125" i="14"/>
  <c r="Z76" i="14"/>
  <c r="Z38" i="14"/>
  <c r="Y58" i="14"/>
  <c r="Z80" i="15"/>
  <c r="Z101" i="15" s="1"/>
  <c r="Z39" i="15"/>
  <c r="Y60" i="15"/>
  <c r="Y117" i="14"/>
  <c r="Z81" i="14"/>
  <c r="Z100" i="14" s="1"/>
  <c r="Z43" i="14"/>
  <c r="Y63" i="14"/>
  <c r="X115" i="15"/>
  <c r="Y99" i="15"/>
  <c r="X120" i="15"/>
  <c r="X136" i="15" s="1"/>
  <c r="Z106" i="15"/>
  <c r="Y127" i="15"/>
  <c r="Y89" i="14"/>
  <c r="Y90" i="14" s="1"/>
  <c r="AA78" i="14"/>
  <c r="AA97" i="14" s="1"/>
  <c r="AA40" i="14"/>
  <c r="Z60" i="14"/>
  <c r="AA82" i="14"/>
  <c r="AA44" i="14"/>
  <c r="Z64" i="14"/>
  <c r="Y122" i="14"/>
  <c r="Z79" i="14"/>
  <c r="Z98" i="14" s="1"/>
  <c r="Z41" i="14"/>
  <c r="Y61" i="14"/>
  <c r="Y123" i="15"/>
  <c r="Z37" i="15"/>
  <c r="AA78" i="15" s="1"/>
  <c r="Y53" i="15"/>
  <c r="Y58" i="15"/>
  <c r="Y124" i="14"/>
  <c r="Z80" i="14"/>
  <c r="Z99" i="14" s="1"/>
  <c r="Z42" i="14"/>
  <c r="Y62" i="14"/>
  <c r="C10" i="15"/>
  <c r="Y121" i="15"/>
  <c r="X109" i="14"/>
  <c r="X114" i="14"/>
  <c r="X129" i="14" s="1"/>
  <c r="Y116" i="14"/>
  <c r="Z82" i="15"/>
  <c r="Z103" i="15" s="1"/>
  <c r="Z41" i="15"/>
  <c r="Y62" i="15"/>
  <c r="AB77" i="14"/>
  <c r="AB96" i="14" s="1"/>
  <c r="AB39" i="14"/>
  <c r="AA59" i="14"/>
  <c r="Z84" i="15"/>
  <c r="Z105" i="15" s="1"/>
  <c r="Z43" i="15"/>
  <c r="Y64" i="15"/>
  <c r="AB44" i="15"/>
  <c r="AB85" i="15"/>
  <c r="AA65" i="15"/>
  <c r="Z87" i="14"/>
  <c r="Z106" i="14" s="1"/>
  <c r="Z49" i="14"/>
  <c r="Y69" i="14"/>
  <c r="Z83" i="15"/>
  <c r="Z104" i="15" s="1"/>
  <c r="Z42" i="15"/>
  <c r="Y63" i="15"/>
  <c r="Y94" i="15"/>
  <c r="Y95" i="15" s="1"/>
  <c r="Z79" i="15"/>
  <c r="Z100" i="15" s="1"/>
  <c r="Z38" i="15"/>
  <c r="Y59" i="15"/>
  <c r="Y64" i="12"/>
  <c r="Z47" i="12"/>
  <c r="Y36" i="12"/>
  <c r="Z33" i="12"/>
  <c r="Y41" i="12"/>
  <c r="X58" i="12"/>
  <c r="Y55" i="12"/>
  <c r="X63" i="12"/>
  <c r="X66" i="12" s="1"/>
  <c r="Y50" i="12"/>
  <c r="Y51" i="12" s="1"/>
  <c r="Z48" i="12"/>
  <c r="Z56" i="12" s="1"/>
  <c r="Z34" i="12"/>
  <c r="Y42" i="12"/>
  <c r="Z151" i="16" l="1"/>
  <c r="AA224" i="16"/>
  <c r="AA86" i="16"/>
  <c r="Z156" i="16"/>
  <c r="Y44" i="12"/>
  <c r="AB31" i="18"/>
  <c r="AB44" i="18" s="1"/>
  <c r="AB56" i="18"/>
  <c r="AB69" i="18" s="1"/>
  <c r="J12" i="3"/>
  <c r="AA81" i="15"/>
  <c r="AA102" i="15" s="1"/>
  <c r="AA40" i="15"/>
  <c r="Z61" i="15"/>
  <c r="AB35" i="18"/>
  <c r="AB60" i="18"/>
  <c r="AB73" i="18" s="1"/>
  <c r="AA48" i="18"/>
  <c r="AA44" i="18"/>
  <c r="Y74" i="15"/>
  <c r="AA101" i="14"/>
  <c r="Z95" i="14"/>
  <c r="Z115" i="14" s="1"/>
  <c r="AA105" i="14"/>
  <c r="Y72" i="14"/>
  <c r="AA47" i="14"/>
  <c r="AA67" i="14" s="1"/>
  <c r="AA85" i="14"/>
  <c r="AA104" i="14" s="1"/>
  <c r="AA132" i="17"/>
  <c r="AA159" i="17" s="1"/>
  <c r="AB102" i="17"/>
  <c r="AB129" i="17" s="1"/>
  <c r="AB156" i="17" s="1"/>
  <c r="AB50" i="17"/>
  <c r="AA77" i="17"/>
  <c r="Z118" i="17"/>
  <c r="Z119" i="17" s="1"/>
  <c r="AA58" i="17"/>
  <c r="AA110" i="17"/>
  <c r="AA137" i="17" s="1"/>
  <c r="Z85" i="17"/>
  <c r="AF74" i="17"/>
  <c r="AG47" i="17"/>
  <c r="AG99" i="17"/>
  <c r="Z165" i="17"/>
  <c r="Z157" i="17"/>
  <c r="AB109" i="17"/>
  <c r="AB57" i="17"/>
  <c r="AA84" i="17"/>
  <c r="Z66" i="17"/>
  <c r="AD54" i="17"/>
  <c r="AD106" i="17"/>
  <c r="AC81" i="17"/>
  <c r="AB108" i="17"/>
  <c r="AB135" i="17" s="1"/>
  <c r="AB56" i="17"/>
  <c r="AA59" i="17"/>
  <c r="AA111" i="17"/>
  <c r="AA138" i="17" s="1"/>
  <c r="AA165" i="17" s="1"/>
  <c r="Z86" i="17"/>
  <c r="AB53" i="17"/>
  <c r="AB105" i="17"/>
  <c r="AA80" i="17"/>
  <c r="AB63" i="17"/>
  <c r="AB90" i="17" s="1"/>
  <c r="AB115" i="17"/>
  <c r="AA103" i="17"/>
  <c r="AA130" i="17" s="1"/>
  <c r="AA51" i="17"/>
  <c r="Z78" i="17"/>
  <c r="Y93" i="17"/>
  <c r="AB44" i="17"/>
  <c r="AB96" i="17"/>
  <c r="AA71" i="17"/>
  <c r="AB104" i="17"/>
  <c r="AB131" i="17" s="1"/>
  <c r="AB52" i="17"/>
  <c r="AA79" i="17"/>
  <c r="AA143" i="17"/>
  <c r="Z170" i="17"/>
  <c r="AA123" i="17"/>
  <c r="Z150" i="17"/>
  <c r="Z166" i="17"/>
  <c r="AA83" i="18"/>
  <c r="AA167" i="17"/>
  <c r="AA85" i="18"/>
  <c r="AA81" i="18"/>
  <c r="Z127" i="17"/>
  <c r="Y154" i="17"/>
  <c r="AA141" i="17"/>
  <c r="Z168" i="17"/>
  <c r="AB125" i="17"/>
  <c r="AA152" i="17"/>
  <c r="AB61" i="17"/>
  <c r="AB113" i="17"/>
  <c r="AB140" i="17" s="1"/>
  <c r="AA88" i="17"/>
  <c r="AA33" i="18"/>
  <c r="AA58" i="18"/>
  <c r="Z46" i="18"/>
  <c r="AA86" i="18"/>
  <c r="AA162" i="17"/>
  <c r="Z67" i="18"/>
  <c r="Y75" i="18"/>
  <c r="Y80" i="18"/>
  <c r="AB59" i="18"/>
  <c r="AB72" i="18" s="1"/>
  <c r="AB34" i="18"/>
  <c r="AA47" i="18"/>
  <c r="Y50" i="18"/>
  <c r="AA112" i="17"/>
  <c r="AA139" i="17" s="1"/>
  <c r="AA60" i="17"/>
  <c r="Z87" i="17"/>
  <c r="AD46" i="17"/>
  <c r="AD98" i="17"/>
  <c r="AC73" i="17"/>
  <c r="AA55" i="17"/>
  <c r="AA107" i="17"/>
  <c r="Z82" i="17"/>
  <c r="X172" i="17"/>
  <c r="AB126" i="17"/>
  <c r="AA153" i="17"/>
  <c r="AB32" i="18"/>
  <c r="AB57" i="18"/>
  <c r="AB70" i="18" s="1"/>
  <c r="AA45" i="18"/>
  <c r="Z62" i="18"/>
  <c r="Z63" i="18" s="1"/>
  <c r="Z164" i="17"/>
  <c r="AA142" i="17"/>
  <c r="Z169" i="17"/>
  <c r="AC62" i="17"/>
  <c r="AC114" i="17"/>
  <c r="AB89" i="17"/>
  <c r="Z71" i="18"/>
  <c r="Y84" i="18"/>
  <c r="AB49" i="17"/>
  <c r="AB101" i="17"/>
  <c r="AB128" i="17" s="1"/>
  <c r="AA76" i="17"/>
  <c r="Z134" i="17"/>
  <c r="Y161" i="17"/>
  <c r="Z124" i="17"/>
  <c r="Y145" i="17"/>
  <c r="Y151" i="17"/>
  <c r="AB30" i="18"/>
  <c r="AB55" i="18"/>
  <c r="AB68" i="18" s="1"/>
  <c r="AA43" i="18"/>
  <c r="AA155" i="17"/>
  <c r="AA48" i="17"/>
  <c r="AA100" i="17"/>
  <c r="Z75" i="17"/>
  <c r="AA29" i="18"/>
  <c r="AA54" i="18"/>
  <c r="Z37" i="18"/>
  <c r="Z42" i="18"/>
  <c r="AG116" i="17"/>
  <c r="AG64" i="17"/>
  <c r="AF91" i="17"/>
  <c r="AA136" i="17"/>
  <c r="Z163" i="17"/>
  <c r="AC133" i="17"/>
  <c r="AB160" i="17"/>
  <c r="AA82" i="18"/>
  <c r="AA158" i="17"/>
  <c r="X88" i="18"/>
  <c r="AB45" i="17"/>
  <c r="AB97" i="17"/>
  <c r="AA72" i="17"/>
  <c r="Z367" i="16"/>
  <c r="Z403" i="16"/>
  <c r="Z385" i="16"/>
  <c r="Z415" i="16"/>
  <c r="Z397" i="16"/>
  <c r="Z389" i="16"/>
  <c r="Z377" i="16"/>
  <c r="Z392" i="16"/>
  <c r="Z371" i="16"/>
  <c r="Z399" i="16"/>
  <c r="Z387" i="16"/>
  <c r="Z381" i="16"/>
  <c r="Z373" i="16"/>
  <c r="Z379" i="16"/>
  <c r="Z391" i="16"/>
  <c r="Z395" i="16"/>
  <c r="Z376" i="16"/>
  <c r="Z383" i="16"/>
  <c r="Z411" i="16"/>
  <c r="Z419" i="16"/>
  <c r="AB254" i="16"/>
  <c r="AB116" i="16"/>
  <c r="AA186" i="16"/>
  <c r="AB234" i="16"/>
  <c r="AB96" i="16"/>
  <c r="AA166" i="16"/>
  <c r="AA324" i="16"/>
  <c r="Z394" i="16"/>
  <c r="AB246" i="16"/>
  <c r="AB108" i="16"/>
  <c r="AA178" i="16"/>
  <c r="AB262" i="16"/>
  <c r="AB124" i="16"/>
  <c r="AA194" i="16"/>
  <c r="AA231" i="16"/>
  <c r="AA301" i="16" s="1"/>
  <c r="AA93" i="16"/>
  <c r="Z163" i="16"/>
  <c r="AB274" i="16"/>
  <c r="AB136" i="16"/>
  <c r="AA206" i="16"/>
  <c r="AA350" i="16"/>
  <c r="Z420" i="16"/>
  <c r="AA334" i="16"/>
  <c r="Z404" i="16"/>
  <c r="AB238" i="16"/>
  <c r="AB100" i="16"/>
  <c r="AA170" i="16"/>
  <c r="AA251" i="16"/>
  <c r="AA321" i="16" s="1"/>
  <c r="AA113" i="16"/>
  <c r="Z183" i="16"/>
  <c r="AC232" i="16"/>
  <c r="AC94" i="16"/>
  <c r="AB164" i="16"/>
  <c r="Z295" i="16"/>
  <c r="Z359" i="16" s="1"/>
  <c r="Y365" i="16"/>
  <c r="Y429" i="16" s="1"/>
  <c r="AA332" i="16"/>
  <c r="Z402" i="16"/>
  <c r="AB260" i="16"/>
  <c r="AB122" i="16"/>
  <c r="AA192" i="16"/>
  <c r="AA243" i="16"/>
  <c r="AA313" i="16" s="1"/>
  <c r="AA105" i="16"/>
  <c r="Z175" i="16"/>
  <c r="AA344" i="16"/>
  <c r="Z414" i="16"/>
  <c r="AA308" i="16"/>
  <c r="Z378" i="16"/>
  <c r="AA225" i="16"/>
  <c r="AA87" i="16"/>
  <c r="Z157" i="16"/>
  <c r="Z407" i="16"/>
  <c r="AA343" i="16"/>
  <c r="Z413" i="16"/>
  <c r="AA328" i="16"/>
  <c r="Z398" i="16"/>
  <c r="AB278" i="16"/>
  <c r="AB140" i="16"/>
  <c r="AA210" i="16"/>
  <c r="AA338" i="16"/>
  <c r="Z408" i="16"/>
  <c r="AA294" i="16"/>
  <c r="Z364" i="16"/>
  <c r="AA336" i="16"/>
  <c r="Z406" i="16"/>
  <c r="AB270" i="16"/>
  <c r="AB132" i="16"/>
  <c r="AA202" i="16"/>
  <c r="AA229" i="16"/>
  <c r="AA299" i="16" s="1"/>
  <c r="AA91" i="16"/>
  <c r="Z161" i="16"/>
  <c r="AA267" i="16"/>
  <c r="AA337" i="16" s="1"/>
  <c r="AA129" i="16"/>
  <c r="Z199" i="16"/>
  <c r="AA302" i="16"/>
  <c r="Z372" i="16"/>
  <c r="AA335" i="16"/>
  <c r="Z405" i="16"/>
  <c r="Z370" i="16"/>
  <c r="AA244" i="16"/>
  <c r="AA314" i="16" s="1"/>
  <c r="AA106" i="16"/>
  <c r="Z176" i="16"/>
  <c r="Z369" i="16"/>
  <c r="AB256" i="16"/>
  <c r="AB118" i="16"/>
  <c r="AA188" i="16"/>
  <c r="AB266" i="16"/>
  <c r="AB128" i="16"/>
  <c r="AA198" i="16"/>
  <c r="AA271" i="16"/>
  <c r="AA341" i="16" s="1"/>
  <c r="AA133" i="16"/>
  <c r="Z203" i="16"/>
  <c r="AC272" i="16"/>
  <c r="AC134" i="16"/>
  <c r="AB204" i="16"/>
  <c r="AB250" i="16"/>
  <c r="AB112" i="16"/>
  <c r="AA182" i="16"/>
  <c r="AA275" i="16"/>
  <c r="AA345" i="16" s="1"/>
  <c r="AA137" i="16"/>
  <c r="Z207" i="16"/>
  <c r="AA259" i="16"/>
  <c r="AA329" i="16" s="1"/>
  <c r="AA121" i="16"/>
  <c r="Z191" i="16"/>
  <c r="AA339" i="16"/>
  <c r="Z409" i="16"/>
  <c r="AB273" i="16"/>
  <c r="AB135" i="16"/>
  <c r="AA205" i="16"/>
  <c r="AA241" i="16"/>
  <c r="AA311" i="16" s="1"/>
  <c r="AA103" i="16"/>
  <c r="Z173" i="16"/>
  <c r="Z393" i="16"/>
  <c r="AB281" i="16"/>
  <c r="AB143" i="16"/>
  <c r="AA213" i="16"/>
  <c r="AB282" i="16"/>
  <c r="AB144" i="16"/>
  <c r="AA214" i="16"/>
  <c r="AB277" i="16"/>
  <c r="AB139" i="16"/>
  <c r="AA209" i="16"/>
  <c r="AA233" i="16"/>
  <c r="AA303" i="16" s="1"/>
  <c r="AA95" i="16"/>
  <c r="Z165" i="16"/>
  <c r="AA227" i="16"/>
  <c r="AA297" i="16" s="1"/>
  <c r="AA89" i="16"/>
  <c r="Z159" i="16"/>
  <c r="AA304" i="16"/>
  <c r="Z374" i="16"/>
  <c r="AB226" i="16"/>
  <c r="AB88" i="16"/>
  <c r="AA158" i="16"/>
  <c r="AA255" i="16"/>
  <c r="AA325" i="16" s="1"/>
  <c r="AA117" i="16"/>
  <c r="Z187" i="16"/>
  <c r="AA245" i="16"/>
  <c r="AA315" i="16" s="1"/>
  <c r="AA107" i="16"/>
  <c r="Z177" i="16"/>
  <c r="AC228" i="16"/>
  <c r="AC90" i="16"/>
  <c r="AB160" i="16"/>
  <c r="AA326" i="16"/>
  <c r="Z396" i="16"/>
  <c r="AA257" i="16"/>
  <c r="AA327" i="16" s="1"/>
  <c r="AA119" i="16"/>
  <c r="Z189" i="16"/>
  <c r="AB276" i="16"/>
  <c r="AB138" i="16"/>
  <c r="AA208" i="16"/>
  <c r="AA346" i="16"/>
  <c r="Z416" i="16"/>
  <c r="AA352" i="16"/>
  <c r="Z422" i="16"/>
  <c r="AA348" i="16"/>
  <c r="Z418" i="16"/>
  <c r="Z388" i="16"/>
  <c r="Y221" i="16"/>
  <c r="AA236" i="16"/>
  <c r="AA306" i="16" s="1"/>
  <c r="AA98" i="16"/>
  <c r="Z168" i="16"/>
  <c r="AA330" i="16"/>
  <c r="Z400" i="16"/>
  <c r="AB268" i="16"/>
  <c r="AB130" i="16"/>
  <c r="AA200" i="16"/>
  <c r="AA351" i="16"/>
  <c r="Z421" i="16"/>
  <c r="AA342" i="16"/>
  <c r="Z412" i="16"/>
  <c r="Z375" i="16"/>
  <c r="Z289" i="16"/>
  <c r="Z290" i="16" s="1"/>
  <c r="AC264" i="16"/>
  <c r="AC126" i="16"/>
  <c r="AB196" i="16"/>
  <c r="AA237" i="16"/>
  <c r="AA307" i="16" s="1"/>
  <c r="AA99" i="16"/>
  <c r="Z169" i="16"/>
  <c r="AA296" i="16"/>
  <c r="Z366" i="16"/>
  <c r="AA263" i="16"/>
  <c r="AA333" i="16" s="1"/>
  <c r="AA125" i="16"/>
  <c r="Z195" i="16"/>
  <c r="AA252" i="16"/>
  <c r="AA322" i="16" s="1"/>
  <c r="AA114" i="16"/>
  <c r="Z184" i="16"/>
  <c r="AA312" i="16"/>
  <c r="Z382" i="16"/>
  <c r="AA298" i="16"/>
  <c r="Z368" i="16"/>
  <c r="AA316" i="16"/>
  <c r="Z386" i="16"/>
  <c r="AA279" i="16"/>
  <c r="AA349" i="16" s="1"/>
  <c r="AA141" i="16"/>
  <c r="Z211" i="16"/>
  <c r="AA247" i="16"/>
  <c r="AA317" i="16" s="1"/>
  <c r="AA109" i="16"/>
  <c r="Z179" i="16"/>
  <c r="AA347" i="16"/>
  <c r="Z417" i="16"/>
  <c r="AA235" i="16"/>
  <c r="AA305" i="16" s="1"/>
  <c r="AA97" i="16"/>
  <c r="Z167" i="16"/>
  <c r="Z384" i="16"/>
  <c r="AA331" i="16"/>
  <c r="Z401" i="16"/>
  <c r="AC258" i="16"/>
  <c r="AC120" i="16"/>
  <c r="AB190" i="16"/>
  <c r="AB265" i="16"/>
  <c r="AB127" i="16"/>
  <c r="AA197" i="16"/>
  <c r="AA253" i="16"/>
  <c r="AA323" i="16" s="1"/>
  <c r="AA115" i="16"/>
  <c r="Z185" i="16"/>
  <c r="Z380" i="16"/>
  <c r="AA249" i="16"/>
  <c r="AA319" i="16" s="1"/>
  <c r="AA111" i="16"/>
  <c r="Z181" i="16"/>
  <c r="AA240" i="16"/>
  <c r="AA310" i="16" s="1"/>
  <c r="AA102" i="16"/>
  <c r="Z172" i="16"/>
  <c r="AA320" i="16"/>
  <c r="Z390" i="16"/>
  <c r="AB269" i="16"/>
  <c r="AB131" i="16"/>
  <c r="AA201" i="16"/>
  <c r="AB242" i="16"/>
  <c r="AB104" i="16"/>
  <c r="AA174" i="16"/>
  <c r="AA239" i="16"/>
  <c r="AA309" i="16" s="1"/>
  <c r="AA101" i="16"/>
  <c r="Z171" i="16"/>
  <c r="AA248" i="16"/>
  <c r="AA318" i="16" s="1"/>
  <c r="AA110" i="16"/>
  <c r="Z180" i="16"/>
  <c r="AA340" i="16"/>
  <c r="Z410" i="16"/>
  <c r="AB280" i="16"/>
  <c r="AB142" i="16"/>
  <c r="AA212" i="16"/>
  <c r="AB261" i="16"/>
  <c r="AB123" i="16"/>
  <c r="AA193" i="16"/>
  <c r="AA230" i="16"/>
  <c r="AA300" i="16" s="1"/>
  <c r="AA92" i="16"/>
  <c r="Z162" i="16"/>
  <c r="Z126" i="14"/>
  <c r="Z118" i="14"/>
  <c r="Z124" i="15"/>
  <c r="Z120" i="14"/>
  <c r="Z122" i="15"/>
  <c r="Z125" i="15"/>
  <c r="Z129" i="15"/>
  <c r="Z126" i="15"/>
  <c r="Z128" i="15"/>
  <c r="Z119" i="14"/>
  <c r="AC85" i="15"/>
  <c r="AC44" i="15"/>
  <c r="AB65" i="15"/>
  <c r="AA82" i="15"/>
  <c r="AA103" i="15" s="1"/>
  <c r="AA41" i="15"/>
  <c r="Z62" i="15"/>
  <c r="AA37" i="15"/>
  <c r="AB78" i="15" s="1"/>
  <c r="Z53" i="15"/>
  <c r="Z58" i="15"/>
  <c r="Z99" i="15"/>
  <c r="Y115" i="15"/>
  <c r="Y120" i="15"/>
  <c r="Y136" i="15" s="1"/>
  <c r="AA86" i="15"/>
  <c r="AA107" i="15" s="1"/>
  <c r="AA45" i="15"/>
  <c r="Z66" i="15"/>
  <c r="AA75" i="14"/>
  <c r="AA94" i="14" s="1"/>
  <c r="Z52" i="14"/>
  <c r="AA37" i="14"/>
  <c r="Z57" i="14"/>
  <c r="Z121" i="14"/>
  <c r="Z94" i="15"/>
  <c r="Z95" i="15" s="1"/>
  <c r="AB83" i="14"/>
  <c r="AB102" i="14" s="1"/>
  <c r="AB45" i="14"/>
  <c r="AA65" i="14"/>
  <c r="Z89" i="14"/>
  <c r="Z90" i="14" s="1"/>
  <c r="AA83" i="15"/>
  <c r="AA104" i="15" s="1"/>
  <c r="AA42" i="15"/>
  <c r="Z63" i="15"/>
  <c r="AA81" i="14"/>
  <c r="AA100" i="14" s="1"/>
  <c r="AA43" i="14"/>
  <c r="Z63" i="14"/>
  <c r="AC84" i="14"/>
  <c r="AC103" i="14" s="1"/>
  <c r="AC46" i="14"/>
  <c r="AB66" i="14"/>
  <c r="AA87" i="15"/>
  <c r="AA108" i="15" s="1"/>
  <c r="AA46" i="15"/>
  <c r="Z67" i="15"/>
  <c r="AA87" i="14"/>
  <c r="AA106" i="14" s="1"/>
  <c r="AA49" i="14"/>
  <c r="Z69" i="14"/>
  <c r="Z123" i="15"/>
  <c r="Z122" i="14"/>
  <c r="Z117" i="14"/>
  <c r="AC77" i="14"/>
  <c r="AC96" i="14" s="1"/>
  <c r="AC39" i="14"/>
  <c r="AB59" i="14"/>
  <c r="Z124" i="14"/>
  <c r="AA106" i="15"/>
  <c r="Z127" i="15"/>
  <c r="AB86" i="14"/>
  <c r="AB48" i="14"/>
  <c r="AA68" i="14"/>
  <c r="AA79" i="15"/>
  <c r="AA100" i="15" s="1"/>
  <c r="AA38" i="15"/>
  <c r="Z59" i="15"/>
  <c r="AA80" i="14"/>
  <c r="AA99" i="14" s="1"/>
  <c r="AA42" i="14"/>
  <c r="Z62" i="14"/>
  <c r="AB78" i="14"/>
  <c r="AB97" i="14" s="1"/>
  <c r="AB40" i="14"/>
  <c r="AA60" i="14"/>
  <c r="AA80" i="15"/>
  <c r="AA101" i="15" s="1"/>
  <c r="AA39" i="15"/>
  <c r="Z60" i="15"/>
  <c r="AA76" i="14"/>
  <c r="AA38" i="14"/>
  <c r="Z58" i="14"/>
  <c r="Z123" i="14"/>
  <c r="Z121" i="15"/>
  <c r="Y109" i="14"/>
  <c r="Y114" i="14"/>
  <c r="Y129" i="14" s="1"/>
  <c r="AA79" i="14"/>
  <c r="AA98" i="14" s="1"/>
  <c r="AA41" i="14"/>
  <c r="Z61" i="14"/>
  <c r="AA84" i="15"/>
  <c r="AA105" i="15" s="1"/>
  <c r="AA43" i="15"/>
  <c r="Z64" i="15"/>
  <c r="Z116" i="14"/>
  <c r="AB82" i="14"/>
  <c r="AB44" i="14"/>
  <c r="AA64" i="14"/>
  <c r="Z125" i="14"/>
  <c r="Z64" i="12"/>
  <c r="AA47" i="12"/>
  <c r="Z36" i="12"/>
  <c r="AA33" i="12"/>
  <c r="Z41" i="12"/>
  <c r="Z55" i="12"/>
  <c r="Y58" i="12"/>
  <c r="Y63" i="12"/>
  <c r="Y66" i="12" s="1"/>
  <c r="AA48" i="12"/>
  <c r="AA56" i="12" s="1"/>
  <c r="AA34" i="12"/>
  <c r="Z42" i="12"/>
  <c r="Z50" i="12"/>
  <c r="Z51" i="12" s="1"/>
  <c r="AA151" i="16" l="1"/>
  <c r="AB86" i="16"/>
  <c r="AA156" i="16"/>
  <c r="AB224" i="16"/>
  <c r="AA62" i="18"/>
  <c r="AA63" i="18" s="1"/>
  <c r="AB81" i="15"/>
  <c r="AB102" i="15" s="1"/>
  <c r="AB40" i="15"/>
  <c r="AB61" i="15" s="1"/>
  <c r="AA61" i="15"/>
  <c r="AA50" i="12"/>
  <c r="AA51" i="12" s="1"/>
  <c r="AC35" i="18"/>
  <c r="AC60" i="18"/>
  <c r="AC73" i="18" s="1"/>
  <c r="AB48" i="18"/>
  <c r="AC56" i="18"/>
  <c r="AC69" i="18" s="1"/>
  <c r="AC31" i="18"/>
  <c r="Z74" i="15"/>
  <c r="AB105" i="14"/>
  <c r="AA95" i="14"/>
  <c r="AA115" i="14" s="1"/>
  <c r="AB101" i="14"/>
  <c r="AB47" i="14"/>
  <c r="AB67" i="14" s="1"/>
  <c r="AB85" i="14"/>
  <c r="AB104" i="14" s="1"/>
  <c r="AB132" i="17"/>
  <c r="AB159" i="17" s="1"/>
  <c r="AC102" i="17"/>
  <c r="AC129" i="17" s="1"/>
  <c r="AC156" i="17" s="1"/>
  <c r="AC50" i="17"/>
  <c r="AB77" i="17"/>
  <c r="AH47" i="17"/>
  <c r="AH74" i="17" s="1"/>
  <c r="AH99" i="17"/>
  <c r="AG74" i="17"/>
  <c r="AB110" i="17"/>
  <c r="AB137" i="17" s="1"/>
  <c r="AB58" i="17"/>
  <c r="AA85" i="17"/>
  <c r="Z93" i="17"/>
  <c r="AA157" i="17"/>
  <c r="AB103" i="17"/>
  <c r="AB130" i="17" s="1"/>
  <c r="AB51" i="17"/>
  <c r="AB78" i="17" s="1"/>
  <c r="AC44" i="17"/>
  <c r="AC96" i="17"/>
  <c r="AB71" i="17"/>
  <c r="AC56" i="17"/>
  <c r="AC108" i="17"/>
  <c r="AC135" i="17" s="1"/>
  <c r="AB83" i="17"/>
  <c r="AC109" i="17"/>
  <c r="AC57" i="17"/>
  <c r="AC84" i="17" s="1"/>
  <c r="AC63" i="17"/>
  <c r="AC90" i="17" s="1"/>
  <c r="AC115" i="17"/>
  <c r="AC53" i="17"/>
  <c r="AC105" i="17"/>
  <c r="AB80" i="17"/>
  <c r="AE54" i="17"/>
  <c r="AE106" i="17"/>
  <c r="AD81" i="17"/>
  <c r="AA78" i="17"/>
  <c r="AC104" i="17"/>
  <c r="AC131" i="17" s="1"/>
  <c r="AC52" i="17"/>
  <c r="AB79" i="17"/>
  <c r="AB59" i="17"/>
  <c r="AA86" i="17"/>
  <c r="AB111" i="17"/>
  <c r="AB138" i="17" s="1"/>
  <c r="AB165" i="17" s="1"/>
  <c r="AB84" i="17"/>
  <c r="AB143" i="17"/>
  <c r="AA170" i="17"/>
  <c r="AA118" i="17"/>
  <c r="AA119" i="17" s="1"/>
  <c r="AB123" i="17"/>
  <c r="AA150" i="17"/>
  <c r="AB81" i="18"/>
  <c r="AB83" i="18"/>
  <c r="AB85" i="18"/>
  <c r="AB167" i="17"/>
  <c r="AA166" i="17"/>
  <c r="AD133" i="17"/>
  <c r="AC160" i="17"/>
  <c r="AB142" i="17"/>
  <c r="AA169" i="17"/>
  <c r="AC125" i="17"/>
  <c r="AB152" i="17"/>
  <c r="AB82" i="18"/>
  <c r="Z50" i="18"/>
  <c r="AH64" i="17"/>
  <c r="AH116" i="17"/>
  <c r="AG91" i="17"/>
  <c r="AA66" i="17"/>
  <c r="AA67" i="18"/>
  <c r="Z75" i="18"/>
  <c r="Z80" i="18"/>
  <c r="AC30" i="18"/>
  <c r="AC55" i="18"/>
  <c r="AC68" i="18" s="1"/>
  <c r="AB43" i="18"/>
  <c r="AA164" i="17"/>
  <c r="AB55" i="17"/>
  <c r="AB107" i="17"/>
  <c r="AA82" i="17"/>
  <c r="AB86" i="18"/>
  <c r="AB141" i="17"/>
  <c r="AA168" i="17"/>
  <c r="AE46" i="17"/>
  <c r="AE98" i="17"/>
  <c r="AD73" i="17"/>
  <c r="AC45" i="17"/>
  <c r="AC97" i="17"/>
  <c r="AB72" i="17"/>
  <c r="AA124" i="17"/>
  <c r="Z145" i="17"/>
  <c r="Z151" i="17"/>
  <c r="AB155" i="17"/>
  <c r="AA71" i="18"/>
  <c r="Z84" i="18"/>
  <c r="AC32" i="18"/>
  <c r="AC57" i="18"/>
  <c r="AC70" i="18" s="1"/>
  <c r="AB45" i="18"/>
  <c r="AB162" i="17"/>
  <c r="AB33" i="18"/>
  <c r="AB58" i="18"/>
  <c r="AA46" i="18"/>
  <c r="AD62" i="17"/>
  <c r="AD114" i="17"/>
  <c r="AC89" i="17"/>
  <c r="AC126" i="17"/>
  <c r="AB153" i="17"/>
  <c r="AC61" i="17"/>
  <c r="AC113" i="17"/>
  <c r="AC140" i="17" s="1"/>
  <c r="AB88" i="17"/>
  <c r="AB136" i="17"/>
  <c r="AA163" i="17"/>
  <c r="AC49" i="17"/>
  <c r="AC101" i="17"/>
  <c r="AC128" i="17" s="1"/>
  <c r="AB76" i="17"/>
  <c r="AB158" i="17"/>
  <c r="AB54" i="18"/>
  <c r="AB29" i="18"/>
  <c r="AA37" i="18"/>
  <c r="AA42" i="18"/>
  <c r="Y172" i="17"/>
  <c r="AA134" i="17"/>
  <c r="Z161" i="17"/>
  <c r="AB112" i="17"/>
  <c r="AB60" i="17"/>
  <c r="AA87" i="17"/>
  <c r="Y88" i="18"/>
  <c r="AB48" i="17"/>
  <c r="AB100" i="17"/>
  <c r="AA75" i="17"/>
  <c r="AC59" i="18"/>
  <c r="AC72" i="18" s="1"/>
  <c r="AC34" i="18"/>
  <c r="AB47" i="18"/>
  <c r="AA127" i="17"/>
  <c r="Z154" i="17"/>
  <c r="AA388" i="16"/>
  <c r="AA376" i="16"/>
  <c r="AA407" i="16"/>
  <c r="AA383" i="16"/>
  <c r="AA370" i="16"/>
  <c r="AA393" i="16"/>
  <c r="AA395" i="16"/>
  <c r="AA367" i="16"/>
  <c r="AA381" i="16"/>
  <c r="AA399" i="16"/>
  <c r="AA391" i="16"/>
  <c r="AA380" i="16"/>
  <c r="AA403" i="16"/>
  <c r="AA371" i="16"/>
  <c r="AA373" i="16"/>
  <c r="AA389" i="16"/>
  <c r="AA411" i="16"/>
  <c r="AA387" i="16"/>
  <c r="AA375" i="16"/>
  <c r="AA419" i="16"/>
  <c r="AA397" i="16"/>
  <c r="AA385" i="16"/>
  <c r="AA415" i="16"/>
  <c r="AA379" i="16"/>
  <c r="AA392" i="16"/>
  <c r="AA377" i="16"/>
  <c r="AB248" i="16"/>
  <c r="AB318" i="16" s="1"/>
  <c r="AB110" i="16"/>
  <c r="AA180" i="16"/>
  <c r="AB320" i="16"/>
  <c r="AA390" i="16"/>
  <c r="AB253" i="16"/>
  <c r="AB323" i="16" s="1"/>
  <c r="AB115" i="16"/>
  <c r="AA185" i="16"/>
  <c r="AB263" i="16"/>
  <c r="AB333" i="16" s="1"/>
  <c r="AB125" i="16"/>
  <c r="AA195" i="16"/>
  <c r="AB296" i="16"/>
  <c r="AA366" i="16"/>
  <c r="AC268" i="16"/>
  <c r="AC130" i="16"/>
  <c r="AB200" i="16"/>
  <c r="AB236" i="16"/>
  <c r="AB306" i="16" s="1"/>
  <c r="AB98" i="16"/>
  <c r="AA168" i="16"/>
  <c r="AB259" i="16"/>
  <c r="AB329" i="16" s="1"/>
  <c r="AB121" i="16"/>
  <c r="AA191" i="16"/>
  <c r="AC256" i="16"/>
  <c r="AC118" i="16"/>
  <c r="AB188" i="16"/>
  <c r="AB302" i="16"/>
  <c r="AA372" i="16"/>
  <c r="AB336" i="16"/>
  <c r="AA406" i="16"/>
  <c r="AB294" i="16"/>
  <c r="AA364" i="16"/>
  <c r="AB225" i="16"/>
  <c r="AB87" i="16"/>
  <c r="AA157" i="16"/>
  <c r="AB332" i="16"/>
  <c r="AA402" i="16"/>
  <c r="AD232" i="16"/>
  <c r="AD94" i="16"/>
  <c r="AC164" i="16"/>
  <c r="AB249" i="16"/>
  <c r="AB319" i="16" s="1"/>
  <c r="AB111" i="16"/>
  <c r="AA181" i="16"/>
  <c r="AB316" i="16"/>
  <c r="AA386" i="16"/>
  <c r="AB298" i="16"/>
  <c r="AA368" i="16"/>
  <c r="AB252" i="16"/>
  <c r="AB322" i="16" s="1"/>
  <c r="AB114" i="16"/>
  <c r="AA184" i="16"/>
  <c r="AB348" i="16"/>
  <c r="AA418" i="16"/>
  <c r="AB339" i="16"/>
  <c r="AA409" i="16"/>
  <c r="AC266" i="16"/>
  <c r="AC128" i="16"/>
  <c r="AB198" i="16"/>
  <c r="AB244" i="16"/>
  <c r="AB314" i="16" s="1"/>
  <c r="AB106" i="16"/>
  <c r="AA176" i="16"/>
  <c r="AB328" i="16"/>
  <c r="AA398" i="16"/>
  <c r="AC262" i="16"/>
  <c r="AC124" i="16"/>
  <c r="AB194" i="16"/>
  <c r="AC234" i="16"/>
  <c r="AC96" i="16"/>
  <c r="AB166" i="16"/>
  <c r="AC261" i="16"/>
  <c r="AC123" i="16"/>
  <c r="AB193" i="16"/>
  <c r="AB340" i="16"/>
  <c r="AA410" i="16"/>
  <c r="AB239" i="16"/>
  <c r="AB309" i="16" s="1"/>
  <c r="AB101" i="16"/>
  <c r="AA171" i="16"/>
  <c r="AC269" i="16"/>
  <c r="AC131" i="16"/>
  <c r="AB201" i="16"/>
  <c r="AB279" i="16"/>
  <c r="AB349" i="16" s="1"/>
  <c r="AB141" i="16"/>
  <c r="AA211" i="16"/>
  <c r="AB346" i="16"/>
  <c r="AA416" i="16"/>
  <c r="AB255" i="16"/>
  <c r="AB325" i="16" s="1"/>
  <c r="AB117" i="16"/>
  <c r="AA187" i="16"/>
  <c r="AC226" i="16"/>
  <c r="AC88" i="16"/>
  <c r="AB158" i="16"/>
  <c r="AB227" i="16"/>
  <c r="AB297" i="16" s="1"/>
  <c r="AB89" i="16"/>
  <c r="AA159" i="16"/>
  <c r="AC282" i="16"/>
  <c r="AC144" i="16"/>
  <c r="AB214" i="16"/>
  <c r="AD272" i="16"/>
  <c r="AD134" i="16"/>
  <c r="AC204" i="16"/>
  <c r="AB271" i="16"/>
  <c r="AB341" i="16" s="1"/>
  <c r="AB133" i="16"/>
  <c r="AA203" i="16"/>
  <c r="AC140" i="16"/>
  <c r="AC278" i="16"/>
  <c r="AB210" i="16"/>
  <c r="AA289" i="16"/>
  <c r="AA290" i="16" s="1"/>
  <c r="AB231" i="16"/>
  <c r="AB301" i="16" s="1"/>
  <c r="AB93" i="16"/>
  <c r="AA163" i="16"/>
  <c r="AB237" i="16"/>
  <c r="AB307" i="16" s="1"/>
  <c r="AB99" i="16"/>
  <c r="AA169" i="16"/>
  <c r="AB257" i="16"/>
  <c r="AB327" i="16" s="1"/>
  <c r="AB119" i="16"/>
  <c r="AA189" i="16"/>
  <c r="AB335" i="16"/>
  <c r="AA405" i="16"/>
  <c r="AB343" i="16"/>
  <c r="AA413" i="16"/>
  <c r="AB230" i="16"/>
  <c r="AB300" i="16" s="1"/>
  <c r="AB92" i="16"/>
  <c r="AA162" i="16"/>
  <c r="AB240" i="16"/>
  <c r="AB310" i="16" s="1"/>
  <c r="AB102" i="16"/>
  <c r="AA172" i="16"/>
  <c r="AD258" i="16"/>
  <c r="AD120" i="16"/>
  <c r="AC190" i="16"/>
  <c r="AB331" i="16"/>
  <c r="AA401" i="16"/>
  <c r="AB235" i="16"/>
  <c r="AB305" i="16" s="1"/>
  <c r="AB97" i="16"/>
  <c r="AA167" i="16"/>
  <c r="AB247" i="16"/>
  <c r="AB317" i="16" s="1"/>
  <c r="AB109" i="16"/>
  <c r="AA179" i="16"/>
  <c r="AB312" i="16"/>
  <c r="AA382" i="16"/>
  <c r="AB342" i="16"/>
  <c r="AA412" i="16"/>
  <c r="AB326" i="16"/>
  <c r="AA396" i="16"/>
  <c r="AB233" i="16"/>
  <c r="AB303" i="16" s="1"/>
  <c r="AB95" i="16"/>
  <c r="AA165" i="16"/>
  <c r="AC273" i="16"/>
  <c r="AC135" i="16"/>
  <c r="AB205" i="16"/>
  <c r="AC250" i="16"/>
  <c r="AC112" i="16"/>
  <c r="AB182" i="16"/>
  <c r="AB229" i="16"/>
  <c r="AB299" i="16" s="1"/>
  <c r="AB91" i="16"/>
  <c r="AA161" i="16"/>
  <c r="AC270" i="16"/>
  <c r="AC132" i="16"/>
  <c r="AB202" i="16"/>
  <c r="AB243" i="16"/>
  <c r="AB313" i="16" s="1"/>
  <c r="AB105" i="16"/>
  <c r="AA175" i="16"/>
  <c r="AC260" i="16"/>
  <c r="AC122" i="16"/>
  <c r="AB192" i="16"/>
  <c r="AA295" i="16"/>
  <c r="AA359" i="16" s="1"/>
  <c r="Z365" i="16"/>
  <c r="Z429" i="16" s="1"/>
  <c r="AC238" i="16"/>
  <c r="AC100" i="16"/>
  <c r="AB170" i="16"/>
  <c r="AC274" i="16"/>
  <c r="AC136" i="16"/>
  <c r="AB206" i="16"/>
  <c r="AB324" i="16"/>
  <c r="AA394" i="16"/>
  <c r="AC280" i="16"/>
  <c r="AC142" i="16"/>
  <c r="AB212" i="16"/>
  <c r="AB352" i="16"/>
  <c r="AA422" i="16"/>
  <c r="AC277" i="16"/>
  <c r="AC139" i="16"/>
  <c r="AB209" i="16"/>
  <c r="AB344" i="16"/>
  <c r="AA414" i="16"/>
  <c r="AD264" i="16"/>
  <c r="AD126" i="16"/>
  <c r="AC196" i="16"/>
  <c r="AB351" i="16"/>
  <c r="AA421" i="16"/>
  <c r="AB330" i="16"/>
  <c r="AA400" i="16"/>
  <c r="AB245" i="16"/>
  <c r="AB315" i="16" s="1"/>
  <c r="AB107" i="16"/>
  <c r="AA177" i="16"/>
  <c r="AB304" i="16"/>
  <c r="AA374" i="16"/>
  <c r="AB275" i="16"/>
  <c r="AB345" i="16" s="1"/>
  <c r="AB137" i="16"/>
  <c r="AA207" i="16"/>
  <c r="AA369" i="16"/>
  <c r="AB267" i="16"/>
  <c r="AB337" i="16" s="1"/>
  <c r="AB129" i="16"/>
  <c r="AA199" i="16"/>
  <c r="AB251" i="16"/>
  <c r="AB321" i="16" s="1"/>
  <c r="AB113" i="16"/>
  <c r="AA183" i="16"/>
  <c r="AB334" i="16"/>
  <c r="AA404" i="16"/>
  <c r="AB350" i="16"/>
  <c r="AA420" i="16"/>
  <c r="AC246" i="16"/>
  <c r="AC108" i="16"/>
  <c r="AB178" i="16"/>
  <c r="AC254" i="16"/>
  <c r="AC116" i="16"/>
  <c r="AB186" i="16"/>
  <c r="AC242" i="16"/>
  <c r="AC104" i="16"/>
  <c r="AB174" i="16"/>
  <c r="AC265" i="16"/>
  <c r="AC127" i="16"/>
  <c r="AB197" i="16"/>
  <c r="AA384" i="16"/>
  <c r="AB347" i="16"/>
  <c r="AA417" i="16"/>
  <c r="AC276" i="16"/>
  <c r="AC138" i="16"/>
  <c r="AB208" i="16"/>
  <c r="AD228" i="16"/>
  <c r="AD90" i="16"/>
  <c r="AC160" i="16"/>
  <c r="AC281" i="16"/>
  <c r="AC143" i="16"/>
  <c r="AB213" i="16"/>
  <c r="AB241" i="16"/>
  <c r="AB311" i="16" s="1"/>
  <c r="AB103" i="16"/>
  <c r="AA173" i="16"/>
  <c r="AB338" i="16"/>
  <c r="AA408" i="16"/>
  <c r="Z221" i="16"/>
  <c r="AB308" i="16"/>
  <c r="AA378" i="16"/>
  <c r="AA126" i="14"/>
  <c r="AA119" i="14"/>
  <c r="AA128" i="15"/>
  <c r="AA126" i="15"/>
  <c r="AA122" i="15"/>
  <c r="AA129" i="15"/>
  <c r="AA125" i="15"/>
  <c r="AA118" i="14"/>
  <c r="AB79" i="14"/>
  <c r="AB98" i="14" s="1"/>
  <c r="AB41" i="14"/>
  <c r="AA61" i="14"/>
  <c r="AA123" i="14"/>
  <c r="AB80" i="14"/>
  <c r="AB99" i="14" s="1"/>
  <c r="AB42" i="14"/>
  <c r="AA62" i="14"/>
  <c r="AD77" i="14"/>
  <c r="AD96" i="14" s="1"/>
  <c r="AD39" i="14"/>
  <c r="AC59" i="14"/>
  <c r="AD84" i="14"/>
  <c r="AD103" i="14" s="1"/>
  <c r="AD46" i="14"/>
  <c r="AC66" i="14"/>
  <c r="AC45" i="14"/>
  <c r="AC83" i="14"/>
  <c r="AC102" i="14" s="1"/>
  <c r="AB65" i="14"/>
  <c r="Z72" i="14"/>
  <c r="AB86" i="15"/>
  <c r="AB107" i="15" s="1"/>
  <c r="AB45" i="15"/>
  <c r="AA66" i="15"/>
  <c r="AB42" i="15"/>
  <c r="AB83" i="15"/>
  <c r="AB104" i="15" s="1"/>
  <c r="AA63" i="15"/>
  <c r="AA124" i="15"/>
  <c r="Z115" i="15"/>
  <c r="AA99" i="15"/>
  <c r="Z120" i="15"/>
  <c r="Z136" i="15" s="1"/>
  <c r="AD85" i="15"/>
  <c r="AD44" i="15"/>
  <c r="AC65" i="15"/>
  <c r="AA120" i="14"/>
  <c r="AA125" i="14"/>
  <c r="AC78" i="14"/>
  <c r="AC97" i="14" s="1"/>
  <c r="AC40" i="14"/>
  <c r="AB60" i="14"/>
  <c r="AA124" i="14"/>
  <c r="AB87" i="15"/>
  <c r="AB108" i="15" s="1"/>
  <c r="AB46" i="15"/>
  <c r="AA67" i="15"/>
  <c r="AB75" i="14"/>
  <c r="AB94" i="14" s="1"/>
  <c r="AA52" i="14"/>
  <c r="AB37" i="14"/>
  <c r="AA57" i="14"/>
  <c r="AB76" i="14"/>
  <c r="AB38" i="14"/>
  <c r="AA58" i="14"/>
  <c r="AA123" i="15"/>
  <c r="AB87" i="14"/>
  <c r="AB106" i="14" s="1"/>
  <c r="AB49" i="14"/>
  <c r="AA69" i="14"/>
  <c r="AA94" i="15"/>
  <c r="AA95" i="15" s="1"/>
  <c r="AB82" i="15"/>
  <c r="AB103" i="15" s="1"/>
  <c r="AB41" i="15"/>
  <c r="AA62" i="15"/>
  <c r="AC82" i="14"/>
  <c r="AC44" i="14"/>
  <c r="AB64" i="14"/>
  <c r="AA117" i="14"/>
  <c r="AA121" i="15"/>
  <c r="AB106" i="15"/>
  <c r="AA127" i="15"/>
  <c r="AA122" i="14"/>
  <c r="AA53" i="15"/>
  <c r="AB37" i="15"/>
  <c r="AC78" i="15" s="1"/>
  <c r="AA58" i="15"/>
  <c r="AB81" i="14"/>
  <c r="AB100" i="14" s="1"/>
  <c r="AB43" i="14"/>
  <c r="AA63" i="14"/>
  <c r="AA116" i="14"/>
  <c r="AB84" i="15"/>
  <c r="AB105" i="15" s="1"/>
  <c r="AB43" i="15"/>
  <c r="AA64" i="15"/>
  <c r="AB79" i="15"/>
  <c r="AB100" i="15" s="1"/>
  <c r="AB38" i="15"/>
  <c r="AA59" i="15"/>
  <c r="AA121" i="14"/>
  <c r="AA89" i="14"/>
  <c r="AA90" i="14" s="1"/>
  <c r="AB80" i="15"/>
  <c r="AB101" i="15" s="1"/>
  <c r="AB39" i="15"/>
  <c r="AA60" i="15"/>
  <c r="Z109" i="14"/>
  <c r="Z114" i="14"/>
  <c r="Z129" i="14" s="1"/>
  <c r="AC86" i="14"/>
  <c r="AC48" i="14"/>
  <c r="AB68" i="14"/>
  <c r="AA64" i="12"/>
  <c r="AA55" i="12"/>
  <c r="Z58" i="12"/>
  <c r="Z63" i="12"/>
  <c r="Z66" i="12" s="1"/>
  <c r="AB48" i="12"/>
  <c r="AB56" i="12" s="1"/>
  <c r="AB34" i="12"/>
  <c r="AA42" i="12"/>
  <c r="Z44" i="12"/>
  <c r="AB47" i="12"/>
  <c r="AB33" i="12"/>
  <c r="AA36" i="12"/>
  <c r="AA41" i="12"/>
  <c r="AB151" i="16" l="1"/>
  <c r="AB156" i="16"/>
  <c r="AC224" i="16"/>
  <c r="AC86" i="16"/>
  <c r="AB62" i="18"/>
  <c r="AB63" i="18" s="1"/>
  <c r="AA50" i="18"/>
  <c r="Z88" i="18"/>
  <c r="AA44" i="12"/>
  <c r="AD31" i="18"/>
  <c r="AD44" i="18" s="1"/>
  <c r="AD56" i="18"/>
  <c r="AD69" i="18" s="1"/>
  <c r="AC44" i="18"/>
  <c r="AD35" i="18"/>
  <c r="AD60" i="18"/>
  <c r="AD73" i="18" s="1"/>
  <c r="AC48" i="18"/>
  <c r="AB50" i="12"/>
  <c r="AB51" i="12" s="1"/>
  <c r="AC81" i="15"/>
  <c r="AC102" i="15" s="1"/>
  <c r="AC40" i="15"/>
  <c r="AA74" i="15"/>
  <c r="AC101" i="14"/>
  <c r="AB95" i="14"/>
  <c r="AB115" i="14" s="1"/>
  <c r="AC105" i="14"/>
  <c r="AC47" i="14"/>
  <c r="AC67" i="14" s="1"/>
  <c r="AC85" i="14"/>
  <c r="AC104" i="14" s="1"/>
  <c r="AB89" i="14"/>
  <c r="AB90" i="14" s="1"/>
  <c r="AC132" i="17"/>
  <c r="AC159" i="17" s="1"/>
  <c r="AB66" i="17"/>
  <c r="AC77" i="17"/>
  <c r="AD50" i="17"/>
  <c r="AD102" i="17"/>
  <c r="AD129" i="17" s="1"/>
  <c r="AD156" i="17" s="1"/>
  <c r="AC58" i="17"/>
  <c r="AC110" i="17"/>
  <c r="AC137" i="17" s="1"/>
  <c r="AB85" i="17"/>
  <c r="AI47" i="17"/>
  <c r="AI99" i="17"/>
  <c r="AB157" i="17"/>
  <c r="AD44" i="17"/>
  <c r="AD96" i="17"/>
  <c r="AC71" i="17"/>
  <c r="AD108" i="17"/>
  <c r="AD135" i="17" s="1"/>
  <c r="AD56" i="17"/>
  <c r="AD83" i="17" s="1"/>
  <c r="AC111" i="17"/>
  <c r="AC138" i="17" s="1"/>
  <c r="AC165" i="17" s="1"/>
  <c r="AC59" i="17"/>
  <c r="AD57" i="17"/>
  <c r="AD84" i="17" s="1"/>
  <c r="AD109" i="17"/>
  <c r="AD104" i="17"/>
  <c r="AD131" i="17" s="1"/>
  <c r="AD52" i="17"/>
  <c r="AC79" i="17"/>
  <c r="AC103" i="17"/>
  <c r="AC130" i="17" s="1"/>
  <c r="AC51" i="17"/>
  <c r="AA93" i="17"/>
  <c r="AD63" i="17"/>
  <c r="AD115" i="17"/>
  <c r="AF106" i="17"/>
  <c r="AF54" i="17"/>
  <c r="AE81" i="17"/>
  <c r="AD105" i="17"/>
  <c r="AD53" i="17"/>
  <c r="AC80" i="17"/>
  <c r="AC83" i="17"/>
  <c r="AB86" i="17"/>
  <c r="AC143" i="17"/>
  <c r="AB170" i="17"/>
  <c r="AB118" i="17"/>
  <c r="AB119" i="17" s="1"/>
  <c r="AC123" i="17"/>
  <c r="AB150" i="17"/>
  <c r="AC81" i="18"/>
  <c r="AC83" i="18"/>
  <c r="AC167" i="17"/>
  <c r="AC85" i="18"/>
  <c r="AD55" i="18"/>
  <c r="AD68" i="18" s="1"/>
  <c r="AD30" i="18"/>
  <c r="AC43" i="18"/>
  <c r="AD61" i="17"/>
  <c r="AD113" i="17"/>
  <c r="AD140" i="17" s="1"/>
  <c r="AC88" i="17"/>
  <c r="AE62" i="17"/>
  <c r="AE114" i="17"/>
  <c r="AD89" i="17"/>
  <c r="AD45" i="17"/>
  <c r="AD97" i="17"/>
  <c r="AC72" i="17"/>
  <c r="AC142" i="17"/>
  <c r="AB169" i="17"/>
  <c r="AD32" i="18"/>
  <c r="AD57" i="18"/>
  <c r="AD70" i="18" s="1"/>
  <c r="AC45" i="18"/>
  <c r="AB139" i="17"/>
  <c r="AD34" i="18"/>
  <c r="AD59" i="18"/>
  <c r="AD72" i="18" s="1"/>
  <c r="AC47" i="18"/>
  <c r="AB134" i="17"/>
  <c r="AA161" i="17"/>
  <c r="AC158" i="17"/>
  <c r="Z172" i="17"/>
  <c r="AC141" i="17"/>
  <c r="AB168" i="17"/>
  <c r="AD49" i="17"/>
  <c r="AD101" i="17"/>
  <c r="AD128" i="17" s="1"/>
  <c r="AC76" i="17"/>
  <c r="AD126" i="17"/>
  <c r="AC153" i="17"/>
  <c r="AC55" i="17"/>
  <c r="AC107" i="17"/>
  <c r="AB82" i="17"/>
  <c r="AI64" i="17"/>
  <c r="AI116" i="17"/>
  <c r="AH91" i="17"/>
  <c r="AD125" i="17"/>
  <c r="AC152" i="17"/>
  <c r="AE133" i="17"/>
  <c r="AD160" i="17"/>
  <c r="AB67" i="18"/>
  <c r="AA75" i="18"/>
  <c r="AA80" i="18"/>
  <c r="AC155" i="17"/>
  <c r="AB124" i="17"/>
  <c r="AA145" i="17"/>
  <c r="AA151" i="17"/>
  <c r="AB164" i="17"/>
  <c r="AC136" i="17"/>
  <c r="AB163" i="17"/>
  <c r="AB127" i="17"/>
  <c r="AA154" i="17"/>
  <c r="AC48" i="17"/>
  <c r="AC100" i="17"/>
  <c r="AB75" i="17"/>
  <c r="AC33" i="18"/>
  <c r="AC58" i="18"/>
  <c r="AB46" i="18"/>
  <c r="AC162" i="17"/>
  <c r="AC86" i="18"/>
  <c r="AC82" i="18"/>
  <c r="AC60" i="17"/>
  <c r="AC112" i="17"/>
  <c r="AB87" i="17"/>
  <c r="AC29" i="18"/>
  <c r="AB37" i="18"/>
  <c r="AC54" i="18"/>
  <c r="AB42" i="18"/>
  <c r="AB71" i="18"/>
  <c r="AA84" i="18"/>
  <c r="AF46" i="17"/>
  <c r="AF98" i="17"/>
  <c r="AE73" i="17"/>
  <c r="AB385" i="16"/>
  <c r="AB373" i="16"/>
  <c r="AB379" i="16"/>
  <c r="AB383" i="16"/>
  <c r="AB387" i="16"/>
  <c r="AB397" i="16"/>
  <c r="AB389" i="16"/>
  <c r="AB403" i="16"/>
  <c r="AB388" i="16"/>
  <c r="AB392" i="16"/>
  <c r="AB381" i="16"/>
  <c r="AB391" i="16"/>
  <c r="AB415" i="16"/>
  <c r="AB375" i="16"/>
  <c r="AB380" i="16"/>
  <c r="AB377" i="16"/>
  <c r="AB393" i="16"/>
  <c r="AB395" i="16"/>
  <c r="AB407" i="16"/>
  <c r="AB399" i="16"/>
  <c r="AB370" i="16"/>
  <c r="AB371" i="16"/>
  <c r="AB367" i="16"/>
  <c r="AC352" i="16"/>
  <c r="AB422" i="16"/>
  <c r="AE258" i="16"/>
  <c r="AE120" i="16"/>
  <c r="AD190" i="16"/>
  <c r="AD242" i="16"/>
  <c r="AD104" i="16"/>
  <c r="AC174" i="16"/>
  <c r="AC326" i="16"/>
  <c r="AB396" i="16"/>
  <c r="AC231" i="16"/>
  <c r="AC301" i="16" s="1"/>
  <c r="AC93" i="16"/>
  <c r="AB163" i="16"/>
  <c r="AC227" i="16"/>
  <c r="AC297" i="16" s="1"/>
  <c r="AC89" i="16"/>
  <c r="AB159" i="16"/>
  <c r="AC338" i="16"/>
  <c r="AB408" i="16"/>
  <c r="AC241" i="16"/>
  <c r="AC311" i="16" s="1"/>
  <c r="AC103" i="16"/>
  <c r="AB173" i="16"/>
  <c r="AD281" i="16"/>
  <c r="AD143" i="16"/>
  <c r="AC213" i="16"/>
  <c r="AE228" i="16"/>
  <c r="AE90" i="16"/>
  <c r="AD160" i="16"/>
  <c r="AB384" i="16"/>
  <c r="AD246" i="16"/>
  <c r="AD108" i="16"/>
  <c r="AC178" i="16"/>
  <c r="AC334" i="16"/>
  <c r="AB404" i="16"/>
  <c r="AC330" i="16"/>
  <c r="AB400" i="16"/>
  <c r="AC243" i="16"/>
  <c r="AC313" i="16" s="1"/>
  <c r="AC105" i="16"/>
  <c r="AB175" i="16"/>
  <c r="AC233" i="16"/>
  <c r="AC303" i="16" s="1"/>
  <c r="AC95" i="16"/>
  <c r="AB165" i="16"/>
  <c r="AC255" i="16"/>
  <c r="AC325" i="16" s="1"/>
  <c r="AC117" i="16"/>
  <c r="AB187" i="16"/>
  <c r="AC339" i="16"/>
  <c r="AB409" i="16"/>
  <c r="AC298" i="16"/>
  <c r="AB368" i="16"/>
  <c r="AE232" i="16"/>
  <c r="AE94" i="16"/>
  <c r="AD164" i="16"/>
  <c r="AD256" i="16"/>
  <c r="AD118" i="16"/>
  <c r="AC188" i="16"/>
  <c r="AC259" i="16"/>
  <c r="AC329" i="16" s="1"/>
  <c r="AC121" i="16"/>
  <c r="AB191" i="16"/>
  <c r="AC296" i="16"/>
  <c r="AB366" i="16"/>
  <c r="AC320" i="16"/>
  <c r="AB390" i="16"/>
  <c r="AC248" i="16"/>
  <c r="AC318" i="16" s="1"/>
  <c r="AC110" i="16"/>
  <c r="AB180" i="16"/>
  <c r="AD265" i="16"/>
  <c r="AD127" i="16"/>
  <c r="AC197" i="16"/>
  <c r="AD262" i="16"/>
  <c r="AD124" i="16"/>
  <c r="AC194" i="16"/>
  <c r="AC316" i="16"/>
  <c r="AB386" i="16"/>
  <c r="AC347" i="16"/>
  <c r="AB417" i="16"/>
  <c r="AB295" i="16"/>
  <c r="AB359" i="16" s="1"/>
  <c r="AA365" i="16"/>
  <c r="AA429" i="16" s="1"/>
  <c r="AC331" i="16"/>
  <c r="AB401" i="16"/>
  <c r="AC239" i="16"/>
  <c r="AC309" i="16" s="1"/>
  <c r="AC101" i="16"/>
  <c r="AB171" i="16"/>
  <c r="AC244" i="16"/>
  <c r="AC314" i="16" s="1"/>
  <c r="AC106" i="16"/>
  <c r="AB176" i="16"/>
  <c r="AC249" i="16"/>
  <c r="AC319" i="16" s="1"/>
  <c r="AC111" i="16"/>
  <c r="AB181" i="16"/>
  <c r="AA221" i="16"/>
  <c r="AD250" i="16"/>
  <c r="AD112" i="16"/>
  <c r="AC182" i="16"/>
  <c r="AD274" i="16"/>
  <c r="AD136" i="16"/>
  <c r="AC206" i="16"/>
  <c r="AD273" i="16"/>
  <c r="AD135" i="16"/>
  <c r="AC205" i="16"/>
  <c r="AC267" i="16"/>
  <c r="AC337" i="16" s="1"/>
  <c r="AC129" i="16"/>
  <c r="AB199" i="16"/>
  <c r="AC245" i="16"/>
  <c r="AC315" i="16" s="1"/>
  <c r="AC107" i="16"/>
  <c r="AB177" i="16"/>
  <c r="AC324" i="16"/>
  <c r="AB394" i="16"/>
  <c r="AC342" i="16"/>
  <c r="AB412" i="16"/>
  <c r="AC235" i="16"/>
  <c r="AC305" i="16" s="1"/>
  <c r="AC97" i="16"/>
  <c r="AB167" i="16"/>
  <c r="AC240" i="16"/>
  <c r="AC310" i="16" s="1"/>
  <c r="AC102" i="16"/>
  <c r="AB172" i="16"/>
  <c r="AD269" i="16"/>
  <c r="AD131" i="16"/>
  <c r="AC201" i="16"/>
  <c r="AC340" i="16"/>
  <c r="AB410" i="16"/>
  <c r="AD261" i="16"/>
  <c r="AD123" i="16"/>
  <c r="AC193" i="16"/>
  <c r="AC225" i="16"/>
  <c r="AC87" i="16"/>
  <c r="AB157" i="16"/>
  <c r="AC302" i="16"/>
  <c r="AB372" i="16"/>
  <c r="AC253" i="16"/>
  <c r="AC323" i="16" s="1"/>
  <c r="AC115" i="16"/>
  <c r="AB185" i="16"/>
  <c r="AC344" i="16"/>
  <c r="AB414" i="16"/>
  <c r="AC346" i="16"/>
  <c r="AB416" i="16"/>
  <c r="AC328" i="16"/>
  <c r="AB398" i="16"/>
  <c r="AC308" i="16"/>
  <c r="AB378" i="16"/>
  <c r="AE264" i="16"/>
  <c r="AE126" i="16"/>
  <c r="AD196" i="16"/>
  <c r="AD238" i="16"/>
  <c r="AD100" i="16"/>
  <c r="AC170" i="16"/>
  <c r="AC247" i="16"/>
  <c r="AC317" i="16" s="1"/>
  <c r="AC109" i="16"/>
  <c r="AB179" i="16"/>
  <c r="AC230" i="16"/>
  <c r="AC300" i="16" s="1"/>
  <c r="AC92" i="16"/>
  <c r="AB162" i="16"/>
  <c r="AC335" i="16"/>
  <c r="AB405" i="16"/>
  <c r="AD226" i="16"/>
  <c r="AD88" i="16"/>
  <c r="AC158" i="16"/>
  <c r="AC252" i="16"/>
  <c r="AC322" i="16" s="1"/>
  <c r="AC114" i="16"/>
  <c r="AB184" i="16"/>
  <c r="AD268" i="16"/>
  <c r="AD130" i="16"/>
  <c r="AC200" i="16"/>
  <c r="AC279" i="16"/>
  <c r="AC349" i="16" s="1"/>
  <c r="AC141" i="16"/>
  <c r="AB211" i="16"/>
  <c r="AC348" i="16"/>
  <c r="AB418" i="16"/>
  <c r="AB289" i="16"/>
  <c r="AB290" i="16" s="1"/>
  <c r="AB419" i="16"/>
  <c r="AB411" i="16"/>
  <c r="AD280" i="16"/>
  <c r="AD142" i="16"/>
  <c r="AC212" i="16"/>
  <c r="AC332" i="16"/>
  <c r="AB402" i="16"/>
  <c r="AB376" i="16"/>
  <c r="AD254" i="16"/>
  <c r="AD116" i="16"/>
  <c r="AC186" i="16"/>
  <c r="AD260" i="16"/>
  <c r="AD122" i="16"/>
  <c r="AC192" i="16"/>
  <c r="AC350" i="16"/>
  <c r="AB420" i="16"/>
  <c r="AC263" i="16"/>
  <c r="AC333" i="16" s="1"/>
  <c r="AC125" i="16"/>
  <c r="AB195" i="16"/>
  <c r="AD276" i="16"/>
  <c r="AD138" i="16"/>
  <c r="AC208" i="16"/>
  <c r="AC251" i="16"/>
  <c r="AC321" i="16" s="1"/>
  <c r="AC113" i="16"/>
  <c r="AB183" i="16"/>
  <c r="AC304" i="16"/>
  <c r="AB374" i="16"/>
  <c r="AD277" i="16"/>
  <c r="AD139" i="16"/>
  <c r="AC209" i="16"/>
  <c r="AC229" i="16"/>
  <c r="AC299" i="16" s="1"/>
  <c r="AC91" i="16"/>
  <c r="AB161" i="16"/>
  <c r="AC257" i="16"/>
  <c r="AC327" i="16" s="1"/>
  <c r="AC119" i="16"/>
  <c r="AB189" i="16"/>
  <c r="AC237" i="16"/>
  <c r="AC307" i="16" s="1"/>
  <c r="AC99" i="16"/>
  <c r="AB169" i="16"/>
  <c r="AE272" i="16"/>
  <c r="AE134" i="16"/>
  <c r="AD204" i="16"/>
  <c r="AC236" i="16"/>
  <c r="AC306" i="16" s="1"/>
  <c r="AC98" i="16"/>
  <c r="AB168" i="16"/>
  <c r="AC351" i="16"/>
  <c r="AB421" i="16"/>
  <c r="AB369" i="16"/>
  <c r="AC275" i="16"/>
  <c r="AC345" i="16" s="1"/>
  <c r="AC137" i="16"/>
  <c r="AB207" i="16"/>
  <c r="AD270" i="16"/>
  <c r="AD132" i="16"/>
  <c r="AC202" i="16"/>
  <c r="AC312" i="16"/>
  <c r="AB382" i="16"/>
  <c r="AC343" i="16"/>
  <c r="AB413" i="16"/>
  <c r="AD278" i="16"/>
  <c r="AD140" i="16"/>
  <c r="AC210" i="16"/>
  <c r="AC271" i="16"/>
  <c r="AC341" i="16" s="1"/>
  <c r="AC133" i="16"/>
  <c r="AB203" i="16"/>
  <c r="AD282" i="16"/>
  <c r="AD144" i="16"/>
  <c r="AC214" i="16"/>
  <c r="AD234" i="16"/>
  <c r="AD96" i="16"/>
  <c r="AC166" i="16"/>
  <c r="AD266" i="16"/>
  <c r="AD128" i="16"/>
  <c r="AC198" i="16"/>
  <c r="AC294" i="16"/>
  <c r="AB364" i="16"/>
  <c r="AC336" i="16"/>
  <c r="AB406" i="16"/>
  <c r="AB126" i="14"/>
  <c r="AB128" i="15"/>
  <c r="AB125" i="15"/>
  <c r="AB120" i="14"/>
  <c r="AB122" i="15"/>
  <c r="AB129" i="15"/>
  <c r="AB126" i="15"/>
  <c r="AB119" i="14"/>
  <c r="AB122" i="14"/>
  <c r="AE77" i="14"/>
  <c r="AE96" i="14" s="1"/>
  <c r="AE39" i="14"/>
  <c r="AD59" i="14"/>
  <c r="AC84" i="15"/>
  <c r="AC105" i="15" s="1"/>
  <c r="AC43" i="15"/>
  <c r="AB64" i="15"/>
  <c r="AB116" i="14"/>
  <c r="AC76" i="14"/>
  <c r="AC38" i="14"/>
  <c r="AB58" i="14"/>
  <c r="AD86" i="14"/>
  <c r="AD48" i="14"/>
  <c r="AC68" i="14"/>
  <c r="AC80" i="15"/>
  <c r="AC101" i="15" s="1"/>
  <c r="AC39" i="15"/>
  <c r="AB60" i="15"/>
  <c r="AB121" i="14"/>
  <c r="AD82" i="14"/>
  <c r="AD44" i="14"/>
  <c r="AC64" i="14"/>
  <c r="AC82" i="15"/>
  <c r="AC103" i="15" s="1"/>
  <c r="AC41" i="15"/>
  <c r="AB62" i="15"/>
  <c r="AB123" i="15"/>
  <c r="AB125" i="14"/>
  <c r="AA115" i="15"/>
  <c r="AB99" i="15"/>
  <c r="AA120" i="15"/>
  <c r="AA136" i="15" s="1"/>
  <c r="AE84" i="14"/>
  <c r="AE103" i="14" s="1"/>
  <c r="AE46" i="14"/>
  <c r="AD66" i="14"/>
  <c r="AC79" i="14"/>
  <c r="AC98" i="14" s="1"/>
  <c r="AC41" i="14"/>
  <c r="AB61" i="14"/>
  <c r="AC87" i="14"/>
  <c r="AC106" i="14" s="1"/>
  <c r="AC49" i="14"/>
  <c r="AB69" i="14"/>
  <c r="AA109" i="14"/>
  <c r="AA114" i="14"/>
  <c r="AA129" i="14" s="1"/>
  <c r="AB121" i="15"/>
  <c r="AC81" i="14"/>
  <c r="AC100" i="14" s="1"/>
  <c r="AC43" i="14"/>
  <c r="AB63" i="14"/>
  <c r="AC37" i="15"/>
  <c r="AD78" i="15" s="1"/>
  <c r="AB53" i="15"/>
  <c r="AB58" i="15"/>
  <c r="AC106" i="15"/>
  <c r="AB127" i="15"/>
  <c r="AB117" i="14"/>
  <c r="AA72" i="14"/>
  <c r="AE85" i="15"/>
  <c r="AE44" i="15"/>
  <c r="AD65" i="15"/>
  <c r="AC79" i="15"/>
  <c r="AC100" i="15" s="1"/>
  <c r="AC38" i="15"/>
  <c r="AB59" i="15"/>
  <c r="AB52" i="14"/>
  <c r="AC37" i="14"/>
  <c r="AC75" i="14"/>
  <c r="AC94" i="14" s="1"/>
  <c r="AB57" i="14"/>
  <c r="AB124" i="14"/>
  <c r="AC83" i="15"/>
  <c r="AC104" i="15" s="1"/>
  <c r="AC42" i="15"/>
  <c r="AB63" i="15"/>
  <c r="AC86" i="15"/>
  <c r="AC107" i="15" s="1"/>
  <c r="AC45" i="15"/>
  <c r="AB66" i="15"/>
  <c r="AD83" i="14"/>
  <c r="AD102" i="14" s="1"/>
  <c r="AD45" i="14"/>
  <c r="AC65" i="14"/>
  <c r="AC80" i="14"/>
  <c r="AC99" i="14" s="1"/>
  <c r="AC42" i="14"/>
  <c r="AB62" i="14"/>
  <c r="AB118" i="14"/>
  <c r="AD78" i="14"/>
  <c r="AD97" i="14" s="1"/>
  <c r="AD40" i="14"/>
  <c r="AC60" i="14"/>
  <c r="AB124" i="15"/>
  <c r="AB123" i="14"/>
  <c r="AB94" i="15"/>
  <c r="AB95" i="15" s="1"/>
  <c r="AC87" i="15"/>
  <c r="AC108" i="15" s="1"/>
  <c r="AC46" i="15"/>
  <c r="AB67" i="15"/>
  <c r="AB64" i="12"/>
  <c r="AC47" i="12"/>
  <c r="AB36" i="12"/>
  <c r="AC33" i="12"/>
  <c r="AB41" i="12"/>
  <c r="AC48" i="12"/>
  <c r="AC56" i="12" s="1"/>
  <c r="AC34" i="12"/>
  <c r="AB42" i="12"/>
  <c r="AA58" i="12"/>
  <c r="AB55" i="12"/>
  <c r="AA63" i="12"/>
  <c r="AA66" i="12" s="1"/>
  <c r="AC151" i="16" l="1"/>
  <c r="AD224" i="16"/>
  <c r="AD86" i="16"/>
  <c r="AC156" i="16"/>
  <c r="AD132" i="17"/>
  <c r="AD159" i="17" s="1"/>
  <c r="AB50" i="18"/>
  <c r="AB44" i="12"/>
  <c r="AE35" i="18"/>
  <c r="AE60" i="18"/>
  <c r="AE73" i="18" s="1"/>
  <c r="AD48" i="18"/>
  <c r="H48" i="3"/>
  <c r="G48" i="3" s="1"/>
  <c r="AD81" i="15"/>
  <c r="AD102" i="15" s="1"/>
  <c r="AC61" i="15"/>
  <c r="AD40" i="15"/>
  <c r="AE56" i="18"/>
  <c r="AE69" i="18" s="1"/>
  <c r="AE31" i="18"/>
  <c r="AE44" i="18" s="1"/>
  <c r="AB74" i="15"/>
  <c r="AC94" i="15"/>
  <c r="AC95" i="15" s="1"/>
  <c r="AD105" i="14"/>
  <c r="AC95" i="14"/>
  <c r="AC115" i="14" s="1"/>
  <c r="AD101" i="14"/>
  <c r="AD85" i="14"/>
  <c r="AD104" i="14" s="1"/>
  <c r="AD47" i="14"/>
  <c r="AD67" i="14" s="1"/>
  <c r="AE50" i="17"/>
  <c r="AD77" i="17"/>
  <c r="AE102" i="17"/>
  <c r="AE129" i="17" s="1"/>
  <c r="AE156" i="17" s="1"/>
  <c r="AJ47" i="17"/>
  <c r="AJ74" i="17" s="1"/>
  <c r="AJ99" i="17"/>
  <c r="AI74" i="17"/>
  <c r="AD58" i="17"/>
  <c r="AD110" i="17"/>
  <c r="AD137" i="17" s="1"/>
  <c r="AC85" i="17"/>
  <c r="AC66" i="17"/>
  <c r="AC157" i="17"/>
  <c r="AE63" i="17"/>
  <c r="AE90" i="17" s="1"/>
  <c r="AE115" i="17"/>
  <c r="AD103" i="17"/>
  <c r="AD130" i="17" s="1"/>
  <c r="AD51" i="17"/>
  <c r="AD78" i="17" s="1"/>
  <c r="AC78" i="17"/>
  <c r="AE57" i="17"/>
  <c r="AE84" i="17" s="1"/>
  <c r="AE109" i="17"/>
  <c r="AG106" i="17"/>
  <c r="AG54" i="17"/>
  <c r="AF81" i="17"/>
  <c r="AD59" i="17"/>
  <c r="AC86" i="17"/>
  <c r="AD111" i="17"/>
  <c r="AD138" i="17" s="1"/>
  <c r="AD165" i="17" s="1"/>
  <c r="AE105" i="17"/>
  <c r="AE53" i="17"/>
  <c r="AD80" i="17"/>
  <c r="AD90" i="17"/>
  <c r="AE44" i="17"/>
  <c r="AE96" i="17"/>
  <c r="AD71" i="17"/>
  <c r="AB93" i="17"/>
  <c r="AE104" i="17"/>
  <c r="AE131" i="17" s="1"/>
  <c r="AE52" i="17"/>
  <c r="AD79" i="17"/>
  <c r="AE56" i="17"/>
  <c r="AE108" i="17"/>
  <c r="AE135" i="17" s="1"/>
  <c r="AD143" i="17"/>
  <c r="AC170" i="17"/>
  <c r="AC118" i="17"/>
  <c r="AC119" i="17" s="1"/>
  <c r="AD123" i="17"/>
  <c r="AC150" i="17"/>
  <c r="AD81" i="18"/>
  <c r="AD85" i="18"/>
  <c r="AD83" i="18"/>
  <c r="AD167" i="17"/>
  <c r="AC127" i="17"/>
  <c r="AB154" i="17"/>
  <c r="AD29" i="18"/>
  <c r="AC37" i="18"/>
  <c r="AD54" i="18"/>
  <c r="AC42" i="18"/>
  <c r="AE45" i="17"/>
  <c r="AE97" i="17"/>
  <c r="AD72" i="17"/>
  <c r="AA172" i="17"/>
  <c r="AA88" i="18"/>
  <c r="AF133" i="17"/>
  <c r="AE160" i="17"/>
  <c r="AE32" i="18"/>
  <c r="AE57" i="18"/>
  <c r="AE70" i="18" s="1"/>
  <c r="AD45" i="18"/>
  <c r="AD158" i="17"/>
  <c r="AC139" i="17"/>
  <c r="AB166" i="17"/>
  <c r="AD60" i="17"/>
  <c r="AD112" i="17"/>
  <c r="AC87" i="17"/>
  <c r="AD86" i="18"/>
  <c r="AJ64" i="17"/>
  <c r="AJ116" i="17"/>
  <c r="AI91" i="17"/>
  <c r="I48" i="3" s="1"/>
  <c r="AD55" i="17"/>
  <c r="AD107" i="17"/>
  <c r="AC82" i="17"/>
  <c r="AE126" i="17"/>
  <c r="AD153" i="17"/>
  <c r="AD48" i="17"/>
  <c r="AD100" i="17"/>
  <c r="AC75" i="17"/>
  <c r="AC164" i="17"/>
  <c r="AE61" i="17"/>
  <c r="AE113" i="17"/>
  <c r="AE140" i="17" s="1"/>
  <c r="AD88" i="17"/>
  <c r="AE30" i="18"/>
  <c r="AE55" i="18"/>
  <c r="AE68" i="18" s="1"/>
  <c r="AD43" i="18"/>
  <c r="AC124" i="17"/>
  <c r="AB145" i="17"/>
  <c r="AB151" i="17"/>
  <c r="AC67" i="18"/>
  <c r="AB75" i="18"/>
  <c r="AB80" i="18"/>
  <c r="AE125" i="17"/>
  <c r="AD152" i="17"/>
  <c r="AC134" i="17"/>
  <c r="AB161" i="17"/>
  <c r="AD142" i="17"/>
  <c r="AC169" i="17"/>
  <c r="AD82" i="18"/>
  <c r="AD33" i="18"/>
  <c r="AD58" i="18"/>
  <c r="AC46" i="18"/>
  <c r="AE49" i="17"/>
  <c r="AE101" i="17"/>
  <c r="AE128" i="17" s="1"/>
  <c r="AD76" i="17"/>
  <c r="AD141" i="17"/>
  <c r="AC168" i="17"/>
  <c r="AE34" i="18"/>
  <c r="AE59" i="18"/>
  <c r="AE72" i="18" s="1"/>
  <c r="AD47" i="18"/>
  <c r="AD155" i="17"/>
  <c r="AD136" i="17"/>
  <c r="AC163" i="17"/>
  <c r="AC62" i="18"/>
  <c r="AC63" i="18" s="1"/>
  <c r="AG46" i="17"/>
  <c r="AG98" i="17"/>
  <c r="AF73" i="17"/>
  <c r="AC71" i="18"/>
  <c r="AB84" i="18"/>
  <c r="AD162" i="17"/>
  <c r="AF62" i="17"/>
  <c r="AF114" i="17"/>
  <c r="AE89" i="17"/>
  <c r="AC411" i="16"/>
  <c r="AC415" i="16"/>
  <c r="AC397" i="16"/>
  <c r="AC387" i="16"/>
  <c r="AC389" i="16"/>
  <c r="AC403" i="16"/>
  <c r="AC393" i="16"/>
  <c r="AC377" i="16"/>
  <c r="AC392" i="16"/>
  <c r="AC383" i="16"/>
  <c r="AC380" i="16"/>
  <c r="AC379" i="16"/>
  <c r="AC399" i="16"/>
  <c r="AC373" i="16"/>
  <c r="AC385" i="16"/>
  <c r="AC369" i="16"/>
  <c r="AC391" i="16"/>
  <c r="AC388" i="16"/>
  <c r="AC367" i="16"/>
  <c r="AC370" i="16"/>
  <c r="AC376" i="16"/>
  <c r="AC381" i="16"/>
  <c r="AC371" i="16"/>
  <c r="AC375" i="16"/>
  <c r="AC419" i="16"/>
  <c r="AC407" i="16"/>
  <c r="AC384" i="16"/>
  <c r="AC395" i="16"/>
  <c r="AE282" i="16"/>
  <c r="AE144" i="16"/>
  <c r="AD214" i="16"/>
  <c r="AD350" i="16"/>
  <c r="AC420" i="16"/>
  <c r="AD348" i="16"/>
  <c r="AC418" i="16"/>
  <c r="AD230" i="16"/>
  <c r="AD300" i="16" s="1"/>
  <c r="AD92" i="16"/>
  <c r="AC162" i="16"/>
  <c r="AD225" i="16"/>
  <c r="AD87" i="16"/>
  <c r="AC157" i="16"/>
  <c r="AD245" i="16"/>
  <c r="AD315" i="16" s="1"/>
  <c r="AD107" i="16"/>
  <c r="AC177" i="16"/>
  <c r="AE273" i="16"/>
  <c r="AE135" i="16"/>
  <c r="AD205" i="16"/>
  <c r="AD239" i="16"/>
  <c r="AD309" i="16" s="1"/>
  <c r="AD101" i="16"/>
  <c r="AC171" i="16"/>
  <c r="AD331" i="16"/>
  <c r="AC401" i="16"/>
  <c r="AD248" i="16"/>
  <c r="AD318" i="16" s="1"/>
  <c r="AD110" i="16"/>
  <c r="AC180" i="16"/>
  <c r="AE256" i="16"/>
  <c r="AE118" i="16"/>
  <c r="AD188" i="16"/>
  <c r="AD339" i="16"/>
  <c r="AC409" i="16"/>
  <c r="AD255" i="16"/>
  <c r="AD325" i="16" s="1"/>
  <c r="AD117" i="16"/>
  <c r="AC187" i="16"/>
  <c r="AD352" i="16"/>
  <c r="AC422" i="16"/>
  <c r="AD247" i="16"/>
  <c r="AD317" i="16" s="1"/>
  <c r="AD109" i="16"/>
  <c r="AC179" i="16"/>
  <c r="AD308" i="16"/>
  <c r="AC378" i="16"/>
  <c r="AD253" i="16"/>
  <c r="AD323" i="16" s="1"/>
  <c r="AD115" i="16"/>
  <c r="AC185" i="16"/>
  <c r="AD340" i="16"/>
  <c r="AC410" i="16"/>
  <c r="AD235" i="16"/>
  <c r="AD305" i="16" s="1"/>
  <c r="AD97" i="16"/>
  <c r="AC167" i="16"/>
  <c r="AD316" i="16"/>
  <c r="AC386" i="16"/>
  <c r="AD231" i="16"/>
  <c r="AD301" i="16" s="1"/>
  <c r="AD93" i="16"/>
  <c r="AC163" i="16"/>
  <c r="AE234" i="16"/>
  <c r="AE96" i="16"/>
  <c r="AD166" i="16"/>
  <c r="AE278" i="16"/>
  <c r="AE140" i="16"/>
  <c r="AD210" i="16"/>
  <c r="AE270" i="16"/>
  <c r="AE132" i="16"/>
  <c r="AD202" i="16"/>
  <c r="AD275" i="16"/>
  <c r="AD345" i="16" s="1"/>
  <c r="AD137" i="16"/>
  <c r="AC207" i="16"/>
  <c r="AF272" i="16"/>
  <c r="AF134" i="16"/>
  <c r="AE204" i="16"/>
  <c r="AD257" i="16"/>
  <c r="AD327" i="16" s="1"/>
  <c r="AD119" i="16"/>
  <c r="AC189" i="16"/>
  <c r="AD251" i="16"/>
  <c r="AD321" i="16" s="1"/>
  <c r="AD113" i="16"/>
  <c r="AC183" i="16"/>
  <c r="AE238" i="16"/>
  <c r="AE100" i="16"/>
  <c r="AD170" i="16"/>
  <c r="AF264" i="16"/>
  <c r="AF126" i="16"/>
  <c r="AE196" i="16"/>
  <c r="AC289" i="16"/>
  <c r="AC290" i="16" s="1"/>
  <c r="AE262" i="16"/>
  <c r="AE124" i="16"/>
  <c r="AD194" i="16"/>
  <c r="AE265" i="16"/>
  <c r="AE127" i="16"/>
  <c r="AD197" i="16"/>
  <c r="AD233" i="16"/>
  <c r="AD303" i="16" s="1"/>
  <c r="AD95" i="16"/>
  <c r="AC165" i="16"/>
  <c r="AD243" i="16"/>
  <c r="AD313" i="16" s="1"/>
  <c r="AD105" i="16"/>
  <c r="AC175" i="16"/>
  <c r="AF258" i="16"/>
  <c r="AF120" i="16"/>
  <c r="AE190" i="16"/>
  <c r="AE266" i="16"/>
  <c r="AE128" i="16"/>
  <c r="AD198" i="16"/>
  <c r="AD351" i="16"/>
  <c r="AC421" i="16"/>
  <c r="AD237" i="16"/>
  <c r="AD307" i="16" s="1"/>
  <c r="AD99" i="16"/>
  <c r="AC169" i="16"/>
  <c r="AD263" i="16"/>
  <c r="AD333" i="16" s="1"/>
  <c r="AD125" i="16"/>
  <c r="AC195" i="16"/>
  <c r="AE280" i="16"/>
  <c r="AE142" i="16"/>
  <c r="AD212" i="16"/>
  <c r="AE268" i="16"/>
  <c r="AE130" i="16"/>
  <c r="AD200" i="16"/>
  <c r="AD335" i="16"/>
  <c r="AC405" i="16"/>
  <c r="AD346" i="16"/>
  <c r="AC416" i="16"/>
  <c r="AD344" i="16"/>
  <c r="AC414" i="16"/>
  <c r="AD249" i="16"/>
  <c r="AD319" i="16" s="1"/>
  <c r="AD111" i="16"/>
  <c r="AC181" i="16"/>
  <c r="AD244" i="16"/>
  <c r="AD314" i="16" s="1"/>
  <c r="AD106" i="16"/>
  <c r="AC176" i="16"/>
  <c r="AD259" i="16"/>
  <c r="AD329" i="16" s="1"/>
  <c r="AD121" i="16"/>
  <c r="AC191" i="16"/>
  <c r="AD330" i="16"/>
  <c r="AC400" i="16"/>
  <c r="AD227" i="16"/>
  <c r="AD297" i="16" s="1"/>
  <c r="AD89" i="16"/>
  <c r="AC159" i="16"/>
  <c r="AD312" i="16"/>
  <c r="AC382" i="16"/>
  <c r="AD229" i="16"/>
  <c r="AD299" i="16" s="1"/>
  <c r="AD91" i="16"/>
  <c r="AC161" i="16"/>
  <c r="AD304" i="16"/>
  <c r="AC374" i="16"/>
  <c r="AE276" i="16"/>
  <c r="AE138" i="16"/>
  <c r="AD208" i="16"/>
  <c r="AD279" i="16"/>
  <c r="AD349" i="16" s="1"/>
  <c r="AD141" i="16"/>
  <c r="AC211" i="16"/>
  <c r="AD252" i="16"/>
  <c r="AD322" i="16" s="1"/>
  <c r="AD114" i="16"/>
  <c r="AC184" i="16"/>
  <c r="AE269" i="16"/>
  <c r="AE131" i="16"/>
  <c r="AD201" i="16"/>
  <c r="AD240" i="16"/>
  <c r="AD310" i="16" s="1"/>
  <c r="AD102" i="16"/>
  <c r="AC172" i="16"/>
  <c r="AE250" i="16"/>
  <c r="AE112" i="16"/>
  <c r="AD182" i="16"/>
  <c r="AC295" i="16"/>
  <c r="AC359" i="16" s="1"/>
  <c r="AB365" i="16"/>
  <c r="AB429" i="16" s="1"/>
  <c r="AD347" i="16"/>
  <c r="AC417" i="16"/>
  <c r="AD296" i="16"/>
  <c r="AC366" i="16"/>
  <c r="AD334" i="16"/>
  <c r="AC404" i="16"/>
  <c r="AE246" i="16"/>
  <c r="AE108" i="16"/>
  <c r="AD178" i="16"/>
  <c r="AD271" i="16"/>
  <c r="AD341" i="16" s="1"/>
  <c r="AD133" i="16"/>
  <c r="AC203" i="16"/>
  <c r="AD343" i="16"/>
  <c r="AC413" i="16"/>
  <c r="AD236" i="16"/>
  <c r="AD306" i="16" s="1"/>
  <c r="AD98" i="16"/>
  <c r="AC168" i="16"/>
  <c r="AE226" i="16"/>
  <c r="AE88" i="16"/>
  <c r="AD158" i="16"/>
  <c r="AD298" i="16"/>
  <c r="AC368" i="16"/>
  <c r="AE281" i="16"/>
  <c r="AE143" i="16"/>
  <c r="AD213" i="16"/>
  <c r="AD294" i="16"/>
  <c r="AC364" i="16"/>
  <c r="AE277" i="16"/>
  <c r="AE139" i="16"/>
  <c r="AD209" i="16"/>
  <c r="AD328" i="16"/>
  <c r="AC398" i="16"/>
  <c r="AE261" i="16"/>
  <c r="AE123" i="16"/>
  <c r="AD193" i="16"/>
  <c r="AD342" i="16"/>
  <c r="AC412" i="16"/>
  <c r="AD320" i="16"/>
  <c r="AC390" i="16"/>
  <c r="AE242" i="16"/>
  <c r="AE104" i="16"/>
  <c r="AD174" i="16"/>
  <c r="AD336" i="16"/>
  <c r="AC406" i="16"/>
  <c r="AE260" i="16"/>
  <c r="AE122" i="16"/>
  <c r="AD192" i="16"/>
  <c r="AE254" i="16"/>
  <c r="AE116" i="16"/>
  <c r="AD186" i="16"/>
  <c r="AD332" i="16"/>
  <c r="AC402" i="16"/>
  <c r="AD302" i="16"/>
  <c r="AC372" i="16"/>
  <c r="AB221" i="16"/>
  <c r="AD324" i="16"/>
  <c r="AC394" i="16"/>
  <c r="AD267" i="16"/>
  <c r="AD337" i="16" s="1"/>
  <c r="AD129" i="16"/>
  <c r="AC199" i="16"/>
  <c r="AE274" i="16"/>
  <c r="AE136" i="16"/>
  <c r="AD206" i="16"/>
  <c r="AF232" i="16"/>
  <c r="AF94" i="16"/>
  <c r="AE164" i="16"/>
  <c r="AF228" i="16"/>
  <c r="AF90" i="16"/>
  <c r="AE160" i="16"/>
  <c r="AD241" i="16"/>
  <c r="AD311" i="16" s="1"/>
  <c r="AD103" i="16"/>
  <c r="AC173" i="16"/>
  <c r="AD338" i="16"/>
  <c r="AC408" i="16"/>
  <c r="AD326" i="16"/>
  <c r="AC396" i="16"/>
  <c r="AC128" i="15"/>
  <c r="AC119" i="14"/>
  <c r="AC126" i="14"/>
  <c r="AC129" i="15"/>
  <c r="AC125" i="15"/>
  <c r="AC126" i="15"/>
  <c r="AF46" i="14"/>
  <c r="AF84" i="14"/>
  <c r="AF103" i="14" s="1"/>
  <c r="AE66" i="14"/>
  <c r="AD82" i="15"/>
  <c r="AD103" i="15" s="1"/>
  <c r="AD41" i="15"/>
  <c r="AC62" i="15"/>
  <c r="AC121" i="14"/>
  <c r="AF77" i="14"/>
  <c r="AF96" i="14" s="1"/>
  <c r="AF39" i="14"/>
  <c r="AE59" i="14"/>
  <c r="AD86" i="15"/>
  <c r="AD107" i="15" s="1"/>
  <c r="AD45" i="15"/>
  <c r="AC66" i="15"/>
  <c r="AD81" i="14"/>
  <c r="AD100" i="14" s="1"/>
  <c r="AD43" i="14"/>
  <c r="AC63" i="14"/>
  <c r="AE86" i="14"/>
  <c r="AE48" i="14"/>
  <c r="AD68" i="14"/>
  <c r="AD84" i="15"/>
  <c r="AD105" i="15" s="1"/>
  <c r="AD43" i="15"/>
  <c r="AC64" i="15"/>
  <c r="AC121" i="15"/>
  <c r="AC123" i="14"/>
  <c r="AE82" i="14"/>
  <c r="AE44" i="14"/>
  <c r="AD64" i="14"/>
  <c r="AC122" i="15"/>
  <c r="AD79" i="14"/>
  <c r="AD98" i="14" s="1"/>
  <c r="AD41" i="14"/>
  <c r="AC61" i="14"/>
  <c r="AC116" i="14"/>
  <c r="AC120" i="14"/>
  <c r="AC124" i="15"/>
  <c r="AD87" i="14"/>
  <c r="AD106" i="14" s="1"/>
  <c r="AD49" i="14"/>
  <c r="AC69" i="14"/>
  <c r="AD80" i="14"/>
  <c r="AD99" i="14" s="1"/>
  <c r="AD42" i="14"/>
  <c r="AC62" i="14"/>
  <c r="AE83" i="14"/>
  <c r="AE102" i="14" s="1"/>
  <c r="AE45" i="14"/>
  <c r="AD65" i="14"/>
  <c r="AD83" i="15"/>
  <c r="AD104" i="15" s="1"/>
  <c r="AD42" i="15"/>
  <c r="AC63" i="15"/>
  <c r="AD79" i="15"/>
  <c r="AD100" i="15" s="1"/>
  <c r="AD38" i="15"/>
  <c r="AC59" i="15"/>
  <c r="AD106" i="15"/>
  <c r="AC127" i="15"/>
  <c r="AB115" i="15"/>
  <c r="AC99" i="15"/>
  <c r="AB120" i="15"/>
  <c r="AB136" i="15" s="1"/>
  <c r="AD80" i="15"/>
  <c r="AD101" i="15" s="1"/>
  <c r="AD39" i="15"/>
  <c r="AC60" i="15"/>
  <c r="AE78" i="14"/>
  <c r="AE97" i="14" s="1"/>
  <c r="AE40" i="14"/>
  <c r="AD60" i="14"/>
  <c r="AC124" i="14"/>
  <c r="AC117" i="14"/>
  <c r="AC118" i="14"/>
  <c r="AB72" i="14"/>
  <c r="AF85" i="15"/>
  <c r="AF44" i="15"/>
  <c r="AE65" i="15"/>
  <c r="AD37" i="15"/>
  <c r="AE78" i="15" s="1"/>
  <c r="AC53" i="15"/>
  <c r="AC58" i="15"/>
  <c r="AB109" i="14"/>
  <c r="AB114" i="14"/>
  <c r="AB129" i="14" s="1"/>
  <c r="AC125" i="14"/>
  <c r="AD76" i="14"/>
  <c r="AD38" i="14"/>
  <c r="AC58" i="14"/>
  <c r="AC122" i="14"/>
  <c r="AD75" i="14"/>
  <c r="AD94" i="14" s="1"/>
  <c r="AC52" i="14"/>
  <c r="AD37" i="14"/>
  <c r="AC57" i="14"/>
  <c r="AC123" i="15"/>
  <c r="AD87" i="15"/>
  <c r="AD108" i="15" s="1"/>
  <c r="AD46" i="15"/>
  <c r="AC67" i="15"/>
  <c r="AC89" i="14"/>
  <c r="AC90" i="14" s="1"/>
  <c r="AC64" i="12"/>
  <c r="AC36" i="12"/>
  <c r="AD47" i="12"/>
  <c r="AD33" i="12"/>
  <c r="AC41" i="12"/>
  <c r="AC50" i="12"/>
  <c r="AC51" i="12" s="1"/>
  <c r="AC55" i="12"/>
  <c r="AB58" i="12"/>
  <c r="AB63" i="12"/>
  <c r="AB66" i="12" s="1"/>
  <c r="AD48" i="12"/>
  <c r="AD56" i="12" s="1"/>
  <c r="AD34" i="12"/>
  <c r="AC42" i="12"/>
  <c r="AE132" i="17" l="1"/>
  <c r="AE159" i="17" s="1"/>
  <c r="AD151" i="16"/>
  <c r="AD156" i="16"/>
  <c r="AE224" i="16"/>
  <c r="AE294" i="16" s="1"/>
  <c r="AE86" i="16"/>
  <c r="AD50" i="12"/>
  <c r="AD51" i="12" s="1"/>
  <c r="AD62" i="18"/>
  <c r="AD63" i="18" s="1"/>
  <c r="AF31" i="18"/>
  <c r="AF44" i="18" s="1"/>
  <c r="AF56" i="18"/>
  <c r="AF69" i="18" s="1"/>
  <c r="AE81" i="15"/>
  <c r="AE102" i="15" s="1"/>
  <c r="AE40" i="15"/>
  <c r="AB88" i="18"/>
  <c r="AF35" i="18"/>
  <c r="AF60" i="18"/>
  <c r="AF73" i="18" s="1"/>
  <c r="AE48" i="18"/>
  <c r="AD61" i="15"/>
  <c r="AC74" i="15"/>
  <c r="AE101" i="14"/>
  <c r="AD95" i="14"/>
  <c r="AD115" i="14" s="1"/>
  <c r="AE105" i="14"/>
  <c r="AE85" i="14"/>
  <c r="AE104" i="14" s="1"/>
  <c r="AE47" i="14"/>
  <c r="AE67" i="14" s="1"/>
  <c r="AD89" i="14"/>
  <c r="AD90" i="14" s="1"/>
  <c r="AF50" i="17"/>
  <c r="AE77" i="17"/>
  <c r="AF102" i="17"/>
  <c r="AF129" i="17" s="1"/>
  <c r="AF156" i="17" s="1"/>
  <c r="AE58" i="17"/>
  <c r="AE110" i="17"/>
  <c r="AE137" i="17" s="1"/>
  <c r="AD85" i="17"/>
  <c r="AC93" i="17"/>
  <c r="AK47" i="17"/>
  <c r="AK99" i="17"/>
  <c r="AD157" i="17"/>
  <c r="AH106" i="17"/>
  <c r="AH54" i="17"/>
  <c r="AG81" i="17"/>
  <c r="AF108" i="17"/>
  <c r="AF135" i="17" s="1"/>
  <c r="AF56" i="17"/>
  <c r="AE83" i="17"/>
  <c r="AF52" i="17"/>
  <c r="AF104" i="17"/>
  <c r="AF131" i="17" s="1"/>
  <c r="AE79" i="17"/>
  <c r="AE51" i="17"/>
  <c r="AE103" i="17"/>
  <c r="AE130" i="17" s="1"/>
  <c r="AF44" i="17"/>
  <c r="AF96" i="17"/>
  <c r="AE71" i="17"/>
  <c r="AF53" i="17"/>
  <c r="AF105" i="17"/>
  <c r="AF132" i="17" s="1"/>
  <c r="AE80" i="17"/>
  <c r="AE111" i="17"/>
  <c r="AE138" i="17" s="1"/>
  <c r="AE59" i="17"/>
  <c r="AE86" i="17" s="1"/>
  <c r="AD86" i="17"/>
  <c r="AF109" i="17"/>
  <c r="AF57" i="17"/>
  <c r="AF115" i="17"/>
  <c r="AF63" i="17"/>
  <c r="AE143" i="17"/>
  <c r="AD170" i="17"/>
  <c r="AD118" i="17"/>
  <c r="AD119" i="17" s="1"/>
  <c r="AE123" i="17"/>
  <c r="AD150" i="17"/>
  <c r="AE83" i="18"/>
  <c r="AE85" i="18"/>
  <c r="AE155" i="17"/>
  <c r="AE136" i="17"/>
  <c r="AD163" i="17"/>
  <c r="AE158" i="17"/>
  <c r="AE167" i="17"/>
  <c r="AH46" i="17"/>
  <c r="AH98" i="17"/>
  <c r="AG73" i="17"/>
  <c r="AE82" i="18"/>
  <c r="AB172" i="17"/>
  <c r="AK64" i="17"/>
  <c r="AK116" i="17"/>
  <c r="AJ91" i="17"/>
  <c r="AE81" i="18"/>
  <c r="AD71" i="18"/>
  <c r="AC84" i="18"/>
  <c r="AF34" i="18"/>
  <c r="AF59" i="18"/>
  <c r="AF72" i="18" s="1"/>
  <c r="AE47" i="18"/>
  <c r="AE142" i="17"/>
  <c r="AD169" i="17"/>
  <c r="AE55" i="17"/>
  <c r="AE107" i="17"/>
  <c r="AD82" i="17"/>
  <c r="AE60" i="17"/>
  <c r="AE112" i="17"/>
  <c r="AD87" i="17"/>
  <c r="AD139" i="17"/>
  <c r="AC166" i="17"/>
  <c r="AC50" i="18"/>
  <c r="AG62" i="17"/>
  <c r="AG114" i="17"/>
  <c r="AF89" i="17"/>
  <c r="AD127" i="17"/>
  <c r="AC154" i="17"/>
  <c r="AE162" i="17"/>
  <c r="AD134" i="17"/>
  <c r="AC161" i="17"/>
  <c r="AF125" i="17"/>
  <c r="AE152" i="17"/>
  <c r="AD124" i="17"/>
  <c r="AC145" i="17"/>
  <c r="AC151" i="17"/>
  <c r="AF30" i="18"/>
  <c r="AF55" i="18"/>
  <c r="AF68" i="18" s="1"/>
  <c r="AE43" i="18"/>
  <c r="AE33" i="18"/>
  <c r="AE58" i="18"/>
  <c r="AD46" i="18"/>
  <c r="AE48" i="17"/>
  <c r="AE100" i="17"/>
  <c r="AD75" i="17"/>
  <c r="AF126" i="17"/>
  <c r="AE153" i="17"/>
  <c r="AF32" i="18"/>
  <c r="AF57" i="18"/>
  <c r="AF70" i="18" s="1"/>
  <c r="AE45" i="18"/>
  <c r="AD66" i="17"/>
  <c r="AF61" i="17"/>
  <c r="AF113" i="17"/>
  <c r="AF140" i="17" s="1"/>
  <c r="AE88" i="17"/>
  <c r="AG133" i="17"/>
  <c r="AF160" i="17"/>
  <c r="AE141" i="17"/>
  <c r="AD168" i="17"/>
  <c r="AF49" i="17"/>
  <c r="AF101" i="17"/>
  <c r="AF128" i="17" s="1"/>
  <c r="AE76" i="17"/>
  <c r="AD67" i="18"/>
  <c r="AC75" i="18"/>
  <c r="AC80" i="18"/>
  <c r="AD164" i="17"/>
  <c r="AE86" i="18"/>
  <c r="AF45" i="17"/>
  <c r="AF97" i="17"/>
  <c r="AE72" i="17"/>
  <c r="AE29" i="18"/>
  <c r="AD37" i="18"/>
  <c r="AE54" i="18"/>
  <c r="AD42" i="18"/>
  <c r="AD392" i="16"/>
  <c r="AD369" i="16"/>
  <c r="AD389" i="16"/>
  <c r="AD373" i="16"/>
  <c r="AD391" i="16"/>
  <c r="AD376" i="16"/>
  <c r="AD367" i="16"/>
  <c r="AD388" i="16"/>
  <c r="AD385" i="16"/>
  <c r="AD411" i="16"/>
  <c r="AD384" i="16"/>
  <c r="AD399" i="16"/>
  <c r="AD377" i="16"/>
  <c r="AD375" i="16"/>
  <c r="AD370" i="16"/>
  <c r="AD381" i="16"/>
  <c r="AD371" i="16"/>
  <c r="AD383" i="16"/>
  <c r="AD403" i="16"/>
  <c r="AE298" i="16"/>
  <c r="AD368" i="16"/>
  <c r="AF269" i="16"/>
  <c r="AF131" i="16"/>
  <c r="AE201" i="16"/>
  <c r="AE244" i="16"/>
  <c r="AE314" i="16" s="1"/>
  <c r="AE106" i="16"/>
  <c r="AD176" i="16"/>
  <c r="AF262" i="16"/>
  <c r="AF124" i="16"/>
  <c r="AE194" i="16"/>
  <c r="AE338" i="16"/>
  <c r="AD408" i="16"/>
  <c r="AE342" i="16"/>
  <c r="AD412" i="16"/>
  <c r="AF277" i="16"/>
  <c r="AF139" i="16"/>
  <c r="AE209" i="16"/>
  <c r="AF88" i="16"/>
  <c r="AF226" i="16"/>
  <c r="AE158" i="16"/>
  <c r="AE334" i="16"/>
  <c r="AD404" i="16"/>
  <c r="AE279" i="16"/>
  <c r="AE349" i="16" s="1"/>
  <c r="AE141" i="16"/>
  <c r="AD211" i="16"/>
  <c r="AE312" i="16"/>
  <c r="AD382" i="16"/>
  <c r="AE335" i="16"/>
  <c r="AD405" i="16"/>
  <c r="AE263" i="16"/>
  <c r="AE333" i="16" s="1"/>
  <c r="AE125" i="16"/>
  <c r="AD195" i="16"/>
  <c r="AF266" i="16"/>
  <c r="AF128" i="16"/>
  <c r="AE198" i="16"/>
  <c r="AE257" i="16"/>
  <c r="AE327" i="16" s="1"/>
  <c r="AE119" i="16"/>
  <c r="AD189" i="16"/>
  <c r="AG272" i="16"/>
  <c r="AG134" i="16"/>
  <c r="AF204" i="16"/>
  <c r="AE235" i="16"/>
  <c r="AE305" i="16" s="1"/>
  <c r="AE97" i="16"/>
  <c r="AD167" i="16"/>
  <c r="AE340" i="16"/>
  <c r="AD410" i="16"/>
  <c r="AE352" i="16"/>
  <c r="AD422" i="16"/>
  <c r="AE331" i="16"/>
  <c r="AD401" i="16"/>
  <c r="AF273" i="16"/>
  <c r="AF135" i="16"/>
  <c r="AE205" i="16"/>
  <c r="AE350" i="16"/>
  <c r="AD420" i="16"/>
  <c r="AF274" i="16"/>
  <c r="AF136" i="16"/>
  <c r="AE206" i="16"/>
  <c r="AD387" i="16"/>
  <c r="AE324" i="16"/>
  <c r="AD394" i="16"/>
  <c r="AF254" i="16"/>
  <c r="AF116" i="16"/>
  <c r="AE186" i="16"/>
  <c r="AD364" i="16"/>
  <c r="AF281" i="16"/>
  <c r="AF143" i="16"/>
  <c r="AE213" i="16"/>
  <c r="AE343" i="16"/>
  <c r="AD413" i="16"/>
  <c r="AF265" i="16"/>
  <c r="AF127" i="16"/>
  <c r="AE197" i="16"/>
  <c r="AF234" i="16"/>
  <c r="AF96" i="16"/>
  <c r="AE166" i="16"/>
  <c r="AE308" i="16"/>
  <c r="AD378" i="16"/>
  <c r="AE339" i="16"/>
  <c r="AD409" i="16"/>
  <c r="AF256" i="16"/>
  <c r="AF118" i="16"/>
  <c r="AE188" i="16"/>
  <c r="AE239" i="16"/>
  <c r="AE309" i="16" s="1"/>
  <c r="AE101" i="16"/>
  <c r="AD171" i="16"/>
  <c r="AF282" i="16"/>
  <c r="AF144" i="16"/>
  <c r="AE214" i="16"/>
  <c r="AE336" i="16"/>
  <c r="AD406" i="16"/>
  <c r="AD407" i="16"/>
  <c r="AE302" i="16"/>
  <c r="AD372" i="16"/>
  <c r="AF246" i="16"/>
  <c r="AF108" i="16"/>
  <c r="AE178" i="16"/>
  <c r="AE229" i="16"/>
  <c r="AE299" i="16" s="1"/>
  <c r="AE91" i="16"/>
  <c r="AD161" i="16"/>
  <c r="AE344" i="16"/>
  <c r="AD414" i="16"/>
  <c r="AF280" i="16"/>
  <c r="AF142" i="16"/>
  <c r="AE212" i="16"/>
  <c r="AE251" i="16"/>
  <c r="AE321" i="16" s="1"/>
  <c r="AE113" i="16"/>
  <c r="AD183" i="16"/>
  <c r="AE248" i="16"/>
  <c r="AE318" i="16" s="1"/>
  <c r="AE110" i="16"/>
  <c r="AD180" i="16"/>
  <c r="AE348" i="16"/>
  <c r="AD418" i="16"/>
  <c r="AE267" i="16"/>
  <c r="AE337" i="16" s="1"/>
  <c r="AE129" i="16"/>
  <c r="AD199" i="16"/>
  <c r="AE252" i="16"/>
  <c r="AE322" i="16" s="1"/>
  <c r="AE114" i="16"/>
  <c r="AD184" i="16"/>
  <c r="AE330" i="16"/>
  <c r="AD400" i="16"/>
  <c r="AE241" i="16"/>
  <c r="AE311" i="16" s="1"/>
  <c r="AE103" i="16"/>
  <c r="AD173" i="16"/>
  <c r="AF260" i="16"/>
  <c r="AF122" i="16"/>
  <c r="AE192" i="16"/>
  <c r="AE259" i="16"/>
  <c r="AE329" i="16" s="1"/>
  <c r="AE121" i="16"/>
  <c r="AD191" i="16"/>
  <c r="AE233" i="16"/>
  <c r="AE303" i="16" s="1"/>
  <c r="AE95" i="16"/>
  <c r="AD165" i="16"/>
  <c r="AE253" i="16"/>
  <c r="AE323" i="16" s="1"/>
  <c r="AE115" i="16"/>
  <c r="AD185" i="16"/>
  <c r="AE326" i="16"/>
  <c r="AD396" i="16"/>
  <c r="AF242" i="16"/>
  <c r="AF104" i="16"/>
  <c r="AE174" i="16"/>
  <c r="AE328" i="16"/>
  <c r="AD398" i="16"/>
  <c r="AE347" i="16"/>
  <c r="AD417" i="16"/>
  <c r="AD295" i="16"/>
  <c r="AD359" i="16" s="1"/>
  <c r="AC365" i="16"/>
  <c r="AC429" i="16" s="1"/>
  <c r="AF278" i="16"/>
  <c r="AF140" i="16"/>
  <c r="AE210" i="16"/>
  <c r="AE316" i="16"/>
  <c r="AD386" i="16"/>
  <c r="AE351" i="16"/>
  <c r="AD421" i="16"/>
  <c r="AF270" i="16"/>
  <c r="AF132" i="16"/>
  <c r="AE202" i="16"/>
  <c r="AC221" i="16"/>
  <c r="AD395" i="16"/>
  <c r="AD380" i="16"/>
  <c r="AD393" i="16"/>
  <c r="AD415" i="16"/>
  <c r="AF238" i="16"/>
  <c r="AF100" i="16"/>
  <c r="AE170" i="16"/>
  <c r="AD419" i="16"/>
  <c r="AD379" i="16"/>
  <c r="AD397" i="16"/>
  <c r="AG232" i="16"/>
  <c r="AG94" i="16"/>
  <c r="AF164" i="16"/>
  <c r="AE240" i="16"/>
  <c r="AE310" i="16" s="1"/>
  <c r="AE102" i="16"/>
  <c r="AD172" i="16"/>
  <c r="AE346" i="16"/>
  <c r="AD416" i="16"/>
  <c r="AE225" i="16"/>
  <c r="AE87" i="16"/>
  <c r="AD157" i="16"/>
  <c r="AE332" i="16"/>
  <c r="AD402" i="16"/>
  <c r="AE320" i="16"/>
  <c r="AD390" i="16"/>
  <c r="AE236" i="16"/>
  <c r="AE306" i="16" s="1"/>
  <c r="AE98" i="16"/>
  <c r="AD168" i="16"/>
  <c r="AF276" i="16"/>
  <c r="AF138" i="16"/>
  <c r="AE208" i="16"/>
  <c r="AE227" i="16"/>
  <c r="AE297" i="16" s="1"/>
  <c r="AE89" i="16"/>
  <c r="AD159" i="16"/>
  <c r="AF268" i="16"/>
  <c r="AF130" i="16"/>
  <c r="AE200" i="16"/>
  <c r="AE243" i="16"/>
  <c r="AE313" i="16" s="1"/>
  <c r="AE105" i="16"/>
  <c r="AD175" i="16"/>
  <c r="AE255" i="16"/>
  <c r="AE325" i="16" s="1"/>
  <c r="AE117" i="16"/>
  <c r="AD187" i="16"/>
  <c r="AE245" i="16"/>
  <c r="AE315" i="16" s="1"/>
  <c r="AE107" i="16"/>
  <c r="AD177" i="16"/>
  <c r="AE230" i="16"/>
  <c r="AE300" i="16" s="1"/>
  <c r="AE92" i="16"/>
  <c r="AD162" i="16"/>
  <c r="AG228" i="16"/>
  <c r="AG90" i="16"/>
  <c r="AF160" i="16"/>
  <c r="AE304" i="16"/>
  <c r="AD374" i="16"/>
  <c r="AE249" i="16"/>
  <c r="AE319" i="16" s="1"/>
  <c r="AE111" i="16"/>
  <c r="AD181" i="16"/>
  <c r="AF261" i="16"/>
  <c r="AF123" i="16"/>
  <c r="AE193" i="16"/>
  <c r="AE271" i="16"/>
  <c r="AE341" i="16" s="1"/>
  <c r="AE133" i="16"/>
  <c r="AD203" i="16"/>
  <c r="AE296" i="16"/>
  <c r="AD366" i="16"/>
  <c r="AF250" i="16"/>
  <c r="AF112" i="16"/>
  <c r="AE182" i="16"/>
  <c r="AE237" i="16"/>
  <c r="AE307" i="16" s="1"/>
  <c r="AE99" i="16"/>
  <c r="AD169" i="16"/>
  <c r="AG258" i="16"/>
  <c r="AG120" i="16"/>
  <c r="AF190" i="16"/>
  <c r="AG264" i="16"/>
  <c r="AG126" i="16"/>
  <c r="AF196" i="16"/>
  <c r="AE275" i="16"/>
  <c r="AE345" i="16" s="1"/>
  <c r="AE137" i="16"/>
  <c r="AD207" i="16"/>
  <c r="AE231" i="16"/>
  <c r="AE301" i="16" s="1"/>
  <c r="AE93" i="16"/>
  <c r="AD163" i="16"/>
  <c r="AE247" i="16"/>
  <c r="AE317" i="16" s="1"/>
  <c r="AE109" i="16"/>
  <c r="AD179" i="16"/>
  <c r="AD289" i="16"/>
  <c r="AD290" i="16" s="1"/>
  <c r="AD122" i="15"/>
  <c r="AD121" i="15"/>
  <c r="AD126" i="15"/>
  <c r="AD119" i="14"/>
  <c r="AD128" i="15"/>
  <c r="AD118" i="14"/>
  <c r="AD129" i="15"/>
  <c r="AD125" i="15"/>
  <c r="AD126" i="14"/>
  <c r="AD53" i="15"/>
  <c r="AE37" i="15"/>
  <c r="AF78" i="15" s="1"/>
  <c r="AD58" i="15"/>
  <c r="AF78" i="14"/>
  <c r="AF97" i="14" s="1"/>
  <c r="AF40" i="14"/>
  <c r="AE60" i="14"/>
  <c r="AE106" i="15"/>
  <c r="AD127" i="15"/>
  <c r="AE80" i="14"/>
  <c r="AE99" i="14" s="1"/>
  <c r="AE42" i="14"/>
  <c r="AD62" i="14"/>
  <c r="AD120" i="14"/>
  <c r="AC72" i="14"/>
  <c r="AG85" i="15"/>
  <c r="AG44" i="15"/>
  <c r="AF65" i="15"/>
  <c r="AE80" i="15"/>
  <c r="AE101" i="15" s="1"/>
  <c r="AE39" i="15"/>
  <c r="AD60" i="15"/>
  <c r="AC115" i="15"/>
  <c r="AD99" i="15"/>
  <c r="AC120" i="15"/>
  <c r="AC136" i="15" s="1"/>
  <c r="AE76" i="14"/>
  <c r="AE38" i="14"/>
  <c r="AD58" i="14"/>
  <c r="AE79" i="14"/>
  <c r="AE98" i="14" s="1"/>
  <c r="AE41" i="14"/>
  <c r="AD61" i="14"/>
  <c r="AD123" i="14"/>
  <c r="AD124" i="14"/>
  <c r="AE75" i="14"/>
  <c r="AE94" i="14" s="1"/>
  <c r="AE37" i="14"/>
  <c r="AD52" i="14"/>
  <c r="AD57" i="14"/>
  <c r="AD125" i="14"/>
  <c r="AF83" i="14"/>
  <c r="AF102" i="14" s="1"/>
  <c r="AF45" i="14"/>
  <c r="AE65" i="14"/>
  <c r="AD122" i="14"/>
  <c r="AE79" i="15"/>
  <c r="AE100" i="15" s="1"/>
  <c r="AE38" i="15"/>
  <c r="AD59" i="15"/>
  <c r="AE83" i="15"/>
  <c r="AE104" i="15" s="1"/>
  <c r="AE42" i="15"/>
  <c r="AD63" i="15"/>
  <c r="AD124" i="15"/>
  <c r="AE84" i="15"/>
  <c r="AE105" i="15" s="1"/>
  <c r="AE43" i="15"/>
  <c r="AD64" i="15"/>
  <c r="AE82" i="15"/>
  <c r="AE103" i="15" s="1"/>
  <c r="AE41" i="15"/>
  <c r="AD62" i="15"/>
  <c r="AF82" i="14"/>
  <c r="AF44" i="14"/>
  <c r="AE64" i="14"/>
  <c r="AG84" i="14"/>
  <c r="AG103" i="14" s="1"/>
  <c r="AG46" i="14"/>
  <c r="AF66" i="14"/>
  <c r="AE87" i="15"/>
  <c r="AE108" i="15" s="1"/>
  <c r="AE46" i="15"/>
  <c r="AD67" i="15"/>
  <c r="AC109" i="14"/>
  <c r="AC114" i="14"/>
  <c r="AC129" i="14" s="1"/>
  <c r="AD117" i="14"/>
  <c r="AF86" i="14"/>
  <c r="AF48" i="14"/>
  <c r="AE68" i="14"/>
  <c r="AE81" i="14"/>
  <c r="AE100" i="14" s="1"/>
  <c r="AE43" i="14"/>
  <c r="AD63" i="14"/>
  <c r="AG77" i="14"/>
  <c r="AG96" i="14" s="1"/>
  <c r="AG39" i="14"/>
  <c r="AF59" i="14"/>
  <c r="AD123" i="15"/>
  <c r="AD116" i="14"/>
  <c r="AD94" i="15"/>
  <c r="AD95" i="15" s="1"/>
  <c r="AE87" i="14"/>
  <c r="AE106" i="14" s="1"/>
  <c r="AE49" i="14"/>
  <c r="AD69" i="14"/>
  <c r="AE86" i="15"/>
  <c r="AE107" i="15" s="1"/>
  <c r="AE45" i="15"/>
  <c r="AD66" i="15"/>
  <c r="AD121" i="14"/>
  <c r="AC44" i="12"/>
  <c r="AD55" i="12"/>
  <c r="AC58" i="12"/>
  <c r="AC63" i="12"/>
  <c r="AC66" i="12" s="1"/>
  <c r="AE47" i="12"/>
  <c r="AE33" i="12"/>
  <c r="AD36" i="12"/>
  <c r="AD41" i="12"/>
  <c r="AD64" i="12"/>
  <c r="AE48" i="12"/>
  <c r="AE56" i="12" s="1"/>
  <c r="AE34" i="12"/>
  <c r="AD42" i="12"/>
  <c r="AE151" i="16" l="1"/>
  <c r="AF86" i="16"/>
  <c r="AE156" i="16"/>
  <c r="AF224" i="16"/>
  <c r="AF294" i="16" s="1"/>
  <c r="AE62" i="18"/>
  <c r="AE63" i="18" s="1"/>
  <c r="AC88" i="18"/>
  <c r="AF81" i="15"/>
  <c r="AF102" i="15" s="1"/>
  <c r="AF40" i="15"/>
  <c r="AE61" i="15"/>
  <c r="AE50" i="12"/>
  <c r="AE51" i="12" s="1"/>
  <c r="AG56" i="18"/>
  <c r="AG69" i="18" s="1"/>
  <c r="AG31" i="18"/>
  <c r="AG44" i="18" s="1"/>
  <c r="AD44" i="12"/>
  <c r="AG35" i="18"/>
  <c r="AG60" i="18"/>
  <c r="AG73" i="18" s="1"/>
  <c r="AF48" i="18"/>
  <c r="AD74" i="15"/>
  <c r="AE95" i="14"/>
  <c r="AE115" i="14" s="1"/>
  <c r="AF105" i="14"/>
  <c r="AF101" i="14"/>
  <c r="AF85" i="14"/>
  <c r="AF104" i="14" s="1"/>
  <c r="AF47" i="14"/>
  <c r="AF67" i="14" s="1"/>
  <c r="AE66" i="17"/>
  <c r="AF77" i="17"/>
  <c r="AG50" i="17"/>
  <c r="AG102" i="17"/>
  <c r="AG129" i="17" s="1"/>
  <c r="AG156" i="17" s="1"/>
  <c r="AL47" i="17"/>
  <c r="AL74" i="17" s="1"/>
  <c r="AL99" i="17"/>
  <c r="AK74" i="17"/>
  <c r="AE85" i="17"/>
  <c r="AF110" i="17"/>
  <c r="AF137" i="17" s="1"/>
  <c r="AF58" i="17"/>
  <c r="AD93" i="17"/>
  <c r="AE157" i="17"/>
  <c r="AG53" i="17"/>
  <c r="AG105" i="17"/>
  <c r="AG132" i="17" s="1"/>
  <c r="AF80" i="17"/>
  <c r="AG52" i="17"/>
  <c r="AG104" i="17"/>
  <c r="AG131" i="17" s="1"/>
  <c r="AF79" i="17"/>
  <c r="AG44" i="17"/>
  <c r="AG96" i="17"/>
  <c r="AF71" i="17"/>
  <c r="AI54" i="17"/>
  <c r="AI106" i="17"/>
  <c r="AH81" i="17"/>
  <c r="AG56" i="17"/>
  <c r="AG108" i="17"/>
  <c r="AG135" i="17" s="1"/>
  <c r="AG115" i="17"/>
  <c r="AG63" i="17"/>
  <c r="AG90" i="17" s="1"/>
  <c r="AF90" i="17"/>
  <c r="AE165" i="17"/>
  <c r="AF83" i="17"/>
  <c r="AF159" i="17"/>
  <c r="AG57" i="17"/>
  <c r="AG109" i="17"/>
  <c r="AF84" i="17"/>
  <c r="AF59" i="17"/>
  <c r="AF111" i="17"/>
  <c r="AF138" i="17" s="1"/>
  <c r="AF165" i="17" s="1"/>
  <c r="AF51" i="17"/>
  <c r="AF78" i="17" s="1"/>
  <c r="AF103" i="17"/>
  <c r="AF130" i="17" s="1"/>
  <c r="AE78" i="17"/>
  <c r="AF143" i="17"/>
  <c r="AE170" i="17"/>
  <c r="AE118" i="17"/>
  <c r="AE119" i="17" s="1"/>
  <c r="AF123" i="17"/>
  <c r="AE150" i="17"/>
  <c r="AF167" i="17"/>
  <c r="AF85" i="18"/>
  <c r="AF81" i="18"/>
  <c r="AF155" i="17"/>
  <c r="AE67" i="18"/>
  <c r="AD75" i="18"/>
  <c r="AD80" i="18"/>
  <c r="AF33" i="18"/>
  <c r="AF58" i="18"/>
  <c r="AE46" i="18"/>
  <c r="AG125" i="17"/>
  <c r="AF152" i="17"/>
  <c r="AF86" i="18"/>
  <c r="AH133" i="17"/>
  <c r="AG160" i="17"/>
  <c r="AF48" i="17"/>
  <c r="AF100" i="17"/>
  <c r="AE75" i="17"/>
  <c r="AF29" i="18"/>
  <c r="AE37" i="18"/>
  <c r="AF54" i="18"/>
  <c r="AE42" i="18"/>
  <c r="AG45" i="17"/>
  <c r="AG97" i="17"/>
  <c r="AF72" i="17"/>
  <c r="AF162" i="17"/>
  <c r="AL64" i="17"/>
  <c r="AL116" i="17"/>
  <c r="AK91" i="17"/>
  <c r="AG61" i="17"/>
  <c r="AG113" i="17"/>
  <c r="AG140" i="17" s="1"/>
  <c r="AF88" i="17"/>
  <c r="AC172" i="17"/>
  <c r="AE127" i="17"/>
  <c r="AD154" i="17"/>
  <c r="AE139" i="17"/>
  <c r="AD166" i="17"/>
  <c r="AG34" i="18"/>
  <c r="AG59" i="18"/>
  <c r="AG72" i="18" s="1"/>
  <c r="AF47" i="18"/>
  <c r="AG126" i="17"/>
  <c r="AF153" i="17"/>
  <c r="AG30" i="18"/>
  <c r="AG55" i="18"/>
  <c r="AG68" i="18" s="1"/>
  <c r="AF43" i="18"/>
  <c r="AE124" i="17"/>
  <c r="AD145" i="17"/>
  <c r="AD151" i="17"/>
  <c r="AE134" i="17"/>
  <c r="AD161" i="17"/>
  <c r="AF142" i="17"/>
  <c r="AE169" i="17"/>
  <c r="AF158" i="17"/>
  <c r="AG32" i="18"/>
  <c r="AG57" i="18"/>
  <c r="AG70" i="18" s="1"/>
  <c r="AF45" i="18"/>
  <c r="AG49" i="17"/>
  <c r="AG101" i="17"/>
  <c r="AG128" i="17" s="1"/>
  <c r="AF76" i="17"/>
  <c r="AF60" i="17"/>
  <c r="AF112" i="17"/>
  <c r="AE87" i="17"/>
  <c r="AF55" i="17"/>
  <c r="AF107" i="17"/>
  <c r="AE82" i="17"/>
  <c r="AD50" i="18"/>
  <c r="AF141" i="17"/>
  <c r="AE168" i="17"/>
  <c r="AE71" i="18"/>
  <c r="AD84" i="18"/>
  <c r="AF82" i="18"/>
  <c r="AI46" i="17"/>
  <c r="AI98" i="17"/>
  <c r="AH73" i="17"/>
  <c r="AF136" i="17"/>
  <c r="AE163" i="17"/>
  <c r="AE164" i="17"/>
  <c r="AH62" i="17"/>
  <c r="AH114" i="17"/>
  <c r="AG89" i="17"/>
  <c r="AF83" i="18"/>
  <c r="AE392" i="16"/>
  <c r="AE371" i="16"/>
  <c r="AE387" i="16"/>
  <c r="AE367" i="16"/>
  <c r="AE375" i="16"/>
  <c r="AE370" i="16"/>
  <c r="AE383" i="16"/>
  <c r="AE380" i="16"/>
  <c r="AE385" i="16"/>
  <c r="AE373" i="16"/>
  <c r="AE376" i="16"/>
  <c r="AE381" i="16"/>
  <c r="AE407" i="16"/>
  <c r="AE369" i="16"/>
  <c r="AE397" i="16"/>
  <c r="AF330" i="16"/>
  <c r="AE400" i="16"/>
  <c r="AE384" i="16"/>
  <c r="AG250" i="16"/>
  <c r="AG112" i="16"/>
  <c r="AF182" i="16"/>
  <c r="AF271" i="16"/>
  <c r="AF341" i="16" s="1"/>
  <c r="AF133" i="16"/>
  <c r="AE203" i="16"/>
  <c r="AG238" i="16"/>
  <c r="AG100" i="16"/>
  <c r="AF170" i="16"/>
  <c r="AF316" i="16"/>
  <c r="AE386" i="16"/>
  <c r="AF347" i="16"/>
  <c r="AE417" i="16"/>
  <c r="AF326" i="16"/>
  <c r="AE396" i="16"/>
  <c r="AF259" i="16"/>
  <c r="AF329" i="16" s="1"/>
  <c r="AF121" i="16"/>
  <c r="AE191" i="16"/>
  <c r="AF267" i="16"/>
  <c r="AF337" i="16" s="1"/>
  <c r="AF129" i="16"/>
  <c r="AE199" i="16"/>
  <c r="AF251" i="16"/>
  <c r="AF321" i="16" s="1"/>
  <c r="AF113" i="16"/>
  <c r="AE183" i="16"/>
  <c r="AF344" i="16"/>
  <c r="AE414" i="16"/>
  <c r="AG234" i="16"/>
  <c r="AG96" i="16"/>
  <c r="AF166" i="16"/>
  <c r="AF340" i="16"/>
  <c r="AE410" i="16"/>
  <c r="AF334" i="16"/>
  <c r="AE404" i="16"/>
  <c r="AF298" i="16"/>
  <c r="AE368" i="16"/>
  <c r="AF236" i="16"/>
  <c r="AF306" i="16" s="1"/>
  <c r="AF98" i="16"/>
  <c r="AE168" i="16"/>
  <c r="AH232" i="16"/>
  <c r="AH94" i="16"/>
  <c r="AG164" i="16"/>
  <c r="AE379" i="16"/>
  <c r="AF248" i="16"/>
  <c r="AF318" i="16" s="1"/>
  <c r="AF110" i="16"/>
  <c r="AE180" i="16"/>
  <c r="AF239" i="16"/>
  <c r="AF309" i="16" s="1"/>
  <c r="AF101" i="16"/>
  <c r="AE171" i="16"/>
  <c r="AF343" i="16"/>
  <c r="AE413" i="16"/>
  <c r="AF324" i="16"/>
  <c r="AE394" i="16"/>
  <c r="AH272" i="16"/>
  <c r="AH134" i="16"/>
  <c r="AG204" i="16"/>
  <c r="AF312" i="16"/>
  <c r="AE382" i="16"/>
  <c r="AE419" i="16"/>
  <c r="AF328" i="16"/>
  <c r="AE398" i="16"/>
  <c r="AF229" i="16"/>
  <c r="AF299" i="16" s="1"/>
  <c r="AF91" i="16"/>
  <c r="AE161" i="16"/>
  <c r="AG246" i="16"/>
  <c r="AG108" i="16"/>
  <c r="AF178" i="16"/>
  <c r="AG281" i="16"/>
  <c r="AG143" i="16"/>
  <c r="AF213" i="16"/>
  <c r="AF235" i="16"/>
  <c r="AF305" i="16" s="1"/>
  <c r="AF97" i="16"/>
  <c r="AE167" i="16"/>
  <c r="AF227" i="16"/>
  <c r="AF297" i="16" s="1"/>
  <c r="AF89" i="16"/>
  <c r="AE159" i="16"/>
  <c r="AF240" i="16"/>
  <c r="AF310" i="16" s="1"/>
  <c r="AF102" i="16"/>
  <c r="AE172" i="16"/>
  <c r="AE295" i="16"/>
  <c r="AD365" i="16"/>
  <c r="AD429" i="16" s="1"/>
  <c r="AF233" i="16"/>
  <c r="AF303" i="16" s="1"/>
  <c r="AF95" i="16"/>
  <c r="AE165" i="16"/>
  <c r="AF252" i="16"/>
  <c r="AF322" i="16" s="1"/>
  <c r="AF114" i="16"/>
  <c r="AE184" i="16"/>
  <c r="AF352" i="16"/>
  <c r="AE422" i="16"/>
  <c r="AF346" i="16"/>
  <c r="AE416" i="16"/>
  <c r="AF351" i="16"/>
  <c r="AE421" i="16"/>
  <c r="AH228" i="16"/>
  <c r="AH90" i="16"/>
  <c r="AG160" i="16"/>
  <c r="AF275" i="16"/>
  <c r="AF345" i="16" s="1"/>
  <c r="AF137" i="16"/>
  <c r="AE207" i="16"/>
  <c r="AF230" i="16"/>
  <c r="AF300" i="16" s="1"/>
  <c r="AF92" i="16"/>
  <c r="AE162" i="16"/>
  <c r="AG276" i="16"/>
  <c r="AG138" i="16"/>
  <c r="AF208" i="16"/>
  <c r="AD221" i="16"/>
  <c r="AG278" i="16"/>
  <c r="AG140" i="16"/>
  <c r="AF210" i="16"/>
  <c r="AG282" i="16"/>
  <c r="AG144" i="16"/>
  <c r="AF214" i="16"/>
  <c r="AE364" i="16"/>
  <c r="AG254" i="16"/>
  <c r="AG116" i="16"/>
  <c r="AF186" i="16"/>
  <c r="AG269" i="16"/>
  <c r="AG131" i="16"/>
  <c r="AF201" i="16"/>
  <c r="AG270" i="16"/>
  <c r="AG132" i="16"/>
  <c r="AF202" i="16"/>
  <c r="AF348" i="16"/>
  <c r="AE418" i="16"/>
  <c r="AF339" i="16"/>
  <c r="AE409" i="16"/>
  <c r="AF308" i="16"/>
  <c r="AE378" i="16"/>
  <c r="AG274" i="16"/>
  <c r="AG136" i="16"/>
  <c r="AF206" i="16"/>
  <c r="AG273" i="16"/>
  <c r="AG135" i="16"/>
  <c r="AF205" i="16"/>
  <c r="AF331" i="16"/>
  <c r="AE401" i="16"/>
  <c r="AF335" i="16"/>
  <c r="AE405" i="16"/>
  <c r="AG226" i="16"/>
  <c r="AG88" i="16"/>
  <c r="AF158" i="16"/>
  <c r="AF342" i="16"/>
  <c r="AE412" i="16"/>
  <c r="AF244" i="16"/>
  <c r="AF314" i="16" s="1"/>
  <c r="AF106" i="16"/>
  <c r="AE176" i="16"/>
  <c r="AE403" i="16"/>
  <c r="AE399" i="16"/>
  <c r="AE411" i="16"/>
  <c r="AE389" i="16"/>
  <c r="AG266" i="16"/>
  <c r="AG128" i="16"/>
  <c r="AF198" i="16"/>
  <c r="AE391" i="16"/>
  <c r="AF245" i="16"/>
  <c r="AF315" i="16" s="1"/>
  <c r="AF107" i="16"/>
  <c r="AE177" i="16"/>
  <c r="AE395" i="16"/>
  <c r="AF302" i="16"/>
  <c r="AE372" i="16"/>
  <c r="AE377" i="16"/>
  <c r="AF247" i="16"/>
  <c r="AF317" i="16" s="1"/>
  <c r="AF109" i="16"/>
  <c r="AE179" i="16"/>
  <c r="AF231" i="16"/>
  <c r="AF301" i="16" s="1"/>
  <c r="AF93" i="16"/>
  <c r="AE163" i="16"/>
  <c r="AH258" i="16"/>
  <c r="AH120" i="16"/>
  <c r="AG190" i="16"/>
  <c r="AF249" i="16"/>
  <c r="AF319" i="16" s="1"/>
  <c r="AF111" i="16"/>
  <c r="AE181" i="16"/>
  <c r="AF255" i="16"/>
  <c r="AF325" i="16" s="1"/>
  <c r="AF117" i="16"/>
  <c r="AE187" i="16"/>
  <c r="AF243" i="16"/>
  <c r="AF313" i="16" s="1"/>
  <c r="AF105" i="16"/>
  <c r="AE175" i="16"/>
  <c r="AG268" i="16"/>
  <c r="AG130" i="16"/>
  <c r="AF200" i="16"/>
  <c r="AF320" i="16"/>
  <c r="AE390" i="16"/>
  <c r="AF332" i="16"/>
  <c r="AE402" i="16"/>
  <c r="AE289" i="16"/>
  <c r="AE290" i="16" s="1"/>
  <c r="AF253" i="16"/>
  <c r="AF323" i="16" s="1"/>
  <c r="AF115" i="16"/>
  <c r="AE185" i="16"/>
  <c r="AG265" i="16"/>
  <c r="AG127" i="16"/>
  <c r="AF197" i="16"/>
  <c r="AF350" i="16"/>
  <c r="AE420" i="16"/>
  <c r="AF263" i="16"/>
  <c r="AF333" i="16" s="1"/>
  <c r="AF125" i="16"/>
  <c r="AE195" i="16"/>
  <c r="AG277" i="16"/>
  <c r="AG139" i="16"/>
  <c r="AF209" i="16"/>
  <c r="AF225" i="16"/>
  <c r="AF87" i="16"/>
  <c r="AE157" i="16"/>
  <c r="AE415" i="16"/>
  <c r="AG242" i="16"/>
  <c r="AG104" i="16"/>
  <c r="AF174" i="16"/>
  <c r="AF296" i="16"/>
  <c r="AE366" i="16"/>
  <c r="AG262" i="16"/>
  <c r="AG124" i="16"/>
  <c r="AF194" i="16"/>
  <c r="AE388" i="16"/>
  <c r="AH264" i="16"/>
  <c r="AH126" i="16"/>
  <c r="AG196" i="16"/>
  <c r="AF237" i="16"/>
  <c r="AF307" i="16" s="1"/>
  <c r="AF99" i="16"/>
  <c r="AE169" i="16"/>
  <c r="AG261" i="16"/>
  <c r="AG123" i="16"/>
  <c r="AF193" i="16"/>
  <c r="AF304" i="16"/>
  <c r="AE374" i="16"/>
  <c r="AE393" i="16"/>
  <c r="AG260" i="16"/>
  <c r="AG122" i="16"/>
  <c r="AF192" i="16"/>
  <c r="AF241" i="16"/>
  <c r="AF311" i="16" s="1"/>
  <c r="AF103" i="16"/>
  <c r="AE173" i="16"/>
  <c r="AG280" i="16"/>
  <c r="AG142" i="16"/>
  <c r="AF212" i="16"/>
  <c r="AF336" i="16"/>
  <c r="AE406" i="16"/>
  <c r="AG256" i="16"/>
  <c r="AG118" i="16"/>
  <c r="AF188" i="16"/>
  <c r="AF257" i="16"/>
  <c r="AF327" i="16" s="1"/>
  <c r="AF119" i="16"/>
  <c r="AE189" i="16"/>
  <c r="AF279" i="16"/>
  <c r="AF349" i="16" s="1"/>
  <c r="AF141" i="16"/>
  <c r="AE211" i="16"/>
  <c r="AF338" i="16"/>
  <c r="AE408" i="16"/>
  <c r="AE121" i="15"/>
  <c r="AE128" i="15"/>
  <c r="AE119" i="14"/>
  <c r="AE125" i="15"/>
  <c r="AE122" i="15"/>
  <c r="AE129" i="15"/>
  <c r="AE126" i="14"/>
  <c r="AE126" i="15"/>
  <c r="AE118" i="14"/>
  <c r="AE120" i="14"/>
  <c r="AE124" i="15"/>
  <c r="AE53" i="15"/>
  <c r="AF37" i="15"/>
  <c r="AG78" i="15" s="1"/>
  <c r="AE58" i="15"/>
  <c r="AH84" i="14"/>
  <c r="AH103" i="14" s="1"/>
  <c r="AH46" i="14"/>
  <c r="AG66" i="14"/>
  <c r="AF79" i="15"/>
  <c r="AF100" i="15" s="1"/>
  <c r="AF38" i="15"/>
  <c r="AE59" i="15"/>
  <c r="AD72" i="14"/>
  <c r="AE121" i="14"/>
  <c r="AF79" i="14"/>
  <c r="AF98" i="14" s="1"/>
  <c r="AF41" i="14"/>
  <c r="AE61" i="14"/>
  <c r="AF106" i="15"/>
  <c r="AE127" i="15"/>
  <c r="AE94" i="15"/>
  <c r="AE95" i="15" s="1"/>
  <c r="AE116" i="14"/>
  <c r="AF80" i="15"/>
  <c r="AF101" i="15" s="1"/>
  <c r="AF39" i="15"/>
  <c r="AE60" i="15"/>
  <c r="AG78" i="14"/>
  <c r="AG97" i="14" s="1"/>
  <c r="AG40" i="14"/>
  <c r="AF60" i="14"/>
  <c r="AE125" i="14"/>
  <c r="AE123" i="15"/>
  <c r="AG86" i="14"/>
  <c r="AG48" i="14"/>
  <c r="AF68" i="14"/>
  <c r="AE117" i="14"/>
  <c r="AE124" i="14"/>
  <c r="AF76" i="14"/>
  <c r="AF38" i="14"/>
  <c r="AE58" i="14"/>
  <c r="AF86" i="15"/>
  <c r="AF107" i="15" s="1"/>
  <c r="AF45" i="15"/>
  <c r="AE66" i="15"/>
  <c r="AD109" i="14"/>
  <c r="AD114" i="14"/>
  <c r="AD129" i="14" s="1"/>
  <c r="AF75" i="14"/>
  <c r="AF94" i="14" s="1"/>
  <c r="AE52" i="14"/>
  <c r="AF37" i="14"/>
  <c r="AE57" i="14"/>
  <c r="AH85" i="15"/>
  <c r="AH44" i="15"/>
  <c r="AG65" i="15"/>
  <c r="AE123" i="14"/>
  <c r="AD115" i="15"/>
  <c r="AE99" i="15"/>
  <c r="AD120" i="15"/>
  <c r="AD136" i="15" s="1"/>
  <c r="AH77" i="14"/>
  <c r="AH96" i="14" s="1"/>
  <c r="AH39" i="14"/>
  <c r="AG59" i="14"/>
  <c r="AF83" i="15"/>
  <c r="AF104" i="15" s="1"/>
  <c r="AF42" i="15"/>
  <c r="AE63" i="15"/>
  <c r="AG83" i="14"/>
  <c r="AG102" i="14" s="1"/>
  <c r="AG45" i="14"/>
  <c r="AF65" i="14"/>
  <c r="AF87" i="14"/>
  <c r="AF106" i="14" s="1"/>
  <c r="AF49" i="14"/>
  <c r="AE69" i="14"/>
  <c r="AF87" i="15"/>
  <c r="AF108" i="15" s="1"/>
  <c r="AF46" i="15"/>
  <c r="AE67" i="15"/>
  <c r="AF82" i="15"/>
  <c r="AF103" i="15" s="1"/>
  <c r="AF41" i="15"/>
  <c r="AE62" i="15"/>
  <c r="AF84" i="15"/>
  <c r="AF105" i="15" s="1"/>
  <c r="AF43" i="15"/>
  <c r="AE64" i="15"/>
  <c r="AF80" i="14"/>
  <c r="AF99" i="14" s="1"/>
  <c r="AF42" i="14"/>
  <c r="AE62" i="14"/>
  <c r="AF81" i="14"/>
  <c r="AF100" i="14" s="1"/>
  <c r="AF43" i="14"/>
  <c r="AE63" i="14"/>
  <c r="AG82" i="14"/>
  <c r="AG44" i="14"/>
  <c r="AF64" i="14"/>
  <c r="AE122" i="14"/>
  <c r="AE89" i="14"/>
  <c r="AE90" i="14" s="1"/>
  <c r="AF34" i="12"/>
  <c r="AF48" i="12"/>
  <c r="AF56" i="12" s="1"/>
  <c r="AE42" i="12"/>
  <c r="AF33" i="12"/>
  <c r="AE36" i="12"/>
  <c r="AF47" i="12"/>
  <c r="AE41" i="12"/>
  <c r="AD58" i="12"/>
  <c r="AE55" i="12"/>
  <c r="AD63" i="12"/>
  <c r="AD66" i="12" s="1"/>
  <c r="AE64" i="12"/>
  <c r="AF151" i="16" l="1"/>
  <c r="AG224" i="16"/>
  <c r="AG294" i="16" s="1"/>
  <c r="AG86" i="16"/>
  <c r="AF156" i="16"/>
  <c r="AF50" i="12"/>
  <c r="AF51" i="12" s="1"/>
  <c r="AE50" i="18"/>
  <c r="AF62" i="18"/>
  <c r="AF63" i="18" s="1"/>
  <c r="AH56" i="18"/>
  <c r="AH69" i="18" s="1"/>
  <c r="AH31" i="18"/>
  <c r="AH44" i="18" s="1"/>
  <c r="AD88" i="18"/>
  <c r="AF61" i="15"/>
  <c r="AG81" i="15"/>
  <c r="AG102" i="15" s="1"/>
  <c r="AG40" i="15"/>
  <c r="AH35" i="18"/>
  <c r="AH60" i="18"/>
  <c r="AH73" i="18" s="1"/>
  <c r="AG48" i="18"/>
  <c r="AE74" i="15"/>
  <c r="AF94" i="15"/>
  <c r="AF95" i="15" s="1"/>
  <c r="AG101" i="14"/>
  <c r="AG105" i="14"/>
  <c r="AF95" i="14"/>
  <c r="AF115" i="14" s="1"/>
  <c r="AG85" i="14"/>
  <c r="AG104" i="14" s="1"/>
  <c r="AG47" i="14"/>
  <c r="AG67" i="14" s="1"/>
  <c r="AE72" i="14"/>
  <c r="AH50" i="17"/>
  <c r="AH77" i="17" s="1"/>
  <c r="AH102" i="17"/>
  <c r="AH129" i="17" s="1"/>
  <c r="AH156" i="17" s="1"/>
  <c r="AG77" i="17"/>
  <c r="AG110" i="17"/>
  <c r="AG137" i="17" s="1"/>
  <c r="AG58" i="17"/>
  <c r="AF85" i="17"/>
  <c r="AM47" i="17"/>
  <c r="AM99" i="17"/>
  <c r="AF66" i="17"/>
  <c r="AF157" i="17"/>
  <c r="AH56" i="17"/>
  <c r="AH108" i="17"/>
  <c r="AH135" i="17" s="1"/>
  <c r="AG83" i="17"/>
  <c r="AE93" i="17"/>
  <c r="AH57" i="17"/>
  <c r="AH109" i="17"/>
  <c r="AG84" i="17"/>
  <c r="AH104" i="17"/>
  <c r="AH131" i="17" s="1"/>
  <c r="AH52" i="17"/>
  <c r="AG79" i="17"/>
  <c r="AG51" i="17"/>
  <c r="AG78" i="17" s="1"/>
  <c r="AG103" i="17"/>
  <c r="AG130" i="17" s="1"/>
  <c r="AJ106" i="17"/>
  <c r="AJ54" i="17"/>
  <c r="AI81" i="17"/>
  <c r="AH44" i="17"/>
  <c r="AH96" i="17"/>
  <c r="AG71" i="17"/>
  <c r="AH115" i="17"/>
  <c r="AH63" i="17"/>
  <c r="AH90" i="17" s="1"/>
  <c r="AH53" i="17"/>
  <c r="AH105" i="17"/>
  <c r="AH132" i="17" s="1"/>
  <c r="AH159" i="17" s="1"/>
  <c r="AG80" i="17"/>
  <c r="AG59" i="17"/>
  <c r="AG111" i="17"/>
  <c r="AG138" i="17" s="1"/>
  <c r="AG165" i="17" s="1"/>
  <c r="AF86" i="17"/>
  <c r="AG159" i="17"/>
  <c r="AG143" i="17"/>
  <c r="AF170" i="17"/>
  <c r="AD172" i="17"/>
  <c r="AF118" i="17"/>
  <c r="AF119" i="17" s="1"/>
  <c r="AG123" i="17"/>
  <c r="AF150" i="17"/>
  <c r="AG83" i="18"/>
  <c r="AI62" i="17"/>
  <c r="AI114" i="17"/>
  <c r="AH89" i="17"/>
  <c r="AG55" i="17"/>
  <c r="AG107" i="17"/>
  <c r="AF82" i="17"/>
  <c r="AG60" i="17"/>
  <c r="AG112" i="17"/>
  <c r="AF87" i="17"/>
  <c r="AF124" i="17"/>
  <c r="AE145" i="17"/>
  <c r="AE151" i="17"/>
  <c r="AI133" i="17"/>
  <c r="AH160" i="17"/>
  <c r="AF67" i="18"/>
  <c r="AE75" i="18"/>
  <c r="AE80" i="18"/>
  <c r="AG81" i="18"/>
  <c r="AJ46" i="17"/>
  <c r="AJ98" i="17"/>
  <c r="AI73" i="17"/>
  <c r="AH32" i="18"/>
  <c r="AH57" i="18"/>
  <c r="AH70" i="18" s="1"/>
  <c r="AG45" i="18"/>
  <c r="AG158" i="17"/>
  <c r="AH125" i="17"/>
  <c r="AG152" i="17"/>
  <c r="AG136" i="17"/>
  <c r="AF163" i="17"/>
  <c r="AF71" i="18"/>
  <c r="AE84" i="18"/>
  <c r="AG48" i="17"/>
  <c r="AG100" i="17"/>
  <c r="AF75" i="17"/>
  <c r="AG142" i="17"/>
  <c r="AF169" i="17"/>
  <c r="AF134" i="17"/>
  <c r="AE161" i="17"/>
  <c r="AH30" i="18"/>
  <c r="AH55" i="18"/>
  <c r="AH68" i="18" s="1"/>
  <c r="AG43" i="18"/>
  <c r="AH126" i="17"/>
  <c r="AG153" i="17"/>
  <c r="AF127" i="17"/>
  <c r="AE154" i="17"/>
  <c r="AG155" i="17"/>
  <c r="AH49" i="17"/>
  <c r="AH101" i="17"/>
  <c r="AH128" i="17" s="1"/>
  <c r="AG76" i="17"/>
  <c r="AG162" i="17"/>
  <c r="AF37" i="18"/>
  <c r="AG29" i="18"/>
  <c r="AG54" i="18"/>
  <c r="AF42" i="18"/>
  <c r="AF164" i="17"/>
  <c r="AG82" i="18"/>
  <c r="AF139" i="17"/>
  <c r="AE166" i="17"/>
  <c r="AM64" i="17"/>
  <c r="AM116" i="17"/>
  <c r="AL91" i="17"/>
  <c r="AG86" i="18"/>
  <c r="AG33" i="18"/>
  <c r="AG58" i="18"/>
  <c r="AF46" i="18"/>
  <c r="AG85" i="18"/>
  <c r="AG167" i="17"/>
  <c r="AG141" i="17"/>
  <c r="AF168" i="17"/>
  <c r="AH34" i="18"/>
  <c r="AH59" i="18"/>
  <c r="AH72" i="18" s="1"/>
  <c r="AG47" i="18"/>
  <c r="AH61" i="17"/>
  <c r="AH113" i="17"/>
  <c r="AH140" i="17" s="1"/>
  <c r="AG88" i="17"/>
  <c r="AH45" i="17"/>
  <c r="AH97" i="17"/>
  <c r="AG72" i="17"/>
  <c r="AF387" i="16"/>
  <c r="AF376" i="16"/>
  <c r="AF370" i="16"/>
  <c r="AF419" i="16"/>
  <c r="AF395" i="16"/>
  <c r="AF384" i="16"/>
  <c r="AF415" i="16"/>
  <c r="AF407" i="16"/>
  <c r="AF377" i="16"/>
  <c r="AF403" i="16"/>
  <c r="AF393" i="16"/>
  <c r="AF375" i="16"/>
  <c r="AF379" i="16"/>
  <c r="AF380" i="16"/>
  <c r="AF397" i="16"/>
  <c r="AF385" i="16"/>
  <c r="AF369" i="16"/>
  <c r="AF399" i="16"/>
  <c r="AF381" i="16"/>
  <c r="AF373" i="16"/>
  <c r="AF367" i="16"/>
  <c r="AF411" i="16"/>
  <c r="AG247" i="16"/>
  <c r="AG317" i="16" s="1"/>
  <c r="AG109" i="16"/>
  <c r="AF179" i="16"/>
  <c r="AF364" i="16"/>
  <c r="AG344" i="16"/>
  <c r="AF414" i="16"/>
  <c r="AF371" i="16"/>
  <c r="AG241" i="16"/>
  <c r="AG311" i="16" s="1"/>
  <c r="AG103" i="16"/>
  <c r="AF173" i="16"/>
  <c r="AH261" i="16"/>
  <c r="AH123" i="16"/>
  <c r="AG193" i="16"/>
  <c r="AG296" i="16"/>
  <c r="AF366" i="16"/>
  <c r="AF289" i="16"/>
  <c r="AF290" i="16" s="1"/>
  <c r="AH268" i="16"/>
  <c r="AH130" i="16"/>
  <c r="AG200" i="16"/>
  <c r="AH266" i="16"/>
  <c r="AH128" i="16"/>
  <c r="AG198" i="16"/>
  <c r="AG342" i="16"/>
  <c r="AF412" i="16"/>
  <c r="AH226" i="16"/>
  <c r="AH88" i="16"/>
  <c r="AG158" i="16"/>
  <c r="AG335" i="16"/>
  <c r="AF405" i="16"/>
  <c r="AG348" i="16"/>
  <c r="AF418" i="16"/>
  <c r="AG230" i="16"/>
  <c r="AG300" i="16" s="1"/>
  <c r="AG92" i="16"/>
  <c r="AF162" i="16"/>
  <c r="AG352" i="16"/>
  <c r="AF422" i="16"/>
  <c r="AG312" i="16"/>
  <c r="AF382" i="16"/>
  <c r="AG324" i="16"/>
  <c r="AF394" i="16"/>
  <c r="AG343" i="16"/>
  <c r="AF413" i="16"/>
  <c r="AG298" i="16"/>
  <c r="AF368" i="16"/>
  <c r="AG334" i="16"/>
  <c r="AF404" i="16"/>
  <c r="AH234" i="16"/>
  <c r="AH96" i="16"/>
  <c r="AG166" i="16"/>
  <c r="AG251" i="16"/>
  <c r="AG321" i="16" s="1"/>
  <c r="AG113" i="16"/>
  <c r="AF183" i="16"/>
  <c r="AI264" i="16"/>
  <c r="AI126" i="16"/>
  <c r="AH196" i="16"/>
  <c r="AH254" i="16"/>
  <c r="AH116" i="16"/>
  <c r="AG186" i="16"/>
  <c r="AG243" i="16"/>
  <c r="AG105" i="16"/>
  <c r="AF175" i="16"/>
  <c r="AI258" i="16"/>
  <c r="AI120" i="16"/>
  <c r="AH190" i="16"/>
  <c r="AG244" i="16"/>
  <c r="AG314" i="16" s="1"/>
  <c r="AG106" i="16"/>
  <c r="AF176" i="16"/>
  <c r="AH269" i="16"/>
  <c r="AH131" i="16"/>
  <c r="AG201" i="16"/>
  <c r="AG227" i="16"/>
  <c r="AG297" i="16" s="1"/>
  <c r="AG89" i="16"/>
  <c r="AF159" i="16"/>
  <c r="AI272" i="16"/>
  <c r="AI134" i="16"/>
  <c r="AH204" i="16"/>
  <c r="AH250" i="16"/>
  <c r="AH112" i="16"/>
  <c r="AG182" i="16"/>
  <c r="AG304" i="16"/>
  <c r="AF374" i="16"/>
  <c r="AG237" i="16"/>
  <c r="AG307" i="16" s="1"/>
  <c r="AG99" i="16"/>
  <c r="AF169" i="16"/>
  <c r="AH277" i="16"/>
  <c r="AH139" i="16"/>
  <c r="AG209" i="16"/>
  <c r="AG332" i="16"/>
  <c r="AF402" i="16"/>
  <c r="AG308" i="16"/>
  <c r="AF378" i="16"/>
  <c r="AF295" i="16"/>
  <c r="AF359" i="16" s="1"/>
  <c r="AE365" i="16"/>
  <c r="AE429" i="16" s="1"/>
  <c r="AF388" i="16"/>
  <c r="AH265" i="16"/>
  <c r="AH127" i="16"/>
  <c r="AG197" i="16"/>
  <c r="AG253" i="16"/>
  <c r="AG323" i="16" s="1"/>
  <c r="AG115" i="16"/>
  <c r="AF185" i="16"/>
  <c r="AG351" i="16"/>
  <c r="AF421" i="16"/>
  <c r="AG233" i="16"/>
  <c r="AG303" i="16" s="1"/>
  <c r="AG95" i="16"/>
  <c r="AF165" i="16"/>
  <c r="AG240" i="16"/>
  <c r="AG310" i="16" s="1"/>
  <c r="AG102" i="16"/>
  <c r="AF172" i="16"/>
  <c r="AH246" i="16"/>
  <c r="AH108" i="16"/>
  <c r="AG178" i="16"/>
  <c r="AG259" i="16"/>
  <c r="AG329" i="16" s="1"/>
  <c r="AG121" i="16"/>
  <c r="AF191" i="16"/>
  <c r="AH260" i="16"/>
  <c r="AH122" i="16"/>
  <c r="AG192" i="16"/>
  <c r="AG302" i="16"/>
  <c r="AF372" i="16"/>
  <c r="AH281" i="16"/>
  <c r="AH143" i="16"/>
  <c r="AG213" i="16"/>
  <c r="AE221" i="16"/>
  <c r="AF391" i="16"/>
  <c r="AG239" i="16"/>
  <c r="AG309" i="16" s="1"/>
  <c r="AG101" i="16"/>
  <c r="AF171" i="16"/>
  <c r="AG267" i="16"/>
  <c r="AG337" i="16" s="1"/>
  <c r="AG129" i="16"/>
  <c r="AF199" i="16"/>
  <c r="AH256" i="16"/>
  <c r="AH118" i="16"/>
  <c r="AG188" i="16"/>
  <c r="AG263" i="16"/>
  <c r="AG333" i="16" s="1"/>
  <c r="AG125" i="16"/>
  <c r="AF195" i="16"/>
  <c r="AG350" i="16"/>
  <c r="AF420" i="16"/>
  <c r="AG320" i="16"/>
  <c r="AF390" i="16"/>
  <c r="AH273" i="16"/>
  <c r="AH135" i="16"/>
  <c r="AG205" i="16"/>
  <c r="AH270" i="16"/>
  <c r="AH132" i="16"/>
  <c r="AG202" i="16"/>
  <c r="AG275" i="16"/>
  <c r="AG345" i="16" s="1"/>
  <c r="AG137" i="16"/>
  <c r="AF207" i="16"/>
  <c r="AG235" i="16"/>
  <c r="AG305" i="16" s="1"/>
  <c r="AG97" i="16"/>
  <c r="AF167" i="16"/>
  <c r="AG271" i="16"/>
  <c r="AG341" i="16" s="1"/>
  <c r="AG133" i="16"/>
  <c r="AF203" i="16"/>
  <c r="AG330" i="16"/>
  <c r="AF400" i="16"/>
  <c r="AG328" i="16"/>
  <c r="AF398" i="16"/>
  <c r="AG248" i="16"/>
  <c r="AG318" i="16" s="1"/>
  <c r="AG110" i="16"/>
  <c r="AF180" i="16"/>
  <c r="AG313" i="16"/>
  <c r="AF383" i="16"/>
  <c r="AH280" i="16"/>
  <c r="AH142" i="16"/>
  <c r="AG212" i="16"/>
  <c r="AG236" i="16"/>
  <c r="AG306" i="16" s="1"/>
  <c r="AG98" i="16"/>
  <c r="AF168" i="16"/>
  <c r="AG279" i="16"/>
  <c r="AG349" i="16" s="1"/>
  <c r="AG141" i="16"/>
  <c r="AF211" i="16"/>
  <c r="AH242" i="16"/>
  <c r="AH104" i="16"/>
  <c r="AG174" i="16"/>
  <c r="AF392" i="16"/>
  <c r="AG338" i="16"/>
  <c r="AF408" i="16"/>
  <c r="AG257" i="16"/>
  <c r="AG327" i="16" s="1"/>
  <c r="AG119" i="16"/>
  <c r="AF189" i="16"/>
  <c r="AG225" i="16"/>
  <c r="AG87" i="16"/>
  <c r="AF157" i="16"/>
  <c r="AG231" i="16"/>
  <c r="AG301" i="16" s="1"/>
  <c r="AG93" i="16"/>
  <c r="AF163" i="16"/>
  <c r="AG331" i="16"/>
  <c r="AF401" i="16"/>
  <c r="AE359" i="16"/>
  <c r="AH282" i="16"/>
  <c r="AH144" i="16"/>
  <c r="AG214" i="16"/>
  <c r="AH278" i="16"/>
  <c r="AH140" i="16"/>
  <c r="AG210" i="16"/>
  <c r="AH276" i="16"/>
  <c r="AH138" i="16"/>
  <c r="AG208" i="16"/>
  <c r="AI228" i="16"/>
  <c r="AI90" i="16"/>
  <c r="AH160" i="16"/>
  <c r="AG346" i="16"/>
  <c r="AF416" i="16"/>
  <c r="AG252" i="16"/>
  <c r="AG322" i="16" s="1"/>
  <c r="AG114" i="16"/>
  <c r="AF184" i="16"/>
  <c r="AG229" i="16"/>
  <c r="AG299" i="16" s="1"/>
  <c r="AG91" i="16"/>
  <c r="AF161" i="16"/>
  <c r="AG316" i="16"/>
  <c r="AF386" i="16"/>
  <c r="AH238" i="16"/>
  <c r="AH100" i="16"/>
  <c r="AG170" i="16"/>
  <c r="AG249" i="16"/>
  <c r="AG319" i="16" s="1"/>
  <c r="AG111" i="16"/>
  <c r="AF181" i="16"/>
  <c r="AF389" i="16"/>
  <c r="AH262" i="16"/>
  <c r="AH124" i="16"/>
  <c r="AG194" i="16"/>
  <c r="AG339" i="16"/>
  <c r="AF409" i="16"/>
  <c r="AI232" i="16"/>
  <c r="AI94" i="16"/>
  <c r="AH164" i="16"/>
  <c r="AG336" i="16"/>
  <c r="AF406" i="16"/>
  <c r="AG255" i="16"/>
  <c r="AG325" i="16" s="1"/>
  <c r="AG117" i="16"/>
  <c r="AF187" i="16"/>
  <c r="AG245" i="16"/>
  <c r="AG315" i="16" s="1"/>
  <c r="AG107" i="16"/>
  <c r="AF177" i="16"/>
  <c r="AH274" i="16"/>
  <c r="AH136" i="16"/>
  <c r="AG206" i="16"/>
  <c r="AG340" i="16"/>
  <c r="AF410" i="16"/>
  <c r="AG326" i="16"/>
  <c r="AF396" i="16"/>
  <c r="AG347" i="16"/>
  <c r="AF417" i="16"/>
  <c r="AF120" i="14"/>
  <c r="AF121" i="15"/>
  <c r="AF124" i="15"/>
  <c r="AF128" i="15"/>
  <c r="AF126" i="14"/>
  <c r="AF122" i="14"/>
  <c r="AG80" i="14"/>
  <c r="AG99" i="14" s="1"/>
  <c r="AG42" i="14"/>
  <c r="AF62" i="14"/>
  <c r="AF126" i="15"/>
  <c r="AF119" i="14"/>
  <c r="AG75" i="14"/>
  <c r="AG94" i="14" s="1"/>
  <c r="AF52" i="14"/>
  <c r="AG37" i="14"/>
  <c r="AF57" i="14"/>
  <c r="AE109" i="14"/>
  <c r="AE114" i="14"/>
  <c r="AE129" i="14" s="1"/>
  <c r="AG38" i="14"/>
  <c r="AG76" i="14"/>
  <c r="AF58" i="14"/>
  <c r="AG79" i="15"/>
  <c r="AG100" i="15" s="1"/>
  <c r="AG38" i="15"/>
  <c r="AF59" i="15"/>
  <c r="AF129" i="15"/>
  <c r="AF125" i="15"/>
  <c r="AH83" i="14"/>
  <c r="AH102" i="14" s="1"/>
  <c r="AH45" i="14"/>
  <c r="AG65" i="14"/>
  <c r="AG83" i="15"/>
  <c r="AG104" i="15" s="1"/>
  <c r="AG42" i="15"/>
  <c r="AF63" i="15"/>
  <c r="AG84" i="15"/>
  <c r="AG105" i="15" s="1"/>
  <c r="AG43" i="15"/>
  <c r="AF64" i="15"/>
  <c r="AE115" i="15"/>
  <c r="AF99" i="15"/>
  <c r="AE120" i="15"/>
  <c r="AE136" i="15" s="1"/>
  <c r="AF118" i="14"/>
  <c r="AG82" i="15"/>
  <c r="AG103" i="15" s="1"/>
  <c r="AG41" i="15"/>
  <c r="AF62" i="15"/>
  <c r="AF123" i="14"/>
  <c r="AG80" i="15"/>
  <c r="AG101" i="15" s="1"/>
  <c r="AG39" i="15"/>
  <c r="AF60" i="15"/>
  <c r="AG79" i="14"/>
  <c r="AG98" i="14" s="1"/>
  <c r="AG41" i="14"/>
  <c r="AF61" i="14"/>
  <c r="AI77" i="14"/>
  <c r="AI96" i="14" s="1"/>
  <c r="AI39" i="14"/>
  <c r="AH59" i="14"/>
  <c r="AF89" i="14"/>
  <c r="AF90" i="14" s="1"/>
  <c r="AG86" i="15"/>
  <c r="AG107" i="15" s="1"/>
  <c r="AG45" i="15"/>
  <c r="AF66" i="15"/>
  <c r="AH86" i="14"/>
  <c r="AH48" i="14"/>
  <c r="AG68" i="14"/>
  <c r="AF122" i="15"/>
  <c r="AG87" i="15"/>
  <c r="AG108" i="15" s="1"/>
  <c r="AG46" i="15"/>
  <c r="AF67" i="15"/>
  <c r="AI85" i="15"/>
  <c r="AI44" i="15"/>
  <c r="AH65" i="15"/>
  <c r="AH82" i="14"/>
  <c r="AH44" i="14"/>
  <c r="AG64" i="14"/>
  <c r="AF117" i="14"/>
  <c r="AH78" i="14"/>
  <c r="AH97" i="14" s="1"/>
  <c r="AH40" i="14"/>
  <c r="AG60" i="14"/>
  <c r="AF121" i="14"/>
  <c r="AF53" i="15"/>
  <c r="AG37" i="15"/>
  <c r="AH78" i="15" s="1"/>
  <c r="AF58" i="15"/>
  <c r="AF116" i="14"/>
  <c r="AF123" i="15"/>
  <c r="AG81" i="14"/>
  <c r="AG100" i="14" s="1"/>
  <c r="AG43" i="14"/>
  <c r="AF63" i="14"/>
  <c r="AF124" i="14"/>
  <c r="AG49" i="14"/>
  <c r="AG87" i="14"/>
  <c r="AG106" i="14" s="1"/>
  <c r="AF69" i="14"/>
  <c r="AF125" i="14"/>
  <c r="AG106" i="15"/>
  <c r="AF127" i="15"/>
  <c r="AI84" i="14"/>
  <c r="AI103" i="14" s="1"/>
  <c r="AI46" i="14"/>
  <c r="AH66" i="14"/>
  <c r="AF64" i="12"/>
  <c r="AG47" i="12"/>
  <c r="AF36" i="12"/>
  <c r="AG33" i="12"/>
  <c r="AF41" i="12"/>
  <c r="AF55" i="12"/>
  <c r="AE58" i="12"/>
  <c r="AE63" i="12"/>
  <c r="AE66" i="12" s="1"/>
  <c r="AE44" i="12"/>
  <c r="AG48" i="12"/>
  <c r="AG56" i="12" s="1"/>
  <c r="AG34" i="12"/>
  <c r="AF42" i="12"/>
  <c r="AG151" i="16" l="1"/>
  <c r="AH224" i="16"/>
  <c r="AH294" i="16" s="1"/>
  <c r="AH86" i="16"/>
  <c r="AG156" i="16"/>
  <c r="AF50" i="18"/>
  <c r="AE88" i="18"/>
  <c r="AG61" i="15"/>
  <c r="AH81" i="15"/>
  <c r="AH102" i="15" s="1"/>
  <c r="AH40" i="15"/>
  <c r="AG62" i="18"/>
  <c r="AG63" i="18" s="1"/>
  <c r="AI56" i="18"/>
  <c r="AI69" i="18" s="1"/>
  <c r="AI31" i="18"/>
  <c r="AI44" i="18" s="1"/>
  <c r="AI60" i="18"/>
  <c r="AI73" i="18" s="1"/>
  <c r="AI35" i="18"/>
  <c r="AI48" i="18" s="1"/>
  <c r="AH48" i="18"/>
  <c r="AF74" i="15"/>
  <c r="AG95" i="14"/>
  <c r="AG115" i="14" s="1"/>
  <c r="AH105" i="14"/>
  <c r="AH101" i="14"/>
  <c r="AH85" i="14"/>
  <c r="AH104" i="14" s="1"/>
  <c r="AH47" i="14"/>
  <c r="AH67" i="14" s="1"/>
  <c r="AI50" i="17"/>
  <c r="AI102" i="17"/>
  <c r="AI129" i="17" s="1"/>
  <c r="AN47" i="17"/>
  <c r="AN74" i="17" s="1"/>
  <c r="AN99" i="17"/>
  <c r="AM74" i="17"/>
  <c r="AG85" i="17"/>
  <c r="AH110" i="17"/>
  <c r="AH137" i="17" s="1"/>
  <c r="AH58" i="17"/>
  <c r="AG157" i="17"/>
  <c r="AI63" i="17"/>
  <c r="AI90" i="17" s="1"/>
  <c r="AI115" i="17"/>
  <c r="AI56" i="17"/>
  <c r="AI108" i="17"/>
  <c r="AI135" i="17" s="1"/>
  <c r="AH51" i="17"/>
  <c r="AH78" i="17" s="1"/>
  <c r="AH103" i="17"/>
  <c r="AH130" i="17" s="1"/>
  <c r="AH59" i="17"/>
  <c r="AH111" i="17"/>
  <c r="AH138" i="17" s="1"/>
  <c r="AH165" i="17" s="1"/>
  <c r="AG86" i="17"/>
  <c r="AI57" i="17"/>
  <c r="AI109" i="17"/>
  <c r="AH84" i="17"/>
  <c r="AI105" i="17"/>
  <c r="AI132" i="17" s="1"/>
  <c r="AI53" i="17"/>
  <c r="AH80" i="17"/>
  <c r="AI44" i="17"/>
  <c r="AI96" i="17"/>
  <c r="AH71" i="17"/>
  <c r="AK106" i="17"/>
  <c r="AK54" i="17"/>
  <c r="AJ81" i="17"/>
  <c r="AI52" i="17"/>
  <c r="AI104" i="17"/>
  <c r="AI131" i="17" s="1"/>
  <c r="AH79" i="17"/>
  <c r="AF93" i="17"/>
  <c r="AH83" i="17"/>
  <c r="AH143" i="17"/>
  <c r="AG170" i="17"/>
  <c r="AG118" i="17"/>
  <c r="AG119" i="17" s="1"/>
  <c r="AE172" i="17"/>
  <c r="AH123" i="17"/>
  <c r="AG150" i="17"/>
  <c r="AH167" i="17"/>
  <c r="AH155" i="17"/>
  <c r="AH81" i="18"/>
  <c r="AH83" i="18"/>
  <c r="AI32" i="18"/>
  <c r="AI57" i="18"/>
  <c r="AI70" i="18" s="1"/>
  <c r="AH45" i="18"/>
  <c r="AG37" i="18"/>
  <c r="AH54" i="18"/>
  <c r="AH29" i="18"/>
  <c r="AG42" i="18"/>
  <c r="AH142" i="17"/>
  <c r="AG169" i="17"/>
  <c r="AH158" i="17"/>
  <c r="AK46" i="17"/>
  <c r="AK98" i="17"/>
  <c r="AJ73" i="17"/>
  <c r="AJ133" i="17"/>
  <c r="AI160" i="17"/>
  <c r="AN64" i="17"/>
  <c r="AN116" i="17"/>
  <c r="AM91" i="17"/>
  <c r="AG164" i="17"/>
  <c r="AH162" i="17"/>
  <c r="AG134" i="17"/>
  <c r="AF161" i="17"/>
  <c r="AH136" i="17"/>
  <c r="AG163" i="17"/>
  <c r="AG67" i="18"/>
  <c r="AF75" i="18"/>
  <c r="AF80" i="18"/>
  <c r="AG124" i="17"/>
  <c r="AF145" i="17"/>
  <c r="AF151" i="17"/>
  <c r="AH60" i="17"/>
  <c r="AH112" i="17"/>
  <c r="AG87" i="17"/>
  <c r="AI61" i="17"/>
  <c r="AI113" i="17"/>
  <c r="AI140" i="17" s="1"/>
  <c r="AH88" i="17"/>
  <c r="AI125" i="17"/>
  <c r="AH152" i="17"/>
  <c r="AG139" i="17"/>
  <c r="AF166" i="17"/>
  <c r="AI49" i="17"/>
  <c r="AI101" i="17"/>
  <c r="AI128" i="17" s="1"/>
  <c r="AH76" i="17"/>
  <c r="AI30" i="18"/>
  <c r="AI55" i="18"/>
  <c r="AI68" i="18" s="1"/>
  <c r="AH43" i="18"/>
  <c r="AH48" i="17"/>
  <c r="AH100" i="17"/>
  <c r="AG75" i="17"/>
  <c r="AG71" i="18"/>
  <c r="AF84" i="18"/>
  <c r="AG127" i="17"/>
  <c r="AF154" i="17"/>
  <c r="AI34" i="18"/>
  <c r="AI59" i="18"/>
  <c r="AI72" i="18" s="1"/>
  <c r="AH47" i="18"/>
  <c r="AH86" i="18"/>
  <c r="AI126" i="17"/>
  <c r="AH153" i="17"/>
  <c r="AH55" i="17"/>
  <c r="AH107" i="17"/>
  <c r="AG82" i="17"/>
  <c r="AI45" i="17"/>
  <c r="AI97" i="17"/>
  <c r="AH72" i="17"/>
  <c r="AG66" i="17"/>
  <c r="AH141" i="17"/>
  <c r="AG168" i="17"/>
  <c r="AH85" i="18"/>
  <c r="AH33" i="18"/>
  <c r="AH58" i="18"/>
  <c r="AG46" i="18"/>
  <c r="AH82" i="18"/>
  <c r="AJ62" i="17"/>
  <c r="AJ114" i="17"/>
  <c r="AI89" i="17"/>
  <c r="AG395" i="16"/>
  <c r="AG411" i="16"/>
  <c r="AG380" i="16"/>
  <c r="AG377" i="16"/>
  <c r="AG370" i="16"/>
  <c r="AG376" i="16"/>
  <c r="AG388" i="16"/>
  <c r="AG407" i="16"/>
  <c r="AG384" i="16"/>
  <c r="AG379" i="16"/>
  <c r="AG399" i="16"/>
  <c r="AG397" i="16"/>
  <c r="AG375" i="16"/>
  <c r="AG403" i="16"/>
  <c r="AG373" i="16"/>
  <c r="AG367" i="16"/>
  <c r="AG381" i="16"/>
  <c r="AG389" i="16"/>
  <c r="AG369" i="16"/>
  <c r="AG419" i="16"/>
  <c r="AG415" i="16"/>
  <c r="AG385" i="16"/>
  <c r="AG387" i="16"/>
  <c r="AH324" i="16"/>
  <c r="AG394" i="16"/>
  <c r="AI238" i="16"/>
  <c r="AI100" i="16"/>
  <c r="AH170" i="16"/>
  <c r="AF221" i="16"/>
  <c r="AH330" i="16"/>
  <c r="AG400" i="16"/>
  <c r="AH263" i="16"/>
  <c r="AH333" i="16" s="1"/>
  <c r="AH125" i="16"/>
  <c r="AG195" i="16"/>
  <c r="AH240" i="16"/>
  <c r="AH310" i="16" s="1"/>
  <c r="AH102" i="16"/>
  <c r="AG172" i="16"/>
  <c r="AH304" i="16"/>
  <c r="AG374" i="16"/>
  <c r="AH227" i="16"/>
  <c r="AH297" i="16" s="1"/>
  <c r="AH89" i="16"/>
  <c r="AG159" i="16"/>
  <c r="AH251" i="16"/>
  <c r="AH321" i="16" s="1"/>
  <c r="AH113" i="16"/>
  <c r="AG183" i="16"/>
  <c r="AH230" i="16"/>
  <c r="AH300" i="16" s="1"/>
  <c r="AH92" i="16"/>
  <c r="AG162" i="16"/>
  <c r="AI280" i="16"/>
  <c r="AI142" i="16"/>
  <c r="AH212" i="16"/>
  <c r="AI270" i="16"/>
  <c r="AI132" i="16"/>
  <c r="AH202" i="16"/>
  <c r="AH267" i="16"/>
  <c r="AH337" i="16" s="1"/>
  <c r="AH129" i="16"/>
  <c r="AG199" i="16"/>
  <c r="AH255" i="16"/>
  <c r="AH325" i="16" s="1"/>
  <c r="AH117" i="16"/>
  <c r="AG187" i="16"/>
  <c r="AJ232" i="16"/>
  <c r="AJ94" i="16"/>
  <c r="AI164" i="16"/>
  <c r="AI262" i="16"/>
  <c r="AI124" i="16"/>
  <c r="AH194" i="16"/>
  <c r="AI282" i="16"/>
  <c r="AI144" i="16"/>
  <c r="AH214" i="16"/>
  <c r="AH331" i="16"/>
  <c r="AG401" i="16"/>
  <c r="AH225" i="16"/>
  <c r="AH87" i="16"/>
  <c r="AG157" i="16"/>
  <c r="AH279" i="16"/>
  <c r="AH349" i="16" s="1"/>
  <c r="AH141" i="16"/>
  <c r="AG211" i="16"/>
  <c r="AH328" i="16"/>
  <c r="AG398" i="16"/>
  <c r="AH275" i="16"/>
  <c r="AH345" i="16" s="1"/>
  <c r="AH137" i="16"/>
  <c r="AG207" i="16"/>
  <c r="AI260" i="16"/>
  <c r="AI122" i="16"/>
  <c r="AH192" i="16"/>
  <c r="AH259" i="16"/>
  <c r="AH329" i="16" s="1"/>
  <c r="AH121" i="16"/>
  <c r="AG191" i="16"/>
  <c r="AI246" i="16"/>
  <c r="AI108" i="16"/>
  <c r="AH178" i="16"/>
  <c r="AH308" i="16"/>
  <c r="AG378" i="16"/>
  <c r="AJ258" i="16"/>
  <c r="AJ120" i="16"/>
  <c r="AI190" i="16"/>
  <c r="AH312" i="16"/>
  <c r="AG382" i="16"/>
  <c r="AI261" i="16"/>
  <c r="AI123" i="16"/>
  <c r="AH193" i="16"/>
  <c r="AH241" i="16"/>
  <c r="AH311" i="16" s="1"/>
  <c r="AH103" i="16"/>
  <c r="AG173" i="16"/>
  <c r="AH247" i="16"/>
  <c r="AH317" i="16" s="1"/>
  <c r="AH109" i="16"/>
  <c r="AG179" i="16"/>
  <c r="AH338" i="16"/>
  <c r="AG408" i="16"/>
  <c r="AH347" i="16"/>
  <c r="AG417" i="16"/>
  <c r="AH239" i="16"/>
  <c r="AH309" i="16" s="1"/>
  <c r="AH101" i="16"/>
  <c r="AG171" i="16"/>
  <c r="AH245" i="16"/>
  <c r="AH315" i="16" s="1"/>
  <c r="AH107" i="16"/>
  <c r="AG177" i="16"/>
  <c r="AH320" i="16"/>
  <c r="AG390" i="16"/>
  <c r="AG391" i="16"/>
  <c r="AH237" i="16"/>
  <c r="AH307" i="16" s="1"/>
  <c r="AH99" i="16"/>
  <c r="AG169" i="16"/>
  <c r="AJ264" i="16"/>
  <c r="AJ126" i="16"/>
  <c r="AI196" i="16"/>
  <c r="AG364" i="16"/>
  <c r="AH229" i="16"/>
  <c r="AH299" i="16" s="1"/>
  <c r="AH91" i="16"/>
  <c r="AG161" i="16"/>
  <c r="AH336" i="16"/>
  <c r="AG406" i="16"/>
  <c r="AH249" i="16"/>
  <c r="AH319" i="16" s="1"/>
  <c r="AH111" i="16"/>
  <c r="AG181" i="16"/>
  <c r="AH346" i="16"/>
  <c r="AG416" i="16"/>
  <c r="AI278" i="16"/>
  <c r="AI140" i="16"/>
  <c r="AH210" i="16"/>
  <c r="AG289" i="16"/>
  <c r="AG290" i="16" s="1"/>
  <c r="AH257" i="16"/>
  <c r="AH327" i="16" s="1"/>
  <c r="AH119" i="16"/>
  <c r="AG189" i="16"/>
  <c r="AI242" i="16"/>
  <c r="AI104" i="16"/>
  <c r="AH174" i="16"/>
  <c r="AG383" i="16"/>
  <c r="AI273" i="16"/>
  <c r="AI135" i="16"/>
  <c r="AH205" i="16"/>
  <c r="AH350" i="16"/>
  <c r="AG420" i="16"/>
  <c r="AH302" i="16"/>
  <c r="AG372" i="16"/>
  <c r="AH351" i="16"/>
  <c r="AG421" i="16"/>
  <c r="AI277" i="16"/>
  <c r="AI139" i="16"/>
  <c r="AH209" i="16"/>
  <c r="AH298" i="16"/>
  <c r="AG368" i="16"/>
  <c r="AH342" i="16"/>
  <c r="AG412" i="16"/>
  <c r="AH296" i="16"/>
  <c r="AG366" i="16"/>
  <c r="AI265" i="16"/>
  <c r="AI127" i="16"/>
  <c r="AH197" i="16"/>
  <c r="AH244" i="16"/>
  <c r="AH314" i="16" s="1"/>
  <c r="AH106" i="16"/>
  <c r="AG176" i="16"/>
  <c r="AH334" i="16"/>
  <c r="AG404" i="16"/>
  <c r="AH335" i="16"/>
  <c r="AG405" i="16"/>
  <c r="AG371" i="16"/>
  <c r="AH344" i="16"/>
  <c r="AG414" i="16"/>
  <c r="AG393" i="16"/>
  <c r="AH339" i="16"/>
  <c r="AG409" i="16"/>
  <c r="AH271" i="16"/>
  <c r="AH341" i="16" s="1"/>
  <c r="AH133" i="16"/>
  <c r="AG203" i="16"/>
  <c r="AI268" i="16"/>
  <c r="AI130" i="16"/>
  <c r="AH200" i="16"/>
  <c r="AI256" i="16"/>
  <c r="AI118" i="16"/>
  <c r="AH188" i="16"/>
  <c r="AH326" i="16"/>
  <c r="AG396" i="16"/>
  <c r="AI274" i="16"/>
  <c r="AI136" i="16"/>
  <c r="AH206" i="16"/>
  <c r="AH316" i="16"/>
  <c r="AG386" i="16"/>
  <c r="AJ228" i="16"/>
  <c r="AJ90" i="16"/>
  <c r="AI160" i="16"/>
  <c r="AI276" i="16"/>
  <c r="AI138" i="16"/>
  <c r="AH208" i="16"/>
  <c r="AH236" i="16"/>
  <c r="AH306" i="16" s="1"/>
  <c r="AH98" i="16"/>
  <c r="AG168" i="16"/>
  <c r="AI281" i="16"/>
  <c r="AI143" i="16"/>
  <c r="AH213" i="16"/>
  <c r="AG295" i="16"/>
  <c r="AG359" i="16" s="1"/>
  <c r="AF365" i="16"/>
  <c r="AF429" i="16" s="1"/>
  <c r="AH332" i="16"/>
  <c r="AG402" i="16"/>
  <c r="AI269" i="16"/>
  <c r="AI131" i="16"/>
  <c r="AH201" i="16"/>
  <c r="AH243" i="16"/>
  <c r="AH313" i="16" s="1"/>
  <c r="AH105" i="16"/>
  <c r="AG175" i="16"/>
  <c r="AI254" i="16"/>
  <c r="AI116" i="16"/>
  <c r="AH186" i="16"/>
  <c r="AI234" i="16"/>
  <c r="AI96" i="16"/>
  <c r="AH166" i="16"/>
  <c r="AH343" i="16"/>
  <c r="AG413" i="16"/>
  <c r="AI266" i="16"/>
  <c r="AI128" i="16"/>
  <c r="AH198" i="16"/>
  <c r="AH340" i="16"/>
  <c r="AG410" i="16"/>
  <c r="AH248" i="16"/>
  <c r="AH318" i="16" s="1"/>
  <c r="AH110" i="16"/>
  <c r="AG180" i="16"/>
  <c r="AH252" i="16"/>
  <c r="AH322" i="16" s="1"/>
  <c r="AH114" i="16"/>
  <c r="AG184" i="16"/>
  <c r="AH231" i="16"/>
  <c r="AH301" i="16" s="1"/>
  <c r="AH93" i="16"/>
  <c r="AG163" i="16"/>
  <c r="AG392" i="16"/>
  <c r="AH235" i="16"/>
  <c r="AH305" i="16" s="1"/>
  <c r="AH97" i="16"/>
  <c r="AG167" i="16"/>
  <c r="AH233" i="16"/>
  <c r="AH303" i="16" s="1"/>
  <c r="AH95" i="16"/>
  <c r="AG165" i="16"/>
  <c r="AH253" i="16"/>
  <c r="AH323" i="16" s="1"/>
  <c r="AH115" i="16"/>
  <c r="AG185" i="16"/>
  <c r="AI250" i="16"/>
  <c r="AI112" i="16"/>
  <c r="AH182" i="16"/>
  <c r="AJ272" i="16"/>
  <c r="AJ134" i="16"/>
  <c r="AI204" i="16"/>
  <c r="AH352" i="16"/>
  <c r="AG422" i="16"/>
  <c r="AH348" i="16"/>
  <c r="AG418" i="16"/>
  <c r="AI226" i="16"/>
  <c r="AI88" i="16"/>
  <c r="AH158" i="16"/>
  <c r="AG120" i="14"/>
  <c r="AG119" i="14"/>
  <c r="AG126" i="14"/>
  <c r="AG126" i="15"/>
  <c r="AG129" i="15"/>
  <c r="AG128" i="15"/>
  <c r="AH87" i="15"/>
  <c r="AH108" i="15" s="1"/>
  <c r="AH46" i="15"/>
  <c r="AG67" i="15"/>
  <c r="AH76" i="14"/>
  <c r="AH38" i="14"/>
  <c r="AG58" i="14"/>
  <c r="AG89" i="14"/>
  <c r="AG90" i="14" s="1"/>
  <c r="AG124" i="15"/>
  <c r="AH37" i="15"/>
  <c r="AI78" i="15" s="1"/>
  <c r="AG53" i="15"/>
  <c r="AG58" i="15"/>
  <c r="AI78" i="14"/>
  <c r="AI97" i="14" s="1"/>
  <c r="AI40" i="14"/>
  <c r="AH60" i="14"/>
  <c r="AH80" i="15"/>
  <c r="AH101" i="15" s="1"/>
  <c r="AH39" i="15"/>
  <c r="AG60" i="15"/>
  <c r="AG125" i="15"/>
  <c r="AF115" i="15"/>
  <c r="AG99" i="15"/>
  <c r="AF120" i="15"/>
  <c r="AF136" i="15" s="1"/>
  <c r="AJ84" i="14"/>
  <c r="AJ103" i="14" s="1"/>
  <c r="AJ46" i="14"/>
  <c r="AI66" i="14"/>
  <c r="AH87" i="14"/>
  <c r="AH106" i="14" s="1"/>
  <c r="AH49" i="14"/>
  <c r="AG69" i="14"/>
  <c r="AG94" i="15"/>
  <c r="AG95" i="15" s="1"/>
  <c r="AJ85" i="15"/>
  <c r="AJ44" i="15"/>
  <c r="AI65" i="15"/>
  <c r="AH82" i="15"/>
  <c r="AH103" i="15" s="1"/>
  <c r="AH41" i="15"/>
  <c r="AG62" i="15"/>
  <c r="AH83" i="15"/>
  <c r="AH104" i="15" s="1"/>
  <c r="AH42" i="15"/>
  <c r="AG63" i="15"/>
  <c r="AI83" i="14"/>
  <c r="AI102" i="14" s="1"/>
  <c r="AI45" i="14"/>
  <c r="AH65" i="14"/>
  <c r="AH79" i="15"/>
  <c r="AH100" i="15" s="1"/>
  <c r="AH38" i="15"/>
  <c r="AG59" i="15"/>
  <c r="AG125" i="14"/>
  <c r="AG123" i="15"/>
  <c r="AG122" i="15"/>
  <c r="AH79" i="14"/>
  <c r="AH98" i="14" s="1"/>
  <c r="AH41" i="14"/>
  <c r="AG61" i="14"/>
  <c r="AG123" i="14"/>
  <c r="AF72" i="14"/>
  <c r="AI82" i="14"/>
  <c r="AI44" i="14"/>
  <c r="AH64" i="14"/>
  <c r="AG124" i="14"/>
  <c r="AH81" i="14"/>
  <c r="AH100" i="14" s="1"/>
  <c r="AH43" i="14"/>
  <c r="AG63" i="14"/>
  <c r="AG117" i="14"/>
  <c r="AJ39" i="14"/>
  <c r="AJ77" i="14"/>
  <c r="AJ96" i="14" s="1"/>
  <c r="AI59" i="14"/>
  <c r="AG52" i="14"/>
  <c r="AH37" i="14"/>
  <c r="AH75" i="14"/>
  <c r="AH94" i="14" s="1"/>
  <c r="AG57" i="14"/>
  <c r="AG122" i="14"/>
  <c r="AG121" i="14"/>
  <c r="AH86" i="15"/>
  <c r="AH107" i="15" s="1"/>
  <c r="AH45" i="15"/>
  <c r="AG66" i="15"/>
  <c r="AH84" i="15"/>
  <c r="AH105" i="15" s="1"/>
  <c r="AH43" i="15"/>
  <c r="AG64" i="15"/>
  <c r="AF109" i="14"/>
  <c r="AF114" i="14"/>
  <c r="AF129" i="14" s="1"/>
  <c r="AG121" i="15"/>
  <c r="AH106" i="15"/>
  <c r="AG127" i="15"/>
  <c r="AG116" i="14"/>
  <c r="AI86" i="14"/>
  <c r="AI48" i="14"/>
  <c r="AH68" i="14"/>
  <c r="AG118" i="14"/>
  <c r="AH80" i="14"/>
  <c r="AH99" i="14" s="1"/>
  <c r="AH42" i="14"/>
  <c r="AG62" i="14"/>
  <c r="AG64" i="12"/>
  <c r="AF44" i="12"/>
  <c r="AH47" i="12"/>
  <c r="AG36" i="12"/>
  <c r="AH33" i="12"/>
  <c r="AG41" i="12"/>
  <c r="AH48" i="12"/>
  <c r="AH56" i="12" s="1"/>
  <c r="AH34" i="12"/>
  <c r="AG42" i="12"/>
  <c r="AG55" i="12"/>
  <c r="AF58" i="12"/>
  <c r="AF63" i="12"/>
  <c r="AF66" i="12" s="1"/>
  <c r="AG50" i="12"/>
  <c r="AG51" i="12" s="1"/>
  <c r="AH151" i="16" l="1"/>
  <c r="AI224" i="16"/>
  <c r="AI86" i="16"/>
  <c r="AH156" i="16"/>
  <c r="H37" i="3"/>
  <c r="G37" i="3" s="1"/>
  <c r="AI81" i="15"/>
  <c r="AI102" i="15" s="1"/>
  <c r="AI40" i="15"/>
  <c r="AH50" i="12"/>
  <c r="AH51" i="12" s="1"/>
  <c r="H18" i="3"/>
  <c r="G18" i="3" s="1"/>
  <c r="AJ35" i="18"/>
  <c r="AJ48" i="18" s="1"/>
  <c r="AJ60" i="18"/>
  <c r="AJ73" i="18" s="1"/>
  <c r="M47" i="3"/>
  <c r="L47" i="3" s="1"/>
  <c r="H47" i="3"/>
  <c r="G47" i="3" s="1"/>
  <c r="AJ31" i="18"/>
  <c r="AJ44" i="18" s="1"/>
  <c r="AJ56" i="18"/>
  <c r="AJ69" i="18" s="1"/>
  <c r="AH61" i="15"/>
  <c r="AG74" i="15"/>
  <c r="AI101" i="14"/>
  <c r="M18" i="3" s="1"/>
  <c r="AI105" i="14"/>
  <c r="AH95" i="14"/>
  <c r="AH115" i="14" s="1"/>
  <c r="AI47" i="14"/>
  <c r="AI67" i="14" s="1"/>
  <c r="AI85" i="14"/>
  <c r="AI104" i="14" s="1"/>
  <c r="AI156" i="17"/>
  <c r="AI83" i="17"/>
  <c r="AH66" i="17"/>
  <c r="AJ102" i="17"/>
  <c r="AJ129" i="17" s="1"/>
  <c r="AJ156" i="17" s="1"/>
  <c r="AJ50" i="17"/>
  <c r="AI77" i="17"/>
  <c r="AI58" i="17"/>
  <c r="H45" i="3" s="1"/>
  <c r="G45" i="3" s="1"/>
  <c r="AI110" i="17"/>
  <c r="AI137" i="17" s="1"/>
  <c r="AH85" i="17"/>
  <c r="AO99" i="17"/>
  <c r="AO47" i="17"/>
  <c r="AG93" i="17"/>
  <c r="AH157" i="17"/>
  <c r="AJ57" i="17"/>
  <c r="AJ109" i="17"/>
  <c r="AI84" i="17"/>
  <c r="AJ63" i="17"/>
  <c r="AJ90" i="17" s="1"/>
  <c r="AJ115" i="17"/>
  <c r="AL54" i="17"/>
  <c r="AL106" i="17"/>
  <c r="AK81" i="17"/>
  <c r="AI51" i="17"/>
  <c r="H49" i="3" s="1"/>
  <c r="G49" i="3" s="1"/>
  <c r="AI103" i="17"/>
  <c r="AI130" i="17" s="1"/>
  <c r="M49" i="3" s="1"/>
  <c r="AI59" i="17"/>
  <c r="AI111" i="17"/>
  <c r="AI138" i="17" s="1"/>
  <c r="M46" i="3" s="1"/>
  <c r="AH86" i="17"/>
  <c r="AJ52" i="17"/>
  <c r="AJ104" i="17"/>
  <c r="AJ131" i="17" s="1"/>
  <c r="AI79" i="17"/>
  <c r="AJ44" i="17"/>
  <c r="AJ96" i="17"/>
  <c r="AI71" i="17"/>
  <c r="AI159" i="17"/>
  <c r="AJ105" i="17"/>
  <c r="AJ132" i="17" s="1"/>
  <c r="AJ53" i="17"/>
  <c r="AI80" i="17"/>
  <c r="AJ56" i="17"/>
  <c r="AJ108" i="17"/>
  <c r="AJ135" i="17" s="1"/>
  <c r="AI143" i="17"/>
  <c r="AH170" i="17"/>
  <c r="AI123" i="17"/>
  <c r="AH150" i="17"/>
  <c r="AH118" i="17"/>
  <c r="AH119" i="17" s="1"/>
  <c r="AI167" i="17"/>
  <c r="N47" i="3" s="1"/>
  <c r="AI155" i="17"/>
  <c r="AI83" i="18"/>
  <c r="AI81" i="18"/>
  <c r="AJ45" i="17"/>
  <c r="AJ97" i="17"/>
  <c r="AI72" i="17"/>
  <c r="AJ61" i="17"/>
  <c r="AJ113" i="17"/>
  <c r="AJ140" i="17" s="1"/>
  <c r="AI88" i="17"/>
  <c r="I47" i="3" s="1"/>
  <c r="AI136" i="17"/>
  <c r="AH163" i="17"/>
  <c r="AH164" i="17"/>
  <c r="AK62" i="17"/>
  <c r="AK114" i="17"/>
  <c r="AJ89" i="17"/>
  <c r="AI33" i="18"/>
  <c r="H57" i="3" s="1"/>
  <c r="AI58" i="18"/>
  <c r="AH46" i="18"/>
  <c r="AH127" i="17"/>
  <c r="AG154" i="17"/>
  <c r="AJ30" i="18"/>
  <c r="AJ55" i="18"/>
  <c r="AJ68" i="18" s="1"/>
  <c r="AI43" i="18"/>
  <c r="AF172" i="17"/>
  <c r="AF88" i="18"/>
  <c r="AI158" i="17"/>
  <c r="AH139" i="17"/>
  <c r="AG166" i="17"/>
  <c r="AI82" i="18"/>
  <c r="AI141" i="17"/>
  <c r="AH168" i="17"/>
  <c r="AJ34" i="18"/>
  <c r="AJ59" i="18"/>
  <c r="AJ72" i="18" s="1"/>
  <c r="AI47" i="18"/>
  <c r="AJ49" i="17"/>
  <c r="AJ101" i="17"/>
  <c r="AJ128" i="17" s="1"/>
  <c r="AI76" i="17"/>
  <c r="AJ32" i="18"/>
  <c r="AJ57" i="18"/>
  <c r="AJ70" i="18" s="1"/>
  <c r="AI45" i="18"/>
  <c r="AL46" i="17"/>
  <c r="AL98" i="17"/>
  <c r="AK73" i="17"/>
  <c r="AI86" i="18"/>
  <c r="AI48" i="17"/>
  <c r="AI100" i="17"/>
  <c r="AH75" i="17"/>
  <c r="AH124" i="17"/>
  <c r="AG145" i="17"/>
  <c r="AG151" i="17"/>
  <c r="AH67" i="18"/>
  <c r="AG75" i="18"/>
  <c r="AG80" i="18"/>
  <c r="AH134" i="17"/>
  <c r="AG161" i="17"/>
  <c r="AI162" i="17"/>
  <c r="AK133" i="17"/>
  <c r="AJ160" i="17"/>
  <c r="AG50" i="18"/>
  <c r="AJ126" i="17"/>
  <c r="AI153" i="17"/>
  <c r="AH71" i="18"/>
  <c r="AG84" i="18"/>
  <c r="AO64" i="17"/>
  <c r="AO116" i="17"/>
  <c r="AN91" i="17"/>
  <c r="AI29" i="18"/>
  <c r="H56" i="3" s="1"/>
  <c r="AH37" i="18"/>
  <c r="AI54" i="18"/>
  <c r="AH42" i="18"/>
  <c r="AI85" i="18"/>
  <c r="AI55" i="17"/>
  <c r="AI107" i="17"/>
  <c r="AH82" i="17"/>
  <c r="AJ125" i="17"/>
  <c r="AI152" i="17"/>
  <c r="AI60" i="17"/>
  <c r="AI112" i="17"/>
  <c r="AH87" i="17"/>
  <c r="AI142" i="17"/>
  <c r="AH169" i="17"/>
  <c r="AH62" i="18"/>
  <c r="AH63" i="18" s="1"/>
  <c r="AH388" i="16"/>
  <c r="AH376" i="16"/>
  <c r="AH389" i="16"/>
  <c r="AH367" i="16"/>
  <c r="AH403" i="16"/>
  <c r="AH381" i="16"/>
  <c r="AH399" i="16"/>
  <c r="AH407" i="16"/>
  <c r="AH373" i="16"/>
  <c r="AH371" i="16"/>
  <c r="AH370" i="16"/>
  <c r="AH383" i="16"/>
  <c r="AH384" i="16"/>
  <c r="AH385" i="16"/>
  <c r="AH419" i="16"/>
  <c r="AH375" i="16"/>
  <c r="AH369" i="16"/>
  <c r="AH377" i="16"/>
  <c r="AH380" i="16"/>
  <c r="AH411" i="16"/>
  <c r="AH387" i="16"/>
  <c r="AH395" i="16"/>
  <c r="AH393" i="16"/>
  <c r="AH397" i="16"/>
  <c r="AH379" i="16"/>
  <c r="AH415" i="16"/>
  <c r="AJ226" i="16"/>
  <c r="AJ88" i="16"/>
  <c r="AI158" i="16"/>
  <c r="AI253" i="16"/>
  <c r="AI323" i="16" s="1"/>
  <c r="AI115" i="16"/>
  <c r="AH185" i="16"/>
  <c r="AI343" i="16"/>
  <c r="AH413" i="16"/>
  <c r="AJ234" i="16"/>
  <c r="AJ96" i="16"/>
  <c r="AI166" i="16"/>
  <c r="AI332" i="16"/>
  <c r="AH402" i="16"/>
  <c r="AI316" i="16"/>
  <c r="AH386" i="16"/>
  <c r="AI344" i="16"/>
  <c r="AH414" i="16"/>
  <c r="AI296" i="16"/>
  <c r="AH366" i="16"/>
  <c r="AI342" i="16"/>
  <c r="AH412" i="16"/>
  <c r="AI237" i="16"/>
  <c r="AI307" i="16" s="1"/>
  <c r="AI99" i="16"/>
  <c r="AH169" i="16"/>
  <c r="AH391" i="16"/>
  <c r="AI320" i="16"/>
  <c r="AH390" i="16"/>
  <c r="AJ282" i="16"/>
  <c r="AJ144" i="16"/>
  <c r="AI214" i="16"/>
  <c r="AI255" i="16"/>
  <c r="AI325" i="16" s="1"/>
  <c r="AI117" i="16"/>
  <c r="AH187" i="16"/>
  <c r="AI267" i="16"/>
  <c r="AI337" i="16" s="1"/>
  <c r="AI129" i="16"/>
  <c r="AH199" i="16"/>
  <c r="AI227" i="16"/>
  <c r="AI297" i="16" s="1"/>
  <c r="AI89" i="16"/>
  <c r="AH159" i="16"/>
  <c r="AJ250" i="16"/>
  <c r="AJ112" i="16"/>
  <c r="AI182" i="16"/>
  <c r="AJ281" i="16"/>
  <c r="AJ143" i="16"/>
  <c r="AI213" i="16"/>
  <c r="AK228" i="16"/>
  <c r="AK90" i="16"/>
  <c r="AJ160" i="16"/>
  <c r="AI339" i="16"/>
  <c r="AH409" i="16"/>
  <c r="AI346" i="16"/>
  <c r="AH416" i="16"/>
  <c r="AI294" i="16"/>
  <c r="AH364" i="16"/>
  <c r="AI245" i="16"/>
  <c r="AI315" i="16" s="1"/>
  <c r="AI107" i="16"/>
  <c r="AH177" i="16"/>
  <c r="AI275" i="16"/>
  <c r="AI345" i="16" s="1"/>
  <c r="AI137" i="16"/>
  <c r="AH207" i="16"/>
  <c r="AI240" i="16"/>
  <c r="AI310" i="16" s="1"/>
  <c r="AI102" i="16"/>
  <c r="AH172" i="16"/>
  <c r="AI235" i="16"/>
  <c r="AI305" i="16" s="1"/>
  <c r="AI97" i="16"/>
  <c r="AH167" i="16"/>
  <c r="AI248" i="16"/>
  <c r="AI318" i="16" s="1"/>
  <c r="AI110" i="16"/>
  <c r="AH180" i="16"/>
  <c r="AJ276" i="16"/>
  <c r="AJ138" i="16"/>
  <c r="AI208" i="16"/>
  <c r="AJ256" i="16"/>
  <c r="AJ118" i="16"/>
  <c r="AI188" i="16"/>
  <c r="AI335" i="16"/>
  <c r="AH405" i="16"/>
  <c r="AI334" i="16"/>
  <c r="AH404" i="16"/>
  <c r="AI351" i="16"/>
  <c r="AH421" i="16"/>
  <c r="AI336" i="16"/>
  <c r="AH406" i="16"/>
  <c r="AK264" i="16"/>
  <c r="AK126" i="16"/>
  <c r="AJ196" i="16"/>
  <c r="AI259" i="16"/>
  <c r="AI329" i="16" s="1"/>
  <c r="AI121" i="16"/>
  <c r="AH191" i="16"/>
  <c r="AJ280" i="16"/>
  <c r="AJ142" i="16"/>
  <c r="AI212" i="16"/>
  <c r="AI263" i="16"/>
  <c r="AI333" i="16" s="1"/>
  <c r="AI125" i="16"/>
  <c r="AH195" i="16"/>
  <c r="AI330" i="16"/>
  <c r="AH400" i="16"/>
  <c r="AK272" i="16"/>
  <c r="AK134" i="16"/>
  <c r="AJ204" i="16"/>
  <c r="AJ269" i="16"/>
  <c r="AJ131" i="16"/>
  <c r="AI201" i="16"/>
  <c r="AH295" i="16"/>
  <c r="AG365" i="16"/>
  <c r="AG429" i="16" s="1"/>
  <c r="AI338" i="16"/>
  <c r="AH408" i="16"/>
  <c r="AI279" i="16"/>
  <c r="AI349" i="16" s="1"/>
  <c r="AI141" i="16"/>
  <c r="AH211" i="16"/>
  <c r="AG221" i="16"/>
  <c r="AK232" i="16"/>
  <c r="AK94" i="16"/>
  <c r="AJ164" i="16"/>
  <c r="AI251" i="16"/>
  <c r="AI321" i="16" s="1"/>
  <c r="AI113" i="16"/>
  <c r="AH183" i="16"/>
  <c r="AJ238" i="16"/>
  <c r="AJ100" i="16"/>
  <c r="AI170" i="16"/>
  <c r="AI252" i="16"/>
  <c r="AI322" i="16" s="1"/>
  <c r="AI114" i="16"/>
  <c r="AH184" i="16"/>
  <c r="AI236" i="16"/>
  <c r="AI306" i="16" s="1"/>
  <c r="AI98" i="16"/>
  <c r="AH168" i="16"/>
  <c r="AI326" i="16"/>
  <c r="AH396" i="16"/>
  <c r="AJ265" i="16"/>
  <c r="AJ127" i="16"/>
  <c r="AI197" i="16"/>
  <c r="AI298" i="16"/>
  <c r="AH368" i="16"/>
  <c r="AJ277" i="16"/>
  <c r="AJ139" i="16"/>
  <c r="AI209" i="16"/>
  <c r="AJ278" i="16"/>
  <c r="AJ140" i="16"/>
  <c r="AI210" i="16"/>
  <c r="AI229" i="16"/>
  <c r="AI299" i="16" s="1"/>
  <c r="AI91" i="16"/>
  <c r="AH161" i="16"/>
  <c r="AJ261" i="16"/>
  <c r="AJ123" i="16"/>
  <c r="AI193" i="16"/>
  <c r="AI225" i="16"/>
  <c r="AI87" i="16"/>
  <c r="AH157" i="16"/>
  <c r="AI331" i="16"/>
  <c r="AH401" i="16"/>
  <c r="AI304" i="16"/>
  <c r="AH374" i="16"/>
  <c r="AI324" i="16"/>
  <c r="AH394" i="16"/>
  <c r="AI352" i="16"/>
  <c r="AH422" i="16"/>
  <c r="AJ268" i="16"/>
  <c r="AJ130" i="16"/>
  <c r="AI200" i="16"/>
  <c r="AI271" i="16"/>
  <c r="AI341" i="16" s="1"/>
  <c r="AI133" i="16"/>
  <c r="AH203" i="16"/>
  <c r="AI302" i="16"/>
  <c r="AH372" i="16"/>
  <c r="AI249" i="16"/>
  <c r="AI319" i="16" s="1"/>
  <c r="AI111" i="16"/>
  <c r="AH181" i="16"/>
  <c r="AI347" i="16"/>
  <c r="AH417" i="16"/>
  <c r="AI241" i="16"/>
  <c r="AI311" i="16" s="1"/>
  <c r="AI103" i="16"/>
  <c r="AH173" i="16"/>
  <c r="AI312" i="16"/>
  <c r="AH382" i="16"/>
  <c r="AJ246" i="16"/>
  <c r="AJ108" i="16"/>
  <c r="AI178" i="16"/>
  <c r="AI230" i="16"/>
  <c r="AI300" i="16" s="1"/>
  <c r="AI92" i="16"/>
  <c r="AH162" i="16"/>
  <c r="AI348" i="16"/>
  <c r="AH418" i="16"/>
  <c r="AI233" i="16"/>
  <c r="AI95" i="16"/>
  <c r="AH165" i="16"/>
  <c r="AI231" i="16"/>
  <c r="AI301" i="16" s="1"/>
  <c r="AI93" i="16"/>
  <c r="AH163" i="16"/>
  <c r="AJ254" i="16"/>
  <c r="AJ116" i="16"/>
  <c r="AI186" i="16"/>
  <c r="AI243" i="16"/>
  <c r="AI313" i="16" s="1"/>
  <c r="AI105" i="16"/>
  <c r="AH175" i="16"/>
  <c r="AJ274" i="16"/>
  <c r="AJ136" i="16"/>
  <c r="AI206" i="16"/>
  <c r="AI350" i="16"/>
  <c r="AH420" i="16"/>
  <c r="AI257" i="16"/>
  <c r="AI327" i="16" s="1"/>
  <c r="AI119" i="16"/>
  <c r="AH189" i="16"/>
  <c r="AI239" i="16"/>
  <c r="AI309" i="16" s="1"/>
  <c r="AI101" i="16"/>
  <c r="AH171" i="16"/>
  <c r="AK258" i="16"/>
  <c r="AK120" i="16"/>
  <c r="AJ190" i="16"/>
  <c r="AI308" i="16"/>
  <c r="AH378" i="16"/>
  <c r="AJ260" i="16"/>
  <c r="AJ122" i="16"/>
  <c r="AI192" i="16"/>
  <c r="AI328" i="16"/>
  <c r="AH398" i="16"/>
  <c r="AH289" i="16"/>
  <c r="AH290" i="16" s="1"/>
  <c r="AJ270" i="16"/>
  <c r="AJ132" i="16"/>
  <c r="AI202" i="16"/>
  <c r="AH392" i="16"/>
  <c r="AI340" i="16"/>
  <c r="AH410" i="16"/>
  <c r="AJ266" i="16"/>
  <c r="AJ128" i="16"/>
  <c r="AI198" i="16"/>
  <c r="AI244" i="16"/>
  <c r="AI314" i="16" s="1"/>
  <c r="AI106" i="16"/>
  <c r="AH176" i="16"/>
  <c r="AJ273" i="16"/>
  <c r="AJ135" i="16"/>
  <c r="AI205" i="16"/>
  <c r="AJ242" i="16"/>
  <c r="AJ104" i="16"/>
  <c r="AI174" i="16"/>
  <c r="AI247" i="16"/>
  <c r="AI317" i="16" s="1"/>
  <c r="AI109" i="16"/>
  <c r="AH179" i="16"/>
  <c r="AJ262" i="16"/>
  <c r="AJ124" i="16"/>
  <c r="AI194" i="16"/>
  <c r="AH128" i="15"/>
  <c r="AH129" i="15"/>
  <c r="AH119" i="14"/>
  <c r="AH120" i="14"/>
  <c r="AH126" i="15"/>
  <c r="AH124" i="15"/>
  <c r="AH118" i="14"/>
  <c r="AH121" i="15"/>
  <c r="AH126" i="14"/>
  <c r="AH99" i="15"/>
  <c r="AG115" i="15"/>
  <c r="AG120" i="15"/>
  <c r="AG136" i="15" s="1"/>
  <c r="AH125" i="15"/>
  <c r="AK77" i="14"/>
  <c r="AK96" i="14" s="1"/>
  <c r="AK39" i="14"/>
  <c r="AJ59" i="14"/>
  <c r="AI84" i="15"/>
  <c r="AI105" i="15" s="1"/>
  <c r="AI43" i="15"/>
  <c r="AH64" i="15"/>
  <c r="AH123" i="14"/>
  <c r="AK85" i="15"/>
  <c r="AK44" i="15"/>
  <c r="AJ65" i="15"/>
  <c r="AI81" i="14"/>
  <c r="AI100" i="14" s="1"/>
  <c r="AI43" i="14"/>
  <c r="AH63" i="14"/>
  <c r="AG109" i="14"/>
  <c r="AG114" i="14"/>
  <c r="AG129" i="14" s="1"/>
  <c r="AG72" i="14"/>
  <c r="AH122" i="15"/>
  <c r="AI80" i="14"/>
  <c r="AI99" i="14" s="1"/>
  <c r="AI42" i="14"/>
  <c r="AH62" i="14"/>
  <c r="AH89" i="14"/>
  <c r="AH90" i="14" s="1"/>
  <c r="AJ82" i="14"/>
  <c r="AJ44" i="14"/>
  <c r="AI64" i="14"/>
  <c r="AI79" i="15"/>
  <c r="AI100" i="15" s="1"/>
  <c r="M23" i="3" s="1"/>
  <c r="AI38" i="15"/>
  <c r="H23" i="3" s="1"/>
  <c r="AH59" i="15"/>
  <c r="AI82" i="15"/>
  <c r="AI103" i="15" s="1"/>
  <c r="AI41" i="15"/>
  <c r="AH62" i="15"/>
  <c r="AJ78" i="14"/>
  <c r="AJ97" i="14" s="1"/>
  <c r="AJ40" i="14"/>
  <c r="AI60" i="14"/>
  <c r="AI87" i="15"/>
  <c r="AI108" i="15" s="1"/>
  <c r="AI46" i="15"/>
  <c r="AH67" i="15"/>
  <c r="AH121" i="14"/>
  <c r="AI75" i="14"/>
  <c r="AI94" i="14" s="1"/>
  <c r="AH52" i="14"/>
  <c r="AI37" i="14"/>
  <c r="AH57" i="14"/>
  <c r="AH125" i="14"/>
  <c r="AI83" i="15"/>
  <c r="AI104" i="15" s="1"/>
  <c r="M27" i="3" s="1"/>
  <c r="AI42" i="15"/>
  <c r="AH63" i="15"/>
  <c r="AK84" i="14"/>
  <c r="AK103" i="14" s="1"/>
  <c r="AK46" i="14"/>
  <c r="AJ66" i="14"/>
  <c r="AI37" i="15"/>
  <c r="AH53" i="15"/>
  <c r="AH58" i="15"/>
  <c r="AJ83" i="14"/>
  <c r="AJ102" i="14" s="1"/>
  <c r="AJ45" i="14"/>
  <c r="AI65" i="14"/>
  <c r="AJ86" i="14"/>
  <c r="AJ48" i="14"/>
  <c r="AI68" i="14"/>
  <c r="AH122" i="14"/>
  <c r="AI86" i="15"/>
  <c r="AI107" i="15" s="1"/>
  <c r="AI45" i="15"/>
  <c r="AH66" i="15"/>
  <c r="AH116" i="14"/>
  <c r="AI106" i="15"/>
  <c r="AH127" i="15"/>
  <c r="AH124" i="14"/>
  <c r="AH123" i="15"/>
  <c r="AI80" i="15"/>
  <c r="AI101" i="15" s="1"/>
  <c r="AI39" i="15"/>
  <c r="AH60" i="15"/>
  <c r="AH94" i="15"/>
  <c r="AH95" i="15" s="1"/>
  <c r="AH117" i="14"/>
  <c r="AI79" i="14"/>
  <c r="AI98" i="14" s="1"/>
  <c r="AI41" i="14"/>
  <c r="AH61" i="14"/>
  <c r="AI87" i="14"/>
  <c r="AI106" i="14" s="1"/>
  <c r="AI49" i="14"/>
  <c r="AH69" i="14"/>
  <c r="AI76" i="14"/>
  <c r="AI38" i="14"/>
  <c r="AH58" i="14"/>
  <c r="AH64" i="12"/>
  <c r="AG44" i="12"/>
  <c r="AI47" i="12"/>
  <c r="AH36" i="12"/>
  <c r="AI33" i="12"/>
  <c r="AH41" i="12"/>
  <c r="AI48" i="12"/>
  <c r="AI56" i="12" s="1"/>
  <c r="AI34" i="12"/>
  <c r="AH42" i="12"/>
  <c r="AG58" i="12"/>
  <c r="AH55" i="12"/>
  <c r="AG63" i="12"/>
  <c r="AG66" i="12" s="1"/>
  <c r="AI303" i="16" l="1"/>
  <c r="M31" i="3" s="1"/>
  <c r="H33" i="3"/>
  <c r="G33" i="3" s="1"/>
  <c r="H32" i="3"/>
  <c r="G32" i="3" s="1"/>
  <c r="H31" i="3"/>
  <c r="AI151" i="16"/>
  <c r="AJ224" i="16"/>
  <c r="AJ294" i="16" s="1"/>
  <c r="AJ86" i="16"/>
  <c r="AI156" i="16"/>
  <c r="H36" i="3"/>
  <c r="G36" i="3" s="1"/>
  <c r="H34" i="3"/>
  <c r="G34" i="3" s="1"/>
  <c r="H35" i="3"/>
  <c r="G35" i="3" s="1"/>
  <c r="G31" i="3"/>
  <c r="H26" i="3"/>
  <c r="AH50" i="18"/>
  <c r="I18" i="3"/>
  <c r="H24" i="3"/>
  <c r="M17" i="3"/>
  <c r="L17" i="3" s="1"/>
  <c r="AI62" i="18"/>
  <c r="AI63" i="18" s="1"/>
  <c r="D12" i="18" s="1"/>
  <c r="AH44" i="12"/>
  <c r="H17" i="3"/>
  <c r="G17" i="3" s="1"/>
  <c r="H50" i="3"/>
  <c r="G50" i="3" s="1"/>
  <c r="M45" i="3"/>
  <c r="L45" i="3" s="1"/>
  <c r="H46" i="3"/>
  <c r="G46" i="3" s="1"/>
  <c r="M48" i="3"/>
  <c r="L48" i="3" s="1"/>
  <c r="L49" i="3"/>
  <c r="AJ81" i="15"/>
  <c r="AJ102" i="15" s="1"/>
  <c r="AJ40" i="15"/>
  <c r="AI61" i="15"/>
  <c r="H51" i="3"/>
  <c r="G51" i="3" s="1"/>
  <c r="H16" i="3"/>
  <c r="G16" i="3" s="1"/>
  <c r="I37" i="3"/>
  <c r="M24" i="3"/>
  <c r="H27" i="3"/>
  <c r="M26" i="3"/>
  <c r="L26" i="3" s="1"/>
  <c r="AK31" i="18"/>
  <c r="AK56" i="18"/>
  <c r="AK69" i="18" s="1"/>
  <c r="AK35" i="18"/>
  <c r="AK60" i="18"/>
  <c r="AK73" i="18" s="1"/>
  <c r="H52" i="3"/>
  <c r="G52" i="3" s="1"/>
  <c r="M35" i="3"/>
  <c r="M32" i="3"/>
  <c r="M33" i="3"/>
  <c r="M36" i="3"/>
  <c r="M37" i="3"/>
  <c r="G23" i="3"/>
  <c r="L23" i="3"/>
  <c r="L25" i="3"/>
  <c r="AH74" i="15"/>
  <c r="AJ78" i="15"/>
  <c r="L27" i="3"/>
  <c r="AI95" i="14"/>
  <c r="AI115" i="14" s="1"/>
  <c r="AJ105" i="14"/>
  <c r="AJ101" i="14"/>
  <c r="AJ47" i="14"/>
  <c r="AJ67" i="14" s="1"/>
  <c r="AJ85" i="14"/>
  <c r="AJ104" i="14" s="1"/>
  <c r="L18" i="3"/>
  <c r="AI165" i="17"/>
  <c r="N46" i="3" s="1"/>
  <c r="L46" i="3"/>
  <c r="AK102" i="17"/>
  <c r="AK129" i="17" s="1"/>
  <c r="AK156" i="17" s="1"/>
  <c r="AK50" i="17"/>
  <c r="AJ77" i="17"/>
  <c r="AP47" i="17"/>
  <c r="AP74" i="17" s="1"/>
  <c r="AP99" i="17"/>
  <c r="AO74" i="17"/>
  <c r="AI85" i="17"/>
  <c r="I45" i="3" s="1"/>
  <c r="AJ58" i="17"/>
  <c r="AJ110" i="17"/>
  <c r="AJ137" i="17" s="1"/>
  <c r="AI157" i="17"/>
  <c r="N49" i="3" s="1"/>
  <c r="AJ159" i="17"/>
  <c r="AK44" i="17"/>
  <c r="AK96" i="17"/>
  <c r="AJ71" i="17"/>
  <c r="AK52" i="17"/>
  <c r="AK104" i="17"/>
  <c r="AK131" i="17" s="1"/>
  <c r="AJ79" i="17"/>
  <c r="AK105" i="17"/>
  <c r="AK132" i="17" s="1"/>
  <c r="AK53" i="17"/>
  <c r="AJ80" i="17"/>
  <c r="AI86" i="17"/>
  <c r="I46" i="3" s="1"/>
  <c r="AJ59" i="17"/>
  <c r="AJ111" i="17"/>
  <c r="AJ138" i="17" s="1"/>
  <c r="AK57" i="17"/>
  <c r="AK109" i="17"/>
  <c r="AJ84" i="17"/>
  <c r="AM106" i="17"/>
  <c r="AM54" i="17"/>
  <c r="AL81" i="17"/>
  <c r="AJ51" i="17"/>
  <c r="AJ78" i="17" s="1"/>
  <c r="AJ103" i="17"/>
  <c r="AJ130" i="17" s="1"/>
  <c r="AH93" i="17"/>
  <c r="AK56" i="17"/>
  <c r="AK108" i="17"/>
  <c r="AK135" i="17" s="1"/>
  <c r="AJ83" i="17"/>
  <c r="AI78" i="17"/>
  <c r="I49" i="3" s="1"/>
  <c r="AK63" i="17"/>
  <c r="AK90" i="17" s="1"/>
  <c r="AK115" i="17"/>
  <c r="AJ143" i="17"/>
  <c r="AI170" i="17"/>
  <c r="N48" i="3" s="1"/>
  <c r="AI118" i="17"/>
  <c r="AI119" i="17" s="1"/>
  <c r="D12" i="17" s="1"/>
  <c r="AJ123" i="17"/>
  <c r="AI150" i="17"/>
  <c r="AJ81" i="18"/>
  <c r="AJ155" i="17"/>
  <c r="AJ167" i="17"/>
  <c r="AJ83" i="18"/>
  <c r="AJ142" i="17"/>
  <c r="AI169" i="17"/>
  <c r="AI134" i="17"/>
  <c r="AH161" i="17"/>
  <c r="AP64" i="17"/>
  <c r="AP116" i="17"/>
  <c r="AO91" i="17"/>
  <c r="AI127" i="17"/>
  <c r="AH154" i="17"/>
  <c r="AM46" i="17"/>
  <c r="AM98" i="17"/>
  <c r="AL73" i="17"/>
  <c r="AJ158" i="17"/>
  <c r="AG88" i="18"/>
  <c r="AG172" i="17"/>
  <c r="AK34" i="18"/>
  <c r="AK59" i="18"/>
  <c r="AK72" i="18" s="1"/>
  <c r="AJ47" i="18"/>
  <c r="AK125" i="17"/>
  <c r="AJ152" i="17"/>
  <c r="AJ48" i="17"/>
  <c r="AJ100" i="17"/>
  <c r="AI75" i="17"/>
  <c r="I52" i="3" s="1"/>
  <c r="AJ136" i="17"/>
  <c r="AI163" i="17"/>
  <c r="AK45" i="17"/>
  <c r="AK97" i="17"/>
  <c r="AJ72" i="17"/>
  <c r="AJ55" i="17"/>
  <c r="AJ107" i="17"/>
  <c r="AI82" i="17"/>
  <c r="I51" i="3" s="1"/>
  <c r="AJ141" i="17"/>
  <c r="AI168" i="17"/>
  <c r="AL133" i="17"/>
  <c r="AK160" i="17"/>
  <c r="AJ29" i="18"/>
  <c r="AI37" i="18"/>
  <c r="D4" i="18" s="1"/>
  <c r="AJ54" i="18"/>
  <c r="AI42" i="18"/>
  <c r="AJ86" i="18"/>
  <c r="AK49" i="17"/>
  <c r="AK101" i="17"/>
  <c r="AK128" i="17" s="1"/>
  <c r="AJ76" i="17"/>
  <c r="AL62" i="17"/>
  <c r="AL114" i="17"/>
  <c r="AK89" i="17"/>
  <c r="AI71" i="18"/>
  <c r="M57" i="3" s="1"/>
  <c r="L57" i="3" s="1"/>
  <c r="AH84" i="18"/>
  <c r="AJ85" i="18"/>
  <c r="AI67" i="18"/>
  <c r="M56" i="3" s="1"/>
  <c r="L56" i="3" s="1"/>
  <c r="AH75" i="18"/>
  <c r="AH80" i="18"/>
  <c r="AI124" i="17"/>
  <c r="AH145" i="17"/>
  <c r="AH151" i="17"/>
  <c r="AK32" i="18"/>
  <c r="AK57" i="18"/>
  <c r="AK70" i="18" s="1"/>
  <c r="AJ45" i="18"/>
  <c r="AK30" i="18"/>
  <c r="AK55" i="18"/>
  <c r="AK68" i="18" s="1"/>
  <c r="AJ43" i="18"/>
  <c r="AK126" i="17"/>
  <c r="AJ153" i="17"/>
  <c r="AJ162" i="17"/>
  <c r="AJ60" i="17"/>
  <c r="AJ112" i="17"/>
  <c r="AI87" i="17"/>
  <c r="I50" i="3" s="1"/>
  <c r="AJ82" i="18"/>
  <c r="AI139" i="17"/>
  <c r="AH166" i="17"/>
  <c r="AJ33" i="18"/>
  <c r="AJ58" i="18"/>
  <c r="AI46" i="18"/>
  <c r="I57" i="3" s="1"/>
  <c r="AI164" i="17"/>
  <c r="AK61" i="17"/>
  <c r="AK113" i="17"/>
  <c r="AK140" i="17" s="1"/>
  <c r="AJ88" i="17"/>
  <c r="AI66" i="17"/>
  <c r="D4" i="17" s="1"/>
  <c r="AI389" i="16"/>
  <c r="AI377" i="16"/>
  <c r="AI403" i="16"/>
  <c r="AI380" i="16"/>
  <c r="AI367" i="16"/>
  <c r="AI379" i="16"/>
  <c r="AI369" i="16"/>
  <c r="AI376" i="16"/>
  <c r="AI419" i="16"/>
  <c r="AI393" i="16"/>
  <c r="AI371" i="16"/>
  <c r="AI370" i="16"/>
  <c r="AI381" i="16"/>
  <c r="AI391" i="16"/>
  <c r="AI388" i="16"/>
  <c r="AI415" i="16"/>
  <c r="AI407" i="16"/>
  <c r="AI397" i="16"/>
  <c r="AI383" i="16"/>
  <c r="AI411" i="16"/>
  <c r="AI387" i="16"/>
  <c r="AI373" i="16"/>
  <c r="AI375" i="16"/>
  <c r="AI384" i="16"/>
  <c r="AI399" i="16"/>
  <c r="AI385" i="16"/>
  <c r="AI395" i="16"/>
  <c r="AK260" i="16"/>
  <c r="AK122" i="16"/>
  <c r="AJ192" i="16"/>
  <c r="AJ308" i="16"/>
  <c r="AI378" i="16"/>
  <c r="AJ230" i="16"/>
  <c r="AJ300" i="16" s="1"/>
  <c r="AJ92" i="16"/>
  <c r="AI162" i="16"/>
  <c r="AJ241" i="16"/>
  <c r="AJ311" i="16" s="1"/>
  <c r="AJ103" i="16"/>
  <c r="AI173" i="16"/>
  <c r="AJ331" i="16"/>
  <c r="AI401" i="16"/>
  <c r="AI289" i="16"/>
  <c r="AI290" i="16" s="1"/>
  <c r="D12" i="16" s="1"/>
  <c r="AK278" i="16"/>
  <c r="AK140" i="16"/>
  <c r="AJ210" i="16"/>
  <c r="AJ252" i="16"/>
  <c r="AJ322" i="16" s="1"/>
  <c r="AJ114" i="16"/>
  <c r="AI184" i="16"/>
  <c r="AL232" i="16"/>
  <c r="AL94" i="16"/>
  <c r="AK164" i="16"/>
  <c r="AJ338" i="16"/>
  <c r="AI408" i="16"/>
  <c r="AI295" i="16"/>
  <c r="AI359" i="16" s="1"/>
  <c r="AH365" i="16"/>
  <c r="AH429" i="16" s="1"/>
  <c r="AJ330" i="16"/>
  <c r="AI400" i="16"/>
  <c r="AJ336" i="16"/>
  <c r="AI406" i="16"/>
  <c r="AJ334" i="16"/>
  <c r="AI404" i="16"/>
  <c r="AK276" i="16"/>
  <c r="AK138" i="16"/>
  <c r="AJ208" i="16"/>
  <c r="AJ320" i="16"/>
  <c r="AI390" i="16"/>
  <c r="AJ253" i="16"/>
  <c r="AJ323" i="16" s="1"/>
  <c r="AJ115" i="16"/>
  <c r="AI185" i="16"/>
  <c r="AK270" i="16"/>
  <c r="AK132" i="16"/>
  <c r="AJ202" i="16"/>
  <c r="AJ350" i="16"/>
  <c r="AI420" i="16"/>
  <c r="AJ243" i="16"/>
  <c r="AJ313" i="16" s="1"/>
  <c r="AJ105" i="16"/>
  <c r="AI175" i="16"/>
  <c r="AK254" i="16"/>
  <c r="AK116" i="16"/>
  <c r="AJ186" i="16"/>
  <c r="AJ312" i="16"/>
  <c r="AI382" i="16"/>
  <c r="AJ229" i="16"/>
  <c r="AJ299" i="16" s="1"/>
  <c r="AJ91" i="16"/>
  <c r="AI161" i="16"/>
  <c r="AK277" i="16"/>
  <c r="AK139" i="16"/>
  <c r="AJ209" i="16"/>
  <c r="AJ251" i="16"/>
  <c r="AJ321" i="16" s="1"/>
  <c r="AJ113" i="16"/>
  <c r="AI183" i="16"/>
  <c r="AJ346" i="16"/>
  <c r="AI416" i="16"/>
  <c r="AK282" i="16"/>
  <c r="AK144" i="16"/>
  <c r="AJ214" i="16"/>
  <c r="AJ247" i="16"/>
  <c r="AJ317" i="16" s="1"/>
  <c r="AJ109" i="16"/>
  <c r="AI179" i="16"/>
  <c r="AK266" i="16"/>
  <c r="AK128" i="16"/>
  <c r="AJ198" i="16"/>
  <c r="AJ328" i="16"/>
  <c r="AI398" i="16"/>
  <c r="AJ239" i="16"/>
  <c r="AJ309" i="16" s="1"/>
  <c r="AJ101" i="16"/>
  <c r="AI171" i="16"/>
  <c r="AJ298" i="16"/>
  <c r="AI368" i="16"/>
  <c r="AJ279" i="16"/>
  <c r="AJ349" i="16" s="1"/>
  <c r="AJ141" i="16"/>
  <c r="AI211" i="16"/>
  <c r="AL272" i="16"/>
  <c r="AL134" i="16"/>
  <c r="AK204" i="16"/>
  <c r="AL264" i="16"/>
  <c r="AL126" i="16"/>
  <c r="AK196" i="16"/>
  <c r="AJ235" i="16"/>
  <c r="AJ305" i="16" s="1"/>
  <c r="AJ97" i="16"/>
  <c r="AI167" i="16"/>
  <c r="AJ240" i="16"/>
  <c r="AJ310" i="16" s="1"/>
  <c r="AJ102" i="16"/>
  <c r="AI172" i="16"/>
  <c r="AJ275" i="16"/>
  <c r="AJ345" i="16" s="1"/>
  <c r="AJ137" i="16"/>
  <c r="AI207" i="16"/>
  <c r="AI364" i="16"/>
  <c r="AJ255" i="16"/>
  <c r="AJ325" i="16" s="1"/>
  <c r="AJ117" i="16"/>
  <c r="AI187" i="16"/>
  <c r="AJ296" i="16"/>
  <c r="AI366" i="16"/>
  <c r="AL258" i="16"/>
  <c r="AL120" i="16"/>
  <c r="AK190" i="16"/>
  <c r="AJ257" i="16"/>
  <c r="AJ327" i="16" s="1"/>
  <c r="AJ119" i="16"/>
  <c r="AI189" i="16"/>
  <c r="AK274" i="16"/>
  <c r="AK136" i="16"/>
  <c r="AJ206" i="16"/>
  <c r="AJ271" i="16"/>
  <c r="AJ341" i="16" s="1"/>
  <c r="AJ133" i="16"/>
  <c r="AI203" i="16"/>
  <c r="AJ263" i="16"/>
  <c r="AJ333" i="16" s="1"/>
  <c r="AJ125" i="16"/>
  <c r="AI195" i="16"/>
  <c r="AJ335" i="16"/>
  <c r="AI405" i="16"/>
  <c r="AJ245" i="16"/>
  <c r="AJ315" i="16" s="1"/>
  <c r="AJ107" i="16"/>
  <c r="AI177" i="16"/>
  <c r="AH359" i="16"/>
  <c r="AL228" i="16"/>
  <c r="AL90" i="16"/>
  <c r="AK160" i="16"/>
  <c r="AK281" i="16"/>
  <c r="AK143" i="16"/>
  <c r="AJ213" i="16"/>
  <c r="AK250" i="16"/>
  <c r="AK112" i="16"/>
  <c r="AJ182" i="16"/>
  <c r="AJ267" i="16"/>
  <c r="AJ337" i="16" s="1"/>
  <c r="AJ129" i="16"/>
  <c r="AI199" i="16"/>
  <c r="AJ332" i="16"/>
  <c r="AI402" i="16"/>
  <c r="AK262" i="16"/>
  <c r="AK124" i="16"/>
  <c r="AJ194" i="16"/>
  <c r="AJ244" i="16"/>
  <c r="AJ314" i="16" s="1"/>
  <c r="AJ106" i="16"/>
  <c r="AI176" i="16"/>
  <c r="AI392" i="16"/>
  <c r="AJ347" i="16"/>
  <c r="AI417" i="16"/>
  <c r="AJ249" i="16"/>
  <c r="AJ319" i="16" s="1"/>
  <c r="AJ111" i="16"/>
  <c r="AI181" i="16"/>
  <c r="AJ304" i="16"/>
  <c r="AI374" i="16"/>
  <c r="AK261" i="16"/>
  <c r="AK123" i="16"/>
  <c r="AJ193" i="16"/>
  <c r="AJ236" i="16"/>
  <c r="AJ306" i="16" s="1"/>
  <c r="AJ98" i="16"/>
  <c r="AI168" i="16"/>
  <c r="AJ342" i="16"/>
  <c r="AI412" i="16"/>
  <c r="AJ316" i="16"/>
  <c r="AI386" i="16"/>
  <c r="AJ343" i="16"/>
  <c r="AI413" i="16"/>
  <c r="AK226" i="16"/>
  <c r="AK88" i="16"/>
  <c r="AJ158" i="16"/>
  <c r="AK273" i="16"/>
  <c r="AK135" i="16"/>
  <c r="AJ205" i="16"/>
  <c r="AJ348" i="16"/>
  <c r="AI418" i="16"/>
  <c r="AK246" i="16"/>
  <c r="AK108" i="16"/>
  <c r="AJ178" i="16"/>
  <c r="AJ302" i="16"/>
  <c r="AI372" i="16"/>
  <c r="AJ324" i="16"/>
  <c r="AI394" i="16"/>
  <c r="AH221" i="16"/>
  <c r="AJ351" i="16"/>
  <c r="AI421" i="16"/>
  <c r="AJ339" i="16"/>
  <c r="AI409" i="16"/>
  <c r="AJ237" i="16"/>
  <c r="AJ307" i="16" s="1"/>
  <c r="AJ99" i="16"/>
  <c r="AI169" i="16"/>
  <c r="AJ344" i="16"/>
  <c r="AI414" i="16"/>
  <c r="AJ340" i="16"/>
  <c r="AI410" i="16"/>
  <c r="AJ231" i="16"/>
  <c r="AJ301" i="16" s="1"/>
  <c r="AJ93" i="16"/>
  <c r="AI163" i="16"/>
  <c r="AJ233" i="16"/>
  <c r="AJ303" i="16" s="1"/>
  <c r="AJ95" i="16"/>
  <c r="AI165" i="16"/>
  <c r="AJ225" i="16"/>
  <c r="AJ87" i="16"/>
  <c r="AI157" i="16"/>
  <c r="AK265" i="16"/>
  <c r="AK127" i="16"/>
  <c r="AJ197" i="16"/>
  <c r="AJ326" i="16"/>
  <c r="AI396" i="16"/>
  <c r="AK269" i="16"/>
  <c r="AK131" i="16"/>
  <c r="AJ201" i="16"/>
  <c r="AK256" i="16"/>
  <c r="AK118" i="16"/>
  <c r="AJ188" i="16"/>
  <c r="AJ248" i="16"/>
  <c r="AJ318" i="16" s="1"/>
  <c r="AJ110" i="16"/>
  <c r="AI180" i="16"/>
  <c r="AJ227" i="16"/>
  <c r="AJ297" i="16" s="1"/>
  <c r="AJ89" i="16"/>
  <c r="AI159" i="16"/>
  <c r="AK234" i="16"/>
  <c r="AK96" i="16"/>
  <c r="AJ166" i="16"/>
  <c r="AK242" i="16"/>
  <c r="AK104" i="16"/>
  <c r="AJ174" i="16"/>
  <c r="AK268" i="16"/>
  <c r="AK130" i="16"/>
  <c r="AJ200" i="16"/>
  <c r="AJ352" i="16"/>
  <c r="AI422" i="16"/>
  <c r="AK238" i="16"/>
  <c r="AK100" i="16"/>
  <c r="AJ170" i="16"/>
  <c r="AK280" i="16"/>
  <c r="AK142" i="16"/>
  <c r="AJ212" i="16"/>
  <c r="AJ259" i="16"/>
  <c r="AJ329" i="16" s="1"/>
  <c r="AJ121" i="16"/>
  <c r="AI191" i="16"/>
  <c r="AI119" i="14"/>
  <c r="AI125" i="15"/>
  <c r="AI128" i="15"/>
  <c r="AI124" i="15"/>
  <c r="AI120" i="14"/>
  <c r="AI126" i="14"/>
  <c r="AI126" i="15"/>
  <c r="AI122" i="15"/>
  <c r="AI129" i="15"/>
  <c r="AI121" i="15"/>
  <c r="N23" i="3" s="1"/>
  <c r="AI118" i="14"/>
  <c r="AK78" i="14"/>
  <c r="AK97" i="14" s="1"/>
  <c r="AK40" i="14"/>
  <c r="AJ60" i="14"/>
  <c r="AL77" i="14"/>
  <c r="AL96" i="14" s="1"/>
  <c r="AL39" i="14"/>
  <c r="AK59" i="14"/>
  <c r="AH109" i="14"/>
  <c r="AH114" i="14"/>
  <c r="AH129" i="14" s="1"/>
  <c r="AJ106" i="15"/>
  <c r="AI127" i="15"/>
  <c r="AJ86" i="15"/>
  <c r="AJ107" i="15" s="1"/>
  <c r="AJ45" i="15"/>
  <c r="AI66" i="15"/>
  <c r="AK86" i="14"/>
  <c r="AK48" i="14"/>
  <c r="AJ68" i="14"/>
  <c r="AI125" i="14"/>
  <c r="AJ87" i="15"/>
  <c r="AJ108" i="15" s="1"/>
  <c r="AJ46" i="15"/>
  <c r="AI67" i="15"/>
  <c r="AI121" i="14"/>
  <c r="AI117" i="14"/>
  <c r="AH72" i="14"/>
  <c r="AK82" i="14"/>
  <c r="AK44" i="14"/>
  <c r="AJ64" i="14"/>
  <c r="AL85" i="15"/>
  <c r="AL44" i="15"/>
  <c r="AK65" i="15"/>
  <c r="AI89" i="14"/>
  <c r="AI90" i="14" s="1"/>
  <c r="E12" i="14" s="1"/>
  <c r="AI122" i="14"/>
  <c r="AK45" i="14"/>
  <c r="AK83" i="14"/>
  <c r="AK102" i="14" s="1"/>
  <c r="AJ65" i="14"/>
  <c r="AJ80" i="14"/>
  <c r="AJ99" i="14" s="1"/>
  <c r="AJ42" i="14"/>
  <c r="AI62" i="14"/>
  <c r="AI94" i="15"/>
  <c r="AI95" i="15" s="1"/>
  <c r="D12" i="15" s="1"/>
  <c r="AI123" i="14"/>
  <c r="AJ79" i="14"/>
  <c r="AJ98" i="14" s="1"/>
  <c r="AJ41" i="14"/>
  <c r="AI61" i="14"/>
  <c r="AI123" i="15"/>
  <c r="AI124" i="14"/>
  <c r="AL84" i="14"/>
  <c r="AL103" i="14" s="1"/>
  <c r="AL46" i="14"/>
  <c r="AK66" i="14"/>
  <c r="AJ83" i="15"/>
  <c r="AJ104" i="15" s="1"/>
  <c r="AJ42" i="15"/>
  <c r="AI63" i="15"/>
  <c r="AJ75" i="14"/>
  <c r="AJ94" i="14" s="1"/>
  <c r="AI52" i="14"/>
  <c r="E4" i="14" s="1"/>
  <c r="AJ37" i="14"/>
  <c r="AI57" i="14"/>
  <c r="AJ82" i="15"/>
  <c r="AJ103" i="15" s="1"/>
  <c r="AJ41" i="15"/>
  <c r="AI62" i="15"/>
  <c r="AH115" i="15"/>
  <c r="AI99" i="15"/>
  <c r="AH120" i="15"/>
  <c r="AH136" i="15" s="1"/>
  <c r="AJ80" i="15"/>
  <c r="AJ101" i="15" s="1"/>
  <c r="AJ39" i="15"/>
  <c r="AI60" i="15"/>
  <c r="AI53" i="15"/>
  <c r="D4" i="15" s="1"/>
  <c r="AJ37" i="15"/>
  <c r="AK78" i="15" s="1"/>
  <c r="AI58" i="15"/>
  <c r="AJ81" i="14"/>
  <c r="AJ100" i="14" s="1"/>
  <c r="AJ43" i="14"/>
  <c r="AI63" i="14"/>
  <c r="AJ76" i="14"/>
  <c r="AJ38" i="14"/>
  <c r="AI58" i="14"/>
  <c r="AJ87" i="14"/>
  <c r="AJ106" i="14" s="1"/>
  <c r="AJ49" i="14"/>
  <c r="AI69" i="14"/>
  <c r="AI116" i="14"/>
  <c r="AJ79" i="15"/>
  <c r="AJ100" i="15" s="1"/>
  <c r="AJ38" i="15"/>
  <c r="AI59" i="15"/>
  <c r="I23" i="3" s="1"/>
  <c r="AJ84" i="15"/>
  <c r="AJ105" i="15" s="1"/>
  <c r="AJ43" i="15"/>
  <c r="AI64" i="15"/>
  <c r="AI64" i="12"/>
  <c r="AI55" i="12"/>
  <c r="AH58" i="12"/>
  <c r="AH63" i="12"/>
  <c r="AH66" i="12" s="1"/>
  <c r="AJ47" i="12"/>
  <c r="AI36" i="12"/>
  <c r="AJ33" i="12"/>
  <c r="AI41" i="12"/>
  <c r="AI50" i="12"/>
  <c r="AI51" i="12" s="1"/>
  <c r="D12" i="12" s="1"/>
  <c r="AJ48" i="12"/>
  <c r="AJ56" i="12" s="1"/>
  <c r="AJ34" i="12"/>
  <c r="AI42" i="12"/>
  <c r="N31" i="3" l="1"/>
  <c r="G38" i="3"/>
  <c r="H38" i="3"/>
  <c r="T38" i="3" s="1"/>
  <c r="D5" i="16"/>
  <c r="M34" i="3"/>
  <c r="M38" i="3" s="1"/>
  <c r="I31" i="3"/>
  <c r="I34" i="3"/>
  <c r="AJ151" i="16"/>
  <c r="AK86" i="16"/>
  <c r="AJ156" i="16"/>
  <c r="AK224" i="16"/>
  <c r="AK294" i="16" s="1"/>
  <c r="D4" i="16"/>
  <c r="D6" i="16" s="1"/>
  <c r="L24" i="3"/>
  <c r="L28" i="3" s="1"/>
  <c r="P28" i="3" s="1"/>
  <c r="H28" i="3"/>
  <c r="I36" i="3"/>
  <c r="I24" i="3"/>
  <c r="N36" i="3"/>
  <c r="M28" i="3"/>
  <c r="I26" i="3"/>
  <c r="N45" i="3"/>
  <c r="N18" i="3"/>
  <c r="N26" i="3"/>
  <c r="AI50" i="18"/>
  <c r="D8" i="18" s="1"/>
  <c r="I56" i="3"/>
  <c r="M51" i="3"/>
  <c r="L51" i="3" s="1"/>
  <c r="AK48" i="18"/>
  <c r="M16" i="3"/>
  <c r="L16" i="3" s="1"/>
  <c r="L19" i="3" s="1"/>
  <c r="AL31" i="18"/>
  <c r="AL44" i="18" s="1"/>
  <c r="AL56" i="18"/>
  <c r="AL69" i="18" s="1"/>
  <c r="N17" i="3"/>
  <c r="I27" i="3"/>
  <c r="N27" i="3"/>
  <c r="AK40" i="15"/>
  <c r="AJ61" i="15"/>
  <c r="AK81" i="15"/>
  <c r="AK102" i="15" s="1"/>
  <c r="AL60" i="18"/>
  <c r="AL73" i="18" s="1"/>
  <c r="AL35" i="18"/>
  <c r="I17" i="3"/>
  <c r="AK44" i="18"/>
  <c r="M50" i="3"/>
  <c r="L50" i="3" s="1"/>
  <c r="D4" i="12"/>
  <c r="H11" i="3"/>
  <c r="G11" i="3" s="1"/>
  <c r="G12" i="3" s="1"/>
  <c r="I16" i="3"/>
  <c r="M52" i="3"/>
  <c r="L52" i="3" s="1"/>
  <c r="I32" i="3"/>
  <c r="N37" i="3"/>
  <c r="N35" i="3"/>
  <c r="I35" i="3"/>
  <c r="I33" i="3"/>
  <c r="N32" i="3"/>
  <c r="N33" i="3"/>
  <c r="AI74" i="15"/>
  <c r="D8" i="15" s="1"/>
  <c r="AK101" i="14"/>
  <c r="AK105" i="14"/>
  <c r="AJ95" i="14"/>
  <c r="AJ115" i="14" s="1"/>
  <c r="AK85" i="14"/>
  <c r="AK104" i="14" s="1"/>
  <c r="AK47" i="14"/>
  <c r="AK67" i="14" s="1"/>
  <c r="AL50" i="17"/>
  <c r="AL102" i="17"/>
  <c r="AL129" i="17" s="1"/>
  <c r="AL156" i="17" s="1"/>
  <c r="AK77" i="17"/>
  <c r="AJ85" i="17"/>
  <c r="AK58" i="17"/>
  <c r="AK110" i="17"/>
  <c r="AK137" i="17" s="1"/>
  <c r="AQ47" i="17"/>
  <c r="AQ74" i="17" s="1"/>
  <c r="AQ99" i="17"/>
  <c r="AJ66" i="17"/>
  <c r="AI93" i="17"/>
  <c r="D8" i="17" s="1"/>
  <c r="AJ157" i="17"/>
  <c r="AL63" i="17"/>
  <c r="AL90" i="17" s="1"/>
  <c r="AL115" i="17"/>
  <c r="AN106" i="17"/>
  <c r="AN54" i="17"/>
  <c r="AM81" i="17"/>
  <c r="AK111" i="17"/>
  <c r="AK138" i="17" s="1"/>
  <c r="AK59" i="17"/>
  <c r="AJ86" i="17"/>
  <c r="AK51" i="17"/>
  <c r="AK103" i="17"/>
  <c r="AK130" i="17" s="1"/>
  <c r="AL105" i="17"/>
  <c r="AL132" i="17" s="1"/>
  <c r="AL53" i="17"/>
  <c r="AK80" i="17"/>
  <c r="AL104" i="17"/>
  <c r="AL131" i="17" s="1"/>
  <c r="AL52" i="17"/>
  <c r="AK79" i="17"/>
  <c r="AL96" i="17"/>
  <c r="AL44" i="17"/>
  <c r="AK71" i="17"/>
  <c r="AJ165" i="17"/>
  <c r="AL56" i="17"/>
  <c r="AL108" i="17"/>
  <c r="AL135" i="17" s="1"/>
  <c r="AK83" i="17"/>
  <c r="AL109" i="17"/>
  <c r="AL57" i="17"/>
  <c r="AK84" i="17"/>
  <c r="AK159" i="17"/>
  <c r="AK143" i="17"/>
  <c r="AJ170" i="17"/>
  <c r="AJ118" i="17"/>
  <c r="AJ119" i="17" s="1"/>
  <c r="AK123" i="17"/>
  <c r="AJ150" i="17"/>
  <c r="AK81" i="18"/>
  <c r="AK167" i="17"/>
  <c r="AK85" i="18"/>
  <c r="AK155" i="17"/>
  <c r="AK158" i="17"/>
  <c r="AQ64" i="17"/>
  <c r="AQ116" i="17"/>
  <c r="AP91" i="17"/>
  <c r="AL126" i="17"/>
  <c r="AK153" i="17"/>
  <c r="AK142" i="17"/>
  <c r="AJ169" i="17"/>
  <c r="AK82" i="18"/>
  <c r="AH172" i="17"/>
  <c r="AM62" i="17"/>
  <c r="AM114" i="17"/>
  <c r="AL89" i="17"/>
  <c r="AK48" i="17"/>
  <c r="AK100" i="17"/>
  <c r="AJ75" i="17"/>
  <c r="AL34" i="18"/>
  <c r="AL59" i="18"/>
  <c r="AL72" i="18" s="1"/>
  <c r="AK47" i="18"/>
  <c r="AK136" i="17"/>
  <c r="AJ163" i="17"/>
  <c r="AJ71" i="18"/>
  <c r="AI84" i="18"/>
  <c r="N57" i="3" s="1"/>
  <c r="AJ127" i="17"/>
  <c r="AI154" i="17"/>
  <c r="AK60" i="17"/>
  <c r="AK112" i="17"/>
  <c r="AJ87" i="17"/>
  <c r="AH88" i="18"/>
  <c r="AK55" i="17"/>
  <c r="AK107" i="17"/>
  <c r="AJ82" i="17"/>
  <c r="AL45" i="17"/>
  <c r="AL97" i="17"/>
  <c r="AK72" i="17"/>
  <c r="AK141" i="17"/>
  <c r="AJ168" i="17"/>
  <c r="AL125" i="17"/>
  <c r="AK152" i="17"/>
  <c r="AJ134" i="17"/>
  <c r="AI161" i="17"/>
  <c r="N51" i="3" s="1"/>
  <c r="AK83" i="18"/>
  <c r="AL49" i="17"/>
  <c r="AL101" i="17"/>
  <c r="AL128" i="17" s="1"/>
  <c r="AK76" i="17"/>
  <c r="AJ124" i="17"/>
  <c r="AI145" i="17"/>
  <c r="D5" i="17" s="1"/>
  <c r="D6" i="17" s="1"/>
  <c r="AI151" i="17"/>
  <c r="AK86" i="18"/>
  <c r="AJ164" i="17"/>
  <c r="AK33" i="18"/>
  <c r="AK58" i="18"/>
  <c r="AJ46" i="18"/>
  <c r="AJ139" i="17"/>
  <c r="AI166" i="17"/>
  <c r="N50" i="3" s="1"/>
  <c r="AK162" i="17"/>
  <c r="AL30" i="18"/>
  <c r="AL55" i="18"/>
  <c r="AL68" i="18" s="1"/>
  <c r="AK43" i="18"/>
  <c r="AL32" i="18"/>
  <c r="AL57" i="18"/>
  <c r="AL70" i="18" s="1"/>
  <c r="AK45" i="18"/>
  <c r="AJ62" i="18"/>
  <c r="AJ63" i="18" s="1"/>
  <c r="AJ67" i="18"/>
  <c r="AI75" i="18"/>
  <c r="D5" i="18" s="1"/>
  <c r="D6" i="18" s="1"/>
  <c r="AI80" i="18"/>
  <c r="AM133" i="17"/>
  <c r="AL160" i="17"/>
  <c r="AN46" i="17"/>
  <c r="AN98" i="17"/>
  <c r="AM73" i="17"/>
  <c r="AL61" i="17"/>
  <c r="AL113" i="17"/>
  <c r="AL140" i="17" s="1"/>
  <c r="AK88" i="17"/>
  <c r="AK29" i="18"/>
  <c r="AJ37" i="18"/>
  <c r="AK54" i="18"/>
  <c r="AJ42" i="18"/>
  <c r="AJ399" i="16"/>
  <c r="AJ376" i="16"/>
  <c r="AJ389" i="16"/>
  <c r="AJ391" i="16"/>
  <c r="AJ373" i="16"/>
  <c r="AJ375" i="16"/>
  <c r="AJ384" i="16"/>
  <c r="AJ407" i="16"/>
  <c r="AJ419" i="16"/>
  <c r="AJ377" i="16"/>
  <c r="AJ415" i="16"/>
  <c r="AJ367" i="16"/>
  <c r="AJ371" i="16"/>
  <c r="AJ403" i="16"/>
  <c r="AJ381" i="16"/>
  <c r="AJ397" i="16"/>
  <c r="AJ395" i="16"/>
  <c r="AJ380" i="16"/>
  <c r="AJ369" i="16"/>
  <c r="AJ383" i="16"/>
  <c r="AJ393" i="16"/>
  <c r="AJ388" i="16"/>
  <c r="AJ385" i="16"/>
  <c r="AJ411" i="16"/>
  <c r="AJ379" i="16"/>
  <c r="AJ387" i="16"/>
  <c r="AJ370" i="16"/>
  <c r="AL238" i="16"/>
  <c r="AL100" i="16"/>
  <c r="AK170" i="16"/>
  <c r="AK248" i="16"/>
  <c r="AK318" i="16" s="1"/>
  <c r="AK110" i="16"/>
  <c r="AJ180" i="16"/>
  <c r="AK326" i="16"/>
  <c r="AJ396" i="16"/>
  <c r="AJ289" i="16"/>
  <c r="AJ290" i="16" s="1"/>
  <c r="AL273" i="16"/>
  <c r="AL135" i="16"/>
  <c r="AK205" i="16"/>
  <c r="AK304" i="16"/>
  <c r="AJ374" i="16"/>
  <c r="AK257" i="16"/>
  <c r="AK327" i="16" s="1"/>
  <c r="AK119" i="16"/>
  <c r="AJ189" i="16"/>
  <c r="AK275" i="16"/>
  <c r="AK345" i="16" s="1"/>
  <c r="AK137" i="16"/>
  <c r="AJ207" i="16"/>
  <c r="AM264" i="16"/>
  <c r="AM126" i="16"/>
  <c r="AL196" i="16"/>
  <c r="AK298" i="16"/>
  <c r="AJ368" i="16"/>
  <c r="AK243" i="16"/>
  <c r="AK313" i="16" s="1"/>
  <c r="AK105" i="16"/>
  <c r="AJ175" i="16"/>
  <c r="AK330" i="16"/>
  <c r="AJ400" i="16"/>
  <c r="AL260" i="16"/>
  <c r="AL122" i="16"/>
  <c r="AK192" i="16"/>
  <c r="AK352" i="16"/>
  <c r="AJ422" i="16"/>
  <c r="AL269" i="16"/>
  <c r="AL131" i="16"/>
  <c r="AK201" i="16"/>
  <c r="AK340" i="16"/>
  <c r="AJ410" i="16"/>
  <c r="AK348" i="16"/>
  <c r="AJ418" i="16"/>
  <c r="AK316" i="16"/>
  <c r="AJ386" i="16"/>
  <c r="AL261" i="16"/>
  <c r="AL123" i="16"/>
  <c r="AK193" i="16"/>
  <c r="AK347" i="16"/>
  <c r="AJ417" i="16"/>
  <c r="AK332" i="16"/>
  <c r="AJ402" i="16"/>
  <c r="AL250" i="16"/>
  <c r="AL112" i="16"/>
  <c r="AK182" i="16"/>
  <c r="AM258" i="16"/>
  <c r="AM120" i="16"/>
  <c r="AL190" i="16"/>
  <c r="AL282" i="16"/>
  <c r="AL144" i="16"/>
  <c r="AK214" i="16"/>
  <c r="AL254" i="16"/>
  <c r="AL116" i="16"/>
  <c r="AK186" i="16"/>
  <c r="AL276" i="16"/>
  <c r="AL138" i="16"/>
  <c r="AK208" i="16"/>
  <c r="AK331" i="16"/>
  <c r="AJ401" i="16"/>
  <c r="AK241" i="16"/>
  <c r="AK311" i="16" s="1"/>
  <c r="AK103" i="16"/>
  <c r="AJ173" i="16"/>
  <c r="AL234" i="16"/>
  <c r="AL96" i="16"/>
  <c r="AK166" i="16"/>
  <c r="AK231" i="16"/>
  <c r="AK301" i="16" s="1"/>
  <c r="AK93" i="16"/>
  <c r="AJ163" i="16"/>
  <c r="AK324" i="16"/>
  <c r="AJ394" i="16"/>
  <c r="AL262" i="16"/>
  <c r="AL124" i="16"/>
  <c r="AK194" i="16"/>
  <c r="AK267" i="16"/>
  <c r="AK337" i="16" s="1"/>
  <c r="AK129" i="16"/>
  <c r="AJ199" i="16"/>
  <c r="AL274" i="16"/>
  <c r="AL136" i="16"/>
  <c r="AK206" i="16"/>
  <c r="AJ364" i="16"/>
  <c r="AL277" i="16"/>
  <c r="AL139" i="16"/>
  <c r="AK209" i="16"/>
  <c r="AK336" i="16"/>
  <c r="AJ406" i="16"/>
  <c r="AM232" i="16"/>
  <c r="AM94" i="16"/>
  <c r="AL164" i="16"/>
  <c r="AK351" i="16"/>
  <c r="AJ421" i="16"/>
  <c r="AL246" i="16"/>
  <c r="AL108" i="16"/>
  <c r="AK178" i="16"/>
  <c r="AK343" i="16"/>
  <c r="AJ413" i="16"/>
  <c r="AK236" i="16"/>
  <c r="AK306" i="16" s="1"/>
  <c r="AK98" i="16"/>
  <c r="AJ168" i="16"/>
  <c r="AK235" i="16"/>
  <c r="AK305" i="16" s="1"/>
  <c r="AK97" i="16"/>
  <c r="AJ167" i="16"/>
  <c r="AK328" i="16"/>
  <c r="AJ398" i="16"/>
  <c r="AK247" i="16"/>
  <c r="AK317" i="16" s="1"/>
  <c r="AK109" i="16"/>
  <c r="AJ179" i="16"/>
  <c r="AL278" i="16"/>
  <c r="AL140" i="16"/>
  <c r="AK210" i="16"/>
  <c r="AK308" i="16"/>
  <c r="AJ378" i="16"/>
  <c r="AK237" i="16"/>
  <c r="AK307" i="16" s="1"/>
  <c r="AK99" i="16"/>
  <c r="AJ169" i="16"/>
  <c r="AL226" i="16"/>
  <c r="AL88" i="16"/>
  <c r="AK158" i="16"/>
  <c r="AK249" i="16"/>
  <c r="AK319" i="16" s="1"/>
  <c r="AK111" i="16"/>
  <c r="AJ181" i="16"/>
  <c r="AK244" i="16"/>
  <c r="AK314" i="16" s="1"/>
  <c r="AK106" i="16"/>
  <c r="AJ176" i="16"/>
  <c r="AK263" i="16"/>
  <c r="AK333" i="16" s="1"/>
  <c r="AK125" i="16"/>
  <c r="AJ195" i="16"/>
  <c r="AK255" i="16"/>
  <c r="AK325" i="16" s="1"/>
  <c r="AK117" i="16"/>
  <c r="AJ187" i="16"/>
  <c r="AK279" i="16"/>
  <c r="AK349" i="16" s="1"/>
  <c r="AK141" i="16"/>
  <c r="AJ211" i="16"/>
  <c r="AL270" i="16"/>
  <c r="AL132" i="16"/>
  <c r="AK202" i="16"/>
  <c r="AK259" i="16"/>
  <c r="AK329" i="16" s="1"/>
  <c r="AK121" i="16"/>
  <c r="AJ191" i="16"/>
  <c r="AL268" i="16"/>
  <c r="AL130" i="16"/>
  <c r="AK200" i="16"/>
  <c r="AI221" i="16"/>
  <c r="D8" i="16" s="1"/>
  <c r="AK233" i="16"/>
  <c r="AK303" i="16" s="1"/>
  <c r="AK95" i="16"/>
  <c r="AJ165" i="16"/>
  <c r="AK339" i="16"/>
  <c r="AJ409" i="16"/>
  <c r="AK302" i="16"/>
  <c r="AJ372" i="16"/>
  <c r="AJ392" i="16"/>
  <c r="AM228" i="16"/>
  <c r="AM90" i="16"/>
  <c r="AL160" i="16"/>
  <c r="AK271" i="16"/>
  <c r="AK341" i="16" s="1"/>
  <c r="AK133" i="16"/>
  <c r="AJ203" i="16"/>
  <c r="AK240" i="16"/>
  <c r="AK310" i="16" s="1"/>
  <c r="AK102" i="16"/>
  <c r="AJ172" i="16"/>
  <c r="AK312" i="16"/>
  <c r="AJ382" i="16"/>
  <c r="AK253" i="16"/>
  <c r="AK323" i="16" s="1"/>
  <c r="AK115" i="16"/>
  <c r="AJ185" i="16"/>
  <c r="AJ295" i="16"/>
  <c r="AI365" i="16"/>
  <c r="AI429" i="16" s="1"/>
  <c r="D9" i="16" s="1"/>
  <c r="AK338" i="16"/>
  <c r="AJ408" i="16"/>
  <c r="AK230" i="16"/>
  <c r="AK300" i="16" s="1"/>
  <c r="AK92" i="16"/>
  <c r="AJ162" i="16"/>
  <c r="AL280" i="16"/>
  <c r="AL142" i="16"/>
  <c r="AK212" i="16"/>
  <c r="AK227" i="16"/>
  <c r="AK297" i="16" s="1"/>
  <c r="AK89" i="16"/>
  <c r="AJ159" i="16"/>
  <c r="AL256" i="16"/>
  <c r="AL118" i="16"/>
  <c r="AK188" i="16"/>
  <c r="AL265" i="16"/>
  <c r="AL127" i="16"/>
  <c r="AK197" i="16"/>
  <c r="AK344" i="16"/>
  <c r="AJ414" i="16"/>
  <c r="AK245" i="16"/>
  <c r="AK315" i="16" s="1"/>
  <c r="AK107" i="16"/>
  <c r="AJ177" i="16"/>
  <c r="AK296" i="16"/>
  <c r="AJ366" i="16"/>
  <c r="AK239" i="16"/>
  <c r="AK309" i="16" s="1"/>
  <c r="AK101" i="16"/>
  <c r="AJ171" i="16"/>
  <c r="AL266" i="16"/>
  <c r="AL128" i="16"/>
  <c r="AK198" i="16"/>
  <c r="AK346" i="16"/>
  <c r="AJ416" i="16"/>
  <c r="AK251" i="16"/>
  <c r="AK321" i="16" s="1"/>
  <c r="AK113" i="16"/>
  <c r="AJ183" i="16"/>
  <c r="AK350" i="16"/>
  <c r="AJ420" i="16"/>
  <c r="AK320" i="16"/>
  <c r="AJ390" i="16"/>
  <c r="AK334" i="16"/>
  <c r="AJ404" i="16"/>
  <c r="AL242" i="16"/>
  <c r="AL104" i="16"/>
  <c r="AK174" i="16"/>
  <c r="AK225" i="16"/>
  <c r="AK87" i="16"/>
  <c r="AJ157" i="16"/>
  <c r="AK342" i="16"/>
  <c r="AJ412" i="16"/>
  <c r="AL281" i="16"/>
  <c r="AL143" i="16"/>
  <c r="AK213" i="16"/>
  <c r="AK335" i="16"/>
  <c r="AJ405" i="16"/>
  <c r="AM272" i="16"/>
  <c r="AM134" i="16"/>
  <c r="AL204" i="16"/>
  <c r="AK229" i="16"/>
  <c r="AK299" i="16" s="1"/>
  <c r="AK91" i="16"/>
  <c r="AJ161" i="16"/>
  <c r="AK252" i="16"/>
  <c r="AK322" i="16" s="1"/>
  <c r="AK114" i="16"/>
  <c r="AJ184" i="16"/>
  <c r="AJ125" i="15"/>
  <c r="AJ119" i="14"/>
  <c r="AJ121" i="15"/>
  <c r="AJ124" i="15"/>
  <c r="AJ122" i="15"/>
  <c r="AJ129" i="15"/>
  <c r="AJ126" i="15"/>
  <c r="AJ126" i="14"/>
  <c r="AJ128" i="15"/>
  <c r="AK84" i="15"/>
  <c r="AK105" i="15" s="1"/>
  <c r="AK43" i="15"/>
  <c r="AJ64" i="15"/>
  <c r="AI115" i="15"/>
  <c r="D5" i="15" s="1"/>
  <c r="D6" i="15" s="1"/>
  <c r="AJ99" i="15"/>
  <c r="AI120" i="15"/>
  <c r="AJ123" i="15"/>
  <c r="AM85" i="15"/>
  <c r="AM44" i="15"/>
  <c r="AL65" i="15"/>
  <c r="AI72" i="14"/>
  <c r="E8" i="14" s="1"/>
  <c r="AJ94" i="15"/>
  <c r="AJ95" i="15" s="1"/>
  <c r="AK82" i="15"/>
  <c r="AK103" i="15" s="1"/>
  <c r="AK41" i="15"/>
  <c r="AJ62" i="15"/>
  <c r="AJ52" i="14"/>
  <c r="AK75" i="14"/>
  <c r="AK94" i="14" s="1"/>
  <c r="AK37" i="14"/>
  <c r="AJ57" i="14"/>
  <c r="AM77" i="14"/>
  <c r="AM96" i="14" s="1"/>
  <c r="AM39" i="14"/>
  <c r="AL59" i="14"/>
  <c r="AK37" i="15"/>
  <c r="AL78" i="15" s="1"/>
  <c r="AJ53" i="15"/>
  <c r="AJ58" i="15"/>
  <c r="AL82" i="14"/>
  <c r="AL44" i="14"/>
  <c r="AK64" i="14"/>
  <c r="AK81" i="14"/>
  <c r="AK100" i="14" s="1"/>
  <c r="AK43" i="14"/>
  <c r="AJ63" i="14"/>
  <c r="AK83" i="15"/>
  <c r="AK104" i="15" s="1"/>
  <c r="AK42" i="15"/>
  <c r="AJ63" i="15"/>
  <c r="AK106" i="15"/>
  <c r="AJ127" i="15"/>
  <c r="AK79" i="15"/>
  <c r="AK100" i="15" s="1"/>
  <c r="AK38" i="15"/>
  <c r="AJ59" i="15"/>
  <c r="AK76" i="14"/>
  <c r="AK38" i="14"/>
  <c r="AJ58" i="14"/>
  <c r="AJ117" i="14"/>
  <c r="AK87" i="15"/>
  <c r="AK108" i="15" s="1"/>
  <c r="AK46" i="15"/>
  <c r="AJ67" i="15"/>
  <c r="AJ125" i="14"/>
  <c r="AK86" i="15"/>
  <c r="AK107" i="15" s="1"/>
  <c r="AK45" i="15"/>
  <c r="AJ66" i="15"/>
  <c r="AK80" i="15"/>
  <c r="AK101" i="15" s="1"/>
  <c r="AK39" i="15"/>
  <c r="AJ60" i="15"/>
  <c r="AJ89" i="14"/>
  <c r="AJ90" i="14" s="1"/>
  <c r="AL83" i="14"/>
  <c r="AL102" i="14" s="1"/>
  <c r="AL45" i="14"/>
  <c r="AK65" i="14"/>
  <c r="AL86" i="14"/>
  <c r="AL48" i="14"/>
  <c r="AK68" i="14"/>
  <c r="AJ118" i="14"/>
  <c r="AJ116" i="14"/>
  <c r="AM84" i="14"/>
  <c r="AM103" i="14" s="1"/>
  <c r="AM46" i="14"/>
  <c r="AL66" i="14"/>
  <c r="AJ124" i="14"/>
  <c r="AI109" i="14"/>
  <c r="E5" i="14" s="1"/>
  <c r="E6" i="14" s="1"/>
  <c r="AI114" i="14"/>
  <c r="N16" i="3" s="1"/>
  <c r="AL40" i="14"/>
  <c r="AL78" i="14"/>
  <c r="AL97" i="14" s="1"/>
  <c r="AK60" i="14"/>
  <c r="AK79" i="14"/>
  <c r="AK98" i="14" s="1"/>
  <c r="AK41" i="14"/>
  <c r="AJ61" i="14"/>
  <c r="AJ122" i="14"/>
  <c r="AJ121" i="14"/>
  <c r="AJ120" i="14"/>
  <c r="AK87" i="14"/>
  <c r="AK106" i="14" s="1"/>
  <c r="AK49" i="14"/>
  <c r="AJ69" i="14"/>
  <c r="AJ123" i="14"/>
  <c r="AK80" i="14"/>
  <c r="AK99" i="14" s="1"/>
  <c r="AK42" i="14"/>
  <c r="AJ62" i="14"/>
  <c r="AJ64" i="12"/>
  <c r="AI58" i="12"/>
  <c r="AJ55" i="12"/>
  <c r="AI63" i="12"/>
  <c r="AI66" i="12" s="1"/>
  <c r="AK48" i="12"/>
  <c r="AK56" i="12" s="1"/>
  <c r="AK34" i="12"/>
  <c r="AJ42" i="12"/>
  <c r="AI44" i="12"/>
  <c r="AK47" i="12"/>
  <c r="AJ36" i="12"/>
  <c r="AK33" i="12"/>
  <c r="AJ41" i="12"/>
  <c r="AJ50" i="12"/>
  <c r="AJ51" i="12" s="1"/>
  <c r="N34" i="3" l="1"/>
  <c r="I38" i="3"/>
  <c r="AK151" i="16"/>
  <c r="AL224" i="16"/>
  <c r="AL294" i="16" s="1"/>
  <c r="AL86" i="16"/>
  <c r="AK156" i="16"/>
  <c r="I28" i="3"/>
  <c r="N52" i="3"/>
  <c r="D9" i="12"/>
  <c r="N11" i="3"/>
  <c r="N12" i="3" s="1"/>
  <c r="AI88" i="18"/>
  <c r="D9" i="18" s="1"/>
  <c r="D10" i="18" s="1"/>
  <c r="N56" i="3"/>
  <c r="D5" i="12"/>
  <c r="D6" i="12" s="1"/>
  <c r="M11" i="3"/>
  <c r="AM60" i="18"/>
  <c r="AM73" i="18" s="1"/>
  <c r="AM35" i="18"/>
  <c r="AL48" i="18"/>
  <c r="D8" i="12"/>
  <c r="I11" i="3"/>
  <c r="I12" i="3" s="1"/>
  <c r="AM31" i="18"/>
  <c r="AM56" i="18"/>
  <c r="AM69" i="18" s="1"/>
  <c r="AK62" i="18"/>
  <c r="AK63" i="18" s="1"/>
  <c r="AL81" i="15"/>
  <c r="AL102" i="15" s="1"/>
  <c r="AL40" i="15"/>
  <c r="AK61" i="15"/>
  <c r="AI136" i="15"/>
  <c r="D9" i="15" s="1"/>
  <c r="D10" i="15" s="1"/>
  <c r="N24" i="3"/>
  <c r="N28" i="3" s="1"/>
  <c r="N38" i="3"/>
  <c r="AJ74" i="15"/>
  <c r="AK95" i="14"/>
  <c r="AK115" i="14" s="1"/>
  <c r="AL105" i="14"/>
  <c r="AL101" i="14"/>
  <c r="AL85" i="14"/>
  <c r="AL104" i="14" s="1"/>
  <c r="AL47" i="14"/>
  <c r="AL67" i="14" s="1"/>
  <c r="P19" i="3"/>
  <c r="AI129" i="14"/>
  <c r="E9" i="14" s="1"/>
  <c r="E10" i="14" s="1"/>
  <c r="AJ93" i="17"/>
  <c r="AK66" i="17"/>
  <c r="AL77" i="17"/>
  <c r="AM102" i="17"/>
  <c r="AM129" i="17" s="1"/>
  <c r="AM156" i="17" s="1"/>
  <c r="AM50" i="17"/>
  <c r="AR47" i="17"/>
  <c r="AR74" i="17" s="1"/>
  <c r="AR99" i="17"/>
  <c r="AL110" i="17"/>
  <c r="AL137" i="17" s="1"/>
  <c r="AL58" i="17"/>
  <c r="AK85" i="17"/>
  <c r="AL159" i="17"/>
  <c r="AK165" i="17"/>
  <c r="AK157" i="17"/>
  <c r="AL103" i="17"/>
  <c r="AL130" i="17" s="1"/>
  <c r="AL51" i="17"/>
  <c r="AL78" i="17" s="1"/>
  <c r="AK78" i="17"/>
  <c r="AM53" i="17"/>
  <c r="AM105" i="17"/>
  <c r="AM132" i="17" s="1"/>
  <c r="AL80" i="17"/>
  <c r="AL111" i="17"/>
  <c r="AL138" i="17" s="1"/>
  <c r="AL165" i="17" s="1"/>
  <c r="AL59" i="17"/>
  <c r="AM63" i="17"/>
  <c r="AM90" i="17" s="1"/>
  <c r="AM115" i="17"/>
  <c r="AM56" i="17"/>
  <c r="AM108" i="17"/>
  <c r="AM135" i="17" s="1"/>
  <c r="AL83" i="17"/>
  <c r="AM96" i="17"/>
  <c r="AM44" i="17"/>
  <c r="AL71" i="17"/>
  <c r="AM52" i="17"/>
  <c r="AM104" i="17"/>
  <c r="AM131" i="17" s="1"/>
  <c r="AL79" i="17"/>
  <c r="AO54" i="17"/>
  <c r="AO106" i="17"/>
  <c r="AN81" i="17"/>
  <c r="AM57" i="17"/>
  <c r="AM109" i="17"/>
  <c r="AL84" i="17"/>
  <c r="AK86" i="17"/>
  <c r="AL143" i="17"/>
  <c r="AK170" i="17"/>
  <c r="AL123" i="17"/>
  <c r="AK150" i="17"/>
  <c r="AK118" i="17"/>
  <c r="AK119" i="17" s="1"/>
  <c r="AL155" i="17"/>
  <c r="AL167" i="17"/>
  <c r="AL83" i="18"/>
  <c r="AL29" i="18"/>
  <c r="AK37" i="18"/>
  <c r="AL54" i="18"/>
  <c r="AK42" i="18"/>
  <c r="AK67" i="18"/>
  <c r="AJ75" i="18"/>
  <c r="AJ80" i="18"/>
  <c r="AM32" i="18"/>
  <c r="AM57" i="18"/>
  <c r="AM70" i="18" s="1"/>
  <c r="AL45" i="18"/>
  <c r="AL82" i="18"/>
  <c r="AM126" i="17"/>
  <c r="AL153" i="17"/>
  <c r="AK139" i="17"/>
  <c r="AJ166" i="17"/>
  <c r="AK124" i="17"/>
  <c r="AJ145" i="17"/>
  <c r="AJ151" i="17"/>
  <c r="AL141" i="17"/>
  <c r="AK168" i="17"/>
  <c r="AM97" i="17"/>
  <c r="AM45" i="17"/>
  <c r="AL72" i="17"/>
  <c r="AL158" i="17"/>
  <c r="AL162" i="17"/>
  <c r="AL33" i="18"/>
  <c r="AL58" i="18"/>
  <c r="AK46" i="18"/>
  <c r="AM30" i="18"/>
  <c r="AM55" i="18"/>
  <c r="AM68" i="18" s="1"/>
  <c r="AL43" i="18"/>
  <c r="AL86" i="18"/>
  <c r="AO46" i="17"/>
  <c r="AO98" i="17"/>
  <c r="AN73" i="17"/>
  <c r="AM61" i="17"/>
  <c r="AM113" i="17"/>
  <c r="AM140" i="17" s="1"/>
  <c r="AL88" i="17"/>
  <c r="AM125" i="17"/>
  <c r="AL152" i="17"/>
  <c r="AK127" i="17"/>
  <c r="AJ154" i="17"/>
  <c r="AL136" i="17"/>
  <c r="AK163" i="17"/>
  <c r="AL48" i="17"/>
  <c r="AL100" i="17"/>
  <c r="AK75" i="17"/>
  <c r="AJ50" i="18"/>
  <c r="AN133" i="17"/>
  <c r="AM160" i="17"/>
  <c r="AK164" i="17"/>
  <c r="AL142" i="17"/>
  <c r="AK169" i="17"/>
  <c r="AM49" i="17"/>
  <c r="AM101" i="17"/>
  <c r="AM128" i="17" s="1"/>
  <c r="AL76" i="17"/>
  <c r="AM34" i="18"/>
  <c r="AM59" i="18"/>
  <c r="AM72" i="18" s="1"/>
  <c r="AL47" i="18"/>
  <c r="AN62" i="17"/>
  <c r="AN114" i="17"/>
  <c r="AM89" i="17"/>
  <c r="AR64" i="17"/>
  <c r="AR116" i="17"/>
  <c r="AQ91" i="17"/>
  <c r="AL81" i="18"/>
  <c r="AI172" i="17"/>
  <c r="D9" i="17" s="1"/>
  <c r="D10" i="17" s="1"/>
  <c r="AK134" i="17"/>
  <c r="AJ161" i="17"/>
  <c r="AL55" i="17"/>
  <c r="AL107" i="17"/>
  <c r="AK82" i="17"/>
  <c r="AL60" i="17"/>
  <c r="AL112" i="17"/>
  <c r="AK87" i="17"/>
  <c r="AK71" i="18"/>
  <c r="AJ84" i="18"/>
  <c r="AL85" i="18"/>
  <c r="AK399" i="16"/>
  <c r="AK375" i="16"/>
  <c r="AK381" i="16"/>
  <c r="AK391" i="16"/>
  <c r="AK379" i="16"/>
  <c r="AK367" i="16"/>
  <c r="AK373" i="16"/>
  <c r="AK395" i="16"/>
  <c r="AK388" i="16"/>
  <c r="AK407" i="16"/>
  <c r="AK371" i="16"/>
  <c r="AK380" i="16"/>
  <c r="AK377" i="16"/>
  <c r="AK387" i="16"/>
  <c r="AK376" i="16"/>
  <c r="AK383" i="16"/>
  <c r="AK415" i="16"/>
  <c r="AK392" i="16"/>
  <c r="AK403" i="16"/>
  <c r="AK389" i="16"/>
  <c r="AK385" i="16"/>
  <c r="AK393" i="16"/>
  <c r="AK411" i="16"/>
  <c r="AK419" i="16"/>
  <c r="AK397" i="16"/>
  <c r="AK369" i="16"/>
  <c r="AK370" i="16"/>
  <c r="AK384" i="16"/>
  <c r="AL320" i="16"/>
  <c r="AK390" i="16"/>
  <c r="AL245" i="16"/>
  <c r="AL315" i="16" s="1"/>
  <c r="AL107" i="16"/>
  <c r="AK177" i="16"/>
  <c r="AK295" i="16"/>
  <c r="AK359" i="16" s="1"/>
  <c r="AJ365" i="16"/>
  <c r="AJ429" i="16" s="1"/>
  <c r="AL312" i="16"/>
  <c r="AK382" i="16"/>
  <c r="AL339" i="16"/>
  <c r="AK409" i="16"/>
  <c r="AL231" i="16"/>
  <c r="AL301" i="16" s="1"/>
  <c r="AL93" i="16"/>
  <c r="AK163" i="16"/>
  <c r="AL241" i="16"/>
  <c r="AL311" i="16" s="1"/>
  <c r="AL103" i="16"/>
  <c r="AK173" i="16"/>
  <c r="AM261" i="16"/>
  <c r="AM123" i="16"/>
  <c r="AL193" i="16"/>
  <c r="AL252" i="16"/>
  <c r="AL322" i="16" s="1"/>
  <c r="AL114" i="16"/>
  <c r="AK184" i="16"/>
  <c r="AK289" i="16"/>
  <c r="AK290" i="16" s="1"/>
  <c r="AL296" i="16"/>
  <c r="AK366" i="16"/>
  <c r="AL253" i="16"/>
  <c r="AL323" i="16" s="1"/>
  <c r="AL115" i="16"/>
  <c r="AK185" i="16"/>
  <c r="D10" i="16"/>
  <c r="AL279" i="16"/>
  <c r="AL349" i="16" s="1"/>
  <c r="AL141" i="16"/>
  <c r="AK211" i="16"/>
  <c r="AL263" i="16"/>
  <c r="AL333" i="16" s="1"/>
  <c r="AL125" i="16"/>
  <c r="AK195" i="16"/>
  <c r="AL237" i="16"/>
  <c r="AL307" i="16" s="1"/>
  <c r="AL99" i="16"/>
  <c r="AK169" i="16"/>
  <c r="AL336" i="16"/>
  <c r="AK406" i="16"/>
  <c r="AM262" i="16"/>
  <c r="AM124" i="16"/>
  <c r="AL194" i="16"/>
  <c r="AL340" i="16"/>
  <c r="AK410" i="16"/>
  <c r="AL243" i="16"/>
  <c r="AL313" i="16" s="1"/>
  <c r="AL105" i="16"/>
  <c r="AK175" i="16"/>
  <c r="AN264" i="16"/>
  <c r="AN126" i="16"/>
  <c r="AM196" i="16"/>
  <c r="AL304" i="16"/>
  <c r="AK374" i="16"/>
  <c r="AL346" i="16"/>
  <c r="AK416" i="16"/>
  <c r="AL239" i="16"/>
  <c r="AL309" i="16" s="1"/>
  <c r="AL101" i="16"/>
  <c r="AK171" i="16"/>
  <c r="AL249" i="16"/>
  <c r="AL319" i="16" s="1"/>
  <c r="AL111" i="16"/>
  <c r="AK181" i="16"/>
  <c r="AM226" i="16"/>
  <c r="AM88" i="16"/>
  <c r="AL158" i="16"/>
  <c r="AL247" i="16"/>
  <c r="AL317" i="16" s="1"/>
  <c r="AL109" i="16"/>
  <c r="AK179" i="16"/>
  <c r="AM282" i="16"/>
  <c r="AM144" i="16"/>
  <c r="AL214" i="16"/>
  <c r="AL248" i="16"/>
  <c r="AL318" i="16" s="1"/>
  <c r="AL110" i="16"/>
  <c r="AK180" i="16"/>
  <c r="AM281" i="16"/>
  <c r="AM143" i="16"/>
  <c r="AL213" i="16"/>
  <c r="AL342" i="16"/>
  <c r="AK412" i="16"/>
  <c r="AL344" i="16"/>
  <c r="AK414" i="16"/>
  <c r="AL230" i="16"/>
  <c r="AL300" i="16" s="1"/>
  <c r="AL92" i="16"/>
  <c r="AK162" i="16"/>
  <c r="AL338" i="16"/>
  <c r="AK408" i="16"/>
  <c r="AL302" i="16"/>
  <c r="AK372" i="16"/>
  <c r="AM270" i="16"/>
  <c r="AM132" i="16"/>
  <c r="AL202" i="16"/>
  <c r="AL308" i="16"/>
  <c r="AK378" i="16"/>
  <c r="AM278" i="16"/>
  <c r="AM140" i="16"/>
  <c r="AL210" i="16"/>
  <c r="AL235" i="16"/>
  <c r="AL305" i="16" s="1"/>
  <c r="AL97" i="16"/>
  <c r="AK167" i="16"/>
  <c r="AL343" i="16"/>
  <c r="AK413" i="16"/>
  <c r="AL324" i="16"/>
  <c r="AK394" i="16"/>
  <c r="AL347" i="16"/>
  <c r="AK417" i="16"/>
  <c r="AL330" i="16"/>
  <c r="AK400" i="16"/>
  <c r="AN272" i="16"/>
  <c r="AN134" i="16"/>
  <c r="AM204" i="16"/>
  <c r="AM242" i="16"/>
  <c r="AM104" i="16"/>
  <c r="AL174" i="16"/>
  <c r="AL334" i="16"/>
  <c r="AK404" i="16"/>
  <c r="AM280" i="16"/>
  <c r="AM142" i="16"/>
  <c r="AL212" i="16"/>
  <c r="AN228" i="16"/>
  <c r="AN90" i="16"/>
  <c r="AM160" i="16"/>
  <c r="AM268" i="16"/>
  <c r="AM130" i="16"/>
  <c r="AL200" i="16"/>
  <c r="AL259" i="16"/>
  <c r="AL329" i="16" s="1"/>
  <c r="AL121" i="16"/>
  <c r="AK191" i="16"/>
  <c r="AL236" i="16"/>
  <c r="AL306" i="16" s="1"/>
  <c r="AL98" i="16"/>
  <c r="AK168" i="16"/>
  <c r="AL267" i="16"/>
  <c r="AL337" i="16" s="1"/>
  <c r="AL129" i="16"/>
  <c r="AK199" i="16"/>
  <c r="AN258" i="16"/>
  <c r="AN120" i="16"/>
  <c r="AM190" i="16"/>
  <c r="AL348" i="16"/>
  <c r="AK418" i="16"/>
  <c r="AL352" i="16"/>
  <c r="AK422" i="16"/>
  <c r="AM260" i="16"/>
  <c r="AM122" i="16"/>
  <c r="AL192" i="16"/>
  <c r="AL257" i="16"/>
  <c r="AL327" i="16" s="1"/>
  <c r="AL119" i="16"/>
  <c r="AK189" i="16"/>
  <c r="AM273" i="16"/>
  <c r="AM135" i="16"/>
  <c r="AL205" i="16"/>
  <c r="AL326" i="16"/>
  <c r="AK396" i="16"/>
  <c r="AL335" i="16"/>
  <c r="AK405" i="16"/>
  <c r="AL251" i="16"/>
  <c r="AL321" i="16" s="1"/>
  <c r="AL113" i="16"/>
  <c r="AK183" i="16"/>
  <c r="AM266" i="16"/>
  <c r="AM128" i="16"/>
  <c r="AL198" i="16"/>
  <c r="AL240" i="16"/>
  <c r="AL310" i="16" s="1"/>
  <c r="AL102" i="16"/>
  <c r="AK172" i="16"/>
  <c r="AL271" i="16"/>
  <c r="AL341" i="16" s="1"/>
  <c r="AL133" i="16"/>
  <c r="AK203" i="16"/>
  <c r="AL351" i="16"/>
  <c r="AK421" i="16"/>
  <c r="AK364" i="16"/>
  <c r="AM274" i="16"/>
  <c r="AM136" i="16"/>
  <c r="AL206" i="16"/>
  <c r="AL298" i="16"/>
  <c r="AK368" i="16"/>
  <c r="AL275" i="16"/>
  <c r="AL345" i="16" s="1"/>
  <c r="AL137" i="16"/>
  <c r="AK207" i="16"/>
  <c r="AJ221" i="16"/>
  <c r="AM256" i="16"/>
  <c r="AM118" i="16"/>
  <c r="AL188" i="16"/>
  <c r="AL227" i="16"/>
  <c r="AL297" i="16" s="1"/>
  <c r="AL89" i="16"/>
  <c r="AK159" i="16"/>
  <c r="AL233" i="16"/>
  <c r="AL303" i="16" s="1"/>
  <c r="AL95" i="16"/>
  <c r="AK165" i="16"/>
  <c r="AL244" i="16"/>
  <c r="AL314" i="16" s="1"/>
  <c r="AL106" i="16"/>
  <c r="AK176" i="16"/>
  <c r="AL328" i="16"/>
  <c r="AK398" i="16"/>
  <c r="AJ359" i="16"/>
  <c r="AM234" i="16"/>
  <c r="AM96" i="16"/>
  <c r="AL166" i="16"/>
  <c r="AL331" i="16"/>
  <c r="AK401" i="16"/>
  <c r="AM254" i="16"/>
  <c r="AM116" i="16"/>
  <c r="AL186" i="16"/>
  <c r="AL316" i="16"/>
  <c r="AK386" i="16"/>
  <c r="AM269" i="16"/>
  <c r="AM131" i="16"/>
  <c r="AL201" i="16"/>
  <c r="AL229" i="16"/>
  <c r="AL299" i="16" s="1"/>
  <c r="AL91" i="16"/>
  <c r="AK161" i="16"/>
  <c r="AL225" i="16"/>
  <c r="AL87" i="16"/>
  <c r="AK157" i="16"/>
  <c r="AL350" i="16"/>
  <c r="AK420" i="16"/>
  <c r="AM265" i="16"/>
  <c r="AM127" i="16"/>
  <c r="AL197" i="16"/>
  <c r="AL255" i="16"/>
  <c r="AL325" i="16" s="1"/>
  <c r="AL117" i="16"/>
  <c r="AK187" i="16"/>
  <c r="AM246" i="16"/>
  <c r="AM108" i="16"/>
  <c r="AL178" i="16"/>
  <c r="AN232" i="16"/>
  <c r="AN94" i="16"/>
  <c r="AM164" i="16"/>
  <c r="AM277" i="16"/>
  <c r="AM139" i="16"/>
  <c r="AL209" i="16"/>
  <c r="AM276" i="16"/>
  <c r="AM138" i="16"/>
  <c r="AL208" i="16"/>
  <c r="AM250" i="16"/>
  <c r="AM112" i="16"/>
  <c r="AL182" i="16"/>
  <c r="AL332" i="16"/>
  <c r="AK402" i="16"/>
  <c r="AM238" i="16"/>
  <c r="AM100" i="16"/>
  <c r="AL170" i="16"/>
  <c r="AK119" i="14"/>
  <c r="AK129" i="15"/>
  <c r="AK121" i="15"/>
  <c r="AK120" i="14"/>
  <c r="AK124" i="15"/>
  <c r="AK128" i="15"/>
  <c r="AK126" i="14"/>
  <c r="AK122" i="15"/>
  <c r="AK125" i="15"/>
  <c r="AL87" i="15"/>
  <c r="AL108" i="15" s="1"/>
  <c r="AL46" i="15"/>
  <c r="AK67" i="15"/>
  <c r="AM40" i="14"/>
  <c r="AM78" i="14"/>
  <c r="AM97" i="14" s="1"/>
  <c r="AL60" i="14"/>
  <c r="AN46" i="14"/>
  <c r="AN84" i="14"/>
  <c r="AN103" i="14" s="1"/>
  <c r="AM66" i="14"/>
  <c r="AL80" i="15"/>
  <c r="AL101" i="15" s="1"/>
  <c r="AL39" i="15"/>
  <c r="AK60" i="15"/>
  <c r="AK125" i="14"/>
  <c r="AL79" i="15"/>
  <c r="AL100" i="15" s="1"/>
  <c r="AL38" i="15"/>
  <c r="AK59" i="15"/>
  <c r="AL106" i="15"/>
  <c r="AK127" i="15"/>
  <c r="AL83" i="15"/>
  <c r="AL104" i="15" s="1"/>
  <c r="AL42" i="15"/>
  <c r="AK63" i="15"/>
  <c r="AL37" i="15"/>
  <c r="AM78" i="15" s="1"/>
  <c r="AK53" i="15"/>
  <c r="AK58" i="15"/>
  <c r="AN77" i="14"/>
  <c r="AN96" i="14" s="1"/>
  <c r="AN39" i="14"/>
  <c r="AM59" i="14"/>
  <c r="AK124" i="14"/>
  <c r="AK99" i="15"/>
  <c r="AJ115" i="15"/>
  <c r="AJ120" i="15"/>
  <c r="AJ136" i="15" s="1"/>
  <c r="AL84" i="15"/>
  <c r="AL105" i="15" s="1"/>
  <c r="AL43" i="15"/>
  <c r="AK64" i="15"/>
  <c r="AK123" i="14"/>
  <c r="AK122" i="14"/>
  <c r="AK116" i="14"/>
  <c r="AJ72" i="14"/>
  <c r="AK123" i="15"/>
  <c r="AM83" i="14"/>
  <c r="AM102" i="14" s="1"/>
  <c r="AM45" i="14"/>
  <c r="AL65" i="14"/>
  <c r="AK94" i="15"/>
  <c r="AK95" i="15" s="1"/>
  <c r="AL75" i="14"/>
  <c r="AL94" i="14" s="1"/>
  <c r="AK52" i="14"/>
  <c r="AL37" i="14"/>
  <c r="AK57" i="14"/>
  <c r="AK126" i="15"/>
  <c r="AL79" i="14"/>
  <c r="AL98" i="14" s="1"/>
  <c r="AL41" i="14"/>
  <c r="AK61" i="14"/>
  <c r="AK121" i="14"/>
  <c r="AJ109" i="14"/>
  <c r="AJ114" i="14"/>
  <c r="AJ129" i="14" s="1"/>
  <c r="AM86" i="14"/>
  <c r="AM48" i="14"/>
  <c r="AL68" i="14"/>
  <c r="AL87" i="14"/>
  <c r="AL106" i="14" s="1"/>
  <c r="AL49" i="14"/>
  <c r="AK69" i="14"/>
  <c r="AK118" i="14"/>
  <c r="AK117" i="14"/>
  <c r="AM82" i="14"/>
  <c r="AM44" i="14"/>
  <c r="AL64" i="14"/>
  <c r="AK89" i="14"/>
  <c r="AK90" i="14" s="1"/>
  <c r="AN85" i="15"/>
  <c r="AN44" i="15"/>
  <c r="AM65" i="15"/>
  <c r="AL86" i="15"/>
  <c r="AL107" i="15" s="1"/>
  <c r="AL45" i="15"/>
  <c r="AK66" i="15"/>
  <c r="AL76" i="14"/>
  <c r="AL38" i="14"/>
  <c r="AK58" i="14"/>
  <c r="AL81" i="14"/>
  <c r="AL100" i="14" s="1"/>
  <c r="AL43" i="14"/>
  <c r="AK63" i="14"/>
  <c r="AL80" i="14"/>
  <c r="AL99" i="14" s="1"/>
  <c r="AL42" i="14"/>
  <c r="AK62" i="14"/>
  <c r="AL82" i="15"/>
  <c r="AL103" i="15" s="1"/>
  <c r="AL41" i="15"/>
  <c r="AK62" i="15"/>
  <c r="AK64" i="12"/>
  <c r="AL34" i="12"/>
  <c r="AL48" i="12"/>
  <c r="AL56" i="12" s="1"/>
  <c r="AK42" i="12"/>
  <c r="AJ44" i="12"/>
  <c r="AL47" i="12"/>
  <c r="AK36" i="12"/>
  <c r="AL33" i="12"/>
  <c r="AK41" i="12"/>
  <c r="AK55" i="12"/>
  <c r="AJ58" i="12"/>
  <c r="AJ63" i="12"/>
  <c r="AJ66" i="12" s="1"/>
  <c r="AK50" i="12"/>
  <c r="AK51" i="12" s="1"/>
  <c r="AL151" i="16" l="1"/>
  <c r="AM224" i="16"/>
  <c r="AM294" i="16" s="1"/>
  <c r="AM86" i="16"/>
  <c r="AL156" i="16"/>
  <c r="D10" i="12"/>
  <c r="O12" i="3"/>
  <c r="AL62" i="18"/>
  <c r="AL63" i="18" s="1"/>
  <c r="AL50" i="12"/>
  <c r="AL51" i="12" s="1"/>
  <c r="AL61" i="15"/>
  <c r="AM81" i="15"/>
  <c r="AM102" i="15" s="1"/>
  <c r="AM40" i="15"/>
  <c r="AN35" i="18"/>
  <c r="AN60" i="18"/>
  <c r="AN73" i="18" s="1"/>
  <c r="AM48" i="18"/>
  <c r="M12" i="3"/>
  <c r="L11" i="3"/>
  <c r="L12" i="3" s="1"/>
  <c r="P12" i="3" s="1"/>
  <c r="AK44" i="12"/>
  <c r="AN56" i="18"/>
  <c r="AN69" i="18" s="1"/>
  <c r="AN31" i="18"/>
  <c r="AN44" i="18" s="1"/>
  <c r="AM44" i="18"/>
  <c r="AK74" i="15"/>
  <c r="AM101" i="14"/>
  <c r="AM105" i="14"/>
  <c r="AL95" i="14"/>
  <c r="AL115" i="14" s="1"/>
  <c r="AM85" i="14"/>
  <c r="AM104" i="14" s="1"/>
  <c r="AM47" i="14"/>
  <c r="AM67" i="14" s="1"/>
  <c r="AN50" i="17"/>
  <c r="AN102" i="17"/>
  <c r="AN129" i="17" s="1"/>
  <c r="AN156" i="17" s="1"/>
  <c r="AM77" i="17"/>
  <c r="AM110" i="17"/>
  <c r="AM137" i="17" s="1"/>
  <c r="AM58" i="17"/>
  <c r="AM85" i="17" s="1"/>
  <c r="AL85" i="17"/>
  <c r="AL66" i="17"/>
  <c r="AS99" i="17"/>
  <c r="AS47" i="17"/>
  <c r="AL157" i="17"/>
  <c r="AM159" i="17"/>
  <c r="AN115" i="17"/>
  <c r="AN63" i="17"/>
  <c r="AN90" i="17" s="1"/>
  <c r="AK93" i="17"/>
  <c r="AL86" i="17"/>
  <c r="AM59" i="17"/>
  <c r="AM111" i="17"/>
  <c r="AM138" i="17" s="1"/>
  <c r="AM165" i="17" s="1"/>
  <c r="AP106" i="17"/>
  <c r="AP54" i="17"/>
  <c r="AO81" i="17"/>
  <c r="AN56" i="17"/>
  <c r="AN108" i="17"/>
  <c r="AN135" i="17" s="1"/>
  <c r="AM83" i="17"/>
  <c r="AN109" i="17"/>
  <c r="AN57" i="17"/>
  <c r="AM84" i="17"/>
  <c r="AN44" i="17"/>
  <c r="AN96" i="17"/>
  <c r="AM71" i="17"/>
  <c r="AN53" i="17"/>
  <c r="AN105" i="17"/>
  <c r="AN132" i="17" s="1"/>
  <c r="AN159" i="17" s="1"/>
  <c r="AM80" i="17"/>
  <c r="AN52" i="17"/>
  <c r="AN104" i="17"/>
  <c r="AN131" i="17" s="1"/>
  <c r="AM79" i="17"/>
  <c r="AM103" i="17"/>
  <c r="AM130" i="17" s="1"/>
  <c r="AM51" i="17"/>
  <c r="AM78" i="17" s="1"/>
  <c r="AM143" i="17"/>
  <c r="AL170" i="17"/>
  <c r="AL118" i="17"/>
  <c r="AL119" i="17" s="1"/>
  <c r="AM123" i="17"/>
  <c r="AL150" i="17"/>
  <c r="AM83" i="18"/>
  <c r="AM155" i="17"/>
  <c r="AM167" i="17"/>
  <c r="AM81" i="18"/>
  <c r="AL71" i="18"/>
  <c r="AK84" i="18"/>
  <c r="AL127" i="17"/>
  <c r="AK154" i="17"/>
  <c r="AN125" i="17"/>
  <c r="AM152" i="17"/>
  <c r="AS64" i="17"/>
  <c r="AS116" i="17"/>
  <c r="AR91" i="17"/>
  <c r="AN49" i="17"/>
  <c r="AN101" i="17"/>
  <c r="AN128" i="17" s="1"/>
  <c r="AM76" i="17"/>
  <c r="AN126" i="17"/>
  <c r="AM153" i="17"/>
  <c r="AM142" i="17"/>
  <c r="AL169" i="17"/>
  <c r="AL164" i="17"/>
  <c r="AM60" i="17"/>
  <c r="AM112" i="17"/>
  <c r="AL87" i="17"/>
  <c r="AM55" i="17"/>
  <c r="AM107" i="17"/>
  <c r="AL82" i="17"/>
  <c r="AM48" i="17"/>
  <c r="AM100" i="17"/>
  <c r="AL75" i="17"/>
  <c r="AM162" i="17"/>
  <c r="AM141" i="17"/>
  <c r="AL168" i="17"/>
  <c r="AL124" i="17"/>
  <c r="AK145" i="17"/>
  <c r="AK151" i="17"/>
  <c r="AK50" i="18"/>
  <c r="AO133" i="17"/>
  <c r="AN160" i="17"/>
  <c r="AJ172" i="17"/>
  <c r="AM85" i="18"/>
  <c r="AM86" i="18"/>
  <c r="AM82" i="18"/>
  <c r="AJ88" i="18"/>
  <c r="AL134" i="17"/>
  <c r="AK161" i="17"/>
  <c r="AM33" i="18"/>
  <c r="AM58" i="18"/>
  <c r="AL46" i="18"/>
  <c r="AM158" i="17"/>
  <c r="AN34" i="18"/>
  <c r="AN59" i="18"/>
  <c r="AN72" i="18" s="1"/>
  <c r="AM47" i="18"/>
  <c r="AM136" i="17"/>
  <c r="AL163" i="17"/>
  <c r="AN61" i="17"/>
  <c r="AN113" i="17"/>
  <c r="AN140" i="17" s="1"/>
  <c r="AM88" i="17"/>
  <c r="AN30" i="18"/>
  <c r="AN55" i="18"/>
  <c r="AN68" i="18" s="1"/>
  <c r="AM43" i="18"/>
  <c r="AL139" i="17"/>
  <c r="AK166" i="17"/>
  <c r="AN57" i="18"/>
  <c r="AN70" i="18" s="1"/>
  <c r="AN32" i="18"/>
  <c r="AM45" i="18"/>
  <c r="AL67" i="18"/>
  <c r="AK75" i="18"/>
  <c r="AK80" i="18"/>
  <c r="AO62" i="17"/>
  <c r="AO114" i="17"/>
  <c r="AN89" i="17"/>
  <c r="AP46" i="17"/>
  <c r="AP98" i="17"/>
  <c r="AO73" i="17"/>
  <c r="AN45" i="17"/>
  <c r="AN97" i="17"/>
  <c r="AM72" i="17"/>
  <c r="AM29" i="18"/>
  <c r="AL37" i="18"/>
  <c r="AM54" i="18"/>
  <c r="AL42" i="18"/>
  <c r="AL369" i="16"/>
  <c r="AL415" i="16"/>
  <c r="AL380" i="16"/>
  <c r="AL397" i="16"/>
  <c r="AL375" i="16"/>
  <c r="AL371" i="16"/>
  <c r="AL367" i="16"/>
  <c r="AL376" i="16"/>
  <c r="AL388" i="16"/>
  <c r="AL393" i="16"/>
  <c r="AL385" i="16"/>
  <c r="AL403" i="16"/>
  <c r="AL384" i="16"/>
  <c r="AL379" i="16"/>
  <c r="AL395" i="16"/>
  <c r="AL399" i="16"/>
  <c r="AL411" i="16"/>
  <c r="AL407" i="16"/>
  <c r="AL389" i="16"/>
  <c r="AL383" i="16"/>
  <c r="AL419" i="16"/>
  <c r="AL381" i="16"/>
  <c r="AL373" i="16"/>
  <c r="AL391" i="16"/>
  <c r="AL370" i="16"/>
  <c r="AL387" i="16"/>
  <c r="AL377" i="16"/>
  <c r="AL392" i="16"/>
  <c r="AN246" i="16"/>
  <c r="AN108" i="16"/>
  <c r="AM178" i="16"/>
  <c r="AK221" i="16"/>
  <c r="AM267" i="16"/>
  <c r="AM337" i="16" s="1"/>
  <c r="AM129" i="16"/>
  <c r="AL199" i="16"/>
  <c r="AO228" i="16"/>
  <c r="AO90" i="16"/>
  <c r="AN160" i="16"/>
  <c r="AN280" i="16"/>
  <c r="AN142" i="16"/>
  <c r="AM212" i="16"/>
  <c r="AM330" i="16"/>
  <c r="AL400" i="16"/>
  <c r="AM344" i="16"/>
  <c r="AL414" i="16"/>
  <c r="AM248" i="16"/>
  <c r="AM318" i="16" s="1"/>
  <c r="AM110" i="16"/>
  <c r="AL180" i="16"/>
  <c r="AM243" i="16"/>
  <c r="AM313" i="16" s="1"/>
  <c r="AM105" i="16"/>
  <c r="AL175" i="16"/>
  <c r="AM336" i="16"/>
  <c r="AL406" i="16"/>
  <c r="AM253" i="16"/>
  <c r="AM323" i="16" s="1"/>
  <c r="AM115" i="16"/>
  <c r="AL185" i="16"/>
  <c r="AM231" i="16"/>
  <c r="AM301" i="16" s="1"/>
  <c r="AM93" i="16"/>
  <c r="AL163" i="16"/>
  <c r="AM339" i="16"/>
  <c r="AL409" i="16"/>
  <c r="AL295" i="16"/>
  <c r="AL359" i="16" s="1"/>
  <c r="AK365" i="16"/>
  <c r="AK429" i="16" s="1"/>
  <c r="AM225" i="16"/>
  <c r="AM87" i="16"/>
  <c r="AL157" i="16"/>
  <c r="AM328" i="16"/>
  <c r="AL398" i="16"/>
  <c r="AM351" i="16"/>
  <c r="AL421" i="16"/>
  <c r="AM257" i="16"/>
  <c r="AM327" i="16" s="1"/>
  <c r="AM119" i="16"/>
  <c r="AL189" i="16"/>
  <c r="AM235" i="16"/>
  <c r="AM305" i="16" s="1"/>
  <c r="AM97" i="16"/>
  <c r="AL167" i="16"/>
  <c r="AM302" i="16"/>
  <c r="AL372" i="16"/>
  <c r="AM230" i="16"/>
  <c r="AM300" i="16" s="1"/>
  <c r="AM92" i="16"/>
  <c r="AL162" i="16"/>
  <c r="AN88" i="16"/>
  <c r="AN226" i="16"/>
  <c r="AM158" i="16"/>
  <c r="AM296" i="16"/>
  <c r="AL366" i="16"/>
  <c r="AM241" i="16"/>
  <c r="AM311" i="16" s="1"/>
  <c r="AM103" i="16"/>
  <c r="AL173" i="16"/>
  <c r="AN238" i="16"/>
  <c r="AN100" i="16"/>
  <c r="AM170" i="16"/>
  <c r="AN250" i="16"/>
  <c r="AN112" i="16"/>
  <c r="AM182" i="16"/>
  <c r="AM350" i="16"/>
  <c r="AL420" i="16"/>
  <c r="AN254" i="16"/>
  <c r="AN116" i="16"/>
  <c r="AM186" i="16"/>
  <c r="AN256" i="16"/>
  <c r="AN118" i="16"/>
  <c r="AM188" i="16"/>
  <c r="AL364" i="16"/>
  <c r="AM326" i="16"/>
  <c r="AL396" i="16"/>
  <c r="AM352" i="16"/>
  <c r="AL422" i="16"/>
  <c r="AN242" i="16"/>
  <c r="AN104" i="16"/>
  <c r="AM174" i="16"/>
  <c r="AM263" i="16"/>
  <c r="AM333" i="16" s="1"/>
  <c r="AM125" i="16"/>
  <c r="AL195" i="16"/>
  <c r="AL289" i="16"/>
  <c r="AL290" i="16" s="1"/>
  <c r="AN269" i="16"/>
  <c r="AN131" i="16"/>
  <c r="AM201" i="16"/>
  <c r="AM316" i="16"/>
  <c r="AL386" i="16"/>
  <c r="AM227" i="16"/>
  <c r="AM297" i="16" s="1"/>
  <c r="AM89" i="16"/>
  <c r="AL159" i="16"/>
  <c r="AN274" i="16"/>
  <c r="AN136" i="16"/>
  <c r="AM206" i="16"/>
  <c r="AN268" i="16"/>
  <c r="AN130" i="16"/>
  <c r="AM200" i="16"/>
  <c r="AO272" i="16"/>
  <c r="AO134" i="16"/>
  <c r="AN204" i="16"/>
  <c r="AM308" i="16"/>
  <c r="AL378" i="16"/>
  <c r="AN270" i="16"/>
  <c r="AN132" i="16"/>
  <c r="AM202" i="16"/>
  <c r="AN281" i="16"/>
  <c r="AN143" i="16"/>
  <c r="AM213" i="16"/>
  <c r="AM239" i="16"/>
  <c r="AM309" i="16" s="1"/>
  <c r="AM101" i="16"/>
  <c r="AL171" i="16"/>
  <c r="AM346" i="16"/>
  <c r="AL416" i="16"/>
  <c r="AO264" i="16"/>
  <c r="AO126" i="16"/>
  <c r="AN196" i="16"/>
  <c r="AN262" i="16"/>
  <c r="AN124" i="16"/>
  <c r="AM194" i="16"/>
  <c r="AM279" i="16"/>
  <c r="AM349" i="16" s="1"/>
  <c r="AM141" i="16"/>
  <c r="AL211" i="16"/>
  <c r="AO232" i="16"/>
  <c r="AO94" i="16"/>
  <c r="AN164" i="16"/>
  <c r="AN265" i="16"/>
  <c r="AN127" i="16"/>
  <c r="AM197" i="16"/>
  <c r="AM240" i="16"/>
  <c r="AM310" i="16" s="1"/>
  <c r="AM102" i="16"/>
  <c r="AL172" i="16"/>
  <c r="AM335" i="16"/>
  <c r="AL405" i="16"/>
  <c r="AM343" i="16"/>
  <c r="AL413" i="16"/>
  <c r="AN282" i="16"/>
  <c r="AN144" i="16"/>
  <c r="AM214" i="16"/>
  <c r="AM340" i="16"/>
  <c r="AL410" i="16"/>
  <c r="AM237" i="16"/>
  <c r="AM307" i="16" s="1"/>
  <c r="AM99" i="16"/>
  <c r="AL169" i="16"/>
  <c r="AN261" i="16"/>
  <c r="AN123" i="16"/>
  <c r="AM193" i="16"/>
  <c r="AM332" i="16"/>
  <c r="AL402" i="16"/>
  <c r="AM298" i="16"/>
  <c r="AL368" i="16"/>
  <c r="AN266" i="16"/>
  <c r="AN128" i="16"/>
  <c r="AM198" i="16"/>
  <c r="AM251" i="16"/>
  <c r="AM321" i="16" s="1"/>
  <c r="AM113" i="16"/>
  <c r="AL183" i="16"/>
  <c r="AN273" i="16"/>
  <c r="AN135" i="16"/>
  <c r="AM205" i="16"/>
  <c r="AM259" i="16"/>
  <c r="AM329" i="16" s="1"/>
  <c r="AM121" i="16"/>
  <c r="AL191" i="16"/>
  <c r="AM334" i="16"/>
  <c r="AL404" i="16"/>
  <c r="AM347" i="16"/>
  <c r="AL417" i="16"/>
  <c r="AM324" i="16"/>
  <c r="AL394" i="16"/>
  <c r="AM247" i="16"/>
  <c r="AM317" i="16" s="1"/>
  <c r="AM109" i="16"/>
  <c r="AL179" i="16"/>
  <c r="AM249" i="16"/>
  <c r="AM319" i="16" s="1"/>
  <c r="AM111" i="16"/>
  <c r="AL181" i="16"/>
  <c r="AM312" i="16"/>
  <c r="AL382" i="16"/>
  <c r="AN277" i="16"/>
  <c r="AN139" i="16"/>
  <c r="AM209" i="16"/>
  <c r="AM331" i="16"/>
  <c r="AL401" i="16"/>
  <c r="AM244" i="16"/>
  <c r="AM314" i="16" s="1"/>
  <c r="AM106" i="16"/>
  <c r="AL176" i="16"/>
  <c r="AM233" i="16"/>
  <c r="AM303" i="16" s="1"/>
  <c r="AM95" i="16"/>
  <c r="AL165" i="16"/>
  <c r="AN260" i="16"/>
  <c r="AN122" i="16"/>
  <c r="AM192" i="16"/>
  <c r="AO258" i="16"/>
  <c r="AO120" i="16"/>
  <c r="AN190" i="16"/>
  <c r="AN278" i="16"/>
  <c r="AN140" i="16"/>
  <c r="AM210" i="16"/>
  <c r="AM338" i="16"/>
  <c r="AL408" i="16"/>
  <c r="AM252" i="16"/>
  <c r="AM322" i="16" s="1"/>
  <c r="AM114" i="16"/>
  <c r="AL184" i="16"/>
  <c r="AM245" i="16"/>
  <c r="AM315" i="16" s="1"/>
  <c r="AM107" i="16"/>
  <c r="AL177" i="16"/>
  <c r="AM320" i="16"/>
  <c r="AL390" i="16"/>
  <c r="AN276" i="16"/>
  <c r="AN138" i="16"/>
  <c r="AM208" i="16"/>
  <c r="AM255" i="16"/>
  <c r="AM325" i="16" s="1"/>
  <c r="AM117" i="16"/>
  <c r="AL187" i="16"/>
  <c r="AM229" i="16"/>
  <c r="AM299" i="16" s="1"/>
  <c r="AM91" i="16"/>
  <c r="AL161" i="16"/>
  <c r="AN234" i="16"/>
  <c r="AN96" i="16"/>
  <c r="AM166" i="16"/>
  <c r="AM275" i="16"/>
  <c r="AM345" i="16" s="1"/>
  <c r="AM137" i="16"/>
  <c r="AL207" i="16"/>
  <c r="AM271" i="16"/>
  <c r="AM341" i="16" s="1"/>
  <c r="AM133" i="16"/>
  <c r="AL203" i="16"/>
  <c r="AM348" i="16"/>
  <c r="AL418" i="16"/>
  <c r="AM236" i="16"/>
  <c r="AM306" i="16" s="1"/>
  <c r="AM98" i="16"/>
  <c r="AL168" i="16"/>
  <c r="AM342" i="16"/>
  <c r="AL412" i="16"/>
  <c r="AM304" i="16"/>
  <c r="AL374" i="16"/>
  <c r="AL122" i="15"/>
  <c r="AL119" i="14"/>
  <c r="AL126" i="14"/>
  <c r="AL128" i="15"/>
  <c r="AL121" i="15"/>
  <c r="AL129" i="15"/>
  <c r="AL125" i="15"/>
  <c r="AL120" i="14"/>
  <c r="AL124" i="15"/>
  <c r="AM86" i="15"/>
  <c r="AM107" i="15" s="1"/>
  <c r="AM45" i="15"/>
  <c r="AL66" i="15"/>
  <c r="AM79" i="14"/>
  <c r="AM98" i="14" s="1"/>
  <c r="AM41" i="14"/>
  <c r="AL61" i="14"/>
  <c r="AM80" i="14"/>
  <c r="AM99" i="14" s="1"/>
  <c r="AM42" i="14"/>
  <c r="AL62" i="14"/>
  <c r="AN82" i="14"/>
  <c r="AN44" i="14"/>
  <c r="AM64" i="14"/>
  <c r="AM84" i="15"/>
  <c r="AM105" i="15" s="1"/>
  <c r="AM43" i="15"/>
  <c r="AL64" i="15"/>
  <c r="AK109" i="14"/>
  <c r="AK114" i="14"/>
  <c r="AK129" i="14" s="1"/>
  <c r="AL123" i="14"/>
  <c r="AO85" i="15"/>
  <c r="AO44" i="15"/>
  <c r="AN65" i="15"/>
  <c r="AL117" i="14"/>
  <c r="AN86" i="14"/>
  <c r="AN48" i="14"/>
  <c r="AM68" i="14"/>
  <c r="AL94" i="15"/>
  <c r="AL95" i="15" s="1"/>
  <c r="AM106" i="15"/>
  <c r="AL127" i="15"/>
  <c r="AL123" i="15"/>
  <c r="AL53" i="15"/>
  <c r="AM37" i="15"/>
  <c r="AN78" i="15" s="1"/>
  <c r="AL58" i="15"/>
  <c r="AK72" i="14"/>
  <c r="AO77" i="14"/>
  <c r="AO96" i="14" s="1"/>
  <c r="AO39" i="14"/>
  <c r="AN59" i="14"/>
  <c r="AL89" i="14"/>
  <c r="AL90" i="14" s="1"/>
  <c r="AL116" i="14"/>
  <c r="AM82" i="15"/>
  <c r="AM103" i="15" s="1"/>
  <c r="AM41" i="15"/>
  <c r="AL62" i="15"/>
  <c r="AL118" i="14"/>
  <c r="AM87" i="14"/>
  <c r="AM106" i="14" s="1"/>
  <c r="AM49" i="14"/>
  <c r="AL69" i="14"/>
  <c r="AM75" i="14"/>
  <c r="AM94" i="14" s="1"/>
  <c r="AM37" i="14"/>
  <c r="AL52" i="14"/>
  <c r="AL57" i="14"/>
  <c r="AL122" i="14"/>
  <c r="AL124" i="14"/>
  <c r="AM80" i="15"/>
  <c r="AM101" i="15" s="1"/>
  <c r="AM39" i="15"/>
  <c r="AL60" i="15"/>
  <c r="AO84" i="14"/>
  <c r="AO103" i="14" s="1"/>
  <c r="AO46" i="14"/>
  <c r="AN66" i="14"/>
  <c r="AN78" i="14"/>
  <c r="AN97" i="14" s="1"/>
  <c r="AN40" i="14"/>
  <c r="AM60" i="14"/>
  <c r="AM81" i="14"/>
  <c r="AM100" i="14" s="1"/>
  <c r="AM43" i="14"/>
  <c r="AL63" i="14"/>
  <c r="AL121" i="14"/>
  <c r="AN83" i="14"/>
  <c r="AN102" i="14" s="1"/>
  <c r="AN45" i="14"/>
  <c r="AM65" i="14"/>
  <c r="AM83" i="15"/>
  <c r="AM104" i="15" s="1"/>
  <c r="AM42" i="15"/>
  <c r="AL63" i="15"/>
  <c r="AL126" i="15"/>
  <c r="AK115" i="15"/>
  <c r="AL99" i="15"/>
  <c r="AK120" i="15"/>
  <c r="AK136" i="15" s="1"/>
  <c r="AM76" i="14"/>
  <c r="AM38" i="14"/>
  <c r="AL58" i="14"/>
  <c r="AM79" i="15"/>
  <c r="AM100" i="15" s="1"/>
  <c r="AM38" i="15"/>
  <c r="AL59" i="15"/>
  <c r="AL125" i="14"/>
  <c r="AM87" i="15"/>
  <c r="AM108" i="15" s="1"/>
  <c r="AM46" i="15"/>
  <c r="AL67" i="15"/>
  <c r="AL64" i="12"/>
  <c r="AM48" i="12"/>
  <c r="AM56" i="12" s="1"/>
  <c r="AM34" i="12"/>
  <c r="AL42" i="12"/>
  <c r="AL55" i="12"/>
  <c r="AK58" i="12"/>
  <c r="AK63" i="12"/>
  <c r="AK66" i="12" s="1"/>
  <c r="AM33" i="12"/>
  <c r="AM47" i="12"/>
  <c r="AL36" i="12"/>
  <c r="AL41" i="12"/>
  <c r="AM151" i="16" l="1"/>
  <c r="AM156" i="16"/>
  <c r="AN86" i="16"/>
  <c r="AN224" i="16"/>
  <c r="R12" i="3"/>
  <c r="AM50" i="12"/>
  <c r="AM51" i="12" s="1"/>
  <c r="AM62" i="18"/>
  <c r="AM63" i="18" s="1"/>
  <c r="AL44" i="12"/>
  <c r="AL50" i="18"/>
  <c r="AO31" i="18"/>
  <c r="AO44" i="18" s="1"/>
  <c r="AO56" i="18"/>
  <c r="AO69" i="18" s="1"/>
  <c r="AO35" i="18"/>
  <c r="AO60" i="18"/>
  <c r="AO73" i="18" s="1"/>
  <c r="AN48" i="18"/>
  <c r="AM61" i="15"/>
  <c r="AN81" i="15"/>
  <c r="AN102" i="15" s="1"/>
  <c r="AN40" i="15"/>
  <c r="AL74" i="15"/>
  <c r="AM95" i="14"/>
  <c r="AM115" i="14" s="1"/>
  <c r="AN105" i="14"/>
  <c r="AN101" i="14"/>
  <c r="AN85" i="14"/>
  <c r="AN104" i="14" s="1"/>
  <c r="AN47" i="14"/>
  <c r="AN67" i="14" s="1"/>
  <c r="AO50" i="17"/>
  <c r="AO102" i="17"/>
  <c r="AO129" i="17" s="1"/>
  <c r="AO156" i="17" s="1"/>
  <c r="AN77" i="17"/>
  <c r="AN110" i="17"/>
  <c r="AN137" i="17" s="1"/>
  <c r="AN58" i="17"/>
  <c r="AT47" i="17"/>
  <c r="AT74" i="17" s="1"/>
  <c r="AT99" i="17"/>
  <c r="AS74" i="17"/>
  <c r="AM157" i="17"/>
  <c r="AN51" i="17"/>
  <c r="AN78" i="17" s="1"/>
  <c r="AN103" i="17"/>
  <c r="AN130" i="17" s="1"/>
  <c r="AO44" i="17"/>
  <c r="AO96" i="17"/>
  <c r="AN71" i="17"/>
  <c r="AO108" i="17"/>
  <c r="AO135" i="17" s="1"/>
  <c r="AO56" i="17"/>
  <c r="AN83" i="17"/>
  <c r="AO115" i="17"/>
  <c r="AO63" i="17"/>
  <c r="AO90" i="17" s="1"/>
  <c r="AM66" i="17"/>
  <c r="AO52" i="17"/>
  <c r="AO104" i="17"/>
  <c r="AO131" i="17" s="1"/>
  <c r="AN79" i="17"/>
  <c r="AO105" i="17"/>
  <c r="AO132" i="17" s="1"/>
  <c r="AO53" i="17"/>
  <c r="AN80" i="17"/>
  <c r="AM86" i="17"/>
  <c r="AN59" i="17"/>
  <c r="AN111" i="17"/>
  <c r="AN138" i="17" s="1"/>
  <c r="AO57" i="17"/>
  <c r="AO109" i="17"/>
  <c r="AQ54" i="17"/>
  <c r="AQ106" i="17"/>
  <c r="AP81" i="17"/>
  <c r="AN84" i="17"/>
  <c r="AL93" i="17"/>
  <c r="AN143" i="17"/>
  <c r="AM170" i="17"/>
  <c r="AK172" i="17"/>
  <c r="AM118" i="17"/>
  <c r="AM119" i="17" s="1"/>
  <c r="AN123" i="17"/>
  <c r="AM150" i="17"/>
  <c r="AN85" i="18"/>
  <c r="AN155" i="17"/>
  <c r="AN167" i="17"/>
  <c r="AN83" i="18"/>
  <c r="AN162" i="17"/>
  <c r="AO34" i="18"/>
  <c r="AO59" i="18"/>
  <c r="AO72" i="18" s="1"/>
  <c r="AN47" i="18"/>
  <c r="AK88" i="18"/>
  <c r="AN55" i="17"/>
  <c r="AN107" i="17"/>
  <c r="AM82" i="17"/>
  <c r="AN86" i="18"/>
  <c r="AO126" i="17"/>
  <c r="AN153" i="17"/>
  <c r="AM134" i="17"/>
  <c r="AL161" i="17"/>
  <c r="AO45" i="17"/>
  <c r="AO97" i="17"/>
  <c r="AN72" i="17"/>
  <c r="AM139" i="17"/>
  <c r="AL166" i="17"/>
  <c r="AN82" i="18"/>
  <c r="AM164" i="17"/>
  <c r="AO49" i="17"/>
  <c r="AO101" i="17"/>
  <c r="AO128" i="17" s="1"/>
  <c r="AN76" i="17"/>
  <c r="AM127" i="17"/>
  <c r="AL154" i="17"/>
  <c r="AQ46" i="17"/>
  <c r="AQ98" i="17"/>
  <c r="AP73" i="17"/>
  <c r="AN136" i="17"/>
  <c r="AM163" i="17"/>
  <c r="AT64" i="17"/>
  <c r="AT116" i="17"/>
  <c r="AS91" i="17"/>
  <c r="AM67" i="18"/>
  <c r="AL75" i="18"/>
  <c r="AL80" i="18"/>
  <c r="AO61" i="17"/>
  <c r="AO113" i="17"/>
  <c r="AO140" i="17" s="1"/>
  <c r="AN88" i="17"/>
  <c r="AN60" i="17"/>
  <c r="AN112" i="17"/>
  <c r="AM87" i="17"/>
  <c r="AP62" i="17"/>
  <c r="AP114" i="17"/>
  <c r="AO89" i="17"/>
  <c r="AO32" i="18"/>
  <c r="AO57" i="18"/>
  <c r="AO70" i="18" s="1"/>
  <c r="AN45" i="18"/>
  <c r="AO30" i="18"/>
  <c r="AO55" i="18"/>
  <c r="AO68" i="18" s="1"/>
  <c r="AN43" i="18"/>
  <c r="AN33" i="18"/>
  <c r="AN58" i="18"/>
  <c r="AM46" i="18"/>
  <c r="AP133" i="17"/>
  <c r="AO160" i="17"/>
  <c r="AM71" i="18"/>
  <c r="AL84" i="18"/>
  <c r="AN29" i="18"/>
  <c r="AM37" i="18"/>
  <c r="AN54" i="18"/>
  <c r="AM42" i="18"/>
  <c r="AN158" i="17"/>
  <c r="AN141" i="17"/>
  <c r="AM168" i="17"/>
  <c r="AM124" i="17"/>
  <c r="AL145" i="17"/>
  <c r="AL151" i="17"/>
  <c r="AN48" i="17"/>
  <c r="AN100" i="17"/>
  <c r="AM75" i="17"/>
  <c r="AN142" i="17"/>
  <c r="AM169" i="17"/>
  <c r="AO125" i="17"/>
  <c r="AN152" i="17"/>
  <c r="AN81" i="18"/>
  <c r="AM389" i="16"/>
  <c r="AM392" i="16"/>
  <c r="AM411" i="16"/>
  <c r="AM384" i="16"/>
  <c r="AM391" i="16"/>
  <c r="AM393" i="16"/>
  <c r="AM388" i="16"/>
  <c r="AM387" i="16"/>
  <c r="AM380" i="16"/>
  <c r="AM367" i="16"/>
  <c r="AM369" i="16"/>
  <c r="AM399" i="16"/>
  <c r="AM419" i="16"/>
  <c r="AM403" i="16"/>
  <c r="AM375" i="16"/>
  <c r="AM376" i="16"/>
  <c r="AM415" i="16"/>
  <c r="AM395" i="16"/>
  <c r="AM385" i="16"/>
  <c r="AM373" i="16"/>
  <c r="AM377" i="16"/>
  <c r="AM379" i="16"/>
  <c r="AM381" i="16"/>
  <c r="AM370" i="16"/>
  <c r="AM397" i="16"/>
  <c r="AM371" i="16"/>
  <c r="AM383" i="16"/>
  <c r="AM407" i="16"/>
  <c r="AN229" i="16"/>
  <c r="AN299" i="16" s="1"/>
  <c r="AN91" i="16"/>
  <c r="AM161" i="16"/>
  <c r="AN252" i="16"/>
  <c r="AN322" i="16" s="1"/>
  <c r="AN114" i="16"/>
  <c r="AM184" i="16"/>
  <c r="AO278" i="16"/>
  <c r="AO140" i="16"/>
  <c r="AN210" i="16"/>
  <c r="AN247" i="16"/>
  <c r="AN317" i="16" s="1"/>
  <c r="AN109" i="16"/>
  <c r="AM179" i="16"/>
  <c r="AN340" i="16"/>
  <c r="AM410" i="16"/>
  <c r="AN350" i="16"/>
  <c r="AM420" i="16"/>
  <c r="AO250" i="16"/>
  <c r="AO112" i="16"/>
  <c r="AN182" i="16"/>
  <c r="AN241" i="16"/>
  <c r="AN311" i="16" s="1"/>
  <c r="AN103" i="16"/>
  <c r="AM173" i="16"/>
  <c r="AO226" i="16"/>
  <c r="AO88" i="16"/>
  <c r="AN158" i="16"/>
  <c r="AN302" i="16"/>
  <c r="AM372" i="16"/>
  <c r="AL221" i="16"/>
  <c r="AO234" i="16"/>
  <c r="AO96" i="16"/>
  <c r="AN166" i="16"/>
  <c r="AN245" i="16"/>
  <c r="AN315" i="16" s="1"/>
  <c r="AN107" i="16"/>
  <c r="AM177" i="16"/>
  <c r="AO277" i="16"/>
  <c r="AO139" i="16"/>
  <c r="AN209" i="16"/>
  <c r="AN312" i="16"/>
  <c r="AM382" i="16"/>
  <c r="AN249" i="16"/>
  <c r="AN319" i="16" s="1"/>
  <c r="AN111" i="16"/>
  <c r="AM181" i="16"/>
  <c r="AO270" i="16"/>
  <c r="AO132" i="16"/>
  <c r="AN202" i="16"/>
  <c r="AO256" i="16"/>
  <c r="AO118" i="16"/>
  <c r="AN188" i="16"/>
  <c r="AO254" i="16"/>
  <c r="AO116" i="16"/>
  <c r="AN186" i="16"/>
  <c r="AN230" i="16"/>
  <c r="AN300" i="16" s="1"/>
  <c r="AN92" i="16"/>
  <c r="AM162" i="16"/>
  <c r="AN257" i="16"/>
  <c r="AN327" i="16" s="1"/>
  <c r="AN119" i="16"/>
  <c r="AM189" i="16"/>
  <c r="AN225" i="16"/>
  <c r="AN87" i="16"/>
  <c r="AM157" i="16"/>
  <c r="AM295" i="16"/>
  <c r="AM359" i="16" s="1"/>
  <c r="AL365" i="16"/>
  <c r="AL429" i="16" s="1"/>
  <c r="AN231" i="16"/>
  <c r="AN301" i="16" s="1"/>
  <c r="AN93" i="16"/>
  <c r="AM163" i="16"/>
  <c r="AN243" i="16"/>
  <c r="AN313" i="16" s="1"/>
  <c r="AN105" i="16"/>
  <c r="AM175" i="16"/>
  <c r="AN267" i="16"/>
  <c r="AN337" i="16" s="1"/>
  <c r="AN129" i="16"/>
  <c r="AM199" i="16"/>
  <c r="AO246" i="16"/>
  <c r="AO108" i="16"/>
  <c r="AN178" i="16"/>
  <c r="AN271" i="16"/>
  <c r="AN341" i="16" s="1"/>
  <c r="AN133" i="16"/>
  <c r="AM203" i="16"/>
  <c r="AN347" i="16"/>
  <c r="AM417" i="16"/>
  <c r="AN251" i="16"/>
  <c r="AN321" i="16" s="1"/>
  <c r="AN113" i="16"/>
  <c r="AM183" i="16"/>
  <c r="AN237" i="16"/>
  <c r="AN307" i="16" s="1"/>
  <c r="AN99" i="16"/>
  <c r="AM169" i="16"/>
  <c r="AN343" i="16"/>
  <c r="AM413" i="16"/>
  <c r="AN346" i="16"/>
  <c r="AM416" i="16"/>
  <c r="AN308" i="16"/>
  <c r="AM378" i="16"/>
  <c r="AN227" i="16"/>
  <c r="AN297" i="16" s="1"/>
  <c r="AN89" i="16"/>
  <c r="AM159" i="16"/>
  <c r="AN316" i="16"/>
  <c r="AM386" i="16"/>
  <c r="AO238" i="16"/>
  <c r="AO100" i="16"/>
  <c r="AN170" i="16"/>
  <c r="AN275" i="16"/>
  <c r="AN345" i="16" s="1"/>
  <c r="AN137" i="16"/>
  <c r="AM207" i="16"/>
  <c r="AN244" i="16"/>
  <c r="AN314" i="16" s="1"/>
  <c r="AN106" i="16"/>
  <c r="AM176" i="16"/>
  <c r="AO261" i="16"/>
  <c r="AO123" i="16"/>
  <c r="AN193" i="16"/>
  <c r="AN240" i="16"/>
  <c r="AN310" i="16" s="1"/>
  <c r="AN102" i="16"/>
  <c r="AM172" i="16"/>
  <c r="AN279" i="16"/>
  <c r="AN349" i="16" s="1"/>
  <c r="AN141" i="16"/>
  <c r="AM211" i="16"/>
  <c r="AO281" i="16"/>
  <c r="AO143" i="16"/>
  <c r="AN213" i="16"/>
  <c r="AM289" i="16"/>
  <c r="AM290" i="16" s="1"/>
  <c r="AN336" i="16"/>
  <c r="AM406" i="16"/>
  <c r="AO280" i="16"/>
  <c r="AO142" i="16"/>
  <c r="AN212" i="16"/>
  <c r="AN342" i="16"/>
  <c r="AM412" i="16"/>
  <c r="AN320" i="16"/>
  <c r="AM390" i="16"/>
  <c r="AN331" i="16"/>
  <c r="AM401" i="16"/>
  <c r="AN332" i="16"/>
  <c r="AM402" i="16"/>
  <c r="AO282" i="16"/>
  <c r="AO144" i="16"/>
  <c r="AN214" i="16"/>
  <c r="AN296" i="16"/>
  <c r="AM366" i="16"/>
  <c r="AN328" i="16"/>
  <c r="AM398" i="16"/>
  <c r="AP228" i="16"/>
  <c r="AP90" i="16"/>
  <c r="AO160" i="16"/>
  <c r="AN236" i="16"/>
  <c r="AN306" i="16" s="1"/>
  <c r="AN98" i="16"/>
  <c r="AM168" i="16"/>
  <c r="AN348" i="16"/>
  <c r="AM418" i="16"/>
  <c r="AN255" i="16"/>
  <c r="AN325" i="16" s="1"/>
  <c r="AN117" i="16"/>
  <c r="AM187" i="16"/>
  <c r="AN338" i="16"/>
  <c r="AM408" i="16"/>
  <c r="AP258" i="16"/>
  <c r="AP120" i="16"/>
  <c r="AO190" i="16"/>
  <c r="AN324" i="16"/>
  <c r="AM394" i="16"/>
  <c r="AN259" i="16"/>
  <c r="AN329" i="16" s="1"/>
  <c r="AN121" i="16"/>
  <c r="AM191" i="16"/>
  <c r="AN298" i="16"/>
  <c r="AM368" i="16"/>
  <c r="AN239" i="16"/>
  <c r="AN309" i="16" s="1"/>
  <c r="AN101" i="16"/>
  <c r="AM171" i="16"/>
  <c r="AO268" i="16"/>
  <c r="AO130" i="16"/>
  <c r="AN200" i="16"/>
  <c r="AO274" i="16"/>
  <c r="AO136" i="16"/>
  <c r="AN206" i="16"/>
  <c r="AN294" i="16"/>
  <c r="AM364" i="16"/>
  <c r="AN339" i="16"/>
  <c r="AM409" i="16"/>
  <c r="AN344" i="16"/>
  <c r="AM414" i="16"/>
  <c r="AN330" i="16"/>
  <c r="AM400" i="16"/>
  <c r="AN304" i="16"/>
  <c r="AM374" i="16"/>
  <c r="AO276" i="16"/>
  <c r="AO138" i="16"/>
  <c r="AN208" i="16"/>
  <c r="AN233" i="16"/>
  <c r="AN303" i="16" s="1"/>
  <c r="AN95" i="16"/>
  <c r="AM165" i="16"/>
  <c r="AO273" i="16"/>
  <c r="AO135" i="16"/>
  <c r="AN205" i="16"/>
  <c r="AO266" i="16"/>
  <c r="AO128" i="16"/>
  <c r="AN198" i="16"/>
  <c r="AP264" i="16"/>
  <c r="AP126" i="16"/>
  <c r="AO196" i="16"/>
  <c r="AP272" i="16"/>
  <c r="AP134" i="16"/>
  <c r="AO204" i="16"/>
  <c r="AN235" i="16"/>
  <c r="AN305" i="16" s="1"/>
  <c r="AN97" i="16"/>
  <c r="AM167" i="16"/>
  <c r="AN253" i="16"/>
  <c r="AN323" i="16" s="1"/>
  <c r="AN115" i="16"/>
  <c r="AM185" i="16"/>
  <c r="AO260" i="16"/>
  <c r="AO122" i="16"/>
  <c r="AN192" i="16"/>
  <c r="AN334" i="16"/>
  <c r="AM404" i="16"/>
  <c r="AN335" i="16"/>
  <c r="AM405" i="16"/>
  <c r="AO265" i="16"/>
  <c r="AO127" i="16"/>
  <c r="AN197" i="16"/>
  <c r="AP232" i="16"/>
  <c r="AP94" i="16"/>
  <c r="AO164" i="16"/>
  <c r="AO262" i="16"/>
  <c r="AO124" i="16"/>
  <c r="AN194" i="16"/>
  <c r="AO269" i="16"/>
  <c r="AO131" i="16"/>
  <c r="AN201" i="16"/>
  <c r="AN263" i="16"/>
  <c r="AN333" i="16" s="1"/>
  <c r="AN125" i="16"/>
  <c r="AM195" i="16"/>
  <c r="AO242" i="16"/>
  <c r="AO104" i="16"/>
  <c r="AN174" i="16"/>
  <c r="AN352" i="16"/>
  <c r="AM422" i="16"/>
  <c r="AN326" i="16"/>
  <c r="AM396" i="16"/>
  <c r="AN351" i="16"/>
  <c r="AM421" i="16"/>
  <c r="AN248" i="16"/>
  <c r="AN318" i="16" s="1"/>
  <c r="AN110" i="16"/>
  <c r="AM180" i="16"/>
  <c r="AM126" i="14"/>
  <c r="AM129" i="15"/>
  <c r="AM120" i="14"/>
  <c r="AM125" i="15"/>
  <c r="AM122" i="15"/>
  <c r="AM124" i="15"/>
  <c r="AN79" i="14"/>
  <c r="AN98" i="14" s="1"/>
  <c r="AN41" i="14"/>
  <c r="AM61" i="14"/>
  <c r="AO82" i="14"/>
  <c r="AO44" i="14"/>
  <c r="AN64" i="14"/>
  <c r="AM121" i="15"/>
  <c r="AN83" i="15"/>
  <c r="AN104" i="15" s="1"/>
  <c r="AN42" i="15"/>
  <c r="AM63" i="15"/>
  <c r="AN80" i="15"/>
  <c r="AN101" i="15" s="1"/>
  <c r="AN39" i="15"/>
  <c r="AM60" i="15"/>
  <c r="AM89" i="14"/>
  <c r="AM90" i="14" s="1"/>
  <c r="AN87" i="14"/>
  <c r="AN106" i="14" s="1"/>
  <c r="AN49" i="14"/>
  <c r="AM69" i="14"/>
  <c r="AO86" i="14"/>
  <c r="AO48" i="14"/>
  <c r="AN68" i="14"/>
  <c r="AO83" i="14"/>
  <c r="AO102" i="14" s="1"/>
  <c r="AO45" i="14"/>
  <c r="AN65" i="14"/>
  <c r="AM128" i="15"/>
  <c r="AN106" i="15"/>
  <c r="AM127" i="15"/>
  <c r="AN76" i="14"/>
  <c r="AN38" i="14"/>
  <c r="AM58" i="14"/>
  <c r="AM52" i="14"/>
  <c r="AN37" i="14"/>
  <c r="AN75" i="14"/>
  <c r="AN94" i="14" s="1"/>
  <c r="AM57" i="14"/>
  <c r="AM118" i="14"/>
  <c r="AL109" i="14"/>
  <c r="AL114" i="14"/>
  <c r="AL129" i="14" s="1"/>
  <c r="AM123" i="15"/>
  <c r="AP85" i="15"/>
  <c r="AP44" i="15"/>
  <c r="AO65" i="15"/>
  <c r="AM119" i="14"/>
  <c r="AN80" i="14"/>
  <c r="AN99" i="14" s="1"/>
  <c r="AN42" i="14"/>
  <c r="AM62" i="14"/>
  <c r="AN86" i="15"/>
  <c r="AN107" i="15" s="1"/>
  <c r="AN45" i="15"/>
  <c r="AM66" i="15"/>
  <c r="AP77" i="14"/>
  <c r="AP96" i="14" s="1"/>
  <c r="AP39" i="14"/>
  <c r="AO59" i="14"/>
  <c r="AN87" i="15"/>
  <c r="AN108" i="15" s="1"/>
  <c r="AN46" i="15"/>
  <c r="AM67" i="15"/>
  <c r="AM125" i="14"/>
  <c r="AP84" i="14"/>
  <c r="AP103" i="14" s="1"/>
  <c r="AP46" i="14"/>
  <c r="AO66" i="14"/>
  <c r="AM53" i="15"/>
  <c r="AN37" i="15"/>
  <c r="AO78" i="15" s="1"/>
  <c r="AM58" i="15"/>
  <c r="AL115" i="15"/>
  <c r="AM99" i="15"/>
  <c r="AL120" i="15"/>
  <c r="AL136" i="15" s="1"/>
  <c r="AM124" i="14"/>
  <c r="AM122" i="14"/>
  <c r="AL72" i="14"/>
  <c r="AN82" i="15"/>
  <c r="AN103" i="15" s="1"/>
  <c r="AN41" i="15"/>
  <c r="AM62" i="15"/>
  <c r="AM116" i="14"/>
  <c r="AM94" i="15"/>
  <c r="AM95" i="15" s="1"/>
  <c r="AM123" i="14"/>
  <c r="AN84" i="15"/>
  <c r="AN105" i="15" s="1"/>
  <c r="AN43" i="15"/>
  <c r="AM64" i="15"/>
  <c r="AN79" i="15"/>
  <c r="AN100" i="15" s="1"/>
  <c r="AN38" i="15"/>
  <c r="AM59" i="15"/>
  <c r="AM126" i="15"/>
  <c r="AM121" i="14"/>
  <c r="AN81" i="14"/>
  <c r="AN100" i="14" s="1"/>
  <c r="AN43" i="14"/>
  <c r="AM63" i="14"/>
  <c r="AO78" i="14"/>
  <c r="AO97" i="14" s="1"/>
  <c r="AO40" i="14"/>
  <c r="AN60" i="14"/>
  <c r="AM117" i="14"/>
  <c r="AN47" i="12"/>
  <c r="AN33" i="12"/>
  <c r="AM36" i="12"/>
  <c r="AM41" i="12"/>
  <c r="AL58" i="12"/>
  <c r="AM55" i="12"/>
  <c r="AL63" i="12"/>
  <c r="AL66" i="12" s="1"/>
  <c r="AN48" i="12"/>
  <c r="AN56" i="12" s="1"/>
  <c r="AN34" i="12"/>
  <c r="AM42" i="12"/>
  <c r="AM64" i="12"/>
  <c r="AN151" i="16" l="1"/>
  <c r="AO86" i="16"/>
  <c r="AO224" i="16"/>
  <c r="AN156" i="16"/>
  <c r="AN62" i="18"/>
  <c r="AN63" i="18" s="1"/>
  <c r="AM50" i="18"/>
  <c r="AO40" i="15"/>
  <c r="AO81" i="15"/>
  <c r="AO102" i="15" s="1"/>
  <c r="AN61" i="15"/>
  <c r="AP35" i="18"/>
  <c r="AP60" i="18"/>
  <c r="AO48" i="18"/>
  <c r="AP56" i="18"/>
  <c r="AP69" i="18" s="1"/>
  <c r="AP31" i="18"/>
  <c r="AP44" i="18" s="1"/>
  <c r="AM74" i="15"/>
  <c r="AO101" i="14"/>
  <c r="AO105" i="14"/>
  <c r="AN95" i="14"/>
  <c r="AN115" i="14" s="1"/>
  <c r="AO85" i="14"/>
  <c r="AO104" i="14" s="1"/>
  <c r="AO47" i="14"/>
  <c r="AO67" i="14" s="1"/>
  <c r="AP50" i="17"/>
  <c r="AP102" i="17"/>
  <c r="AP129" i="17" s="1"/>
  <c r="AP156" i="17" s="1"/>
  <c r="AO77" i="17"/>
  <c r="AM93" i="17"/>
  <c r="AO110" i="17"/>
  <c r="AO137" i="17" s="1"/>
  <c r="AO58" i="17"/>
  <c r="AO85" i="17" s="1"/>
  <c r="AU99" i="17"/>
  <c r="AU47" i="17"/>
  <c r="AN85" i="17"/>
  <c r="AO159" i="17"/>
  <c r="AN157" i="17"/>
  <c r="AP57" i="17"/>
  <c r="AP84" i="17" s="1"/>
  <c r="AP109" i="17"/>
  <c r="AO84" i="17"/>
  <c r="AN165" i="17"/>
  <c r="AP108" i="17"/>
  <c r="AP135" i="17" s="1"/>
  <c r="AP56" i="17"/>
  <c r="AO83" i="17"/>
  <c r="AO111" i="17"/>
  <c r="AO138" i="17" s="1"/>
  <c r="AO165" i="17" s="1"/>
  <c r="AO59" i="17"/>
  <c r="AP104" i="17"/>
  <c r="AP131" i="17" s="1"/>
  <c r="AP52" i="17"/>
  <c r="AO79" i="17"/>
  <c r="AP105" i="17"/>
  <c r="AP132" i="17" s="1"/>
  <c r="AP53" i="17"/>
  <c r="AO80" i="17"/>
  <c r="AO51" i="17"/>
  <c r="AO78" i="17" s="1"/>
  <c r="AO103" i="17"/>
  <c r="AO130" i="17" s="1"/>
  <c r="AP44" i="17"/>
  <c r="AP96" i="17"/>
  <c r="AO71" i="17"/>
  <c r="AR54" i="17"/>
  <c r="AR106" i="17"/>
  <c r="AQ81" i="17"/>
  <c r="AP115" i="17"/>
  <c r="AP63" i="17"/>
  <c r="AP90" i="17" s="1"/>
  <c r="AN86" i="17"/>
  <c r="AO143" i="17"/>
  <c r="AN170" i="17"/>
  <c r="AN118" i="17"/>
  <c r="AN119" i="17" s="1"/>
  <c r="AO123" i="17"/>
  <c r="AN150" i="17"/>
  <c r="AO167" i="17"/>
  <c r="AO85" i="18"/>
  <c r="AO83" i="18"/>
  <c r="AO155" i="17"/>
  <c r="AO48" i="17"/>
  <c r="AO100" i="17"/>
  <c r="AN75" i="17"/>
  <c r="AO136" i="17"/>
  <c r="AN163" i="17"/>
  <c r="AO142" i="17"/>
  <c r="AN169" i="17"/>
  <c r="AQ62" i="17"/>
  <c r="AQ114" i="17"/>
  <c r="AP89" i="17"/>
  <c r="AO55" i="17"/>
  <c r="AO107" i="17"/>
  <c r="AN82" i="17"/>
  <c r="AP34" i="18"/>
  <c r="AP59" i="18"/>
  <c r="AP72" i="18" s="1"/>
  <c r="AO47" i="18"/>
  <c r="AN124" i="17"/>
  <c r="AM145" i="17"/>
  <c r="AM151" i="17"/>
  <c r="AN164" i="17"/>
  <c r="AO141" i="17"/>
  <c r="AN168" i="17"/>
  <c r="AN71" i="18"/>
  <c r="AM84" i="18"/>
  <c r="AP61" i="17"/>
  <c r="AP113" i="17"/>
  <c r="AP140" i="17" s="1"/>
  <c r="AO88" i="17"/>
  <c r="AP49" i="17"/>
  <c r="AP101" i="17"/>
  <c r="AP128" i="17" s="1"/>
  <c r="AO76" i="17"/>
  <c r="AP126" i="17"/>
  <c r="AO153" i="17"/>
  <c r="AP73" i="18"/>
  <c r="AO86" i="18"/>
  <c r="AP45" i="17"/>
  <c r="AP97" i="17"/>
  <c r="AO72" i="17"/>
  <c r="AO33" i="18"/>
  <c r="AO58" i="18"/>
  <c r="AN46" i="18"/>
  <c r="AO81" i="18"/>
  <c r="AO29" i="18"/>
  <c r="AN37" i="18"/>
  <c r="AO54" i="18"/>
  <c r="AN42" i="18"/>
  <c r="AL88" i="18"/>
  <c r="AR46" i="17"/>
  <c r="AR98" i="17"/>
  <c r="AQ73" i="17"/>
  <c r="AO82" i="18"/>
  <c r="AN66" i="17"/>
  <c r="AL172" i="17"/>
  <c r="AP32" i="18"/>
  <c r="AP57" i="18"/>
  <c r="AP70" i="18" s="1"/>
  <c r="AO45" i="18"/>
  <c r="AU64" i="17"/>
  <c r="AU116" i="17"/>
  <c r="AT91" i="17"/>
  <c r="AN139" i="17"/>
  <c r="AM166" i="17"/>
  <c r="AN134" i="17"/>
  <c r="AM161" i="17"/>
  <c r="AP30" i="18"/>
  <c r="AP55" i="18"/>
  <c r="AP68" i="18" s="1"/>
  <c r="AO43" i="18"/>
  <c r="AP125" i="17"/>
  <c r="AO152" i="17"/>
  <c r="AO158" i="17"/>
  <c r="AQ133" i="17"/>
  <c r="AP160" i="17"/>
  <c r="AO60" i="17"/>
  <c r="AO112" i="17"/>
  <c r="AN87" i="17"/>
  <c r="AN67" i="18"/>
  <c r="AM75" i="18"/>
  <c r="AM80" i="18"/>
  <c r="AN127" i="17"/>
  <c r="AM154" i="17"/>
  <c r="AO162" i="17"/>
  <c r="AN376" i="16"/>
  <c r="AN419" i="16"/>
  <c r="AN391" i="16"/>
  <c r="AN381" i="16"/>
  <c r="AN392" i="16"/>
  <c r="AN388" i="16"/>
  <c r="AN399" i="16"/>
  <c r="AN384" i="16"/>
  <c r="AN371" i="16"/>
  <c r="AN389" i="16"/>
  <c r="AN397" i="16"/>
  <c r="AN387" i="16"/>
  <c r="AN393" i="16"/>
  <c r="AN395" i="16"/>
  <c r="AN380" i="16"/>
  <c r="AN407" i="16"/>
  <c r="AN369" i="16"/>
  <c r="AN379" i="16"/>
  <c r="AN415" i="16"/>
  <c r="AN367" i="16"/>
  <c r="AN385" i="16"/>
  <c r="AN403" i="16"/>
  <c r="AN373" i="16"/>
  <c r="AN377" i="16"/>
  <c r="AN411" i="16"/>
  <c r="AN370" i="16"/>
  <c r="AN375" i="16"/>
  <c r="AN383" i="16"/>
  <c r="AO352" i="16"/>
  <c r="AN422" i="16"/>
  <c r="AO248" i="16"/>
  <c r="AO318" i="16" s="1"/>
  <c r="AO110" i="16"/>
  <c r="AN180" i="16"/>
  <c r="AP262" i="16"/>
  <c r="AP124" i="16"/>
  <c r="AO194" i="16"/>
  <c r="AQ264" i="16"/>
  <c r="AQ126" i="16"/>
  <c r="AP196" i="16"/>
  <c r="AP273" i="16"/>
  <c r="AP135" i="16"/>
  <c r="AO205" i="16"/>
  <c r="AO331" i="16"/>
  <c r="AN401" i="16"/>
  <c r="AO271" i="16"/>
  <c r="AO341" i="16" s="1"/>
  <c r="AO133" i="16"/>
  <c r="AN203" i="16"/>
  <c r="AO350" i="16"/>
  <c r="AN420" i="16"/>
  <c r="AO339" i="16"/>
  <c r="AN409" i="16"/>
  <c r="AO231" i="16"/>
  <c r="AO301" i="16" s="1"/>
  <c r="AO93" i="16"/>
  <c r="AN163" i="16"/>
  <c r="AO257" i="16"/>
  <c r="AO327" i="16" s="1"/>
  <c r="AO119" i="16"/>
  <c r="AN189" i="16"/>
  <c r="AP256" i="16"/>
  <c r="AP118" i="16"/>
  <c r="AO188" i="16"/>
  <c r="AO235" i="16"/>
  <c r="AO305" i="16" s="1"/>
  <c r="AO97" i="16"/>
  <c r="AN167" i="16"/>
  <c r="AP274" i="16"/>
  <c r="AP136" i="16"/>
  <c r="AO206" i="16"/>
  <c r="AQ258" i="16"/>
  <c r="AQ120" i="16"/>
  <c r="AP190" i="16"/>
  <c r="AP282" i="16"/>
  <c r="AP144" i="16"/>
  <c r="AO214" i="16"/>
  <c r="AO332" i="16"/>
  <c r="AN402" i="16"/>
  <c r="AP280" i="16"/>
  <c r="AP142" i="16"/>
  <c r="AO212" i="16"/>
  <c r="AP281" i="16"/>
  <c r="AP143" i="16"/>
  <c r="AO213" i="16"/>
  <c r="AO275" i="16"/>
  <c r="AO345" i="16" s="1"/>
  <c r="AO137" i="16"/>
  <c r="AN207" i="16"/>
  <c r="AP246" i="16"/>
  <c r="AP108" i="16"/>
  <c r="AO178" i="16"/>
  <c r="AP254" i="16"/>
  <c r="AP116" i="16"/>
  <c r="AO186" i="16"/>
  <c r="AO229" i="16"/>
  <c r="AO299" i="16" s="1"/>
  <c r="AO91" i="16"/>
  <c r="AN161" i="16"/>
  <c r="AP242" i="16"/>
  <c r="AP104" i="16"/>
  <c r="AO174" i="16"/>
  <c r="AO263" i="16"/>
  <c r="AO333" i="16" s="1"/>
  <c r="AO125" i="16"/>
  <c r="AN195" i="16"/>
  <c r="AO253" i="16"/>
  <c r="AO323" i="16" s="1"/>
  <c r="AO115" i="16"/>
  <c r="AN185" i="16"/>
  <c r="AP266" i="16"/>
  <c r="AP128" i="16"/>
  <c r="AO198" i="16"/>
  <c r="AO239" i="16"/>
  <c r="AO309" i="16" s="1"/>
  <c r="AO101" i="16"/>
  <c r="AN171" i="16"/>
  <c r="AO298" i="16"/>
  <c r="AN368" i="16"/>
  <c r="AO255" i="16"/>
  <c r="AO325" i="16" s="1"/>
  <c r="AO117" i="16"/>
  <c r="AN187" i="16"/>
  <c r="AO236" i="16"/>
  <c r="AO306" i="16" s="1"/>
  <c r="AO98" i="16"/>
  <c r="AN168" i="16"/>
  <c r="AQ228" i="16"/>
  <c r="AQ90" i="16"/>
  <c r="AP160" i="16"/>
  <c r="AO296" i="16"/>
  <c r="AN366" i="16"/>
  <c r="AO342" i="16"/>
  <c r="AN412" i="16"/>
  <c r="AO227" i="16"/>
  <c r="AO297" i="16" s="1"/>
  <c r="AO89" i="16"/>
  <c r="AN159" i="16"/>
  <c r="AO267" i="16"/>
  <c r="AO337" i="16" s="1"/>
  <c r="AO129" i="16"/>
  <c r="AN199" i="16"/>
  <c r="AM221" i="16"/>
  <c r="AO312" i="16"/>
  <c r="AN382" i="16"/>
  <c r="AO302" i="16"/>
  <c r="AN372" i="16"/>
  <c r="AP250" i="16"/>
  <c r="AP112" i="16"/>
  <c r="AO182" i="16"/>
  <c r="AO326" i="16"/>
  <c r="AN396" i="16"/>
  <c r="AP269" i="16"/>
  <c r="AP131" i="16"/>
  <c r="AO201" i="16"/>
  <c r="AO351" i="16"/>
  <c r="AN421" i="16"/>
  <c r="AO334" i="16"/>
  <c r="AN404" i="16"/>
  <c r="AP260" i="16"/>
  <c r="AP122" i="16"/>
  <c r="AO192" i="16"/>
  <c r="AP276" i="16"/>
  <c r="AP138" i="16"/>
  <c r="AO208" i="16"/>
  <c r="AO344" i="16"/>
  <c r="AN414" i="16"/>
  <c r="AO328" i="16"/>
  <c r="AN398" i="16"/>
  <c r="AO336" i="16"/>
  <c r="AN406" i="16"/>
  <c r="AO343" i="16"/>
  <c r="AN413" i="16"/>
  <c r="AO237" i="16"/>
  <c r="AO307" i="16" s="1"/>
  <c r="AO99" i="16"/>
  <c r="AN169" i="16"/>
  <c r="AO243" i="16"/>
  <c r="AO313" i="16" s="1"/>
  <c r="AO105" i="16"/>
  <c r="AN175" i="16"/>
  <c r="AO225" i="16"/>
  <c r="AO87" i="16"/>
  <c r="AN157" i="16"/>
  <c r="AP234" i="16"/>
  <c r="AP96" i="16"/>
  <c r="AO166" i="16"/>
  <c r="AO233" i="16"/>
  <c r="AO303" i="16" s="1"/>
  <c r="AO95" i="16"/>
  <c r="AN165" i="16"/>
  <c r="AO304" i="16"/>
  <c r="AN374" i="16"/>
  <c r="AO294" i="16"/>
  <c r="AN364" i="16"/>
  <c r="AP238" i="16"/>
  <c r="AP100" i="16"/>
  <c r="AO170" i="16"/>
  <c r="AO346" i="16"/>
  <c r="AN416" i="16"/>
  <c r="AO251" i="16"/>
  <c r="AO321" i="16" s="1"/>
  <c r="AO113" i="16"/>
  <c r="AN183" i="16"/>
  <c r="AO347" i="16"/>
  <c r="AN417" i="16"/>
  <c r="AO249" i="16"/>
  <c r="AO319" i="16" s="1"/>
  <c r="AO111" i="16"/>
  <c r="AN181" i="16"/>
  <c r="AO245" i="16"/>
  <c r="AO315" i="16" s="1"/>
  <c r="AO107" i="16"/>
  <c r="AN177" i="16"/>
  <c r="AO241" i="16"/>
  <c r="AO311" i="16" s="1"/>
  <c r="AO103" i="16"/>
  <c r="AN173" i="16"/>
  <c r="AO335" i="16"/>
  <c r="AN405" i="16"/>
  <c r="AO330" i="16"/>
  <c r="AN400" i="16"/>
  <c r="AP268" i="16"/>
  <c r="AP130" i="16"/>
  <c r="AO200" i="16"/>
  <c r="AO324" i="16"/>
  <c r="AN394" i="16"/>
  <c r="AO320" i="16"/>
  <c r="AN390" i="16"/>
  <c r="AO240" i="16"/>
  <c r="AO310" i="16" s="1"/>
  <c r="AO102" i="16"/>
  <c r="AN172" i="16"/>
  <c r="AP261" i="16"/>
  <c r="AP123" i="16"/>
  <c r="AO193" i="16"/>
  <c r="AO244" i="16"/>
  <c r="AO314" i="16" s="1"/>
  <c r="AO106" i="16"/>
  <c r="AN176" i="16"/>
  <c r="AO316" i="16"/>
  <c r="AN386" i="16"/>
  <c r="AN289" i="16"/>
  <c r="AN290" i="16" s="1"/>
  <c r="AO230" i="16"/>
  <c r="AO300" i="16" s="1"/>
  <c r="AO92" i="16"/>
  <c r="AN162" i="16"/>
  <c r="AP270" i="16"/>
  <c r="AP132" i="16"/>
  <c r="AO202" i="16"/>
  <c r="AP277" i="16"/>
  <c r="AP139" i="16"/>
  <c r="AO209" i="16"/>
  <c r="AO247" i="16"/>
  <c r="AO317" i="16" s="1"/>
  <c r="AO109" i="16"/>
  <c r="AN179" i="16"/>
  <c r="AO252" i="16"/>
  <c r="AO322" i="16" s="1"/>
  <c r="AO114" i="16"/>
  <c r="AN184" i="16"/>
  <c r="AQ232" i="16"/>
  <c r="AQ94" i="16"/>
  <c r="AP164" i="16"/>
  <c r="AP265" i="16"/>
  <c r="AP127" i="16"/>
  <c r="AO197" i="16"/>
  <c r="AQ272" i="16"/>
  <c r="AQ134" i="16"/>
  <c r="AP204" i="16"/>
  <c r="AO259" i="16"/>
  <c r="AO329" i="16" s="1"/>
  <c r="AO121" i="16"/>
  <c r="AN191" i="16"/>
  <c r="AO338" i="16"/>
  <c r="AN408" i="16"/>
  <c r="AO348" i="16"/>
  <c r="AN418" i="16"/>
  <c r="AO279" i="16"/>
  <c r="AO349" i="16" s="1"/>
  <c r="AO141" i="16"/>
  <c r="AN211" i="16"/>
  <c r="AO308" i="16"/>
  <c r="AN378" i="16"/>
  <c r="AN295" i="16"/>
  <c r="AM365" i="16"/>
  <c r="AM429" i="16" s="1"/>
  <c r="AP226" i="16"/>
  <c r="AP88" i="16"/>
  <c r="AO158" i="16"/>
  <c r="AO340" i="16"/>
  <c r="AN410" i="16"/>
  <c r="AP278" i="16"/>
  <c r="AP140" i="16"/>
  <c r="AO210" i="16"/>
  <c r="AN129" i="15"/>
  <c r="AN122" i="15"/>
  <c r="AN121" i="15"/>
  <c r="AN120" i="14"/>
  <c r="AN126" i="14"/>
  <c r="AN128" i="15"/>
  <c r="AN126" i="15"/>
  <c r="AN124" i="15"/>
  <c r="AN118" i="14"/>
  <c r="AO79" i="15"/>
  <c r="AO100" i="15" s="1"/>
  <c r="AO38" i="15"/>
  <c r="AN59" i="15"/>
  <c r="AP78" i="14"/>
  <c r="AP97" i="14" s="1"/>
  <c r="AP40" i="14"/>
  <c r="AO60" i="14"/>
  <c r="AN124" i="14"/>
  <c r="AQ77" i="14"/>
  <c r="AQ96" i="14" s="1"/>
  <c r="AQ39" i="14"/>
  <c r="AP59" i="14"/>
  <c r="AO86" i="15"/>
  <c r="AO107" i="15" s="1"/>
  <c r="AO45" i="15"/>
  <c r="AN66" i="15"/>
  <c r="AN123" i="15"/>
  <c r="AO76" i="14"/>
  <c r="AO38" i="14"/>
  <c r="AN58" i="14"/>
  <c r="AN122" i="14"/>
  <c r="AN53" i="15"/>
  <c r="AO37" i="15"/>
  <c r="AP78" i="15" s="1"/>
  <c r="AN58" i="15"/>
  <c r="AM72" i="14"/>
  <c r="AP83" i="14"/>
  <c r="AP102" i="14" s="1"/>
  <c r="AP45" i="14"/>
  <c r="AO65" i="14"/>
  <c r="AO83" i="15"/>
  <c r="AO104" i="15" s="1"/>
  <c r="AO42" i="15"/>
  <c r="AN63" i="15"/>
  <c r="AP82" i="14"/>
  <c r="AP44" i="14"/>
  <c r="AO64" i="14"/>
  <c r="AN119" i="14"/>
  <c r="AN89" i="14"/>
  <c r="AN90" i="14" s="1"/>
  <c r="AO81" i="14"/>
  <c r="AO100" i="14" s="1"/>
  <c r="AO43" i="14"/>
  <c r="AN63" i="14"/>
  <c r="AN116" i="14"/>
  <c r="AM115" i="15"/>
  <c r="AN99" i="15"/>
  <c r="AM120" i="15"/>
  <c r="AM136" i="15" s="1"/>
  <c r="AQ84" i="14"/>
  <c r="AQ103" i="14" s="1"/>
  <c r="AQ46" i="14"/>
  <c r="AP66" i="14"/>
  <c r="AO87" i="15"/>
  <c r="AO108" i="15" s="1"/>
  <c r="AO46" i="15"/>
  <c r="AN67" i="15"/>
  <c r="AN125" i="14"/>
  <c r="AO106" i="15"/>
  <c r="AN127" i="15"/>
  <c r="AO41" i="14"/>
  <c r="AO79" i="14"/>
  <c r="AO98" i="14" s="1"/>
  <c r="AN61" i="14"/>
  <c r="AO84" i="15"/>
  <c r="AO105" i="15" s="1"/>
  <c r="AO43" i="15"/>
  <c r="AN64" i="15"/>
  <c r="AO82" i="15"/>
  <c r="AO103" i="15" s="1"/>
  <c r="AO41" i="15"/>
  <c r="AN62" i="15"/>
  <c r="AN94" i="15"/>
  <c r="AN95" i="15" s="1"/>
  <c r="AQ85" i="15"/>
  <c r="AQ44" i="15"/>
  <c r="AP65" i="15"/>
  <c r="AO75" i="14"/>
  <c r="AO94" i="14" s="1"/>
  <c r="AN52" i="14"/>
  <c r="AO37" i="14"/>
  <c r="AN57" i="14"/>
  <c r="AP86" i="14"/>
  <c r="AP48" i="14"/>
  <c r="AO68" i="14"/>
  <c r="AO80" i="15"/>
  <c r="AO101" i="15" s="1"/>
  <c r="AO39" i="15"/>
  <c r="AN60" i="15"/>
  <c r="AN125" i="15"/>
  <c r="AN121" i="14"/>
  <c r="AM109" i="14"/>
  <c r="AM114" i="14"/>
  <c r="AM129" i="14" s="1"/>
  <c r="AN117" i="14"/>
  <c r="AO80" i="14"/>
  <c r="AO99" i="14" s="1"/>
  <c r="AO42" i="14"/>
  <c r="AN62" i="14"/>
  <c r="AN123" i="14"/>
  <c r="AO87" i="14"/>
  <c r="AO106" i="14" s="1"/>
  <c r="AO49" i="14"/>
  <c r="AN69" i="14"/>
  <c r="AN64" i="12"/>
  <c r="AO48" i="12"/>
  <c r="AO56" i="12" s="1"/>
  <c r="AO34" i="12"/>
  <c r="AN42" i="12"/>
  <c r="AM44" i="12"/>
  <c r="AO47" i="12"/>
  <c r="AN36" i="12"/>
  <c r="AO33" i="12"/>
  <c r="AN41" i="12"/>
  <c r="AN55" i="12"/>
  <c r="AM58" i="12"/>
  <c r="AM63" i="12"/>
  <c r="AM66" i="12" s="1"/>
  <c r="AN50" i="12"/>
  <c r="AN51" i="12" s="1"/>
  <c r="AO151" i="16" l="1"/>
  <c r="AP224" i="16"/>
  <c r="AP86" i="16"/>
  <c r="AO156" i="16"/>
  <c r="AO50" i="12"/>
  <c r="AO51" i="12" s="1"/>
  <c r="AN44" i="12"/>
  <c r="AN50" i="18"/>
  <c r="AQ35" i="18"/>
  <c r="AQ60" i="18"/>
  <c r="AQ73" i="18" s="1"/>
  <c r="AP48" i="18"/>
  <c r="AM88" i="18"/>
  <c r="AQ31" i="18"/>
  <c r="AQ44" i="18" s="1"/>
  <c r="AQ56" i="18"/>
  <c r="AQ69" i="18" s="1"/>
  <c r="AP81" i="15"/>
  <c r="AP102" i="15" s="1"/>
  <c r="AP40" i="15"/>
  <c r="AO61" i="15"/>
  <c r="AN74" i="15"/>
  <c r="AO95" i="14"/>
  <c r="AO115" i="14" s="1"/>
  <c r="AP105" i="14"/>
  <c r="AP101" i="14"/>
  <c r="AP85" i="14"/>
  <c r="AP104" i="14" s="1"/>
  <c r="AP47" i="14"/>
  <c r="AP67" i="14" s="1"/>
  <c r="AP77" i="17"/>
  <c r="AQ102" i="17"/>
  <c r="AQ129" i="17" s="1"/>
  <c r="AQ156" i="17" s="1"/>
  <c r="AQ50" i="17"/>
  <c r="AP58" i="17"/>
  <c r="AP85" i="17" s="1"/>
  <c r="AP110" i="17"/>
  <c r="AP137" i="17" s="1"/>
  <c r="AU74" i="17"/>
  <c r="AV47" i="17"/>
  <c r="AV99" i="17"/>
  <c r="AP159" i="17"/>
  <c r="AO157" i="17"/>
  <c r="AQ52" i="17"/>
  <c r="AQ104" i="17"/>
  <c r="AQ131" i="17" s="1"/>
  <c r="AP79" i="17"/>
  <c r="AQ53" i="17"/>
  <c r="AQ105" i="17"/>
  <c r="AQ132" i="17" s="1"/>
  <c r="AP80" i="17"/>
  <c r="AQ44" i="17"/>
  <c r="AQ96" i="17"/>
  <c r="AP71" i="17"/>
  <c r="AP51" i="17"/>
  <c r="AP78" i="17" s="1"/>
  <c r="AP103" i="17"/>
  <c r="AP130" i="17" s="1"/>
  <c r="AP157" i="17" s="1"/>
  <c r="AO86" i="17"/>
  <c r="AP59" i="17"/>
  <c r="AP111" i="17"/>
  <c r="AP138" i="17" s="1"/>
  <c r="AP165" i="17" s="1"/>
  <c r="AN93" i="17"/>
  <c r="AQ115" i="17"/>
  <c r="AQ63" i="17"/>
  <c r="AQ90" i="17" s="1"/>
  <c r="AQ57" i="17"/>
  <c r="AQ109" i="17"/>
  <c r="AS54" i="17"/>
  <c r="AS106" i="17"/>
  <c r="AR81" i="17"/>
  <c r="AQ108" i="17"/>
  <c r="AQ135" i="17" s="1"/>
  <c r="AQ56" i="17"/>
  <c r="AP83" i="17"/>
  <c r="AP143" i="17"/>
  <c r="AO170" i="17"/>
  <c r="AP123" i="17"/>
  <c r="AO150" i="17"/>
  <c r="AO118" i="17"/>
  <c r="AO119" i="17" s="1"/>
  <c r="AP85" i="18"/>
  <c r="AP155" i="17"/>
  <c r="AP167" i="17"/>
  <c r="AP83" i="18"/>
  <c r="AR133" i="17"/>
  <c r="AQ160" i="17"/>
  <c r="AO127" i="17"/>
  <c r="AN154" i="17"/>
  <c r="AP158" i="17"/>
  <c r="AO62" i="18"/>
  <c r="AO63" i="18" s="1"/>
  <c r="AR62" i="17"/>
  <c r="AR114" i="17"/>
  <c r="AQ89" i="17"/>
  <c r="AV64" i="17"/>
  <c r="AV116" i="17"/>
  <c r="AU91" i="17"/>
  <c r="AQ32" i="18"/>
  <c r="AQ57" i="18"/>
  <c r="AQ70" i="18" s="1"/>
  <c r="AP45" i="18"/>
  <c r="AQ34" i="18"/>
  <c r="AQ59" i="18"/>
  <c r="AQ72" i="18" s="1"/>
  <c r="AP47" i="18"/>
  <c r="AP60" i="17"/>
  <c r="AP112" i="17"/>
  <c r="AO87" i="17"/>
  <c r="AP81" i="18"/>
  <c r="AQ49" i="17"/>
  <c r="AQ101" i="17"/>
  <c r="AQ128" i="17" s="1"/>
  <c r="AP76" i="17"/>
  <c r="AO164" i="17"/>
  <c r="AO66" i="17"/>
  <c r="AP142" i="17"/>
  <c r="AO169" i="17"/>
  <c r="AP162" i="17"/>
  <c r="AO67" i="18"/>
  <c r="AN75" i="18"/>
  <c r="AN80" i="18"/>
  <c r="AQ30" i="18"/>
  <c r="AQ55" i="18"/>
  <c r="AQ68" i="18" s="1"/>
  <c r="AP43" i="18"/>
  <c r="AP29" i="18"/>
  <c r="AO37" i="18"/>
  <c r="AP54" i="18"/>
  <c r="AO42" i="18"/>
  <c r="AM172" i="17"/>
  <c r="AO139" i="17"/>
  <c r="AN166" i="17"/>
  <c r="AQ125" i="17"/>
  <c r="AP152" i="17"/>
  <c r="AS46" i="17"/>
  <c r="AS98" i="17"/>
  <c r="AR73" i="17"/>
  <c r="AQ45" i="17"/>
  <c r="AQ97" i="17"/>
  <c r="AP72" i="17"/>
  <c r="AO71" i="18"/>
  <c r="AN84" i="18"/>
  <c r="AP82" i="18"/>
  <c r="AQ126" i="17"/>
  <c r="AP153" i="17"/>
  <c r="AP136" i="17"/>
  <c r="AO163" i="17"/>
  <c r="AO134" i="17"/>
  <c r="AN161" i="17"/>
  <c r="AP33" i="18"/>
  <c r="AP58" i="18"/>
  <c r="AO46" i="18"/>
  <c r="AP86" i="18"/>
  <c r="AQ61" i="17"/>
  <c r="AQ113" i="17"/>
  <c r="AQ140" i="17" s="1"/>
  <c r="AP88" i="17"/>
  <c r="AO124" i="17"/>
  <c r="AN145" i="17"/>
  <c r="AN151" i="17"/>
  <c r="AP55" i="17"/>
  <c r="AP107" i="17"/>
  <c r="AO82" i="17"/>
  <c r="AP141" i="17"/>
  <c r="AO168" i="17"/>
  <c r="AP48" i="17"/>
  <c r="AP100" i="17"/>
  <c r="AO75" i="17"/>
  <c r="AO419" i="16"/>
  <c r="AO373" i="16"/>
  <c r="AO377" i="16"/>
  <c r="AO403" i="16"/>
  <c r="AO381" i="16"/>
  <c r="AO397" i="16"/>
  <c r="AO388" i="16"/>
  <c r="AO407" i="16"/>
  <c r="AO395" i="16"/>
  <c r="AO392" i="16"/>
  <c r="AO380" i="16"/>
  <c r="AO375" i="16"/>
  <c r="AO411" i="16"/>
  <c r="AO385" i="16"/>
  <c r="AO391" i="16"/>
  <c r="AO371" i="16"/>
  <c r="AO384" i="16"/>
  <c r="AO383" i="16"/>
  <c r="AO367" i="16"/>
  <c r="AO393" i="16"/>
  <c r="AO387" i="16"/>
  <c r="AO369" i="16"/>
  <c r="AO399" i="16"/>
  <c r="AO370" i="16"/>
  <c r="AO389" i="16"/>
  <c r="AO376" i="16"/>
  <c r="AO379" i="16"/>
  <c r="AO415" i="16"/>
  <c r="AP230" i="16"/>
  <c r="AP300" i="16" s="1"/>
  <c r="AP92" i="16"/>
  <c r="AO162" i="16"/>
  <c r="AP320" i="16"/>
  <c r="AO390" i="16"/>
  <c r="AP335" i="16"/>
  <c r="AO405" i="16"/>
  <c r="AP326" i="16"/>
  <c r="AO396" i="16"/>
  <c r="AP227" i="16"/>
  <c r="AP297" i="16" s="1"/>
  <c r="AP89" i="16"/>
  <c r="AO159" i="16"/>
  <c r="AP263" i="16"/>
  <c r="AP333" i="16" s="1"/>
  <c r="AP125" i="16"/>
  <c r="AO195" i="16"/>
  <c r="AP271" i="16"/>
  <c r="AP341" i="16" s="1"/>
  <c r="AP133" i="16"/>
  <c r="AO203" i="16"/>
  <c r="AP338" i="16"/>
  <c r="AO408" i="16"/>
  <c r="AP244" i="16"/>
  <c r="AP314" i="16" s="1"/>
  <c r="AP106" i="16"/>
  <c r="AO176" i="16"/>
  <c r="AN221" i="16"/>
  <c r="AP312" i="16"/>
  <c r="AO382" i="16"/>
  <c r="AR228" i="16"/>
  <c r="AR90" i="16"/>
  <c r="AQ160" i="16"/>
  <c r="AQ280" i="16"/>
  <c r="AQ142" i="16"/>
  <c r="AP212" i="16"/>
  <c r="AP235" i="16"/>
  <c r="AP305" i="16" s="1"/>
  <c r="AP97" i="16"/>
  <c r="AO167" i="16"/>
  <c r="AP231" i="16"/>
  <c r="AP301" i="16" s="1"/>
  <c r="AP93" i="16"/>
  <c r="AO163" i="16"/>
  <c r="AP339" i="16"/>
  <c r="AO409" i="16"/>
  <c r="AP350" i="16"/>
  <c r="AO420" i="16"/>
  <c r="AR272" i="16"/>
  <c r="AR134" i="16"/>
  <c r="AQ204" i="16"/>
  <c r="AQ270" i="16"/>
  <c r="AQ132" i="16"/>
  <c r="AP202" i="16"/>
  <c r="AQ268" i="16"/>
  <c r="AQ130" i="16"/>
  <c r="AP200" i="16"/>
  <c r="AP249" i="16"/>
  <c r="AP319" i="16" s="1"/>
  <c r="AP111" i="16"/>
  <c r="AO181" i="16"/>
  <c r="AP225" i="16"/>
  <c r="AP87" i="16"/>
  <c r="AO157" i="16"/>
  <c r="AP344" i="16"/>
  <c r="AO414" i="16"/>
  <c r="AQ276" i="16"/>
  <c r="AQ138" i="16"/>
  <c r="AP208" i="16"/>
  <c r="AP298" i="16"/>
  <c r="AO368" i="16"/>
  <c r="AQ282" i="16"/>
  <c r="AQ144" i="16"/>
  <c r="AP214" i="16"/>
  <c r="AQ273" i="16"/>
  <c r="AQ135" i="16"/>
  <c r="AP205" i="16"/>
  <c r="AR264" i="16"/>
  <c r="AR126" i="16"/>
  <c r="AQ196" i="16"/>
  <c r="AQ262" i="16"/>
  <c r="AQ124" i="16"/>
  <c r="AP194" i="16"/>
  <c r="AP248" i="16"/>
  <c r="AP318" i="16" s="1"/>
  <c r="AP110" i="16"/>
  <c r="AO180" i="16"/>
  <c r="AP316" i="16"/>
  <c r="AO386" i="16"/>
  <c r="AP240" i="16"/>
  <c r="AP310" i="16" s="1"/>
  <c r="AP102" i="16"/>
  <c r="AO172" i="16"/>
  <c r="AP330" i="16"/>
  <c r="AO400" i="16"/>
  <c r="AP347" i="16"/>
  <c r="AO417" i="16"/>
  <c r="AP233" i="16"/>
  <c r="AP303" i="16" s="1"/>
  <c r="AP95" i="16"/>
  <c r="AO165" i="16"/>
  <c r="AP343" i="16"/>
  <c r="AO413" i="16"/>
  <c r="AQ269" i="16"/>
  <c r="AQ131" i="16"/>
  <c r="AP201" i="16"/>
  <c r="AQ250" i="16"/>
  <c r="AQ112" i="16"/>
  <c r="AP182" i="16"/>
  <c r="AP342" i="16"/>
  <c r="AO412" i="16"/>
  <c r="AP255" i="16"/>
  <c r="AP325" i="16" s="1"/>
  <c r="AP117" i="16"/>
  <c r="AO187" i="16"/>
  <c r="AP253" i="16"/>
  <c r="AP323" i="16" s="1"/>
  <c r="AP115" i="16"/>
  <c r="AO185" i="16"/>
  <c r="AP257" i="16"/>
  <c r="AP327" i="16" s="1"/>
  <c r="AP119" i="16"/>
  <c r="AO189" i="16"/>
  <c r="AP340" i="16"/>
  <c r="AO410" i="16"/>
  <c r="AQ226" i="16"/>
  <c r="AQ88" i="16"/>
  <c r="AP158" i="16"/>
  <c r="AR232" i="16"/>
  <c r="AR94" i="16"/>
  <c r="AQ164" i="16"/>
  <c r="AP245" i="16"/>
  <c r="AP315" i="16" s="1"/>
  <c r="AP107" i="16"/>
  <c r="AO177" i="16"/>
  <c r="AQ234" i="16"/>
  <c r="AQ96" i="16"/>
  <c r="AP166" i="16"/>
  <c r="AO289" i="16"/>
  <c r="AO290" i="16" s="1"/>
  <c r="AP237" i="16"/>
  <c r="AP307" i="16" s="1"/>
  <c r="AP99" i="16"/>
  <c r="AO169" i="16"/>
  <c r="AP334" i="16"/>
  <c r="AO404" i="16"/>
  <c r="AP302" i="16"/>
  <c r="AO372" i="16"/>
  <c r="AQ281" i="16"/>
  <c r="AQ143" i="16"/>
  <c r="AP213" i="16"/>
  <c r="AO295" i="16"/>
  <c r="AO359" i="16" s="1"/>
  <c r="AN365" i="16"/>
  <c r="AN429" i="16" s="1"/>
  <c r="AP308" i="16"/>
  <c r="AO378" i="16"/>
  <c r="AP348" i="16"/>
  <c r="AO418" i="16"/>
  <c r="AP252" i="16"/>
  <c r="AP322" i="16" s="1"/>
  <c r="AP114" i="16"/>
  <c r="AO184" i="16"/>
  <c r="AP247" i="16"/>
  <c r="AP317" i="16" s="1"/>
  <c r="AP109" i="16"/>
  <c r="AO179" i="16"/>
  <c r="AQ277" i="16"/>
  <c r="AQ139" i="16"/>
  <c r="AP209" i="16"/>
  <c r="AP324" i="16"/>
  <c r="AO394" i="16"/>
  <c r="AP346" i="16"/>
  <c r="AO416" i="16"/>
  <c r="AQ238" i="16"/>
  <c r="AQ100" i="16"/>
  <c r="AP170" i="16"/>
  <c r="AP296" i="16"/>
  <c r="AO366" i="16"/>
  <c r="AQ242" i="16"/>
  <c r="AQ104" i="16"/>
  <c r="AP174" i="16"/>
  <c r="AQ246" i="16"/>
  <c r="AQ108" i="16"/>
  <c r="AP178" i="16"/>
  <c r="AP331" i="16"/>
  <c r="AO401" i="16"/>
  <c r="AQ278" i="16"/>
  <c r="AQ140" i="16"/>
  <c r="AP210" i="16"/>
  <c r="AP259" i="16"/>
  <c r="AP329" i="16" s="1"/>
  <c r="AP121" i="16"/>
  <c r="AO191" i="16"/>
  <c r="AQ261" i="16"/>
  <c r="AQ123" i="16"/>
  <c r="AP193" i="16"/>
  <c r="AP294" i="16"/>
  <c r="AO364" i="16"/>
  <c r="AP304" i="16"/>
  <c r="AO374" i="16"/>
  <c r="AP243" i="16"/>
  <c r="AP313" i="16" s="1"/>
  <c r="AP105" i="16"/>
  <c r="AO175" i="16"/>
  <c r="AP236" i="16"/>
  <c r="AP306" i="16" s="1"/>
  <c r="AP98" i="16"/>
  <c r="AO168" i="16"/>
  <c r="AQ266" i="16"/>
  <c r="AQ128" i="16"/>
  <c r="AP198" i="16"/>
  <c r="AP229" i="16"/>
  <c r="AP299" i="16" s="1"/>
  <c r="AP91" i="16"/>
  <c r="AO161" i="16"/>
  <c r="AP275" i="16"/>
  <c r="AP345" i="16" s="1"/>
  <c r="AP137" i="16"/>
  <c r="AO207" i="16"/>
  <c r="AP332" i="16"/>
  <c r="AO402" i="16"/>
  <c r="AP279" i="16"/>
  <c r="AP349" i="16" s="1"/>
  <c r="AP141" i="16"/>
  <c r="AO211" i="16"/>
  <c r="AQ265" i="16"/>
  <c r="AQ127" i="16"/>
  <c r="AP197" i="16"/>
  <c r="AP241" i="16"/>
  <c r="AP311" i="16" s="1"/>
  <c r="AP103" i="16"/>
  <c r="AO173" i="16"/>
  <c r="AP251" i="16"/>
  <c r="AP321" i="16" s="1"/>
  <c r="AP113" i="16"/>
  <c r="AO183" i="16"/>
  <c r="AN359" i="16"/>
  <c r="AP336" i="16"/>
  <c r="AO406" i="16"/>
  <c r="AP328" i="16"/>
  <c r="AO398" i="16"/>
  <c r="AQ260" i="16"/>
  <c r="AQ122" i="16"/>
  <c r="AP192" i="16"/>
  <c r="AP351" i="16"/>
  <c r="AO421" i="16"/>
  <c r="AP267" i="16"/>
  <c r="AP337" i="16" s="1"/>
  <c r="AP129" i="16"/>
  <c r="AO199" i="16"/>
  <c r="AP239" i="16"/>
  <c r="AP309" i="16" s="1"/>
  <c r="AP101" i="16"/>
  <c r="AO171" i="16"/>
  <c r="AQ254" i="16"/>
  <c r="AQ116" i="16"/>
  <c r="AP186" i="16"/>
  <c r="AR258" i="16"/>
  <c r="AR120" i="16"/>
  <c r="AQ190" i="16"/>
  <c r="AQ274" i="16"/>
  <c r="AQ136" i="16"/>
  <c r="AP206" i="16"/>
  <c r="AQ256" i="16"/>
  <c r="AQ118" i="16"/>
  <c r="AP188" i="16"/>
  <c r="AP352" i="16"/>
  <c r="AO422" i="16"/>
  <c r="AO119" i="14"/>
  <c r="AO126" i="15"/>
  <c r="AO122" i="15"/>
  <c r="AO129" i="15"/>
  <c r="AO121" i="15"/>
  <c r="AO126" i="14"/>
  <c r="AO128" i="15"/>
  <c r="AO124" i="15"/>
  <c r="AO120" i="14"/>
  <c r="AQ86" i="14"/>
  <c r="AQ48" i="14"/>
  <c r="AP68" i="14"/>
  <c r="AO89" i="14"/>
  <c r="AO90" i="14" s="1"/>
  <c r="AO125" i="14"/>
  <c r="AQ82" i="14"/>
  <c r="AQ44" i="14"/>
  <c r="AP64" i="14"/>
  <c r="AP37" i="15"/>
  <c r="AQ78" i="15" s="1"/>
  <c r="AO53" i="15"/>
  <c r="AO58" i="15"/>
  <c r="AO124" i="14"/>
  <c r="AO123" i="14"/>
  <c r="AP80" i="14"/>
  <c r="AP99" i="14" s="1"/>
  <c r="AP42" i="14"/>
  <c r="AO62" i="14"/>
  <c r="AO121" i="14"/>
  <c r="AO123" i="15"/>
  <c r="AP83" i="15"/>
  <c r="AP104" i="15" s="1"/>
  <c r="AP42" i="15"/>
  <c r="AO63" i="15"/>
  <c r="AO122" i="14"/>
  <c r="AO117" i="14"/>
  <c r="AP106" i="15"/>
  <c r="AO127" i="15"/>
  <c r="AO94" i="15"/>
  <c r="AO95" i="15" s="1"/>
  <c r="AR77" i="14"/>
  <c r="AR96" i="14" s="1"/>
  <c r="AR39" i="14"/>
  <c r="AQ59" i="14"/>
  <c r="AO118" i="14"/>
  <c r="AQ83" i="14"/>
  <c r="AQ102" i="14" s="1"/>
  <c r="AQ45" i="14"/>
  <c r="AP65" i="14"/>
  <c r="AN109" i="14"/>
  <c r="AN114" i="14"/>
  <c r="AN129" i="14" s="1"/>
  <c r="AN72" i="14"/>
  <c r="AP79" i="14"/>
  <c r="AP98" i="14" s="1"/>
  <c r="AP41" i="14"/>
  <c r="AO61" i="14"/>
  <c r="AO116" i="14"/>
  <c r="AP81" i="14"/>
  <c r="AP100" i="14" s="1"/>
  <c r="AP43" i="14"/>
  <c r="AO63" i="14"/>
  <c r="AP76" i="14"/>
  <c r="AP38" i="14"/>
  <c r="AO58" i="14"/>
  <c r="AP82" i="15"/>
  <c r="AP103" i="15" s="1"/>
  <c r="AP41" i="15"/>
  <c r="AO62" i="15"/>
  <c r="AP80" i="15"/>
  <c r="AP101" i="15" s="1"/>
  <c r="AP39" i="15"/>
  <c r="AO60" i="15"/>
  <c r="AR85" i="15"/>
  <c r="AR44" i="15"/>
  <c r="AQ65" i="15"/>
  <c r="AN115" i="15"/>
  <c r="AO99" i="15"/>
  <c r="AN120" i="15"/>
  <c r="AN136" i="15" s="1"/>
  <c r="AO52" i="14"/>
  <c r="AP75" i="14"/>
  <c r="AP94" i="14" s="1"/>
  <c r="AP37" i="14"/>
  <c r="AO57" i="14"/>
  <c r="AR84" i="14"/>
  <c r="AR103" i="14" s="1"/>
  <c r="AR46" i="14"/>
  <c r="AQ66" i="14"/>
  <c r="AP87" i="15"/>
  <c r="AP108" i="15" s="1"/>
  <c r="AP46" i="15"/>
  <c r="AO67" i="15"/>
  <c r="AP86" i="15"/>
  <c r="AP107" i="15" s="1"/>
  <c r="AP45" i="15"/>
  <c r="AO66" i="15"/>
  <c r="AQ78" i="14"/>
  <c r="AQ97" i="14" s="1"/>
  <c r="AQ40" i="14"/>
  <c r="AP60" i="14"/>
  <c r="AO125" i="15"/>
  <c r="AP87" i="14"/>
  <c r="AP106" i="14" s="1"/>
  <c r="AP49" i="14"/>
  <c r="AO69" i="14"/>
  <c r="AP84" i="15"/>
  <c r="AP105" i="15" s="1"/>
  <c r="AP43" i="15"/>
  <c r="AO64" i="15"/>
  <c r="AP79" i="15"/>
  <c r="AP100" i="15" s="1"/>
  <c r="AP38" i="15"/>
  <c r="AO59" i="15"/>
  <c r="AO64" i="12"/>
  <c r="AO36" i="12"/>
  <c r="AP47" i="12"/>
  <c r="AP33" i="12"/>
  <c r="AO41" i="12"/>
  <c r="AO55" i="12"/>
  <c r="AN58" i="12"/>
  <c r="AN63" i="12"/>
  <c r="AN66" i="12" s="1"/>
  <c r="AP48" i="12"/>
  <c r="AP56" i="12" s="1"/>
  <c r="AP34" i="12"/>
  <c r="AO42" i="12"/>
  <c r="AP151" i="16" l="1"/>
  <c r="AQ224" i="16"/>
  <c r="AQ86" i="16"/>
  <c r="AP156" i="16"/>
  <c r="AN88" i="18"/>
  <c r="AQ81" i="15"/>
  <c r="AQ102" i="15" s="1"/>
  <c r="AP61" i="15"/>
  <c r="AQ40" i="15"/>
  <c r="AR56" i="18"/>
  <c r="AR69" i="18" s="1"/>
  <c r="AR31" i="18"/>
  <c r="AR44" i="18" s="1"/>
  <c r="AR35" i="18"/>
  <c r="AR60" i="18"/>
  <c r="AR73" i="18" s="1"/>
  <c r="AQ48" i="18"/>
  <c r="AO74" i="15"/>
  <c r="AQ101" i="14"/>
  <c r="AQ105" i="14"/>
  <c r="AP95" i="14"/>
  <c r="AP115" i="14" s="1"/>
  <c r="AQ47" i="14"/>
  <c r="AQ67" i="14" s="1"/>
  <c r="AQ85" i="14"/>
  <c r="AQ104" i="14" s="1"/>
  <c r="AR50" i="17"/>
  <c r="AR102" i="17"/>
  <c r="AR129" i="17" s="1"/>
  <c r="AR156" i="17" s="1"/>
  <c r="AQ77" i="17"/>
  <c r="AW47" i="17"/>
  <c r="AW74" i="17" s="1"/>
  <c r="AW99" i="17"/>
  <c r="AQ58" i="17"/>
  <c r="AQ110" i="17"/>
  <c r="AQ137" i="17" s="1"/>
  <c r="AV74" i="17"/>
  <c r="AO93" i="17"/>
  <c r="AQ159" i="17"/>
  <c r="AR53" i="17"/>
  <c r="AR105" i="17"/>
  <c r="AR132" i="17" s="1"/>
  <c r="AQ80" i="17"/>
  <c r="AR52" i="17"/>
  <c r="AR104" i="17"/>
  <c r="AR131" i="17" s="1"/>
  <c r="AQ79" i="17"/>
  <c r="AT54" i="17"/>
  <c r="AT106" i="17"/>
  <c r="AS81" i="17"/>
  <c r="AR109" i="17"/>
  <c r="AR57" i="17"/>
  <c r="AR84" i="17" s="1"/>
  <c r="AQ84" i="17"/>
  <c r="AR115" i="17"/>
  <c r="AR63" i="17"/>
  <c r="AR90" i="17" s="1"/>
  <c r="AQ51" i="17"/>
  <c r="AQ78" i="17" s="1"/>
  <c r="AQ103" i="17"/>
  <c r="AQ130" i="17" s="1"/>
  <c r="AQ157" i="17" s="1"/>
  <c r="AQ111" i="17"/>
  <c r="AQ138" i="17" s="1"/>
  <c r="AQ165" i="17" s="1"/>
  <c r="AP86" i="17"/>
  <c r="AQ59" i="17"/>
  <c r="AR108" i="17"/>
  <c r="AR135" i="17" s="1"/>
  <c r="AR56" i="17"/>
  <c r="AQ83" i="17"/>
  <c r="AR96" i="17"/>
  <c r="AR44" i="17"/>
  <c r="AQ71" i="17"/>
  <c r="AN172" i="17"/>
  <c r="AQ143" i="17"/>
  <c r="AP170" i="17"/>
  <c r="AP118" i="17"/>
  <c r="AP119" i="17" s="1"/>
  <c r="AQ123" i="17"/>
  <c r="AP150" i="17"/>
  <c r="AQ81" i="18"/>
  <c r="AQ83" i="18"/>
  <c r="AQ85" i="18"/>
  <c r="AQ167" i="17"/>
  <c r="AQ55" i="17"/>
  <c r="AQ107" i="17"/>
  <c r="AP82" i="17"/>
  <c r="AS133" i="17"/>
  <c r="AR160" i="17"/>
  <c r="AR61" i="17"/>
  <c r="AR113" i="17"/>
  <c r="AR140" i="17" s="1"/>
  <c r="AQ88" i="17"/>
  <c r="AQ60" i="17"/>
  <c r="AQ112" i="17"/>
  <c r="AP87" i="17"/>
  <c r="AQ155" i="17"/>
  <c r="AR126" i="17"/>
  <c r="AQ153" i="17"/>
  <c r="AP66" i="17"/>
  <c r="AO50" i="18"/>
  <c r="AW64" i="17"/>
  <c r="AW116" i="17"/>
  <c r="AV91" i="17"/>
  <c r="AP134" i="17"/>
  <c r="AO161" i="17"/>
  <c r="AQ82" i="18"/>
  <c r="AP62" i="18"/>
  <c r="AP63" i="18" s="1"/>
  <c r="AR30" i="18"/>
  <c r="AR55" i="18"/>
  <c r="AR68" i="18" s="1"/>
  <c r="AQ43" i="18"/>
  <c r="AQ142" i="17"/>
  <c r="AP169" i="17"/>
  <c r="AR34" i="18"/>
  <c r="AR59" i="18"/>
  <c r="AR72" i="18" s="1"/>
  <c r="AQ47" i="18"/>
  <c r="AP124" i="17"/>
  <c r="AO145" i="17"/>
  <c r="AO151" i="17"/>
  <c r="AQ33" i="18"/>
  <c r="AQ58" i="18"/>
  <c r="AP46" i="18"/>
  <c r="AP67" i="18"/>
  <c r="AO75" i="18"/>
  <c r="AO80" i="18"/>
  <c r="AR49" i="17"/>
  <c r="AR101" i="17"/>
  <c r="AR128" i="17" s="1"/>
  <c r="AQ76" i="17"/>
  <c r="AP127" i="17"/>
  <c r="AO154" i="17"/>
  <c r="AQ48" i="17"/>
  <c r="AQ100" i="17"/>
  <c r="AP75" i="17"/>
  <c r="AQ141" i="17"/>
  <c r="AP168" i="17"/>
  <c r="AR45" i="17"/>
  <c r="AR97" i="17"/>
  <c r="AQ72" i="17"/>
  <c r="AP139" i="17"/>
  <c r="AO166" i="17"/>
  <c r="AQ29" i="18"/>
  <c r="AQ54" i="18"/>
  <c r="AP37" i="18"/>
  <c r="AP42" i="18"/>
  <c r="AR32" i="18"/>
  <c r="AR57" i="18"/>
  <c r="AR70" i="18" s="1"/>
  <c r="AQ45" i="18"/>
  <c r="AQ86" i="18"/>
  <c r="AQ136" i="17"/>
  <c r="AP163" i="17"/>
  <c r="AP71" i="18"/>
  <c r="AO84" i="18"/>
  <c r="AR125" i="17"/>
  <c r="AQ152" i="17"/>
  <c r="AQ158" i="17"/>
  <c r="AT46" i="17"/>
  <c r="AT98" i="17"/>
  <c r="AS73" i="17"/>
  <c r="AQ162" i="17"/>
  <c r="AP164" i="17"/>
  <c r="AS62" i="17"/>
  <c r="AS114" i="17"/>
  <c r="AR89" i="17"/>
  <c r="AP379" i="16"/>
  <c r="AP391" i="16"/>
  <c r="AP375" i="16"/>
  <c r="AP419" i="16"/>
  <c r="AP369" i="16"/>
  <c r="AP385" i="16"/>
  <c r="AP383" i="16"/>
  <c r="AP392" i="16"/>
  <c r="AP377" i="16"/>
  <c r="AP395" i="16"/>
  <c r="AP367" i="16"/>
  <c r="AP407" i="16"/>
  <c r="AP381" i="16"/>
  <c r="AP388" i="16"/>
  <c r="AP370" i="16"/>
  <c r="AP397" i="16"/>
  <c r="AP411" i="16"/>
  <c r="AP399" i="16"/>
  <c r="AP389" i="16"/>
  <c r="AP371" i="16"/>
  <c r="AP415" i="16"/>
  <c r="AP380" i="16"/>
  <c r="AP376" i="16"/>
  <c r="AP387" i="16"/>
  <c r="AP393" i="16"/>
  <c r="AP373" i="16"/>
  <c r="AP384" i="16"/>
  <c r="AP403" i="16"/>
  <c r="AR254" i="16"/>
  <c r="AR116" i="16"/>
  <c r="AQ186" i="16"/>
  <c r="AQ348" i="16"/>
  <c r="AP418" i="16"/>
  <c r="AR226" i="16"/>
  <c r="AR88" i="16"/>
  <c r="AQ158" i="16"/>
  <c r="AO221" i="16"/>
  <c r="AR268" i="16"/>
  <c r="AR130" i="16"/>
  <c r="AQ200" i="16"/>
  <c r="AQ320" i="16"/>
  <c r="AP390" i="16"/>
  <c r="AR274" i="16"/>
  <c r="AR136" i="16"/>
  <c r="AQ206" i="16"/>
  <c r="AQ296" i="16"/>
  <c r="AP366" i="16"/>
  <c r="AQ346" i="16"/>
  <c r="AP416" i="16"/>
  <c r="AQ257" i="16"/>
  <c r="AQ327" i="16" s="1"/>
  <c r="AQ119" i="16"/>
  <c r="AP189" i="16"/>
  <c r="AQ255" i="16"/>
  <c r="AQ325" i="16" s="1"/>
  <c r="AQ117" i="16"/>
  <c r="AP187" i="16"/>
  <c r="AQ233" i="16"/>
  <c r="AQ303" i="16" s="1"/>
  <c r="AQ95" i="16"/>
  <c r="AP165" i="16"/>
  <c r="AQ240" i="16"/>
  <c r="AQ310" i="16" s="1"/>
  <c r="AQ102" i="16"/>
  <c r="AP172" i="16"/>
  <c r="AR273" i="16"/>
  <c r="AR135" i="16"/>
  <c r="AQ205" i="16"/>
  <c r="AQ344" i="16"/>
  <c r="AP414" i="16"/>
  <c r="AQ225" i="16"/>
  <c r="AQ87" i="16"/>
  <c r="AP157" i="16"/>
  <c r="AR270" i="16"/>
  <c r="AR132" i="16"/>
  <c r="AQ202" i="16"/>
  <c r="AQ352" i="16"/>
  <c r="AP422" i="16"/>
  <c r="AQ267" i="16"/>
  <c r="AQ337" i="16" s="1"/>
  <c r="AQ129" i="16"/>
  <c r="AP199" i="16"/>
  <c r="AQ351" i="16"/>
  <c r="AP421" i="16"/>
  <c r="AQ275" i="16"/>
  <c r="AQ345" i="16" s="1"/>
  <c r="AQ137" i="16"/>
  <c r="AP207" i="16"/>
  <c r="AS232" i="16"/>
  <c r="AS94" i="16"/>
  <c r="AR164" i="16"/>
  <c r="AQ253" i="16"/>
  <c r="AQ323" i="16" s="1"/>
  <c r="AQ115" i="16"/>
  <c r="AP185" i="16"/>
  <c r="AR250" i="16"/>
  <c r="AR112" i="16"/>
  <c r="AQ182" i="16"/>
  <c r="AQ330" i="16"/>
  <c r="AP400" i="16"/>
  <c r="AR276" i="16"/>
  <c r="AR138" i="16"/>
  <c r="AQ208" i="16"/>
  <c r="AQ339" i="16"/>
  <c r="AP409" i="16"/>
  <c r="AR280" i="16"/>
  <c r="AR142" i="16"/>
  <c r="AQ212" i="16"/>
  <c r="AR256" i="16"/>
  <c r="AR118" i="16"/>
  <c r="AQ188" i="16"/>
  <c r="AQ294" i="16"/>
  <c r="AP364" i="16"/>
  <c r="AR242" i="16"/>
  <c r="AR104" i="16"/>
  <c r="AQ174" i="16"/>
  <c r="AR277" i="16"/>
  <c r="AR139" i="16"/>
  <c r="AQ209" i="16"/>
  <c r="AQ252" i="16"/>
  <c r="AQ322" i="16" s="1"/>
  <c r="AQ114" i="16"/>
  <c r="AP184" i="16"/>
  <c r="AP295" i="16"/>
  <c r="AO365" i="16"/>
  <c r="AO429" i="16" s="1"/>
  <c r="AQ237" i="16"/>
  <c r="AQ307" i="16" s="1"/>
  <c r="AQ99" i="16"/>
  <c r="AP169" i="16"/>
  <c r="AS264" i="16"/>
  <c r="AS126" i="16"/>
  <c r="AR196" i="16"/>
  <c r="AP289" i="16"/>
  <c r="AP290" i="16" s="1"/>
  <c r="AQ249" i="16"/>
  <c r="AQ319" i="16" s="1"/>
  <c r="AQ111" i="16"/>
  <c r="AP181" i="16"/>
  <c r="AQ235" i="16"/>
  <c r="AQ305" i="16" s="1"/>
  <c r="AQ97" i="16"/>
  <c r="AP167" i="16"/>
  <c r="AS228" i="16"/>
  <c r="AS90" i="16"/>
  <c r="AR160" i="16"/>
  <c r="AQ312" i="16"/>
  <c r="AP382" i="16"/>
  <c r="AQ227" i="16"/>
  <c r="AQ297" i="16" s="1"/>
  <c r="AQ89" i="16"/>
  <c r="AP159" i="16"/>
  <c r="AQ243" i="16"/>
  <c r="AQ313" i="16" s="1"/>
  <c r="AQ105" i="16"/>
  <c r="AP175" i="16"/>
  <c r="AQ331" i="16"/>
  <c r="AP401" i="16"/>
  <c r="AQ308" i="16"/>
  <c r="AP378" i="16"/>
  <c r="AR281" i="16"/>
  <c r="AR143" i="16"/>
  <c r="AQ213" i="16"/>
  <c r="AQ302" i="16"/>
  <c r="AP372" i="16"/>
  <c r="AQ245" i="16"/>
  <c r="AQ315" i="16" s="1"/>
  <c r="AQ107" i="16"/>
  <c r="AP177" i="16"/>
  <c r="AR282" i="16"/>
  <c r="AR144" i="16"/>
  <c r="AQ214" i="16"/>
  <c r="AQ298" i="16"/>
  <c r="AP368" i="16"/>
  <c r="AQ335" i="16"/>
  <c r="AP405" i="16"/>
  <c r="AS258" i="16"/>
  <c r="AS120" i="16"/>
  <c r="AR190" i="16"/>
  <c r="AQ241" i="16"/>
  <c r="AQ311" i="16" s="1"/>
  <c r="AQ103" i="16"/>
  <c r="AP173" i="16"/>
  <c r="AQ332" i="16"/>
  <c r="AP402" i="16"/>
  <c r="AQ236" i="16"/>
  <c r="AQ306" i="16" s="1"/>
  <c r="AQ98" i="16"/>
  <c r="AP168" i="16"/>
  <c r="AR261" i="16"/>
  <c r="AR123" i="16"/>
  <c r="AQ193" i="16"/>
  <c r="AR238" i="16"/>
  <c r="AR100" i="16"/>
  <c r="AQ170" i="16"/>
  <c r="AQ324" i="16"/>
  <c r="AP394" i="16"/>
  <c r="AQ334" i="16"/>
  <c r="AP404" i="16"/>
  <c r="AR234" i="16"/>
  <c r="AR96" i="16"/>
  <c r="AQ166" i="16"/>
  <c r="AQ340" i="16"/>
  <c r="AP410" i="16"/>
  <c r="AQ343" i="16"/>
  <c r="AP413" i="16"/>
  <c r="AQ316" i="16"/>
  <c r="AP386" i="16"/>
  <c r="AR262" i="16"/>
  <c r="AR124" i="16"/>
  <c r="AQ194" i="16"/>
  <c r="AQ244" i="16"/>
  <c r="AQ314" i="16" s="1"/>
  <c r="AQ106" i="16"/>
  <c r="AP176" i="16"/>
  <c r="AQ338" i="16"/>
  <c r="AP408" i="16"/>
  <c r="AQ271" i="16"/>
  <c r="AQ341" i="16" s="1"/>
  <c r="AQ133" i="16"/>
  <c r="AP203" i="16"/>
  <c r="AQ263" i="16"/>
  <c r="AQ333" i="16" s="1"/>
  <c r="AQ125" i="16"/>
  <c r="AP195" i="16"/>
  <c r="AQ239" i="16"/>
  <c r="AQ309" i="16" s="1"/>
  <c r="AQ101" i="16"/>
  <c r="AP171" i="16"/>
  <c r="AQ328" i="16"/>
  <c r="AP398" i="16"/>
  <c r="AQ336" i="16"/>
  <c r="AP406" i="16"/>
  <c r="AQ251" i="16"/>
  <c r="AQ321" i="16" s="1"/>
  <c r="AQ113" i="16"/>
  <c r="AP183" i="16"/>
  <c r="AR265" i="16"/>
  <c r="AR127" i="16"/>
  <c r="AQ197" i="16"/>
  <c r="AR246" i="16"/>
  <c r="AR108" i="16"/>
  <c r="AQ178" i="16"/>
  <c r="AQ342" i="16"/>
  <c r="AP412" i="16"/>
  <c r="AR269" i="16"/>
  <c r="AR131" i="16"/>
  <c r="AQ201" i="16"/>
  <c r="AQ347" i="16"/>
  <c r="AP417" i="16"/>
  <c r="AQ231" i="16"/>
  <c r="AQ301" i="16" s="1"/>
  <c r="AQ93" i="16"/>
  <c r="AP163" i="16"/>
  <c r="AQ326" i="16"/>
  <c r="AP396" i="16"/>
  <c r="AR260" i="16"/>
  <c r="AR122" i="16"/>
  <c r="AQ192" i="16"/>
  <c r="AQ279" i="16"/>
  <c r="AQ349" i="16" s="1"/>
  <c r="AQ141" i="16"/>
  <c r="AP211" i="16"/>
  <c r="AQ229" i="16"/>
  <c r="AQ299" i="16" s="1"/>
  <c r="AQ91" i="16"/>
  <c r="AP161" i="16"/>
  <c r="AR266" i="16"/>
  <c r="AR128" i="16"/>
  <c r="AQ198" i="16"/>
  <c r="AQ304" i="16"/>
  <c r="AP374" i="16"/>
  <c r="AQ259" i="16"/>
  <c r="AQ329" i="16" s="1"/>
  <c r="AQ121" i="16"/>
  <c r="AP191" i="16"/>
  <c r="AR278" i="16"/>
  <c r="AR140" i="16"/>
  <c r="AQ210" i="16"/>
  <c r="AQ247" i="16"/>
  <c r="AQ317" i="16" s="1"/>
  <c r="AQ109" i="16"/>
  <c r="AP179" i="16"/>
  <c r="AQ248" i="16"/>
  <c r="AQ318" i="16" s="1"/>
  <c r="AQ110" i="16"/>
  <c r="AP180" i="16"/>
  <c r="AS272" i="16"/>
  <c r="AS134" i="16"/>
  <c r="AR204" i="16"/>
  <c r="AQ350" i="16"/>
  <c r="AP420" i="16"/>
  <c r="AQ230" i="16"/>
  <c r="AQ300" i="16" s="1"/>
  <c r="AQ92" i="16"/>
  <c r="AP162" i="16"/>
  <c r="AP129" i="15"/>
  <c r="AP122" i="15"/>
  <c r="AP120" i="14"/>
  <c r="AP119" i="14"/>
  <c r="AP126" i="15"/>
  <c r="AP124" i="15"/>
  <c r="AP121" i="15"/>
  <c r="AP126" i="14"/>
  <c r="AO72" i="14"/>
  <c r="AP123" i="15"/>
  <c r="AQ75" i="14"/>
  <c r="AQ94" i="14" s="1"/>
  <c r="AP52" i="14"/>
  <c r="AQ37" i="14"/>
  <c r="AP57" i="14"/>
  <c r="AP117" i="14"/>
  <c r="AP121" i="14"/>
  <c r="AR82" i="14"/>
  <c r="AR44" i="14"/>
  <c r="AQ64" i="14"/>
  <c r="AP89" i="14"/>
  <c r="AP90" i="14" s="1"/>
  <c r="AP99" i="15"/>
  <c r="AO115" i="15"/>
  <c r="AO120" i="15"/>
  <c r="AO136" i="15" s="1"/>
  <c r="AS85" i="15"/>
  <c r="AS44" i="15"/>
  <c r="AR65" i="15"/>
  <c r="AQ80" i="15"/>
  <c r="AQ101" i="15" s="1"/>
  <c r="AQ39" i="15"/>
  <c r="AP60" i="15"/>
  <c r="AO109" i="14"/>
  <c r="AO114" i="14"/>
  <c r="AO129" i="14" s="1"/>
  <c r="AP118" i="14"/>
  <c r="AQ37" i="15"/>
  <c r="AR78" i="15" s="1"/>
  <c r="AP53" i="15"/>
  <c r="AP58" i="15"/>
  <c r="AP128" i="15"/>
  <c r="AP124" i="14"/>
  <c r="AP94" i="15"/>
  <c r="AP95" i="15" s="1"/>
  <c r="AQ79" i="14"/>
  <c r="AQ98" i="14" s="1"/>
  <c r="AQ41" i="14"/>
  <c r="AP61" i="14"/>
  <c r="AR83" i="14"/>
  <c r="AR102" i="14" s="1"/>
  <c r="AR45" i="14"/>
  <c r="AQ65" i="14"/>
  <c r="AQ83" i="15"/>
  <c r="AQ104" i="15" s="1"/>
  <c r="AQ42" i="15"/>
  <c r="AP63" i="15"/>
  <c r="AQ79" i="15"/>
  <c r="AQ100" i="15" s="1"/>
  <c r="AQ38" i="15"/>
  <c r="AP59" i="15"/>
  <c r="AQ87" i="14"/>
  <c r="AQ106" i="14" s="1"/>
  <c r="AQ49" i="14"/>
  <c r="AP69" i="14"/>
  <c r="AQ86" i="15"/>
  <c r="AQ107" i="15" s="1"/>
  <c r="AQ45" i="15"/>
  <c r="AP66" i="15"/>
  <c r="AQ106" i="15"/>
  <c r="AP127" i="15"/>
  <c r="AP123" i="14"/>
  <c r="AP125" i="15"/>
  <c r="AS84" i="14"/>
  <c r="AS103" i="14" s="1"/>
  <c r="AS46" i="14"/>
  <c r="AR66" i="14"/>
  <c r="AQ87" i="15"/>
  <c r="AQ108" i="15" s="1"/>
  <c r="AQ46" i="15"/>
  <c r="AP67" i="15"/>
  <c r="AQ76" i="14"/>
  <c r="AQ38" i="14"/>
  <c r="AP58" i="14"/>
  <c r="AS77" i="14"/>
  <c r="AS96" i="14" s="1"/>
  <c r="AS39" i="14"/>
  <c r="AR59" i="14"/>
  <c r="AR78" i="14"/>
  <c r="AR97" i="14" s="1"/>
  <c r="AR40" i="14"/>
  <c r="AQ60" i="14"/>
  <c r="AP122" i="14"/>
  <c r="AP125" i="14"/>
  <c r="AQ84" i="15"/>
  <c r="AQ105" i="15" s="1"/>
  <c r="AQ43" i="15"/>
  <c r="AP64" i="15"/>
  <c r="AQ82" i="15"/>
  <c r="AQ103" i="15" s="1"/>
  <c r="AQ41" i="15"/>
  <c r="AP62" i="15"/>
  <c r="AQ81" i="14"/>
  <c r="AQ100" i="14" s="1"/>
  <c r="AQ43" i="14"/>
  <c r="AP63" i="14"/>
  <c r="AP116" i="14"/>
  <c r="AQ80" i="14"/>
  <c r="AQ99" i="14" s="1"/>
  <c r="AQ42" i="14"/>
  <c r="AP62" i="14"/>
  <c r="AR86" i="14"/>
  <c r="AR48" i="14"/>
  <c r="AQ68" i="14"/>
  <c r="AP64" i="12"/>
  <c r="AQ34" i="12"/>
  <c r="AQ48" i="12"/>
  <c r="AQ56" i="12" s="1"/>
  <c r="AP42" i="12"/>
  <c r="AO44" i="12"/>
  <c r="AP55" i="12"/>
  <c r="AO58" i="12"/>
  <c r="AO63" i="12"/>
  <c r="AO66" i="12" s="1"/>
  <c r="AQ47" i="12"/>
  <c r="AP36" i="12"/>
  <c r="AQ33" i="12"/>
  <c r="AP41" i="12"/>
  <c r="AP50" i="12"/>
  <c r="AP51" i="12" s="1"/>
  <c r="AQ151" i="16" l="1"/>
  <c r="AR224" i="16"/>
  <c r="AR294" i="16" s="1"/>
  <c r="AR86" i="16"/>
  <c r="AQ156" i="16"/>
  <c r="AP50" i="18"/>
  <c r="AQ50" i="12"/>
  <c r="AQ51" i="12" s="1"/>
  <c r="AQ62" i="18"/>
  <c r="AQ63" i="18" s="1"/>
  <c r="AS31" i="18"/>
  <c r="AS44" i="18" s="1"/>
  <c r="AS56" i="18"/>
  <c r="AS69" i="18" s="1"/>
  <c r="AS35" i="18"/>
  <c r="AS48" i="18" s="1"/>
  <c r="AS60" i="18"/>
  <c r="AS73" i="18" s="1"/>
  <c r="AR48" i="18"/>
  <c r="AR81" i="15"/>
  <c r="AR102" i="15" s="1"/>
  <c r="AQ61" i="15"/>
  <c r="AR40" i="15"/>
  <c r="AP74" i="15"/>
  <c r="AQ95" i="14"/>
  <c r="AQ115" i="14" s="1"/>
  <c r="AR105" i="14"/>
  <c r="AR101" i="14"/>
  <c r="AR85" i="14"/>
  <c r="AR104" i="14" s="1"/>
  <c r="AR47" i="14"/>
  <c r="AR67" i="14" s="1"/>
  <c r="AS50" i="17"/>
  <c r="AS102" i="17"/>
  <c r="AS129" i="17" s="1"/>
  <c r="AS156" i="17" s="1"/>
  <c r="AR77" i="17"/>
  <c r="AQ66" i="17"/>
  <c r="AR110" i="17"/>
  <c r="AR137" i="17" s="1"/>
  <c r="AR58" i="17"/>
  <c r="AQ85" i="17"/>
  <c r="AX99" i="17"/>
  <c r="AX47" i="17"/>
  <c r="AR159" i="17"/>
  <c r="AS96" i="17"/>
  <c r="AS44" i="17"/>
  <c r="AR71" i="17"/>
  <c r="AR111" i="17"/>
  <c r="AR138" i="17" s="1"/>
  <c r="AR165" i="17" s="1"/>
  <c r="AR59" i="17"/>
  <c r="AR86" i="17" s="1"/>
  <c r="AS63" i="17"/>
  <c r="AS90" i="17" s="1"/>
  <c r="AS115" i="17"/>
  <c r="AS53" i="17"/>
  <c r="AS105" i="17"/>
  <c r="AS132" i="17" s="1"/>
  <c r="AR80" i="17"/>
  <c r="AS52" i="17"/>
  <c r="AS104" i="17"/>
  <c r="AS131" i="17" s="1"/>
  <c r="AR79" i="17"/>
  <c r="AP93" i="17"/>
  <c r="AS108" i="17"/>
  <c r="AS135" i="17" s="1"/>
  <c r="AS56" i="17"/>
  <c r="AR83" i="17"/>
  <c r="AU106" i="17"/>
  <c r="AU54" i="17"/>
  <c r="AT81" i="17"/>
  <c r="AR51" i="17"/>
  <c r="AR78" i="17" s="1"/>
  <c r="AR103" i="17"/>
  <c r="AR130" i="17" s="1"/>
  <c r="AR157" i="17" s="1"/>
  <c r="AS109" i="17"/>
  <c r="AS57" i="17"/>
  <c r="AQ86" i="17"/>
  <c r="AR143" i="17"/>
  <c r="AQ170" i="17"/>
  <c r="AQ118" i="17"/>
  <c r="AQ119" i="17" s="1"/>
  <c r="AR123" i="17"/>
  <c r="AQ150" i="17"/>
  <c r="AR83" i="18"/>
  <c r="AR85" i="18"/>
  <c r="AR81" i="18"/>
  <c r="AR155" i="17"/>
  <c r="AR167" i="17"/>
  <c r="AR141" i="17"/>
  <c r="AQ168" i="17"/>
  <c r="AQ67" i="18"/>
  <c r="AP75" i="18"/>
  <c r="AP80" i="18"/>
  <c r="AS34" i="18"/>
  <c r="AS59" i="18"/>
  <c r="AS72" i="18" s="1"/>
  <c r="AR47" i="18"/>
  <c r="AR158" i="17"/>
  <c r="AS32" i="18"/>
  <c r="AS57" i="18"/>
  <c r="AS70" i="18" s="1"/>
  <c r="AR45" i="18"/>
  <c r="AU46" i="17"/>
  <c r="AU98" i="17"/>
  <c r="AT73" i="17"/>
  <c r="AR86" i="18"/>
  <c r="AR142" i="17"/>
  <c r="AQ169" i="17"/>
  <c r="AR136" i="17"/>
  <c r="AQ163" i="17"/>
  <c r="AS45" i="17"/>
  <c r="AS97" i="17"/>
  <c r="AR72" i="17"/>
  <c r="AQ139" i="17"/>
  <c r="AP166" i="17"/>
  <c r="AO172" i="17"/>
  <c r="AR162" i="17"/>
  <c r="AQ127" i="17"/>
  <c r="AP154" i="17"/>
  <c r="AS55" i="18"/>
  <c r="AS68" i="18" s="1"/>
  <c r="AS30" i="18"/>
  <c r="AR43" i="18"/>
  <c r="AR60" i="17"/>
  <c r="AR112" i="17"/>
  <c r="AQ87" i="17"/>
  <c r="AS61" i="17"/>
  <c r="AS113" i="17"/>
  <c r="AS140" i="17" s="1"/>
  <c r="AR88" i="17"/>
  <c r="AR55" i="17"/>
  <c r="AR107" i="17"/>
  <c r="AQ82" i="17"/>
  <c r="AS126" i="17"/>
  <c r="AR153" i="17"/>
  <c r="AT133" i="17"/>
  <c r="AS160" i="17"/>
  <c r="AS49" i="17"/>
  <c r="AS101" i="17"/>
  <c r="AS128" i="17" s="1"/>
  <c r="AR76" i="17"/>
  <c r="AR82" i="18"/>
  <c r="AX64" i="17"/>
  <c r="AX116" i="17"/>
  <c r="AW91" i="17"/>
  <c r="AQ71" i="18"/>
  <c r="AP84" i="18"/>
  <c r="AR48" i="17"/>
  <c r="AR100" i="17"/>
  <c r="AQ75" i="17"/>
  <c r="AO88" i="18"/>
  <c r="AQ124" i="17"/>
  <c r="AP145" i="17"/>
  <c r="AP151" i="17"/>
  <c r="AQ134" i="17"/>
  <c r="AP161" i="17"/>
  <c r="AR54" i="18"/>
  <c r="AQ37" i="18"/>
  <c r="AR29" i="18"/>
  <c r="AQ42" i="18"/>
  <c r="AQ164" i="17"/>
  <c r="AT62" i="17"/>
  <c r="AT114" i="17"/>
  <c r="AS89" i="17"/>
  <c r="AS125" i="17"/>
  <c r="AR152" i="17"/>
  <c r="AR33" i="18"/>
  <c r="AR58" i="18"/>
  <c r="AQ46" i="18"/>
  <c r="AQ419" i="16"/>
  <c r="AQ371" i="16"/>
  <c r="AQ391" i="16"/>
  <c r="AQ385" i="16"/>
  <c r="AQ373" i="16"/>
  <c r="AQ377" i="16"/>
  <c r="AQ393" i="16"/>
  <c r="AQ403" i="16"/>
  <c r="AQ384" i="16"/>
  <c r="AQ389" i="16"/>
  <c r="AQ381" i="16"/>
  <c r="AQ395" i="16"/>
  <c r="AQ370" i="16"/>
  <c r="AQ388" i="16"/>
  <c r="AQ383" i="16"/>
  <c r="AQ407" i="16"/>
  <c r="AQ399" i="16"/>
  <c r="AQ369" i="16"/>
  <c r="AQ411" i="16"/>
  <c r="AQ380" i="16"/>
  <c r="AQ376" i="16"/>
  <c r="AQ392" i="16"/>
  <c r="AQ397" i="16"/>
  <c r="AQ387" i="16"/>
  <c r="AQ379" i="16"/>
  <c r="AQ367" i="16"/>
  <c r="AQ375" i="16"/>
  <c r="AQ415" i="16"/>
  <c r="AR342" i="16"/>
  <c r="AQ412" i="16"/>
  <c r="AR343" i="16"/>
  <c r="AQ413" i="16"/>
  <c r="AR334" i="16"/>
  <c r="AQ404" i="16"/>
  <c r="AR332" i="16"/>
  <c r="AQ402" i="16"/>
  <c r="AT258" i="16"/>
  <c r="AT120" i="16"/>
  <c r="AS190" i="16"/>
  <c r="AS281" i="16"/>
  <c r="AS143" i="16"/>
  <c r="AR213" i="16"/>
  <c r="AR331" i="16"/>
  <c r="AQ401" i="16"/>
  <c r="AS270" i="16"/>
  <c r="AS132" i="16"/>
  <c r="AR202" i="16"/>
  <c r="AR225" i="16"/>
  <c r="AR87" i="16"/>
  <c r="AQ157" i="16"/>
  <c r="AS226" i="16"/>
  <c r="AS88" i="16"/>
  <c r="AR158" i="16"/>
  <c r="AT272" i="16"/>
  <c r="AT134" i="16"/>
  <c r="AS204" i="16"/>
  <c r="AR248" i="16"/>
  <c r="AR318" i="16" s="1"/>
  <c r="AR110" i="16"/>
  <c r="AQ180" i="16"/>
  <c r="AR304" i="16"/>
  <c r="AQ374" i="16"/>
  <c r="AS260" i="16"/>
  <c r="AS122" i="16"/>
  <c r="AR192" i="16"/>
  <c r="AR326" i="16"/>
  <c r="AQ396" i="16"/>
  <c r="AS269" i="16"/>
  <c r="AS131" i="16"/>
  <c r="AR201" i="16"/>
  <c r="AS262" i="16"/>
  <c r="AS124" i="16"/>
  <c r="AR194" i="16"/>
  <c r="AR302" i="16"/>
  <c r="AQ372" i="16"/>
  <c r="AR227" i="16"/>
  <c r="AR297" i="16" s="1"/>
  <c r="AR89" i="16"/>
  <c r="AQ159" i="16"/>
  <c r="AR312" i="16"/>
  <c r="AQ382" i="16"/>
  <c r="AT264" i="16"/>
  <c r="AT126" i="16"/>
  <c r="AS196" i="16"/>
  <c r="AR339" i="16"/>
  <c r="AQ409" i="16"/>
  <c r="AS276" i="16"/>
  <c r="AS138" i="16"/>
  <c r="AR208" i="16"/>
  <c r="AS254" i="16"/>
  <c r="AS116" i="16"/>
  <c r="AR186" i="16"/>
  <c r="AR230" i="16"/>
  <c r="AR300" i="16" s="1"/>
  <c r="AR92" i="16"/>
  <c r="AQ162" i="16"/>
  <c r="AR350" i="16"/>
  <c r="AQ420" i="16"/>
  <c r="AR251" i="16"/>
  <c r="AR321" i="16" s="1"/>
  <c r="AR113" i="16"/>
  <c r="AQ183" i="16"/>
  <c r="AR271" i="16"/>
  <c r="AR341" i="16" s="1"/>
  <c r="AR133" i="16"/>
  <c r="AQ203" i="16"/>
  <c r="AR316" i="16"/>
  <c r="AQ386" i="16"/>
  <c r="AR237" i="16"/>
  <c r="AR307" i="16" s="1"/>
  <c r="AR99" i="16"/>
  <c r="AQ169" i="16"/>
  <c r="AR252" i="16"/>
  <c r="AR322" i="16" s="1"/>
  <c r="AR114" i="16"/>
  <c r="AQ184" i="16"/>
  <c r="AR330" i="16"/>
  <c r="AQ400" i="16"/>
  <c r="AT232" i="16"/>
  <c r="AT94" i="16"/>
  <c r="AS164" i="16"/>
  <c r="AR267" i="16"/>
  <c r="AR337" i="16" s="1"/>
  <c r="AR129" i="16"/>
  <c r="AQ199" i="16"/>
  <c r="AR352" i="16"/>
  <c r="AQ422" i="16"/>
  <c r="AQ289" i="16"/>
  <c r="AQ290" i="16" s="1"/>
  <c r="AR233" i="16"/>
  <c r="AR303" i="16" s="1"/>
  <c r="AR95" i="16"/>
  <c r="AQ165" i="16"/>
  <c r="AR296" i="16"/>
  <c r="AQ366" i="16"/>
  <c r="AS268" i="16"/>
  <c r="AS130" i="16"/>
  <c r="AR200" i="16"/>
  <c r="AR259" i="16"/>
  <c r="AR329" i="16" s="1"/>
  <c r="AR121" i="16"/>
  <c r="AQ191" i="16"/>
  <c r="AR279" i="16"/>
  <c r="AR349" i="16" s="1"/>
  <c r="AR141" i="16"/>
  <c r="AQ211" i="16"/>
  <c r="AS265" i="16"/>
  <c r="AS127" i="16"/>
  <c r="AR197" i="16"/>
  <c r="AR239" i="16"/>
  <c r="AR309" i="16" s="1"/>
  <c r="AR101" i="16"/>
  <c r="AQ171" i="16"/>
  <c r="AR244" i="16"/>
  <c r="AR314" i="16" s="1"/>
  <c r="AR106" i="16"/>
  <c r="AQ176" i="16"/>
  <c r="AS234" i="16"/>
  <c r="AS96" i="16"/>
  <c r="AR166" i="16"/>
  <c r="AS238" i="16"/>
  <c r="AS100" i="16"/>
  <c r="AR170" i="16"/>
  <c r="AS261" i="16"/>
  <c r="AS123" i="16"/>
  <c r="AR193" i="16"/>
  <c r="AR236" i="16"/>
  <c r="AR306" i="16" s="1"/>
  <c r="AR98" i="16"/>
  <c r="AQ168" i="16"/>
  <c r="AR245" i="16"/>
  <c r="AR315" i="16" s="1"/>
  <c r="AR107" i="16"/>
  <c r="AQ177" i="16"/>
  <c r="AR235" i="16"/>
  <c r="AR305" i="16" s="1"/>
  <c r="AR97" i="16"/>
  <c r="AQ167" i="16"/>
  <c r="AR249" i="16"/>
  <c r="AR319" i="16" s="1"/>
  <c r="AR111" i="16"/>
  <c r="AQ181" i="16"/>
  <c r="AS256" i="16"/>
  <c r="AS118" i="16"/>
  <c r="AR188" i="16"/>
  <c r="AS280" i="16"/>
  <c r="AS142" i="16"/>
  <c r="AR212" i="16"/>
  <c r="AR275" i="16"/>
  <c r="AR345" i="16" s="1"/>
  <c r="AR137" i="16"/>
  <c r="AQ207" i="16"/>
  <c r="AR240" i="16"/>
  <c r="AR310" i="16" s="1"/>
  <c r="AR102" i="16"/>
  <c r="AQ172" i="16"/>
  <c r="AR229" i="16"/>
  <c r="AR299" i="16" s="1"/>
  <c r="AR91" i="16"/>
  <c r="AQ161" i="16"/>
  <c r="AR231" i="16"/>
  <c r="AR301" i="16" s="1"/>
  <c r="AR93" i="16"/>
  <c r="AQ163" i="16"/>
  <c r="AR328" i="16"/>
  <c r="AQ398" i="16"/>
  <c r="AR263" i="16"/>
  <c r="AR333" i="16" s="1"/>
  <c r="AR125" i="16"/>
  <c r="AQ195" i="16"/>
  <c r="AS282" i="16"/>
  <c r="AS144" i="16"/>
  <c r="AR214" i="16"/>
  <c r="AR308" i="16"/>
  <c r="AQ378" i="16"/>
  <c r="AR253" i="16"/>
  <c r="AR323" i="16" s="1"/>
  <c r="AR115" i="16"/>
  <c r="AQ185" i="16"/>
  <c r="AS273" i="16"/>
  <c r="AS135" i="16"/>
  <c r="AR205" i="16"/>
  <c r="AR320" i="16"/>
  <c r="AQ390" i="16"/>
  <c r="AR348" i="16"/>
  <c r="AQ418" i="16"/>
  <c r="AR247" i="16"/>
  <c r="AR317" i="16" s="1"/>
  <c r="AR109" i="16"/>
  <c r="AQ179" i="16"/>
  <c r="AR347" i="16"/>
  <c r="AQ417" i="16"/>
  <c r="AR340" i="16"/>
  <c r="AQ410" i="16"/>
  <c r="AR243" i="16"/>
  <c r="AR313" i="16" s="1"/>
  <c r="AR105" i="16"/>
  <c r="AQ175" i="16"/>
  <c r="AT228" i="16"/>
  <c r="AT90" i="16"/>
  <c r="AS160" i="16"/>
  <c r="AR351" i="16"/>
  <c r="AQ421" i="16"/>
  <c r="AR257" i="16"/>
  <c r="AR327" i="16" s="1"/>
  <c r="AR119" i="16"/>
  <c r="AQ189" i="16"/>
  <c r="AS266" i="16"/>
  <c r="AS128" i="16"/>
  <c r="AR198" i="16"/>
  <c r="AS246" i="16"/>
  <c r="AS108" i="16"/>
  <c r="AR178" i="16"/>
  <c r="AR338" i="16"/>
  <c r="AQ408" i="16"/>
  <c r="AR335" i="16"/>
  <c r="AQ405" i="16"/>
  <c r="AR298" i="16"/>
  <c r="AQ368" i="16"/>
  <c r="AQ295" i="16"/>
  <c r="AQ359" i="16" s="1"/>
  <c r="AP365" i="16"/>
  <c r="AP429" i="16" s="1"/>
  <c r="AS242" i="16"/>
  <c r="AS104" i="16"/>
  <c r="AR174" i="16"/>
  <c r="AQ364" i="16"/>
  <c r="AR346" i="16"/>
  <c r="AQ416" i="16"/>
  <c r="AS274" i="16"/>
  <c r="AS136" i="16"/>
  <c r="AR206" i="16"/>
  <c r="AS278" i="16"/>
  <c r="AS140" i="16"/>
  <c r="AR210" i="16"/>
  <c r="AR336" i="16"/>
  <c r="AQ406" i="16"/>
  <c r="AR324" i="16"/>
  <c r="AQ394" i="16"/>
  <c r="AR241" i="16"/>
  <c r="AR311" i="16" s="1"/>
  <c r="AR103" i="16"/>
  <c r="AQ173" i="16"/>
  <c r="AS277" i="16"/>
  <c r="AS139" i="16"/>
  <c r="AR209" i="16"/>
  <c r="AP359" i="16"/>
  <c r="AS250" i="16"/>
  <c r="AS112" i="16"/>
  <c r="AR182" i="16"/>
  <c r="AP221" i="16"/>
  <c r="AR344" i="16"/>
  <c r="AQ414" i="16"/>
  <c r="AR255" i="16"/>
  <c r="AR325" i="16" s="1"/>
  <c r="AR117" i="16"/>
  <c r="AQ187" i="16"/>
  <c r="AQ126" i="15"/>
  <c r="AQ125" i="15"/>
  <c r="AQ129" i="15"/>
  <c r="AQ120" i="14"/>
  <c r="AQ121" i="15"/>
  <c r="AQ122" i="15"/>
  <c r="AQ124" i="15"/>
  <c r="AQ118" i="14"/>
  <c r="AQ119" i="14"/>
  <c r="AQ128" i="15"/>
  <c r="AQ117" i="14"/>
  <c r="AR81" i="14"/>
  <c r="AR100" i="14" s="1"/>
  <c r="AR43" i="14"/>
  <c r="AQ63" i="14"/>
  <c r="AR84" i="15"/>
  <c r="AR105" i="15" s="1"/>
  <c r="AR43" i="15"/>
  <c r="AQ64" i="15"/>
  <c r="AT77" i="14"/>
  <c r="AT96" i="14" s="1"/>
  <c r="AT39" i="14"/>
  <c r="AS59" i="14"/>
  <c r="AQ94" i="15"/>
  <c r="AQ95" i="15" s="1"/>
  <c r="AP109" i="14"/>
  <c r="AP114" i="14"/>
  <c r="AP129" i="14" s="1"/>
  <c r="AR80" i="15"/>
  <c r="AR101" i="15" s="1"/>
  <c r="AR39" i="15"/>
  <c r="AQ60" i="15"/>
  <c r="AQ121" i="14"/>
  <c r="AQ123" i="15"/>
  <c r="AS86" i="14"/>
  <c r="AS48" i="14"/>
  <c r="AR68" i="14"/>
  <c r="AR82" i="15"/>
  <c r="AR103" i="15" s="1"/>
  <c r="AR41" i="15"/>
  <c r="AQ62" i="15"/>
  <c r="AQ89" i="14"/>
  <c r="AQ90" i="14" s="1"/>
  <c r="AR79" i="14"/>
  <c r="AR98" i="14" s="1"/>
  <c r="AR41" i="14"/>
  <c r="AQ61" i="14"/>
  <c r="AQ53" i="15"/>
  <c r="AR37" i="15"/>
  <c r="AS78" i="15" s="1"/>
  <c r="AQ58" i="15"/>
  <c r="AP115" i="15"/>
  <c r="AQ99" i="15"/>
  <c r="AP120" i="15"/>
  <c r="AP136" i="15" s="1"/>
  <c r="AS82" i="14"/>
  <c r="AS44" i="14"/>
  <c r="AR64" i="14"/>
  <c r="AS78" i="14"/>
  <c r="AS97" i="14" s="1"/>
  <c r="AS40" i="14"/>
  <c r="AR60" i="14"/>
  <c r="AR106" i="15"/>
  <c r="AQ127" i="15"/>
  <c r="AQ116" i="14"/>
  <c r="AR76" i="14"/>
  <c r="AR38" i="14"/>
  <c r="AQ58" i="14"/>
  <c r="AR83" i="15"/>
  <c r="AR104" i="15" s="1"/>
  <c r="AR42" i="15"/>
  <c r="AQ63" i="15"/>
  <c r="AQ125" i="14"/>
  <c r="AR87" i="14"/>
  <c r="AR106" i="14" s="1"/>
  <c r="AR49" i="14"/>
  <c r="AQ69" i="14"/>
  <c r="AR79" i="15"/>
  <c r="AR100" i="15" s="1"/>
  <c r="AR38" i="15"/>
  <c r="AQ59" i="15"/>
  <c r="AP72" i="14"/>
  <c r="AR80" i="14"/>
  <c r="AR99" i="14" s="1"/>
  <c r="AR42" i="14"/>
  <c r="AQ62" i="14"/>
  <c r="AQ122" i="14"/>
  <c r="AR87" i="15"/>
  <c r="AR108" i="15" s="1"/>
  <c r="AR46" i="15"/>
  <c r="AQ67" i="15"/>
  <c r="AQ126" i="14"/>
  <c r="AQ123" i="14"/>
  <c r="AS83" i="14"/>
  <c r="AS102" i="14" s="1"/>
  <c r="AS45" i="14"/>
  <c r="AR65" i="14"/>
  <c r="AT85" i="15"/>
  <c r="AT44" i="15"/>
  <c r="AS65" i="15"/>
  <c r="AR75" i="14"/>
  <c r="AR94" i="14" s="1"/>
  <c r="AQ52" i="14"/>
  <c r="AR37" i="14"/>
  <c r="AQ57" i="14"/>
  <c r="AT84" i="14"/>
  <c r="AT103" i="14" s="1"/>
  <c r="AT46" i="14"/>
  <c r="AS66" i="14"/>
  <c r="AR86" i="15"/>
  <c r="AR107" i="15" s="1"/>
  <c r="AR45" i="15"/>
  <c r="AQ66" i="15"/>
  <c r="AQ124" i="14"/>
  <c r="AQ64" i="12"/>
  <c r="AP44" i="12"/>
  <c r="AR47" i="12"/>
  <c r="AQ36" i="12"/>
  <c r="AR33" i="12"/>
  <c r="AQ41" i="12"/>
  <c r="AP58" i="12"/>
  <c r="AQ55" i="12"/>
  <c r="AP63" i="12"/>
  <c r="AP66" i="12" s="1"/>
  <c r="AR48" i="12"/>
  <c r="AR56" i="12" s="1"/>
  <c r="AR34" i="12"/>
  <c r="AQ42" i="12"/>
  <c r="AR151" i="16" l="1"/>
  <c r="AS86" i="16"/>
  <c r="AR156" i="16"/>
  <c r="AS224" i="16"/>
  <c r="AQ44" i="12"/>
  <c r="AR62" i="18"/>
  <c r="AR63" i="18" s="1"/>
  <c r="AS40" i="15"/>
  <c r="AR61" i="15"/>
  <c r="AS81" i="15"/>
  <c r="AS102" i="15" s="1"/>
  <c r="AT35" i="18"/>
  <c r="AT60" i="18"/>
  <c r="AT73" i="18" s="1"/>
  <c r="AP88" i="18"/>
  <c r="AT56" i="18"/>
  <c r="AT69" i="18" s="1"/>
  <c r="AT31" i="18"/>
  <c r="AT44" i="18" s="1"/>
  <c r="AQ74" i="15"/>
  <c r="AS101" i="14"/>
  <c r="AS105" i="14"/>
  <c r="AR95" i="14"/>
  <c r="AR115" i="14" s="1"/>
  <c r="AQ72" i="14"/>
  <c r="AS85" i="14"/>
  <c r="AS104" i="14" s="1"/>
  <c r="AS47" i="14"/>
  <c r="AS67" i="14" s="1"/>
  <c r="AT102" i="17"/>
  <c r="AT129" i="17" s="1"/>
  <c r="AT156" i="17" s="1"/>
  <c r="AT50" i="17"/>
  <c r="AS77" i="17"/>
  <c r="AY47" i="17"/>
  <c r="AY74" i="17" s="1"/>
  <c r="AY99" i="17"/>
  <c r="AX74" i="17"/>
  <c r="AS58" i="17"/>
  <c r="AS110" i="17"/>
  <c r="AS137" i="17" s="1"/>
  <c r="AR85" i="17"/>
  <c r="AQ93" i="17"/>
  <c r="AS159" i="17"/>
  <c r="AT109" i="17"/>
  <c r="AT57" i="17"/>
  <c r="AS84" i="17"/>
  <c r="AT53" i="17"/>
  <c r="AT105" i="17"/>
  <c r="AT132" i="17" s="1"/>
  <c r="AS80" i="17"/>
  <c r="AT115" i="17"/>
  <c r="AT63" i="17"/>
  <c r="AV54" i="17"/>
  <c r="AV106" i="17"/>
  <c r="AU81" i="17"/>
  <c r="AS103" i="17"/>
  <c r="AS130" i="17" s="1"/>
  <c r="AS157" i="17" s="1"/>
  <c r="AS51" i="17"/>
  <c r="AS78" i="17" s="1"/>
  <c r="AT108" i="17"/>
  <c r="AT135" i="17" s="1"/>
  <c r="AT56" i="17"/>
  <c r="AS83" i="17"/>
  <c r="AT52" i="17"/>
  <c r="AT104" i="17"/>
  <c r="AT131" i="17" s="1"/>
  <c r="AS79" i="17"/>
  <c r="AS59" i="17"/>
  <c r="AS111" i="17"/>
  <c r="AS138" i="17" s="1"/>
  <c r="AS165" i="17" s="1"/>
  <c r="AT96" i="17"/>
  <c r="AT44" i="17"/>
  <c r="AS71" i="17"/>
  <c r="AS143" i="17"/>
  <c r="AR170" i="17"/>
  <c r="AP172" i="17"/>
  <c r="AR118" i="17"/>
  <c r="AR119" i="17" s="1"/>
  <c r="AS123" i="17"/>
  <c r="AR150" i="17"/>
  <c r="AS167" i="17"/>
  <c r="AS83" i="18"/>
  <c r="AS155" i="17"/>
  <c r="AS85" i="18"/>
  <c r="AS142" i="17"/>
  <c r="AR169" i="17"/>
  <c r="AR164" i="17"/>
  <c r="AS82" i="18"/>
  <c r="AT126" i="17"/>
  <c r="AS153" i="17"/>
  <c r="AT45" i="17"/>
  <c r="AT97" i="17"/>
  <c r="AS72" i="17"/>
  <c r="AS136" i="17"/>
  <c r="AR163" i="17"/>
  <c r="AT32" i="18"/>
  <c r="AT57" i="18"/>
  <c r="AT70" i="18" s="1"/>
  <c r="AS45" i="18"/>
  <c r="AS141" i="17"/>
  <c r="AR168" i="17"/>
  <c r="AT125" i="17"/>
  <c r="AS152" i="17"/>
  <c r="AS48" i="17"/>
  <c r="AS100" i="17"/>
  <c r="AR75" i="17"/>
  <c r="AR124" i="17"/>
  <c r="AQ145" i="17"/>
  <c r="AQ151" i="17"/>
  <c r="AY64" i="17"/>
  <c r="AY116" i="17"/>
  <c r="AX91" i="17"/>
  <c r="AU133" i="17"/>
  <c r="AT160" i="17"/>
  <c r="AS162" i="17"/>
  <c r="AS81" i="18"/>
  <c r="AU62" i="17"/>
  <c r="AU114" i="17"/>
  <c r="AT89" i="17"/>
  <c r="AR134" i="17"/>
  <c r="AQ161" i="17"/>
  <c r="AT55" i="18"/>
  <c r="AT68" i="18" s="1"/>
  <c r="AT30" i="18"/>
  <c r="AS43" i="18"/>
  <c r="AS158" i="17"/>
  <c r="AS33" i="18"/>
  <c r="AS58" i="18"/>
  <c r="AR46" i="18"/>
  <c r="AS86" i="18"/>
  <c r="AR67" i="18"/>
  <c r="AQ75" i="18"/>
  <c r="AQ80" i="18"/>
  <c r="AS29" i="18"/>
  <c r="AR37" i="18"/>
  <c r="AS54" i="18"/>
  <c r="AR42" i="18"/>
  <c r="AT61" i="17"/>
  <c r="AT113" i="17"/>
  <c r="AT140" i="17" s="1"/>
  <c r="AS88" i="17"/>
  <c r="AR139" i="17"/>
  <c r="AQ166" i="17"/>
  <c r="AT49" i="17"/>
  <c r="AT101" i="17"/>
  <c r="AT128" i="17" s="1"/>
  <c r="AS76" i="17"/>
  <c r="AS55" i="17"/>
  <c r="AS107" i="17"/>
  <c r="AR82" i="17"/>
  <c r="AR127" i="17"/>
  <c r="AQ154" i="17"/>
  <c r="AR66" i="17"/>
  <c r="AV46" i="17"/>
  <c r="AV98" i="17"/>
  <c r="AU73" i="17"/>
  <c r="AT34" i="18"/>
  <c r="AT59" i="18"/>
  <c r="AT72" i="18" s="1"/>
  <c r="AS47" i="18"/>
  <c r="AQ50" i="18"/>
  <c r="AR71" i="18"/>
  <c r="AQ84" i="18"/>
  <c r="AS60" i="17"/>
  <c r="AS112" i="17"/>
  <c r="AR87" i="17"/>
  <c r="AR371" i="16"/>
  <c r="AR385" i="16"/>
  <c r="AR419" i="16"/>
  <c r="AR387" i="16"/>
  <c r="AR415" i="16"/>
  <c r="AR407" i="16"/>
  <c r="AR392" i="16"/>
  <c r="AR411" i="16"/>
  <c r="AR370" i="16"/>
  <c r="AR367" i="16"/>
  <c r="AR395" i="16"/>
  <c r="AR397" i="16"/>
  <c r="AR383" i="16"/>
  <c r="AR389" i="16"/>
  <c r="AR379" i="16"/>
  <c r="AR393" i="16"/>
  <c r="AR403" i="16"/>
  <c r="AR369" i="16"/>
  <c r="AR376" i="16"/>
  <c r="AR399" i="16"/>
  <c r="AR373" i="16"/>
  <c r="AR388" i="16"/>
  <c r="AR377" i="16"/>
  <c r="AR391" i="16"/>
  <c r="AR375" i="16"/>
  <c r="AR380" i="16"/>
  <c r="AR381" i="16"/>
  <c r="AR384" i="16"/>
  <c r="AS241" i="16"/>
  <c r="AS311" i="16" s="1"/>
  <c r="AS103" i="16"/>
  <c r="AR173" i="16"/>
  <c r="AS324" i="16"/>
  <c r="AR394" i="16"/>
  <c r="AS346" i="16"/>
  <c r="AR416" i="16"/>
  <c r="AS335" i="16"/>
  <c r="AR405" i="16"/>
  <c r="AS243" i="16"/>
  <c r="AS313" i="16" s="1"/>
  <c r="AS105" i="16"/>
  <c r="AR175" i="16"/>
  <c r="AS236" i="16"/>
  <c r="AS306" i="16" s="1"/>
  <c r="AS98" i="16"/>
  <c r="AR168" i="16"/>
  <c r="AT265" i="16"/>
  <c r="AT127" i="16"/>
  <c r="AS197" i="16"/>
  <c r="AS271" i="16"/>
  <c r="AS341" i="16" s="1"/>
  <c r="AS133" i="16"/>
  <c r="AR203" i="16"/>
  <c r="AS342" i="16"/>
  <c r="AR412" i="16"/>
  <c r="AT282" i="16"/>
  <c r="AT144" i="16"/>
  <c r="AS214" i="16"/>
  <c r="AS316" i="16"/>
  <c r="AR386" i="16"/>
  <c r="AT260" i="16"/>
  <c r="AT122" i="16"/>
  <c r="AS192" i="16"/>
  <c r="AS331" i="16"/>
  <c r="AR401" i="16"/>
  <c r="AS344" i="16"/>
  <c r="AR414" i="16"/>
  <c r="AS336" i="16"/>
  <c r="AR406" i="16"/>
  <c r="AT274" i="16"/>
  <c r="AT136" i="16"/>
  <c r="AS206" i="16"/>
  <c r="AT242" i="16"/>
  <c r="AT104" i="16"/>
  <c r="AS174" i="16"/>
  <c r="AS298" i="16"/>
  <c r="AR368" i="16"/>
  <c r="AS338" i="16"/>
  <c r="AR408" i="16"/>
  <c r="AS351" i="16"/>
  <c r="AR421" i="16"/>
  <c r="AU228" i="16"/>
  <c r="AU90" i="16"/>
  <c r="AT160" i="16"/>
  <c r="AS347" i="16"/>
  <c r="AR417" i="16"/>
  <c r="AS245" i="16"/>
  <c r="AS315" i="16" s="1"/>
  <c r="AS107" i="16"/>
  <c r="AR177" i="16"/>
  <c r="AS233" i="16"/>
  <c r="AS303" i="16" s="1"/>
  <c r="AS95" i="16"/>
  <c r="AR165" i="16"/>
  <c r="AU232" i="16"/>
  <c r="AU94" i="16"/>
  <c r="AT164" i="16"/>
  <c r="AS350" i="16"/>
  <c r="AR420" i="16"/>
  <c r="AS230" i="16"/>
  <c r="AS300" i="16" s="1"/>
  <c r="AS92" i="16"/>
  <c r="AR162" i="16"/>
  <c r="AQ221" i="16"/>
  <c r="AT270" i="16"/>
  <c r="AT132" i="16"/>
  <c r="AS202" i="16"/>
  <c r="AU258" i="16"/>
  <c r="AU120" i="16"/>
  <c r="AT190" i="16"/>
  <c r="AS332" i="16"/>
  <c r="AR402" i="16"/>
  <c r="AT278" i="16"/>
  <c r="AT140" i="16"/>
  <c r="AS210" i="16"/>
  <c r="AR295" i="16"/>
  <c r="AR359" i="16" s="1"/>
  <c r="AQ365" i="16"/>
  <c r="AQ429" i="16" s="1"/>
  <c r="AS348" i="16"/>
  <c r="AR418" i="16"/>
  <c r="AS308" i="16"/>
  <c r="AR378" i="16"/>
  <c r="AS231" i="16"/>
  <c r="AS301" i="16" s="1"/>
  <c r="AS93" i="16"/>
  <c r="AR163" i="16"/>
  <c r="AS229" i="16"/>
  <c r="AS299" i="16" s="1"/>
  <c r="AS91" i="16"/>
  <c r="AR161" i="16"/>
  <c r="AT256" i="16"/>
  <c r="AT118" i="16"/>
  <c r="AS188" i="16"/>
  <c r="AS239" i="16"/>
  <c r="AS309" i="16" s="1"/>
  <c r="AS101" i="16"/>
  <c r="AR171" i="16"/>
  <c r="AS267" i="16"/>
  <c r="AS337" i="16" s="1"/>
  <c r="AS129" i="16"/>
  <c r="AR199" i="16"/>
  <c r="AS302" i="16"/>
  <c r="AR372" i="16"/>
  <c r="AT269" i="16"/>
  <c r="AT131" i="16"/>
  <c r="AS201" i="16"/>
  <c r="AS255" i="16"/>
  <c r="AS325" i="16" s="1"/>
  <c r="AS117" i="16"/>
  <c r="AR187" i="16"/>
  <c r="AT250" i="16"/>
  <c r="AT112" i="16"/>
  <c r="AS182" i="16"/>
  <c r="AS294" i="16"/>
  <c r="AR364" i="16"/>
  <c r="AT266" i="16"/>
  <c r="AT128" i="16"/>
  <c r="AS198" i="16"/>
  <c r="AS257" i="16"/>
  <c r="AS327" i="16" s="1"/>
  <c r="AS119" i="16"/>
  <c r="AR189" i="16"/>
  <c r="AS328" i="16"/>
  <c r="AR398" i="16"/>
  <c r="AS240" i="16"/>
  <c r="AS310" i="16" s="1"/>
  <c r="AS102" i="16"/>
  <c r="AR172" i="16"/>
  <c r="AS275" i="16"/>
  <c r="AS345" i="16" s="1"/>
  <c r="AS137" i="16"/>
  <c r="AR207" i="16"/>
  <c r="AT262" i="16"/>
  <c r="AT124" i="16"/>
  <c r="AS194" i="16"/>
  <c r="AS326" i="16"/>
  <c r="AR396" i="16"/>
  <c r="AT226" i="16"/>
  <c r="AT88" i="16"/>
  <c r="AS158" i="16"/>
  <c r="AS225" i="16"/>
  <c r="AS87" i="16"/>
  <c r="AR157" i="16"/>
  <c r="AT281" i="16"/>
  <c r="AT143" i="16"/>
  <c r="AS213" i="16"/>
  <c r="AS343" i="16"/>
  <c r="AR413" i="16"/>
  <c r="AS253" i="16"/>
  <c r="AS323" i="16" s="1"/>
  <c r="AS115" i="16"/>
  <c r="AR185" i="16"/>
  <c r="AT280" i="16"/>
  <c r="AT142" i="16"/>
  <c r="AS212" i="16"/>
  <c r="AS249" i="16"/>
  <c r="AS319" i="16" s="1"/>
  <c r="AS111" i="16"/>
  <c r="AR181" i="16"/>
  <c r="AT234" i="16"/>
  <c r="AT96" i="16"/>
  <c r="AS166" i="16"/>
  <c r="AS244" i="16"/>
  <c r="AS314" i="16" s="1"/>
  <c r="AS106" i="16"/>
  <c r="AR176" i="16"/>
  <c r="AT268" i="16"/>
  <c r="AT130" i="16"/>
  <c r="AS200" i="16"/>
  <c r="AS296" i="16"/>
  <c r="AR366" i="16"/>
  <c r="AS251" i="16"/>
  <c r="AS321" i="16" s="1"/>
  <c r="AS113" i="16"/>
  <c r="AR183" i="16"/>
  <c r="AS312" i="16"/>
  <c r="AR382" i="16"/>
  <c r="AS227" i="16"/>
  <c r="AS297" i="16" s="1"/>
  <c r="AS89" i="16"/>
  <c r="AR159" i="16"/>
  <c r="AR289" i="16"/>
  <c r="AR290" i="16" s="1"/>
  <c r="AT246" i="16"/>
  <c r="AT108" i="16"/>
  <c r="AS178" i="16"/>
  <c r="AS340" i="16"/>
  <c r="AR410" i="16"/>
  <c r="AT273" i="16"/>
  <c r="AT135" i="16"/>
  <c r="AS205" i="16"/>
  <c r="AS263" i="16"/>
  <c r="AS333" i="16" s="1"/>
  <c r="AS125" i="16"/>
  <c r="AR195" i="16"/>
  <c r="AS235" i="16"/>
  <c r="AS305" i="16" s="1"/>
  <c r="AS97" i="16"/>
  <c r="AR167" i="16"/>
  <c r="AT238" i="16"/>
  <c r="AT100" i="16"/>
  <c r="AS170" i="16"/>
  <c r="AS279" i="16"/>
  <c r="AS349" i="16" s="1"/>
  <c r="AS141" i="16"/>
  <c r="AR211" i="16"/>
  <c r="AS252" i="16"/>
  <c r="AS322" i="16" s="1"/>
  <c r="AS114" i="16"/>
  <c r="AR184" i="16"/>
  <c r="AS237" i="16"/>
  <c r="AS307" i="16" s="1"/>
  <c r="AS99" i="16"/>
  <c r="AR169" i="16"/>
  <c r="AS339" i="16"/>
  <c r="AR409" i="16"/>
  <c r="AU272" i="16"/>
  <c r="AU134" i="16"/>
  <c r="AT204" i="16"/>
  <c r="AT277" i="16"/>
  <c r="AT139" i="16"/>
  <c r="AS209" i="16"/>
  <c r="AS247" i="16"/>
  <c r="AS317" i="16" s="1"/>
  <c r="AS109" i="16"/>
  <c r="AR179" i="16"/>
  <c r="AS320" i="16"/>
  <c r="AR390" i="16"/>
  <c r="AT261" i="16"/>
  <c r="AT123" i="16"/>
  <c r="AS193" i="16"/>
  <c r="AS259" i="16"/>
  <c r="AS329" i="16" s="1"/>
  <c r="AS121" i="16"/>
  <c r="AR191" i="16"/>
  <c r="AS352" i="16"/>
  <c r="AR422" i="16"/>
  <c r="AS330" i="16"/>
  <c r="AR400" i="16"/>
  <c r="AT254" i="16"/>
  <c r="AT116" i="16"/>
  <c r="AS186" i="16"/>
  <c r="AT276" i="16"/>
  <c r="AT138" i="16"/>
  <c r="AS208" i="16"/>
  <c r="AU264" i="16"/>
  <c r="AU126" i="16"/>
  <c r="AT196" i="16"/>
  <c r="AS304" i="16"/>
  <c r="AR374" i="16"/>
  <c r="AS248" i="16"/>
  <c r="AS318" i="16" s="1"/>
  <c r="AS110" i="16"/>
  <c r="AR180" i="16"/>
  <c r="AS334" i="16"/>
  <c r="AR404" i="16"/>
  <c r="AR126" i="14"/>
  <c r="AR119" i="14"/>
  <c r="AR124" i="15"/>
  <c r="AR120" i="14"/>
  <c r="AR129" i="15"/>
  <c r="AR121" i="15"/>
  <c r="AR125" i="15"/>
  <c r="AR122" i="15"/>
  <c r="AR128" i="15"/>
  <c r="AR118" i="14"/>
  <c r="AR126" i="15"/>
  <c r="AR125" i="14"/>
  <c r="AS79" i="14"/>
  <c r="AS98" i="14" s="1"/>
  <c r="AS41" i="14"/>
  <c r="AR61" i="14"/>
  <c r="AQ109" i="14"/>
  <c r="AQ114" i="14"/>
  <c r="AQ129" i="14" s="1"/>
  <c r="AU77" i="14"/>
  <c r="AU96" i="14" s="1"/>
  <c r="AU39" i="14"/>
  <c r="AT59" i="14"/>
  <c r="AR116" i="14"/>
  <c r="AS37" i="15"/>
  <c r="AT78" i="15" s="1"/>
  <c r="AR53" i="15"/>
  <c r="AR58" i="15"/>
  <c r="AR123" i="15"/>
  <c r="AR122" i="14"/>
  <c r="AR124" i="14"/>
  <c r="AS75" i="14"/>
  <c r="AS94" i="14" s="1"/>
  <c r="AR52" i="14"/>
  <c r="AS37" i="14"/>
  <c r="AR57" i="14"/>
  <c r="AS87" i="14"/>
  <c r="AS106" i="14" s="1"/>
  <c r="AS49" i="14"/>
  <c r="AR69" i="14"/>
  <c r="AS106" i="15"/>
  <c r="AR127" i="15"/>
  <c r="AS81" i="14"/>
  <c r="AS100" i="14" s="1"/>
  <c r="AS43" i="14"/>
  <c r="AR63" i="14"/>
  <c r="AR117" i="14"/>
  <c r="AS80" i="14"/>
  <c r="AS99" i="14" s="1"/>
  <c r="AS42" i="14"/>
  <c r="AR62" i="14"/>
  <c r="AS79" i="15"/>
  <c r="AS100" i="15" s="1"/>
  <c r="AS38" i="15"/>
  <c r="AR59" i="15"/>
  <c r="AQ115" i="15"/>
  <c r="AR99" i="15"/>
  <c r="AQ120" i="15"/>
  <c r="AQ136" i="15" s="1"/>
  <c r="AS82" i="15"/>
  <c r="AS103" i="15" s="1"/>
  <c r="AS41" i="15"/>
  <c r="AR62" i="15"/>
  <c r="AR121" i="14"/>
  <c r="AS86" i="15"/>
  <c r="AS107" i="15" s="1"/>
  <c r="AS45" i="15"/>
  <c r="AR66" i="15"/>
  <c r="AU85" i="15"/>
  <c r="AU44" i="15"/>
  <c r="AT65" i="15"/>
  <c r="AR89" i="14"/>
  <c r="AR90" i="14" s="1"/>
  <c r="AT83" i="14"/>
  <c r="AT102" i="14" s="1"/>
  <c r="AT45" i="14"/>
  <c r="AS65" i="14"/>
  <c r="AS76" i="14"/>
  <c r="AS38" i="14"/>
  <c r="AR58" i="14"/>
  <c r="AR94" i="15"/>
  <c r="AR95" i="15" s="1"/>
  <c r="AT86" i="14"/>
  <c r="AT48" i="14"/>
  <c r="AS68" i="14"/>
  <c r="AS80" i="15"/>
  <c r="AS101" i="15" s="1"/>
  <c r="AS39" i="15"/>
  <c r="AR60" i="15"/>
  <c r="AS84" i="15"/>
  <c r="AS105" i="15" s="1"/>
  <c r="AS43" i="15"/>
  <c r="AR64" i="15"/>
  <c r="AU84" i="14"/>
  <c r="AU103" i="14" s="1"/>
  <c r="AU46" i="14"/>
  <c r="AT66" i="14"/>
  <c r="AR123" i="14"/>
  <c r="AS87" i="15"/>
  <c r="AS108" i="15" s="1"/>
  <c r="AS46" i="15"/>
  <c r="AR67" i="15"/>
  <c r="AS83" i="15"/>
  <c r="AS104" i="15" s="1"/>
  <c r="AS42" i="15"/>
  <c r="AR63" i="15"/>
  <c r="AT78" i="14"/>
  <c r="AT97" i="14" s="1"/>
  <c r="AT40" i="14"/>
  <c r="AS60" i="14"/>
  <c r="AT82" i="14"/>
  <c r="AT44" i="14"/>
  <c r="AS64" i="14"/>
  <c r="AR64" i="12"/>
  <c r="AQ58" i="12"/>
  <c r="AR55" i="12"/>
  <c r="AQ63" i="12"/>
  <c r="AQ66" i="12" s="1"/>
  <c r="AR36" i="12"/>
  <c r="AS33" i="12"/>
  <c r="AS47" i="12"/>
  <c r="AR41" i="12"/>
  <c r="AR50" i="12"/>
  <c r="AR51" i="12" s="1"/>
  <c r="AS48" i="12"/>
  <c r="AS56" i="12" s="1"/>
  <c r="AS34" i="12"/>
  <c r="AR42" i="12"/>
  <c r="AS151" i="16" l="1"/>
  <c r="AT224" i="16"/>
  <c r="AT86" i="16"/>
  <c r="AS156" i="16"/>
  <c r="AS62" i="18"/>
  <c r="AS63" i="18" s="1"/>
  <c r="AS50" i="12"/>
  <c r="AS51" i="12" s="1"/>
  <c r="AQ88" i="18"/>
  <c r="AU31" i="18"/>
  <c r="AU44" i="18" s="1"/>
  <c r="AU56" i="18"/>
  <c r="AU69" i="18" s="1"/>
  <c r="AU60" i="18"/>
  <c r="AU73" i="18" s="1"/>
  <c r="AU35" i="18"/>
  <c r="AT48" i="18"/>
  <c r="AS61" i="15"/>
  <c r="AT81" i="15"/>
  <c r="AT102" i="15" s="1"/>
  <c r="AT40" i="15"/>
  <c r="AR74" i="15"/>
  <c r="AT101" i="14"/>
  <c r="AS95" i="14"/>
  <c r="AS115" i="14" s="1"/>
  <c r="AT105" i="14"/>
  <c r="AT85" i="14"/>
  <c r="AT104" i="14" s="1"/>
  <c r="AT47" i="14"/>
  <c r="AT67" i="14" s="1"/>
  <c r="AU102" i="17"/>
  <c r="AU129" i="17" s="1"/>
  <c r="AU156" i="17" s="1"/>
  <c r="AT77" i="17"/>
  <c r="AU50" i="17"/>
  <c r="AT110" i="17"/>
  <c r="AT137" i="17" s="1"/>
  <c r="AT58" i="17"/>
  <c r="AS85" i="17"/>
  <c r="AZ47" i="17"/>
  <c r="AZ99" i="17"/>
  <c r="AR93" i="17"/>
  <c r="AT159" i="17"/>
  <c r="AT59" i="17"/>
  <c r="AT111" i="17"/>
  <c r="AT138" i="17" s="1"/>
  <c r="AT165" i="17" s="1"/>
  <c r="AS86" i="17"/>
  <c r="AU56" i="17"/>
  <c r="AU83" i="17" s="1"/>
  <c r="AU108" i="17"/>
  <c r="AU135" i="17" s="1"/>
  <c r="AT83" i="17"/>
  <c r="AU115" i="17"/>
  <c r="AU63" i="17"/>
  <c r="AU90" i="17" s="1"/>
  <c r="AU57" i="17"/>
  <c r="AU109" i="17"/>
  <c r="AT103" i="17"/>
  <c r="AT130" i="17" s="1"/>
  <c r="AT157" i="17" s="1"/>
  <c r="AT51" i="17"/>
  <c r="AT78" i="17" s="1"/>
  <c r="AU44" i="17"/>
  <c r="AU96" i="17"/>
  <c r="AT71" i="17"/>
  <c r="AU52" i="17"/>
  <c r="AU104" i="17"/>
  <c r="AU131" i="17" s="1"/>
  <c r="AT79" i="17"/>
  <c r="AW54" i="17"/>
  <c r="AW106" i="17"/>
  <c r="AV81" i="17"/>
  <c r="AU105" i="17"/>
  <c r="AU132" i="17" s="1"/>
  <c r="AU53" i="17"/>
  <c r="AT80" i="17"/>
  <c r="AT90" i="17"/>
  <c r="AT84" i="17"/>
  <c r="AT143" i="17"/>
  <c r="AS170" i="17"/>
  <c r="AS118" i="17"/>
  <c r="AS119" i="17" s="1"/>
  <c r="AT123" i="17"/>
  <c r="AS150" i="17"/>
  <c r="AT83" i="18"/>
  <c r="AS124" i="17"/>
  <c r="AR145" i="17"/>
  <c r="AR151" i="17"/>
  <c r="AS164" i="17"/>
  <c r="AT86" i="18"/>
  <c r="AU30" i="18"/>
  <c r="AU55" i="18"/>
  <c r="AU68" i="18" s="1"/>
  <c r="AT43" i="18"/>
  <c r="AT141" i="17"/>
  <c r="AS168" i="17"/>
  <c r="AU45" i="17"/>
  <c r="AU97" i="17"/>
  <c r="AT72" i="17"/>
  <c r="AV133" i="17"/>
  <c r="AU160" i="17"/>
  <c r="AT136" i="17"/>
  <c r="AS163" i="17"/>
  <c r="AS127" i="17"/>
  <c r="AR154" i="17"/>
  <c r="AT33" i="18"/>
  <c r="AT58" i="18"/>
  <c r="AS46" i="18"/>
  <c r="AT81" i="18"/>
  <c r="AS139" i="17"/>
  <c r="AR166" i="17"/>
  <c r="AU126" i="17"/>
  <c r="AT153" i="17"/>
  <c r="AT167" i="17"/>
  <c r="AT60" i="17"/>
  <c r="AT112" i="17"/>
  <c r="AS87" i="17"/>
  <c r="AS71" i="18"/>
  <c r="AR84" i="18"/>
  <c r="AU34" i="18"/>
  <c r="AU59" i="18"/>
  <c r="AU72" i="18" s="1"/>
  <c r="AT47" i="18"/>
  <c r="AU49" i="17"/>
  <c r="AU101" i="17"/>
  <c r="AU128" i="17" s="1"/>
  <c r="AT76" i="17"/>
  <c r="AR50" i="18"/>
  <c r="AQ172" i="17"/>
  <c r="AU125" i="17"/>
  <c r="AT152" i="17"/>
  <c r="AT82" i="18"/>
  <c r="AT55" i="17"/>
  <c r="AT107" i="17"/>
  <c r="AS82" i="17"/>
  <c r="AU61" i="17"/>
  <c r="AU113" i="17"/>
  <c r="AU140" i="17" s="1"/>
  <c r="AT88" i="17"/>
  <c r="AT29" i="18"/>
  <c r="AS37" i="18"/>
  <c r="AT54" i="18"/>
  <c r="AS42" i="18"/>
  <c r="AS134" i="17"/>
  <c r="AR161" i="17"/>
  <c r="AT85" i="18"/>
  <c r="AT155" i="17"/>
  <c r="AW46" i="17"/>
  <c r="AW98" i="17"/>
  <c r="AV73" i="17"/>
  <c r="AS67" i="18"/>
  <c r="AR75" i="18"/>
  <c r="AR80" i="18"/>
  <c r="AT158" i="17"/>
  <c r="AV62" i="17"/>
  <c r="AV114" i="17"/>
  <c r="AU89" i="17"/>
  <c r="AZ64" i="17"/>
  <c r="AZ116" i="17"/>
  <c r="AY91" i="17"/>
  <c r="AT48" i="17"/>
  <c r="AT100" i="17"/>
  <c r="AS75" i="17"/>
  <c r="AT162" i="17"/>
  <c r="AU32" i="18"/>
  <c r="AU57" i="18"/>
  <c r="AU70" i="18" s="1"/>
  <c r="AT45" i="18"/>
  <c r="AS66" i="17"/>
  <c r="AT142" i="17"/>
  <c r="AS169" i="17"/>
  <c r="AS377" i="16"/>
  <c r="AS391" i="16"/>
  <c r="AS384" i="16"/>
  <c r="AS415" i="16"/>
  <c r="AS397" i="16"/>
  <c r="AS369" i="16"/>
  <c r="AS411" i="16"/>
  <c r="AS370" i="16"/>
  <c r="AS373" i="16"/>
  <c r="AS383" i="16"/>
  <c r="AS379" i="16"/>
  <c r="AS388" i="16"/>
  <c r="AS392" i="16"/>
  <c r="AS367" i="16"/>
  <c r="AS380" i="16"/>
  <c r="AS371" i="16"/>
  <c r="AS375" i="16"/>
  <c r="AS393" i="16"/>
  <c r="AS395" i="16"/>
  <c r="AS385" i="16"/>
  <c r="AS399" i="16"/>
  <c r="AS387" i="16"/>
  <c r="AS419" i="16"/>
  <c r="AS389" i="16"/>
  <c r="AS376" i="16"/>
  <c r="AS403" i="16"/>
  <c r="AS407" i="16"/>
  <c r="AV264" i="16"/>
  <c r="AV126" i="16"/>
  <c r="AU196" i="16"/>
  <c r="AT244" i="16"/>
  <c r="AT314" i="16" s="1"/>
  <c r="AT106" i="16"/>
  <c r="AS176" i="16"/>
  <c r="AU280" i="16"/>
  <c r="AU142" i="16"/>
  <c r="AT212" i="16"/>
  <c r="AT253" i="16"/>
  <c r="AT323" i="16" s="1"/>
  <c r="AT115" i="16"/>
  <c r="AS185" i="16"/>
  <c r="AT225" i="16"/>
  <c r="AT87" i="16"/>
  <c r="AS157" i="16"/>
  <c r="AT230" i="16"/>
  <c r="AT300" i="16" s="1"/>
  <c r="AT92" i="16"/>
  <c r="AS162" i="16"/>
  <c r="AT245" i="16"/>
  <c r="AT315" i="16" s="1"/>
  <c r="AT107" i="16"/>
  <c r="AS177" i="16"/>
  <c r="AT351" i="16"/>
  <c r="AS421" i="16"/>
  <c r="AU282" i="16"/>
  <c r="AU144" i="16"/>
  <c r="AT214" i="16"/>
  <c r="AT342" i="16"/>
  <c r="AS412" i="16"/>
  <c r="AT243" i="16"/>
  <c r="AT313" i="16" s="1"/>
  <c r="AT105" i="16"/>
  <c r="AS175" i="16"/>
  <c r="AT346" i="16"/>
  <c r="AS416" i="16"/>
  <c r="AS381" i="16"/>
  <c r="AT247" i="16"/>
  <c r="AT317" i="16" s="1"/>
  <c r="AT109" i="16"/>
  <c r="AS179" i="16"/>
  <c r="AT235" i="16"/>
  <c r="AT305" i="16" s="1"/>
  <c r="AT97" i="16"/>
  <c r="AS167" i="16"/>
  <c r="AT227" i="16"/>
  <c r="AT297" i="16" s="1"/>
  <c r="AT89" i="16"/>
  <c r="AS159" i="16"/>
  <c r="AT296" i="16"/>
  <c r="AS366" i="16"/>
  <c r="AT249" i="16"/>
  <c r="AT319" i="16" s="1"/>
  <c r="AT111" i="16"/>
  <c r="AS181" i="16"/>
  <c r="AT343" i="16"/>
  <c r="AS413" i="16"/>
  <c r="AU281" i="16"/>
  <c r="AU143" i="16"/>
  <c r="AT213" i="16"/>
  <c r="AT302" i="16"/>
  <c r="AS372" i="16"/>
  <c r="AU270" i="16"/>
  <c r="AU132" i="16"/>
  <c r="AT202" i="16"/>
  <c r="AT298" i="16"/>
  <c r="AS368" i="16"/>
  <c r="AT236" i="16"/>
  <c r="AT306" i="16" s="1"/>
  <c r="AT98" i="16"/>
  <c r="AS168" i="16"/>
  <c r="AT304" i="16"/>
  <c r="AS374" i="16"/>
  <c r="AT259" i="16"/>
  <c r="AT329" i="16" s="1"/>
  <c r="AT121" i="16"/>
  <c r="AS191" i="16"/>
  <c r="AU261" i="16"/>
  <c r="AU123" i="16"/>
  <c r="AT193" i="16"/>
  <c r="AT339" i="16"/>
  <c r="AS409" i="16"/>
  <c r="AU268" i="16"/>
  <c r="AU130" i="16"/>
  <c r="AT200" i="16"/>
  <c r="AS289" i="16"/>
  <c r="AS290" i="16" s="1"/>
  <c r="AT257" i="16"/>
  <c r="AT327" i="16" s="1"/>
  <c r="AT119" i="16"/>
  <c r="AS189" i="16"/>
  <c r="AV232" i="16"/>
  <c r="AV94" i="16"/>
  <c r="AU164" i="16"/>
  <c r="AT233" i="16"/>
  <c r="AT303" i="16" s="1"/>
  <c r="AT95" i="16"/>
  <c r="AS165" i="16"/>
  <c r="AV228" i="16"/>
  <c r="AV90" i="16"/>
  <c r="AU160" i="16"/>
  <c r="AU277" i="16"/>
  <c r="AU139" i="16"/>
  <c r="AT209" i="16"/>
  <c r="AT263" i="16"/>
  <c r="AT333" i="16" s="1"/>
  <c r="AT125" i="16"/>
  <c r="AS195" i="16"/>
  <c r="AU273" i="16"/>
  <c r="AU135" i="16"/>
  <c r="AT205" i="16"/>
  <c r="AT251" i="16"/>
  <c r="AT321" i="16" s="1"/>
  <c r="AT113" i="16"/>
  <c r="AS183" i="16"/>
  <c r="AT326" i="16"/>
  <c r="AS396" i="16"/>
  <c r="AT255" i="16"/>
  <c r="AT325" i="16" s="1"/>
  <c r="AT117" i="16"/>
  <c r="AS187" i="16"/>
  <c r="AU269" i="16"/>
  <c r="AU131" i="16"/>
  <c r="AT201" i="16"/>
  <c r="AT267" i="16"/>
  <c r="AT337" i="16" s="1"/>
  <c r="AT129" i="16"/>
  <c r="AS199" i="16"/>
  <c r="AT241" i="16"/>
  <c r="AT311" i="16" s="1"/>
  <c r="AT103" i="16"/>
  <c r="AS173" i="16"/>
  <c r="AU246" i="16"/>
  <c r="AU108" i="16"/>
  <c r="AT178" i="16"/>
  <c r="AT239" i="16"/>
  <c r="AT309" i="16" s="1"/>
  <c r="AT101" i="16"/>
  <c r="AS171" i="16"/>
  <c r="AT229" i="16"/>
  <c r="AT299" i="16" s="1"/>
  <c r="AT91" i="16"/>
  <c r="AS161" i="16"/>
  <c r="AT348" i="16"/>
  <c r="AS418" i="16"/>
  <c r="AV258" i="16"/>
  <c r="AV120" i="16"/>
  <c r="AU190" i="16"/>
  <c r="AT350" i="16"/>
  <c r="AS420" i="16"/>
  <c r="AT338" i="16"/>
  <c r="AS408" i="16"/>
  <c r="AT316" i="16"/>
  <c r="AS386" i="16"/>
  <c r="AU265" i="16"/>
  <c r="AU127" i="16"/>
  <c r="AT197" i="16"/>
  <c r="AT248" i="16"/>
  <c r="AT318" i="16" s="1"/>
  <c r="AT110" i="16"/>
  <c r="AS180" i="16"/>
  <c r="AU254" i="16"/>
  <c r="AU116" i="16"/>
  <c r="AT186" i="16"/>
  <c r="AV272" i="16"/>
  <c r="AV134" i="16"/>
  <c r="AU204" i="16"/>
  <c r="AT252" i="16"/>
  <c r="AT322" i="16" s="1"/>
  <c r="AT114" i="16"/>
  <c r="AS184" i="16"/>
  <c r="AU238" i="16"/>
  <c r="AU100" i="16"/>
  <c r="AT170" i="16"/>
  <c r="AU234" i="16"/>
  <c r="AU96" i="16"/>
  <c r="AT166" i="16"/>
  <c r="AU226" i="16"/>
  <c r="AU88" i="16"/>
  <c r="AT158" i="16"/>
  <c r="AT294" i="16"/>
  <c r="AS364" i="16"/>
  <c r="AU250" i="16"/>
  <c r="AU112" i="16"/>
  <c r="AT182" i="16"/>
  <c r="AU256" i="16"/>
  <c r="AU118" i="16"/>
  <c r="AT188" i="16"/>
  <c r="AT231" i="16"/>
  <c r="AT301" i="16" s="1"/>
  <c r="AT93" i="16"/>
  <c r="AS163" i="16"/>
  <c r="AT308" i="16"/>
  <c r="AS378" i="16"/>
  <c r="AS295" i="16"/>
  <c r="AS359" i="16" s="1"/>
  <c r="AR365" i="16"/>
  <c r="AR429" i="16" s="1"/>
  <c r="AU278" i="16"/>
  <c r="AU140" i="16"/>
  <c r="AT210" i="16"/>
  <c r="AT344" i="16"/>
  <c r="AS414" i="16"/>
  <c r="AU260" i="16"/>
  <c r="AU122" i="16"/>
  <c r="AT192" i="16"/>
  <c r="AT335" i="16"/>
  <c r="AS405" i="16"/>
  <c r="AT324" i="16"/>
  <c r="AS394" i="16"/>
  <c r="AT352" i="16"/>
  <c r="AS422" i="16"/>
  <c r="AT320" i="16"/>
  <c r="AS390" i="16"/>
  <c r="AT279" i="16"/>
  <c r="AT349" i="16" s="1"/>
  <c r="AT141" i="16"/>
  <c r="AS211" i="16"/>
  <c r="AT312" i="16"/>
  <c r="AS382" i="16"/>
  <c r="AU262" i="16"/>
  <c r="AU124" i="16"/>
  <c r="AT194" i="16"/>
  <c r="AT240" i="16"/>
  <c r="AT310" i="16" s="1"/>
  <c r="AT102" i="16"/>
  <c r="AS172" i="16"/>
  <c r="AT328" i="16"/>
  <c r="AS398" i="16"/>
  <c r="AU266" i="16"/>
  <c r="AU128" i="16"/>
  <c r="AT198" i="16"/>
  <c r="AT332" i="16"/>
  <c r="AS402" i="16"/>
  <c r="AT336" i="16"/>
  <c r="AS406" i="16"/>
  <c r="AT331" i="16"/>
  <c r="AS401" i="16"/>
  <c r="AT271" i="16"/>
  <c r="AT341" i="16" s="1"/>
  <c r="AT133" i="16"/>
  <c r="AS203" i="16"/>
  <c r="AT334" i="16"/>
  <c r="AS404" i="16"/>
  <c r="AU276" i="16"/>
  <c r="AU138" i="16"/>
  <c r="AT208" i="16"/>
  <c r="AT330" i="16"/>
  <c r="AS400" i="16"/>
  <c r="AT237" i="16"/>
  <c r="AT307" i="16" s="1"/>
  <c r="AT99" i="16"/>
  <c r="AS169" i="16"/>
  <c r="AT340" i="16"/>
  <c r="AS410" i="16"/>
  <c r="AR221" i="16"/>
  <c r="AT275" i="16"/>
  <c r="AT345" i="16" s="1"/>
  <c r="AT137" i="16"/>
  <c r="AS207" i="16"/>
  <c r="AT347" i="16"/>
  <c r="AS417" i="16"/>
  <c r="AU242" i="16"/>
  <c r="AU104" i="16"/>
  <c r="AT174" i="16"/>
  <c r="AU274" i="16"/>
  <c r="AU136" i="16"/>
  <c r="AT206" i="16"/>
  <c r="AS125" i="15"/>
  <c r="AS121" i="15"/>
  <c r="AS126" i="14"/>
  <c r="AS122" i="15"/>
  <c r="AS129" i="15"/>
  <c r="AS126" i="15"/>
  <c r="AS118" i="14"/>
  <c r="AS128" i="15"/>
  <c r="AS124" i="15"/>
  <c r="AS119" i="14"/>
  <c r="AS120" i="14"/>
  <c r="AT83" i="15"/>
  <c r="AT104" i="15" s="1"/>
  <c r="AT42" i="15"/>
  <c r="AS63" i="15"/>
  <c r="AT87" i="15"/>
  <c r="AT108" i="15" s="1"/>
  <c r="AT46" i="15"/>
  <c r="AS67" i="15"/>
  <c r="AT81" i="14"/>
  <c r="AT100" i="14" s="1"/>
  <c r="AT43" i="14"/>
  <c r="AS63" i="14"/>
  <c r="AV84" i="14"/>
  <c r="AV103" i="14" s="1"/>
  <c r="AV46" i="14"/>
  <c r="AU66" i="14"/>
  <c r="AT84" i="15"/>
  <c r="AT105" i="15" s="1"/>
  <c r="AT43" i="15"/>
  <c r="AS64" i="15"/>
  <c r="AT76" i="14"/>
  <c r="AT38" i="14"/>
  <c r="AS58" i="14"/>
  <c r="AS116" i="14"/>
  <c r="AS125" i="14"/>
  <c r="AT80" i="15"/>
  <c r="AT101" i="15" s="1"/>
  <c r="AT39" i="15"/>
  <c r="AS60" i="15"/>
  <c r="AS89" i="14"/>
  <c r="AS90" i="14" s="1"/>
  <c r="AT37" i="15"/>
  <c r="AU78" i="15" s="1"/>
  <c r="AS53" i="15"/>
  <c r="AS58" i="15"/>
  <c r="AS121" i="14"/>
  <c r="AT80" i="14"/>
  <c r="AT99" i="14" s="1"/>
  <c r="AT42" i="14"/>
  <c r="AS62" i="14"/>
  <c r="AT87" i="14"/>
  <c r="AT106" i="14" s="1"/>
  <c r="AT49" i="14"/>
  <c r="AS69" i="14"/>
  <c r="AS124" i="14"/>
  <c r="AS123" i="15"/>
  <c r="AS117" i="14"/>
  <c r="AS94" i="15"/>
  <c r="AS95" i="15" s="1"/>
  <c r="AT86" i="15"/>
  <c r="AT107" i="15" s="1"/>
  <c r="AT45" i="15"/>
  <c r="AS66" i="15"/>
  <c r="AR115" i="15"/>
  <c r="AS99" i="15"/>
  <c r="AR120" i="15"/>
  <c r="AR136" i="15" s="1"/>
  <c r="AU78" i="14"/>
  <c r="AU97" i="14" s="1"/>
  <c r="AU40" i="14"/>
  <c r="AT60" i="14"/>
  <c r="AU86" i="14"/>
  <c r="AU48" i="14"/>
  <c r="AT68" i="14"/>
  <c r="AT82" i="15"/>
  <c r="AT103" i="15" s="1"/>
  <c r="AT41" i="15"/>
  <c r="AS62" i="15"/>
  <c r="AT79" i="15"/>
  <c r="AT100" i="15" s="1"/>
  <c r="AT38" i="15"/>
  <c r="AS59" i="15"/>
  <c r="AT106" i="15"/>
  <c r="AS127" i="15"/>
  <c r="AS122" i="14"/>
  <c r="AT79" i="14"/>
  <c r="AT98" i="14" s="1"/>
  <c r="AT41" i="14"/>
  <c r="AS61" i="14"/>
  <c r="AR72" i="14"/>
  <c r="AV77" i="14"/>
  <c r="AV96" i="14" s="1"/>
  <c r="AV39" i="14"/>
  <c r="AU59" i="14"/>
  <c r="AR109" i="14"/>
  <c r="AR114" i="14"/>
  <c r="AR129" i="14" s="1"/>
  <c r="AU82" i="14"/>
  <c r="AU44" i="14"/>
  <c r="AT64" i="14"/>
  <c r="AS123" i="14"/>
  <c r="AV85" i="15"/>
  <c r="AV44" i="15"/>
  <c r="AU65" i="15"/>
  <c r="AU83" i="14"/>
  <c r="AU102" i="14" s="1"/>
  <c r="AU45" i="14"/>
  <c r="AT65" i="14"/>
  <c r="AT75" i="14"/>
  <c r="AT94" i="14" s="1"/>
  <c r="AS52" i="14"/>
  <c r="AT37" i="14"/>
  <c r="AS57" i="14"/>
  <c r="AS64" i="12"/>
  <c r="AT34" i="12"/>
  <c r="AT48" i="12"/>
  <c r="AT56" i="12" s="1"/>
  <c r="AS42" i="12"/>
  <c r="AR44" i="12"/>
  <c r="AT47" i="12"/>
  <c r="AS36" i="12"/>
  <c r="AT33" i="12"/>
  <c r="AS41" i="12"/>
  <c r="AS55" i="12"/>
  <c r="AR58" i="12"/>
  <c r="AR63" i="12"/>
  <c r="AR66" i="12" s="1"/>
  <c r="AT151" i="16" l="1"/>
  <c r="AU224" i="16"/>
  <c r="AU86" i="16"/>
  <c r="AT156" i="16"/>
  <c r="AU101" i="14"/>
  <c r="AT62" i="18"/>
  <c r="AT63" i="18" s="1"/>
  <c r="AT50" i="12"/>
  <c r="AT51" i="12" s="1"/>
  <c r="AS50" i="18"/>
  <c r="AR88" i="18"/>
  <c r="AU81" i="15"/>
  <c r="AU102" i="15" s="1"/>
  <c r="AU40" i="15"/>
  <c r="AT61" i="15"/>
  <c r="AV60" i="18"/>
  <c r="AV73" i="18" s="1"/>
  <c r="AV35" i="18"/>
  <c r="AU48" i="18"/>
  <c r="AS44" i="12"/>
  <c r="AV31" i="18"/>
  <c r="AV56" i="18"/>
  <c r="AV69" i="18" s="1"/>
  <c r="AS74" i="15"/>
  <c r="AU105" i="14"/>
  <c r="AT95" i="14"/>
  <c r="AT115" i="14" s="1"/>
  <c r="AT89" i="14"/>
  <c r="AT90" i="14" s="1"/>
  <c r="AU85" i="14"/>
  <c r="AU104" i="14" s="1"/>
  <c r="AU47" i="14"/>
  <c r="AU67" i="14" s="1"/>
  <c r="AV50" i="17"/>
  <c r="AV102" i="17"/>
  <c r="AV129" i="17" s="1"/>
  <c r="AV156" i="17" s="1"/>
  <c r="AU77" i="17"/>
  <c r="BA99" i="17"/>
  <c r="BA47" i="17"/>
  <c r="BA74" i="17" s="1"/>
  <c r="AZ74" i="17"/>
  <c r="AU58" i="17"/>
  <c r="AU85" i="17" s="1"/>
  <c r="AU110" i="17"/>
  <c r="AU137" i="17" s="1"/>
  <c r="AT85" i="17"/>
  <c r="AU159" i="17"/>
  <c r="AT86" i="17"/>
  <c r="AU111" i="17"/>
  <c r="AU138" i="17" s="1"/>
  <c r="AU165" i="17" s="1"/>
  <c r="AU59" i="17"/>
  <c r="AU86" i="17" s="1"/>
  <c r="AU51" i="17"/>
  <c r="AU78" i="17" s="1"/>
  <c r="AU103" i="17"/>
  <c r="AU130" i="17" s="1"/>
  <c r="AU157" i="17" s="1"/>
  <c r="AX54" i="17"/>
  <c r="AX106" i="17"/>
  <c r="AW81" i="17"/>
  <c r="AS93" i="17"/>
  <c r="AV53" i="17"/>
  <c r="AV105" i="17"/>
  <c r="AV132" i="17" s="1"/>
  <c r="AU80" i="17"/>
  <c r="AV63" i="17"/>
  <c r="AV90" i="17" s="1"/>
  <c r="AV115" i="17"/>
  <c r="AT66" i="17"/>
  <c r="AV52" i="17"/>
  <c r="AV104" i="17"/>
  <c r="AV131" i="17" s="1"/>
  <c r="AU79" i="17"/>
  <c r="AV44" i="17"/>
  <c r="AV96" i="17"/>
  <c r="AU71" i="17"/>
  <c r="AV56" i="17"/>
  <c r="AV108" i="17"/>
  <c r="AV135" i="17" s="1"/>
  <c r="AV57" i="17"/>
  <c r="AV109" i="17"/>
  <c r="AU84" i="17"/>
  <c r="AU143" i="17"/>
  <c r="AT170" i="17"/>
  <c r="AU123" i="17"/>
  <c r="AT150" i="17"/>
  <c r="AT118" i="17"/>
  <c r="AT119" i="17" s="1"/>
  <c r="AU167" i="17"/>
  <c r="AU81" i="18"/>
  <c r="AU83" i="18"/>
  <c r="AU85" i="18"/>
  <c r="AT164" i="17"/>
  <c r="AV61" i="17"/>
  <c r="AV113" i="17"/>
  <c r="AV140" i="17" s="1"/>
  <c r="AU88" i="17"/>
  <c r="AV34" i="18"/>
  <c r="AV59" i="18"/>
  <c r="AV72" i="18" s="1"/>
  <c r="AU47" i="18"/>
  <c r="AT67" i="18"/>
  <c r="AS75" i="18"/>
  <c r="AS80" i="18"/>
  <c r="AR172" i="17"/>
  <c r="AT139" i="17"/>
  <c r="AS166" i="17"/>
  <c r="BA64" i="17"/>
  <c r="BA116" i="17"/>
  <c r="AZ91" i="17"/>
  <c r="AV49" i="17"/>
  <c r="AV101" i="17"/>
  <c r="AV128" i="17" s="1"/>
  <c r="AU76" i="17"/>
  <c r="AT127" i="17"/>
  <c r="AS154" i="17"/>
  <c r="AU136" i="17"/>
  <c r="AT163" i="17"/>
  <c r="AW133" i="17"/>
  <c r="AV160" i="17"/>
  <c r="AV32" i="18"/>
  <c r="AV57" i="18"/>
  <c r="AV70" i="18" s="1"/>
  <c r="AU45" i="18"/>
  <c r="AU29" i="18"/>
  <c r="AT37" i="18"/>
  <c r="AU54" i="18"/>
  <c r="AT42" i="18"/>
  <c r="AU33" i="18"/>
  <c r="AU58" i="18"/>
  <c r="AT46" i="18"/>
  <c r="AV45" i="17"/>
  <c r="AV97" i="17"/>
  <c r="AU72" i="17"/>
  <c r="AV30" i="18"/>
  <c r="AV55" i="18"/>
  <c r="AV68" i="18" s="1"/>
  <c r="AU43" i="18"/>
  <c r="AU158" i="17"/>
  <c r="AU155" i="17"/>
  <c r="AU82" i="18"/>
  <c r="AU142" i="17"/>
  <c r="AT169" i="17"/>
  <c r="AV125" i="17"/>
  <c r="AU152" i="17"/>
  <c r="AT71" i="18"/>
  <c r="AS84" i="18"/>
  <c r="AT124" i="17"/>
  <c r="AS145" i="17"/>
  <c r="AS151" i="17"/>
  <c r="AT134" i="17"/>
  <c r="AS161" i="17"/>
  <c r="AU141" i="17"/>
  <c r="AT168" i="17"/>
  <c r="AU86" i="18"/>
  <c r="AU48" i="17"/>
  <c r="AU100" i="17"/>
  <c r="AT75" i="17"/>
  <c r="AX46" i="17"/>
  <c r="AX98" i="17"/>
  <c r="AW73" i="17"/>
  <c r="AU60" i="17"/>
  <c r="AU112" i="17"/>
  <c r="AT87" i="17"/>
  <c r="AU162" i="17"/>
  <c r="AW62" i="17"/>
  <c r="AW114" i="17"/>
  <c r="AV89" i="17"/>
  <c r="AU55" i="17"/>
  <c r="AU107" i="17"/>
  <c r="AT82" i="17"/>
  <c r="AV126" i="17"/>
  <c r="AU153" i="17"/>
  <c r="AT371" i="16"/>
  <c r="AT381" i="16"/>
  <c r="AT367" i="16"/>
  <c r="AT380" i="16"/>
  <c r="AT419" i="16"/>
  <c r="AT395" i="16"/>
  <c r="AT370" i="16"/>
  <c r="AT384" i="16"/>
  <c r="AT373" i="16"/>
  <c r="AT377" i="16"/>
  <c r="AT379" i="16"/>
  <c r="AT411" i="16"/>
  <c r="AT407" i="16"/>
  <c r="AT397" i="16"/>
  <c r="AT389" i="16"/>
  <c r="AT375" i="16"/>
  <c r="AT393" i="16"/>
  <c r="AT415" i="16"/>
  <c r="AT403" i="16"/>
  <c r="AT376" i="16"/>
  <c r="AT383" i="16"/>
  <c r="AT392" i="16"/>
  <c r="AT388" i="16"/>
  <c r="AT391" i="16"/>
  <c r="AT387" i="16"/>
  <c r="AT385" i="16"/>
  <c r="AT369" i="16"/>
  <c r="AT399" i="16"/>
  <c r="AU347" i="16"/>
  <c r="AT417" i="16"/>
  <c r="AU331" i="16"/>
  <c r="AT401" i="16"/>
  <c r="AU344" i="16"/>
  <c r="AT414" i="16"/>
  <c r="AW272" i="16"/>
  <c r="AW134" i="16"/>
  <c r="AV204" i="16"/>
  <c r="AU248" i="16"/>
  <c r="AU318" i="16" s="1"/>
  <c r="AU110" i="16"/>
  <c r="AT180" i="16"/>
  <c r="AV265" i="16"/>
  <c r="AV127" i="16"/>
  <c r="AU197" i="16"/>
  <c r="AU350" i="16"/>
  <c r="AT420" i="16"/>
  <c r="AU267" i="16"/>
  <c r="AU337" i="16" s="1"/>
  <c r="AU129" i="16"/>
  <c r="AT199" i="16"/>
  <c r="AU233" i="16"/>
  <c r="AU303" i="16" s="1"/>
  <c r="AU95" i="16"/>
  <c r="AT165" i="16"/>
  <c r="AU339" i="16"/>
  <c r="AT409" i="16"/>
  <c r="AU236" i="16"/>
  <c r="AU306" i="16" s="1"/>
  <c r="AU98" i="16"/>
  <c r="AT168" i="16"/>
  <c r="AU227" i="16"/>
  <c r="AU297" i="16" s="1"/>
  <c r="AU89" i="16"/>
  <c r="AT159" i="16"/>
  <c r="AU244" i="16"/>
  <c r="AU314" i="16" s="1"/>
  <c r="AU106" i="16"/>
  <c r="AT176" i="16"/>
  <c r="AW264" i="16"/>
  <c r="AW126" i="16"/>
  <c r="AV196" i="16"/>
  <c r="AU334" i="16"/>
  <c r="AT404" i="16"/>
  <c r="AV266" i="16"/>
  <c r="AV128" i="16"/>
  <c r="AU198" i="16"/>
  <c r="AV278" i="16"/>
  <c r="AV140" i="16"/>
  <c r="AU210" i="16"/>
  <c r="AU316" i="16"/>
  <c r="AT386" i="16"/>
  <c r="AU348" i="16"/>
  <c r="AT418" i="16"/>
  <c r="AV273" i="16"/>
  <c r="AV135" i="16"/>
  <c r="AU205" i="16"/>
  <c r="AV268" i="16"/>
  <c r="AV130" i="16"/>
  <c r="AU200" i="16"/>
  <c r="AU298" i="16"/>
  <c r="AT368" i="16"/>
  <c r="AU302" i="16"/>
  <c r="AT372" i="16"/>
  <c r="AU296" i="16"/>
  <c r="AT366" i="16"/>
  <c r="AS221" i="16"/>
  <c r="AV242" i="16"/>
  <c r="AV104" i="16"/>
  <c r="AU174" i="16"/>
  <c r="AU237" i="16"/>
  <c r="AU307" i="16" s="1"/>
  <c r="AU99" i="16"/>
  <c r="AT169" i="16"/>
  <c r="AU279" i="16"/>
  <c r="AU349" i="16" s="1"/>
  <c r="AU141" i="16"/>
  <c r="AT211" i="16"/>
  <c r="AV250" i="16"/>
  <c r="AV112" i="16"/>
  <c r="AU182" i="16"/>
  <c r="AU252" i="16"/>
  <c r="AU322" i="16" s="1"/>
  <c r="AU114" i="16"/>
  <c r="AT184" i="16"/>
  <c r="AU326" i="16"/>
  <c r="AT396" i="16"/>
  <c r="AV270" i="16"/>
  <c r="AV132" i="16"/>
  <c r="AU202" i="16"/>
  <c r="AU342" i="16"/>
  <c r="AT412" i="16"/>
  <c r="AU351" i="16"/>
  <c r="AT421" i="16"/>
  <c r="AU225" i="16"/>
  <c r="AU87" i="16"/>
  <c r="AT157" i="16"/>
  <c r="AV276" i="16"/>
  <c r="AV138" i="16"/>
  <c r="AU208" i="16"/>
  <c r="AU336" i="16"/>
  <c r="AT406" i="16"/>
  <c r="AU332" i="16"/>
  <c r="AT402" i="16"/>
  <c r="AU240" i="16"/>
  <c r="AU310" i="16" s="1"/>
  <c r="AU102" i="16"/>
  <c r="AT172" i="16"/>
  <c r="AV262" i="16"/>
  <c r="AV124" i="16"/>
  <c r="AU194" i="16"/>
  <c r="AU352" i="16"/>
  <c r="AT422" i="16"/>
  <c r="AT295" i="16"/>
  <c r="AT359" i="16" s="1"/>
  <c r="AS365" i="16"/>
  <c r="AS429" i="16" s="1"/>
  <c r="AV256" i="16"/>
  <c r="AV118" i="16"/>
  <c r="AU188" i="16"/>
  <c r="AU241" i="16"/>
  <c r="AU311" i="16" s="1"/>
  <c r="AU103" i="16"/>
  <c r="AT173" i="16"/>
  <c r="AU255" i="16"/>
  <c r="AU325" i="16" s="1"/>
  <c r="AU117" i="16"/>
  <c r="AT187" i="16"/>
  <c r="AU251" i="16"/>
  <c r="AU321" i="16" s="1"/>
  <c r="AU113" i="16"/>
  <c r="AT183" i="16"/>
  <c r="AU346" i="16"/>
  <c r="AT416" i="16"/>
  <c r="AU243" i="16"/>
  <c r="AU313" i="16" s="1"/>
  <c r="AU105" i="16"/>
  <c r="AT175" i="16"/>
  <c r="AV280" i="16"/>
  <c r="AV142" i="16"/>
  <c r="AU212" i="16"/>
  <c r="AU275" i="16"/>
  <c r="AU345" i="16" s="1"/>
  <c r="AU137" i="16"/>
  <c r="AT207" i="16"/>
  <c r="AV260" i="16"/>
  <c r="AV122" i="16"/>
  <c r="AU192" i="16"/>
  <c r="AU231" i="16"/>
  <c r="AU301" i="16" s="1"/>
  <c r="AU93" i="16"/>
  <c r="AT163" i="16"/>
  <c r="AW258" i="16"/>
  <c r="AW120" i="16"/>
  <c r="AV190" i="16"/>
  <c r="AW228" i="16"/>
  <c r="AW90" i="16"/>
  <c r="AV160" i="16"/>
  <c r="AU257" i="16"/>
  <c r="AU327" i="16" s="1"/>
  <c r="AU119" i="16"/>
  <c r="AT189" i="16"/>
  <c r="AU249" i="16"/>
  <c r="AU319" i="16" s="1"/>
  <c r="AU111" i="16"/>
  <c r="AT181" i="16"/>
  <c r="AU230" i="16"/>
  <c r="AU300" i="16" s="1"/>
  <c r="AU92" i="16"/>
  <c r="AT162" i="16"/>
  <c r="AT289" i="16"/>
  <c r="AT290" i="16" s="1"/>
  <c r="AU340" i="16"/>
  <c r="AT410" i="16"/>
  <c r="AU330" i="16"/>
  <c r="AT400" i="16"/>
  <c r="AU335" i="16"/>
  <c r="AT405" i="16"/>
  <c r="AV234" i="16"/>
  <c r="AV96" i="16"/>
  <c r="AU166" i="16"/>
  <c r="AV238" i="16"/>
  <c r="AV100" i="16"/>
  <c r="AU170" i="16"/>
  <c r="AV246" i="16"/>
  <c r="AV108" i="16"/>
  <c r="AU178" i="16"/>
  <c r="AV261" i="16"/>
  <c r="AV123" i="16"/>
  <c r="AU193" i="16"/>
  <c r="AU259" i="16"/>
  <c r="AU329" i="16" s="1"/>
  <c r="AU121" i="16"/>
  <c r="AT191" i="16"/>
  <c r="AU304" i="16"/>
  <c r="AT374" i="16"/>
  <c r="AU235" i="16"/>
  <c r="AU305" i="16" s="1"/>
  <c r="AU97" i="16"/>
  <c r="AT167" i="16"/>
  <c r="AU247" i="16"/>
  <c r="AU317" i="16" s="1"/>
  <c r="AU109" i="16"/>
  <c r="AT179" i="16"/>
  <c r="AV282" i="16"/>
  <c r="AV144" i="16"/>
  <c r="AU214" i="16"/>
  <c r="AV274" i="16"/>
  <c r="AV136" i="16"/>
  <c r="AU206" i="16"/>
  <c r="AU328" i="16"/>
  <c r="AT398" i="16"/>
  <c r="AU312" i="16"/>
  <c r="AT382" i="16"/>
  <c r="AU320" i="16"/>
  <c r="AT390" i="16"/>
  <c r="AU324" i="16"/>
  <c r="AT394" i="16"/>
  <c r="AV226" i="16"/>
  <c r="AV88" i="16"/>
  <c r="AU158" i="16"/>
  <c r="AU229" i="16"/>
  <c r="AU299" i="16" s="1"/>
  <c r="AU91" i="16"/>
  <c r="AT161" i="16"/>
  <c r="AU239" i="16"/>
  <c r="AU309" i="16" s="1"/>
  <c r="AU101" i="16"/>
  <c r="AT171" i="16"/>
  <c r="AV269" i="16"/>
  <c r="AV131" i="16"/>
  <c r="AU201" i="16"/>
  <c r="AU263" i="16"/>
  <c r="AU333" i="16" s="1"/>
  <c r="AU125" i="16"/>
  <c r="AT195" i="16"/>
  <c r="AV277" i="16"/>
  <c r="AV139" i="16"/>
  <c r="AU209" i="16"/>
  <c r="AW232" i="16"/>
  <c r="AW94" i="16"/>
  <c r="AV164" i="16"/>
  <c r="AV281" i="16"/>
  <c r="AV143" i="16"/>
  <c r="AU213" i="16"/>
  <c r="AU343" i="16"/>
  <c r="AT413" i="16"/>
  <c r="AU245" i="16"/>
  <c r="AU315" i="16" s="1"/>
  <c r="AU107" i="16"/>
  <c r="AT177" i="16"/>
  <c r="AU253" i="16"/>
  <c r="AU323" i="16" s="1"/>
  <c r="AU115" i="16"/>
  <c r="AT185" i="16"/>
  <c r="AU271" i="16"/>
  <c r="AU341" i="16" s="1"/>
  <c r="AU133" i="16"/>
  <c r="AT203" i="16"/>
  <c r="AU308" i="16"/>
  <c r="AT378" i="16"/>
  <c r="AU294" i="16"/>
  <c r="AT364" i="16"/>
  <c r="AV254" i="16"/>
  <c r="AV116" i="16"/>
  <c r="AU186" i="16"/>
  <c r="AU338" i="16"/>
  <c r="AT408" i="16"/>
  <c r="AT126" i="14"/>
  <c r="AT125" i="15"/>
  <c r="AT128" i="15"/>
  <c r="AT119" i="14"/>
  <c r="AT120" i="14"/>
  <c r="AT126" i="15"/>
  <c r="AT121" i="15"/>
  <c r="AT129" i="15"/>
  <c r="AT124" i="15"/>
  <c r="AT118" i="14"/>
  <c r="AT116" i="14"/>
  <c r="AU84" i="15"/>
  <c r="AU105" i="15" s="1"/>
  <c r="AU43" i="15"/>
  <c r="AT64" i="15"/>
  <c r="AU83" i="15"/>
  <c r="AU104" i="15" s="1"/>
  <c r="AU42" i="15"/>
  <c r="AT63" i="15"/>
  <c r="AW77" i="14"/>
  <c r="AW96" i="14" s="1"/>
  <c r="AW39" i="14"/>
  <c r="AV59" i="14"/>
  <c r="AT122" i="14"/>
  <c r="AU76" i="14"/>
  <c r="AU38" i="14"/>
  <c r="AT58" i="14"/>
  <c r="AS109" i="14"/>
  <c r="AS114" i="14"/>
  <c r="AS129" i="14" s="1"/>
  <c r="AU87" i="15"/>
  <c r="AU108" i="15" s="1"/>
  <c r="AU46" i="15"/>
  <c r="AT67" i="15"/>
  <c r="AT122" i="15"/>
  <c r="AV83" i="14"/>
  <c r="AV102" i="14" s="1"/>
  <c r="AV45" i="14"/>
  <c r="AU65" i="14"/>
  <c r="AU82" i="15"/>
  <c r="AU103" i="15" s="1"/>
  <c r="AU41" i="15"/>
  <c r="AT62" i="15"/>
  <c r="AU87" i="14"/>
  <c r="AU106" i="14" s="1"/>
  <c r="AU49" i="14"/>
  <c r="AT69" i="14"/>
  <c r="AT53" i="15"/>
  <c r="AU37" i="15"/>
  <c r="AV78" i="15" s="1"/>
  <c r="AT58" i="15"/>
  <c r="AT117" i="14"/>
  <c r="AT124" i="14"/>
  <c r="AT121" i="14"/>
  <c r="AT125" i="14"/>
  <c r="AT123" i="15"/>
  <c r="AV82" i="14"/>
  <c r="AV44" i="14"/>
  <c r="AU64" i="14"/>
  <c r="AW84" i="14"/>
  <c r="AW103" i="14" s="1"/>
  <c r="AW46" i="14"/>
  <c r="AV66" i="14"/>
  <c r="AU75" i="14"/>
  <c r="AU94" i="14" s="1"/>
  <c r="AT52" i="14"/>
  <c r="AU37" i="14"/>
  <c r="AT57" i="14"/>
  <c r="AW85" i="15"/>
  <c r="AW44" i="15"/>
  <c r="AV65" i="15"/>
  <c r="AV86" i="14"/>
  <c r="AV48" i="14"/>
  <c r="AU68" i="14"/>
  <c r="AU80" i="15"/>
  <c r="AU101" i="15" s="1"/>
  <c r="AU39" i="15"/>
  <c r="AT60" i="15"/>
  <c r="AS115" i="15"/>
  <c r="AT99" i="15"/>
  <c r="AS120" i="15"/>
  <c r="AS136" i="15" s="1"/>
  <c r="AU79" i="14"/>
  <c r="AU98" i="14" s="1"/>
  <c r="AU41" i="14"/>
  <c r="AT61" i="14"/>
  <c r="AU79" i="15"/>
  <c r="AU100" i="15" s="1"/>
  <c r="AU38" i="15"/>
  <c r="AT59" i="15"/>
  <c r="AV78" i="14"/>
  <c r="AV97" i="14" s="1"/>
  <c r="AV40" i="14"/>
  <c r="AU60" i="14"/>
  <c r="AU80" i="14"/>
  <c r="AU99" i="14" s="1"/>
  <c r="AU42" i="14"/>
  <c r="AT62" i="14"/>
  <c r="AS72" i="14"/>
  <c r="AT123" i="14"/>
  <c r="AT94" i="15"/>
  <c r="AT95" i="15" s="1"/>
  <c r="AU81" i="14"/>
  <c r="AU100" i="14" s="1"/>
  <c r="AU43" i="14"/>
  <c r="AT63" i="14"/>
  <c r="AU106" i="15"/>
  <c r="AT127" i="15"/>
  <c r="AU86" i="15"/>
  <c r="AU107" i="15" s="1"/>
  <c r="AU45" i="15"/>
  <c r="AT66" i="15"/>
  <c r="AT64" i="12"/>
  <c r="AU47" i="12"/>
  <c r="AU33" i="12"/>
  <c r="AT36" i="12"/>
  <c r="AT41" i="12"/>
  <c r="AT55" i="12"/>
  <c r="AS58" i="12"/>
  <c r="AS63" i="12"/>
  <c r="AS66" i="12" s="1"/>
  <c r="AU48" i="12"/>
  <c r="AU56" i="12" s="1"/>
  <c r="AU34" i="12"/>
  <c r="AT42" i="12"/>
  <c r="AU151" i="16" l="1"/>
  <c r="AV224" i="16"/>
  <c r="AV86" i="16"/>
  <c r="AU156" i="16"/>
  <c r="AV101" i="14"/>
  <c r="AS88" i="18"/>
  <c r="AW31" i="18"/>
  <c r="AW44" i="18" s="1"/>
  <c r="AW56" i="18"/>
  <c r="AW69" i="18" s="1"/>
  <c r="AW60" i="18"/>
  <c r="AW73" i="18" s="1"/>
  <c r="AW35" i="18"/>
  <c r="AV81" i="15"/>
  <c r="AV102" i="15" s="1"/>
  <c r="AV40" i="15"/>
  <c r="AU61" i="15"/>
  <c r="AV48" i="18"/>
  <c r="AU62" i="18"/>
  <c r="AU63" i="18" s="1"/>
  <c r="E12" i="18" s="1"/>
  <c r="I12" i="18" s="1"/>
  <c r="AV44" i="18"/>
  <c r="AT74" i="15"/>
  <c r="AU95" i="14"/>
  <c r="AU115" i="14" s="1"/>
  <c r="AV105" i="14"/>
  <c r="AV85" i="14"/>
  <c r="AV104" i="14" s="1"/>
  <c r="AV47" i="14"/>
  <c r="AV67" i="14" s="1"/>
  <c r="AW102" i="17"/>
  <c r="AW129" i="17" s="1"/>
  <c r="AW156" i="17" s="1"/>
  <c r="AW50" i="17"/>
  <c r="AV77" i="17"/>
  <c r="AV58" i="17"/>
  <c r="AV110" i="17"/>
  <c r="AV137" i="17" s="1"/>
  <c r="BB47" i="17"/>
  <c r="BB99" i="17"/>
  <c r="AT93" i="17"/>
  <c r="AV159" i="17"/>
  <c r="AY106" i="17"/>
  <c r="AY54" i="17"/>
  <c r="AX81" i="17"/>
  <c r="AW44" i="17"/>
  <c r="AW96" i="17"/>
  <c r="AV71" i="17"/>
  <c r="AW53" i="17"/>
  <c r="AW105" i="17"/>
  <c r="AW132" i="17" s="1"/>
  <c r="AV80" i="17"/>
  <c r="AV51" i="17"/>
  <c r="AV103" i="17"/>
  <c r="AV130" i="17" s="1"/>
  <c r="AW57" i="17"/>
  <c r="AW84" i="17" s="1"/>
  <c r="AW109" i="17"/>
  <c r="AV84" i="17"/>
  <c r="AW56" i="17"/>
  <c r="AW83" i="17" s="1"/>
  <c r="AW108" i="17"/>
  <c r="AW135" i="17" s="1"/>
  <c r="AV83" i="17"/>
  <c r="AW115" i="17"/>
  <c r="AW63" i="17"/>
  <c r="AW52" i="17"/>
  <c r="AW104" i="17"/>
  <c r="AW131" i="17" s="1"/>
  <c r="AV79" i="17"/>
  <c r="AV59" i="17"/>
  <c r="AV111" i="17"/>
  <c r="AV138" i="17" s="1"/>
  <c r="AV165" i="17" s="1"/>
  <c r="AU118" i="17"/>
  <c r="AU119" i="17" s="1"/>
  <c r="E12" i="17" s="1"/>
  <c r="I12" i="17" s="1"/>
  <c r="AV143" i="17"/>
  <c r="AU170" i="17"/>
  <c r="AV123" i="17"/>
  <c r="AU150" i="17"/>
  <c r="AV167" i="17"/>
  <c r="AV81" i="18"/>
  <c r="AV85" i="18"/>
  <c r="AV33" i="18"/>
  <c r="AV58" i="18"/>
  <c r="AU46" i="18"/>
  <c r="AU134" i="17"/>
  <c r="AT161" i="17"/>
  <c r="AV86" i="18"/>
  <c r="AX133" i="17"/>
  <c r="AW160" i="17"/>
  <c r="AV82" i="18"/>
  <c r="AW30" i="18"/>
  <c r="AW55" i="18"/>
  <c r="AW68" i="18" s="1"/>
  <c r="AV43" i="18"/>
  <c r="AT50" i="18"/>
  <c r="AU67" i="18"/>
  <c r="AT75" i="18"/>
  <c r="AT80" i="18"/>
  <c r="AV83" i="18"/>
  <c r="AU127" i="17"/>
  <c r="AT154" i="17"/>
  <c r="AW34" i="18"/>
  <c r="AW59" i="18"/>
  <c r="AW72" i="18" s="1"/>
  <c r="AV47" i="18"/>
  <c r="AX62" i="17"/>
  <c r="AX114" i="17"/>
  <c r="AW89" i="17"/>
  <c r="AW45" i="17"/>
  <c r="AW97" i="17"/>
  <c r="AV72" i="17"/>
  <c r="AV158" i="17"/>
  <c r="AY46" i="17"/>
  <c r="AY98" i="17"/>
  <c r="AX73" i="17"/>
  <c r="AW61" i="17"/>
  <c r="AW113" i="17"/>
  <c r="AW140" i="17" s="1"/>
  <c r="AV88" i="17"/>
  <c r="AU164" i="17"/>
  <c r="AW126" i="17"/>
  <c r="AV153" i="17"/>
  <c r="AV155" i="17"/>
  <c r="AV48" i="17"/>
  <c r="AV100" i="17"/>
  <c r="AU75" i="17"/>
  <c r="AV141" i="17"/>
  <c r="AU168" i="17"/>
  <c r="AU66" i="17"/>
  <c r="E4" i="17" s="1"/>
  <c r="AV136" i="17"/>
  <c r="AU163" i="17"/>
  <c r="AW49" i="17"/>
  <c r="AW101" i="17"/>
  <c r="AW128" i="17" s="1"/>
  <c r="AV76" i="17"/>
  <c r="AU71" i="18"/>
  <c r="AT84" i="18"/>
  <c r="AU139" i="17"/>
  <c r="AT166" i="17"/>
  <c r="AS172" i="17"/>
  <c r="AW32" i="18"/>
  <c r="AW57" i="18"/>
  <c r="AW70" i="18" s="1"/>
  <c r="AV45" i="18"/>
  <c r="BB64" i="17"/>
  <c r="BB116" i="17"/>
  <c r="BA91" i="17"/>
  <c r="AV55" i="17"/>
  <c r="AV107" i="17"/>
  <c r="AU82" i="17"/>
  <c r="AV162" i="17"/>
  <c r="AV60" i="17"/>
  <c r="AV112" i="17"/>
  <c r="AU87" i="17"/>
  <c r="AU124" i="17"/>
  <c r="AT145" i="17"/>
  <c r="AT151" i="17"/>
  <c r="AW125" i="17"/>
  <c r="AV152" i="17"/>
  <c r="AV142" i="17"/>
  <c r="AU169" i="17"/>
  <c r="AV29" i="18"/>
  <c r="AU37" i="18"/>
  <c r="E4" i="18" s="1"/>
  <c r="AV54" i="18"/>
  <c r="AU42" i="18"/>
  <c r="AU379" i="16"/>
  <c r="AU387" i="16"/>
  <c r="AU393" i="16"/>
  <c r="AU389" i="16"/>
  <c r="AU391" i="16"/>
  <c r="AU419" i="16"/>
  <c r="AU367" i="16"/>
  <c r="AU373" i="16"/>
  <c r="AU403" i="16"/>
  <c r="AU375" i="16"/>
  <c r="AU415" i="16"/>
  <c r="AU392" i="16"/>
  <c r="AU385" i="16"/>
  <c r="AU397" i="16"/>
  <c r="AU395" i="16"/>
  <c r="AU380" i="16"/>
  <c r="AU376" i="16"/>
  <c r="AU407" i="16"/>
  <c r="AU388" i="16"/>
  <c r="AU371" i="16"/>
  <c r="AU381" i="16"/>
  <c r="AU411" i="16"/>
  <c r="AU370" i="16"/>
  <c r="AU384" i="16"/>
  <c r="AV271" i="16"/>
  <c r="AV341" i="16" s="1"/>
  <c r="AV133" i="16"/>
  <c r="AU203" i="16"/>
  <c r="AW234" i="16"/>
  <c r="AW96" i="16"/>
  <c r="AV166" i="16"/>
  <c r="AV225" i="16"/>
  <c r="AV87" i="16"/>
  <c r="AU157" i="16"/>
  <c r="E4" i="16"/>
  <c r="AV236" i="16"/>
  <c r="AV306" i="16" s="1"/>
  <c r="AV98" i="16"/>
  <c r="AU168" i="16"/>
  <c r="AW238" i="16"/>
  <c r="AW100" i="16"/>
  <c r="AV170" i="16"/>
  <c r="AW278" i="16"/>
  <c r="AW140" i="16"/>
  <c r="AV210" i="16"/>
  <c r="AX264" i="16"/>
  <c r="AX126" i="16"/>
  <c r="AW196" i="16"/>
  <c r="AU399" i="16"/>
  <c r="AU369" i="16"/>
  <c r="AV231" i="16"/>
  <c r="AV301" i="16" s="1"/>
  <c r="AV93" i="16"/>
  <c r="AU163" i="16"/>
  <c r="AV332" i="16"/>
  <c r="AU402" i="16"/>
  <c r="AW270" i="16"/>
  <c r="AW132" i="16"/>
  <c r="AV202" i="16"/>
  <c r="AV248" i="16"/>
  <c r="AV318" i="16" s="1"/>
  <c r="AV110" i="16"/>
  <c r="AU180" i="16"/>
  <c r="AV230" i="16"/>
  <c r="AV300" i="16" s="1"/>
  <c r="AV92" i="16"/>
  <c r="AU162" i="16"/>
  <c r="AV294" i="16"/>
  <c r="AU364" i="16"/>
  <c r="AV308" i="16"/>
  <c r="AU378" i="16"/>
  <c r="AV239" i="16"/>
  <c r="AV309" i="16" s="1"/>
  <c r="AV101" i="16"/>
  <c r="AU171" i="16"/>
  <c r="AV229" i="16"/>
  <c r="AV299" i="16" s="1"/>
  <c r="AV91" i="16"/>
  <c r="AU161" i="16"/>
  <c r="AV324" i="16"/>
  <c r="AU394" i="16"/>
  <c r="AV312" i="16"/>
  <c r="AU382" i="16"/>
  <c r="AV249" i="16"/>
  <c r="AV319" i="16" s="1"/>
  <c r="AV111" i="16"/>
  <c r="AU181" i="16"/>
  <c r="AV352" i="16"/>
  <c r="AU422" i="16"/>
  <c r="AU289" i="16"/>
  <c r="AU290" i="16" s="1"/>
  <c r="E12" i="16" s="1"/>
  <c r="I12" i="16" s="1"/>
  <c r="AV342" i="16"/>
  <c r="AU412" i="16"/>
  <c r="AW242" i="16"/>
  <c r="AW104" i="16"/>
  <c r="AV174" i="16"/>
  <c r="AV233" i="16"/>
  <c r="AV303" i="16" s="1"/>
  <c r="AV95" i="16"/>
  <c r="AU165" i="16"/>
  <c r="AV347" i="16"/>
  <c r="AU417" i="16"/>
  <c r="AV343" i="16"/>
  <c r="AU413" i="16"/>
  <c r="AW260" i="16"/>
  <c r="AW122" i="16"/>
  <c r="AV192" i="16"/>
  <c r="AV298" i="16"/>
  <c r="AU368" i="16"/>
  <c r="AV263" i="16"/>
  <c r="AV333" i="16" s="1"/>
  <c r="AV125" i="16"/>
  <c r="AU195" i="16"/>
  <c r="AW226" i="16"/>
  <c r="AW88" i="16"/>
  <c r="AV158" i="16"/>
  <c r="AV275" i="16"/>
  <c r="AV345" i="16" s="1"/>
  <c r="AV137" i="16"/>
  <c r="AU207" i="16"/>
  <c r="AV241" i="16"/>
  <c r="AV311" i="16" s="1"/>
  <c r="AV103" i="16"/>
  <c r="AU173" i="16"/>
  <c r="AV240" i="16"/>
  <c r="AV310" i="16" s="1"/>
  <c r="AV102" i="16"/>
  <c r="AU172" i="16"/>
  <c r="AV237" i="16"/>
  <c r="AV307" i="16" s="1"/>
  <c r="AV99" i="16"/>
  <c r="AU169" i="16"/>
  <c r="AV302" i="16"/>
  <c r="AU372" i="16"/>
  <c r="AV227" i="16"/>
  <c r="AV297" i="16" s="1"/>
  <c r="AV89" i="16"/>
  <c r="AU159" i="16"/>
  <c r="AW265" i="16"/>
  <c r="AW127" i="16"/>
  <c r="AV197" i="16"/>
  <c r="AW281" i="16"/>
  <c r="AW143" i="16"/>
  <c r="AV213" i="16"/>
  <c r="AV344" i="16"/>
  <c r="AU414" i="16"/>
  <c r="AU383" i="16"/>
  <c r="AV259" i="16"/>
  <c r="AV329" i="16" s="1"/>
  <c r="AV121" i="16"/>
  <c r="AU191" i="16"/>
  <c r="AW277" i="16"/>
  <c r="AW139" i="16"/>
  <c r="AV209" i="16"/>
  <c r="AW282" i="16"/>
  <c r="AW144" i="16"/>
  <c r="AV214" i="16"/>
  <c r="AV330" i="16"/>
  <c r="AU400" i="16"/>
  <c r="AV255" i="16"/>
  <c r="AV325" i="16" s="1"/>
  <c r="AV117" i="16"/>
  <c r="AU187" i="16"/>
  <c r="AW276" i="16"/>
  <c r="AW138" i="16"/>
  <c r="AV208" i="16"/>
  <c r="AV279" i="16"/>
  <c r="AV349" i="16" s="1"/>
  <c r="AV141" i="16"/>
  <c r="AU211" i="16"/>
  <c r="AV331" i="16"/>
  <c r="AU401" i="16"/>
  <c r="AV253" i="16"/>
  <c r="AV323" i="16" s="1"/>
  <c r="AV115" i="16"/>
  <c r="AU185" i="16"/>
  <c r="AV340" i="16"/>
  <c r="AU410" i="16"/>
  <c r="AW254" i="16"/>
  <c r="AW116" i="16"/>
  <c r="AV186" i="16"/>
  <c r="AV247" i="16"/>
  <c r="AV317" i="16" s="1"/>
  <c r="AV109" i="16"/>
  <c r="AU179" i="16"/>
  <c r="AW256" i="16"/>
  <c r="AW118" i="16"/>
  <c r="AV188" i="16"/>
  <c r="AV338" i="16"/>
  <c r="AU408" i="16"/>
  <c r="AW274" i="16"/>
  <c r="AW136" i="16"/>
  <c r="AV206" i="16"/>
  <c r="AW261" i="16"/>
  <c r="AW123" i="16"/>
  <c r="AV193" i="16"/>
  <c r="AX228" i="16"/>
  <c r="AX90" i="16"/>
  <c r="AW160" i="16"/>
  <c r="AV346" i="16"/>
  <c r="AU416" i="16"/>
  <c r="AV251" i="16"/>
  <c r="AV321" i="16" s="1"/>
  <c r="AV113" i="16"/>
  <c r="AU183" i="16"/>
  <c r="AW250" i="16"/>
  <c r="AW112" i="16"/>
  <c r="AV182" i="16"/>
  <c r="AV296" i="16"/>
  <c r="AU366" i="16"/>
  <c r="AV334" i="16"/>
  <c r="AU404" i="16"/>
  <c r="AV244" i="16"/>
  <c r="AV314" i="16" s="1"/>
  <c r="AV106" i="16"/>
  <c r="AU176" i="16"/>
  <c r="AW269" i="16"/>
  <c r="AW131" i="16"/>
  <c r="AV201" i="16"/>
  <c r="AU377" i="16"/>
  <c r="AW280" i="16"/>
  <c r="AW142" i="16"/>
  <c r="AV212" i="16"/>
  <c r="AV245" i="16"/>
  <c r="AV315" i="16" s="1"/>
  <c r="AV107" i="16"/>
  <c r="AU177" i="16"/>
  <c r="AV328" i="16"/>
  <c r="AU398" i="16"/>
  <c r="AV304" i="16"/>
  <c r="AU374" i="16"/>
  <c r="AV335" i="16"/>
  <c r="AU405" i="16"/>
  <c r="AU295" i="16"/>
  <c r="AT365" i="16"/>
  <c r="AT429" i="16" s="1"/>
  <c r="AW262" i="16"/>
  <c r="AW124" i="16"/>
  <c r="AV194" i="16"/>
  <c r="AV336" i="16"/>
  <c r="AU406" i="16"/>
  <c r="AV252" i="16"/>
  <c r="AV322" i="16" s="1"/>
  <c r="AV114" i="16"/>
  <c r="AU184" i="16"/>
  <c r="AW273" i="16"/>
  <c r="AW135" i="16"/>
  <c r="AV205" i="16"/>
  <c r="AW266" i="16"/>
  <c r="AW128" i="16"/>
  <c r="AV198" i="16"/>
  <c r="AV339" i="16"/>
  <c r="AU409" i="16"/>
  <c r="AV350" i="16"/>
  <c r="AU420" i="16"/>
  <c r="AX134" i="16"/>
  <c r="AX272" i="16"/>
  <c r="AW204" i="16"/>
  <c r="AV243" i="16"/>
  <c r="AV313" i="16" s="1"/>
  <c r="AV105" i="16"/>
  <c r="AU175" i="16"/>
  <c r="AX232" i="16"/>
  <c r="AX94" i="16"/>
  <c r="AW164" i="16"/>
  <c r="AV320" i="16"/>
  <c r="AU390" i="16"/>
  <c r="AV235" i="16"/>
  <c r="AV305" i="16" s="1"/>
  <c r="AV97" i="16"/>
  <c r="AU167" i="16"/>
  <c r="AW246" i="16"/>
  <c r="AW108" i="16"/>
  <c r="AV178" i="16"/>
  <c r="AV257" i="16"/>
  <c r="AV327" i="16" s="1"/>
  <c r="AV119" i="16"/>
  <c r="AU189" i="16"/>
  <c r="AX258" i="16"/>
  <c r="AX120" i="16"/>
  <c r="AW190" i="16"/>
  <c r="AT221" i="16"/>
  <c r="AV351" i="16"/>
  <c r="AU421" i="16"/>
  <c r="AV326" i="16"/>
  <c r="AU396" i="16"/>
  <c r="AW268" i="16"/>
  <c r="AW130" i="16"/>
  <c r="AV200" i="16"/>
  <c r="AV348" i="16"/>
  <c r="AU418" i="16"/>
  <c r="AV316" i="16"/>
  <c r="AU386" i="16"/>
  <c r="AV267" i="16"/>
  <c r="AV337" i="16" s="1"/>
  <c r="AV129" i="16"/>
  <c r="AU199" i="16"/>
  <c r="AU126" i="15"/>
  <c r="AU126" i="14"/>
  <c r="AU121" i="15"/>
  <c r="AU129" i="15"/>
  <c r="AU128" i="15"/>
  <c r="AU122" i="15"/>
  <c r="AU124" i="15"/>
  <c r="AU125" i="15"/>
  <c r="AU120" i="14"/>
  <c r="AU119" i="14"/>
  <c r="AX77" i="14"/>
  <c r="AX96" i="14" s="1"/>
  <c r="AX39" i="14"/>
  <c r="AW59" i="14"/>
  <c r="AV79" i="14"/>
  <c r="AV98" i="14" s="1"/>
  <c r="AV41" i="14"/>
  <c r="AU61" i="14"/>
  <c r="AU89" i="14"/>
  <c r="AU90" i="14" s="1"/>
  <c r="F12" i="14" s="1"/>
  <c r="I12" i="14" s="1"/>
  <c r="AU53" i="15"/>
  <c r="E4" i="15" s="1"/>
  <c r="AV37" i="15"/>
  <c r="AW78" i="15" s="1"/>
  <c r="AU58" i="15"/>
  <c r="AU122" i="14"/>
  <c r="AV80" i="15"/>
  <c r="AV101" i="15" s="1"/>
  <c r="AV39" i="15"/>
  <c r="AU60" i="15"/>
  <c r="AW86" i="14"/>
  <c r="AW48" i="14"/>
  <c r="AV68" i="14"/>
  <c r="AX84" i="14"/>
  <c r="AX103" i="14" s="1"/>
  <c r="AX46" i="14"/>
  <c r="AW66" i="14"/>
  <c r="AV87" i="15"/>
  <c r="AV108" i="15" s="1"/>
  <c r="AV46" i="15"/>
  <c r="AU67" i="15"/>
  <c r="AU123" i="15"/>
  <c r="AU125" i="14"/>
  <c r="AV87" i="14"/>
  <c r="AV106" i="14" s="1"/>
  <c r="AV49" i="14"/>
  <c r="AU69" i="14"/>
  <c r="AW83" i="14"/>
  <c r="AW102" i="14" s="1"/>
  <c r="AW45" i="14"/>
  <c r="AV65" i="14"/>
  <c r="AV84" i="15"/>
  <c r="AV105" i="15" s="1"/>
  <c r="AV43" i="15"/>
  <c r="AU64" i="15"/>
  <c r="AU116" i="14"/>
  <c r="AV106" i="15"/>
  <c r="AU127" i="15"/>
  <c r="AU123" i="14"/>
  <c r="AX85" i="15"/>
  <c r="AX44" i="15"/>
  <c r="AW65" i="15"/>
  <c r="AU121" i="14"/>
  <c r="AV82" i="15"/>
  <c r="AV103" i="15" s="1"/>
  <c r="AV41" i="15"/>
  <c r="AU62" i="15"/>
  <c r="AV79" i="15"/>
  <c r="AV100" i="15" s="1"/>
  <c r="AV38" i="15"/>
  <c r="AU59" i="15"/>
  <c r="AV81" i="14"/>
  <c r="AV100" i="14" s="1"/>
  <c r="AV43" i="14"/>
  <c r="AU63" i="14"/>
  <c r="AU94" i="15"/>
  <c r="AU95" i="15" s="1"/>
  <c r="E12" i="15" s="1"/>
  <c r="I12" i="15" s="1"/>
  <c r="AU118" i="14"/>
  <c r="AV86" i="15"/>
  <c r="AV107" i="15" s="1"/>
  <c r="AV45" i="15"/>
  <c r="AU66" i="15"/>
  <c r="AW82" i="14"/>
  <c r="AW44" i="14"/>
  <c r="AV64" i="14"/>
  <c r="AV76" i="14"/>
  <c r="AV38" i="14"/>
  <c r="AU58" i="14"/>
  <c r="AU124" i="14"/>
  <c r="AV42" i="15"/>
  <c r="AV83" i="15"/>
  <c r="AV104" i="15" s="1"/>
  <c r="AU63" i="15"/>
  <c r="AW78" i="14"/>
  <c r="AW97" i="14" s="1"/>
  <c r="AW40" i="14"/>
  <c r="AV60" i="14"/>
  <c r="AT115" i="15"/>
  <c r="AU99" i="15"/>
  <c r="AT120" i="15"/>
  <c r="AT136" i="15" s="1"/>
  <c r="AU117" i="14"/>
  <c r="AT109" i="14"/>
  <c r="AT114" i="14"/>
  <c r="AT129" i="14" s="1"/>
  <c r="AT72" i="14"/>
  <c r="AV80" i="14"/>
  <c r="AV99" i="14" s="1"/>
  <c r="AV42" i="14"/>
  <c r="AU62" i="14"/>
  <c r="AV75" i="14"/>
  <c r="AV94" i="14" s="1"/>
  <c r="AU52" i="14"/>
  <c r="F4" i="14" s="1"/>
  <c r="AV37" i="14"/>
  <c r="AU57" i="14"/>
  <c r="AU64" i="12"/>
  <c r="AU55" i="12"/>
  <c r="AT58" i="12"/>
  <c r="AT63" i="12"/>
  <c r="AT66" i="12" s="1"/>
  <c r="AT44" i="12"/>
  <c r="AV47" i="12"/>
  <c r="AV33" i="12"/>
  <c r="AU36" i="12"/>
  <c r="E4" i="12" s="1"/>
  <c r="AU41" i="12"/>
  <c r="AV48" i="12"/>
  <c r="AV56" i="12" s="1"/>
  <c r="AV34" i="12"/>
  <c r="AU42" i="12"/>
  <c r="AU50" i="12"/>
  <c r="AU51" i="12" s="1"/>
  <c r="E12" i="12" s="1"/>
  <c r="I12" i="12" s="1"/>
  <c r="AW101" i="14" l="1"/>
  <c r="AV151" i="16"/>
  <c r="AW224" i="16"/>
  <c r="AW86" i="16"/>
  <c r="AV156" i="16"/>
  <c r="AU50" i="18"/>
  <c r="E8" i="18" s="1"/>
  <c r="I8" i="18" s="1"/>
  <c r="AU44" i="12"/>
  <c r="E8" i="12" s="1"/>
  <c r="I8" i="12" s="1"/>
  <c r="AX35" i="18"/>
  <c r="AX60" i="18"/>
  <c r="AX73" i="18" s="1"/>
  <c r="AW48" i="18"/>
  <c r="AW40" i="15"/>
  <c r="AW61" i="15" s="1"/>
  <c r="AV61" i="15"/>
  <c r="AW81" i="15"/>
  <c r="AW102" i="15" s="1"/>
  <c r="AT88" i="18"/>
  <c r="AX31" i="18"/>
  <c r="AX44" i="18" s="1"/>
  <c r="AX56" i="18"/>
  <c r="AX69" i="18" s="1"/>
  <c r="AU74" i="15"/>
  <c r="E8" i="15" s="1"/>
  <c r="AW105" i="14"/>
  <c r="AV95" i="14"/>
  <c r="AV115" i="14" s="1"/>
  <c r="AW85" i="14"/>
  <c r="AW104" i="14" s="1"/>
  <c r="AW47" i="14"/>
  <c r="AW67" i="14" s="1"/>
  <c r="AX102" i="17"/>
  <c r="AX129" i="17" s="1"/>
  <c r="AX156" i="17" s="1"/>
  <c r="AX50" i="17"/>
  <c r="AW77" i="17"/>
  <c r="BC99" i="17"/>
  <c r="BC47" i="17"/>
  <c r="BC74" i="17" s="1"/>
  <c r="BB74" i="17"/>
  <c r="AW58" i="17"/>
  <c r="AW110" i="17"/>
  <c r="AW137" i="17" s="1"/>
  <c r="AV85" i="17"/>
  <c r="AW159" i="17"/>
  <c r="AX53" i="17"/>
  <c r="AX105" i="17"/>
  <c r="AX132" i="17" s="1"/>
  <c r="AW80" i="17"/>
  <c r="AW103" i="17"/>
  <c r="AW130" i="17" s="1"/>
  <c r="AW51" i="17"/>
  <c r="AW78" i="17" s="1"/>
  <c r="AU93" i="17"/>
  <c r="E8" i="17" s="1"/>
  <c r="I8" i="17" s="1"/>
  <c r="AW59" i="17"/>
  <c r="AW111" i="17"/>
  <c r="AW138" i="17" s="1"/>
  <c r="AW165" i="17" s="1"/>
  <c r="AV86" i="17"/>
  <c r="AX44" i="17"/>
  <c r="AX96" i="17"/>
  <c r="AW71" i="17"/>
  <c r="AX57" i="17"/>
  <c r="AX109" i="17"/>
  <c r="AX63" i="17"/>
  <c r="AX90" i="17" s="1"/>
  <c r="AX115" i="17"/>
  <c r="AW90" i="17"/>
  <c r="AV157" i="17"/>
  <c r="AX56" i="17"/>
  <c r="AX83" i="17" s="1"/>
  <c r="AX108" i="17"/>
  <c r="AX135" i="17" s="1"/>
  <c r="AX104" i="17"/>
  <c r="AX131" i="17" s="1"/>
  <c r="AX52" i="17"/>
  <c r="AW79" i="17"/>
  <c r="AV78" i="17"/>
  <c r="AZ106" i="17"/>
  <c r="AZ54" i="17"/>
  <c r="AY81" i="17"/>
  <c r="AW143" i="17"/>
  <c r="AV170" i="17"/>
  <c r="AW123" i="17"/>
  <c r="AV150" i="17"/>
  <c r="AV118" i="17"/>
  <c r="AV119" i="17" s="1"/>
  <c r="AW85" i="18"/>
  <c r="AW167" i="17"/>
  <c r="AW83" i="18"/>
  <c r="AV134" i="17"/>
  <c r="AU161" i="17"/>
  <c r="AW81" i="18"/>
  <c r="AX125" i="17"/>
  <c r="AW152" i="17"/>
  <c r="AV124" i="17"/>
  <c r="AU145" i="17"/>
  <c r="E5" i="17" s="1"/>
  <c r="E6" i="17" s="1"/>
  <c r="AU151" i="17"/>
  <c r="AW60" i="17"/>
  <c r="AW112" i="17"/>
  <c r="AV87" i="17"/>
  <c r="AX126" i="17"/>
  <c r="AW153" i="17"/>
  <c r="AY62" i="17"/>
  <c r="AY114" i="17"/>
  <c r="AX89" i="17"/>
  <c r="I4" i="18"/>
  <c r="AW142" i="17"/>
  <c r="AV169" i="17"/>
  <c r="AW107" i="17"/>
  <c r="AW55" i="17"/>
  <c r="AV82" i="17"/>
  <c r="AW48" i="17"/>
  <c r="AW100" i="17"/>
  <c r="AV75" i="17"/>
  <c r="AW158" i="17"/>
  <c r="AV66" i="17"/>
  <c r="AV67" i="18"/>
  <c r="AU75" i="18"/>
  <c r="E5" i="18" s="1"/>
  <c r="E6" i="18" s="1"/>
  <c r="AU80" i="18"/>
  <c r="AX49" i="17"/>
  <c r="AX101" i="17"/>
  <c r="AX128" i="17" s="1"/>
  <c r="AW76" i="17"/>
  <c r="AX32" i="18"/>
  <c r="AX57" i="18"/>
  <c r="AX70" i="18" s="1"/>
  <c r="AW45" i="18"/>
  <c r="AV71" i="18"/>
  <c r="AU84" i="18"/>
  <c r="AW33" i="18"/>
  <c r="AW58" i="18"/>
  <c r="AV46" i="18"/>
  <c r="AW82" i="18"/>
  <c r="AW141" i="17"/>
  <c r="AV168" i="17"/>
  <c r="AX61" i="17"/>
  <c r="AX113" i="17"/>
  <c r="AX140" i="17" s="1"/>
  <c r="AW88" i="17"/>
  <c r="AX30" i="18"/>
  <c r="AX55" i="18"/>
  <c r="AX68" i="18" s="1"/>
  <c r="AW43" i="18"/>
  <c r="AW155" i="17"/>
  <c r="AV139" i="17"/>
  <c r="AU166" i="17"/>
  <c r="AX45" i="17"/>
  <c r="AX97" i="17"/>
  <c r="AW72" i="17"/>
  <c r="AV127" i="17"/>
  <c r="AU154" i="17"/>
  <c r="AV164" i="17"/>
  <c r="AV62" i="18"/>
  <c r="AV63" i="18" s="1"/>
  <c r="BC64" i="17"/>
  <c r="BC116" i="17"/>
  <c r="BB91" i="17"/>
  <c r="AW136" i="17"/>
  <c r="AV163" i="17"/>
  <c r="AV37" i="18"/>
  <c r="AW29" i="18"/>
  <c r="AW54" i="18"/>
  <c r="AV42" i="18"/>
  <c r="AW162" i="17"/>
  <c r="AT172" i="17"/>
  <c r="I4" i="17"/>
  <c r="AZ46" i="17"/>
  <c r="AZ98" i="17"/>
  <c r="AY73" i="17"/>
  <c r="AX34" i="18"/>
  <c r="AX59" i="18"/>
  <c r="AX72" i="18" s="1"/>
  <c r="AW47" i="18"/>
  <c r="AY133" i="17"/>
  <c r="AX160" i="17"/>
  <c r="AW86" i="18"/>
  <c r="AV419" i="16"/>
  <c r="AV367" i="16"/>
  <c r="AV380" i="16"/>
  <c r="AV373" i="16"/>
  <c r="AV369" i="16"/>
  <c r="AV391" i="16"/>
  <c r="AV407" i="16"/>
  <c r="AV375" i="16"/>
  <c r="AV383" i="16"/>
  <c r="AV392" i="16"/>
  <c r="AV385" i="16"/>
  <c r="AV387" i="16"/>
  <c r="AV393" i="16"/>
  <c r="AV381" i="16"/>
  <c r="AV389" i="16"/>
  <c r="AV399" i="16"/>
  <c r="AV403" i="16"/>
  <c r="AV370" i="16"/>
  <c r="AV397" i="16"/>
  <c r="AV379" i="16"/>
  <c r="AV376" i="16"/>
  <c r="AV384" i="16"/>
  <c r="AV395" i="16"/>
  <c r="AV415" i="16"/>
  <c r="AV388" i="16"/>
  <c r="AV371" i="16"/>
  <c r="AV411" i="16"/>
  <c r="AW320" i="16"/>
  <c r="AV390" i="16"/>
  <c r="AW336" i="16"/>
  <c r="AV406" i="16"/>
  <c r="AX269" i="16"/>
  <c r="AX131" i="16"/>
  <c r="AW201" i="16"/>
  <c r="AX254" i="16"/>
  <c r="AX116" i="16"/>
  <c r="AW186" i="16"/>
  <c r="AW279" i="16"/>
  <c r="AW349" i="16" s="1"/>
  <c r="AW141" i="16"/>
  <c r="AV211" i="16"/>
  <c r="AW326" i="16"/>
  <c r="AV396" i="16"/>
  <c r="AW243" i="16"/>
  <c r="AW313" i="16" s="1"/>
  <c r="AW105" i="16"/>
  <c r="AV175" i="16"/>
  <c r="AW334" i="16"/>
  <c r="AV404" i="16"/>
  <c r="AX256" i="16"/>
  <c r="AX118" i="16"/>
  <c r="AW188" i="16"/>
  <c r="AW259" i="16"/>
  <c r="AW329" i="16" s="1"/>
  <c r="AW121" i="16"/>
  <c r="AV191" i="16"/>
  <c r="AW344" i="16"/>
  <c r="AV414" i="16"/>
  <c r="AW237" i="16"/>
  <c r="AW307" i="16" s="1"/>
  <c r="AW99" i="16"/>
  <c r="AV169" i="16"/>
  <c r="AW308" i="16"/>
  <c r="AV378" i="16"/>
  <c r="AW230" i="16"/>
  <c r="AW300" i="16" s="1"/>
  <c r="AW92" i="16"/>
  <c r="AV162" i="16"/>
  <c r="AV289" i="16"/>
  <c r="AV290" i="16" s="1"/>
  <c r="AW348" i="16"/>
  <c r="AV418" i="16"/>
  <c r="AY232" i="16"/>
  <c r="AY94" i="16"/>
  <c r="AX164" i="16"/>
  <c r="AX276" i="16"/>
  <c r="AX138" i="16"/>
  <c r="AW208" i="16"/>
  <c r="AX260" i="16"/>
  <c r="AX122" i="16"/>
  <c r="AW192" i="16"/>
  <c r="AW257" i="16"/>
  <c r="AW327" i="16" s="1"/>
  <c r="AW119" i="16"/>
  <c r="AV189" i="16"/>
  <c r="AX246" i="16"/>
  <c r="AX108" i="16"/>
  <c r="AW178" i="16"/>
  <c r="AW350" i="16"/>
  <c r="AV420" i="16"/>
  <c r="AX262" i="16"/>
  <c r="AX124" i="16"/>
  <c r="AW194" i="16"/>
  <c r="AW245" i="16"/>
  <c r="AW315" i="16" s="1"/>
  <c r="AW107" i="16"/>
  <c r="AV177" i="16"/>
  <c r="AW244" i="16"/>
  <c r="AW314" i="16" s="1"/>
  <c r="AW106" i="16"/>
  <c r="AV176" i="16"/>
  <c r="AW338" i="16"/>
  <c r="AV408" i="16"/>
  <c r="AX265" i="16"/>
  <c r="AX127" i="16"/>
  <c r="AW197" i="16"/>
  <c r="AW275" i="16"/>
  <c r="AW345" i="16" s="1"/>
  <c r="AW137" i="16"/>
  <c r="AV207" i="16"/>
  <c r="AX242" i="16"/>
  <c r="AX104" i="16"/>
  <c r="AW174" i="16"/>
  <c r="AW324" i="16"/>
  <c r="AV394" i="16"/>
  <c r="AX270" i="16"/>
  <c r="AX132" i="16"/>
  <c r="AW202" i="16"/>
  <c r="AW332" i="16"/>
  <c r="AV402" i="16"/>
  <c r="AX268" i="16"/>
  <c r="AX130" i="16"/>
  <c r="AW200" i="16"/>
  <c r="AW252" i="16"/>
  <c r="AW322" i="16" s="1"/>
  <c r="AW114" i="16"/>
  <c r="AV184" i="16"/>
  <c r="AW247" i="16"/>
  <c r="AW317" i="16" s="1"/>
  <c r="AW109" i="16"/>
  <c r="AV179" i="16"/>
  <c r="AW267" i="16"/>
  <c r="AW337" i="16" s="1"/>
  <c r="AW129" i="16"/>
  <c r="AV199" i="16"/>
  <c r="AW316" i="16"/>
  <c r="AV386" i="16"/>
  <c r="AY258" i="16"/>
  <c r="AY120" i="16"/>
  <c r="AX190" i="16"/>
  <c r="AV295" i="16"/>
  <c r="AV359" i="16" s="1"/>
  <c r="AU365" i="16"/>
  <c r="AU429" i="16" s="1"/>
  <c r="E9" i="16" s="1"/>
  <c r="AV377" i="16"/>
  <c r="AX250" i="16"/>
  <c r="AX112" i="16"/>
  <c r="AW182" i="16"/>
  <c r="AX274" i="16"/>
  <c r="AX136" i="16"/>
  <c r="AW206" i="16"/>
  <c r="AW253" i="16"/>
  <c r="AW323" i="16" s="1"/>
  <c r="AW115" i="16"/>
  <c r="AV185" i="16"/>
  <c r="AW331" i="16"/>
  <c r="AV401" i="16"/>
  <c r="AW240" i="16"/>
  <c r="AW310" i="16" s="1"/>
  <c r="AW102" i="16"/>
  <c r="AV172" i="16"/>
  <c r="AW298" i="16"/>
  <c r="AV368" i="16"/>
  <c r="AW233" i="16"/>
  <c r="AW303" i="16" s="1"/>
  <c r="AW95" i="16"/>
  <c r="AV165" i="16"/>
  <c r="AW342" i="16"/>
  <c r="AV412" i="16"/>
  <c r="AW352" i="16"/>
  <c r="AV422" i="16"/>
  <c r="AW239" i="16"/>
  <c r="AW309" i="16" s="1"/>
  <c r="AW101" i="16"/>
  <c r="AV171" i="16"/>
  <c r="AX238" i="16"/>
  <c r="AX100" i="16"/>
  <c r="AW170" i="16"/>
  <c r="AW271" i="16"/>
  <c r="AW341" i="16" s="1"/>
  <c r="AW133" i="16"/>
  <c r="AV203" i="16"/>
  <c r="AW255" i="16"/>
  <c r="AW325" i="16" s="1"/>
  <c r="AW117" i="16"/>
  <c r="AV187" i="16"/>
  <c r="AX277" i="16"/>
  <c r="AX139" i="16"/>
  <c r="AW209" i="16"/>
  <c r="AW335" i="16"/>
  <c r="AV405" i="16"/>
  <c r="AW328" i="16"/>
  <c r="AV398" i="16"/>
  <c r="AW330" i="16"/>
  <c r="AV400" i="16"/>
  <c r="AW263" i="16"/>
  <c r="AW333" i="16" s="1"/>
  <c r="AW125" i="16"/>
  <c r="AV195" i="16"/>
  <c r="AW249" i="16"/>
  <c r="AW319" i="16" s="1"/>
  <c r="AW111" i="16"/>
  <c r="AV181" i="16"/>
  <c r="I4" i="16"/>
  <c r="AX234" i="16"/>
  <c r="AX96" i="16"/>
  <c r="AW166" i="16"/>
  <c r="AW251" i="16"/>
  <c r="AW321" i="16" s="1"/>
  <c r="AW113" i="16"/>
  <c r="AV183" i="16"/>
  <c r="AW347" i="16"/>
  <c r="AV417" i="16"/>
  <c r="AW229" i="16"/>
  <c r="AW299" i="16" s="1"/>
  <c r="AW91" i="16"/>
  <c r="AV161" i="16"/>
  <c r="AW294" i="16"/>
  <c r="AV364" i="16"/>
  <c r="AY272" i="16"/>
  <c r="AY134" i="16"/>
  <c r="AX204" i="16"/>
  <c r="AW339" i="16"/>
  <c r="AV409" i="16"/>
  <c r="AW346" i="16"/>
  <c r="AV416" i="16"/>
  <c r="AX282" i="16"/>
  <c r="AX144" i="16"/>
  <c r="AW214" i="16"/>
  <c r="AW302" i="16"/>
  <c r="AV372" i="16"/>
  <c r="AW241" i="16"/>
  <c r="AW311" i="16" s="1"/>
  <c r="AW103" i="16"/>
  <c r="AV173" i="16"/>
  <c r="AX226" i="16"/>
  <c r="AX88" i="16"/>
  <c r="AW158" i="16"/>
  <c r="AW312" i="16"/>
  <c r="AV382" i="16"/>
  <c r="AW248" i="16"/>
  <c r="AW318" i="16" s="1"/>
  <c r="AW110" i="16"/>
  <c r="AV180" i="16"/>
  <c r="AW231" i="16"/>
  <c r="AW301" i="16" s="1"/>
  <c r="AW93" i="16"/>
  <c r="AV163" i="16"/>
  <c r="AX278" i="16"/>
  <c r="AX140" i="16"/>
  <c r="AW210" i="16"/>
  <c r="AU221" i="16"/>
  <c r="E8" i="16" s="1"/>
  <c r="AW340" i="16"/>
  <c r="AV410" i="16"/>
  <c r="AX281" i="16"/>
  <c r="AX143" i="16"/>
  <c r="AW213" i="16"/>
  <c r="AW351" i="16"/>
  <c r="AV421" i="16"/>
  <c r="AW235" i="16"/>
  <c r="AW305" i="16" s="1"/>
  <c r="AW97" i="16"/>
  <c r="AV167" i="16"/>
  <c r="AX266" i="16"/>
  <c r="AX128" i="16"/>
  <c r="AW198" i="16"/>
  <c r="AX273" i="16"/>
  <c r="AX135" i="16"/>
  <c r="AW205" i="16"/>
  <c r="AW304" i="16"/>
  <c r="AV374" i="16"/>
  <c r="AX280" i="16"/>
  <c r="AX142" i="16"/>
  <c r="AW212" i="16"/>
  <c r="AW296" i="16"/>
  <c r="AV366" i="16"/>
  <c r="AY228" i="16"/>
  <c r="AY90" i="16"/>
  <c r="AX160" i="16"/>
  <c r="AX261" i="16"/>
  <c r="AX123" i="16"/>
  <c r="AW193" i="16"/>
  <c r="AW227" i="16"/>
  <c r="AW297" i="16" s="1"/>
  <c r="AW89" i="16"/>
  <c r="AV159" i="16"/>
  <c r="AW343" i="16"/>
  <c r="AV413" i="16"/>
  <c r="AU359" i="16"/>
  <c r="E5" i="16" s="1"/>
  <c r="E6" i="16" s="1"/>
  <c r="AY264" i="16"/>
  <c r="AY126" i="16"/>
  <c r="AX196" i="16"/>
  <c r="AW236" i="16"/>
  <c r="AW306" i="16" s="1"/>
  <c r="AW98" i="16"/>
  <c r="AV168" i="16"/>
  <c r="AW225" i="16"/>
  <c r="AW87" i="16"/>
  <c r="AV157" i="16"/>
  <c r="AV125" i="15"/>
  <c r="AV118" i="14"/>
  <c r="AV120" i="14"/>
  <c r="AV129" i="15"/>
  <c r="AV122" i="15"/>
  <c r="AV121" i="15"/>
  <c r="AV126" i="14"/>
  <c r="AV119" i="14"/>
  <c r="AV126" i="15"/>
  <c r="AV128" i="15"/>
  <c r="AV124" i="15"/>
  <c r="AW79" i="15"/>
  <c r="AW100" i="15" s="1"/>
  <c r="AW38" i="15"/>
  <c r="AV59" i="15"/>
  <c r="AV123" i="15"/>
  <c r="AW87" i="15"/>
  <c r="AW108" i="15" s="1"/>
  <c r="AW46" i="15"/>
  <c r="AV67" i="15"/>
  <c r="AV121" i="14"/>
  <c r="AU115" i="15"/>
  <c r="E5" i="15" s="1"/>
  <c r="E6" i="15" s="1"/>
  <c r="AV99" i="15"/>
  <c r="AU120" i="15"/>
  <c r="AU136" i="15" s="1"/>
  <c r="E9" i="15" s="1"/>
  <c r="AW81" i="14"/>
  <c r="AW100" i="14" s="1"/>
  <c r="AW43" i="14"/>
  <c r="AV63" i="14"/>
  <c r="AX83" i="14"/>
  <c r="AX102" i="14" s="1"/>
  <c r="AX45" i="14"/>
  <c r="AW65" i="14"/>
  <c r="AV122" i="14"/>
  <c r="AV53" i="15"/>
  <c r="AW37" i="15"/>
  <c r="AX78" i="15" s="1"/>
  <c r="AV58" i="15"/>
  <c r="AW80" i="14"/>
  <c r="AW99" i="14" s="1"/>
  <c r="AW42" i="14"/>
  <c r="AV62" i="14"/>
  <c r="AW86" i="15"/>
  <c r="AW107" i="15" s="1"/>
  <c r="AW45" i="15"/>
  <c r="AV66" i="15"/>
  <c r="AV123" i="14"/>
  <c r="AV116" i="14"/>
  <c r="AX86" i="14"/>
  <c r="AX48" i="14"/>
  <c r="AW68" i="14"/>
  <c r="AW39" i="15"/>
  <c r="AW80" i="15"/>
  <c r="AW101" i="15" s="1"/>
  <c r="AV60" i="15"/>
  <c r="AW75" i="14"/>
  <c r="AW94" i="14" s="1"/>
  <c r="AV52" i="14"/>
  <c r="AW37" i="14"/>
  <c r="AV57" i="14"/>
  <c r="AW82" i="15"/>
  <c r="AW103" i="15" s="1"/>
  <c r="AW41" i="15"/>
  <c r="AV62" i="15"/>
  <c r="AV89" i="14"/>
  <c r="AV90" i="14" s="1"/>
  <c r="AV124" i="14"/>
  <c r="AY84" i="14"/>
  <c r="AY103" i="14" s="1"/>
  <c r="AY46" i="14"/>
  <c r="AX66" i="14"/>
  <c r="I4" i="15"/>
  <c r="AW106" i="15"/>
  <c r="AV127" i="15"/>
  <c r="I4" i="14"/>
  <c r="AV94" i="15"/>
  <c r="AV95" i="15" s="1"/>
  <c r="AY77" i="14"/>
  <c r="AY96" i="14" s="1"/>
  <c r="AY39" i="14"/>
  <c r="AX59" i="14"/>
  <c r="AU109" i="14"/>
  <c r="F5" i="14" s="1"/>
  <c r="F6" i="14" s="1"/>
  <c r="AU114" i="14"/>
  <c r="AU129" i="14" s="1"/>
  <c r="F9" i="14" s="1"/>
  <c r="AU72" i="14"/>
  <c r="F8" i="14" s="1"/>
  <c r="AW83" i="15"/>
  <c r="AW104" i="15" s="1"/>
  <c r="AW42" i="15"/>
  <c r="AV63" i="15"/>
  <c r="AX44" i="14"/>
  <c r="AX82" i="14"/>
  <c r="AX101" i="14" s="1"/>
  <c r="AW64" i="14"/>
  <c r="AY85" i="15"/>
  <c r="AY44" i="15"/>
  <c r="AX65" i="15"/>
  <c r="AW84" i="15"/>
  <c r="AW105" i="15" s="1"/>
  <c r="AW43" i="15"/>
  <c r="AV64" i="15"/>
  <c r="AV125" i="14"/>
  <c r="AV117" i="14"/>
  <c r="AX78" i="14"/>
  <c r="AX97" i="14" s="1"/>
  <c r="AX40" i="14"/>
  <c r="AW60" i="14"/>
  <c r="AW76" i="14"/>
  <c r="AW38" i="14"/>
  <c r="AV58" i="14"/>
  <c r="AW49" i="14"/>
  <c r="AW87" i="14"/>
  <c r="AW106" i="14" s="1"/>
  <c r="AV69" i="14"/>
  <c r="AW79" i="14"/>
  <c r="AW98" i="14" s="1"/>
  <c r="AW41" i="14"/>
  <c r="AV61" i="14"/>
  <c r="AV64" i="12"/>
  <c r="I4" i="12"/>
  <c r="AW48" i="12"/>
  <c r="AW56" i="12" s="1"/>
  <c r="AW34" i="12"/>
  <c r="AV42" i="12"/>
  <c r="AW47" i="12"/>
  <c r="AV36" i="12"/>
  <c r="AW33" i="12"/>
  <c r="AV41" i="12"/>
  <c r="AV50" i="12"/>
  <c r="AV51" i="12" s="1"/>
  <c r="AU58" i="12"/>
  <c r="E5" i="12" s="1"/>
  <c r="E6" i="12" s="1"/>
  <c r="AV55" i="12"/>
  <c r="AU63" i="12"/>
  <c r="AU66" i="12" s="1"/>
  <c r="E9" i="12" s="1"/>
  <c r="AW151" i="16" l="1"/>
  <c r="AX224" i="16"/>
  <c r="AX86" i="16"/>
  <c r="AW156" i="16"/>
  <c r="E10" i="12"/>
  <c r="AW62" i="18"/>
  <c r="AW63" i="18" s="1"/>
  <c r="AU88" i="18"/>
  <c r="E9" i="18" s="1"/>
  <c r="E10" i="18" s="1"/>
  <c r="AX81" i="15"/>
  <c r="AX102" i="15" s="1"/>
  <c r="AX40" i="15"/>
  <c r="AY31" i="18"/>
  <c r="AY44" i="18" s="1"/>
  <c r="AY56" i="18"/>
  <c r="AY69" i="18" s="1"/>
  <c r="AV50" i="18"/>
  <c r="AY35" i="18"/>
  <c r="AY60" i="18"/>
  <c r="AY73" i="18" s="1"/>
  <c r="AX48" i="18"/>
  <c r="AV74" i="15"/>
  <c r="AW95" i="14"/>
  <c r="AW115" i="14" s="1"/>
  <c r="AX105" i="14"/>
  <c r="AX85" i="14"/>
  <c r="AX104" i="14" s="1"/>
  <c r="AX47" i="14"/>
  <c r="AX67" i="14" s="1"/>
  <c r="AW289" i="16"/>
  <c r="AW290" i="16" s="1"/>
  <c r="AY50" i="17"/>
  <c r="AY102" i="17"/>
  <c r="AY129" i="17" s="1"/>
  <c r="AY156" i="17" s="1"/>
  <c r="AX77" i="17"/>
  <c r="BD99" i="17"/>
  <c r="BD47" i="17"/>
  <c r="AW85" i="17"/>
  <c r="AX110" i="17"/>
  <c r="AX137" i="17" s="1"/>
  <c r="AX58" i="17"/>
  <c r="AW157" i="17"/>
  <c r="AX159" i="17"/>
  <c r="AV93" i="17"/>
  <c r="AX59" i="17"/>
  <c r="AX111" i="17"/>
  <c r="AX138" i="17" s="1"/>
  <c r="AX165" i="17" s="1"/>
  <c r="AW86" i="17"/>
  <c r="BA54" i="17"/>
  <c r="BA106" i="17"/>
  <c r="AZ81" i="17"/>
  <c r="AX51" i="17"/>
  <c r="AX103" i="17"/>
  <c r="AX130" i="17" s="1"/>
  <c r="AY63" i="17"/>
  <c r="AY90" i="17" s="1"/>
  <c r="AY115" i="17"/>
  <c r="AY56" i="17"/>
  <c r="AY108" i="17"/>
  <c r="AY135" i="17" s="1"/>
  <c r="AY44" i="17"/>
  <c r="AY96" i="17"/>
  <c r="AX71" i="17"/>
  <c r="AY53" i="17"/>
  <c r="AY105" i="17"/>
  <c r="AY132" i="17" s="1"/>
  <c r="AX80" i="17"/>
  <c r="AY52" i="17"/>
  <c r="AY104" i="17"/>
  <c r="AY131" i="17" s="1"/>
  <c r="AX79" i="17"/>
  <c r="AY109" i="17"/>
  <c r="AY57" i="17"/>
  <c r="AX84" i="17"/>
  <c r="AX143" i="17"/>
  <c r="AW170" i="17"/>
  <c r="AW118" i="17"/>
  <c r="AW119" i="17" s="1"/>
  <c r="AX123" i="17"/>
  <c r="AW150" i="17"/>
  <c r="AX167" i="17"/>
  <c r="AX83" i="18"/>
  <c r="AX81" i="18"/>
  <c r="AX85" i="18"/>
  <c r="AW139" i="17"/>
  <c r="AV166" i="17"/>
  <c r="AY126" i="17"/>
  <c r="AX153" i="17"/>
  <c r="AZ133" i="17"/>
  <c r="AY160" i="17"/>
  <c r="BA46" i="17"/>
  <c r="BA98" i="17"/>
  <c r="AZ73" i="17"/>
  <c r="AW127" i="17"/>
  <c r="AV154" i="17"/>
  <c r="AW71" i="18"/>
  <c r="AV84" i="18"/>
  <c r="AW67" i="18"/>
  <c r="AV75" i="18"/>
  <c r="AV80" i="18"/>
  <c r="AX158" i="17"/>
  <c r="AX155" i="17"/>
  <c r="AY55" i="18"/>
  <c r="AY68" i="18" s="1"/>
  <c r="AY30" i="18"/>
  <c r="AX43" i="18"/>
  <c r="AX141" i="17"/>
  <c r="AW168" i="17"/>
  <c r="AW134" i="17"/>
  <c r="AV161" i="17"/>
  <c r="AX33" i="18"/>
  <c r="AX58" i="18"/>
  <c r="AW46" i="18"/>
  <c r="AY49" i="17"/>
  <c r="AY101" i="17"/>
  <c r="AY128" i="17" s="1"/>
  <c r="AX76" i="17"/>
  <c r="AU172" i="17"/>
  <c r="E9" i="17" s="1"/>
  <c r="E10" i="17" s="1"/>
  <c r="AY34" i="18"/>
  <c r="AY59" i="18"/>
  <c r="AY72" i="18" s="1"/>
  <c r="AX47" i="18"/>
  <c r="AX162" i="17"/>
  <c r="BD64" i="17"/>
  <c r="BD116" i="17"/>
  <c r="BC91" i="17"/>
  <c r="AY45" i="17"/>
  <c r="AY97" i="17"/>
  <c r="AX72" i="17"/>
  <c r="AX82" i="18"/>
  <c r="AY125" i="17"/>
  <c r="AX152" i="17"/>
  <c r="AW164" i="17"/>
  <c r="AY32" i="18"/>
  <c r="AY57" i="18"/>
  <c r="AY70" i="18" s="1"/>
  <c r="AX45" i="18"/>
  <c r="AX55" i="17"/>
  <c r="AX107" i="17"/>
  <c r="AW82" i="17"/>
  <c r="AW124" i="17"/>
  <c r="AV145" i="17"/>
  <c r="AV151" i="17"/>
  <c r="AW37" i="18"/>
  <c r="AX29" i="18"/>
  <c r="AX54" i="18"/>
  <c r="AW42" i="18"/>
  <c r="AX136" i="17"/>
  <c r="AW163" i="17"/>
  <c r="AX142" i="17"/>
  <c r="AW169" i="17"/>
  <c r="AZ62" i="17"/>
  <c r="AZ114" i="17"/>
  <c r="AY89" i="17"/>
  <c r="AX86" i="18"/>
  <c r="AW66" i="17"/>
  <c r="AY61" i="17"/>
  <c r="AY113" i="17"/>
  <c r="AY140" i="17" s="1"/>
  <c r="AX88" i="17"/>
  <c r="AX48" i="17"/>
  <c r="AX100" i="17"/>
  <c r="AW75" i="17"/>
  <c r="AX60" i="17"/>
  <c r="AX112" i="17"/>
  <c r="AW87" i="17"/>
  <c r="AW392" i="16"/>
  <c r="AW384" i="16"/>
  <c r="AW367" i="16"/>
  <c r="AW369" i="16"/>
  <c r="AW403" i="16"/>
  <c r="AW407" i="16"/>
  <c r="AW383" i="16"/>
  <c r="AW381" i="16"/>
  <c r="AW415" i="16"/>
  <c r="AW385" i="16"/>
  <c r="AW376" i="16"/>
  <c r="AW393" i="16"/>
  <c r="AW371" i="16"/>
  <c r="AW387" i="16"/>
  <c r="AW370" i="16"/>
  <c r="AW395" i="16"/>
  <c r="AW397" i="16"/>
  <c r="AW388" i="16"/>
  <c r="AW375" i="16"/>
  <c r="AW391" i="16"/>
  <c r="AW389" i="16"/>
  <c r="AW379" i="16"/>
  <c r="AW399" i="16"/>
  <c r="AW419" i="16"/>
  <c r="AX275" i="16"/>
  <c r="AX345" i="16" s="1"/>
  <c r="AX137" i="16"/>
  <c r="AW207" i="16"/>
  <c r="AW411" i="16"/>
  <c r="AY261" i="16"/>
  <c r="AY123" i="16"/>
  <c r="AX193" i="16"/>
  <c r="AY280" i="16"/>
  <c r="AY142" i="16"/>
  <c r="AX212" i="16"/>
  <c r="AX249" i="16"/>
  <c r="AX319" i="16" s="1"/>
  <c r="AX111" i="16"/>
  <c r="AW181" i="16"/>
  <c r="AX342" i="16"/>
  <c r="AW412" i="16"/>
  <c r="AW377" i="16"/>
  <c r="AY242" i="16"/>
  <c r="AY104" i="16"/>
  <c r="AX174" i="16"/>
  <c r="AY265" i="16"/>
  <c r="AY127" i="16"/>
  <c r="AX197" i="16"/>
  <c r="AX350" i="16"/>
  <c r="AW420" i="16"/>
  <c r="AY246" i="16"/>
  <c r="AY108" i="16"/>
  <c r="AX178" i="16"/>
  <c r="AX308" i="16"/>
  <c r="AW378" i="16"/>
  <c r="AX334" i="16"/>
  <c r="AW404" i="16"/>
  <c r="AX320" i="16"/>
  <c r="AW390" i="16"/>
  <c r="AY266" i="16"/>
  <c r="AY128" i="16"/>
  <c r="AX198" i="16"/>
  <c r="AX229" i="16"/>
  <c r="AX299" i="16" s="1"/>
  <c r="AX91" i="16"/>
  <c r="AW161" i="16"/>
  <c r="AX236" i="16"/>
  <c r="AX306" i="16" s="1"/>
  <c r="AX98" i="16"/>
  <c r="AW168" i="16"/>
  <c r="AX235" i="16"/>
  <c r="AX305" i="16" s="1"/>
  <c r="AX97" i="16"/>
  <c r="AW167" i="16"/>
  <c r="AX351" i="16"/>
  <c r="AW421" i="16"/>
  <c r="AY278" i="16"/>
  <c r="AY140" i="16"/>
  <c r="AX210" i="16"/>
  <c r="AX248" i="16"/>
  <c r="AX318" i="16" s="1"/>
  <c r="AX110" i="16"/>
  <c r="AW180" i="16"/>
  <c r="AX294" i="16"/>
  <c r="AW364" i="16"/>
  <c r="AX328" i="16"/>
  <c r="AW398" i="16"/>
  <c r="AX271" i="16"/>
  <c r="AX341" i="16" s="1"/>
  <c r="AX133" i="16"/>
  <c r="AW203" i="16"/>
  <c r="AX240" i="16"/>
  <c r="AX310" i="16" s="1"/>
  <c r="AX102" i="16"/>
  <c r="AW172" i="16"/>
  <c r="AX267" i="16"/>
  <c r="AX337" i="16" s="1"/>
  <c r="AX129" i="16"/>
  <c r="AW199" i="16"/>
  <c r="AY254" i="16"/>
  <c r="AY116" i="16"/>
  <c r="AX186" i="16"/>
  <c r="AX241" i="16"/>
  <c r="AX311" i="16" s="1"/>
  <c r="AX103" i="16"/>
  <c r="AW173" i="16"/>
  <c r="AX330" i="16"/>
  <c r="AW400" i="16"/>
  <c r="AX338" i="16"/>
  <c r="AW408" i="16"/>
  <c r="AW373" i="16"/>
  <c r="AX340" i="16"/>
  <c r="AW410" i="16"/>
  <c r="AX312" i="16"/>
  <c r="AW382" i="16"/>
  <c r="AY226" i="16"/>
  <c r="AY88" i="16"/>
  <c r="AX158" i="16"/>
  <c r="AX251" i="16"/>
  <c r="AX321" i="16" s="1"/>
  <c r="AX113" i="16"/>
  <c r="AW183" i="16"/>
  <c r="AX253" i="16"/>
  <c r="AX323" i="16" s="1"/>
  <c r="AX115" i="16"/>
  <c r="AW185" i="16"/>
  <c r="AZ258" i="16"/>
  <c r="AZ120" i="16"/>
  <c r="AY190" i="16"/>
  <c r="AX316" i="16"/>
  <c r="AW386" i="16"/>
  <c r="AY268" i="16"/>
  <c r="AY130" i="16"/>
  <c r="AX200" i="16"/>
  <c r="AY270" i="16"/>
  <c r="AY132" i="16"/>
  <c r="AX202" i="16"/>
  <c r="AX324" i="16"/>
  <c r="AW394" i="16"/>
  <c r="AX245" i="16"/>
  <c r="AX315" i="16" s="1"/>
  <c r="AX107" i="16"/>
  <c r="AW177" i="16"/>
  <c r="AZ232" i="16"/>
  <c r="AZ94" i="16"/>
  <c r="AY164" i="16"/>
  <c r="AX348" i="16"/>
  <c r="AW418" i="16"/>
  <c r="AX230" i="16"/>
  <c r="AX300" i="16" s="1"/>
  <c r="AX92" i="16"/>
  <c r="AW162" i="16"/>
  <c r="AX344" i="16"/>
  <c r="AW414" i="16"/>
  <c r="AY256" i="16"/>
  <c r="AY118" i="16"/>
  <c r="AX188" i="16"/>
  <c r="AX227" i="16"/>
  <c r="AX297" i="16" s="1"/>
  <c r="AX89" i="16"/>
  <c r="AW159" i="16"/>
  <c r="AX331" i="16"/>
  <c r="AW401" i="16"/>
  <c r="AX332" i="16"/>
  <c r="AW402" i="16"/>
  <c r="AY262" i="16"/>
  <c r="AY124" i="16"/>
  <c r="AX194" i="16"/>
  <c r="AW380" i="16"/>
  <c r="AY273" i="16"/>
  <c r="AY135" i="16"/>
  <c r="AX205" i="16"/>
  <c r="AY282" i="16"/>
  <c r="AY144" i="16"/>
  <c r="AX214" i="16"/>
  <c r="AY234" i="16"/>
  <c r="AY96" i="16"/>
  <c r="AX166" i="16"/>
  <c r="AX352" i="16"/>
  <c r="AW422" i="16"/>
  <c r="AY274" i="16"/>
  <c r="AY136" i="16"/>
  <c r="AX206" i="16"/>
  <c r="AY250" i="16"/>
  <c r="AY112" i="16"/>
  <c r="AX182" i="16"/>
  <c r="AY276" i="16"/>
  <c r="AY138" i="16"/>
  <c r="AX208" i="16"/>
  <c r="AX336" i="16"/>
  <c r="AW406" i="16"/>
  <c r="AZ228" i="16"/>
  <c r="AZ90" i="16"/>
  <c r="AY160" i="16"/>
  <c r="AX335" i="16"/>
  <c r="AW405" i="16"/>
  <c r="AX255" i="16"/>
  <c r="AX325" i="16" s="1"/>
  <c r="AX117" i="16"/>
  <c r="AW187" i="16"/>
  <c r="AX298" i="16"/>
  <c r="AW368" i="16"/>
  <c r="AW295" i="16"/>
  <c r="AW359" i="16" s="1"/>
  <c r="AV365" i="16"/>
  <c r="AV429" i="16" s="1"/>
  <c r="AX252" i="16"/>
  <c r="AX322" i="16" s="1"/>
  <c r="AX114" i="16"/>
  <c r="AW184" i="16"/>
  <c r="AY260" i="16"/>
  <c r="AY122" i="16"/>
  <c r="AX192" i="16"/>
  <c r="AV221" i="16"/>
  <c r="AX296" i="16"/>
  <c r="AW366" i="16"/>
  <c r="AX339" i="16"/>
  <c r="AW409" i="16"/>
  <c r="AX225" i="16"/>
  <c r="AX87" i="16"/>
  <c r="AW157" i="16"/>
  <c r="AX343" i="16"/>
  <c r="AW413" i="16"/>
  <c r="AX231" i="16"/>
  <c r="AX301" i="16" s="1"/>
  <c r="AX93" i="16"/>
  <c r="AW163" i="16"/>
  <c r="AX302" i="16"/>
  <c r="AW372" i="16"/>
  <c r="AX347" i="16"/>
  <c r="AW417" i="16"/>
  <c r="AY277" i="16"/>
  <c r="AY139" i="16"/>
  <c r="AX209" i="16"/>
  <c r="AY238" i="16"/>
  <c r="AY100" i="16"/>
  <c r="AX170" i="16"/>
  <c r="AX244" i="16"/>
  <c r="AX314" i="16" s="1"/>
  <c r="AX106" i="16"/>
  <c r="AW176" i="16"/>
  <c r="AX259" i="16"/>
  <c r="AX329" i="16" s="1"/>
  <c r="AX121" i="16"/>
  <c r="AW191" i="16"/>
  <c r="AX243" i="16"/>
  <c r="AX313" i="16" s="1"/>
  <c r="AX105" i="16"/>
  <c r="AW175" i="16"/>
  <c r="AX326" i="16"/>
  <c r="AW396" i="16"/>
  <c r="AX279" i="16"/>
  <c r="AX349" i="16" s="1"/>
  <c r="AX141" i="16"/>
  <c r="AW211" i="16"/>
  <c r="AY269" i="16"/>
  <c r="AY131" i="16"/>
  <c r="AX201" i="16"/>
  <c r="AX233" i="16"/>
  <c r="AX303" i="16" s="1"/>
  <c r="AX95" i="16"/>
  <c r="AW165" i="16"/>
  <c r="AZ272" i="16"/>
  <c r="AZ134" i="16"/>
  <c r="AY204" i="16"/>
  <c r="AZ264" i="16"/>
  <c r="AZ126" i="16"/>
  <c r="AY196" i="16"/>
  <c r="AX304" i="16"/>
  <c r="AW374" i="16"/>
  <c r="AY281" i="16"/>
  <c r="AY143" i="16"/>
  <c r="AX213" i="16"/>
  <c r="E10" i="16"/>
  <c r="I8" i="16"/>
  <c r="AX346" i="16"/>
  <c r="AW416" i="16"/>
  <c r="AX263" i="16"/>
  <c r="AX333" i="16" s="1"/>
  <c r="AX125" i="16"/>
  <c r="AW195" i="16"/>
  <c r="AX239" i="16"/>
  <c r="AX309" i="16" s="1"/>
  <c r="AX101" i="16"/>
  <c r="AW171" i="16"/>
  <c r="AX247" i="16"/>
  <c r="AX317" i="16" s="1"/>
  <c r="AX109" i="16"/>
  <c r="AW179" i="16"/>
  <c r="AX257" i="16"/>
  <c r="AX327" i="16" s="1"/>
  <c r="AX119" i="16"/>
  <c r="AW189" i="16"/>
  <c r="AX237" i="16"/>
  <c r="AX307" i="16" s="1"/>
  <c r="AX99" i="16"/>
  <c r="AW169" i="16"/>
  <c r="AW129" i="15"/>
  <c r="AW118" i="14"/>
  <c r="AW122" i="15"/>
  <c r="AW125" i="15"/>
  <c r="AW124" i="15"/>
  <c r="AW128" i="15"/>
  <c r="AW121" i="15"/>
  <c r="AX84" i="15"/>
  <c r="AX105" i="15" s="1"/>
  <c r="AX43" i="15"/>
  <c r="AW64" i="15"/>
  <c r="AY82" i="14"/>
  <c r="AY101" i="14" s="1"/>
  <c r="AY44" i="14"/>
  <c r="AX64" i="14"/>
  <c r="I8" i="14"/>
  <c r="F10" i="14"/>
  <c r="AW89" i="14"/>
  <c r="AW90" i="14" s="1"/>
  <c r="AX86" i="15"/>
  <c r="AX107" i="15" s="1"/>
  <c r="AX45" i="15"/>
  <c r="AW66" i="15"/>
  <c r="AV115" i="15"/>
  <c r="AW99" i="15"/>
  <c r="AV120" i="15"/>
  <c r="AV136" i="15" s="1"/>
  <c r="I8" i="15"/>
  <c r="E10" i="15"/>
  <c r="AX79" i="15"/>
  <c r="AX100" i="15" s="1"/>
  <c r="AX38" i="15"/>
  <c r="AW59" i="15"/>
  <c r="AW121" i="14"/>
  <c r="AZ77" i="14"/>
  <c r="AZ96" i="14" s="1"/>
  <c r="AZ39" i="14"/>
  <c r="AY59" i="14"/>
  <c r="AX37" i="15"/>
  <c r="AY78" i="15" s="1"/>
  <c r="AW53" i="15"/>
  <c r="AW58" i="15"/>
  <c r="AX106" i="15"/>
  <c r="AW127" i="15"/>
  <c r="AW124" i="14"/>
  <c r="AY86" i="14"/>
  <c r="AY48" i="14"/>
  <c r="AX68" i="14"/>
  <c r="AW94" i="15"/>
  <c r="AW95" i="15" s="1"/>
  <c r="AW126" i="14"/>
  <c r="AX79" i="14"/>
  <c r="AX98" i="14" s="1"/>
  <c r="AX41" i="14"/>
  <c r="AW61" i="14"/>
  <c r="AX76" i="14"/>
  <c r="AX38" i="14"/>
  <c r="AW58" i="14"/>
  <c r="AX80" i="15"/>
  <c r="AX101" i="15" s="1"/>
  <c r="AX39" i="15"/>
  <c r="AW60" i="15"/>
  <c r="AW126" i="15"/>
  <c r="AY78" i="14"/>
  <c r="AY97" i="14" s="1"/>
  <c r="AY40" i="14"/>
  <c r="AX60" i="14"/>
  <c r="AW123" i="14"/>
  <c r="AX87" i="15"/>
  <c r="AX108" i="15" s="1"/>
  <c r="AX46" i="15"/>
  <c r="AW67" i="15"/>
  <c r="AW123" i="15"/>
  <c r="AX83" i="15"/>
  <c r="AX104" i="15" s="1"/>
  <c r="AX42" i="15"/>
  <c r="AW63" i="15"/>
  <c r="AZ84" i="14"/>
  <c r="AZ103" i="14" s="1"/>
  <c r="AZ46" i="14"/>
  <c r="AY66" i="14"/>
  <c r="AY83" i="14"/>
  <c r="AY102" i="14" s="1"/>
  <c r="AY45" i="14"/>
  <c r="AX65" i="14"/>
  <c r="AZ85" i="15"/>
  <c r="AZ44" i="15"/>
  <c r="AY65" i="15"/>
  <c r="AX82" i="15"/>
  <c r="AX103" i="15" s="1"/>
  <c r="AX41" i="15"/>
  <c r="AW62" i="15"/>
  <c r="AW120" i="14"/>
  <c r="AW125" i="14"/>
  <c r="AV72" i="14"/>
  <c r="AX81" i="14"/>
  <c r="AX100" i="14" s="1"/>
  <c r="AX43" i="14"/>
  <c r="AW63" i="14"/>
  <c r="AW117" i="14"/>
  <c r="AW116" i="14"/>
  <c r="AW119" i="14"/>
  <c r="AX87" i="14"/>
  <c r="AX106" i="14" s="1"/>
  <c r="AX49" i="14"/>
  <c r="AW69" i="14"/>
  <c r="AV109" i="14"/>
  <c r="AV114" i="14"/>
  <c r="AV129" i="14" s="1"/>
  <c r="AW52" i="14"/>
  <c r="AX37" i="14"/>
  <c r="AX75" i="14"/>
  <c r="AX94" i="14" s="1"/>
  <c r="AW57" i="14"/>
  <c r="AX80" i="14"/>
  <c r="AX99" i="14" s="1"/>
  <c r="AX42" i="14"/>
  <c r="AW62" i="14"/>
  <c r="AW122" i="14"/>
  <c r="AW64" i="12"/>
  <c r="AX48" i="12"/>
  <c r="AX56" i="12" s="1"/>
  <c r="AX34" i="12"/>
  <c r="AW42" i="12"/>
  <c r="AV44" i="12"/>
  <c r="AX47" i="12"/>
  <c r="AW36" i="12"/>
  <c r="AX33" i="12"/>
  <c r="AW41" i="12"/>
  <c r="AV58" i="12"/>
  <c r="AW55" i="12"/>
  <c r="AV63" i="12"/>
  <c r="AV66" i="12" s="1"/>
  <c r="AW50" i="12"/>
  <c r="AW51" i="12" s="1"/>
  <c r="AX151" i="16" l="1"/>
  <c r="AY224" i="16"/>
  <c r="AY86" i="16"/>
  <c r="AX156" i="16"/>
  <c r="AX62" i="18"/>
  <c r="AX63" i="18" s="1"/>
  <c r="AV88" i="18"/>
  <c r="AZ35" i="18"/>
  <c r="AZ48" i="18" s="1"/>
  <c r="AZ60" i="18"/>
  <c r="AZ73" i="18" s="1"/>
  <c r="AY48" i="18"/>
  <c r="AW44" i="12"/>
  <c r="AX50" i="12"/>
  <c r="AX51" i="12" s="1"/>
  <c r="AZ31" i="18"/>
  <c r="AZ44" i="18" s="1"/>
  <c r="AZ56" i="18"/>
  <c r="AZ69" i="18" s="1"/>
  <c r="AY81" i="15"/>
  <c r="AY102" i="15" s="1"/>
  <c r="AY40" i="15"/>
  <c r="AX61" i="15"/>
  <c r="AW74" i="15"/>
  <c r="AY105" i="14"/>
  <c r="AX95" i="14"/>
  <c r="AX115" i="14" s="1"/>
  <c r="AW72" i="14"/>
  <c r="AY85" i="14"/>
  <c r="AY104" i="14" s="1"/>
  <c r="AY47" i="14"/>
  <c r="AY67" i="14" s="1"/>
  <c r="AX89" i="14"/>
  <c r="AX90" i="14" s="1"/>
  <c r="AZ102" i="17"/>
  <c r="AZ129" i="17" s="1"/>
  <c r="AZ156" i="17" s="1"/>
  <c r="AZ50" i="17"/>
  <c r="AY77" i="17"/>
  <c r="AY110" i="17"/>
  <c r="AY137" i="17" s="1"/>
  <c r="AY58" i="17"/>
  <c r="AY85" i="17" s="1"/>
  <c r="AX85" i="17"/>
  <c r="BE47" i="17"/>
  <c r="BE99" i="17"/>
  <c r="BD74" i="17"/>
  <c r="AY159" i="17"/>
  <c r="AX157" i="17"/>
  <c r="AZ109" i="17"/>
  <c r="AZ57" i="17"/>
  <c r="AZ84" i="17" s="1"/>
  <c r="AZ105" i="17"/>
  <c r="AZ132" i="17" s="1"/>
  <c r="AZ53" i="17"/>
  <c r="AY80" i="17"/>
  <c r="AY51" i="17"/>
  <c r="AY103" i="17"/>
  <c r="AY130" i="17" s="1"/>
  <c r="AX78" i="17"/>
  <c r="AZ104" i="17"/>
  <c r="AZ131" i="17" s="1"/>
  <c r="AZ52" i="17"/>
  <c r="AY79" i="17"/>
  <c r="AZ108" i="17"/>
  <c r="AZ135" i="17" s="1"/>
  <c r="AZ56" i="17"/>
  <c r="AY83" i="17"/>
  <c r="BB54" i="17"/>
  <c r="BB106" i="17"/>
  <c r="BA81" i="17"/>
  <c r="AY84" i="17"/>
  <c r="AY59" i="17"/>
  <c r="AY111" i="17"/>
  <c r="AY138" i="17" s="1"/>
  <c r="AY165" i="17" s="1"/>
  <c r="AX86" i="17"/>
  <c r="AZ96" i="17"/>
  <c r="AZ44" i="17"/>
  <c r="AY71" i="17"/>
  <c r="AW93" i="17"/>
  <c r="AZ63" i="17"/>
  <c r="AZ90" i="17" s="1"/>
  <c r="AZ115" i="17"/>
  <c r="AY143" i="17"/>
  <c r="AX170" i="17"/>
  <c r="AX118" i="17"/>
  <c r="AX119" i="17" s="1"/>
  <c r="AV172" i="17"/>
  <c r="AY123" i="17"/>
  <c r="AX150" i="17"/>
  <c r="AY81" i="18"/>
  <c r="AY167" i="17"/>
  <c r="AY85" i="18"/>
  <c r="AY100" i="17"/>
  <c r="AY48" i="17"/>
  <c r="AX75" i="17"/>
  <c r="AZ45" i="17"/>
  <c r="AZ97" i="17"/>
  <c r="AY72" i="17"/>
  <c r="AX67" i="18"/>
  <c r="AW75" i="18"/>
  <c r="AW80" i="18"/>
  <c r="AX139" i="17"/>
  <c r="AW166" i="17"/>
  <c r="AY55" i="17"/>
  <c r="AY107" i="17"/>
  <c r="AX82" i="17"/>
  <c r="AY155" i="17"/>
  <c r="AZ61" i="17"/>
  <c r="AZ113" i="17"/>
  <c r="AZ140" i="17" s="1"/>
  <c r="AY88" i="17"/>
  <c r="AY136" i="17"/>
  <c r="AX163" i="17"/>
  <c r="AX164" i="17"/>
  <c r="AZ125" i="17"/>
  <c r="AY152" i="17"/>
  <c r="AY162" i="17"/>
  <c r="AX134" i="17"/>
  <c r="AW161" i="17"/>
  <c r="BE64" i="17"/>
  <c r="BE116" i="17"/>
  <c r="BD91" i="17"/>
  <c r="AY158" i="17"/>
  <c r="AY141" i="17"/>
  <c r="AX168" i="17"/>
  <c r="AY60" i="17"/>
  <c r="AY112" i="17"/>
  <c r="AX87" i="17"/>
  <c r="AX124" i="17"/>
  <c r="AW145" i="17"/>
  <c r="AW151" i="17"/>
  <c r="AY33" i="18"/>
  <c r="AY58" i="18"/>
  <c r="AX46" i="18"/>
  <c r="AZ30" i="18"/>
  <c r="AZ55" i="18"/>
  <c r="AZ68" i="18" s="1"/>
  <c r="AY43" i="18"/>
  <c r="AW50" i="18"/>
  <c r="AX66" i="17"/>
  <c r="AZ49" i="17"/>
  <c r="AZ101" i="17"/>
  <c r="AZ128" i="17" s="1"/>
  <c r="AY76" i="17"/>
  <c r="AX127" i="17"/>
  <c r="AW154" i="17"/>
  <c r="BB46" i="17"/>
  <c r="BB98" i="17"/>
  <c r="BA73" i="17"/>
  <c r="BA133" i="17"/>
  <c r="AZ160" i="17"/>
  <c r="AY83" i="18"/>
  <c r="AY86" i="18"/>
  <c r="AY142" i="17"/>
  <c r="AX169" i="17"/>
  <c r="AX71" i="18"/>
  <c r="AW84" i="18"/>
  <c r="BA62" i="17"/>
  <c r="BA114" i="17"/>
  <c r="AZ89" i="17"/>
  <c r="AZ32" i="18"/>
  <c r="AZ57" i="18"/>
  <c r="AZ70" i="18" s="1"/>
  <c r="AY45" i="18"/>
  <c r="AZ34" i="18"/>
  <c r="AZ59" i="18"/>
  <c r="AZ72" i="18" s="1"/>
  <c r="AY47" i="18"/>
  <c r="AZ126" i="17"/>
  <c r="AY153" i="17"/>
  <c r="AY29" i="18"/>
  <c r="AX37" i="18"/>
  <c r="AY54" i="18"/>
  <c r="AX42" i="18"/>
  <c r="AY82" i="18"/>
  <c r="AX384" i="16"/>
  <c r="AX377" i="16"/>
  <c r="AX381" i="16"/>
  <c r="AX379" i="16"/>
  <c r="AX383" i="16"/>
  <c r="AX391" i="16"/>
  <c r="AX369" i="16"/>
  <c r="AX397" i="16"/>
  <c r="AX367" i="16"/>
  <c r="AX388" i="16"/>
  <c r="AX375" i="16"/>
  <c r="AX389" i="16"/>
  <c r="AX403" i="16"/>
  <c r="AX419" i="16"/>
  <c r="AX399" i="16"/>
  <c r="AX371" i="16"/>
  <c r="AX395" i="16"/>
  <c r="AX411" i="16"/>
  <c r="AX392" i="16"/>
  <c r="AX387" i="16"/>
  <c r="AX373" i="16"/>
  <c r="AX370" i="16"/>
  <c r="AX385" i="16"/>
  <c r="AX393" i="16"/>
  <c r="AX407" i="16"/>
  <c r="AX376" i="16"/>
  <c r="AX415" i="16"/>
  <c r="AY298" i="16"/>
  <c r="AX368" i="16"/>
  <c r="AY257" i="16"/>
  <c r="AY327" i="16" s="1"/>
  <c r="AY119" i="16"/>
  <c r="AX189" i="16"/>
  <c r="AY247" i="16"/>
  <c r="AY317" i="16" s="1"/>
  <c r="AY109" i="16"/>
  <c r="AX179" i="16"/>
  <c r="AW221" i="16"/>
  <c r="AY339" i="16"/>
  <c r="AX409" i="16"/>
  <c r="AZ276" i="16"/>
  <c r="AZ138" i="16"/>
  <c r="AY208" i="16"/>
  <c r="AZ250" i="16"/>
  <c r="AZ112" i="16"/>
  <c r="AY182" i="16"/>
  <c r="AY331" i="16"/>
  <c r="AX401" i="16"/>
  <c r="AZ256" i="16"/>
  <c r="AZ118" i="16"/>
  <c r="AY188" i="16"/>
  <c r="AY338" i="16"/>
  <c r="AX408" i="16"/>
  <c r="AY351" i="16"/>
  <c r="AX421" i="16"/>
  <c r="AY320" i="16"/>
  <c r="AX390" i="16"/>
  <c r="AZ246" i="16"/>
  <c r="AZ108" i="16"/>
  <c r="AY178" i="16"/>
  <c r="AZ242" i="16"/>
  <c r="AZ104" i="16"/>
  <c r="AY174" i="16"/>
  <c r="AZ270" i="16"/>
  <c r="AZ132" i="16"/>
  <c r="AY202" i="16"/>
  <c r="AY312" i="16"/>
  <c r="AX382" i="16"/>
  <c r="AY259" i="16"/>
  <c r="AY329" i="16" s="1"/>
  <c r="AY121" i="16"/>
  <c r="AX191" i="16"/>
  <c r="AY244" i="16"/>
  <c r="AY314" i="16" s="1"/>
  <c r="AY106" i="16"/>
  <c r="AX176" i="16"/>
  <c r="AZ238" i="16"/>
  <c r="AZ100" i="16"/>
  <c r="AY170" i="16"/>
  <c r="AY343" i="16"/>
  <c r="AX413" i="16"/>
  <c r="AY225" i="16"/>
  <c r="AY87" i="16"/>
  <c r="AX157" i="16"/>
  <c r="AZ273" i="16"/>
  <c r="AZ135" i="16"/>
  <c r="AY205" i="16"/>
  <c r="AY348" i="16"/>
  <c r="AX418" i="16"/>
  <c r="AY245" i="16"/>
  <c r="AY315" i="16" s="1"/>
  <c r="AY107" i="16"/>
  <c r="AX177" i="16"/>
  <c r="AY324" i="16"/>
  <c r="AX394" i="16"/>
  <c r="AY253" i="16"/>
  <c r="AY323" i="16" s="1"/>
  <c r="AY115" i="16"/>
  <c r="AX185" i="16"/>
  <c r="AY251" i="16"/>
  <c r="AY321" i="16" s="1"/>
  <c r="AY113" i="16"/>
  <c r="AX183" i="16"/>
  <c r="AZ265" i="16"/>
  <c r="AZ127" i="16"/>
  <c r="AY197" i="16"/>
  <c r="AY342" i="16"/>
  <c r="AX412" i="16"/>
  <c r="AY263" i="16"/>
  <c r="AY333" i="16" s="1"/>
  <c r="AY125" i="16"/>
  <c r="AX195" i="16"/>
  <c r="AY279" i="16"/>
  <c r="AY349" i="16" s="1"/>
  <c r="AY141" i="16"/>
  <c r="AX211" i="16"/>
  <c r="AY255" i="16"/>
  <c r="AY325" i="16" s="1"/>
  <c r="AY117" i="16"/>
  <c r="AX187" i="16"/>
  <c r="AZ234" i="16"/>
  <c r="AZ96" i="16"/>
  <c r="AY166" i="16"/>
  <c r="AZ282" i="16"/>
  <c r="AZ144" i="16"/>
  <c r="AY214" i="16"/>
  <c r="BA258" i="16"/>
  <c r="BA120" i="16"/>
  <c r="AZ190" i="16"/>
  <c r="AZ226" i="16"/>
  <c r="AZ88" i="16"/>
  <c r="AY158" i="16"/>
  <c r="AZ254" i="16"/>
  <c r="AZ116" i="16"/>
  <c r="AY186" i="16"/>
  <c r="AY248" i="16"/>
  <c r="AY318" i="16" s="1"/>
  <c r="AY110" i="16"/>
  <c r="AX180" i="16"/>
  <c r="AZ278" i="16"/>
  <c r="AZ140" i="16"/>
  <c r="AY210" i="16"/>
  <c r="AZ266" i="16"/>
  <c r="AZ128" i="16"/>
  <c r="AY198" i="16"/>
  <c r="AY237" i="16"/>
  <c r="AY307" i="16" s="1"/>
  <c r="AY99" i="16"/>
  <c r="AX169" i="16"/>
  <c r="AY243" i="16"/>
  <c r="AY313" i="16" s="1"/>
  <c r="AY105" i="16"/>
  <c r="AX175" i="16"/>
  <c r="AX289" i="16"/>
  <c r="AX290" i="16" s="1"/>
  <c r="AY267" i="16"/>
  <c r="AY337" i="16" s="1"/>
  <c r="AY129" i="16"/>
  <c r="AX199" i="16"/>
  <c r="AY294" i="16"/>
  <c r="AX364" i="16"/>
  <c r="AY229" i="16"/>
  <c r="AY299" i="16" s="1"/>
  <c r="AY91" i="16"/>
  <c r="AX161" i="16"/>
  <c r="AY249" i="16"/>
  <c r="AY319" i="16" s="1"/>
  <c r="AY111" i="16"/>
  <c r="AX181" i="16"/>
  <c r="AZ260" i="16"/>
  <c r="AZ122" i="16"/>
  <c r="AY192" i="16"/>
  <c r="AY344" i="16"/>
  <c r="AX414" i="16"/>
  <c r="AY330" i="16"/>
  <c r="AX400" i="16"/>
  <c r="AY346" i="16"/>
  <c r="AX416" i="16"/>
  <c r="AZ281" i="16"/>
  <c r="AZ143" i="16"/>
  <c r="AY213" i="16"/>
  <c r="AY231" i="16"/>
  <c r="AY301" i="16" s="1"/>
  <c r="AY93" i="16"/>
  <c r="AX163" i="16"/>
  <c r="AY335" i="16"/>
  <c r="AX405" i="16"/>
  <c r="BA228" i="16"/>
  <c r="BA90" i="16"/>
  <c r="AZ160" i="16"/>
  <c r="AZ262" i="16"/>
  <c r="AZ124" i="16"/>
  <c r="AY194" i="16"/>
  <c r="AY332" i="16"/>
  <c r="AX402" i="16"/>
  <c r="AY230" i="16"/>
  <c r="AY300" i="16" s="1"/>
  <c r="AY92" i="16"/>
  <c r="AX162" i="16"/>
  <c r="BA232" i="16"/>
  <c r="BA94" i="16"/>
  <c r="AZ164" i="16"/>
  <c r="AZ268" i="16"/>
  <c r="AZ130" i="16"/>
  <c r="AY200" i="16"/>
  <c r="AY316" i="16"/>
  <c r="AX386" i="16"/>
  <c r="AY235" i="16"/>
  <c r="AY305" i="16" s="1"/>
  <c r="AY97" i="16"/>
  <c r="AX167" i="16"/>
  <c r="AZ261" i="16"/>
  <c r="AZ123" i="16"/>
  <c r="AY193" i="16"/>
  <c r="AX295" i="16"/>
  <c r="AW365" i="16"/>
  <c r="AW429" i="16" s="1"/>
  <c r="AY352" i="16"/>
  <c r="AX422" i="16"/>
  <c r="BA272" i="16"/>
  <c r="BA134" i="16"/>
  <c r="AZ204" i="16"/>
  <c r="AY233" i="16"/>
  <c r="AY303" i="16" s="1"/>
  <c r="AY95" i="16"/>
  <c r="AX165" i="16"/>
  <c r="AY347" i="16"/>
  <c r="AX417" i="16"/>
  <c r="AY302" i="16"/>
  <c r="AX372" i="16"/>
  <c r="AY296" i="16"/>
  <c r="AX366" i="16"/>
  <c r="AY252" i="16"/>
  <c r="AY322" i="16" s="1"/>
  <c r="AY114" i="16"/>
  <c r="AX184" i="16"/>
  <c r="AY336" i="16"/>
  <c r="AX406" i="16"/>
  <c r="AY227" i="16"/>
  <c r="AY297" i="16" s="1"/>
  <c r="AY89" i="16"/>
  <c r="AX159" i="16"/>
  <c r="AY340" i="16"/>
  <c r="AX410" i="16"/>
  <c r="AY241" i="16"/>
  <c r="AY311" i="16" s="1"/>
  <c r="AY103" i="16"/>
  <c r="AX173" i="16"/>
  <c r="AY308" i="16"/>
  <c r="AX378" i="16"/>
  <c r="AY350" i="16"/>
  <c r="AX420" i="16"/>
  <c r="AZ280" i="16"/>
  <c r="AZ142" i="16"/>
  <c r="AY212" i="16"/>
  <c r="BA264" i="16"/>
  <c r="BA126" i="16"/>
  <c r="AZ196" i="16"/>
  <c r="AY239" i="16"/>
  <c r="AY309" i="16" s="1"/>
  <c r="AY101" i="16"/>
  <c r="AX171" i="16"/>
  <c r="AY304" i="16"/>
  <c r="AX374" i="16"/>
  <c r="AZ269" i="16"/>
  <c r="AZ131" i="16"/>
  <c r="AY201" i="16"/>
  <c r="AY326" i="16"/>
  <c r="AX396" i="16"/>
  <c r="AZ277" i="16"/>
  <c r="AZ139" i="16"/>
  <c r="AY209" i="16"/>
  <c r="AZ274" i="16"/>
  <c r="AZ136" i="16"/>
  <c r="AY206" i="16"/>
  <c r="AX380" i="16"/>
  <c r="AY240" i="16"/>
  <c r="AY310" i="16" s="1"/>
  <c r="AY102" i="16"/>
  <c r="AX172" i="16"/>
  <c r="AY271" i="16"/>
  <c r="AY341" i="16" s="1"/>
  <c r="AY133" i="16"/>
  <c r="AX203" i="16"/>
  <c r="AY328" i="16"/>
  <c r="AX398" i="16"/>
  <c r="AY236" i="16"/>
  <c r="AY306" i="16" s="1"/>
  <c r="AY98" i="16"/>
  <c r="AX168" i="16"/>
  <c r="AY334" i="16"/>
  <c r="AX404" i="16"/>
  <c r="AY275" i="16"/>
  <c r="AY345" i="16" s="1"/>
  <c r="AY137" i="16"/>
  <c r="AX207" i="16"/>
  <c r="AX129" i="15"/>
  <c r="AX118" i="14"/>
  <c r="AX126" i="14"/>
  <c r="AX125" i="15"/>
  <c r="AX120" i="14"/>
  <c r="AX126" i="15"/>
  <c r="AX122" i="15"/>
  <c r="AX121" i="15"/>
  <c r="AX128" i="15"/>
  <c r="AX122" i="14"/>
  <c r="AY79" i="15"/>
  <c r="AY100" i="15" s="1"/>
  <c r="AY38" i="15"/>
  <c r="AX59" i="15"/>
  <c r="AY83" i="15"/>
  <c r="AY104" i="15" s="1"/>
  <c r="AY42" i="15"/>
  <c r="AX63" i="15"/>
  <c r="AY87" i="15"/>
  <c r="AY108" i="15" s="1"/>
  <c r="AY46" i="15"/>
  <c r="AX67" i="15"/>
  <c r="AX123" i="14"/>
  <c r="AY79" i="14"/>
  <c r="AY98" i="14" s="1"/>
  <c r="AY41" i="14"/>
  <c r="AX61" i="14"/>
  <c r="AX124" i="14"/>
  <c r="AX94" i="15"/>
  <c r="AX95" i="15" s="1"/>
  <c r="AX117" i="14"/>
  <c r="AY80" i="15"/>
  <c r="AY101" i="15" s="1"/>
  <c r="AY39" i="15"/>
  <c r="AX60" i="15"/>
  <c r="AY87" i="14"/>
  <c r="AY106" i="14" s="1"/>
  <c r="AY49" i="14"/>
  <c r="AX69" i="14"/>
  <c r="BA85" i="15"/>
  <c r="BA44" i="15"/>
  <c r="AZ65" i="15"/>
  <c r="AY75" i="14"/>
  <c r="AY94" i="14" s="1"/>
  <c r="AX52" i="14"/>
  <c r="AY37" i="14"/>
  <c r="AX57" i="14"/>
  <c r="AX119" i="14"/>
  <c r="AY80" i="14"/>
  <c r="AY99" i="14" s="1"/>
  <c r="AY42" i="14"/>
  <c r="AX62" i="14"/>
  <c r="BA84" i="14"/>
  <c r="BA103" i="14" s="1"/>
  <c r="BA46" i="14"/>
  <c r="AZ66" i="14"/>
  <c r="AY76" i="14"/>
  <c r="AY38" i="14"/>
  <c r="AX58" i="14"/>
  <c r="AZ86" i="14"/>
  <c r="AZ48" i="14"/>
  <c r="AY68" i="14"/>
  <c r="AZ82" i="14"/>
  <c r="AZ101" i="14" s="1"/>
  <c r="AZ44" i="14"/>
  <c r="AY64" i="14"/>
  <c r="AY86" i="15"/>
  <c r="AY107" i="15" s="1"/>
  <c r="AY45" i="15"/>
  <c r="AX66" i="15"/>
  <c r="AY82" i="15"/>
  <c r="AY103" i="15" s="1"/>
  <c r="AY41" i="15"/>
  <c r="AX62" i="15"/>
  <c r="AZ78" i="14"/>
  <c r="AZ97" i="14" s="1"/>
  <c r="AZ40" i="14"/>
  <c r="AY60" i="14"/>
  <c r="AY37" i="15"/>
  <c r="AZ78" i="15" s="1"/>
  <c r="AX53" i="15"/>
  <c r="AX58" i="15"/>
  <c r="AX123" i="15"/>
  <c r="AY106" i="15"/>
  <c r="AX127" i="15"/>
  <c r="AX121" i="14"/>
  <c r="AY84" i="15"/>
  <c r="AY105" i="15" s="1"/>
  <c r="AY43" i="15"/>
  <c r="AX64" i="15"/>
  <c r="AX125" i="14"/>
  <c r="AW115" i="15"/>
  <c r="AX99" i="15"/>
  <c r="AW120" i="15"/>
  <c r="AW136" i="15" s="1"/>
  <c r="AW109" i="14"/>
  <c r="AW114" i="14"/>
  <c r="AW129" i="14" s="1"/>
  <c r="AZ83" i="14"/>
  <c r="AZ102" i="14" s="1"/>
  <c r="AZ45" i="14"/>
  <c r="AY65" i="14"/>
  <c r="BA77" i="14"/>
  <c r="BA96" i="14" s="1"/>
  <c r="BA39" i="14"/>
  <c r="AZ59" i="14"/>
  <c r="AX116" i="14"/>
  <c r="AX124" i="15"/>
  <c r="AY81" i="14"/>
  <c r="AY100" i="14" s="1"/>
  <c r="AY43" i="14"/>
  <c r="AX63" i="14"/>
  <c r="AX55" i="12"/>
  <c r="AW58" i="12"/>
  <c r="AW63" i="12"/>
  <c r="AW66" i="12" s="1"/>
  <c r="AX36" i="12"/>
  <c r="AY47" i="12"/>
  <c r="AY33" i="12"/>
  <c r="AX41" i="12"/>
  <c r="AY48" i="12"/>
  <c r="AY56" i="12" s="1"/>
  <c r="AY34" i="12"/>
  <c r="AX42" i="12"/>
  <c r="AX64" i="12"/>
  <c r="AY151" i="16" l="1"/>
  <c r="AZ224" i="16"/>
  <c r="AZ86" i="16"/>
  <c r="AY156" i="16"/>
  <c r="AX50" i="18"/>
  <c r="AY62" i="18"/>
  <c r="AY63" i="18" s="1"/>
  <c r="BA31" i="18"/>
  <c r="BA44" i="18" s="1"/>
  <c r="BA56" i="18"/>
  <c r="BA69" i="18" s="1"/>
  <c r="AW88" i="18"/>
  <c r="AY61" i="15"/>
  <c r="AZ40" i="15"/>
  <c r="AZ81" i="15"/>
  <c r="AZ102" i="15" s="1"/>
  <c r="BA35" i="18"/>
  <c r="BA60" i="18"/>
  <c r="BA73" i="18" s="1"/>
  <c r="AX74" i="15"/>
  <c r="AY95" i="14"/>
  <c r="AY115" i="14" s="1"/>
  <c r="AZ105" i="14"/>
  <c r="AZ85" i="14"/>
  <c r="AZ104" i="14" s="1"/>
  <c r="AZ47" i="14"/>
  <c r="AZ67" i="14" s="1"/>
  <c r="AY89" i="14"/>
  <c r="AY90" i="14" s="1"/>
  <c r="BA50" i="17"/>
  <c r="BA102" i="17"/>
  <c r="BA129" i="17" s="1"/>
  <c r="BA156" i="17" s="1"/>
  <c r="AZ77" i="17"/>
  <c r="BF47" i="17"/>
  <c r="BF74" i="17" s="1"/>
  <c r="BF99" i="17"/>
  <c r="AX93" i="17"/>
  <c r="AZ58" i="17"/>
  <c r="AZ110" i="17"/>
  <c r="AZ137" i="17" s="1"/>
  <c r="BE74" i="17"/>
  <c r="AZ159" i="17"/>
  <c r="AY157" i="17"/>
  <c r="AZ103" i="17"/>
  <c r="AZ130" i="17" s="1"/>
  <c r="AZ51" i="17"/>
  <c r="BA53" i="17"/>
  <c r="BA105" i="17"/>
  <c r="BA132" i="17" s="1"/>
  <c r="AZ80" i="17"/>
  <c r="BA52" i="17"/>
  <c r="BA104" i="17"/>
  <c r="BA131" i="17" s="1"/>
  <c r="AZ79" i="17"/>
  <c r="BA63" i="17"/>
  <c r="BA115" i="17"/>
  <c r="AZ111" i="17"/>
  <c r="AZ138" i="17" s="1"/>
  <c r="AZ165" i="17" s="1"/>
  <c r="AY86" i="17"/>
  <c r="AZ59" i="17"/>
  <c r="BC54" i="17"/>
  <c r="BC106" i="17"/>
  <c r="BB81" i="17"/>
  <c r="BA109" i="17"/>
  <c r="BA57" i="17"/>
  <c r="AY78" i="17"/>
  <c r="BA44" i="17"/>
  <c r="BA96" i="17"/>
  <c r="AZ71" i="17"/>
  <c r="BA56" i="17"/>
  <c r="BA83" i="17" s="1"/>
  <c r="BA108" i="17"/>
  <c r="BA135" i="17" s="1"/>
  <c r="AZ83" i="17"/>
  <c r="AZ143" i="17"/>
  <c r="AY170" i="17"/>
  <c r="AY118" i="17"/>
  <c r="AY119" i="17" s="1"/>
  <c r="AZ123" i="17"/>
  <c r="AY150" i="17"/>
  <c r="AZ85" i="18"/>
  <c r="AZ81" i="18"/>
  <c r="AZ83" i="18"/>
  <c r="AZ155" i="17"/>
  <c r="AZ167" i="17"/>
  <c r="BA34" i="18"/>
  <c r="BA59" i="18"/>
  <c r="BA72" i="18" s="1"/>
  <c r="AZ47" i="18"/>
  <c r="BB133" i="17"/>
  <c r="BA160" i="17"/>
  <c r="AZ158" i="17"/>
  <c r="BA45" i="17"/>
  <c r="BA97" i="17"/>
  <c r="AZ72" i="17"/>
  <c r="AZ60" i="17"/>
  <c r="AZ112" i="17"/>
  <c r="AY87" i="17"/>
  <c r="BF64" i="17"/>
  <c r="BF116" i="17"/>
  <c r="BE91" i="17"/>
  <c r="BA125" i="17"/>
  <c r="AZ152" i="17"/>
  <c r="AZ82" i="18"/>
  <c r="BA32" i="18"/>
  <c r="BA57" i="18"/>
  <c r="BA70" i="18" s="1"/>
  <c r="AZ45" i="18"/>
  <c r="AZ142" i="17"/>
  <c r="AY169" i="17"/>
  <c r="BA30" i="18"/>
  <c r="BA55" i="18"/>
  <c r="BA68" i="18" s="1"/>
  <c r="AZ43" i="18"/>
  <c r="AZ55" i="17"/>
  <c r="AZ107" i="17"/>
  <c r="AY82" i="17"/>
  <c r="AZ33" i="18"/>
  <c r="AZ58" i="18"/>
  <c r="AY46" i="18"/>
  <c r="AY134" i="17"/>
  <c r="AX161" i="17"/>
  <c r="BA126" i="17"/>
  <c r="AZ153" i="17"/>
  <c r="AY71" i="18"/>
  <c r="AX84" i="18"/>
  <c r="BA61" i="17"/>
  <c r="BA113" i="17"/>
  <c r="BA140" i="17" s="1"/>
  <c r="AZ88" i="17"/>
  <c r="AY67" i="18"/>
  <c r="AX75" i="18"/>
  <c r="AX80" i="18"/>
  <c r="AY124" i="17"/>
  <c r="AX145" i="17"/>
  <c r="AX151" i="17"/>
  <c r="AZ29" i="18"/>
  <c r="AY37" i="18"/>
  <c r="AZ54" i="18"/>
  <c r="AY42" i="18"/>
  <c r="BB62" i="17"/>
  <c r="BB114" i="17"/>
  <c r="BA89" i="17"/>
  <c r="AZ162" i="17"/>
  <c r="AZ136" i="17"/>
  <c r="AY163" i="17"/>
  <c r="AY139" i="17"/>
  <c r="AX166" i="17"/>
  <c r="BC46" i="17"/>
  <c r="BC98" i="17"/>
  <c r="BB73" i="17"/>
  <c r="AY127" i="17"/>
  <c r="AX154" i="17"/>
  <c r="AW172" i="17"/>
  <c r="AZ141" i="17"/>
  <c r="AY168" i="17"/>
  <c r="AY164" i="17"/>
  <c r="AZ48" i="17"/>
  <c r="AZ100" i="17"/>
  <c r="AY75" i="17"/>
  <c r="AZ86" i="18"/>
  <c r="BA49" i="17"/>
  <c r="BA101" i="17"/>
  <c r="BA128" i="17" s="1"/>
  <c r="AZ76" i="17"/>
  <c r="AY66" i="17"/>
  <c r="AY367" i="16"/>
  <c r="AY419" i="16"/>
  <c r="AY411" i="16"/>
  <c r="AY377" i="16"/>
  <c r="AY381" i="16"/>
  <c r="AY375" i="16"/>
  <c r="AY371" i="16"/>
  <c r="AY388" i="16"/>
  <c r="AY403" i="16"/>
  <c r="AY391" i="16"/>
  <c r="AY385" i="16"/>
  <c r="AY415" i="16"/>
  <c r="AY384" i="16"/>
  <c r="AY387" i="16"/>
  <c r="AY376" i="16"/>
  <c r="AY380" i="16"/>
  <c r="AY392" i="16"/>
  <c r="AY395" i="16"/>
  <c r="AY379" i="16"/>
  <c r="AY373" i="16"/>
  <c r="AY370" i="16"/>
  <c r="AY369" i="16"/>
  <c r="AY383" i="16"/>
  <c r="AY399" i="16"/>
  <c r="AY397" i="16"/>
  <c r="AZ241" i="16"/>
  <c r="AZ311" i="16" s="1"/>
  <c r="AZ103" i="16"/>
  <c r="AY173" i="16"/>
  <c r="AZ233" i="16"/>
  <c r="AZ303" i="16" s="1"/>
  <c r="AZ95" i="16"/>
  <c r="AY165" i="16"/>
  <c r="AZ243" i="16"/>
  <c r="AZ313" i="16" s="1"/>
  <c r="AZ105" i="16"/>
  <c r="AY175" i="16"/>
  <c r="AZ342" i="16"/>
  <c r="AY412" i="16"/>
  <c r="AY407" i="16"/>
  <c r="BA268" i="16"/>
  <c r="BA130" i="16"/>
  <c r="AZ200" i="16"/>
  <c r="AZ332" i="16"/>
  <c r="AY402" i="16"/>
  <c r="BB228" i="16"/>
  <c r="BB90" i="16"/>
  <c r="BA160" i="16"/>
  <c r="AZ231" i="16"/>
  <c r="AZ301" i="16" s="1"/>
  <c r="AZ93" i="16"/>
  <c r="AY163" i="16"/>
  <c r="BA260" i="16"/>
  <c r="BA122" i="16"/>
  <c r="AZ192" i="16"/>
  <c r="AZ255" i="16"/>
  <c r="AZ325" i="16" s="1"/>
  <c r="AZ117" i="16"/>
  <c r="AY187" i="16"/>
  <c r="BA266" i="16"/>
  <c r="BA128" i="16"/>
  <c r="AZ198" i="16"/>
  <c r="BA265" i="16"/>
  <c r="BA127" i="16"/>
  <c r="AZ197" i="16"/>
  <c r="AZ308" i="16"/>
  <c r="AY378" i="16"/>
  <c r="AZ296" i="16"/>
  <c r="AY366" i="16"/>
  <c r="AZ316" i="16"/>
  <c r="AY386" i="16"/>
  <c r="AZ346" i="16"/>
  <c r="AY416" i="16"/>
  <c r="BA282" i="16"/>
  <c r="BA144" i="16"/>
  <c r="AZ214" i="16"/>
  <c r="BA234" i="16"/>
  <c r="BA96" i="16"/>
  <c r="AZ166" i="16"/>
  <c r="AZ253" i="16"/>
  <c r="AZ323" i="16" s="1"/>
  <c r="AZ115" i="16"/>
  <c r="AY185" i="16"/>
  <c r="AZ245" i="16"/>
  <c r="AZ315" i="16" s="1"/>
  <c r="AZ107" i="16"/>
  <c r="AY177" i="16"/>
  <c r="AY289" i="16"/>
  <c r="AY290" i="16" s="1"/>
  <c r="BA270" i="16"/>
  <c r="BA132" i="16"/>
  <c r="AZ202" i="16"/>
  <c r="BA242" i="16"/>
  <c r="BA104" i="16"/>
  <c r="AZ174" i="16"/>
  <c r="BA246" i="16"/>
  <c r="BA108" i="16"/>
  <c r="AZ178" i="16"/>
  <c r="AZ320" i="16"/>
  <c r="AY390" i="16"/>
  <c r="AZ338" i="16"/>
  <c r="AY408" i="16"/>
  <c r="BA250" i="16"/>
  <c r="BA112" i="16"/>
  <c r="AZ182" i="16"/>
  <c r="BA276" i="16"/>
  <c r="BA138" i="16"/>
  <c r="AZ208" i="16"/>
  <c r="AZ239" i="16"/>
  <c r="AZ309" i="16" s="1"/>
  <c r="AZ101" i="16"/>
  <c r="AY171" i="16"/>
  <c r="AY389" i="16"/>
  <c r="BA274" i="16"/>
  <c r="BA136" i="16"/>
  <c r="AZ206" i="16"/>
  <c r="BA277" i="16"/>
  <c r="BA139" i="16"/>
  <c r="AZ209" i="16"/>
  <c r="AZ304" i="16"/>
  <c r="AY374" i="16"/>
  <c r="AZ235" i="16"/>
  <c r="AZ305" i="16" s="1"/>
  <c r="AZ97" i="16"/>
  <c r="AY167" i="16"/>
  <c r="BB232" i="16"/>
  <c r="BB94" i="16"/>
  <c r="BA164" i="16"/>
  <c r="BA281" i="16"/>
  <c r="BA143" i="16"/>
  <c r="AZ213" i="16"/>
  <c r="AZ344" i="16"/>
  <c r="AY414" i="16"/>
  <c r="AZ248" i="16"/>
  <c r="AZ318" i="16" s="1"/>
  <c r="AZ110" i="16"/>
  <c r="AY180" i="16"/>
  <c r="BA226" i="16"/>
  <c r="BA88" i="16"/>
  <c r="AZ158" i="16"/>
  <c r="AZ279" i="16"/>
  <c r="AZ349" i="16" s="1"/>
  <c r="AZ141" i="16"/>
  <c r="AY211" i="16"/>
  <c r="AZ263" i="16"/>
  <c r="AZ333" i="16" s="1"/>
  <c r="AZ125" i="16"/>
  <c r="AY195" i="16"/>
  <c r="AZ251" i="16"/>
  <c r="AZ321" i="16" s="1"/>
  <c r="AZ113" i="16"/>
  <c r="AY183" i="16"/>
  <c r="AZ324" i="16"/>
  <c r="AY394" i="16"/>
  <c r="AZ348" i="16"/>
  <c r="AY418" i="16"/>
  <c r="AZ259" i="16"/>
  <c r="AZ329" i="16" s="1"/>
  <c r="AZ121" i="16"/>
  <c r="AY191" i="16"/>
  <c r="AZ331" i="16"/>
  <c r="AY401" i="16"/>
  <c r="AZ298" i="16"/>
  <c r="AY368" i="16"/>
  <c r="AZ334" i="16"/>
  <c r="AY404" i="16"/>
  <c r="AZ328" i="16"/>
  <c r="AY398" i="16"/>
  <c r="AZ240" i="16"/>
  <c r="AZ310" i="16" s="1"/>
  <c r="AZ102" i="16"/>
  <c r="AY172" i="16"/>
  <c r="BA269" i="16"/>
  <c r="BA131" i="16"/>
  <c r="AZ201" i="16"/>
  <c r="AZ227" i="16"/>
  <c r="AZ297" i="16" s="1"/>
  <c r="AZ89" i="16"/>
  <c r="AY159" i="16"/>
  <c r="AZ347" i="16"/>
  <c r="AY417" i="16"/>
  <c r="AZ352" i="16"/>
  <c r="AY422" i="16"/>
  <c r="BA261" i="16"/>
  <c r="BA123" i="16"/>
  <c r="AZ193" i="16"/>
  <c r="AZ230" i="16"/>
  <c r="AZ300" i="16" s="1"/>
  <c r="AZ92" i="16"/>
  <c r="AY162" i="16"/>
  <c r="BA262" i="16"/>
  <c r="BA124" i="16"/>
  <c r="AZ194" i="16"/>
  <c r="AZ335" i="16"/>
  <c r="AY405" i="16"/>
  <c r="AZ267" i="16"/>
  <c r="AZ337" i="16" s="1"/>
  <c r="AZ129" i="16"/>
  <c r="AY199" i="16"/>
  <c r="BA254" i="16"/>
  <c r="BA116" i="16"/>
  <c r="AZ186" i="16"/>
  <c r="AZ343" i="16"/>
  <c r="AY413" i="16"/>
  <c r="AZ244" i="16"/>
  <c r="AZ314" i="16" s="1"/>
  <c r="AZ106" i="16"/>
  <c r="AY176" i="16"/>
  <c r="AZ312" i="16"/>
  <c r="AY382" i="16"/>
  <c r="AZ339" i="16"/>
  <c r="AY409" i="16"/>
  <c r="AZ247" i="16"/>
  <c r="AZ317" i="16" s="1"/>
  <c r="AZ109" i="16"/>
  <c r="AY179" i="16"/>
  <c r="AZ236" i="16"/>
  <c r="AZ306" i="16" s="1"/>
  <c r="AZ98" i="16"/>
  <c r="AY168" i="16"/>
  <c r="BA280" i="16"/>
  <c r="BA142" i="16"/>
  <c r="AZ212" i="16"/>
  <c r="AZ350" i="16"/>
  <c r="AY420" i="16"/>
  <c r="BB272" i="16"/>
  <c r="BB134" i="16"/>
  <c r="BA204" i="16"/>
  <c r="BB258" i="16"/>
  <c r="BB120" i="16"/>
  <c r="BA190" i="16"/>
  <c r="BA273" i="16"/>
  <c r="BA135" i="16"/>
  <c r="AZ205" i="16"/>
  <c r="AZ257" i="16"/>
  <c r="AZ327" i="16" s="1"/>
  <c r="AZ119" i="16"/>
  <c r="AY189" i="16"/>
  <c r="AZ225" i="16"/>
  <c r="AZ87" i="16"/>
  <c r="AY157" i="16"/>
  <c r="AZ275" i="16"/>
  <c r="AZ345" i="16" s="1"/>
  <c r="AZ137" i="16"/>
  <c r="AY207" i="16"/>
  <c r="AZ326" i="16"/>
  <c r="AY396" i="16"/>
  <c r="BB264" i="16"/>
  <c r="BB126" i="16"/>
  <c r="BA196" i="16"/>
  <c r="AZ252" i="16"/>
  <c r="AZ322" i="16" s="1"/>
  <c r="AZ114" i="16"/>
  <c r="AY184" i="16"/>
  <c r="AZ330" i="16"/>
  <c r="AY400" i="16"/>
  <c r="AZ229" i="16"/>
  <c r="AZ299" i="16" s="1"/>
  <c r="AZ91" i="16"/>
  <c r="AY161" i="16"/>
  <c r="AZ294" i="16"/>
  <c r="AY364" i="16"/>
  <c r="BA278" i="16"/>
  <c r="BA140" i="16"/>
  <c r="AZ210" i="16"/>
  <c r="AZ351" i="16"/>
  <c r="AY421" i="16"/>
  <c r="AZ271" i="16"/>
  <c r="AZ341" i="16" s="1"/>
  <c r="AZ133" i="16"/>
  <c r="AY203" i="16"/>
  <c r="AZ237" i="16"/>
  <c r="AZ307" i="16" s="1"/>
  <c r="AZ99" i="16"/>
  <c r="AY169" i="16"/>
  <c r="AY393" i="16"/>
  <c r="AZ340" i="16"/>
  <c r="AY410" i="16"/>
  <c r="AZ336" i="16"/>
  <c r="AY406" i="16"/>
  <c r="AZ302" i="16"/>
  <c r="AY372" i="16"/>
  <c r="AY295" i="16"/>
  <c r="AX365" i="16"/>
  <c r="AX429" i="16" s="1"/>
  <c r="AZ249" i="16"/>
  <c r="AZ319" i="16" s="1"/>
  <c r="AZ111" i="16"/>
  <c r="AY181" i="16"/>
  <c r="AX359" i="16"/>
  <c r="AX221" i="16"/>
  <c r="BA238" i="16"/>
  <c r="BA100" i="16"/>
  <c r="AZ170" i="16"/>
  <c r="BA256" i="16"/>
  <c r="BA118" i="16"/>
  <c r="AZ188" i="16"/>
  <c r="AY121" i="15"/>
  <c r="AY126" i="15"/>
  <c r="AY129" i="15"/>
  <c r="AY120" i="14"/>
  <c r="AY128" i="15"/>
  <c r="AY118" i="14"/>
  <c r="AY125" i="15"/>
  <c r="AY125" i="14"/>
  <c r="AZ87" i="15"/>
  <c r="AZ108" i="15" s="1"/>
  <c r="AZ46" i="15"/>
  <c r="AY67" i="15"/>
  <c r="BA83" i="14"/>
  <c r="BA102" i="14" s="1"/>
  <c r="BA45" i="14"/>
  <c r="AZ65" i="14"/>
  <c r="AY124" i="14"/>
  <c r="BB77" i="14"/>
  <c r="BB96" i="14" s="1"/>
  <c r="BB39" i="14"/>
  <c r="BA59" i="14"/>
  <c r="AX115" i="15"/>
  <c r="AY99" i="15"/>
  <c r="AX120" i="15"/>
  <c r="AX136" i="15" s="1"/>
  <c r="BA82" i="14"/>
  <c r="BA101" i="14" s="1"/>
  <c r="BA44" i="14"/>
  <c r="AZ64" i="14"/>
  <c r="AZ80" i="14"/>
  <c r="AZ99" i="14" s="1"/>
  <c r="AZ42" i="14"/>
  <c r="AY62" i="14"/>
  <c r="AY123" i="14"/>
  <c r="AY119" i="14"/>
  <c r="AY117" i="14"/>
  <c r="AY122" i="14"/>
  <c r="AX109" i="14"/>
  <c r="AX114" i="14"/>
  <c r="AX129" i="14" s="1"/>
  <c r="AZ79" i="15"/>
  <c r="AZ100" i="15" s="1"/>
  <c r="AZ38" i="15"/>
  <c r="AY59" i="15"/>
  <c r="AY122" i="15"/>
  <c r="AY124" i="15"/>
  <c r="AZ76" i="14"/>
  <c r="AZ38" i="14"/>
  <c r="AY58" i="14"/>
  <c r="AY121" i="14"/>
  <c r="AZ82" i="15"/>
  <c r="AZ103" i="15" s="1"/>
  <c r="AZ41" i="15"/>
  <c r="AY62" i="15"/>
  <c r="BA86" i="14"/>
  <c r="BA48" i="14"/>
  <c r="AZ68" i="14"/>
  <c r="AX72" i="14"/>
  <c r="AZ79" i="14"/>
  <c r="AZ98" i="14" s="1"/>
  <c r="AZ41" i="14"/>
  <c r="AY61" i="14"/>
  <c r="AZ83" i="15"/>
  <c r="AZ104" i="15" s="1"/>
  <c r="AZ42" i="15"/>
  <c r="AY63" i="15"/>
  <c r="AY126" i="14"/>
  <c r="AY116" i="14"/>
  <c r="AY53" i="15"/>
  <c r="AZ37" i="15"/>
  <c r="BA78" i="15" s="1"/>
  <c r="AY58" i="15"/>
  <c r="AZ86" i="15"/>
  <c r="AZ107" i="15" s="1"/>
  <c r="AZ45" i="15"/>
  <c r="AY66" i="15"/>
  <c r="BB85" i="15"/>
  <c r="BB44" i="15"/>
  <c r="BA65" i="15"/>
  <c r="BB84" i="14"/>
  <c r="BB103" i="14" s="1"/>
  <c r="BB46" i="14"/>
  <c r="BA66" i="14"/>
  <c r="AZ75" i="14"/>
  <c r="AZ94" i="14" s="1"/>
  <c r="AY52" i="14"/>
  <c r="AZ37" i="14"/>
  <c r="AY57" i="14"/>
  <c r="AZ80" i="15"/>
  <c r="AZ101" i="15" s="1"/>
  <c r="AZ39" i="15"/>
  <c r="AY60" i="15"/>
  <c r="AZ81" i="14"/>
  <c r="AZ100" i="14" s="1"/>
  <c r="AZ43" i="14"/>
  <c r="AY63" i="14"/>
  <c r="AZ84" i="15"/>
  <c r="AZ105" i="15" s="1"/>
  <c r="AZ43" i="15"/>
  <c r="AY64" i="15"/>
  <c r="AZ106" i="15"/>
  <c r="AY127" i="15"/>
  <c r="AY123" i="15"/>
  <c r="AY94" i="15"/>
  <c r="AY95" i="15" s="1"/>
  <c r="BA78" i="14"/>
  <c r="BA97" i="14" s="1"/>
  <c r="BA40" i="14"/>
  <c r="AZ60" i="14"/>
  <c r="AZ87" i="14"/>
  <c r="AZ106" i="14" s="1"/>
  <c r="AZ49" i="14"/>
  <c r="AY69" i="14"/>
  <c r="AX44" i="12"/>
  <c r="AZ48" i="12"/>
  <c r="AZ56" i="12" s="1"/>
  <c r="AZ34" i="12"/>
  <c r="AY42" i="12"/>
  <c r="AZ47" i="12"/>
  <c r="AY36" i="12"/>
  <c r="AZ33" i="12"/>
  <c r="AY41" i="12"/>
  <c r="AY64" i="12"/>
  <c r="AY50" i="12"/>
  <c r="AY51" i="12" s="1"/>
  <c r="AY55" i="12"/>
  <c r="AX58" i="12"/>
  <c r="AX63" i="12"/>
  <c r="AX66" i="12" s="1"/>
  <c r="AZ151" i="16" l="1"/>
  <c r="BA86" i="16"/>
  <c r="AZ156" i="16"/>
  <c r="BA224" i="16"/>
  <c r="BA294" i="16" s="1"/>
  <c r="AZ50" i="12"/>
  <c r="AZ51" i="12" s="1"/>
  <c r="BA81" i="15"/>
  <c r="BA102" i="15" s="1"/>
  <c r="BA40" i="15"/>
  <c r="AZ61" i="15"/>
  <c r="AX88" i="18"/>
  <c r="BB31" i="18"/>
  <c r="BB44" i="18" s="1"/>
  <c r="BB56" i="18"/>
  <c r="BB69" i="18" s="1"/>
  <c r="AZ62" i="18"/>
  <c r="AZ63" i="18" s="1"/>
  <c r="BB35" i="18"/>
  <c r="BB48" i="18" s="1"/>
  <c r="BB60" i="18"/>
  <c r="BB73" i="18" s="1"/>
  <c r="BA48" i="18"/>
  <c r="AY74" i="15"/>
  <c r="BA105" i="14"/>
  <c r="AZ95" i="14"/>
  <c r="AZ115" i="14" s="1"/>
  <c r="BA47" i="14"/>
  <c r="BA67" i="14" s="1"/>
  <c r="BA85" i="14"/>
  <c r="BA104" i="14" s="1"/>
  <c r="BB50" i="17"/>
  <c r="BB102" i="17"/>
  <c r="BB129" i="17" s="1"/>
  <c r="BB156" i="17" s="1"/>
  <c r="BA77" i="17"/>
  <c r="AZ85" i="17"/>
  <c r="BA58" i="17"/>
  <c r="BA110" i="17"/>
  <c r="BA137" i="17" s="1"/>
  <c r="BG47" i="17"/>
  <c r="BG99" i="17"/>
  <c r="AZ66" i="17"/>
  <c r="AY93" i="17"/>
  <c r="BA159" i="17"/>
  <c r="AZ157" i="17"/>
  <c r="BB44" i="17"/>
  <c r="BB96" i="17"/>
  <c r="BA71" i="17"/>
  <c r="BD54" i="17"/>
  <c r="BD106" i="17"/>
  <c r="BC81" i="17"/>
  <c r="AZ86" i="17"/>
  <c r="BA111" i="17"/>
  <c r="BA138" i="17" s="1"/>
  <c r="BA165" i="17" s="1"/>
  <c r="BA59" i="17"/>
  <c r="AZ78" i="17"/>
  <c r="BB115" i="17"/>
  <c r="BB63" i="17"/>
  <c r="BB90" i="17" s="1"/>
  <c r="BB57" i="17"/>
  <c r="BB109" i="17"/>
  <c r="BA84" i="17"/>
  <c r="BA51" i="17"/>
  <c r="BA103" i="17"/>
  <c r="BA130" i="17" s="1"/>
  <c r="BA90" i="17"/>
  <c r="BB56" i="17"/>
  <c r="BB108" i="17"/>
  <c r="BB135" i="17" s="1"/>
  <c r="BB52" i="17"/>
  <c r="BB104" i="17"/>
  <c r="BB131" i="17" s="1"/>
  <c r="BA79" i="17"/>
  <c r="BB53" i="17"/>
  <c r="BB105" i="17"/>
  <c r="BB132" i="17" s="1"/>
  <c r="BA80" i="17"/>
  <c r="BA143" i="17"/>
  <c r="AZ170" i="17"/>
  <c r="AZ118" i="17"/>
  <c r="AZ119" i="17" s="1"/>
  <c r="BA123" i="17"/>
  <c r="AZ150" i="17"/>
  <c r="BA167" i="17"/>
  <c r="BA81" i="18"/>
  <c r="BA85" i="18"/>
  <c r="BA155" i="17"/>
  <c r="BA83" i="18"/>
  <c r="AZ134" i="17"/>
  <c r="AY161" i="17"/>
  <c r="BG64" i="17"/>
  <c r="BG116" i="17"/>
  <c r="BF91" i="17"/>
  <c r="BA158" i="17"/>
  <c r="AZ127" i="17"/>
  <c r="AY154" i="17"/>
  <c r="AZ139" i="17"/>
  <c r="AY166" i="17"/>
  <c r="BC62" i="17"/>
  <c r="BC114" i="17"/>
  <c r="BB89" i="17"/>
  <c r="BA29" i="18"/>
  <c r="AZ37" i="18"/>
  <c r="BA54" i="18"/>
  <c r="AZ42" i="18"/>
  <c r="BA141" i="17"/>
  <c r="AZ168" i="17"/>
  <c r="AX172" i="17"/>
  <c r="BB61" i="17"/>
  <c r="BB113" i="17"/>
  <c r="BB140" i="17" s="1"/>
  <c r="BA88" i="17"/>
  <c r="BB126" i="17"/>
  <c r="BA153" i="17"/>
  <c r="BB101" i="17"/>
  <c r="BB128" i="17" s="1"/>
  <c r="BB49" i="17"/>
  <c r="BA76" i="17"/>
  <c r="BA55" i="17"/>
  <c r="BA107" i="17"/>
  <c r="AZ82" i="17"/>
  <c r="BB125" i="17"/>
  <c r="BA152" i="17"/>
  <c r="AZ164" i="17"/>
  <c r="BD46" i="17"/>
  <c r="BD98" i="17"/>
  <c r="BC73" i="17"/>
  <c r="BA33" i="18"/>
  <c r="BA58" i="18"/>
  <c r="AZ46" i="18"/>
  <c r="BB45" i="17"/>
  <c r="BB97" i="17"/>
  <c r="BA72" i="17"/>
  <c r="BB34" i="18"/>
  <c r="BB59" i="18"/>
  <c r="BB72" i="18" s="1"/>
  <c r="BA47" i="18"/>
  <c r="BA86" i="18"/>
  <c r="AZ124" i="17"/>
  <c r="AY145" i="17"/>
  <c r="AY151" i="17"/>
  <c r="BB30" i="18"/>
  <c r="BB55" i="18"/>
  <c r="BB68" i="18" s="1"/>
  <c r="BA43" i="18"/>
  <c r="BB32" i="18"/>
  <c r="BB57" i="18"/>
  <c r="BB70" i="18" s="1"/>
  <c r="BA45" i="18"/>
  <c r="BA60" i="17"/>
  <c r="BA112" i="17"/>
  <c r="AZ87" i="17"/>
  <c r="AZ67" i="18"/>
  <c r="AY75" i="18"/>
  <c r="AY80" i="18"/>
  <c r="BA48" i="17"/>
  <c r="BA100" i="17"/>
  <c r="AZ75" i="17"/>
  <c r="BA136" i="17"/>
  <c r="AZ163" i="17"/>
  <c r="BA162" i="17"/>
  <c r="AY50" i="18"/>
  <c r="AZ71" i="18"/>
  <c r="AY84" i="18"/>
  <c r="BA142" i="17"/>
  <c r="AZ169" i="17"/>
  <c r="BA82" i="18"/>
  <c r="BC133" i="17"/>
  <c r="BB160" i="17"/>
  <c r="AZ387" i="16"/>
  <c r="AZ370" i="16"/>
  <c r="AZ380" i="16"/>
  <c r="AZ373" i="16"/>
  <c r="AZ367" i="16"/>
  <c r="AZ391" i="16"/>
  <c r="AZ399" i="16"/>
  <c r="AZ369" i="16"/>
  <c r="AZ397" i="16"/>
  <c r="AZ385" i="16"/>
  <c r="AZ371" i="16"/>
  <c r="AZ419" i="16"/>
  <c r="AZ392" i="16"/>
  <c r="AZ415" i="16"/>
  <c r="AZ376" i="16"/>
  <c r="AZ403" i="16"/>
  <c r="AZ379" i="16"/>
  <c r="AZ383" i="16"/>
  <c r="AZ389" i="16"/>
  <c r="AZ411" i="16"/>
  <c r="AZ388" i="16"/>
  <c r="AZ395" i="16"/>
  <c r="AZ384" i="16"/>
  <c r="AZ407" i="16"/>
  <c r="BB261" i="16"/>
  <c r="BB123" i="16"/>
  <c r="BA193" i="16"/>
  <c r="BA328" i="16"/>
  <c r="AZ398" i="16"/>
  <c r="BA263" i="16"/>
  <c r="BA333" i="16" s="1"/>
  <c r="BA125" i="16"/>
  <c r="AZ195" i="16"/>
  <c r="BB242" i="16"/>
  <c r="BB104" i="16"/>
  <c r="BA174" i="16"/>
  <c r="AZ295" i="16"/>
  <c r="AZ359" i="16" s="1"/>
  <c r="AY365" i="16"/>
  <c r="AY429" i="16" s="1"/>
  <c r="BA271" i="16"/>
  <c r="BA341" i="16" s="1"/>
  <c r="BA133" i="16"/>
  <c r="AZ203" i="16"/>
  <c r="BB278" i="16"/>
  <c r="BB140" i="16"/>
  <c r="BA210" i="16"/>
  <c r="AZ289" i="16"/>
  <c r="AZ290" i="16" s="1"/>
  <c r="BA257" i="16"/>
  <c r="BA327" i="16" s="1"/>
  <c r="BA119" i="16"/>
  <c r="AZ189" i="16"/>
  <c r="BA343" i="16"/>
  <c r="AZ413" i="16"/>
  <c r="BA267" i="16"/>
  <c r="BA337" i="16" s="1"/>
  <c r="BA129" i="16"/>
  <c r="AZ199" i="16"/>
  <c r="BB262" i="16"/>
  <c r="BB124" i="16"/>
  <c r="BA194" i="16"/>
  <c r="BA347" i="16"/>
  <c r="AZ417" i="16"/>
  <c r="BB281" i="16"/>
  <c r="BB143" i="16"/>
  <c r="BA213" i="16"/>
  <c r="BA239" i="16"/>
  <c r="BA309" i="16" s="1"/>
  <c r="BA101" i="16"/>
  <c r="AZ171" i="16"/>
  <c r="BA342" i="16"/>
  <c r="AZ412" i="16"/>
  <c r="BA241" i="16"/>
  <c r="BA311" i="16" s="1"/>
  <c r="BA103" i="16"/>
  <c r="AZ173" i="16"/>
  <c r="AZ377" i="16"/>
  <c r="BA249" i="16"/>
  <c r="BA319" i="16" s="1"/>
  <c r="BA111" i="16"/>
  <c r="AZ181" i="16"/>
  <c r="AZ364" i="16"/>
  <c r="BA236" i="16"/>
  <c r="BA306" i="16" s="1"/>
  <c r="BA98" i="16"/>
  <c r="AZ168" i="16"/>
  <c r="BA247" i="16"/>
  <c r="BA317" i="16" s="1"/>
  <c r="BA109" i="16"/>
  <c r="AZ179" i="16"/>
  <c r="BA244" i="16"/>
  <c r="BA314" i="16" s="1"/>
  <c r="BA106" i="16"/>
  <c r="AZ176" i="16"/>
  <c r="BA324" i="16"/>
  <c r="AZ394" i="16"/>
  <c r="BB250" i="16"/>
  <c r="BB112" i="16"/>
  <c r="BA182" i="16"/>
  <c r="BA338" i="16"/>
  <c r="AZ408" i="16"/>
  <c r="BB256" i="16"/>
  <c r="BB118" i="16"/>
  <c r="BA188" i="16"/>
  <c r="BA304" i="16"/>
  <c r="AZ374" i="16"/>
  <c r="BA296" i="16"/>
  <c r="AZ366" i="16"/>
  <c r="BA340" i="16"/>
  <c r="AZ410" i="16"/>
  <c r="AZ393" i="16"/>
  <c r="AY359" i="16"/>
  <c r="BA229" i="16"/>
  <c r="BA299" i="16" s="1"/>
  <c r="BA91" i="16"/>
  <c r="AZ161" i="16"/>
  <c r="BA326" i="16"/>
  <c r="AZ396" i="16"/>
  <c r="BB273" i="16"/>
  <c r="BB135" i="16"/>
  <c r="BA205" i="16"/>
  <c r="BB269" i="16"/>
  <c r="BB131" i="16"/>
  <c r="BA201" i="16"/>
  <c r="BA331" i="16"/>
  <c r="AZ401" i="16"/>
  <c r="BA245" i="16"/>
  <c r="BA315" i="16" s="1"/>
  <c r="BA107" i="16"/>
  <c r="AZ177" i="16"/>
  <c r="BB282" i="16"/>
  <c r="BB144" i="16"/>
  <c r="BA214" i="16"/>
  <c r="BA316" i="16"/>
  <c r="AZ386" i="16"/>
  <c r="BB268" i="16"/>
  <c r="BB130" i="16"/>
  <c r="BA200" i="16"/>
  <c r="BB280" i="16"/>
  <c r="BB142" i="16"/>
  <c r="BA212" i="16"/>
  <c r="BA332" i="16"/>
  <c r="AZ402" i="16"/>
  <c r="BB238" i="16"/>
  <c r="BB100" i="16"/>
  <c r="BA170" i="16"/>
  <c r="BC264" i="16"/>
  <c r="BC126" i="16"/>
  <c r="BB196" i="16"/>
  <c r="BA350" i="16"/>
  <c r="AZ420" i="16"/>
  <c r="BA312" i="16"/>
  <c r="AZ382" i="16"/>
  <c r="BA352" i="16"/>
  <c r="AZ422" i="16"/>
  <c r="BB246" i="16"/>
  <c r="BB108" i="16"/>
  <c r="BA178" i="16"/>
  <c r="BB270" i="16"/>
  <c r="BB132" i="16"/>
  <c r="BA202" i="16"/>
  <c r="BB266" i="16"/>
  <c r="BB128" i="16"/>
  <c r="BA198" i="16"/>
  <c r="BA233" i="16"/>
  <c r="BA303" i="16" s="1"/>
  <c r="BA95" i="16"/>
  <c r="AZ165" i="16"/>
  <c r="BA336" i="16"/>
  <c r="AZ406" i="16"/>
  <c r="BA275" i="16"/>
  <c r="BA345" i="16" s="1"/>
  <c r="BA137" i="16"/>
  <c r="AZ207" i="16"/>
  <c r="BB254" i="16"/>
  <c r="BB116" i="16"/>
  <c r="BA186" i="16"/>
  <c r="BA335" i="16"/>
  <c r="AZ405" i="16"/>
  <c r="BA230" i="16"/>
  <c r="BA300" i="16" s="1"/>
  <c r="BA92" i="16"/>
  <c r="AZ162" i="16"/>
  <c r="BA298" i="16"/>
  <c r="AZ368" i="16"/>
  <c r="BA348" i="16"/>
  <c r="AZ418" i="16"/>
  <c r="BA248" i="16"/>
  <c r="BA318" i="16" s="1"/>
  <c r="BA110" i="16"/>
  <c r="AZ180" i="16"/>
  <c r="BA344" i="16"/>
  <c r="AZ414" i="16"/>
  <c r="BA235" i="16"/>
  <c r="BA305" i="16" s="1"/>
  <c r="BA97" i="16"/>
  <c r="AZ167" i="16"/>
  <c r="BB274" i="16"/>
  <c r="BB136" i="16"/>
  <c r="BA206" i="16"/>
  <c r="BB276" i="16"/>
  <c r="BB138" i="16"/>
  <c r="BA208" i="16"/>
  <c r="BB234" i="16"/>
  <c r="BB96" i="16"/>
  <c r="BA166" i="16"/>
  <c r="BA308" i="16"/>
  <c r="AZ378" i="16"/>
  <c r="BC228" i="16"/>
  <c r="BC90" i="16"/>
  <c r="BB160" i="16"/>
  <c r="BA243" i="16"/>
  <c r="BA313" i="16" s="1"/>
  <c r="BA105" i="16"/>
  <c r="AZ175" i="16"/>
  <c r="BA227" i="16"/>
  <c r="BA297" i="16" s="1"/>
  <c r="BA89" i="16"/>
  <c r="AZ159" i="16"/>
  <c r="BA346" i="16"/>
  <c r="AZ416" i="16"/>
  <c r="AZ381" i="16"/>
  <c r="BA351" i="16"/>
  <c r="AZ421" i="16"/>
  <c r="BA252" i="16"/>
  <c r="BA322" i="16" s="1"/>
  <c r="BA114" i="16"/>
  <c r="AZ184" i="16"/>
  <c r="AY221" i="16"/>
  <c r="BC258" i="16"/>
  <c r="BC120" i="16"/>
  <c r="BB190" i="16"/>
  <c r="BC272" i="16"/>
  <c r="BC134" i="16"/>
  <c r="BB204" i="16"/>
  <c r="BA259" i="16"/>
  <c r="BA329" i="16" s="1"/>
  <c r="BA121" i="16"/>
  <c r="AZ191" i="16"/>
  <c r="BA251" i="16"/>
  <c r="BA321" i="16" s="1"/>
  <c r="BA113" i="16"/>
  <c r="AZ183" i="16"/>
  <c r="BA279" i="16"/>
  <c r="BA349" i="16" s="1"/>
  <c r="BA141" i="16"/>
  <c r="AZ211" i="16"/>
  <c r="BB226" i="16"/>
  <c r="BB88" i="16"/>
  <c r="BA158" i="16"/>
  <c r="BC232" i="16"/>
  <c r="BC94" i="16"/>
  <c r="BB164" i="16"/>
  <c r="BB277" i="16"/>
  <c r="BB139" i="16"/>
  <c r="BA209" i="16"/>
  <c r="BA231" i="16"/>
  <c r="BA301" i="16" s="1"/>
  <c r="BA93" i="16"/>
  <c r="AZ163" i="16"/>
  <c r="BA339" i="16"/>
  <c r="AZ409" i="16"/>
  <c r="BA255" i="16"/>
  <c r="BA325" i="16" s="1"/>
  <c r="BA117" i="16"/>
  <c r="AZ187" i="16"/>
  <c r="AZ375" i="16"/>
  <c r="BA302" i="16"/>
  <c r="AZ372" i="16"/>
  <c r="BA237" i="16"/>
  <c r="BA307" i="16" s="1"/>
  <c r="BA99" i="16"/>
  <c r="AZ169" i="16"/>
  <c r="BA330" i="16"/>
  <c r="AZ400" i="16"/>
  <c r="BA225" i="16"/>
  <c r="BA87" i="16"/>
  <c r="AZ157" i="16"/>
  <c r="BA240" i="16"/>
  <c r="BA310" i="16" s="1"/>
  <c r="BA102" i="16"/>
  <c r="AZ172" i="16"/>
  <c r="BA334" i="16"/>
  <c r="AZ404" i="16"/>
  <c r="BA320" i="16"/>
  <c r="AZ390" i="16"/>
  <c r="BA253" i="16"/>
  <c r="BA323" i="16" s="1"/>
  <c r="BA115" i="16"/>
  <c r="AZ185" i="16"/>
  <c r="BB265" i="16"/>
  <c r="BB127" i="16"/>
  <c r="BA197" i="16"/>
  <c r="BB260" i="16"/>
  <c r="BB122" i="16"/>
  <c r="BA192" i="16"/>
  <c r="AZ119" i="14"/>
  <c r="AZ126" i="15"/>
  <c r="AZ118" i="14"/>
  <c r="AZ122" i="15"/>
  <c r="AZ121" i="15"/>
  <c r="AZ120" i="14"/>
  <c r="AZ128" i="15"/>
  <c r="AZ129" i="15"/>
  <c r="AZ125" i="15"/>
  <c r="BA81" i="14"/>
  <c r="BA100" i="14" s="1"/>
  <c r="BA43" i="14"/>
  <c r="AZ63" i="14"/>
  <c r="BA82" i="15"/>
  <c r="BA103" i="15" s="1"/>
  <c r="BA41" i="15"/>
  <c r="AZ62" i="15"/>
  <c r="AZ94" i="15"/>
  <c r="AZ95" i="15" s="1"/>
  <c r="BA83" i="15"/>
  <c r="BA104" i="15" s="1"/>
  <c r="BA42" i="15"/>
  <c r="AZ63" i="15"/>
  <c r="BA79" i="14"/>
  <c r="BA98" i="14" s="1"/>
  <c r="BA41" i="14"/>
  <c r="AZ61" i="14"/>
  <c r="AZ117" i="14"/>
  <c r="AZ123" i="15"/>
  <c r="BC85" i="15"/>
  <c r="BC44" i="15"/>
  <c r="BB65" i="15"/>
  <c r="AY109" i="14"/>
  <c r="AY114" i="14"/>
  <c r="AY129" i="14" s="1"/>
  <c r="AY115" i="15"/>
  <c r="AZ99" i="15"/>
  <c r="AY120" i="15"/>
  <c r="AY136" i="15" s="1"/>
  <c r="BA87" i="15"/>
  <c r="BA108" i="15" s="1"/>
  <c r="BA46" i="15"/>
  <c r="AZ67" i="15"/>
  <c r="AY72" i="14"/>
  <c r="AZ126" i="14"/>
  <c r="AZ124" i="14"/>
  <c r="AZ52" i="14"/>
  <c r="BA75" i="14"/>
  <c r="BA94" i="14" s="1"/>
  <c r="BA37" i="14"/>
  <c r="AZ57" i="14"/>
  <c r="BA87" i="14"/>
  <c r="BA106" i="14" s="1"/>
  <c r="BA49" i="14"/>
  <c r="AZ69" i="14"/>
  <c r="BA106" i="15"/>
  <c r="AZ127" i="15"/>
  <c r="BA84" i="15"/>
  <c r="BA105" i="15" s="1"/>
  <c r="BA43" i="15"/>
  <c r="AZ64" i="15"/>
  <c r="BA80" i="15"/>
  <c r="BA101" i="15" s="1"/>
  <c r="BA39" i="15"/>
  <c r="AZ60" i="15"/>
  <c r="AZ89" i="14"/>
  <c r="AZ90" i="14" s="1"/>
  <c r="BC84" i="14"/>
  <c r="BC103" i="14" s="1"/>
  <c r="BC46" i="14"/>
  <c r="BB66" i="14"/>
  <c r="BA76" i="14"/>
  <c r="BA38" i="14"/>
  <c r="AZ58" i="14"/>
  <c r="BB83" i="14"/>
  <c r="BB102" i="14" s="1"/>
  <c r="BB45" i="14"/>
  <c r="BA65" i="14"/>
  <c r="BB78" i="14"/>
  <c r="BB97" i="14" s="1"/>
  <c r="BB40" i="14"/>
  <c r="BA60" i="14"/>
  <c r="BA86" i="15"/>
  <c r="BA107" i="15" s="1"/>
  <c r="BA45" i="15"/>
  <c r="AZ66" i="15"/>
  <c r="AZ124" i="15"/>
  <c r="BB86" i="14"/>
  <c r="BB48" i="14"/>
  <c r="BA68" i="14"/>
  <c r="BA37" i="15"/>
  <c r="BB78" i="15" s="1"/>
  <c r="AZ53" i="15"/>
  <c r="AZ58" i="15"/>
  <c r="AZ116" i="14"/>
  <c r="AZ121" i="14"/>
  <c r="BA80" i="14"/>
  <c r="BA99" i="14" s="1"/>
  <c r="BA42" i="14"/>
  <c r="AZ62" i="14"/>
  <c r="BB82" i="14"/>
  <c r="BB101" i="14" s="1"/>
  <c r="BB44" i="14"/>
  <c r="BA64" i="14"/>
  <c r="BA79" i="15"/>
  <c r="BA100" i="15" s="1"/>
  <c r="BA38" i="15"/>
  <c r="AZ59" i="15"/>
  <c r="AZ122" i="14"/>
  <c r="AZ123" i="14"/>
  <c r="BC77" i="14"/>
  <c r="BC96" i="14" s="1"/>
  <c r="BC39" i="14"/>
  <c r="BB59" i="14"/>
  <c r="AZ125" i="14"/>
  <c r="AZ64" i="12"/>
  <c r="AY44" i="12"/>
  <c r="AZ36" i="12"/>
  <c r="BA47" i="12"/>
  <c r="BA33" i="12"/>
  <c r="AZ41" i="12"/>
  <c r="BA48" i="12"/>
  <c r="BA56" i="12" s="1"/>
  <c r="BA34" i="12"/>
  <c r="AZ42" i="12"/>
  <c r="AY58" i="12"/>
  <c r="AZ55" i="12"/>
  <c r="AY63" i="12"/>
  <c r="AY66" i="12" s="1"/>
  <c r="BA151" i="16" l="1"/>
  <c r="BB224" i="16"/>
  <c r="BB294" i="16" s="1"/>
  <c r="BB86" i="16"/>
  <c r="BA156" i="16"/>
  <c r="AY88" i="18"/>
  <c r="BC31" i="18"/>
  <c r="BC44" i="18" s="1"/>
  <c r="BC56" i="18"/>
  <c r="BC69" i="18" s="1"/>
  <c r="BA62" i="18"/>
  <c r="BA63" i="18" s="1"/>
  <c r="AZ44" i="12"/>
  <c r="BA50" i="12"/>
  <c r="BA51" i="12" s="1"/>
  <c r="BC60" i="18"/>
  <c r="BC73" i="18" s="1"/>
  <c r="BC35" i="18"/>
  <c r="BB81" i="15"/>
  <c r="BB102" i="15" s="1"/>
  <c r="BB40" i="15"/>
  <c r="BA61" i="15"/>
  <c r="AZ74" i="15"/>
  <c r="BA95" i="14"/>
  <c r="BA115" i="14" s="1"/>
  <c r="BB105" i="14"/>
  <c r="BB47" i="14"/>
  <c r="BB67" i="14" s="1"/>
  <c r="BB85" i="14"/>
  <c r="BB104" i="14" s="1"/>
  <c r="BA89" i="14"/>
  <c r="BA90" i="14" s="1"/>
  <c r="BC50" i="17"/>
  <c r="BC102" i="17"/>
  <c r="BC129" i="17" s="1"/>
  <c r="BC156" i="17" s="1"/>
  <c r="BB77" i="17"/>
  <c r="BH99" i="17"/>
  <c r="BH47" i="17"/>
  <c r="BH74" i="17" s="1"/>
  <c r="BG74" i="17"/>
  <c r="BA85" i="17"/>
  <c r="BB110" i="17"/>
  <c r="BB137" i="17" s="1"/>
  <c r="BB58" i="17"/>
  <c r="BB85" i="17" s="1"/>
  <c r="AZ93" i="17"/>
  <c r="BB159" i="17"/>
  <c r="BA157" i="17"/>
  <c r="BC53" i="17"/>
  <c r="BC105" i="17"/>
  <c r="BC132" i="17" s="1"/>
  <c r="BB80" i="17"/>
  <c r="BC52" i="17"/>
  <c r="BC104" i="17"/>
  <c r="BC131" i="17" s="1"/>
  <c r="BB79" i="17"/>
  <c r="BB51" i="17"/>
  <c r="BB103" i="17"/>
  <c r="BB130" i="17" s="1"/>
  <c r="BB157" i="17" s="1"/>
  <c r="BC63" i="17"/>
  <c r="BC115" i="17"/>
  <c r="BC56" i="17"/>
  <c r="BC83" i="17" s="1"/>
  <c r="BC108" i="17"/>
  <c r="BC135" i="17" s="1"/>
  <c r="BB83" i="17"/>
  <c r="BB59" i="17"/>
  <c r="BB111" i="17"/>
  <c r="BB138" i="17" s="1"/>
  <c r="BB165" i="17" s="1"/>
  <c r="BA86" i="17"/>
  <c r="BB84" i="17"/>
  <c r="BA78" i="17"/>
  <c r="BC109" i="17"/>
  <c r="BC57" i="17"/>
  <c r="BC44" i="17"/>
  <c r="BC96" i="17"/>
  <c r="BB71" i="17"/>
  <c r="BE106" i="17"/>
  <c r="BE54" i="17"/>
  <c r="BD81" i="17"/>
  <c r="BB143" i="17"/>
  <c r="BA170" i="17"/>
  <c r="BA118" i="17"/>
  <c r="BA119" i="17" s="1"/>
  <c r="BB123" i="17"/>
  <c r="BA150" i="17"/>
  <c r="BB167" i="17"/>
  <c r="BB155" i="17"/>
  <c r="BC125" i="17"/>
  <c r="BB152" i="17"/>
  <c r="BD114" i="17"/>
  <c r="BD62" i="17"/>
  <c r="BC89" i="17"/>
  <c r="AY172" i="17"/>
  <c r="BB141" i="17"/>
  <c r="BA168" i="17"/>
  <c r="BA134" i="17"/>
  <c r="AZ161" i="17"/>
  <c r="BA127" i="17"/>
  <c r="AZ154" i="17"/>
  <c r="BB81" i="18"/>
  <c r="BD133" i="17"/>
  <c r="BC160" i="17"/>
  <c r="BB82" i="18"/>
  <c r="BA71" i="18"/>
  <c r="AZ84" i="18"/>
  <c r="BB162" i="17"/>
  <c r="BA67" i="18"/>
  <c r="AZ75" i="18"/>
  <c r="AZ80" i="18"/>
  <c r="BB29" i="18"/>
  <c r="BA37" i="18"/>
  <c r="BB54" i="18"/>
  <c r="BA42" i="18"/>
  <c r="BB158" i="17"/>
  <c r="BB136" i="17"/>
  <c r="BA163" i="17"/>
  <c r="BA124" i="17"/>
  <c r="AZ145" i="17"/>
  <c r="AZ151" i="17"/>
  <c r="BB85" i="18"/>
  <c r="BC34" i="18"/>
  <c r="BC59" i="18"/>
  <c r="BC72" i="18" s="1"/>
  <c r="BB47" i="18"/>
  <c r="BB55" i="17"/>
  <c r="BB107" i="17"/>
  <c r="BA82" i="17"/>
  <c r="BC61" i="17"/>
  <c r="BC113" i="17"/>
  <c r="BC140" i="17" s="1"/>
  <c r="BB88" i="17"/>
  <c r="BB86" i="18"/>
  <c r="BA164" i="17"/>
  <c r="BC126" i="17"/>
  <c r="BB153" i="17"/>
  <c r="BB83" i="18"/>
  <c r="BC32" i="18"/>
  <c r="BC57" i="18"/>
  <c r="BC70" i="18" s="1"/>
  <c r="BB45" i="18"/>
  <c r="BE46" i="17"/>
  <c r="BE98" i="17"/>
  <c r="BD73" i="17"/>
  <c r="BC49" i="17"/>
  <c r="BC101" i="17"/>
  <c r="BC128" i="17" s="1"/>
  <c r="BB76" i="17"/>
  <c r="BB142" i="17"/>
  <c r="BA169" i="17"/>
  <c r="BC30" i="18"/>
  <c r="BC55" i="18"/>
  <c r="BC68" i="18" s="1"/>
  <c r="BB43" i="18"/>
  <c r="BC97" i="17"/>
  <c r="BC45" i="17"/>
  <c r="BB72" i="17"/>
  <c r="BA66" i="17"/>
  <c r="BA139" i="17"/>
  <c r="AZ166" i="17"/>
  <c r="BH64" i="17"/>
  <c r="BH116" i="17"/>
  <c r="BG91" i="17"/>
  <c r="BB48" i="17"/>
  <c r="BB100" i="17"/>
  <c r="BA75" i="17"/>
  <c r="BB60" i="17"/>
  <c r="BB112" i="17"/>
  <c r="BA87" i="17"/>
  <c r="BB33" i="18"/>
  <c r="BB58" i="18"/>
  <c r="BA46" i="18"/>
  <c r="AZ50" i="18"/>
  <c r="BA384" i="16"/>
  <c r="BA379" i="16"/>
  <c r="BA397" i="16"/>
  <c r="BA395" i="16"/>
  <c r="BA373" i="16"/>
  <c r="BA403" i="16"/>
  <c r="BA393" i="16"/>
  <c r="BA377" i="16"/>
  <c r="BA419" i="16"/>
  <c r="BA392" i="16"/>
  <c r="BA367" i="16"/>
  <c r="BA370" i="16"/>
  <c r="BA369" i="16"/>
  <c r="BA387" i="16"/>
  <c r="BA407" i="16"/>
  <c r="BA411" i="16"/>
  <c r="BA388" i="16"/>
  <c r="BA415" i="16"/>
  <c r="BA389" i="16"/>
  <c r="BA391" i="16"/>
  <c r="BA371" i="16"/>
  <c r="BA383" i="16"/>
  <c r="BA385" i="16"/>
  <c r="BA376" i="16"/>
  <c r="BB231" i="16"/>
  <c r="BB301" i="16" s="1"/>
  <c r="BB93" i="16"/>
  <c r="BA163" i="16"/>
  <c r="BB340" i="16"/>
  <c r="BA410" i="16"/>
  <c r="BB342" i="16"/>
  <c r="BA412" i="16"/>
  <c r="BC260" i="16"/>
  <c r="BC122" i="16"/>
  <c r="BB192" i="16"/>
  <c r="AZ221" i="16"/>
  <c r="BB330" i="16"/>
  <c r="BA400" i="16"/>
  <c r="BB308" i="16"/>
  <c r="BA378" i="16"/>
  <c r="BB344" i="16"/>
  <c r="BA414" i="16"/>
  <c r="BC266" i="16"/>
  <c r="BC128" i="16"/>
  <c r="BB198" i="16"/>
  <c r="BC270" i="16"/>
  <c r="BC132" i="16"/>
  <c r="BB202" i="16"/>
  <c r="BC269" i="16"/>
  <c r="BC131" i="16"/>
  <c r="BB201" i="16"/>
  <c r="BB304" i="16"/>
  <c r="BA374" i="16"/>
  <c r="BB244" i="16"/>
  <c r="BB314" i="16" s="1"/>
  <c r="BB106" i="16"/>
  <c r="BA176" i="16"/>
  <c r="BC242" i="16"/>
  <c r="BC104" i="16"/>
  <c r="BB174" i="16"/>
  <c r="BB334" i="16"/>
  <c r="BA404" i="16"/>
  <c r="BA381" i="16"/>
  <c r="BB225" i="16"/>
  <c r="BB87" i="16"/>
  <c r="BA157" i="16"/>
  <c r="BD228" i="16"/>
  <c r="BD90" i="16"/>
  <c r="BC160" i="16"/>
  <c r="BB235" i="16"/>
  <c r="BB305" i="16" s="1"/>
  <c r="BB97" i="16"/>
  <c r="BA167" i="16"/>
  <c r="BB230" i="16"/>
  <c r="BB300" i="16" s="1"/>
  <c r="BB92" i="16"/>
  <c r="BA162" i="16"/>
  <c r="BB233" i="16"/>
  <c r="BB303" i="16" s="1"/>
  <c r="BB95" i="16"/>
  <c r="BA165" i="16"/>
  <c r="BB350" i="16"/>
  <c r="BA420" i="16"/>
  <c r="BB316" i="16"/>
  <c r="BA386" i="16"/>
  <c r="BB331" i="16"/>
  <c r="BA401" i="16"/>
  <c r="BB247" i="16"/>
  <c r="BB317" i="16" s="1"/>
  <c r="BB109" i="16"/>
  <c r="BA179" i="16"/>
  <c r="BC262" i="16"/>
  <c r="BC124" i="16"/>
  <c r="BB194" i="16"/>
  <c r="BC261" i="16"/>
  <c r="BC123" i="16"/>
  <c r="BB193" i="16"/>
  <c r="BD272" i="16"/>
  <c r="BD134" i="16"/>
  <c r="BC204" i="16"/>
  <c r="BC278" i="16"/>
  <c r="BC140" i="16"/>
  <c r="BB210" i="16"/>
  <c r="BC277" i="16"/>
  <c r="BC139" i="16"/>
  <c r="BB209" i="16"/>
  <c r="BB336" i="16"/>
  <c r="BA406" i="16"/>
  <c r="BB249" i="16"/>
  <c r="BB319" i="16" s="1"/>
  <c r="BB111" i="16"/>
  <c r="BA181" i="16"/>
  <c r="BB347" i="16"/>
  <c r="BA417" i="16"/>
  <c r="BA295" i="16"/>
  <c r="BA359" i="16" s="1"/>
  <c r="AZ365" i="16"/>
  <c r="AZ429" i="16" s="1"/>
  <c r="BB267" i="16"/>
  <c r="BB337" i="16" s="1"/>
  <c r="BB129" i="16"/>
  <c r="BA199" i="16"/>
  <c r="BA380" i="16"/>
  <c r="BB320" i="16"/>
  <c r="BA390" i="16"/>
  <c r="BB240" i="16"/>
  <c r="BB310" i="16" s="1"/>
  <c r="BB102" i="16"/>
  <c r="BA172" i="16"/>
  <c r="BA289" i="16"/>
  <c r="BA290" i="16" s="1"/>
  <c r="BB302" i="16"/>
  <c r="BA372" i="16"/>
  <c r="BB255" i="16"/>
  <c r="BB325" i="16" s="1"/>
  <c r="BB117" i="16"/>
  <c r="BA187" i="16"/>
  <c r="BB339" i="16"/>
  <c r="BA409" i="16"/>
  <c r="BB279" i="16"/>
  <c r="BB349" i="16" s="1"/>
  <c r="BB141" i="16"/>
  <c r="BA211" i="16"/>
  <c r="BB251" i="16"/>
  <c r="BB321" i="16" s="1"/>
  <c r="BB113" i="16"/>
  <c r="BA183" i="16"/>
  <c r="BB259" i="16"/>
  <c r="BB329" i="16" s="1"/>
  <c r="BB121" i="16"/>
  <c r="BA191" i="16"/>
  <c r="BB227" i="16"/>
  <c r="BB297" i="16" s="1"/>
  <c r="BB89" i="16"/>
  <c r="BA159" i="16"/>
  <c r="BB243" i="16"/>
  <c r="BB313" i="16" s="1"/>
  <c r="BB105" i="16"/>
  <c r="BA175" i="16"/>
  <c r="BC276" i="16"/>
  <c r="BC138" i="16"/>
  <c r="BB208" i="16"/>
  <c r="BC274" i="16"/>
  <c r="BC136" i="16"/>
  <c r="BB206" i="16"/>
  <c r="BB275" i="16"/>
  <c r="BB345" i="16" s="1"/>
  <c r="BB137" i="16"/>
  <c r="BA207" i="16"/>
  <c r="BB352" i="16"/>
  <c r="BA422" i="16"/>
  <c r="BB332" i="16"/>
  <c r="BA402" i="16"/>
  <c r="BC268" i="16"/>
  <c r="BC130" i="16"/>
  <c r="BB200" i="16"/>
  <c r="BC273" i="16"/>
  <c r="BC135" i="16"/>
  <c r="BB205" i="16"/>
  <c r="BB229" i="16"/>
  <c r="BB299" i="16" s="1"/>
  <c r="BB91" i="16"/>
  <c r="BA161" i="16"/>
  <c r="BA364" i="16"/>
  <c r="BB241" i="16"/>
  <c r="BB311" i="16" s="1"/>
  <c r="BB103" i="16"/>
  <c r="BA173" i="16"/>
  <c r="BB239" i="16"/>
  <c r="BB309" i="16" s="1"/>
  <c r="BB101" i="16"/>
  <c r="BA171" i="16"/>
  <c r="BB271" i="16"/>
  <c r="BB341" i="16" s="1"/>
  <c r="BB133" i="16"/>
  <c r="BA203" i="16"/>
  <c r="BA375" i="16"/>
  <c r="BC280" i="16"/>
  <c r="BC142" i="16"/>
  <c r="BB212" i="16"/>
  <c r="BB326" i="16"/>
  <c r="BA396" i="16"/>
  <c r="BB237" i="16"/>
  <c r="BB307" i="16" s="1"/>
  <c r="BB99" i="16"/>
  <c r="BA169" i="16"/>
  <c r="BB351" i="16"/>
  <c r="BA421" i="16"/>
  <c r="BB298" i="16"/>
  <c r="BA368" i="16"/>
  <c r="BB296" i="16"/>
  <c r="BA366" i="16"/>
  <c r="BC250" i="16"/>
  <c r="BC112" i="16"/>
  <c r="BB182" i="16"/>
  <c r="BC281" i="16"/>
  <c r="BC143" i="16"/>
  <c r="BB213" i="16"/>
  <c r="BB328" i="16"/>
  <c r="BA398" i="16"/>
  <c r="BB335" i="16"/>
  <c r="BA405" i="16"/>
  <c r="BB253" i="16"/>
  <c r="BB323" i="16" s="1"/>
  <c r="BB115" i="16"/>
  <c r="BA185" i="16"/>
  <c r="BD232" i="16"/>
  <c r="BD94" i="16"/>
  <c r="BC164" i="16"/>
  <c r="BC226" i="16"/>
  <c r="BC88" i="16"/>
  <c r="BB158" i="16"/>
  <c r="BC234" i="16"/>
  <c r="BC96" i="16"/>
  <c r="BB166" i="16"/>
  <c r="BB248" i="16"/>
  <c r="BB318" i="16" s="1"/>
  <c r="BB110" i="16"/>
  <c r="BA180" i="16"/>
  <c r="BB348" i="16"/>
  <c r="BA418" i="16"/>
  <c r="BC246" i="16"/>
  <c r="BC108" i="16"/>
  <c r="BB178" i="16"/>
  <c r="BB312" i="16"/>
  <c r="BA382" i="16"/>
  <c r="BC238" i="16"/>
  <c r="BC100" i="16"/>
  <c r="BB170" i="16"/>
  <c r="BB245" i="16"/>
  <c r="BB315" i="16" s="1"/>
  <c r="BB107" i="16"/>
  <c r="BA177" i="16"/>
  <c r="BC256" i="16"/>
  <c r="BC118" i="16"/>
  <c r="BB188" i="16"/>
  <c r="BB338" i="16"/>
  <c r="BA408" i="16"/>
  <c r="BB236" i="16"/>
  <c r="BB306" i="16" s="1"/>
  <c r="BB98" i="16"/>
  <c r="BA168" i="16"/>
  <c r="BD264" i="16"/>
  <c r="BD126" i="16"/>
  <c r="BC196" i="16"/>
  <c r="BA399" i="16"/>
  <c r="BC265" i="16"/>
  <c r="BC127" i="16"/>
  <c r="BB197" i="16"/>
  <c r="BD258" i="16"/>
  <c r="BD120" i="16"/>
  <c r="BC190" i="16"/>
  <c r="BB252" i="16"/>
  <c r="BB322" i="16" s="1"/>
  <c r="BB114" i="16"/>
  <c r="BA184" i="16"/>
  <c r="BB346" i="16"/>
  <c r="BA416" i="16"/>
  <c r="BC254" i="16"/>
  <c r="BC116" i="16"/>
  <c r="BB186" i="16"/>
  <c r="BC282" i="16"/>
  <c r="BC144" i="16"/>
  <c r="BB214" i="16"/>
  <c r="BB324" i="16"/>
  <c r="BA394" i="16"/>
  <c r="BB343" i="16"/>
  <c r="BA413" i="16"/>
  <c r="BB257" i="16"/>
  <c r="BB327" i="16" s="1"/>
  <c r="BB119" i="16"/>
  <c r="BA189" i="16"/>
  <c r="BB263" i="16"/>
  <c r="BB333" i="16" s="1"/>
  <c r="BB125" i="16"/>
  <c r="BA195" i="16"/>
  <c r="BA120" i="14"/>
  <c r="BA121" i="15"/>
  <c r="BA129" i="15"/>
  <c r="BA119" i="14"/>
  <c r="BC86" i="14"/>
  <c r="BC48" i="14"/>
  <c r="BB68" i="14"/>
  <c r="BB79" i="14"/>
  <c r="BB98" i="14" s="1"/>
  <c r="BB41" i="14"/>
  <c r="BA61" i="14"/>
  <c r="BB79" i="15"/>
  <c r="BB100" i="15" s="1"/>
  <c r="BB38" i="15"/>
  <c r="BA59" i="15"/>
  <c r="BA117" i="14"/>
  <c r="BA125" i="15"/>
  <c r="BB84" i="15"/>
  <c r="BB105" i="15" s="1"/>
  <c r="BB43" i="15"/>
  <c r="BA64" i="15"/>
  <c r="BB87" i="14"/>
  <c r="BB106" i="14" s="1"/>
  <c r="BB49" i="14"/>
  <c r="BA69" i="14"/>
  <c r="AZ109" i="14"/>
  <c r="AZ114" i="14"/>
  <c r="AZ129" i="14" s="1"/>
  <c r="BD85" i="15"/>
  <c r="BD44" i="15"/>
  <c r="BC65" i="15"/>
  <c r="BB76" i="14"/>
  <c r="BB38" i="14"/>
  <c r="BA58" i="14"/>
  <c r="BB106" i="15"/>
  <c r="BA127" i="15"/>
  <c r="BA122" i="15"/>
  <c r="BA121" i="14"/>
  <c r="BA125" i="14"/>
  <c r="BC83" i="14"/>
  <c r="BC102" i="14" s="1"/>
  <c r="BC45" i="14"/>
  <c r="BB65" i="14"/>
  <c r="BA118" i="14"/>
  <c r="BC82" i="14"/>
  <c r="BC101" i="14" s="1"/>
  <c r="BC44" i="14"/>
  <c r="BB64" i="14"/>
  <c r="BA124" i="14"/>
  <c r="BA123" i="15"/>
  <c r="BA123" i="14"/>
  <c r="BA128" i="15"/>
  <c r="BB37" i="15"/>
  <c r="BC78" i="15" s="1"/>
  <c r="BA53" i="15"/>
  <c r="BA58" i="15"/>
  <c r="BA122" i="14"/>
  <c r="BA94" i="15"/>
  <c r="BA95" i="15" s="1"/>
  <c r="BB80" i="14"/>
  <c r="BB99" i="14" s="1"/>
  <c r="BB42" i="14"/>
  <c r="BA62" i="14"/>
  <c r="BA124" i="15"/>
  <c r="BB86" i="15"/>
  <c r="BB107" i="15" s="1"/>
  <c r="BB45" i="15"/>
  <c r="BA66" i="15"/>
  <c r="BC78" i="14"/>
  <c r="BC97" i="14" s="1"/>
  <c r="BC40" i="14"/>
  <c r="BB60" i="14"/>
  <c r="BD84" i="14"/>
  <c r="BD103" i="14" s="1"/>
  <c r="BD46" i="14"/>
  <c r="BC66" i="14"/>
  <c r="BB80" i="15"/>
  <c r="BB101" i="15" s="1"/>
  <c r="BB39" i="15"/>
  <c r="BA60" i="15"/>
  <c r="AZ115" i="15"/>
  <c r="BA99" i="15"/>
  <c r="AZ120" i="15"/>
  <c r="AZ136" i="15" s="1"/>
  <c r="BB83" i="15"/>
  <c r="BB104" i="15" s="1"/>
  <c r="BB42" i="15"/>
  <c r="BA63" i="15"/>
  <c r="BB82" i="15"/>
  <c r="BB103" i="15" s="1"/>
  <c r="BB41" i="15"/>
  <c r="BA62" i="15"/>
  <c r="BA116" i="14"/>
  <c r="AZ72" i="14"/>
  <c r="BB87" i="15"/>
  <c r="BB108" i="15" s="1"/>
  <c r="BB46" i="15"/>
  <c r="BA67" i="15"/>
  <c r="BB81" i="14"/>
  <c r="BB100" i="14" s="1"/>
  <c r="BB43" i="14"/>
  <c r="BA63" i="14"/>
  <c r="BA126" i="15"/>
  <c r="BD77" i="14"/>
  <c r="BD96" i="14" s="1"/>
  <c r="BD39" i="14"/>
  <c r="BC59" i="14"/>
  <c r="BB75" i="14"/>
  <c r="BB94" i="14" s="1"/>
  <c r="BB37" i="14"/>
  <c r="BA52" i="14"/>
  <c r="BA57" i="14"/>
  <c r="BA126" i="14"/>
  <c r="BA64" i="12"/>
  <c r="BA36" i="12"/>
  <c r="BB47" i="12"/>
  <c r="BB33" i="12"/>
  <c r="BA41" i="12"/>
  <c r="BB48" i="12"/>
  <c r="BB56" i="12" s="1"/>
  <c r="BB34" i="12"/>
  <c r="BA42" i="12"/>
  <c r="AZ58" i="12"/>
  <c r="BA55" i="12"/>
  <c r="AZ63" i="12"/>
  <c r="AZ66" i="12" s="1"/>
  <c r="BB151" i="16" l="1"/>
  <c r="BC224" i="16"/>
  <c r="BC86" i="16"/>
  <c r="BB156" i="16"/>
  <c r="BB61" i="15"/>
  <c r="BC81" i="15"/>
  <c r="BC102" i="15" s="1"/>
  <c r="BC40" i="15"/>
  <c r="BA44" i="12"/>
  <c r="BD31" i="18"/>
  <c r="BD56" i="18"/>
  <c r="BD69" i="18" s="1"/>
  <c r="BB50" i="12"/>
  <c r="BB51" i="12" s="1"/>
  <c r="AZ88" i="18"/>
  <c r="BD60" i="18"/>
  <c r="BD73" i="18" s="1"/>
  <c r="BD35" i="18"/>
  <c r="BD48" i="18" s="1"/>
  <c r="BC48" i="18"/>
  <c r="BA74" i="15"/>
  <c r="BC105" i="14"/>
  <c r="BB95" i="14"/>
  <c r="BB115" i="14" s="1"/>
  <c r="BC85" i="14"/>
  <c r="BC104" i="14" s="1"/>
  <c r="BC47" i="14"/>
  <c r="BC67" i="14" s="1"/>
  <c r="BC77" i="17"/>
  <c r="BD50" i="17"/>
  <c r="BD102" i="17"/>
  <c r="BD129" i="17" s="1"/>
  <c r="BD156" i="17" s="1"/>
  <c r="BC110" i="17"/>
  <c r="BC137" i="17" s="1"/>
  <c r="BC58" i="17"/>
  <c r="BI47" i="17"/>
  <c r="BI99" i="17"/>
  <c r="BA93" i="17"/>
  <c r="BC159" i="17"/>
  <c r="BB66" i="17"/>
  <c r="BD63" i="17"/>
  <c r="BD90" i="17" s="1"/>
  <c r="BD115" i="17"/>
  <c r="BD57" i="17"/>
  <c r="BD84" i="17" s="1"/>
  <c r="BD109" i="17"/>
  <c r="BD105" i="17"/>
  <c r="BD132" i="17" s="1"/>
  <c r="BD53" i="17"/>
  <c r="BC80" i="17"/>
  <c r="BF54" i="17"/>
  <c r="BF106" i="17"/>
  <c r="BE81" i="17"/>
  <c r="BC90" i="17"/>
  <c r="BC51" i="17"/>
  <c r="BC78" i="17" s="1"/>
  <c r="BC103" i="17"/>
  <c r="BC130" i="17" s="1"/>
  <c r="BC157" i="17" s="1"/>
  <c r="BB78" i="17"/>
  <c r="BC59" i="17"/>
  <c r="BC86" i="17" s="1"/>
  <c r="BB86" i="17"/>
  <c r="BC111" i="17"/>
  <c r="BC138" i="17" s="1"/>
  <c r="BC165" i="17" s="1"/>
  <c r="BD108" i="17"/>
  <c r="BD135" i="17" s="1"/>
  <c r="BD56" i="17"/>
  <c r="BD104" i="17"/>
  <c r="BD131" i="17" s="1"/>
  <c r="BD52" i="17"/>
  <c r="BC79" i="17"/>
  <c r="BD96" i="17"/>
  <c r="BD44" i="17"/>
  <c r="BC71" i="17"/>
  <c r="BC84" i="17"/>
  <c r="BC143" i="17"/>
  <c r="BB170" i="17"/>
  <c r="BB118" i="17"/>
  <c r="BB119" i="17" s="1"/>
  <c r="BC123" i="17"/>
  <c r="BB150" i="17"/>
  <c r="AZ172" i="17"/>
  <c r="BC155" i="17"/>
  <c r="BC167" i="17"/>
  <c r="BC81" i="18"/>
  <c r="BF46" i="17"/>
  <c r="BF98" i="17"/>
  <c r="BE73" i="17"/>
  <c r="BD61" i="17"/>
  <c r="BD113" i="17"/>
  <c r="BD140" i="17" s="1"/>
  <c r="BC88" i="17"/>
  <c r="BB134" i="17"/>
  <c r="BA161" i="17"/>
  <c r="BC141" i="17"/>
  <c r="BB168" i="17"/>
  <c r="BE62" i="17"/>
  <c r="BE114" i="17"/>
  <c r="BD89" i="17"/>
  <c r="BC60" i="17"/>
  <c r="BC112" i="17"/>
  <c r="BB87" i="17"/>
  <c r="BB164" i="17"/>
  <c r="BC158" i="17"/>
  <c r="BC29" i="18"/>
  <c r="BB37" i="18"/>
  <c r="BC54" i="18"/>
  <c r="BB42" i="18"/>
  <c r="BB127" i="17"/>
  <c r="BA154" i="17"/>
  <c r="BI64" i="17"/>
  <c r="BI116" i="17"/>
  <c r="BH91" i="17"/>
  <c r="BC142" i="17"/>
  <c r="BB169" i="17"/>
  <c r="BD49" i="17"/>
  <c r="BD101" i="17"/>
  <c r="BD128" i="17" s="1"/>
  <c r="BC76" i="17"/>
  <c r="BB67" i="18"/>
  <c r="BA75" i="18"/>
  <c r="BA80" i="18"/>
  <c r="BD32" i="18"/>
  <c r="BD57" i="18"/>
  <c r="BD70" i="18" s="1"/>
  <c r="BC45" i="18"/>
  <c r="BC82" i="18"/>
  <c r="BE133" i="17"/>
  <c r="BD160" i="17"/>
  <c r="BD125" i="17"/>
  <c r="BC152" i="17"/>
  <c r="BC136" i="17"/>
  <c r="BB163" i="17"/>
  <c r="BB71" i="18"/>
  <c r="BA84" i="18"/>
  <c r="BD45" i="17"/>
  <c r="BD97" i="17"/>
  <c r="BC72" i="17"/>
  <c r="BD34" i="18"/>
  <c r="BD59" i="18"/>
  <c r="BD72" i="18" s="1"/>
  <c r="BC47" i="18"/>
  <c r="BB124" i="17"/>
  <c r="BA145" i="17"/>
  <c r="BA151" i="17"/>
  <c r="BA50" i="18"/>
  <c r="BC83" i="18"/>
  <c r="BC33" i="18"/>
  <c r="BC58" i="18"/>
  <c r="BB46" i="18"/>
  <c r="BC48" i="17"/>
  <c r="BC100" i="17"/>
  <c r="BB75" i="17"/>
  <c r="BD30" i="18"/>
  <c r="BD55" i="18"/>
  <c r="BD68" i="18" s="1"/>
  <c r="BC43" i="18"/>
  <c r="BD126" i="17"/>
  <c r="BC153" i="17"/>
  <c r="BC86" i="18"/>
  <c r="BC55" i="17"/>
  <c r="BC107" i="17"/>
  <c r="BB82" i="17"/>
  <c r="BB62" i="18"/>
  <c r="BB63" i="18" s="1"/>
  <c r="BC162" i="17"/>
  <c r="BB139" i="17"/>
  <c r="BA166" i="17"/>
  <c r="BC85" i="18"/>
  <c r="BB367" i="16"/>
  <c r="BB377" i="16"/>
  <c r="BB381" i="16"/>
  <c r="BB387" i="16"/>
  <c r="BB388" i="16"/>
  <c r="BB407" i="16"/>
  <c r="BB373" i="16"/>
  <c r="BB411" i="16"/>
  <c r="BB415" i="16"/>
  <c r="BB380" i="16"/>
  <c r="BB389" i="16"/>
  <c r="BB371" i="16"/>
  <c r="BB384" i="16"/>
  <c r="BB403" i="16"/>
  <c r="BB376" i="16"/>
  <c r="BB385" i="16"/>
  <c r="BB383" i="16"/>
  <c r="BB370" i="16"/>
  <c r="BB393" i="16"/>
  <c r="BB379" i="16"/>
  <c r="BB391" i="16"/>
  <c r="BB395" i="16"/>
  <c r="BB369" i="16"/>
  <c r="BC338" i="16"/>
  <c r="BB408" i="16"/>
  <c r="BD238" i="16"/>
  <c r="BD100" i="16"/>
  <c r="BC170" i="16"/>
  <c r="BC253" i="16"/>
  <c r="BC323" i="16" s="1"/>
  <c r="BC115" i="16"/>
  <c r="BB185" i="16"/>
  <c r="BD281" i="16"/>
  <c r="BD143" i="16"/>
  <c r="BC213" i="16"/>
  <c r="BD273" i="16"/>
  <c r="BD135" i="16"/>
  <c r="BC205" i="16"/>
  <c r="BC259" i="16"/>
  <c r="BC329" i="16" s="1"/>
  <c r="BC121" i="16"/>
  <c r="BB191" i="16"/>
  <c r="BC316" i="16"/>
  <c r="BB386" i="16"/>
  <c r="BE228" i="16"/>
  <c r="BE90" i="16"/>
  <c r="BD160" i="16"/>
  <c r="BC304" i="16"/>
  <c r="BB374" i="16"/>
  <c r="BD270" i="16"/>
  <c r="BD132" i="16"/>
  <c r="BC202" i="16"/>
  <c r="BD266" i="16"/>
  <c r="BD128" i="16"/>
  <c r="BC198" i="16"/>
  <c r="BC245" i="16"/>
  <c r="BC315" i="16" s="1"/>
  <c r="BC107" i="16"/>
  <c r="BB177" i="16"/>
  <c r="BC275" i="16"/>
  <c r="BC345" i="16" s="1"/>
  <c r="BC137" i="16"/>
  <c r="BB207" i="16"/>
  <c r="BB392" i="16"/>
  <c r="BC263" i="16"/>
  <c r="BC333" i="16" s="1"/>
  <c r="BC125" i="16"/>
  <c r="BB195" i="16"/>
  <c r="BC257" i="16"/>
  <c r="BC327" i="16" s="1"/>
  <c r="BC119" i="16"/>
  <c r="BB189" i="16"/>
  <c r="BC252" i="16"/>
  <c r="BC322" i="16" s="1"/>
  <c r="BC114" i="16"/>
  <c r="BB184" i="16"/>
  <c r="BE120" i="16"/>
  <c r="BE258" i="16"/>
  <c r="BD190" i="16"/>
  <c r="BC236" i="16"/>
  <c r="BC306" i="16" s="1"/>
  <c r="BC98" i="16"/>
  <c r="BB168" i="16"/>
  <c r="BC248" i="16"/>
  <c r="BC318" i="16" s="1"/>
  <c r="BC110" i="16"/>
  <c r="BB180" i="16"/>
  <c r="BD226" i="16"/>
  <c r="BD88" i="16"/>
  <c r="BC158" i="16"/>
  <c r="BC249" i="16"/>
  <c r="BC319" i="16" s="1"/>
  <c r="BC111" i="16"/>
  <c r="BB181" i="16"/>
  <c r="BD261" i="16"/>
  <c r="BD123" i="16"/>
  <c r="BC193" i="16"/>
  <c r="BD262" i="16"/>
  <c r="BD124" i="16"/>
  <c r="BC194" i="16"/>
  <c r="BA221" i="16"/>
  <c r="BD260" i="16"/>
  <c r="BD122" i="16"/>
  <c r="BC192" i="16"/>
  <c r="BC350" i="16"/>
  <c r="BB420" i="16"/>
  <c r="BB397" i="16"/>
  <c r="BC324" i="16"/>
  <c r="BB394" i="16"/>
  <c r="BD282" i="16"/>
  <c r="BD144" i="16"/>
  <c r="BC214" i="16"/>
  <c r="BD254" i="16"/>
  <c r="BD116" i="16"/>
  <c r="BC186" i="16"/>
  <c r="BD265" i="16"/>
  <c r="BD127" i="16"/>
  <c r="BC197" i="16"/>
  <c r="BC328" i="16"/>
  <c r="BB398" i="16"/>
  <c r="BC296" i="16"/>
  <c r="BB366" i="16"/>
  <c r="BB375" i="16"/>
  <c r="BC332" i="16"/>
  <c r="BB402" i="16"/>
  <c r="BC243" i="16"/>
  <c r="BC313" i="16" s="1"/>
  <c r="BC105" i="16"/>
  <c r="BB175" i="16"/>
  <c r="BC235" i="16"/>
  <c r="BC305" i="16" s="1"/>
  <c r="BC97" i="16"/>
  <c r="BB167" i="16"/>
  <c r="BC225" i="16"/>
  <c r="BC87" i="16"/>
  <c r="BB157" i="16"/>
  <c r="BD242" i="16"/>
  <c r="BD104" i="16"/>
  <c r="BC174" i="16"/>
  <c r="BC342" i="16"/>
  <c r="BB412" i="16"/>
  <c r="BD234" i="16"/>
  <c r="BD96" i="16"/>
  <c r="BC166" i="16"/>
  <c r="BC344" i="16"/>
  <c r="BB414" i="16"/>
  <c r="BD256" i="16"/>
  <c r="BD118" i="16"/>
  <c r="BC188" i="16"/>
  <c r="BC298" i="16"/>
  <c r="BB368" i="16"/>
  <c r="BC326" i="16"/>
  <c r="BB396" i="16"/>
  <c r="BC294" i="16"/>
  <c r="BB364" i="16"/>
  <c r="BD276" i="16"/>
  <c r="BD138" i="16"/>
  <c r="BC208" i="16"/>
  <c r="BC339" i="16"/>
  <c r="BB409" i="16"/>
  <c r="BC336" i="16"/>
  <c r="BB406" i="16"/>
  <c r="BE272" i="16"/>
  <c r="BE134" i="16"/>
  <c r="BD204" i="16"/>
  <c r="BC331" i="16"/>
  <c r="BB401" i="16"/>
  <c r="BC244" i="16"/>
  <c r="BC314" i="16" s="1"/>
  <c r="BC106" i="16"/>
  <c r="BB176" i="16"/>
  <c r="BC308" i="16"/>
  <c r="BB378" i="16"/>
  <c r="BC330" i="16"/>
  <c r="BB400" i="16"/>
  <c r="BC231" i="16"/>
  <c r="BC301" i="16" s="1"/>
  <c r="BC93" i="16"/>
  <c r="BB163" i="16"/>
  <c r="BE232" i="16"/>
  <c r="BE94" i="16"/>
  <c r="BD164" i="16"/>
  <c r="BE264" i="16"/>
  <c r="BE126" i="16"/>
  <c r="BD196" i="16"/>
  <c r="BC271" i="16"/>
  <c r="BC341" i="16" s="1"/>
  <c r="BC133" i="16"/>
  <c r="BB203" i="16"/>
  <c r="BC229" i="16"/>
  <c r="BC299" i="16" s="1"/>
  <c r="BC91" i="16"/>
  <c r="BB161" i="16"/>
  <c r="BC347" i="16"/>
  <c r="BB417" i="16"/>
  <c r="BD277" i="16"/>
  <c r="BD139" i="16"/>
  <c r="BC209" i="16"/>
  <c r="BD278" i="16"/>
  <c r="BD140" i="16"/>
  <c r="BC210" i="16"/>
  <c r="BC230" i="16"/>
  <c r="BC300" i="16" s="1"/>
  <c r="BC92" i="16"/>
  <c r="BB162" i="16"/>
  <c r="BB289" i="16"/>
  <c r="BB290" i="16" s="1"/>
  <c r="BC343" i="16"/>
  <c r="BB413" i="16"/>
  <c r="BC352" i="16"/>
  <c r="BB422" i="16"/>
  <c r="BC312" i="16"/>
  <c r="BB382" i="16"/>
  <c r="BD246" i="16"/>
  <c r="BD108" i="16"/>
  <c r="BC178" i="16"/>
  <c r="BC348" i="16"/>
  <c r="BB418" i="16"/>
  <c r="BC237" i="16"/>
  <c r="BC307" i="16" s="1"/>
  <c r="BC99" i="16"/>
  <c r="BB169" i="16"/>
  <c r="BC239" i="16"/>
  <c r="BC309" i="16" s="1"/>
  <c r="BC101" i="16"/>
  <c r="BB171" i="16"/>
  <c r="BC241" i="16"/>
  <c r="BC311" i="16" s="1"/>
  <c r="BC103" i="16"/>
  <c r="BB173" i="16"/>
  <c r="BD268" i="16"/>
  <c r="BD130" i="16"/>
  <c r="BC200" i="16"/>
  <c r="BD274" i="16"/>
  <c r="BD136" i="16"/>
  <c r="BC206" i="16"/>
  <c r="BC302" i="16"/>
  <c r="BB372" i="16"/>
  <c r="BC240" i="16"/>
  <c r="BC310" i="16" s="1"/>
  <c r="BC102" i="16"/>
  <c r="BB172" i="16"/>
  <c r="BC320" i="16"/>
  <c r="BB390" i="16"/>
  <c r="BC334" i="16"/>
  <c r="BB404" i="16"/>
  <c r="BC340" i="16"/>
  <c r="BB410" i="16"/>
  <c r="BC233" i="16"/>
  <c r="BC303" i="16" s="1"/>
  <c r="BC95" i="16"/>
  <c r="BB165" i="16"/>
  <c r="BB419" i="16"/>
  <c r="BC346" i="16"/>
  <c r="BB416" i="16"/>
  <c r="BB399" i="16"/>
  <c r="BC335" i="16"/>
  <c r="BB405" i="16"/>
  <c r="BD250" i="16"/>
  <c r="BD112" i="16"/>
  <c r="BC182" i="16"/>
  <c r="BC351" i="16"/>
  <c r="BB421" i="16"/>
  <c r="BD280" i="16"/>
  <c r="BD142" i="16"/>
  <c r="BC212" i="16"/>
  <c r="BC227" i="16"/>
  <c r="BC297" i="16" s="1"/>
  <c r="BC89" i="16"/>
  <c r="BB159" i="16"/>
  <c r="BC251" i="16"/>
  <c r="BC321" i="16" s="1"/>
  <c r="BC113" i="16"/>
  <c r="BB183" i="16"/>
  <c r="BC279" i="16"/>
  <c r="BC349" i="16" s="1"/>
  <c r="BC141" i="16"/>
  <c r="BB211" i="16"/>
  <c r="BC255" i="16"/>
  <c r="BC325" i="16" s="1"/>
  <c r="BC117" i="16"/>
  <c r="BB187" i="16"/>
  <c r="BC267" i="16"/>
  <c r="BC337" i="16" s="1"/>
  <c r="BC129" i="16"/>
  <c r="BB199" i="16"/>
  <c r="BB295" i="16"/>
  <c r="BA365" i="16"/>
  <c r="BA429" i="16" s="1"/>
  <c r="BC247" i="16"/>
  <c r="BC317" i="16" s="1"/>
  <c r="BC109" i="16"/>
  <c r="BB179" i="16"/>
  <c r="BD269" i="16"/>
  <c r="BD131" i="16"/>
  <c r="BC201" i="16"/>
  <c r="BB119" i="14"/>
  <c r="BB120" i="14"/>
  <c r="BB124" i="15"/>
  <c r="BB121" i="15"/>
  <c r="BB122" i="15"/>
  <c r="BB129" i="15"/>
  <c r="BB128" i="15"/>
  <c r="BB125" i="15"/>
  <c r="BE85" i="15"/>
  <c r="BE44" i="15"/>
  <c r="BD65" i="15"/>
  <c r="BC79" i="15"/>
  <c r="BC100" i="15" s="1"/>
  <c r="BC38" i="15"/>
  <c r="BB59" i="15"/>
  <c r="BC79" i="14"/>
  <c r="BC98" i="14" s="1"/>
  <c r="BC41" i="14"/>
  <c r="BB61" i="14"/>
  <c r="BA115" i="15"/>
  <c r="BB99" i="15"/>
  <c r="BA120" i="15"/>
  <c r="BA136" i="15" s="1"/>
  <c r="BC80" i="14"/>
  <c r="BC99" i="14" s="1"/>
  <c r="BC42" i="14"/>
  <c r="BB62" i="14"/>
  <c r="BB118" i="14"/>
  <c r="BC76" i="14"/>
  <c r="BC38" i="14"/>
  <c r="BB58" i="14"/>
  <c r="BD86" i="14"/>
  <c r="BD48" i="14"/>
  <c r="BC68" i="14"/>
  <c r="BB116" i="14"/>
  <c r="BD78" i="14"/>
  <c r="BD97" i="14" s="1"/>
  <c r="BD40" i="14"/>
  <c r="BC60" i="14"/>
  <c r="BB53" i="15"/>
  <c r="BC37" i="15"/>
  <c r="BD78" i="15" s="1"/>
  <c r="BB58" i="15"/>
  <c r="BB124" i="14"/>
  <c r="BA109" i="14"/>
  <c r="BA114" i="14"/>
  <c r="BA129" i="14" s="1"/>
  <c r="BA72" i="14"/>
  <c r="BE77" i="14"/>
  <c r="BE96" i="14" s="1"/>
  <c r="BE39" i="14"/>
  <c r="BD59" i="14"/>
  <c r="BB122" i="14"/>
  <c r="BD83" i="14"/>
  <c r="BD102" i="14" s="1"/>
  <c r="BD45" i="14"/>
  <c r="BC65" i="14"/>
  <c r="BB121" i="14"/>
  <c r="BC106" i="15"/>
  <c r="BB127" i="15"/>
  <c r="BC87" i="14"/>
  <c r="BC106" i="14" s="1"/>
  <c r="BC49" i="14"/>
  <c r="BB69" i="14"/>
  <c r="BC84" i="15"/>
  <c r="BC105" i="15" s="1"/>
  <c r="BC43" i="15"/>
  <c r="BB64" i="15"/>
  <c r="BB125" i="14"/>
  <c r="BB89" i="14"/>
  <c r="BB90" i="14" s="1"/>
  <c r="BB126" i="14"/>
  <c r="BC83" i="15"/>
  <c r="BC104" i="15" s="1"/>
  <c r="BC42" i="15"/>
  <c r="BB63" i="15"/>
  <c r="BE84" i="14"/>
  <c r="BE103" i="14" s="1"/>
  <c r="BE46" i="14"/>
  <c r="BD66" i="14"/>
  <c r="BB94" i="15"/>
  <c r="BB95" i="15" s="1"/>
  <c r="BB123" i="14"/>
  <c r="BB117" i="14"/>
  <c r="BC82" i="15"/>
  <c r="BC103" i="15" s="1"/>
  <c r="BC41" i="15"/>
  <c r="BB62" i="15"/>
  <c r="BC75" i="14"/>
  <c r="BC94" i="14" s="1"/>
  <c r="BC37" i="14"/>
  <c r="BB52" i="14"/>
  <c r="BB57" i="14"/>
  <c r="BC87" i="15"/>
  <c r="BC108" i="15" s="1"/>
  <c r="BC46" i="15"/>
  <c r="BB67" i="15"/>
  <c r="BB126" i="15"/>
  <c r="BC43" i="14"/>
  <c r="BC81" i="14"/>
  <c r="BC100" i="14" s="1"/>
  <c r="BB63" i="14"/>
  <c r="BC80" i="15"/>
  <c r="BC101" i="15" s="1"/>
  <c r="BC39" i="15"/>
  <c r="BB60" i="15"/>
  <c r="BC86" i="15"/>
  <c r="BC107" i="15" s="1"/>
  <c r="BC45" i="15"/>
  <c r="BB66" i="15"/>
  <c r="BB123" i="15"/>
  <c r="BD82" i="14"/>
  <c r="BD101" i="14" s="1"/>
  <c r="BD44" i="14"/>
  <c r="BC64" i="14"/>
  <c r="BC47" i="12"/>
  <c r="BC33" i="12"/>
  <c r="BB36" i="12"/>
  <c r="BB41" i="12"/>
  <c r="BC48" i="12"/>
  <c r="BC56" i="12" s="1"/>
  <c r="BC34" i="12"/>
  <c r="BB42" i="12"/>
  <c r="BB55" i="12"/>
  <c r="BA58" i="12"/>
  <c r="BA63" i="12"/>
  <c r="BA66" i="12" s="1"/>
  <c r="BB64" i="12"/>
  <c r="BC151" i="16" l="1"/>
  <c r="BD224" i="16"/>
  <c r="BD294" i="16" s="1"/>
  <c r="BD86" i="16"/>
  <c r="BC156" i="16"/>
  <c r="BB44" i="12"/>
  <c r="BC50" i="12"/>
  <c r="BC51" i="12" s="1"/>
  <c r="BE31" i="18"/>
  <c r="BE44" i="18" s="1"/>
  <c r="BE56" i="18"/>
  <c r="BE69" i="18" s="1"/>
  <c r="BC61" i="15"/>
  <c r="BD40" i="15"/>
  <c r="BD81" i="15"/>
  <c r="BD102" i="15" s="1"/>
  <c r="BA88" i="18"/>
  <c r="BD44" i="18"/>
  <c r="BE35" i="18"/>
  <c r="BE60" i="18"/>
  <c r="BE73" i="18" s="1"/>
  <c r="BB74" i="15"/>
  <c r="BC95" i="14"/>
  <c r="BC115" i="14" s="1"/>
  <c r="BD105" i="14"/>
  <c r="BD85" i="14"/>
  <c r="BD104" i="14" s="1"/>
  <c r="BD47" i="14"/>
  <c r="BD67" i="14" s="1"/>
  <c r="BD77" i="17"/>
  <c r="BE102" i="17"/>
  <c r="BE129" i="17" s="1"/>
  <c r="BE156" i="17" s="1"/>
  <c r="BE50" i="17"/>
  <c r="BJ47" i="17"/>
  <c r="BJ74" i="17" s="1"/>
  <c r="BJ99" i="17"/>
  <c r="BD110" i="17"/>
  <c r="BD137" i="17" s="1"/>
  <c r="BD58" i="17"/>
  <c r="BC85" i="17"/>
  <c r="BI74" i="17"/>
  <c r="BD159" i="17"/>
  <c r="BB93" i="17"/>
  <c r="BE56" i="17"/>
  <c r="BE108" i="17"/>
  <c r="BE135" i="17" s="1"/>
  <c r="BE115" i="17"/>
  <c r="BE63" i="17"/>
  <c r="BE90" i="17" s="1"/>
  <c r="BE44" i="17"/>
  <c r="BE96" i="17"/>
  <c r="BD71" i="17"/>
  <c r="BD83" i="17"/>
  <c r="BE52" i="17"/>
  <c r="BE104" i="17"/>
  <c r="BE131" i="17" s="1"/>
  <c r="BD79" i="17"/>
  <c r="BD59" i="17"/>
  <c r="BD111" i="17"/>
  <c r="BD138" i="17" s="1"/>
  <c r="BD165" i="17" s="1"/>
  <c r="BE57" i="17"/>
  <c r="BE109" i="17"/>
  <c r="BG106" i="17"/>
  <c r="BG54" i="17"/>
  <c r="BF81" i="17"/>
  <c r="BD51" i="17"/>
  <c r="BD103" i="17"/>
  <c r="BD130" i="17" s="1"/>
  <c r="BD157" i="17" s="1"/>
  <c r="BE53" i="17"/>
  <c r="BE105" i="17"/>
  <c r="BE132" i="17" s="1"/>
  <c r="BD80" i="17"/>
  <c r="BD143" i="17"/>
  <c r="BC170" i="17"/>
  <c r="BC118" i="17"/>
  <c r="BC119" i="17" s="1"/>
  <c r="BA172" i="17"/>
  <c r="BD123" i="17"/>
  <c r="BC150" i="17"/>
  <c r="BD155" i="17"/>
  <c r="BD81" i="18"/>
  <c r="BD167" i="17"/>
  <c r="BE32" i="18"/>
  <c r="BE57" i="18"/>
  <c r="BE70" i="18" s="1"/>
  <c r="BD45" i="18"/>
  <c r="BD141" i="17"/>
  <c r="BC168" i="17"/>
  <c r="BC139" i="17"/>
  <c r="BB166" i="17"/>
  <c r="BD33" i="18"/>
  <c r="BD58" i="18"/>
  <c r="BC46" i="18"/>
  <c r="BD83" i="18"/>
  <c r="BE34" i="18"/>
  <c r="BE59" i="18"/>
  <c r="BE72" i="18" s="1"/>
  <c r="BD47" i="18"/>
  <c r="BE45" i="17"/>
  <c r="BE97" i="17"/>
  <c r="BD72" i="17"/>
  <c r="BE125" i="17"/>
  <c r="BD152" i="17"/>
  <c r="BB75" i="18"/>
  <c r="BC67" i="18"/>
  <c r="BB80" i="18"/>
  <c r="BD142" i="17"/>
  <c r="BC169" i="17"/>
  <c r="BD55" i="17"/>
  <c r="BD107" i="17"/>
  <c r="BC82" i="17"/>
  <c r="BD82" i="18"/>
  <c r="BB50" i="18"/>
  <c r="BG46" i="17"/>
  <c r="BG98" i="17"/>
  <c r="BF73" i="17"/>
  <c r="BF62" i="17"/>
  <c r="BF114" i="17"/>
  <c r="BE89" i="17"/>
  <c r="BE126" i="17"/>
  <c r="BD153" i="17"/>
  <c r="BD48" i="17"/>
  <c r="BD100" i="17"/>
  <c r="BC75" i="17"/>
  <c r="BD136" i="17"/>
  <c r="BC163" i="17"/>
  <c r="BC62" i="18"/>
  <c r="BC63" i="18" s="1"/>
  <c r="BD60" i="17"/>
  <c r="BD112" i="17"/>
  <c r="BC87" i="17"/>
  <c r="BD162" i="17"/>
  <c r="BE30" i="18"/>
  <c r="BE55" i="18"/>
  <c r="BE68" i="18" s="1"/>
  <c r="BD43" i="18"/>
  <c r="BC124" i="17"/>
  <c r="BB145" i="17"/>
  <c r="BB151" i="17"/>
  <c r="BC127" i="17"/>
  <c r="BB154" i="17"/>
  <c r="BC164" i="17"/>
  <c r="BC66" i="17"/>
  <c r="BD158" i="17"/>
  <c r="BE61" i="17"/>
  <c r="BE113" i="17"/>
  <c r="BE140" i="17" s="1"/>
  <c r="BD88" i="17"/>
  <c r="BD86" i="18"/>
  <c r="BD85" i="18"/>
  <c r="BC71" i="18"/>
  <c r="BB84" i="18"/>
  <c r="BF133" i="17"/>
  <c r="BE160" i="17"/>
  <c r="BE49" i="17"/>
  <c r="BE101" i="17"/>
  <c r="BE128" i="17" s="1"/>
  <c r="BD76" i="17"/>
  <c r="BJ64" i="17"/>
  <c r="BJ116" i="17"/>
  <c r="BI91" i="17"/>
  <c r="BD29" i="18"/>
  <c r="BC37" i="18"/>
  <c r="BD54" i="18"/>
  <c r="BC42" i="18"/>
  <c r="BC134" i="17"/>
  <c r="BB161" i="17"/>
  <c r="BC407" i="16"/>
  <c r="BC391" i="16"/>
  <c r="BC383" i="16"/>
  <c r="BC381" i="16"/>
  <c r="BC369" i="16"/>
  <c r="BC403" i="16"/>
  <c r="BC385" i="16"/>
  <c r="BC387" i="16"/>
  <c r="BC395" i="16"/>
  <c r="BC388" i="16"/>
  <c r="BC393" i="16"/>
  <c r="BC367" i="16"/>
  <c r="BC377" i="16"/>
  <c r="BC379" i="16"/>
  <c r="BC411" i="16"/>
  <c r="BC384" i="16"/>
  <c r="BC389" i="16"/>
  <c r="BC419" i="16"/>
  <c r="BC373" i="16"/>
  <c r="BC371" i="16"/>
  <c r="BC376" i="16"/>
  <c r="BC380" i="16"/>
  <c r="BC370" i="16"/>
  <c r="BC415" i="16"/>
  <c r="BE274" i="16"/>
  <c r="BE136" i="16"/>
  <c r="BD206" i="16"/>
  <c r="BD239" i="16"/>
  <c r="BD309" i="16" s="1"/>
  <c r="BD101" i="16"/>
  <c r="BC171" i="16"/>
  <c r="BD330" i="16"/>
  <c r="BC400" i="16"/>
  <c r="BE242" i="16"/>
  <c r="BE104" i="16"/>
  <c r="BD174" i="16"/>
  <c r="BD243" i="16"/>
  <c r="BD313" i="16" s="1"/>
  <c r="BD105" i="16"/>
  <c r="BC175" i="16"/>
  <c r="BE260" i="16"/>
  <c r="BE122" i="16"/>
  <c r="BD192" i="16"/>
  <c r="BE270" i="16"/>
  <c r="BE132" i="16"/>
  <c r="BD202" i="16"/>
  <c r="BD304" i="16"/>
  <c r="BC374" i="16"/>
  <c r="BD259" i="16"/>
  <c r="BD329" i="16" s="1"/>
  <c r="BD121" i="16"/>
  <c r="BC191" i="16"/>
  <c r="BC295" i="16"/>
  <c r="BC359" i="16" s="1"/>
  <c r="BB365" i="16"/>
  <c r="BB429" i="16" s="1"/>
  <c r="BE250" i="16"/>
  <c r="BE112" i="16"/>
  <c r="BD182" i="16"/>
  <c r="BD334" i="16"/>
  <c r="BC404" i="16"/>
  <c r="BD240" i="16"/>
  <c r="BD310" i="16" s="1"/>
  <c r="BD102" i="16"/>
  <c r="BC172" i="16"/>
  <c r="BD302" i="16"/>
  <c r="BC372" i="16"/>
  <c r="BD241" i="16"/>
  <c r="BD311" i="16" s="1"/>
  <c r="BD103" i="16"/>
  <c r="BC173" i="16"/>
  <c r="BD348" i="16"/>
  <c r="BC418" i="16"/>
  <c r="BD230" i="16"/>
  <c r="BD300" i="16" s="1"/>
  <c r="BD92" i="16"/>
  <c r="BC162" i="16"/>
  <c r="BD347" i="16"/>
  <c r="BC417" i="16"/>
  <c r="BE256" i="16"/>
  <c r="BE118" i="16"/>
  <c r="BD188" i="16"/>
  <c r="BD332" i="16"/>
  <c r="BC402" i="16"/>
  <c r="BC397" i="16"/>
  <c r="BD257" i="16"/>
  <c r="BD327" i="16" s="1"/>
  <c r="BD119" i="16"/>
  <c r="BC189" i="16"/>
  <c r="BD229" i="16"/>
  <c r="BD299" i="16" s="1"/>
  <c r="BD91" i="16"/>
  <c r="BC161" i="16"/>
  <c r="BD340" i="16"/>
  <c r="BC410" i="16"/>
  <c r="BD231" i="16"/>
  <c r="BD301" i="16" s="1"/>
  <c r="BD93" i="16"/>
  <c r="BC163" i="16"/>
  <c r="BD326" i="16"/>
  <c r="BC396" i="16"/>
  <c r="BD342" i="16"/>
  <c r="BC412" i="16"/>
  <c r="BD328" i="16"/>
  <c r="BC398" i="16"/>
  <c r="BD252" i="16"/>
  <c r="BD322" i="16" s="1"/>
  <c r="BD114" i="16"/>
  <c r="BC184" i="16"/>
  <c r="BE273" i="16"/>
  <c r="BE135" i="16"/>
  <c r="BD205" i="16"/>
  <c r="BD338" i="16"/>
  <c r="BC408" i="16"/>
  <c r="BE278" i="16"/>
  <c r="BE140" i="16"/>
  <c r="BD210" i="16"/>
  <c r="BD298" i="16"/>
  <c r="BC368" i="16"/>
  <c r="BE269" i="16"/>
  <c r="BE131" i="16"/>
  <c r="BD201" i="16"/>
  <c r="BD247" i="16"/>
  <c r="BD317" i="16" s="1"/>
  <c r="BD109" i="16"/>
  <c r="BC179" i="16"/>
  <c r="BD227" i="16"/>
  <c r="BD297" i="16" s="1"/>
  <c r="BD89" i="16"/>
  <c r="BC159" i="16"/>
  <c r="BE268" i="16"/>
  <c r="BE130" i="16"/>
  <c r="BD200" i="16"/>
  <c r="BD343" i="16"/>
  <c r="BC413" i="16"/>
  <c r="BE277" i="16"/>
  <c r="BE139" i="16"/>
  <c r="BD209" i="16"/>
  <c r="BD244" i="16"/>
  <c r="BD314" i="16" s="1"/>
  <c r="BD106" i="16"/>
  <c r="BC176" i="16"/>
  <c r="BD331" i="16"/>
  <c r="BC401" i="16"/>
  <c r="BE234" i="16"/>
  <c r="BE96" i="16"/>
  <c r="BD166" i="16"/>
  <c r="BD235" i="16"/>
  <c r="BD305" i="16" s="1"/>
  <c r="BD97" i="16"/>
  <c r="BC167" i="16"/>
  <c r="BD296" i="16"/>
  <c r="BC366" i="16"/>
  <c r="BE282" i="16"/>
  <c r="BE144" i="16"/>
  <c r="BD214" i="16"/>
  <c r="BE261" i="16"/>
  <c r="BE123" i="16"/>
  <c r="BD193" i="16"/>
  <c r="BD263" i="16"/>
  <c r="BD333" i="16" s="1"/>
  <c r="BD125" i="16"/>
  <c r="BC195" i="16"/>
  <c r="BD245" i="16"/>
  <c r="BD315" i="16" s="1"/>
  <c r="BD107" i="16"/>
  <c r="BC177" i="16"/>
  <c r="BE266" i="16"/>
  <c r="BE128" i="16"/>
  <c r="BD198" i="16"/>
  <c r="BF228" i="16"/>
  <c r="BF90" i="16"/>
  <c r="BE160" i="16"/>
  <c r="BD279" i="16"/>
  <c r="BD349" i="16" s="1"/>
  <c r="BD141" i="16"/>
  <c r="BC211" i="16"/>
  <c r="BE280" i="16"/>
  <c r="BE142" i="16"/>
  <c r="BD212" i="16"/>
  <c r="BD351" i="16"/>
  <c r="BC421" i="16"/>
  <c r="BD233" i="16"/>
  <c r="BD303" i="16" s="1"/>
  <c r="BD95" i="16"/>
  <c r="BC165" i="16"/>
  <c r="BD320" i="16"/>
  <c r="BC390" i="16"/>
  <c r="BD312" i="16"/>
  <c r="BC382" i="16"/>
  <c r="BD336" i="16"/>
  <c r="BC406" i="16"/>
  <c r="BD339" i="16"/>
  <c r="BC409" i="16"/>
  <c r="BE276" i="16"/>
  <c r="BE138" i="16"/>
  <c r="BD208" i="16"/>
  <c r="BB221" i="16"/>
  <c r="BE265" i="16"/>
  <c r="BE127" i="16"/>
  <c r="BD197" i="16"/>
  <c r="BE254" i="16"/>
  <c r="BE116" i="16"/>
  <c r="BD186" i="16"/>
  <c r="BD324" i="16"/>
  <c r="BC394" i="16"/>
  <c r="BD350" i="16"/>
  <c r="BC420" i="16"/>
  <c r="BE262" i="16"/>
  <c r="BE124" i="16"/>
  <c r="BD194" i="16"/>
  <c r="BD249" i="16"/>
  <c r="BD319" i="16" s="1"/>
  <c r="BD111" i="16"/>
  <c r="BC181" i="16"/>
  <c r="BD275" i="16"/>
  <c r="BD345" i="16" s="1"/>
  <c r="BD137" i="16"/>
  <c r="BC207" i="16"/>
  <c r="BD253" i="16"/>
  <c r="BD323" i="16" s="1"/>
  <c r="BD115" i="16"/>
  <c r="BC185" i="16"/>
  <c r="BE238" i="16"/>
  <c r="BE100" i="16"/>
  <c r="BD170" i="16"/>
  <c r="BC289" i="16"/>
  <c r="BC290" i="16" s="1"/>
  <c r="BC392" i="16"/>
  <c r="BD251" i="16"/>
  <c r="BD321" i="16" s="1"/>
  <c r="BD113" i="16"/>
  <c r="BC183" i="16"/>
  <c r="BD267" i="16"/>
  <c r="BD337" i="16" s="1"/>
  <c r="BD129" i="16"/>
  <c r="BC199" i="16"/>
  <c r="BD255" i="16"/>
  <c r="BD325" i="16" s="1"/>
  <c r="BD117" i="16"/>
  <c r="BC187" i="16"/>
  <c r="BD335" i="16"/>
  <c r="BC405" i="16"/>
  <c r="BC399" i="16"/>
  <c r="BD346" i="16"/>
  <c r="BC416" i="16"/>
  <c r="BE246" i="16"/>
  <c r="BE108" i="16"/>
  <c r="BD178" i="16"/>
  <c r="BD352" i="16"/>
  <c r="BC422" i="16"/>
  <c r="BF264" i="16"/>
  <c r="BF126" i="16"/>
  <c r="BE196" i="16"/>
  <c r="BF232" i="16"/>
  <c r="BF94" i="16"/>
  <c r="BE164" i="16"/>
  <c r="BD308" i="16"/>
  <c r="BC378" i="16"/>
  <c r="BC364" i="16"/>
  <c r="BD344" i="16"/>
  <c r="BC414" i="16"/>
  <c r="BD225" i="16"/>
  <c r="BD87" i="16"/>
  <c r="BC157" i="16"/>
  <c r="BE226" i="16"/>
  <c r="BE88" i="16"/>
  <c r="BD158" i="16"/>
  <c r="BD248" i="16"/>
  <c r="BD318" i="16" s="1"/>
  <c r="BD110" i="16"/>
  <c r="BC180" i="16"/>
  <c r="BD236" i="16"/>
  <c r="BD306" i="16" s="1"/>
  <c r="BD98" i="16"/>
  <c r="BC168" i="16"/>
  <c r="BF258" i="16"/>
  <c r="BF120" i="16"/>
  <c r="BE190" i="16"/>
  <c r="BE281" i="16"/>
  <c r="BE143" i="16"/>
  <c r="BD213" i="16"/>
  <c r="BD237" i="16"/>
  <c r="BD307" i="16" s="1"/>
  <c r="BD99" i="16"/>
  <c r="BC169" i="16"/>
  <c r="BD271" i="16"/>
  <c r="BD341" i="16" s="1"/>
  <c r="BD133" i="16"/>
  <c r="BC203" i="16"/>
  <c r="BF272" i="16"/>
  <c r="BF134" i="16"/>
  <c r="BE204" i="16"/>
  <c r="BB359" i="16"/>
  <c r="BC375" i="16"/>
  <c r="BD316" i="16"/>
  <c r="BC386" i="16"/>
  <c r="BC118" i="14"/>
  <c r="BC122" i="15"/>
  <c r="BC129" i="15"/>
  <c r="BC124" i="15"/>
  <c r="BC120" i="14"/>
  <c r="BC125" i="15"/>
  <c r="BC121" i="15"/>
  <c r="BC128" i="15"/>
  <c r="BC119" i="14"/>
  <c r="BB109" i="14"/>
  <c r="BB114" i="14"/>
  <c r="BB129" i="14" s="1"/>
  <c r="BC94" i="15"/>
  <c r="BC95" i="15" s="1"/>
  <c r="BC116" i="14"/>
  <c r="BB72" i="14"/>
  <c r="BD82" i="15"/>
  <c r="BD103" i="15" s="1"/>
  <c r="BD41" i="15"/>
  <c r="BC62" i="15"/>
  <c r="BF77" i="14"/>
  <c r="BF96" i="14" s="1"/>
  <c r="BF39" i="14"/>
  <c r="BE59" i="14"/>
  <c r="BC53" i="15"/>
  <c r="BD37" i="15"/>
  <c r="BE78" i="15" s="1"/>
  <c r="BC58" i="15"/>
  <c r="BD79" i="14"/>
  <c r="BD98" i="14" s="1"/>
  <c r="BD41" i="14"/>
  <c r="BC61" i="14"/>
  <c r="BF84" i="14"/>
  <c r="BF103" i="14" s="1"/>
  <c r="BF46" i="14"/>
  <c r="BE66" i="14"/>
  <c r="BD81" i="14"/>
  <c r="BD100" i="14" s="1"/>
  <c r="BD43" i="14"/>
  <c r="BC63" i="14"/>
  <c r="BD76" i="14"/>
  <c r="BD38" i="14"/>
  <c r="BC58" i="14"/>
  <c r="BC121" i="14"/>
  <c r="BC123" i="15"/>
  <c r="BD87" i="15"/>
  <c r="BD108" i="15" s="1"/>
  <c r="BD46" i="15"/>
  <c r="BC67" i="15"/>
  <c r="BC122" i="14"/>
  <c r="BE78" i="14"/>
  <c r="BE97" i="14" s="1"/>
  <c r="BE40" i="14"/>
  <c r="BD60" i="14"/>
  <c r="BD87" i="14"/>
  <c r="BD106" i="14" s="1"/>
  <c r="BD49" i="14"/>
  <c r="BC69" i="14"/>
  <c r="BE83" i="14"/>
  <c r="BE102" i="14" s="1"/>
  <c r="BE45" i="14"/>
  <c r="BD65" i="14"/>
  <c r="BD84" i="15"/>
  <c r="BD105" i="15" s="1"/>
  <c r="BD43" i="15"/>
  <c r="BC64" i="15"/>
  <c r="BD86" i="15"/>
  <c r="BD107" i="15" s="1"/>
  <c r="BD45" i="15"/>
  <c r="BC66" i="15"/>
  <c r="BC125" i="14"/>
  <c r="BC124" i="14"/>
  <c r="BE86" i="14"/>
  <c r="BE48" i="14"/>
  <c r="BD68" i="14"/>
  <c r="BD80" i="14"/>
  <c r="BD99" i="14" s="1"/>
  <c r="BD42" i="14"/>
  <c r="BC62" i="14"/>
  <c r="BB115" i="15"/>
  <c r="BC99" i="15"/>
  <c r="BB120" i="15"/>
  <c r="BB136" i="15" s="1"/>
  <c r="BF85" i="15"/>
  <c r="BF44" i="15"/>
  <c r="BE65" i="15"/>
  <c r="BC123" i="14"/>
  <c r="BE82" i="14"/>
  <c r="BE101" i="14" s="1"/>
  <c r="BE44" i="14"/>
  <c r="BD64" i="14"/>
  <c r="BD80" i="15"/>
  <c r="BD101" i="15" s="1"/>
  <c r="BD39" i="15"/>
  <c r="BC60" i="15"/>
  <c r="BD75" i="14"/>
  <c r="BD94" i="14" s="1"/>
  <c r="BC52" i="14"/>
  <c r="BD37" i="14"/>
  <c r="BC57" i="14"/>
  <c r="BC126" i="15"/>
  <c r="BC89" i="14"/>
  <c r="BC90" i="14" s="1"/>
  <c r="BD83" i="15"/>
  <c r="BD104" i="15" s="1"/>
  <c r="BD42" i="15"/>
  <c r="BC63" i="15"/>
  <c r="BD106" i="15"/>
  <c r="BC127" i="15"/>
  <c r="BC117" i="14"/>
  <c r="BC126" i="14"/>
  <c r="BD79" i="15"/>
  <c r="BD100" i="15" s="1"/>
  <c r="BD38" i="15"/>
  <c r="BC59" i="15"/>
  <c r="BC64" i="12"/>
  <c r="BB58" i="12"/>
  <c r="BC55" i="12"/>
  <c r="BB63" i="12"/>
  <c r="BB66" i="12" s="1"/>
  <c r="BD47" i="12"/>
  <c r="BD33" i="12"/>
  <c r="BC36" i="12"/>
  <c r="BC41" i="12"/>
  <c r="BD34" i="12"/>
  <c r="BD48" i="12"/>
  <c r="BD56" i="12" s="1"/>
  <c r="BC42" i="12"/>
  <c r="BD151" i="16" l="1"/>
  <c r="BE224" i="16"/>
  <c r="BE86" i="16"/>
  <c r="BD156" i="16"/>
  <c r="BC50" i="18"/>
  <c r="BD62" i="18"/>
  <c r="BD63" i="18" s="1"/>
  <c r="BE40" i="15"/>
  <c r="BD61" i="15"/>
  <c r="BE81" i="15"/>
  <c r="BE102" i="15" s="1"/>
  <c r="BF35" i="18"/>
  <c r="BF60" i="18"/>
  <c r="BF73" i="18" s="1"/>
  <c r="BE48" i="18"/>
  <c r="BF31" i="18"/>
  <c r="BF44" i="18" s="1"/>
  <c r="BF56" i="18"/>
  <c r="BF69" i="18" s="1"/>
  <c r="BC74" i="15"/>
  <c r="BE105" i="14"/>
  <c r="BD95" i="14"/>
  <c r="BD115" i="14" s="1"/>
  <c r="BE47" i="14"/>
  <c r="BE67" i="14" s="1"/>
  <c r="BE85" i="14"/>
  <c r="BE104" i="14" s="1"/>
  <c r="BC72" i="14"/>
  <c r="BF102" i="17"/>
  <c r="BF129" i="17" s="1"/>
  <c r="BF156" i="17" s="1"/>
  <c r="BE77" i="17"/>
  <c r="BF50" i="17"/>
  <c r="BE58" i="17"/>
  <c r="BE85" i="17" s="1"/>
  <c r="BE110" i="17"/>
  <c r="BE137" i="17" s="1"/>
  <c r="BD85" i="17"/>
  <c r="BC93" i="17"/>
  <c r="BK47" i="17"/>
  <c r="BK99" i="17"/>
  <c r="BE159" i="17"/>
  <c r="BF109" i="17"/>
  <c r="BF57" i="17"/>
  <c r="BF84" i="17" s="1"/>
  <c r="BE51" i="17"/>
  <c r="BE78" i="17" s="1"/>
  <c r="BE103" i="17"/>
  <c r="BE130" i="17" s="1"/>
  <c r="BE157" i="17" s="1"/>
  <c r="BD78" i="17"/>
  <c r="BF63" i="17"/>
  <c r="BF115" i="17"/>
  <c r="BE59" i="17"/>
  <c r="BE111" i="17"/>
  <c r="BE138" i="17" s="1"/>
  <c r="BE165" i="17" s="1"/>
  <c r="BD86" i="17"/>
  <c r="BF52" i="17"/>
  <c r="BF104" i="17"/>
  <c r="BF131" i="17" s="1"/>
  <c r="BE79" i="17"/>
  <c r="BF108" i="17"/>
  <c r="BF135" i="17" s="1"/>
  <c r="BF56" i="17"/>
  <c r="BE83" i="17"/>
  <c r="BF105" i="17"/>
  <c r="BF132" i="17" s="1"/>
  <c r="BF53" i="17"/>
  <c r="BE80" i="17"/>
  <c r="BH54" i="17"/>
  <c r="BH106" i="17"/>
  <c r="BG81" i="17"/>
  <c r="BE84" i="17"/>
  <c r="BF44" i="17"/>
  <c r="BF96" i="17"/>
  <c r="BE71" i="17"/>
  <c r="BE143" i="17"/>
  <c r="BD170" i="17"/>
  <c r="BD118" i="17"/>
  <c r="BD119" i="17" s="1"/>
  <c r="BE123" i="17"/>
  <c r="BD150" i="17"/>
  <c r="BE81" i="18"/>
  <c r="BD164" i="17"/>
  <c r="BE167" i="17"/>
  <c r="BE155" i="17"/>
  <c r="BG133" i="17"/>
  <c r="BF160" i="17"/>
  <c r="BE142" i="17"/>
  <c r="BD169" i="17"/>
  <c r="BF30" i="18"/>
  <c r="BF55" i="18"/>
  <c r="BF68" i="18" s="1"/>
  <c r="BE43" i="18"/>
  <c r="BD134" i="17"/>
  <c r="BC161" i="17"/>
  <c r="BE29" i="18"/>
  <c r="BD37" i="18"/>
  <c r="BE54" i="18"/>
  <c r="BD42" i="18"/>
  <c r="BF49" i="17"/>
  <c r="BF101" i="17"/>
  <c r="BF128" i="17" s="1"/>
  <c r="BE76" i="17"/>
  <c r="BB172" i="17"/>
  <c r="BE48" i="17"/>
  <c r="BE100" i="17"/>
  <c r="BD75" i="17"/>
  <c r="BE55" i="17"/>
  <c r="BE107" i="17"/>
  <c r="BD82" i="17"/>
  <c r="BH46" i="17"/>
  <c r="BH98" i="17"/>
  <c r="BG73" i="17"/>
  <c r="BD66" i="17"/>
  <c r="BD139" i="17"/>
  <c r="BC166" i="17"/>
  <c r="BE83" i="18"/>
  <c r="BE136" i="17"/>
  <c r="BD163" i="17"/>
  <c r="BF126" i="17"/>
  <c r="BE153" i="17"/>
  <c r="BE82" i="18"/>
  <c r="BB88" i="18"/>
  <c r="BF125" i="17"/>
  <c r="BE152" i="17"/>
  <c r="BE33" i="18"/>
  <c r="BE58" i="18"/>
  <c r="BD46" i="18"/>
  <c r="BF61" i="17"/>
  <c r="BF113" i="17"/>
  <c r="BF140" i="17" s="1"/>
  <c r="BE88" i="17"/>
  <c r="BE86" i="18"/>
  <c r="BD127" i="17"/>
  <c r="BC154" i="17"/>
  <c r="BD124" i="17"/>
  <c r="BC145" i="17"/>
  <c r="BC151" i="17"/>
  <c r="BE60" i="17"/>
  <c r="BE112" i="17"/>
  <c r="BD87" i="17"/>
  <c r="BD67" i="18"/>
  <c r="BC75" i="18"/>
  <c r="BC80" i="18"/>
  <c r="BF34" i="18"/>
  <c r="BF59" i="18"/>
  <c r="BF72" i="18" s="1"/>
  <c r="BE47" i="18"/>
  <c r="BF32" i="18"/>
  <c r="BF57" i="18"/>
  <c r="BF70" i="18" s="1"/>
  <c r="BE45" i="18"/>
  <c r="BE141" i="17"/>
  <c r="BD168" i="17"/>
  <c r="BE158" i="17"/>
  <c r="BK64" i="17"/>
  <c r="BK116" i="17"/>
  <c r="BJ91" i="17"/>
  <c r="BD71" i="18"/>
  <c r="BC84" i="18"/>
  <c r="BE85" i="18"/>
  <c r="BE162" i="17"/>
  <c r="BG62" i="17"/>
  <c r="BG114" i="17"/>
  <c r="BF89" i="17"/>
  <c r="BF45" i="17"/>
  <c r="BF97" i="17"/>
  <c r="BE72" i="17"/>
  <c r="BD411" i="16"/>
  <c r="BD387" i="16"/>
  <c r="BD395" i="16"/>
  <c r="BD371" i="16"/>
  <c r="BD397" i="16"/>
  <c r="BD381" i="16"/>
  <c r="BD384" i="16"/>
  <c r="BD377" i="16"/>
  <c r="BD415" i="16"/>
  <c r="BD373" i="16"/>
  <c r="BD419" i="16"/>
  <c r="BD383" i="16"/>
  <c r="BD379" i="16"/>
  <c r="BD393" i="16"/>
  <c r="BD376" i="16"/>
  <c r="BD407" i="16"/>
  <c r="BD385" i="16"/>
  <c r="BD367" i="16"/>
  <c r="BD389" i="16"/>
  <c r="BD369" i="16"/>
  <c r="BD380" i="16"/>
  <c r="BD388" i="16"/>
  <c r="BD391" i="16"/>
  <c r="BD403" i="16"/>
  <c r="BE316" i="16"/>
  <c r="BD386" i="16"/>
  <c r="BF281" i="16"/>
  <c r="BF143" i="16"/>
  <c r="BE213" i="16"/>
  <c r="BD289" i="16"/>
  <c r="BD290" i="16" s="1"/>
  <c r="BE352" i="16"/>
  <c r="BD422" i="16"/>
  <c r="BE346" i="16"/>
  <c r="BD416" i="16"/>
  <c r="BF254" i="16"/>
  <c r="BF116" i="16"/>
  <c r="BE186" i="16"/>
  <c r="BF280" i="16"/>
  <c r="BF142" i="16"/>
  <c r="BE212" i="16"/>
  <c r="BE279" i="16"/>
  <c r="BE349" i="16" s="1"/>
  <c r="BE141" i="16"/>
  <c r="BD211" i="16"/>
  <c r="BE252" i="16"/>
  <c r="BE322" i="16" s="1"/>
  <c r="BE114" i="16"/>
  <c r="BD184" i="16"/>
  <c r="BE231" i="16"/>
  <c r="BE301" i="16" s="1"/>
  <c r="BE93" i="16"/>
  <c r="BD163" i="16"/>
  <c r="BF266" i="16"/>
  <c r="BF128" i="16"/>
  <c r="BE198" i="16"/>
  <c r="BE331" i="16"/>
  <c r="BD401" i="16"/>
  <c r="BF278" i="16"/>
  <c r="BF140" i="16"/>
  <c r="BE210" i="16"/>
  <c r="BD370" i="16"/>
  <c r="BE335" i="16"/>
  <c r="BD405" i="16"/>
  <c r="BE267" i="16"/>
  <c r="BE337" i="16" s="1"/>
  <c r="BE129" i="16"/>
  <c r="BD199" i="16"/>
  <c r="BE275" i="16"/>
  <c r="BE345" i="16" s="1"/>
  <c r="BE137" i="16"/>
  <c r="BD207" i="16"/>
  <c r="BF276" i="16"/>
  <c r="BF138" i="16"/>
  <c r="BE208" i="16"/>
  <c r="BE342" i="16"/>
  <c r="BD412" i="16"/>
  <c r="BE326" i="16"/>
  <c r="BD396" i="16"/>
  <c r="BE347" i="16"/>
  <c r="BD417" i="16"/>
  <c r="BE302" i="16"/>
  <c r="BD372" i="16"/>
  <c r="BE259" i="16"/>
  <c r="BE329" i="16" s="1"/>
  <c r="BE121" i="16"/>
  <c r="BD191" i="16"/>
  <c r="BE243" i="16"/>
  <c r="BE313" i="16" s="1"/>
  <c r="BE105" i="16"/>
  <c r="BD175" i="16"/>
  <c r="BE236" i="16"/>
  <c r="BE306" i="16" s="1"/>
  <c r="BE98" i="16"/>
  <c r="BD168" i="16"/>
  <c r="BE229" i="16"/>
  <c r="BE299" i="16" s="1"/>
  <c r="BE91" i="16"/>
  <c r="BD161" i="16"/>
  <c r="BE237" i="16"/>
  <c r="BE307" i="16" s="1"/>
  <c r="BE99" i="16"/>
  <c r="BD169" i="16"/>
  <c r="BF226" i="16"/>
  <c r="BF88" i="16"/>
  <c r="BE158" i="16"/>
  <c r="BE294" i="16"/>
  <c r="BD364" i="16"/>
  <c r="BE255" i="16"/>
  <c r="BE325" i="16" s="1"/>
  <c r="BE117" i="16"/>
  <c r="BD187" i="16"/>
  <c r="BE253" i="16"/>
  <c r="BE323" i="16" s="1"/>
  <c r="BE115" i="16"/>
  <c r="BD185" i="16"/>
  <c r="BE350" i="16"/>
  <c r="BD420" i="16"/>
  <c r="BE320" i="16"/>
  <c r="BD390" i="16"/>
  <c r="BE296" i="16"/>
  <c r="BD366" i="16"/>
  <c r="BE235" i="16"/>
  <c r="BE305" i="16" s="1"/>
  <c r="BE97" i="16"/>
  <c r="BD167" i="16"/>
  <c r="BF273" i="16"/>
  <c r="BF135" i="16"/>
  <c r="BE205" i="16"/>
  <c r="BE340" i="16"/>
  <c r="BD410" i="16"/>
  <c r="BE348" i="16"/>
  <c r="BD418" i="16"/>
  <c r="BF250" i="16"/>
  <c r="BF112" i="16"/>
  <c r="BE182" i="16"/>
  <c r="BD295" i="16"/>
  <c r="BC365" i="16"/>
  <c r="BC429" i="16" s="1"/>
  <c r="BF242" i="16"/>
  <c r="BF104" i="16"/>
  <c r="BE174" i="16"/>
  <c r="BF274" i="16"/>
  <c r="BF136" i="16"/>
  <c r="BE206" i="16"/>
  <c r="BE251" i="16"/>
  <c r="BE321" i="16" s="1"/>
  <c r="BE113" i="16"/>
  <c r="BD183" i="16"/>
  <c r="BF265" i="16"/>
  <c r="BF127" i="16"/>
  <c r="BE197" i="16"/>
  <c r="BF234" i="16"/>
  <c r="BF96" i="16"/>
  <c r="BE166" i="16"/>
  <c r="BD375" i="16"/>
  <c r="BE271" i="16"/>
  <c r="BE341" i="16" s="1"/>
  <c r="BE133" i="16"/>
  <c r="BD203" i="16"/>
  <c r="BG258" i="16"/>
  <c r="BG120" i="16"/>
  <c r="BF190" i="16"/>
  <c r="BE344" i="16"/>
  <c r="BD414" i="16"/>
  <c r="BE308" i="16"/>
  <c r="BD378" i="16"/>
  <c r="BG264" i="16"/>
  <c r="BG126" i="16"/>
  <c r="BF196" i="16"/>
  <c r="BD392" i="16"/>
  <c r="BF238" i="16"/>
  <c r="BF100" i="16"/>
  <c r="BE170" i="16"/>
  <c r="BE336" i="16"/>
  <c r="BD406" i="16"/>
  <c r="BE351" i="16"/>
  <c r="BD421" i="16"/>
  <c r="BE245" i="16"/>
  <c r="BE315" i="16" s="1"/>
  <c r="BE107" i="16"/>
  <c r="BD177" i="16"/>
  <c r="BE244" i="16"/>
  <c r="BE314" i="16" s="1"/>
  <c r="BE106" i="16"/>
  <c r="BD176" i="16"/>
  <c r="BF277" i="16"/>
  <c r="BF139" i="16"/>
  <c r="BE209" i="16"/>
  <c r="BF268" i="16"/>
  <c r="BF130" i="16"/>
  <c r="BE200" i="16"/>
  <c r="BE227" i="16"/>
  <c r="BE297" i="16" s="1"/>
  <c r="BE89" i="16"/>
  <c r="BD159" i="16"/>
  <c r="BE247" i="16"/>
  <c r="BE317" i="16" s="1"/>
  <c r="BE109" i="16"/>
  <c r="BD179" i="16"/>
  <c r="BE298" i="16"/>
  <c r="BD368" i="16"/>
  <c r="BG232" i="16"/>
  <c r="BG94" i="16"/>
  <c r="BF164" i="16"/>
  <c r="BE312" i="16"/>
  <c r="BD382" i="16"/>
  <c r="BE304" i="16"/>
  <c r="BD374" i="16"/>
  <c r="BE248" i="16"/>
  <c r="BE318" i="16" s="1"/>
  <c r="BE110" i="16"/>
  <c r="BD180" i="16"/>
  <c r="BF282" i="16"/>
  <c r="BF144" i="16"/>
  <c r="BE214" i="16"/>
  <c r="BF269" i="16"/>
  <c r="BF131" i="16"/>
  <c r="BE201" i="16"/>
  <c r="BF256" i="16"/>
  <c r="BF118" i="16"/>
  <c r="BE188" i="16"/>
  <c r="BF270" i="16"/>
  <c r="BF132" i="16"/>
  <c r="BE202" i="16"/>
  <c r="BF260" i="16"/>
  <c r="BF122" i="16"/>
  <c r="BE192" i="16"/>
  <c r="BE249" i="16"/>
  <c r="BE319" i="16" s="1"/>
  <c r="BE111" i="16"/>
  <c r="BD181" i="16"/>
  <c r="BE330" i="16"/>
  <c r="BD400" i="16"/>
  <c r="BC221" i="16"/>
  <c r="BF246" i="16"/>
  <c r="BF108" i="16"/>
  <c r="BE178" i="16"/>
  <c r="BD399" i="16"/>
  <c r="BE324" i="16"/>
  <c r="BD394" i="16"/>
  <c r="BE233" i="16"/>
  <c r="BE303" i="16" s="1"/>
  <c r="BE95" i="16"/>
  <c r="BD165" i="16"/>
  <c r="BG228" i="16"/>
  <c r="BG90" i="16"/>
  <c r="BF160" i="16"/>
  <c r="BE257" i="16"/>
  <c r="BE327" i="16" s="1"/>
  <c r="BE119" i="16"/>
  <c r="BD189" i="16"/>
  <c r="BE241" i="16"/>
  <c r="BE311" i="16" s="1"/>
  <c r="BE103" i="16"/>
  <c r="BD173" i="16"/>
  <c r="BE240" i="16"/>
  <c r="BE310" i="16" s="1"/>
  <c r="BE102" i="16"/>
  <c r="BD172" i="16"/>
  <c r="BE334" i="16"/>
  <c r="BD404" i="16"/>
  <c r="BE239" i="16"/>
  <c r="BE309" i="16" s="1"/>
  <c r="BE101" i="16"/>
  <c r="BD171" i="16"/>
  <c r="BE263" i="16"/>
  <c r="BE333" i="16" s="1"/>
  <c r="BE125" i="16"/>
  <c r="BD195" i="16"/>
  <c r="BG272" i="16"/>
  <c r="BG134" i="16"/>
  <c r="BF204" i="16"/>
  <c r="BE225" i="16"/>
  <c r="BE87" i="16"/>
  <c r="BD157" i="16"/>
  <c r="BF262" i="16"/>
  <c r="BF124" i="16"/>
  <c r="BE194" i="16"/>
  <c r="BE339" i="16"/>
  <c r="BD409" i="16"/>
  <c r="BF261" i="16"/>
  <c r="BF123" i="16"/>
  <c r="BE193" i="16"/>
  <c r="BE343" i="16"/>
  <c r="BD413" i="16"/>
  <c r="BE338" i="16"/>
  <c r="BD408" i="16"/>
  <c r="BE328" i="16"/>
  <c r="BD398" i="16"/>
  <c r="BE332" i="16"/>
  <c r="BD402" i="16"/>
  <c r="BE230" i="16"/>
  <c r="BE300" i="16" s="1"/>
  <c r="BE92" i="16"/>
  <c r="BD162" i="16"/>
  <c r="BD118" i="14"/>
  <c r="BD120" i="14"/>
  <c r="BD125" i="15"/>
  <c r="BD122" i="15"/>
  <c r="BD128" i="15"/>
  <c r="BD119" i="14"/>
  <c r="BD124" i="15"/>
  <c r="BD129" i="15"/>
  <c r="BD121" i="15"/>
  <c r="BD126" i="15"/>
  <c r="BE106" i="15"/>
  <c r="BD127" i="15"/>
  <c r="BD121" i="14"/>
  <c r="BE75" i="14"/>
  <c r="BE94" i="14" s="1"/>
  <c r="BD52" i="14"/>
  <c r="BE37" i="14"/>
  <c r="BD57" i="14"/>
  <c r="BE86" i="15"/>
  <c r="BE107" i="15" s="1"/>
  <c r="BE45" i="15"/>
  <c r="BD66" i="15"/>
  <c r="BE79" i="14"/>
  <c r="BE98" i="14" s="1"/>
  <c r="BE41" i="14"/>
  <c r="BD61" i="14"/>
  <c r="BD94" i="15"/>
  <c r="BD95" i="15" s="1"/>
  <c r="BC115" i="15"/>
  <c r="BD99" i="15"/>
  <c r="BC120" i="15"/>
  <c r="BC136" i="15" s="1"/>
  <c r="BE82" i="15"/>
  <c r="BE103" i="15" s="1"/>
  <c r="BE41" i="15"/>
  <c r="BD62" i="15"/>
  <c r="BF82" i="14"/>
  <c r="BF101" i="14" s="1"/>
  <c r="BF44" i="14"/>
  <c r="BE64" i="14"/>
  <c r="BF83" i="14"/>
  <c r="BF102" i="14" s="1"/>
  <c r="BF45" i="14"/>
  <c r="BE65" i="14"/>
  <c r="BE49" i="14"/>
  <c r="BE87" i="14"/>
  <c r="BE106" i="14" s="1"/>
  <c r="BD69" i="14"/>
  <c r="BE83" i="15"/>
  <c r="BE104" i="15" s="1"/>
  <c r="BE42" i="15"/>
  <c r="BD63" i="15"/>
  <c r="BD125" i="14"/>
  <c r="BE87" i="15"/>
  <c r="BE108" i="15" s="1"/>
  <c r="BE46" i="15"/>
  <c r="BD67" i="15"/>
  <c r="BD89" i="14"/>
  <c r="BD90" i="14" s="1"/>
  <c r="BF86" i="14"/>
  <c r="BF48" i="14"/>
  <c r="BE68" i="14"/>
  <c r="BD124" i="14"/>
  <c r="BE84" i="15"/>
  <c r="BE105" i="15" s="1"/>
  <c r="BE43" i="15"/>
  <c r="BD64" i="15"/>
  <c r="BD122" i="14"/>
  <c r="BD116" i="14"/>
  <c r="BC109" i="14"/>
  <c r="BC114" i="14"/>
  <c r="BC129" i="14" s="1"/>
  <c r="BD123" i="15"/>
  <c r="BD117" i="14"/>
  <c r="BE79" i="15"/>
  <c r="BE100" i="15" s="1"/>
  <c r="BE38" i="15"/>
  <c r="BD59" i="15"/>
  <c r="BG85" i="15"/>
  <c r="BG44" i="15"/>
  <c r="BF65" i="15"/>
  <c r="BG77" i="14"/>
  <c r="BG96" i="14" s="1"/>
  <c r="BG39" i="14"/>
  <c r="BF59" i="14"/>
  <c r="BE80" i="15"/>
  <c r="BE101" i="15" s="1"/>
  <c r="BE39" i="15"/>
  <c r="BD60" i="15"/>
  <c r="BE80" i="14"/>
  <c r="BE99" i="14" s="1"/>
  <c r="BE42" i="14"/>
  <c r="BD62" i="14"/>
  <c r="BF78" i="14"/>
  <c r="BF97" i="14" s="1"/>
  <c r="BF40" i="14"/>
  <c r="BE60" i="14"/>
  <c r="BE81" i="14"/>
  <c r="BE100" i="14" s="1"/>
  <c r="BE43" i="14"/>
  <c r="BD63" i="14"/>
  <c r="BG84" i="14"/>
  <c r="BG103" i="14" s="1"/>
  <c r="BG46" i="14"/>
  <c r="BF66" i="14"/>
  <c r="BD53" i="15"/>
  <c r="BE37" i="15"/>
  <c r="BF78" i="15" s="1"/>
  <c r="BD58" i="15"/>
  <c r="BD126" i="14"/>
  <c r="BD123" i="14"/>
  <c r="BE76" i="14"/>
  <c r="BE38" i="14"/>
  <c r="BD58" i="14"/>
  <c r="BD64" i="12"/>
  <c r="BC44" i="12"/>
  <c r="BE48" i="12"/>
  <c r="BE56" i="12" s="1"/>
  <c r="BE34" i="12"/>
  <c r="BD42" i="12"/>
  <c r="BE47" i="12"/>
  <c r="BD36" i="12"/>
  <c r="BE33" i="12"/>
  <c r="BD41" i="12"/>
  <c r="BD50" i="12"/>
  <c r="BD51" i="12" s="1"/>
  <c r="BD55" i="12"/>
  <c r="BC58" i="12"/>
  <c r="BC63" i="12"/>
  <c r="BC66" i="12" s="1"/>
  <c r="BE151" i="16" l="1"/>
  <c r="BE156" i="16"/>
  <c r="BF86" i="16"/>
  <c r="BF224" i="16"/>
  <c r="BD44" i="12"/>
  <c r="BG35" i="18"/>
  <c r="BG48" i="18" s="1"/>
  <c r="BG60" i="18"/>
  <c r="BG73" i="18" s="1"/>
  <c r="BG31" i="18"/>
  <c r="BG44" i="18" s="1"/>
  <c r="BG56" i="18"/>
  <c r="BG69" i="18" s="1"/>
  <c r="BD50" i="18"/>
  <c r="BF48" i="18"/>
  <c r="BF81" i="15"/>
  <c r="BF102" i="15" s="1"/>
  <c r="BF40" i="15"/>
  <c r="BE61" i="15"/>
  <c r="BD74" i="15"/>
  <c r="BE94" i="15"/>
  <c r="BE95" i="15" s="1"/>
  <c r="BE95" i="14"/>
  <c r="BE115" i="14" s="1"/>
  <c r="BF105" i="14"/>
  <c r="BF47" i="14"/>
  <c r="BF67" i="14" s="1"/>
  <c r="BF85" i="14"/>
  <c r="BF104" i="14" s="1"/>
  <c r="BG50" i="17"/>
  <c r="BG102" i="17"/>
  <c r="BG129" i="17" s="1"/>
  <c r="BG156" i="17" s="1"/>
  <c r="BF77" i="17"/>
  <c r="BL99" i="17"/>
  <c r="BL47" i="17"/>
  <c r="BL74" i="17" s="1"/>
  <c r="BK74" i="17"/>
  <c r="BF110" i="17"/>
  <c r="BF137" i="17" s="1"/>
  <c r="BF58" i="17"/>
  <c r="BF159" i="17"/>
  <c r="BI54" i="17"/>
  <c r="BI106" i="17"/>
  <c r="BH81" i="17"/>
  <c r="BG56" i="17"/>
  <c r="BG108" i="17"/>
  <c r="BG135" i="17" s="1"/>
  <c r="BF83" i="17"/>
  <c r="BF111" i="17"/>
  <c r="BF138" i="17" s="1"/>
  <c r="BF165" i="17" s="1"/>
  <c r="BF59" i="17"/>
  <c r="BE86" i="17"/>
  <c r="BG63" i="17"/>
  <c r="BG90" i="17" s="1"/>
  <c r="BG115" i="17"/>
  <c r="BG44" i="17"/>
  <c r="BG96" i="17"/>
  <c r="BF71" i="17"/>
  <c r="BE66" i="17"/>
  <c r="BG57" i="17"/>
  <c r="BG84" i="17" s="1"/>
  <c r="BG109" i="17"/>
  <c r="BG53" i="17"/>
  <c r="BG105" i="17"/>
  <c r="BG132" i="17" s="1"/>
  <c r="BF80" i="17"/>
  <c r="BD93" i="17"/>
  <c r="BG52" i="17"/>
  <c r="BG104" i="17"/>
  <c r="BG131" i="17" s="1"/>
  <c r="BF79" i="17"/>
  <c r="BF90" i="17"/>
  <c r="BF51" i="17"/>
  <c r="BF78" i="17" s="1"/>
  <c r="BF103" i="17"/>
  <c r="BF130" i="17" s="1"/>
  <c r="BF157" i="17" s="1"/>
  <c r="BF143" i="17"/>
  <c r="BE170" i="17"/>
  <c r="BC172" i="17"/>
  <c r="BE118" i="17"/>
  <c r="BE119" i="17" s="1"/>
  <c r="BF123" i="17"/>
  <c r="BE150" i="17"/>
  <c r="BF83" i="18"/>
  <c r="BF167" i="17"/>
  <c r="BF81" i="18"/>
  <c r="BF60" i="17"/>
  <c r="BF112" i="17"/>
  <c r="BE87" i="17"/>
  <c r="BF162" i="17"/>
  <c r="BF155" i="17"/>
  <c r="BH62" i="17"/>
  <c r="BH114" i="17"/>
  <c r="BG89" i="17"/>
  <c r="BL64" i="17"/>
  <c r="BL116" i="17"/>
  <c r="BK91" i="17"/>
  <c r="BI46" i="17"/>
  <c r="BI98" i="17"/>
  <c r="BH73" i="17"/>
  <c r="BE62" i="18"/>
  <c r="BE63" i="18" s="1"/>
  <c r="BG30" i="18"/>
  <c r="BG55" i="18"/>
  <c r="BG68" i="18" s="1"/>
  <c r="BF43" i="18"/>
  <c r="BG32" i="18"/>
  <c r="BG57" i="18"/>
  <c r="BG70" i="18" s="1"/>
  <c r="BF45" i="18"/>
  <c r="BE124" i="17"/>
  <c r="BD145" i="17"/>
  <c r="BD151" i="17"/>
  <c r="BF141" i="17"/>
  <c r="BE168" i="17"/>
  <c r="BC88" i="18"/>
  <c r="BF86" i="18"/>
  <c r="BF58" i="18"/>
  <c r="BF33" i="18"/>
  <c r="BE46" i="18"/>
  <c r="BG126" i="17"/>
  <c r="BF153" i="17"/>
  <c r="BF48" i="17"/>
  <c r="BF100" i="17"/>
  <c r="BE75" i="17"/>
  <c r="BE71" i="18"/>
  <c r="BD84" i="18"/>
  <c r="BG61" i="17"/>
  <c r="BG113" i="17"/>
  <c r="BG140" i="17" s="1"/>
  <c r="BF88" i="17"/>
  <c r="BG125" i="17"/>
  <c r="BF152" i="17"/>
  <c r="BF55" i="17"/>
  <c r="BF107" i="17"/>
  <c r="BE82" i="17"/>
  <c r="BF29" i="18"/>
  <c r="BE37" i="18"/>
  <c r="BF54" i="18"/>
  <c r="BE42" i="18"/>
  <c r="BF142" i="17"/>
  <c r="BE169" i="17"/>
  <c r="BF85" i="18"/>
  <c r="BE127" i="17"/>
  <c r="BD154" i="17"/>
  <c r="BF82" i="18"/>
  <c r="BF136" i="17"/>
  <c r="BE163" i="17"/>
  <c r="BE139" i="17"/>
  <c r="BD166" i="17"/>
  <c r="BG49" i="17"/>
  <c r="BG101" i="17"/>
  <c r="BG128" i="17" s="1"/>
  <c r="BF76" i="17"/>
  <c r="BE134" i="17"/>
  <c r="BD161" i="17"/>
  <c r="BH133" i="17"/>
  <c r="BG160" i="17"/>
  <c r="BE164" i="17"/>
  <c r="BG45" i="17"/>
  <c r="BG97" i="17"/>
  <c r="BF72" i="17"/>
  <c r="BF158" i="17"/>
  <c r="BG59" i="18"/>
  <c r="BG72" i="18" s="1"/>
  <c r="BG34" i="18"/>
  <c r="BF47" i="18"/>
  <c r="BE67" i="18"/>
  <c r="BD75" i="18"/>
  <c r="BD80" i="18"/>
  <c r="BE397" i="16"/>
  <c r="BE384" i="16"/>
  <c r="BE411" i="16"/>
  <c r="BE388" i="16"/>
  <c r="BE403" i="16"/>
  <c r="BE380" i="16"/>
  <c r="BE393" i="16"/>
  <c r="BE407" i="16"/>
  <c r="BE385" i="16"/>
  <c r="BE376" i="16"/>
  <c r="BE370" i="16"/>
  <c r="BE369" i="16"/>
  <c r="BE387" i="16"/>
  <c r="BE391" i="16"/>
  <c r="BE379" i="16"/>
  <c r="BE381" i="16"/>
  <c r="BE395" i="16"/>
  <c r="BE377" i="16"/>
  <c r="BE389" i="16"/>
  <c r="BE383" i="16"/>
  <c r="BE419" i="16"/>
  <c r="BE371" i="16"/>
  <c r="BE367" i="16"/>
  <c r="BE415" i="16"/>
  <c r="BF343" i="16"/>
  <c r="BE413" i="16"/>
  <c r="BG261" i="16"/>
  <c r="BG123" i="16"/>
  <c r="BF193" i="16"/>
  <c r="BF334" i="16"/>
  <c r="BE404" i="16"/>
  <c r="BG246" i="16"/>
  <c r="BG108" i="16"/>
  <c r="BF178" i="16"/>
  <c r="BG260" i="16"/>
  <c r="BG122" i="16"/>
  <c r="BF192" i="16"/>
  <c r="BF312" i="16"/>
  <c r="BE382" i="16"/>
  <c r="BF351" i="16"/>
  <c r="BE421" i="16"/>
  <c r="BH264" i="16"/>
  <c r="BH126" i="16"/>
  <c r="BG196" i="16"/>
  <c r="BH258" i="16"/>
  <c r="BH120" i="16"/>
  <c r="BG190" i="16"/>
  <c r="BF271" i="16"/>
  <c r="BF341" i="16" s="1"/>
  <c r="BF133" i="16"/>
  <c r="BE203" i="16"/>
  <c r="BE375" i="16"/>
  <c r="BF235" i="16"/>
  <c r="BF305" i="16" s="1"/>
  <c r="BF97" i="16"/>
  <c r="BE167" i="16"/>
  <c r="BF237" i="16"/>
  <c r="BF307" i="16" s="1"/>
  <c r="BF99" i="16"/>
  <c r="BE169" i="16"/>
  <c r="BG278" i="16"/>
  <c r="BG140" i="16"/>
  <c r="BF210" i="16"/>
  <c r="BF339" i="16"/>
  <c r="BE409" i="16"/>
  <c r="BG268" i="16"/>
  <c r="BG130" i="16"/>
  <c r="BF200" i="16"/>
  <c r="BF308" i="16"/>
  <c r="BE378" i="16"/>
  <c r="BE373" i="16"/>
  <c r="BH272" i="16"/>
  <c r="BH134" i="16"/>
  <c r="BG204" i="16"/>
  <c r="BF233" i="16"/>
  <c r="BF303" i="16" s="1"/>
  <c r="BF95" i="16"/>
  <c r="BE165" i="16"/>
  <c r="BE399" i="16"/>
  <c r="BH232" i="16"/>
  <c r="BH94" i="16"/>
  <c r="BG164" i="16"/>
  <c r="BF251" i="16"/>
  <c r="BF321" i="16" s="1"/>
  <c r="BF113" i="16"/>
  <c r="BE183" i="16"/>
  <c r="BF340" i="16"/>
  <c r="BE410" i="16"/>
  <c r="BF255" i="16"/>
  <c r="BF325" i="16" s="1"/>
  <c r="BF117" i="16"/>
  <c r="BE187" i="16"/>
  <c r="BF302" i="16"/>
  <c r="BE372" i="16"/>
  <c r="BF267" i="16"/>
  <c r="BF337" i="16" s="1"/>
  <c r="BF129" i="16"/>
  <c r="BE199" i="16"/>
  <c r="BF316" i="16"/>
  <c r="BE386" i="16"/>
  <c r="BF338" i="16"/>
  <c r="BE408" i="16"/>
  <c r="BF330" i="16"/>
  <c r="BE400" i="16"/>
  <c r="BF328" i="16"/>
  <c r="BE398" i="16"/>
  <c r="BD221" i="16"/>
  <c r="BF324" i="16"/>
  <c r="BE394" i="16"/>
  <c r="BG269" i="16"/>
  <c r="BG131" i="16"/>
  <c r="BF201" i="16"/>
  <c r="BG282" i="16"/>
  <c r="BG144" i="16"/>
  <c r="BF214" i="16"/>
  <c r="BE392" i="16"/>
  <c r="BG242" i="16"/>
  <c r="BG104" i="16"/>
  <c r="BF174" i="16"/>
  <c r="BE295" i="16"/>
  <c r="BD365" i="16"/>
  <c r="BD429" i="16" s="1"/>
  <c r="BG273" i="16"/>
  <c r="BG135" i="16"/>
  <c r="BF205" i="16"/>
  <c r="BF253" i="16"/>
  <c r="BF323" i="16" s="1"/>
  <c r="BF115" i="16"/>
  <c r="BE185" i="16"/>
  <c r="BF294" i="16"/>
  <c r="BE364" i="16"/>
  <c r="BG226" i="16"/>
  <c r="BG88" i="16"/>
  <c r="BF158" i="16"/>
  <c r="BF259" i="16"/>
  <c r="BF329" i="16" s="1"/>
  <c r="BF121" i="16"/>
  <c r="BE191" i="16"/>
  <c r="BF326" i="16"/>
  <c r="BE396" i="16"/>
  <c r="BF279" i="16"/>
  <c r="BF349" i="16" s="1"/>
  <c r="BF141" i="16"/>
  <c r="BE211" i="16"/>
  <c r="BG270" i="16"/>
  <c r="BG132" i="16"/>
  <c r="BF202" i="16"/>
  <c r="BG234" i="16"/>
  <c r="BG96" i="16"/>
  <c r="BF166" i="16"/>
  <c r="BF331" i="16"/>
  <c r="BE401" i="16"/>
  <c r="BF332" i="16"/>
  <c r="BE402" i="16"/>
  <c r="BF225" i="16"/>
  <c r="BF87" i="16"/>
  <c r="BE157" i="16"/>
  <c r="BF245" i="16"/>
  <c r="BF315" i="16" s="1"/>
  <c r="BF107" i="16"/>
  <c r="BE177" i="16"/>
  <c r="BF350" i="16"/>
  <c r="BE420" i="16"/>
  <c r="BD359" i="16"/>
  <c r="BG281" i="16"/>
  <c r="BG143" i="16"/>
  <c r="BF213" i="16"/>
  <c r="BF344" i="16"/>
  <c r="BE414" i="16"/>
  <c r="BF296" i="16"/>
  <c r="BE366" i="16"/>
  <c r="BG262" i="16"/>
  <c r="BG124" i="16"/>
  <c r="BF194" i="16"/>
  <c r="BF241" i="16"/>
  <c r="BF311" i="16" s="1"/>
  <c r="BF103" i="16"/>
  <c r="BE173" i="16"/>
  <c r="BF257" i="16"/>
  <c r="BF327" i="16" s="1"/>
  <c r="BF119" i="16"/>
  <c r="BE189" i="16"/>
  <c r="BH228" i="16"/>
  <c r="BH90" i="16"/>
  <c r="BG160" i="16"/>
  <c r="BG256" i="16"/>
  <c r="BG118" i="16"/>
  <c r="BF188" i="16"/>
  <c r="BF304" i="16"/>
  <c r="BE374" i="16"/>
  <c r="BF247" i="16"/>
  <c r="BF317" i="16" s="1"/>
  <c r="BF109" i="16"/>
  <c r="BE179" i="16"/>
  <c r="BF227" i="16"/>
  <c r="BF297" i="16" s="1"/>
  <c r="BF89" i="16"/>
  <c r="BE159" i="16"/>
  <c r="BG265" i="16"/>
  <c r="BG127" i="16"/>
  <c r="BF197" i="16"/>
  <c r="BG274" i="16"/>
  <c r="BG136" i="16"/>
  <c r="BF206" i="16"/>
  <c r="BF348" i="16"/>
  <c r="BE418" i="16"/>
  <c r="BF320" i="16"/>
  <c r="BE390" i="16"/>
  <c r="BF243" i="16"/>
  <c r="BF313" i="16" s="1"/>
  <c r="BF105" i="16"/>
  <c r="BE175" i="16"/>
  <c r="BG276" i="16"/>
  <c r="BG138" i="16"/>
  <c r="BF208" i="16"/>
  <c r="BF275" i="16"/>
  <c r="BF345" i="16" s="1"/>
  <c r="BF137" i="16"/>
  <c r="BE207" i="16"/>
  <c r="BF252" i="16"/>
  <c r="BF322" i="16" s="1"/>
  <c r="BF114" i="16"/>
  <c r="BE184" i="16"/>
  <c r="BF230" i="16"/>
  <c r="BF300" i="16" s="1"/>
  <c r="BF92" i="16"/>
  <c r="BE162" i="16"/>
  <c r="BE289" i="16"/>
  <c r="BE290" i="16" s="1"/>
  <c r="BF263" i="16"/>
  <c r="BF333" i="16" s="1"/>
  <c r="BF125" i="16"/>
  <c r="BE195" i="16"/>
  <c r="BF336" i="16"/>
  <c r="BE406" i="16"/>
  <c r="BG238" i="16"/>
  <c r="BG100" i="16"/>
  <c r="BF170" i="16"/>
  <c r="BG250" i="16"/>
  <c r="BG112" i="16"/>
  <c r="BF182" i="16"/>
  <c r="BF229" i="16"/>
  <c r="BF299" i="16" s="1"/>
  <c r="BF91" i="16"/>
  <c r="BE161" i="16"/>
  <c r="BF236" i="16"/>
  <c r="BF306" i="16" s="1"/>
  <c r="BF98" i="16"/>
  <c r="BE168" i="16"/>
  <c r="BF342" i="16"/>
  <c r="BE412" i="16"/>
  <c r="BF231" i="16"/>
  <c r="BF301" i="16" s="1"/>
  <c r="BF93" i="16"/>
  <c r="BE163" i="16"/>
  <c r="BG254" i="16"/>
  <c r="BG116" i="16"/>
  <c r="BF186" i="16"/>
  <c r="BF352" i="16"/>
  <c r="BE422" i="16"/>
  <c r="BF244" i="16"/>
  <c r="BF314" i="16" s="1"/>
  <c r="BF106" i="16"/>
  <c r="BE176" i="16"/>
  <c r="BF239" i="16"/>
  <c r="BF309" i="16" s="1"/>
  <c r="BF101" i="16"/>
  <c r="BE171" i="16"/>
  <c r="BF240" i="16"/>
  <c r="BF310" i="16" s="1"/>
  <c r="BF102" i="16"/>
  <c r="BE172" i="16"/>
  <c r="BF249" i="16"/>
  <c r="BF319" i="16" s="1"/>
  <c r="BF111" i="16"/>
  <c r="BE181" i="16"/>
  <c r="BF248" i="16"/>
  <c r="BF318" i="16" s="1"/>
  <c r="BF110" i="16"/>
  <c r="BE180" i="16"/>
  <c r="BF298" i="16"/>
  <c r="BE368" i="16"/>
  <c r="BG277" i="16"/>
  <c r="BG139" i="16"/>
  <c r="BF209" i="16"/>
  <c r="BF347" i="16"/>
  <c r="BE417" i="16"/>
  <c r="BF335" i="16"/>
  <c r="BE405" i="16"/>
  <c r="BG266" i="16"/>
  <c r="BG128" i="16"/>
  <c r="BF198" i="16"/>
  <c r="BG280" i="16"/>
  <c r="BG142" i="16"/>
  <c r="BF212" i="16"/>
  <c r="BF346" i="16"/>
  <c r="BE416" i="16"/>
  <c r="BE120" i="14"/>
  <c r="BE128" i="15"/>
  <c r="BE118" i="14"/>
  <c r="BE119" i="14"/>
  <c r="BE121" i="15"/>
  <c r="BE124" i="15"/>
  <c r="BE122" i="14"/>
  <c r="BE122" i="15"/>
  <c r="BE125" i="15"/>
  <c r="BE126" i="14"/>
  <c r="BE117" i="14"/>
  <c r="BE116" i="14"/>
  <c r="BF106" i="15"/>
  <c r="BE127" i="15"/>
  <c r="BF79" i="14"/>
  <c r="BF98" i="14" s="1"/>
  <c r="BF41" i="14"/>
  <c r="BE61" i="14"/>
  <c r="BE121" i="14"/>
  <c r="BE129" i="15"/>
  <c r="BE123" i="14"/>
  <c r="BF37" i="15"/>
  <c r="BG78" i="15" s="1"/>
  <c r="BE53" i="15"/>
  <c r="BE58" i="15"/>
  <c r="BF80" i="14"/>
  <c r="BF99" i="14" s="1"/>
  <c r="BF42" i="14"/>
  <c r="BE62" i="14"/>
  <c r="BF79" i="15"/>
  <c r="BF100" i="15" s="1"/>
  <c r="BF38" i="15"/>
  <c r="BE59" i="15"/>
  <c r="BG86" i="14"/>
  <c r="BG48" i="14"/>
  <c r="BF68" i="14"/>
  <c r="BF82" i="15"/>
  <c r="BF103" i="15" s="1"/>
  <c r="BF41" i="15"/>
  <c r="BE62" i="15"/>
  <c r="BD115" i="15"/>
  <c r="BE99" i="15"/>
  <c r="BD120" i="15"/>
  <c r="BD136" i="15" s="1"/>
  <c r="BE52" i="14"/>
  <c r="BF75" i="14"/>
  <c r="BF94" i="14" s="1"/>
  <c r="BF37" i="14"/>
  <c r="BE57" i="14"/>
  <c r="BF83" i="15"/>
  <c r="BF104" i="15" s="1"/>
  <c r="BF42" i="15"/>
  <c r="BE63" i="15"/>
  <c r="BF76" i="14"/>
  <c r="BF38" i="14"/>
  <c r="BE58" i="14"/>
  <c r="BF43" i="15"/>
  <c r="BF84" i="15"/>
  <c r="BF105" i="15" s="1"/>
  <c r="BE64" i="15"/>
  <c r="BF87" i="15"/>
  <c r="BF108" i="15" s="1"/>
  <c r="BF46" i="15"/>
  <c r="BE67" i="15"/>
  <c r="BF87" i="14"/>
  <c r="BF106" i="14" s="1"/>
  <c r="BF49" i="14"/>
  <c r="BE69" i="14"/>
  <c r="BG82" i="14"/>
  <c r="BG101" i="14" s="1"/>
  <c r="BG44" i="14"/>
  <c r="BF64" i="14"/>
  <c r="BG83" i="14"/>
  <c r="BG102" i="14" s="1"/>
  <c r="BG45" i="14"/>
  <c r="BF65" i="14"/>
  <c r="BH85" i="15"/>
  <c r="BH44" i="15"/>
  <c r="BG65" i="15"/>
  <c r="BF80" i="15"/>
  <c r="BF101" i="15" s="1"/>
  <c r="BF39" i="15"/>
  <c r="BE60" i="15"/>
  <c r="BE125" i="14"/>
  <c r="BD72" i="14"/>
  <c r="BF81" i="14"/>
  <c r="BF100" i="14" s="1"/>
  <c r="BF43" i="14"/>
  <c r="BE63" i="14"/>
  <c r="BH77" i="14"/>
  <c r="BH96" i="14" s="1"/>
  <c r="BH39" i="14"/>
  <c r="BG59" i="14"/>
  <c r="BD109" i="14"/>
  <c r="BD114" i="14"/>
  <c r="BD129" i="14" s="1"/>
  <c r="BE124" i="14"/>
  <c r="BF86" i="15"/>
  <c r="BF107" i="15" s="1"/>
  <c r="BF45" i="15"/>
  <c r="BE66" i="15"/>
  <c r="BE126" i="15"/>
  <c r="BH84" i="14"/>
  <c r="BH103" i="14" s="1"/>
  <c r="BH46" i="14"/>
  <c r="BG66" i="14"/>
  <c r="BG78" i="14"/>
  <c r="BG97" i="14" s="1"/>
  <c r="BG40" i="14"/>
  <c r="BF60" i="14"/>
  <c r="BE123" i="15"/>
  <c r="BE89" i="14"/>
  <c r="BE90" i="14" s="1"/>
  <c r="BE64" i="12"/>
  <c r="BE36" i="12"/>
  <c r="BF47" i="12"/>
  <c r="BF33" i="12"/>
  <c r="BE41" i="12"/>
  <c r="BF48" i="12"/>
  <c r="BF56" i="12" s="1"/>
  <c r="BF34" i="12"/>
  <c r="BE42" i="12"/>
  <c r="BD58" i="12"/>
  <c r="BE55" i="12"/>
  <c r="BD63" i="12"/>
  <c r="BD66" i="12" s="1"/>
  <c r="BE50" i="12"/>
  <c r="BE51" i="12" s="1"/>
  <c r="BF151" i="16" l="1"/>
  <c r="BG224" i="16"/>
  <c r="BG86" i="16"/>
  <c r="BF156" i="16"/>
  <c r="BG40" i="15"/>
  <c r="BG81" i="15"/>
  <c r="BG102" i="15" s="1"/>
  <c r="BF61" i="15"/>
  <c r="BE50" i="18"/>
  <c r="BF62" i="18"/>
  <c r="BF63" i="18" s="1"/>
  <c r="BE44" i="12"/>
  <c r="BD88" i="18"/>
  <c r="BH35" i="18"/>
  <c r="BH60" i="18"/>
  <c r="BH73" i="18" s="1"/>
  <c r="BH31" i="18"/>
  <c r="BH44" i="18" s="1"/>
  <c r="BH56" i="18"/>
  <c r="BH69" i="18" s="1"/>
  <c r="BE74" i="15"/>
  <c r="BG105" i="14"/>
  <c r="BF95" i="14"/>
  <c r="BF115" i="14" s="1"/>
  <c r="BG85" i="14"/>
  <c r="BG104" i="14" s="1"/>
  <c r="BG47" i="14"/>
  <c r="BG67" i="14" s="1"/>
  <c r="BH102" i="17"/>
  <c r="BH129" i="17" s="1"/>
  <c r="BH156" i="17" s="1"/>
  <c r="BH50" i="17"/>
  <c r="BG77" i="17"/>
  <c r="BG58" i="17"/>
  <c r="BG85" i="17" s="1"/>
  <c r="BG110" i="17"/>
  <c r="BG137" i="17" s="1"/>
  <c r="BF85" i="17"/>
  <c r="BM99" i="17"/>
  <c r="BM47" i="17"/>
  <c r="BF66" i="17"/>
  <c r="BG159" i="17"/>
  <c r="BG111" i="17"/>
  <c r="BG138" i="17" s="1"/>
  <c r="BG165" i="17" s="1"/>
  <c r="BG59" i="17"/>
  <c r="BJ106" i="17"/>
  <c r="BJ54" i="17"/>
  <c r="BI81" i="17"/>
  <c r="BH104" i="17"/>
  <c r="BH131" i="17" s="1"/>
  <c r="BH52" i="17"/>
  <c r="BG79" i="17"/>
  <c r="BH53" i="17"/>
  <c r="BH105" i="17"/>
  <c r="BH132" i="17" s="1"/>
  <c r="BG80" i="17"/>
  <c r="BF86" i="17"/>
  <c r="BH44" i="17"/>
  <c r="BH96" i="17"/>
  <c r="BG71" i="17"/>
  <c r="BE93" i="17"/>
  <c r="BG103" i="17"/>
  <c r="BG130" i="17" s="1"/>
  <c r="BG157" i="17" s="1"/>
  <c r="BG51" i="17"/>
  <c r="BH56" i="17"/>
  <c r="BH108" i="17"/>
  <c r="BH135" i="17" s="1"/>
  <c r="BG83" i="17"/>
  <c r="BH57" i="17"/>
  <c r="BH109" i="17"/>
  <c r="BH63" i="17"/>
  <c r="BH115" i="17"/>
  <c r="BG143" i="17"/>
  <c r="BF170" i="17"/>
  <c r="BF118" i="17"/>
  <c r="BF119" i="17" s="1"/>
  <c r="BG123" i="17"/>
  <c r="BF150" i="17"/>
  <c r="BG167" i="17"/>
  <c r="BG155" i="17"/>
  <c r="BG83" i="18"/>
  <c r="BG85" i="18"/>
  <c r="BG58" i="18"/>
  <c r="BG33" i="18"/>
  <c r="BF46" i="18"/>
  <c r="BG86" i="18"/>
  <c r="BF124" i="17"/>
  <c r="BE145" i="17"/>
  <c r="BE151" i="17"/>
  <c r="BH30" i="18"/>
  <c r="BH55" i="18"/>
  <c r="BH68" i="18" s="1"/>
  <c r="BG43" i="18"/>
  <c r="BM64" i="17"/>
  <c r="BM116" i="17"/>
  <c r="BL91" i="17"/>
  <c r="BH59" i="18"/>
  <c r="BH72" i="18" s="1"/>
  <c r="BH34" i="18"/>
  <c r="BG47" i="18"/>
  <c r="BH45" i="17"/>
  <c r="BH97" i="17"/>
  <c r="BG72" i="17"/>
  <c r="BI133" i="17"/>
  <c r="BH160" i="17"/>
  <c r="BF139" i="17"/>
  <c r="BE166" i="17"/>
  <c r="BG82" i="18"/>
  <c r="BF127" i="17"/>
  <c r="BE154" i="17"/>
  <c r="BG55" i="17"/>
  <c r="BG107" i="17"/>
  <c r="BF82" i="17"/>
  <c r="BH125" i="17"/>
  <c r="BG152" i="17"/>
  <c r="BH32" i="18"/>
  <c r="BH57" i="18"/>
  <c r="BH70" i="18" s="1"/>
  <c r="BG45" i="18"/>
  <c r="BG60" i="17"/>
  <c r="BG112" i="17"/>
  <c r="BF87" i="17"/>
  <c r="BF67" i="18"/>
  <c r="BE75" i="18"/>
  <c r="BE80" i="18"/>
  <c r="BF164" i="17"/>
  <c r="BG29" i="18"/>
  <c r="BG54" i="18"/>
  <c r="BF37" i="18"/>
  <c r="BF42" i="18"/>
  <c r="BH49" i="17"/>
  <c r="BH101" i="17"/>
  <c r="BH128" i="17" s="1"/>
  <c r="BG76" i="17"/>
  <c r="BH113" i="17"/>
  <c r="BH140" i="17" s="1"/>
  <c r="BH61" i="17"/>
  <c r="BG88" i="17"/>
  <c r="BJ46" i="17"/>
  <c r="BJ98" i="17"/>
  <c r="BI73" i="17"/>
  <c r="BG136" i="17"/>
  <c r="BF163" i="17"/>
  <c r="BH126" i="17"/>
  <c r="BG153" i="17"/>
  <c r="BG141" i="17"/>
  <c r="BF168" i="17"/>
  <c r="BD172" i="17"/>
  <c r="BF71" i="18"/>
  <c r="BE84" i="18"/>
  <c r="BG162" i="17"/>
  <c r="BG81" i="18"/>
  <c r="BF134" i="17"/>
  <c r="BE161" i="17"/>
  <c r="BG142" i="17"/>
  <c r="BF169" i="17"/>
  <c r="BI62" i="17"/>
  <c r="BI114" i="17"/>
  <c r="BH89" i="17"/>
  <c r="BG158" i="17"/>
  <c r="BG48" i="17"/>
  <c r="BG100" i="17"/>
  <c r="BF75" i="17"/>
  <c r="BF370" i="16"/>
  <c r="BF399" i="16"/>
  <c r="BF393" i="16"/>
  <c r="BF384" i="16"/>
  <c r="BF371" i="16"/>
  <c r="BF369" i="16"/>
  <c r="BF367" i="16"/>
  <c r="BF397" i="16"/>
  <c r="BF391" i="16"/>
  <c r="BF388" i="16"/>
  <c r="BF381" i="16"/>
  <c r="BF385" i="16"/>
  <c r="BF395" i="16"/>
  <c r="BF375" i="16"/>
  <c r="BF380" i="16"/>
  <c r="BF392" i="16"/>
  <c r="BF419" i="16"/>
  <c r="BF377" i="16"/>
  <c r="BF403" i="16"/>
  <c r="BF383" i="16"/>
  <c r="BF387" i="16"/>
  <c r="BF389" i="16"/>
  <c r="BF407" i="16"/>
  <c r="BF379" i="16"/>
  <c r="BF376" i="16"/>
  <c r="BF373" i="16"/>
  <c r="BF411" i="16"/>
  <c r="BH276" i="16"/>
  <c r="BH138" i="16"/>
  <c r="BG208" i="16"/>
  <c r="BG247" i="16"/>
  <c r="BG317" i="16" s="1"/>
  <c r="BG109" i="16"/>
  <c r="BF179" i="16"/>
  <c r="BG253" i="16"/>
  <c r="BG323" i="16" s="1"/>
  <c r="BG115" i="16"/>
  <c r="BF185" i="16"/>
  <c r="BG343" i="16"/>
  <c r="BF413" i="16"/>
  <c r="BG298" i="16"/>
  <c r="BF368" i="16"/>
  <c r="BG249" i="16"/>
  <c r="BG319" i="16" s="1"/>
  <c r="BG111" i="16"/>
  <c r="BF181" i="16"/>
  <c r="BG244" i="16"/>
  <c r="BG314" i="16" s="1"/>
  <c r="BG106" i="16"/>
  <c r="BF176" i="16"/>
  <c r="BG231" i="16"/>
  <c r="BG301" i="16" s="1"/>
  <c r="BG93" i="16"/>
  <c r="BF163" i="16"/>
  <c r="BG275" i="16"/>
  <c r="BG345" i="16" s="1"/>
  <c r="BG137" i="16"/>
  <c r="BF207" i="16"/>
  <c r="BI228" i="16"/>
  <c r="BI90" i="16"/>
  <c r="BH160" i="16"/>
  <c r="BG257" i="16"/>
  <c r="BG327" i="16" s="1"/>
  <c r="BG119" i="16"/>
  <c r="BF189" i="16"/>
  <c r="BE359" i="16"/>
  <c r="BG338" i="16"/>
  <c r="BF408" i="16"/>
  <c r="BG113" i="16"/>
  <c r="BG251" i="16"/>
  <c r="BG321" i="16" s="1"/>
  <c r="BF183" i="16"/>
  <c r="BF415" i="16"/>
  <c r="BH280" i="16"/>
  <c r="BH142" i="16"/>
  <c r="BG212" i="16"/>
  <c r="BH250" i="16"/>
  <c r="BH112" i="16"/>
  <c r="BG182" i="16"/>
  <c r="BG230" i="16"/>
  <c r="BG300" i="16" s="1"/>
  <c r="BG92" i="16"/>
  <c r="BF162" i="16"/>
  <c r="BG252" i="16"/>
  <c r="BG322" i="16" s="1"/>
  <c r="BG114" i="16"/>
  <c r="BF184" i="16"/>
  <c r="BG348" i="16"/>
  <c r="BF418" i="16"/>
  <c r="BG245" i="16"/>
  <c r="BG315" i="16" s="1"/>
  <c r="BG107" i="16"/>
  <c r="BF177" i="16"/>
  <c r="BG331" i="16"/>
  <c r="BF401" i="16"/>
  <c r="BH270" i="16"/>
  <c r="BH132" i="16"/>
  <c r="BG202" i="16"/>
  <c r="BG259" i="16"/>
  <c r="BG329" i="16" s="1"/>
  <c r="BG121" i="16"/>
  <c r="BF191" i="16"/>
  <c r="BH269" i="16"/>
  <c r="BH131" i="16"/>
  <c r="BG201" i="16"/>
  <c r="BG308" i="16"/>
  <c r="BF378" i="16"/>
  <c r="BH278" i="16"/>
  <c r="BH140" i="16"/>
  <c r="BG210" i="16"/>
  <c r="BH261" i="16"/>
  <c r="BH123" i="16"/>
  <c r="BG193" i="16"/>
  <c r="BG236" i="16"/>
  <c r="BG306" i="16" s="1"/>
  <c r="BG98" i="16"/>
  <c r="BF168" i="16"/>
  <c r="BH256" i="16"/>
  <c r="BH118" i="16"/>
  <c r="BG188" i="16"/>
  <c r="BG255" i="16"/>
  <c r="BG325" i="16" s="1"/>
  <c r="BG117" i="16"/>
  <c r="BF187" i="16"/>
  <c r="BG346" i="16"/>
  <c r="BF416" i="16"/>
  <c r="BG335" i="16"/>
  <c r="BF405" i="16"/>
  <c r="BG239" i="16"/>
  <c r="BG309" i="16" s="1"/>
  <c r="BG101" i="16"/>
  <c r="BF171" i="16"/>
  <c r="BG352" i="16"/>
  <c r="BF422" i="16"/>
  <c r="BG342" i="16"/>
  <c r="BF412" i="16"/>
  <c r="BG296" i="16"/>
  <c r="BF366" i="16"/>
  <c r="BH281" i="16"/>
  <c r="BH143" i="16"/>
  <c r="BG213" i="16"/>
  <c r="BE221" i="16"/>
  <c r="BG326" i="16"/>
  <c r="BF396" i="16"/>
  <c r="BG330" i="16"/>
  <c r="BF400" i="16"/>
  <c r="BG302" i="16"/>
  <c r="BF372" i="16"/>
  <c r="BH254" i="16"/>
  <c r="BH116" i="16"/>
  <c r="BG186" i="16"/>
  <c r="BG227" i="16"/>
  <c r="BG297" i="16" s="1"/>
  <c r="BG89" i="16"/>
  <c r="BF159" i="16"/>
  <c r="BG328" i="16"/>
  <c r="BF398" i="16"/>
  <c r="BG235" i="16"/>
  <c r="BG305" i="16" s="1"/>
  <c r="BG97" i="16"/>
  <c r="BF167" i="16"/>
  <c r="BG229" i="16"/>
  <c r="BG299" i="16" s="1"/>
  <c r="BG91" i="16"/>
  <c r="BF161" i="16"/>
  <c r="BH238" i="16"/>
  <c r="BH100" i="16"/>
  <c r="BG170" i="16"/>
  <c r="BG336" i="16"/>
  <c r="BF406" i="16"/>
  <c r="BG320" i="16"/>
  <c r="BF390" i="16"/>
  <c r="BH265" i="16"/>
  <c r="BH127" i="16"/>
  <c r="BG197" i="16"/>
  <c r="BG304" i="16"/>
  <c r="BF374" i="16"/>
  <c r="BG225" i="16"/>
  <c r="BG87" i="16"/>
  <c r="BF157" i="16"/>
  <c r="BG279" i="16"/>
  <c r="BG349" i="16" s="1"/>
  <c r="BG141" i="16"/>
  <c r="BF211" i="16"/>
  <c r="BH242" i="16"/>
  <c r="BH104" i="16"/>
  <c r="BG174" i="16"/>
  <c r="BG312" i="16"/>
  <c r="BF382" i="16"/>
  <c r="BI232" i="16"/>
  <c r="BI94" i="16"/>
  <c r="BH164" i="16"/>
  <c r="BG248" i="16"/>
  <c r="BG318" i="16" s="1"/>
  <c r="BG110" i="16"/>
  <c r="BF180" i="16"/>
  <c r="BG240" i="16"/>
  <c r="BG310" i="16" s="1"/>
  <c r="BG102" i="16"/>
  <c r="BF172" i="16"/>
  <c r="BG263" i="16"/>
  <c r="BG333" i="16" s="1"/>
  <c r="BG125" i="16"/>
  <c r="BF195" i="16"/>
  <c r="BH234" i="16"/>
  <c r="BH96" i="16"/>
  <c r="BG166" i="16"/>
  <c r="BF295" i="16"/>
  <c r="BF359" i="16" s="1"/>
  <c r="BE365" i="16"/>
  <c r="BE429" i="16" s="1"/>
  <c r="BH282" i="16"/>
  <c r="BH144" i="16"/>
  <c r="BG214" i="16"/>
  <c r="BG324" i="16"/>
  <c r="BF394" i="16"/>
  <c r="BG267" i="16"/>
  <c r="BG337" i="16" s="1"/>
  <c r="BG129" i="16"/>
  <c r="BF199" i="16"/>
  <c r="BG339" i="16"/>
  <c r="BF409" i="16"/>
  <c r="BH246" i="16"/>
  <c r="BH108" i="16"/>
  <c r="BG178" i="16"/>
  <c r="BG334" i="16"/>
  <c r="BF404" i="16"/>
  <c r="BG241" i="16"/>
  <c r="BG311" i="16" s="1"/>
  <c r="BG103" i="16"/>
  <c r="BF173" i="16"/>
  <c r="BH226" i="16"/>
  <c r="BH88" i="16"/>
  <c r="BG158" i="16"/>
  <c r="BG237" i="16"/>
  <c r="BG307" i="16" s="1"/>
  <c r="BG99" i="16"/>
  <c r="BF169" i="16"/>
  <c r="BH266" i="16"/>
  <c r="BH128" i="16"/>
  <c r="BG198" i="16"/>
  <c r="BG243" i="16"/>
  <c r="BG313" i="16" s="1"/>
  <c r="BG105" i="16"/>
  <c r="BF175" i="16"/>
  <c r="BH262" i="16"/>
  <c r="BH124" i="16"/>
  <c r="BG194" i="16"/>
  <c r="BF289" i="16"/>
  <c r="BF290" i="16" s="1"/>
  <c r="BH273" i="16"/>
  <c r="BH135" i="16"/>
  <c r="BG205" i="16"/>
  <c r="BG316" i="16"/>
  <c r="BF386" i="16"/>
  <c r="BG340" i="16"/>
  <c r="BF410" i="16"/>
  <c r="BG233" i="16"/>
  <c r="BG303" i="16" s="1"/>
  <c r="BG95" i="16"/>
  <c r="BF165" i="16"/>
  <c r="BH268" i="16"/>
  <c r="BH130" i="16"/>
  <c r="BG200" i="16"/>
  <c r="BI264" i="16"/>
  <c r="BI126" i="16"/>
  <c r="BH196" i="16"/>
  <c r="BG351" i="16"/>
  <c r="BF421" i="16"/>
  <c r="BG347" i="16"/>
  <c r="BF417" i="16"/>
  <c r="BG271" i="16"/>
  <c r="BG341" i="16" s="1"/>
  <c r="BG133" i="16"/>
  <c r="BF203" i="16"/>
  <c r="BH277" i="16"/>
  <c r="BH139" i="16"/>
  <c r="BG209" i="16"/>
  <c r="BH274" i="16"/>
  <c r="BH136" i="16"/>
  <c r="BG206" i="16"/>
  <c r="BG344" i="16"/>
  <c r="BF414" i="16"/>
  <c r="BG350" i="16"/>
  <c r="BF420" i="16"/>
  <c r="BG332" i="16"/>
  <c r="BF402" i="16"/>
  <c r="BG294" i="16"/>
  <c r="BF364" i="16"/>
  <c r="BI272" i="16"/>
  <c r="BI134" i="16"/>
  <c r="BH204" i="16"/>
  <c r="BI258" i="16"/>
  <c r="BI120" i="16"/>
  <c r="BH190" i="16"/>
  <c r="BH260" i="16"/>
  <c r="BH122" i="16"/>
  <c r="BG192" i="16"/>
  <c r="BF129" i="15"/>
  <c r="BF122" i="15"/>
  <c r="BF125" i="15"/>
  <c r="BF121" i="15"/>
  <c r="BF126" i="15"/>
  <c r="BF118" i="14"/>
  <c r="BF120" i="14"/>
  <c r="BF124" i="15"/>
  <c r="BF119" i="14"/>
  <c r="BF126" i="14"/>
  <c r="BF128" i="15"/>
  <c r="BE109" i="14"/>
  <c r="BE114" i="14"/>
  <c r="BE129" i="14" s="1"/>
  <c r="BG79" i="14"/>
  <c r="BG98" i="14" s="1"/>
  <c r="BG41" i="14"/>
  <c r="BF61" i="14"/>
  <c r="BG80" i="15"/>
  <c r="BG101" i="15" s="1"/>
  <c r="BG39" i="15"/>
  <c r="BF60" i="15"/>
  <c r="BG76" i="14"/>
  <c r="BG38" i="14"/>
  <c r="BF58" i="14"/>
  <c r="BE115" i="15"/>
  <c r="BF99" i="15"/>
  <c r="BE120" i="15"/>
  <c r="BE136" i="15" s="1"/>
  <c r="BG79" i="15"/>
  <c r="BG100" i="15" s="1"/>
  <c r="BG38" i="15"/>
  <c r="BF59" i="15"/>
  <c r="BG83" i="15"/>
  <c r="BG104" i="15" s="1"/>
  <c r="BG42" i="15"/>
  <c r="BF63" i="15"/>
  <c r="BF116" i="14"/>
  <c r="BH78" i="14"/>
  <c r="BH97" i="14" s="1"/>
  <c r="BH40" i="14"/>
  <c r="BG60" i="14"/>
  <c r="BG86" i="15"/>
  <c r="BG107" i="15" s="1"/>
  <c r="BG45" i="15"/>
  <c r="BF66" i="15"/>
  <c r="BG87" i="14"/>
  <c r="BG106" i="14" s="1"/>
  <c r="BG49" i="14"/>
  <c r="BF69" i="14"/>
  <c r="BG75" i="14"/>
  <c r="BG94" i="14" s="1"/>
  <c r="BF52" i="14"/>
  <c r="BG37" i="14"/>
  <c r="BF57" i="14"/>
  <c r="BH86" i="14"/>
  <c r="BH48" i="14"/>
  <c r="BG68" i="14"/>
  <c r="BF123" i="14"/>
  <c r="BG87" i="15"/>
  <c r="BG108" i="15" s="1"/>
  <c r="BG46" i="15"/>
  <c r="BF67" i="15"/>
  <c r="BG106" i="15"/>
  <c r="BF127" i="15"/>
  <c r="BE72" i="14"/>
  <c r="BF121" i="14"/>
  <c r="BI84" i="14"/>
  <c r="BI103" i="14" s="1"/>
  <c r="BI46" i="14"/>
  <c r="BH66" i="14"/>
  <c r="BF125" i="14"/>
  <c r="BF89" i="14"/>
  <c r="BF90" i="14" s="1"/>
  <c r="BF117" i="14"/>
  <c r="BG84" i="15"/>
  <c r="BG105" i="15" s="1"/>
  <c r="BG43" i="15"/>
  <c r="BF64" i="15"/>
  <c r="BF122" i="14"/>
  <c r="BF124" i="14"/>
  <c r="BI77" i="14"/>
  <c r="BI96" i="14" s="1"/>
  <c r="BI39" i="14"/>
  <c r="BH59" i="14"/>
  <c r="BG82" i="15"/>
  <c r="BG103" i="15" s="1"/>
  <c r="BG41" i="15"/>
  <c r="BF62" i="15"/>
  <c r="BH82" i="14"/>
  <c r="BH101" i="14" s="1"/>
  <c r="BH44" i="14"/>
  <c r="BG64" i="14"/>
  <c r="BF123" i="15"/>
  <c r="BH83" i="14"/>
  <c r="BH102" i="14" s="1"/>
  <c r="BH45" i="14"/>
  <c r="BG65" i="14"/>
  <c r="BG80" i="14"/>
  <c r="BG99" i="14" s="1"/>
  <c r="BG42" i="14"/>
  <c r="BF62" i="14"/>
  <c r="BG37" i="15"/>
  <c r="BH78" i="15" s="1"/>
  <c r="BF53" i="15"/>
  <c r="BF58" i="15"/>
  <c r="BG81" i="14"/>
  <c r="BG100" i="14" s="1"/>
  <c r="BG43" i="14"/>
  <c r="BF63" i="14"/>
  <c r="BI85" i="15"/>
  <c r="BI44" i="15"/>
  <c r="BH65" i="15"/>
  <c r="BF94" i="15"/>
  <c r="BF95" i="15" s="1"/>
  <c r="BF64" i="12"/>
  <c r="BF55" i="12"/>
  <c r="BE58" i="12"/>
  <c r="BE63" i="12"/>
  <c r="BE66" i="12" s="1"/>
  <c r="BG47" i="12"/>
  <c r="BF36" i="12"/>
  <c r="BG33" i="12"/>
  <c r="BF41" i="12"/>
  <c r="BF50" i="12"/>
  <c r="BF51" i="12" s="1"/>
  <c r="BG48" i="12"/>
  <c r="BG56" i="12" s="1"/>
  <c r="BG34" i="12"/>
  <c r="BF42" i="12"/>
  <c r="BG151" i="16" l="1"/>
  <c r="F4" i="16" s="1"/>
  <c r="BG156" i="16"/>
  <c r="BH224" i="16"/>
  <c r="BH86" i="16"/>
  <c r="BF50" i="18"/>
  <c r="BG62" i="18"/>
  <c r="BG63" i="18" s="1"/>
  <c r="F12" i="18" s="1"/>
  <c r="J12" i="18" s="1"/>
  <c r="BI31" i="18"/>
  <c r="BI44" i="18" s="1"/>
  <c r="BI56" i="18"/>
  <c r="BI69" i="18" s="1"/>
  <c r="BG50" i="12"/>
  <c r="BG51" i="12" s="1"/>
  <c r="F12" i="12" s="1"/>
  <c r="J12" i="12" s="1"/>
  <c r="BI35" i="18"/>
  <c r="BI60" i="18"/>
  <c r="BI73" i="18" s="1"/>
  <c r="BH48" i="18"/>
  <c r="BH40" i="15"/>
  <c r="BG61" i="15"/>
  <c r="BH81" i="15"/>
  <c r="BH102" i="15" s="1"/>
  <c r="BF74" i="15"/>
  <c r="BG95" i="14"/>
  <c r="BG115" i="14" s="1"/>
  <c r="BH105" i="14"/>
  <c r="BH85" i="14"/>
  <c r="BH104" i="14" s="1"/>
  <c r="BH47" i="14"/>
  <c r="BH67" i="14" s="1"/>
  <c r="BI50" i="17"/>
  <c r="BI102" i="17"/>
  <c r="BI129" i="17" s="1"/>
  <c r="BI156" i="17" s="1"/>
  <c r="BH77" i="17"/>
  <c r="BN47" i="17"/>
  <c r="BN74" i="17" s="1"/>
  <c r="BN99" i="17"/>
  <c r="BM74" i="17"/>
  <c r="BH110" i="17"/>
  <c r="BH137" i="17" s="1"/>
  <c r="BH58" i="17"/>
  <c r="BF93" i="17"/>
  <c r="BH159" i="17"/>
  <c r="BK54" i="17"/>
  <c r="BK106" i="17"/>
  <c r="BJ81" i="17"/>
  <c r="BI57" i="17"/>
  <c r="BI109" i="17"/>
  <c r="BH84" i="17"/>
  <c r="BH51" i="17"/>
  <c r="BH103" i="17"/>
  <c r="BH130" i="17" s="1"/>
  <c r="BG78" i="17"/>
  <c r="BI96" i="17"/>
  <c r="BI44" i="17"/>
  <c r="BH71" i="17"/>
  <c r="BH59" i="17"/>
  <c r="BG86" i="17"/>
  <c r="BH111" i="17"/>
  <c r="BH138" i="17" s="1"/>
  <c r="BH165" i="17" s="1"/>
  <c r="BI63" i="17"/>
  <c r="BI90" i="17" s="1"/>
  <c r="BI115" i="17"/>
  <c r="BH90" i="17"/>
  <c r="BI53" i="17"/>
  <c r="BI105" i="17"/>
  <c r="BI132" i="17" s="1"/>
  <c r="BH80" i="17"/>
  <c r="BI108" i="17"/>
  <c r="BI135" i="17" s="1"/>
  <c r="BI56" i="17"/>
  <c r="BH83" i="17"/>
  <c r="BI52" i="17"/>
  <c r="BI104" i="17"/>
  <c r="BI131" i="17" s="1"/>
  <c r="BH79" i="17"/>
  <c r="BH143" i="17"/>
  <c r="BG170" i="17"/>
  <c r="BG118" i="17"/>
  <c r="BG119" i="17" s="1"/>
  <c r="F12" i="17" s="1"/>
  <c r="J12" i="17" s="1"/>
  <c r="BH123" i="17"/>
  <c r="BG150" i="17"/>
  <c r="BH167" i="17"/>
  <c r="BH155" i="17"/>
  <c r="BH85" i="18"/>
  <c r="BH81" i="18"/>
  <c r="BH83" i="18"/>
  <c r="BJ133" i="17"/>
  <c r="BI160" i="17"/>
  <c r="BI45" i="17"/>
  <c r="BI97" i="17"/>
  <c r="BH72" i="17"/>
  <c r="BH33" i="18"/>
  <c r="BH58" i="18"/>
  <c r="BG46" i="18"/>
  <c r="BH136" i="17"/>
  <c r="BG163" i="17"/>
  <c r="BG124" i="17"/>
  <c r="BF145" i="17"/>
  <c r="BF151" i="17"/>
  <c r="BG71" i="18"/>
  <c r="BF84" i="18"/>
  <c r="BI126" i="17"/>
  <c r="BH153" i="17"/>
  <c r="BI32" i="18"/>
  <c r="BI57" i="18"/>
  <c r="BI70" i="18" s="1"/>
  <c r="BH45" i="18"/>
  <c r="BH162" i="17"/>
  <c r="BH29" i="18"/>
  <c r="BH54" i="18"/>
  <c r="BG37" i="18"/>
  <c r="F4" i="18" s="1"/>
  <c r="BG42" i="18"/>
  <c r="BE88" i="18"/>
  <c r="BH112" i="17"/>
  <c r="BH60" i="17"/>
  <c r="BG87" i="17"/>
  <c r="BG127" i="17"/>
  <c r="BF154" i="17"/>
  <c r="BG139" i="17"/>
  <c r="BF166" i="17"/>
  <c r="BI30" i="18"/>
  <c r="BI55" i="18"/>
  <c r="BI68" i="18" s="1"/>
  <c r="BH43" i="18"/>
  <c r="BH48" i="17"/>
  <c r="BH100" i="17"/>
  <c r="BG75" i="17"/>
  <c r="BH158" i="17"/>
  <c r="BJ62" i="17"/>
  <c r="BJ114" i="17"/>
  <c r="BI89" i="17"/>
  <c r="BG134" i="17"/>
  <c r="BF161" i="17"/>
  <c r="BI59" i="18"/>
  <c r="BI72" i="18" s="1"/>
  <c r="BI34" i="18"/>
  <c r="BH47" i="18"/>
  <c r="BH86" i="18"/>
  <c r="BG66" i="17"/>
  <c r="F4" i="17" s="1"/>
  <c r="BH142" i="17"/>
  <c r="BG169" i="17"/>
  <c r="BI61" i="17"/>
  <c r="BI113" i="17"/>
  <c r="BI140" i="17" s="1"/>
  <c r="BH88" i="17"/>
  <c r="BG67" i="18"/>
  <c r="BF75" i="18"/>
  <c r="BF80" i="18"/>
  <c r="BH55" i="17"/>
  <c r="BH107" i="17"/>
  <c r="BG82" i="17"/>
  <c r="BE172" i="17"/>
  <c r="BK46" i="17"/>
  <c r="BK98" i="17"/>
  <c r="BJ73" i="17"/>
  <c r="BH82" i="18"/>
  <c r="BH141" i="17"/>
  <c r="BG168" i="17"/>
  <c r="BG164" i="17"/>
  <c r="BI125" i="17"/>
  <c r="BH152" i="17"/>
  <c r="BN64" i="17"/>
  <c r="BN116" i="17"/>
  <c r="BM91" i="17"/>
  <c r="BI49" i="17"/>
  <c r="BI101" i="17"/>
  <c r="BI128" i="17" s="1"/>
  <c r="BH76" i="17"/>
  <c r="BG380" i="16"/>
  <c r="BG419" i="16"/>
  <c r="BG395" i="16"/>
  <c r="BG407" i="16"/>
  <c r="BG383" i="16"/>
  <c r="BG379" i="16"/>
  <c r="BG392" i="16"/>
  <c r="BG373" i="16"/>
  <c r="BG369" i="16"/>
  <c r="BG367" i="16"/>
  <c r="BG393" i="16"/>
  <c r="BG403" i="16"/>
  <c r="BG399" i="16"/>
  <c r="BG385" i="16"/>
  <c r="BG370" i="16"/>
  <c r="BG389" i="16"/>
  <c r="BG381" i="16"/>
  <c r="BG388" i="16"/>
  <c r="BG397" i="16"/>
  <c r="BG377" i="16"/>
  <c r="BG411" i="16"/>
  <c r="BG375" i="16"/>
  <c r="BG376" i="16"/>
  <c r="BG391" i="16"/>
  <c r="BG371" i="16"/>
  <c r="BG387" i="16"/>
  <c r="BG384" i="16"/>
  <c r="BJ258" i="16"/>
  <c r="BJ120" i="16"/>
  <c r="BI190" i="16"/>
  <c r="BJ272" i="16"/>
  <c r="BJ134" i="16"/>
  <c r="BI204" i="16"/>
  <c r="BH334" i="16"/>
  <c r="BG404" i="16"/>
  <c r="BG295" i="16"/>
  <c r="BF365" i="16"/>
  <c r="BF429" i="16" s="1"/>
  <c r="BH312" i="16"/>
  <c r="BG382" i="16"/>
  <c r="BI254" i="16"/>
  <c r="BI116" i="16"/>
  <c r="BH186" i="16"/>
  <c r="BH330" i="16"/>
  <c r="BG400" i="16"/>
  <c r="BH252" i="16"/>
  <c r="BH322" i="16" s="1"/>
  <c r="BH114" i="16"/>
  <c r="BG184" i="16"/>
  <c r="BH338" i="16"/>
  <c r="BG408" i="16"/>
  <c r="BJ228" i="16"/>
  <c r="BJ90" i="16"/>
  <c r="BI160" i="16"/>
  <c r="BH231" i="16"/>
  <c r="BH301" i="16" s="1"/>
  <c r="BH93" i="16"/>
  <c r="BG163" i="16"/>
  <c r="BH298" i="16"/>
  <c r="BG368" i="16"/>
  <c r="BH351" i="16"/>
  <c r="BG421" i="16"/>
  <c r="BI268" i="16"/>
  <c r="BI130" i="16"/>
  <c r="BH200" i="16"/>
  <c r="BH243" i="16"/>
  <c r="BH313" i="16" s="1"/>
  <c r="BH105" i="16"/>
  <c r="BG175" i="16"/>
  <c r="BH240" i="16"/>
  <c r="BH310" i="16" s="1"/>
  <c r="BH102" i="16"/>
  <c r="BG172" i="16"/>
  <c r="BF221" i="16"/>
  <c r="BH336" i="16"/>
  <c r="BG406" i="16"/>
  <c r="BH235" i="16"/>
  <c r="BH305" i="16" s="1"/>
  <c r="BH97" i="16"/>
  <c r="BG167" i="16"/>
  <c r="BH346" i="16"/>
  <c r="BG416" i="16"/>
  <c r="BI278" i="16"/>
  <c r="BI140" i="16"/>
  <c r="BH210" i="16"/>
  <c r="BH275" i="16"/>
  <c r="BH345" i="16" s="1"/>
  <c r="BH137" i="16"/>
  <c r="BG207" i="16"/>
  <c r="BH253" i="16"/>
  <c r="BH323" i="16" s="1"/>
  <c r="BH115" i="16"/>
  <c r="BG185" i="16"/>
  <c r="BH347" i="16"/>
  <c r="BG417" i="16"/>
  <c r="BI262" i="16"/>
  <c r="BI124" i="16"/>
  <c r="BH194" i="16"/>
  <c r="BH229" i="16"/>
  <c r="BH299" i="16" s="1"/>
  <c r="BH91" i="16"/>
  <c r="BG161" i="16"/>
  <c r="BH326" i="16"/>
  <c r="BG396" i="16"/>
  <c r="BI269" i="16"/>
  <c r="BI131" i="16"/>
  <c r="BH201" i="16"/>
  <c r="BI260" i="16"/>
  <c r="BI122" i="16"/>
  <c r="BH192" i="16"/>
  <c r="BH350" i="16"/>
  <c r="BG420" i="16"/>
  <c r="BH294" i="16"/>
  <c r="BG364" i="16"/>
  <c r="BH332" i="16"/>
  <c r="BG402" i="16"/>
  <c r="BI226" i="16"/>
  <c r="BI88" i="16"/>
  <c r="BH158" i="16"/>
  <c r="BH324" i="16"/>
  <c r="BG394" i="16"/>
  <c r="BI282" i="16"/>
  <c r="BI144" i="16"/>
  <c r="BH214" i="16"/>
  <c r="BH263" i="16"/>
  <c r="BH333" i="16" s="1"/>
  <c r="BH125" i="16"/>
  <c r="BG195" i="16"/>
  <c r="BH225" i="16"/>
  <c r="BH87" i="16"/>
  <c r="BG157" i="16"/>
  <c r="BH227" i="16"/>
  <c r="BH297" i="16" s="1"/>
  <c r="BH89" i="16"/>
  <c r="BG159" i="16"/>
  <c r="BI281" i="16"/>
  <c r="BI143" i="16"/>
  <c r="BH213" i="16"/>
  <c r="BH239" i="16"/>
  <c r="BH309" i="16" s="1"/>
  <c r="BH101" i="16"/>
  <c r="BG171" i="16"/>
  <c r="BI270" i="16"/>
  <c r="BI132" i="16"/>
  <c r="BH202" i="16"/>
  <c r="BI280" i="16"/>
  <c r="BI142" i="16"/>
  <c r="BH212" i="16"/>
  <c r="BH271" i="16"/>
  <c r="BH341" i="16" s="1"/>
  <c r="BH133" i="16"/>
  <c r="BG203" i="16"/>
  <c r="BI266" i="16"/>
  <c r="BI128" i="16"/>
  <c r="BH198" i="16"/>
  <c r="BJ232" i="16"/>
  <c r="BJ94" i="16"/>
  <c r="BI164" i="16"/>
  <c r="BH279" i="16"/>
  <c r="BH349" i="16" s="1"/>
  <c r="BH141" i="16"/>
  <c r="BG211" i="16"/>
  <c r="BH320" i="16"/>
  <c r="BG390" i="16"/>
  <c r="BH335" i="16"/>
  <c r="BG405" i="16"/>
  <c r="BI256" i="16"/>
  <c r="BI118" i="16"/>
  <c r="BH188" i="16"/>
  <c r="BH236" i="16"/>
  <c r="BH306" i="16" s="1"/>
  <c r="BH98" i="16"/>
  <c r="BG168" i="16"/>
  <c r="BI261" i="16"/>
  <c r="BI123" i="16"/>
  <c r="BH193" i="16"/>
  <c r="BH348" i="16"/>
  <c r="BG418" i="16"/>
  <c r="BH249" i="16"/>
  <c r="BH319" i="16" s="1"/>
  <c r="BH111" i="16"/>
  <c r="BG181" i="16"/>
  <c r="BH344" i="16"/>
  <c r="BG414" i="16"/>
  <c r="BH340" i="16"/>
  <c r="BG410" i="16"/>
  <c r="BH316" i="16"/>
  <c r="BG386" i="16"/>
  <c r="BH267" i="16"/>
  <c r="BH337" i="16" s="1"/>
  <c r="BH129" i="16"/>
  <c r="BG199" i="16"/>
  <c r="BI234" i="16"/>
  <c r="BI96" i="16"/>
  <c r="BH166" i="16"/>
  <c r="BG289" i="16"/>
  <c r="BG290" i="16" s="1"/>
  <c r="F12" i="16" s="1"/>
  <c r="J12" i="16" s="1"/>
  <c r="BI265" i="16"/>
  <c r="BI127" i="16"/>
  <c r="BH197" i="16"/>
  <c r="BH245" i="16"/>
  <c r="BH315" i="16" s="1"/>
  <c r="BH107" i="16"/>
  <c r="BG177" i="16"/>
  <c r="BI250" i="16"/>
  <c r="BI112" i="16"/>
  <c r="BH182" i="16"/>
  <c r="BH251" i="16"/>
  <c r="BH321" i="16" s="1"/>
  <c r="BH113" i="16"/>
  <c r="BG183" i="16"/>
  <c r="BH257" i="16"/>
  <c r="BH327" i="16" s="1"/>
  <c r="BH119" i="16"/>
  <c r="BG189" i="16"/>
  <c r="BH244" i="16"/>
  <c r="BH314" i="16" s="1"/>
  <c r="BH106" i="16"/>
  <c r="BG176" i="16"/>
  <c r="BI276" i="16"/>
  <c r="BI138" i="16"/>
  <c r="BH208" i="16"/>
  <c r="BI277" i="16"/>
  <c r="BI139" i="16"/>
  <c r="BH209" i="16"/>
  <c r="BJ264" i="16"/>
  <c r="BJ126" i="16"/>
  <c r="BI196" i="16"/>
  <c r="BH233" i="16"/>
  <c r="BH303" i="16" s="1"/>
  <c r="BH95" i="16"/>
  <c r="BG165" i="16"/>
  <c r="BH237" i="16"/>
  <c r="BH307" i="16" s="1"/>
  <c r="BH99" i="16"/>
  <c r="BG169" i="16"/>
  <c r="BH339" i="16"/>
  <c r="BG409" i="16"/>
  <c r="BH248" i="16"/>
  <c r="BH318" i="16" s="1"/>
  <c r="BH110" i="16"/>
  <c r="BG180" i="16"/>
  <c r="BI242" i="16"/>
  <c r="BI104" i="16"/>
  <c r="BH174" i="16"/>
  <c r="BH302" i="16"/>
  <c r="BG372" i="16"/>
  <c r="BH352" i="16"/>
  <c r="BG422" i="16"/>
  <c r="BH308" i="16"/>
  <c r="BG378" i="16"/>
  <c r="BH343" i="16"/>
  <c r="BG413" i="16"/>
  <c r="BI238" i="16"/>
  <c r="BI100" i="16"/>
  <c r="BH170" i="16"/>
  <c r="BI274" i="16"/>
  <c r="BI136" i="16"/>
  <c r="BH206" i="16"/>
  <c r="BI273" i="16"/>
  <c r="BI135" i="16"/>
  <c r="BH205" i="16"/>
  <c r="BH241" i="16"/>
  <c r="BH311" i="16" s="1"/>
  <c r="BH103" i="16"/>
  <c r="BG173" i="16"/>
  <c r="BI246" i="16"/>
  <c r="BI108" i="16"/>
  <c r="BH178" i="16"/>
  <c r="BH304" i="16"/>
  <c r="BG374" i="16"/>
  <c r="BH328" i="16"/>
  <c r="BG398" i="16"/>
  <c r="BH296" i="16"/>
  <c r="BG366" i="16"/>
  <c r="BH342" i="16"/>
  <c r="BG412" i="16"/>
  <c r="BH255" i="16"/>
  <c r="BH325" i="16" s="1"/>
  <c r="BH117" i="16"/>
  <c r="BG187" i="16"/>
  <c r="BH259" i="16"/>
  <c r="BH329" i="16" s="1"/>
  <c r="BH121" i="16"/>
  <c r="BG191" i="16"/>
  <c r="BH331" i="16"/>
  <c r="BG401" i="16"/>
  <c r="BH230" i="16"/>
  <c r="BH300" i="16" s="1"/>
  <c r="BH92" i="16"/>
  <c r="BG162" i="16"/>
  <c r="BG415" i="16"/>
  <c r="BH247" i="16"/>
  <c r="BH317" i="16" s="1"/>
  <c r="BH109" i="16"/>
  <c r="BG179" i="16"/>
  <c r="BG126" i="15"/>
  <c r="BG129" i="15"/>
  <c r="BG120" i="14"/>
  <c r="BG118" i="14"/>
  <c r="BG121" i="15"/>
  <c r="BG119" i="14"/>
  <c r="BG124" i="15"/>
  <c r="BG126" i="14"/>
  <c r="BF109" i="14"/>
  <c r="BF114" i="14"/>
  <c r="BF129" i="14" s="1"/>
  <c r="BJ77" i="14"/>
  <c r="BJ96" i="14" s="1"/>
  <c r="BJ39" i="14"/>
  <c r="BI59" i="14"/>
  <c r="BF72" i="14"/>
  <c r="BH76" i="14"/>
  <c r="BH38" i="14"/>
  <c r="BG58" i="14"/>
  <c r="BH79" i="14"/>
  <c r="BH98" i="14" s="1"/>
  <c r="BH41" i="14"/>
  <c r="BG61" i="14"/>
  <c r="BI83" i="14"/>
  <c r="BI102" i="14" s="1"/>
  <c r="BI45" i="14"/>
  <c r="BH65" i="14"/>
  <c r="BJ84" i="14"/>
  <c r="BJ103" i="14" s="1"/>
  <c r="BJ46" i="14"/>
  <c r="BI66" i="14"/>
  <c r="BH80" i="14"/>
  <c r="BH99" i="14" s="1"/>
  <c r="BH42" i="14"/>
  <c r="BG62" i="14"/>
  <c r="BG122" i="14"/>
  <c r="BI78" i="14"/>
  <c r="BI97" i="14" s="1"/>
  <c r="BI40" i="14"/>
  <c r="BH60" i="14"/>
  <c r="BH81" i="14"/>
  <c r="BH100" i="14" s="1"/>
  <c r="BH43" i="14"/>
  <c r="BG63" i="14"/>
  <c r="BG94" i="15"/>
  <c r="BG95" i="15" s="1"/>
  <c r="F12" i="15" s="1"/>
  <c r="J12" i="15" s="1"/>
  <c r="BI82" i="14"/>
  <c r="BI101" i="14" s="1"/>
  <c r="BI44" i="14"/>
  <c r="BH64" i="14"/>
  <c r="BH75" i="14"/>
  <c r="BH94" i="14" s="1"/>
  <c r="BG52" i="14"/>
  <c r="G4" i="14" s="1"/>
  <c r="BH37" i="14"/>
  <c r="BG57" i="14"/>
  <c r="BJ85" i="15"/>
  <c r="BJ44" i="15"/>
  <c r="BI65" i="15"/>
  <c r="BG116" i="14"/>
  <c r="BG53" i="15"/>
  <c r="F4" i="15" s="1"/>
  <c r="BH37" i="15"/>
  <c r="BI78" i="15" s="1"/>
  <c r="BG58" i="15"/>
  <c r="BG123" i="15"/>
  <c r="BG125" i="14"/>
  <c r="BH87" i="14"/>
  <c r="BH106" i="14" s="1"/>
  <c r="BH49" i="14"/>
  <c r="BG69" i="14"/>
  <c r="BH83" i="15"/>
  <c r="BH104" i="15" s="1"/>
  <c r="BH42" i="15"/>
  <c r="BG63" i="15"/>
  <c r="BG128" i="15"/>
  <c r="BG123" i="14"/>
  <c r="BI86" i="14"/>
  <c r="BI48" i="14"/>
  <c r="BH68" i="14"/>
  <c r="BH86" i="15"/>
  <c r="BH107" i="15" s="1"/>
  <c r="BH45" i="15"/>
  <c r="BG66" i="15"/>
  <c r="BH79" i="15"/>
  <c r="BH100" i="15" s="1"/>
  <c r="BH38" i="15"/>
  <c r="BG59" i="15"/>
  <c r="BF115" i="15"/>
  <c r="BG99" i="15"/>
  <c r="BF120" i="15"/>
  <c r="BF136" i="15" s="1"/>
  <c r="BG122" i="15"/>
  <c r="BH82" i="15"/>
  <c r="BH103" i="15" s="1"/>
  <c r="BH41" i="15"/>
  <c r="BG62" i="15"/>
  <c r="BG117" i="14"/>
  <c r="BG121" i="14"/>
  <c r="BH87" i="15"/>
  <c r="BH108" i="15" s="1"/>
  <c r="BH46" i="15"/>
  <c r="BG67" i="15"/>
  <c r="BG89" i="14"/>
  <c r="BG90" i="14" s="1"/>
  <c r="G12" i="14" s="1"/>
  <c r="J12" i="14" s="1"/>
  <c r="BH84" i="15"/>
  <c r="BH105" i="15" s="1"/>
  <c r="BH43" i="15"/>
  <c r="BG64" i="15"/>
  <c r="BG125" i="15"/>
  <c r="BG124" i="14"/>
  <c r="BH106" i="15"/>
  <c r="BG127" i="15"/>
  <c r="BH80" i="15"/>
  <c r="BH101" i="15" s="1"/>
  <c r="BH39" i="15"/>
  <c r="BG60" i="15"/>
  <c r="BG64" i="12"/>
  <c r="BF44" i="12"/>
  <c r="BH48" i="12"/>
  <c r="BH56" i="12" s="1"/>
  <c r="BH34" i="12"/>
  <c r="BG42" i="12"/>
  <c r="BH47" i="12"/>
  <c r="BH33" i="12"/>
  <c r="BG36" i="12"/>
  <c r="F4" i="12" s="1"/>
  <c r="BG41" i="12"/>
  <c r="BG55" i="12"/>
  <c r="BF58" i="12"/>
  <c r="BF63" i="12"/>
  <c r="BF66" i="12" s="1"/>
  <c r="BH151" i="16" l="1"/>
  <c r="BI224" i="16"/>
  <c r="BI86" i="16"/>
  <c r="BH156" i="16"/>
  <c r="BH62" i="18"/>
  <c r="BH63" i="18" s="1"/>
  <c r="BF88" i="18"/>
  <c r="BG44" i="12"/>
  <c r="F8" i="12" s="1"/>
  <c r="J8" i="12" s="1"/>
  <c r="BJ35" i="18"/>
  <c r="BJ48" i="18" s="1"/>
  <c r="BJ60" i="18"/>
  <c r="BJ73" i="18" s="1"/>
  <c r="BH50" i="12"/>
  <c r="BH51" i="12" s="1"/>
  <c r="BJ56" i="18"/>
  <c r="BJ69" i="18" s="1"/>
  <c r="BJ31" i="18"/>
  <c r="BJ44" i="18" s="1"/>
  <c r="BI48" i="18"/>
  <c r="BI81" i="15"/>
  <c r="BI102" i="15" s="1"/>
  <c r="BH61" i="15"/>
  <c r="BI40" i="15"/>
  <c r="BG74" i="15"/>
  <c r="F8" i="15" s="1"/>
  <c r="BI105" i="14"/>
  <c r="BH95" i="14"/>
  <c r="BH115" i="14" s="1"/>
  <c r="BI85" i="14"/>
  <c r="BI104" i="14" s="1"/>
  <c r="BI47" i="14"/>
  <c r="BI67" i="14" s="1"/>
  <c r="BH89" i="14"/>
  <c r="BH90" i="14" s="1"/>
  <c r="BJ102" i="17"/>
  <c r="BJ129" i="17" s="1"/>
  <c r="BJ156" i="17" s="1"/>
  <c r="BI77" i="17"/>
  <c r="BJ50" i="17"/>
  <c r="BH85" i="17"/>
  <c r="BI110" i="17"/>
  <c r="BI137" i="17" s="1"/>
  <c r="BI58" i="17"/>
  <c r="BI85" i="17" s="1"/>
  <c r="BO99" i="17"/>
  <c r="BO47" i="17"/>
  <c r="BO74" i="17" s="1"/>
  <c r="BI159" i="17"/>
  <c r="BH157" i="17"/>
  <c r="BI51" i="17"/>
  <c r="BI78" i="17" s="1"/>
  <c r="BI103" i="17"/>
  <c r="BI130" i="17" s="1"/>
  <c r="BI59" i="17"/>
  <c r="BI111" i="17"/>
  <c r="BI138" i="17" s="1"/>
  <c r="BI165" i="17" s="1"/>
  <c r="BH86" i="17"/>
  <c r="BJ57" i="17"/>
  <c r="BJ109" i="17"/>
  <c r="BJ52" i="17"/>
  <c r="BJ104" i="17"/>
  <c r="BJ131" i="17" s="1"/>
  <c r="BI79" i="17"/>
  <c r="BJ56" i="17"/>
  <c r="BJ108" i="17"/>
  <c r="BJ135" i="17" s="1"/>
  <c r="BI83" i="17"/>
  <c r="BJ44" i="17"/>
  <c r="BJ96" i="17"/>
  <c r="BI71" i="17"/>
  <c r="BG93" i="17"/>
  <c r="F8" i="17" s="1"/>
  <c r="J8" i="17" s="1"/>
  <c r="BJ63" i="17"/>
  <c r="BJ90" i="17" s="1"/>
  <c r="BJ115" i="17"/>
  <c r="BJ105" i="17"/>
  <c r="BJ132" i="17" s="1"/>
  <c r="BJ53" i="17"/>
  <c r="BI80" i="17"/>
  <c r="BI84" i="17"/>
  <c r="BH78" i="17"/>
  <c r="BL106" i="17"/>
  <c r="BL54" i="17"/>
  <c r="BK81" i="17"/>
  <c r="BI143" i="17"/>
  <c r="BH170" i="17"/>
  <c r="BH118" i="17"/>
  <c r="BH119" i="17" s="1"/>
  <c r="BI123" i="17"/>
  <c r="BH150" i="17"/>
  <c r="BI85" i="18"/>
  <c r="BI167" i="17"/>
  <c r="BI81" i="18"/>
  <c r="BI83" i="18"/>
  <c r="BI155" i="17"/>
  <c r="BI86" i="18"/>
  <c r="BI82" i="18"/>
  <c r="BI60" i="17"/>
  <c r="BI112" i="17"/>
  <c r="BH87" i="17"/>
  <c r="BI29" i="18"/>
  <c r="BH37" i="18"/>
  <c r="BI54" i="18"/>
  <c r="BH42" i="18"/>
  <c r="BH164" i="17"/>
  <c r="BK62" i="17"/>
  <c r="BK114" i="17"/>
  <c r="BJ89" i="17"/>
  <c r="BF172" i="17"/>
  <c r="BO64" i="17"/>
  <c r="BO116" i="17"/>
  <c r="BN91" i="17"/>
  <c r="BI48" i="17"/>
  <c r="BI100" i="17"/>
  <c r="BH75" i="17"/>
  <c r="BK133" i="17"/>
  <c r="BJ160" i="17"/>
  <c r="BI142" i="17"/>
  <c r="BH169" i="17"/>
  <c r="BJ101" i="17"/>
  <c r="BJ128" i="17" s="1"/>
  <c r="BJ49" i="17"/>
  <c r="BI76" i="17"/>
  <c r="BI141" i="17"/>
  <c r="BH168" i="17"/>
  <c r="BI55" i="17"/>
  <c r="BI107" i="17"/>
  <c r="BH82" i="17"/>
  <c r="BH127" i="17"/>
  <c r="BG154" i="17"/>
  <c r="BJ126" i="17"/>
  <c r="BI153" i="17"/>
  <c r="BJ125" i="17"/>
  <c r="BI152" i="17"/>
  <c r="BH139" i="17"/>
  <c r="BG166" i="17"/>
  <c r="BG50" i="18"/>
  <c r="F8" i="18" s="1"/>
  <c r="BH66" i="17"/>
  <c r="J4" i="17"/>
  <c r="BI158" i="17"/>
  <c r="BJ32" i="18"/>
  <c r="BJ57" i="18"/>
  <c r="BJ70" i="18" s="1"/>
  <c r="BI45" i="18"/>
  <c r="BI136" i="17"/>
  <c r="BH163" i="17"/>
  <c r="BH134" i="17"/>
  <c r="BG161" i="17"/>
  <c r="BH124" i="17"/>
  <c r="BG145" i="17"/>
  <c r="F5" i="17" s="1"/>
  <c r="F6" i="17" s="1"/>
  <c r="BG151" i="17"/>
  <c r="BJ55" i="18"/>
  <c r="BJ68" i="18" s="1"/>
  <c r="BJ30" i="18"/>
  <c r="BI43" i="18"/>
  <c r="J4" i="18"/>
  <c r="BI162" i="17"/>
  <c r="BI33" i="18"/>
  <c r="BI58" i="18"/>
  <c r="BH46" i="18"/>
  <c r="BJ61" i="17"/>
  <c r="BJ113" i="17"/>
  <c r="BJ140" i="17" s="1"/>
  <c r="BI88" i="17"/>
  <c r="BL46" i="17"/>
  <c r="BL98" i="17"/>
  <c r="BK73" i="17"/>
  <c r="BH67" i="18"/>
  <c r="BG75" i="18"/>
  <c r="F5" i="18" s="1"/>
  <c r="F6" i="18" s="1"/>
  <c r="BG80" i="18"/>
  <c r="BJ34" i="18"/>
  <c r="BJ59" i="18"/>
  <c r="BJ72" i="18" s="1"/>
  <c r="BI47" i="18"/>
  <c r="BH71" i="18"/>
  <c r="BG84" i="18"/>
  <c r="BJ45" i="17"/>
  <c r="BJ97" i="17"/>
  <c r="BI72" i="17"/>
  <c r="BH399" i="16"/>
  <c r="BH419" i="16"/>
  <c r="BH367" i="16"/>
  <c r="BH369" i="16"/>
  <c r="BH393" i="16"/>
  <c r="BH403" i="16"/>
  <c r="BH411" i="16"/>
  <c r="BH380" i="16"/>
  <c r="BH397" i="16"/>
  <c r="BH379" i="16"/>
  <c r="BH395" i="16"/>
  <c r="BH388" i="16"/>
  <c r="BH373" i="16"/>
  <c r="BH385" i="16"/>
  <c r="BH392" i="16"/>
  <c r="BH381" i="16"/>
  <c r="BH383" i="16"/>
  <c r="BH391" i="16"/>
  <c r="BH407" i="16"/>
  <c r="BH384" i="16"/>
  <c r="BH371" i="16"/>
  <c r="BH387" i="16"/>
  <c r="BH389" i="16"/>
  <c r="BH376" i="16"/>
  <c r="BI241" i="16"/>
  <c r="BI311" i="16" s="1"/>
  <c r="BI103" i="16"/>
  <c r="BH173" i="16"/>
  <c r="BI298" i="16"/>
  <c r="BH368" i="16"/>
  <c r="BH375" i="16"/>
  <c r="BI255" i="16"/>
  <c r="BI325" i="16" s="1"/>
  <c r="BI117" i="16"/>
  <c r="BH187" i="16"/>
  <c r="BI352" i="16"/>
  <c r="BH422" i="16"/>
  <c r="BI302" i="16"/>
  <c r="BH372" i="16"/>
  <c r="BI339" i="16"/>
  <c r="BH409" i="16"/>
  <c r="BI244" i="16"/>
  <c r="BI314" i="16" s="1"/>
  <c r="BI106" i="16"/>
  <c r="BH176" i="16"/>
  <c r="BI267" i="16"/>
  <c r="BI337" i="16" s="1"/>
  <c r="BI129" i="16"/>
  <c r="BH199" i="16"/>
  <c r="BI249" i="16"/>
  <c r="BI319" i="16" s="1"/>
  <c r="BI111" i="16"/>
  <c r="BH181" i="16"/>
  <c r="BI348" i="16"/>
  <c r="BH418" i="16"/>
  <c r="BI320" i="16"/>
  <c r="BH390" i="16"/>
  <c r="BJ280" i="16"/>
  <c r="BJ142" i="16"/>
  <c r="BI212" i="16"/>
  <c r="BI263" i="16"/>
  <c r="BI333" i="16" s="1"/>
  <c r="BI125" i="16"/>
  <c r="BH195" i="16"/>
  <c r="BI350" i="16"/>
  <c r="BH420" i="16"/>
  <c r="BI235" i="16"/>
  <c r="BI305" i="16" s="1"/>
  <c r="BI97" i="16"/>
  <c r="BH167" i="16"/>
  <c r="BI330" i="16"/>
  <c r="BH400" i="16"/>
  <c r="BK258" i="16"/>
  <c r="BK120" i="16"/>
  <c r="BJ190" i="16"/>
  <c r="BJ269" i="16"/>
  <c r="BJ131" i="16"/>
  <c r="BI201" i="16"/>
  <c r="BH295" i="16"/>
  <c r="BH359" i="16" s="1"/>
  <c r="BG365" i="16"/>
  <c r="BG429" i="16" s="1"/>
  <c r="F9" i="16" s="1"/>
  <c r="BH377" i="16"/>
  <c r="BI296" i="16"/>
  <c r="BH366" i="16"/>
  <c r="BJ276" i="16"/>
  <c r="BJ138" i="16"/>
  <c r="BI208" i="16"/>
  <c r="BI344" i="16"/>
  <c r="BH414" i="16"/>
  <c r="BI236" i="16"/>
  <c r="BI306" i="16" s="1"/>
  <c r="BI98" i="16"/>
  <c r="BH168" i="16"/>
  <c r="J4" i="16"/>
  <c r="BI294" i="16"/>
  <c r="BH364" i="16"/>
  <c r="BI338" i="16"/>
  <c r="BH408" i="16"/>
  <c r="BI251" i="16"/>
  <c r="BI321" i="16" s="1"/>
  <c r="BI113" i="16"/>
  <c r="BH183" i="16"/>
  <c r="BI279" i="16"/>
  <c r="BI349" i="16" s="1"/>
  <c r="BI141" i="16"/>
  <c r="BH211" i="16"/>
  <c r="BI342" i="16"/>
  <c r="BH412" i="16"/>
  <c r="BI308" i="16"/>
  <c r="BH378" i="16"/>
  <c r="BJ242" i="16"/>
  <c r="BJ104" i="16"/>
  <c r="BI174" i="16"/>
  <c r="BI245" i="16"/>
  <c r="BI315" i="16" s="1"/>
  <c r="BI107" i="16"/>
  <c r="BH177" i="16"/>
  <c r="BI340" i="16"/>
  <c r="BH410" i="16"/>
  <c r="BI335" i="16"/>
  <c r="BH405" i="16"/>
  <c r="BJ266" i="16"/>
  <c r="BJ128" i="16"/>
  <c r="BI198" i="16"/>
  <c r="BG221" i="16"/>
  <c r="F8" i="16" s="1"/>
  <c r="BI332" i="16"/>
  <c r="BH402" i="16"/>
  <c r="BG359" i="16"/>
  <c r="F5" i="16" s="1"/>
  <c r="F6" i="16" s="1"/>
  <c r="BI229" i="16"/>
  <c r="BI299" i="16" s="1"/>
  <c r="BI91" i="16"/>
  <c r="BH161" i="16"/>
  <c r="BI347" i="16"/>
  <c r="BH417" i="16"/>
  <c r="BI312" i="16"/>
  <c r="BH382" i="16"/>
  <c r="BJ270" i="16"/>
  <c r="BJ132" i="16"/>
  <c r="BI202" i="16"/>
  <c r="BJ262" i="16"/>
  <c r="BJ124" i="16"/>
  <c r="BI194" i="16"/>
  <c r="BK272" i="16"/>
  <c r="BK134" i="16"/>
  <c r="BJ204" i="16"/>
  <c r="BI259" i="16"/>
  <c r="BI329" i="16" s="1"/>
  <c r="BI121" i="16"/>
  <c r="BH191" i="16"/>
  <c r="BJ246" i="16"/>
  <c r="BJ108" i="16"/>
  <c r="BI178" i="16"/>
  <c r="BJ238" i="16"/>
  <c r="BJ100" i="16"/>
  <c r="BI170" i="16"/>
  <c r="BI343" i="16"/>
  <c r="BH413" i="16"/>
  <c r="BJ277" i="16"/>
  <c r="BJ139" i="16"/>
  <c r="BI209" i="16"/>
  <c r="BI227" i="16"/>
  <c r="BI297" i="16" s="1"/>
  <c r="BI89" i="16"/>
  <c r="BH159" i="16"/>
  <c r="BI225" i="16"/>
  <c r="BI87" i="16"/>
  <c r="BH157" i="16"/>
  <c r="BI324" i="16"/>
  <c r="BH394" i="16"/>
  <c r="BK228" i="16"/>
  <c r="BK90" i="16"/>
  <c r="BJ160" i="16"/>
  <c r="BJ254" i="16"/>
  <c r="BJ116" i="16"/>
  <c r="BI186" i="16"/>
  <c r="BI239" i="16"/>
  <c r="BI309" i="16" s="1"/>
  <c r="BI101" i="16"/>
  <c r="BH171" i="16"/>
  <c r="BI230" i="16"/>
  <c r="BI300" i="16" s="1"/>
  <c r="BI92" i="16"/>
  <c r="BH162" i="16"/>
  <c r="BI304" i="16"/>
  <c r="BH374" i="16"/>
  <c r="BI237" i="16"/>
  <c r="BI307" i="16" s="1"/>
  <c r="BI99" i="16"/>
  <c r="BH169" i="16"/>
  <c r="BK264" i="16"/>
  <c r="BK126" i="16"/>
  <c r="BJ196" i="16"/>
  <c r="BJ250" i="16"/>
  <c r="BJ112" i="16"/>
  <c r="BI182" i="16"/>
  <c r="BJ265" i="16"/>
  <c r="BJ127" i="16"/>
  <c r="BI197" i="16"/>
  <c r="BK232" i="16"/>
  <c r="BK94" i="16"/>
  <c r="BJ164" i="16"/>
  <c r="BJ260" i="16"/>
  <c r="BJ122" i="16"/>
  <c r="BI192" i="16"/>
  <c r="BI346" i="16"/>
  <c r="BH416" i="16"/>
  <c r="BI351" i="16"/>
  <c r="BH421" i="16"/>
  <c r="BI334" i="16"/>
  <c r="BH404" i="16"/>
  <c r="BH415" i="16"/>
  <c r="BI331" i="16"/>
  <c r="BH401" i="16"/>
  <c r="BI233" i="16"/>
  <c r="BI303" i="16" s="1"/>
  <c r="BI95" i="16"/>
  <c r="BH165" i="16"/>
  <c r="BJ234" i="16"/>
  <c r="BJ96" i="16"/>
  <c r="BI166" i="16"/>
  <c r="BI316" i="16"/>
  <c r="BH386" i="16"/>
  <c r="BJ256" i="16"/>
  <c r="BJ118" i="16"/>
  <c r="BI188" i="16"/>
  <c r="BI271" i="16"/>
  <c r="BI341" i="16" s="1"/>
  <c r="BI133" i="16"/>
  <c r="BH203" i="16"/>
  <c r="BH289" i="16"/>
  <c r="BH290" i="16" s="1"/>
  <c r="BJ282" i="16"/>
  <c r="BJ144" i="16"/>
  <c r="BI214" i="16"/>
  <c r="BI253" i="16"/>
  <c r="BI323" i="16" s="1"/>
  <c r="BI115" i="16"/>
  <c r="BH185" i="16"/>
  <c r="BI275" i="16"/>
  <c r="BI345" i="16" s="1"/>
  <c r="BI137" i="16"/>
  <c r="BH207" i="16"/>
  <c r="BI240" i="16"/>
  <c r="BI310" i="16" s="1"/>
  <c r="BI102" i="16"/>
  <c r="BH172" i="16"/>
  <c r="BJ268" i="16"/>
  <c r="BJ130" i="16"/>
  <c r="BI200" i="16"/>
  <c r="BI231" i="16"/>
  <c r="BI301" i="16" s="1"/>
  <c r="BI93" i="16"/>
  <c r="BH163" i="16"/>
  <c r="BI257" i="16"/>
  <c r="BI327" i="16" s="1"/>
  <c r="BI119" i="16"/>
  <c r="BH189" i="16"/>
  <c r="BI336" i="16"/>
  <c r="BH406" i="16"/>
  <c r="BH370" i="16"/>
  <c r="BI247" i="16"/>
  <c r="BI317" i="16" s="1"/>
  <c r="BI109" i="16"/>
  <c r="BH179" i="16"/>
  <c r="BI328" i="16"/>
  <c r="BH398" i="16"/>
  <c r="BJ273" i="16"/>
  <c r="BJ135" i="16"/>
  <c r="BI205" i="16"/>
  <c r="BJ274" i="16"/>
  <c r="BJ136" i="16"/>
  <c r="BI206" i="16"/>
  <c r="BI248" i="16"/>
  <c r="BI318" i="16" s="1"/>
  <c r="BI110" i="16"/>
  <c r="BH180" i="16"/>
  <c r="BJ261" i="16"/>
  <c r="BJ123" i="16"/>
  <c r="BI193" i="16"/>
  <c r="BJ281" i="16"/>
  <c r="BJ143" i="16"/>
  <c r="BI213" i="16"/>
  <c r="BJ226" i="16"/>
  <c r="BJ88" i="16"/>
  <c r="BI158" i="16"/>
  <c r="BI326" i="16"/>
  <c r="BH396" i="16"/>
  <c r="BJ278" i="16"/>
  <c r="BJ140" i="16"/>
  <c r="BI210" i="16"/>
  <c r="BI243" i="16"/>
  <c r="BI313" i="16" s="1"/>
  <c r="BI105" i="16"/>
  <c r="BH175" i="16"/>
  <c r="BI252" i="16"/>
  <c r="BI322" i="16" s="1"/>
  <c r="BI114" i="16"/>
  <c r="BH184" i="16"/>
  <c r="BH120" i="14"/>
  <c r="BH118" i="14"/>
  <c r="BH121" i="15"/>
  <c r="BH126" i="15"/>
  <c r="BH126" i="14"/>
  <c r="BH122" i="15"/>
  <c r="BH129" i="15"/>
  <c r="BI86" i="15"/>
  <c r="BI107" i="15" s="1"/>
  <c r="BI45" i="15"/>
  <c r="BH66" i="15"/>
  <c r="BI106" i="15"/>
  <c r="BH127" i="15"/>
  <c r="BH124" i="14"/>
  <c r="BI87" i="15"/>
  <c r="BI108" i="15" s="1"/>
  <c r="BI46" i="15"/>
  <c r="BH67" i="15"/>
  <c r="BH117" i="14"/>
  <c r="BH52" i="14"/>
  <c r="BI75" i="14"/>
  <c r="BI94" i="14" s="1"/>
  <c r="BI37" i="14"/>
  <c r="BH57" i="14"/>
  <c r="BJ82" i="14"/>
  <c r="BJ101" i="14" s="1"/>
  <c r="BJ44" i="14"/>
  <c r="BI64" i="14"/>
  <c r="BJ83" i="14"/>
  <c r="BJ102" i="14" s="1"/>
  <c r="BJ45" i="14"/>
  <c r="BI65" i="14"/>
  <c r="BI81" i="14"/>
  <c r="BI100" i="14" s="1"/>
  <c r="BI43" i="14"/>
  <c r="BH63" i="14"/>
  <c r="BI80" i="15"/>
  <c r="BI101" i="15" s="1"/>
  <c r="BI39" i="15"/>
  <c r="BH60" i="15"/>
  <c r="BI84" i="15"/>
  <c r="BI105" i="15" s="1"/>
  <c r="BI43" i="15"/>
  <c r="BH64" i="15"/>
  <c r="BJ48" i="14"/>
  <c r="BJ86" i="14"/>
  <c r="BI68" i="14"/>
  <c r="BH123" i="14"/>
  <c r="BH125" i="14"/>
  <c r="BH116" i="14"/>
  <c r="J4" i="14"/>
  <c r="BJ78" i="14"/>
  <c r="BJ97" i="14" s="1"/>
  <c r="BJ40" i="14"/>
  <c r="BI60" i="14"/>
  <c r="J4" i="15"/>
  <c r="BK84" i="14"/>
  <c r="BK103" i="14" s="1"/>
  <c r="BK46" i="14"/>
  <c r="BJ66" i="14"/>
  <c r="BI37" i="15"/>
  <c r="BJ78" i="15" s="1"/>
  <c r="BH53" i="15"/>
  <c r="BH58" i="15"/>
  <c r="BI87" i="14"/>
  <c r="BI106" i="14" s="1"/>
  <c r="BI49" i="14"/>
  <c r="BH69" i="14"/>
  <c r="BH123" i="15"/>
  <c r="BI80" i="14"/>
  <c r="BI99" i="14" s="1"/>
  <c r="BI42" i="14"/>
  <c r="BH62" i="14"/>
  <c r="BK77" i="14"/>
  <c r="BK96" i="14" s="1"/>
  <c r="BK39" i="14"/>
  <c r="BJ59" i="14"/>
  <c r="BG115" i="15"/>
  <c r="F5" i="15" s="1"/>
  <c r="F6" i="15" s="1"/>
  <c r="BH99" i="15"/>
  <c r="BG120" i="15"/>
  <c r="BG136" i="15" s="1"/>
  <c r="F9" i="15" s="1"/>
  <c r="BI79" i="15"/>
  <c r="BI100" i="15" s="1"/>
  <c r="BI38" i="15"/>
  <c r="BH59" i="15"/>
  <c r="BG109" i="14"/>
  <c r="G5" i="14" s="1"/>
  <c r="G6" i="14" s="1"/>
  <c r="BG114" i="14"/>
  <c r="BG129" i="14" s="1"/>
  <c r="G9" i="14" s="1"/>
  <c r="BH119" i="14"/>
  <c r="BH125" i="15"/>
  <c r="BI82" i="15"/>
  <c r="BI103" i="15" s="1"/>
  <c r="BI41" i="15"/>
  <c r="BH62" i="15"/>
  <c r="BH94" i="15"/>
  <c r="BH95" i="15" s="1"/>
  <c r="BK85" i="15"/>
  <c r="BK44" i="15"/>
  <c r="BJ65" i="15"/>
  <c r="BI79" i="14"/>
  <c r="BI98" i="14" s="1"/>
  <c r="BI41" i="14"/>
  <c r="BH61" i="14"/>
  <c r="BH124" i="15"/>
  <c r="BH121" i="14"/>
  <c r="BI83" i="15"/>
  <c r="BI104" i="15" s="1"/>
  <c r="BI42" i="15"/>
  <c r="BH63" i="15"/>
  <c r="BG72" i="14"/>
  <c r="G8" i="14" s="1"/>
  <c r="BH122" i="14"/>
  <c r="BI76" i="14"/>
  <c r="BI38" i="14"/>
  <c r="BH58" i="14"/>
  <c r="BH128" i="15"/>
  <c r="BH64" i="12"/>
  <c r="J4" i="12"/>
  <c r="BI48" i="12"/>
  <c r="BI56" i="12" s="1"/>
  <c r="BI34" i="12"/>
  <c r="BH42" i="12"/>
  <c r="BI47" i="12"/>
  <c r="BH36" i="12"/>
  <c r="BI33" i="12"/>
  <c r="BH41" i="12"/>
  <c r="BG58" i="12"/>
  <c r="F5" i="12" s="1"/>
  <c r="F6" i="12" s="1"/>
  <c r="BH55" i="12"/>
  <c r="BG63" i="12"/>
  <c r="BG66" i="12" s="1"/>
  <c r="F9" i="12" s="1"/>
  <c r="F10" i="12" l="1"/>
  <c r="BI151" i="16"/>
  <c r="BJ224" i="16"/>
  <c r="BI156" i="16"/>
  <c r="BJ86" i="16"/>
  <c r="BJ81" i="15"/>
  <c r="BJ102" i="15" s="1"/>
  <c r="BI61" i="15"/>
  <c r="BJ40" i="15"/>
  <c r="BJ61" i="15" s="1"/>
  <c r="BK31" i="18"/>
  <c r="BK44" i="18" s="1"/>
  <c r="BK56" i="18"/>
  <c r="BK35" i="18"/>
  <c r="BK60" i="18"/>
  <c r="BK73" i="18" s="1"/>
  <c r="BI50" i="12"/>
  <c r="BI51" i="12" s="1"/>
  <c r="BI62" i="18"/>
  <c r="BI63" i="18" s="1"/>
  <c r="BH74" i="15"/>
  <c r="BI95" i="14"/>
  <c r="BI115" i="14" s="1"/>
  <c r="BJ105" i="14"/>
  <c r="BJ85" i="14"/>
  <c r="BJ104" i="14" s="1"/>
  <c r="BJ47" i="14"/>
  <c r="BJ67" i="14" s="1"/>
  <c r="BI89" i="14"/>
  <c r="BI90" i="14" s="1"/>
  <c r="BK102" i="17"/>
  <c r="BK129" i="17" s="1"/>
  <c r="BK156" i="17" s="1"/>
  <c r="BK50" i="17"/>
  <c r="BJ77" i="17"/>
  <c r="BP99" i="17"/>
  <c r="BP47" i="17"/>
  <c r="BP74" i="17" s="1"/>
  <c r="BH93" i="17"/>
  <c r="BJ58" i="17"/>
  <c r="BJ110" i="17"/>
  <c r="BJ137" i="17" s="1"/>
  <c r="BI66" i="17"/>
  <c r="BI157" i="17"/>
  <c r="BJ159" i="17"/>
  <c r="BK96" i="17"/>
  <c r="BK44" i="17"/>
  <c r="BJ71" i="17"/>
  <c r="BK63" i="17"/>
  <c r="BK115" i="17"/>
  <c r="BK104" i="17"/>
  <c r="BK131" i="17" s="1"/>
  <c r="BK52" i="17"/>
  <c r="BJ79" i="17"/>
  <c r="BJ111" i="17"/>
  <c r="BJ138" i="17" s="1"/>
  <c r="BJ165" i="17" s="1"/>
  <c r="BI86" i="17"/>
  <c r="BJ59" i="17"/>
  <c r="BJ86" i="17" s="1"/>
  <c r="BM54" i="17"/>
  <c r="BM106" i="17"/>
  <c r="BL81" i="17"/>
  <c r="BK53" i="17"/>
  <c r="BK105" i="17"/>
  <c r="BK132" i="17" s="1"/>
  <c r="BJ80" i="17"/>
  <c r="BK56" i="17"/>
  <c r="BK108" i="17"/>
  <c r="BK135" i="17" s="1"/>
  <c r="BJ83" i="17"/>
  <c r="BJ51" i="17"/>
  <c r="BJ103" i="17"/>
  <c r="BJ130" i="17" s="1"/>
  <c r="BK57" i="17"/>
  <c r="BK109" i="17"/>
  <c r="BJ84" i="17"/>
  <c r="BI118" i="17"/>
  <c r="BI119" i="17" s="1"/>
  <c r="BJ143" i="17"/>
  <c r="BI170" i="17"/>
  <c r="BJ123" i="17"/>
  <c r="BI150" i="17"/>
  <c r="BJ85" i="18"/>
  <c r="BJ167" i="17"/>
  <c r="BJ83" i="18"/>
  <c r="BJ155" i="17"/>
  <c r="BG172" i="17"/>
  <c r="F9" i="17" s="1"/>
  <c r="F10" i="17" s="1"/>
  <c r="BL62" i="17"/>
  <c r="BL114" i="17"/>
  <c r="BK89" i="17"/>
  <c r="BK32" i="18"/>
  <c r="BK57" i="18"/>
  <c r="BK70" i="18" s="1"/>
  <c r="BJ45" i="18"/>
  <c r="BJ141" i="17"/>
  <c r="BI168" i="17"/>
  <c r="BP64" i="17"/>
  <c r="BP116" i="17"/>
  <c r="BO91" i="17"/>
  <c r="BJ60" i="17"/>
  <c r="BJ112" i="17"/>
  <c r="BI87" i="17"/>
  <c r="BK126" i="17"/>
  <c r="BJ153" i="17"/>
  <c r="BK45" i="17"/>
  <c r="BK97" i="17"/>
  <c r="BJ72" i="17"/>
  <c r="BI67" i="18"/>
  <c r="BH75" i="18"/>
  <c r="BH80" i="18"/>
  <c r="BK61" i="17"/>
  <c r="BK113" i="17"/>
  <c r="BK140" i="17" s="1"/>
  <c r="BJ88" i="17"/>
  <c r="BJ33" i="18"/>
  <c r="BJ58" i="18"/>
  <c r="BI46" i="18"/>
  <c r="BK125" i="17"/>
  <c r="BJ152" i="17"/>
  <c r="BJ29" i="18"/>
  <c r="BI37" i="18"/>
  <c r="BJ54" i="18"/>
  <c r="BI42" i="18"/>
  <c r="BJ81" i="18"/>
  <c r="BI124" i="17"/>
  <c r="BH145" i="17"/>
  <c r="BH151" i="17"/>
  <c r="BJ158" i="17"/>
  <c r="BL133" i="17"/>
  <c r="BK160" i="17"/>
  <c r="BI134" i="17"/>
  <c r="BH161" i="17"/>
  <c r="BJ162" i="17"/>
  <c r="BJ142" i="17"/>
  <c r="BI169" i="17"/>
  <c r="BJ86" i="18"/>
  <c r="BK69" i="18"/>
  <c r="BJ82" i="18"/>
  <c r="BK34" i="18"/>
  <c r="BK59" i="18"/>
  <c r="BK72" i="18" s="1"/>
  <c r="BJ47" i="18"/>
  <c r="BM46" i="17"/>
  <c r="BM98" i="17"/>
  <c r="BL73" i="17"/>
  <c r="BK30" i="18"/>
  <c r="BK55" i="18"/>
  <c r="BK68" i="18" s="1"/>
  <c r="BJ43" i="18"/>
  <c r="BJ136" i="17"/>
  <c r="BI163" i="17"/>
  <c r="BI127" i="17"/>
  <c r="BH154" i="17"/>
  <c r="BK49" i="17"/>
  <c r="BK101" i="17"/>
  <c r="BK128" i="17" s="1"/>
  <c r="BJ76" i="17"/>
  <c r="BJ48" i="17"/>
  <c r="BJ100" i="17"/>
  <c r="BI75" i="17"/>
  <c r="BI164" i="17"/>
  <c r="BI139" i="17"/>
  <c r="BH166" i="17"/>
  <c r="BJ55" i="17"/>
  <c r="BJ107" i="17"/>
  <c r="BI82" i="17"/>
  <c r="BI71" i="18"/>
  <c r="BH84" i="18"/>
  <c r="BG88" i="18"/>
  <c r="F9" i="18" s="1"/>
  <c r="F10" i="18" s="1"/>
  <c r="J8" i="18"/>
  <c r="BH50" i="18"/>
  <c r="BI383" i="16"/>
  <c r="BI377" i="16"/>
  <c r="BI399" i="16"/>
  <c r="BI369" i="16"/>
  <c r="BI419" i="16"/>
  <c r="BI389" i="16"/>
  <c r="BI411" i="16"/>
  <c r="BI375" i="16"/>
  <c r="BI393" i="16"/>
  <c r="BI367" i="16"/>
  <c r="BI395" i="16"/>
  <c r="BI397" i="16"/>
  <c r="BI379" i="16"/>
  <c r="BI391" i="16"/>
  <c r="BI407" i="16"/>
  <c r="BI387" i="16"/>
  <c r="BI380" i="16"/>
  <c r="BI373" i="16"/>
  <c r="BI376" i="16"/>
  <c r="BI392" i="16"/>
  <c r="BI381" i="16"/>
  <c r="BI371" i="16"/>
  <c r="BI385" i="16"/>
  <c r="BI403" i="16"/>
  <c r="BI384" i="16"/>
  <c r="BI415" i="16"/>
  <c r="BK262" i="16"/>
  <c r="BK124" i="16"/>
  <c r="BJ194" i="16"/>
  <c r="BI388" i="16"/>
  <c r="BJ336" i="16"/>
  <c r="BI406" i="16"/>
  <c r="BJ271" i="16"/>
  <c r="BJ341" i="16" s="1"/>
  <c r="BJ133" i="16"/>
  <c r="BI203" i="16"/>
  <c r="BK256" i="16"/>
  <c r="BK118" i="16"/>
  <c r="BJ188" i="16"/>
  <c r="BJ346" i="16"/>
  <c r="BI416" i="16"/>
  <c r="BJ239" i="16"/>
  <c r="BJ309" i="16" s="1"/>
  <c r="BJ101" i="16"/>
  <c r="BI171" i="16"/>
  <c r="BJ259" i="16"/>
  <c r="BJ329" i="16" s="1"/>
  <c r="BJ121" i="16"/>
  <c r="BI191" i="16"/>
  <c r="BJ339" i="16"/>
  <c r="BI409" i="16"/>
  <c r="BJ241" i="16"/>
  <c r="BJ311" i="16" s="1"/>
  <c r="BJ103" i="16"/>
  <c r="BI173" i="16"/>
  <c r="BJ275" i="16"/>
  <c r="BJ345" i="16" s="1"/>
  <c r="BJ137" i="16"/>
  <c r="BI207" i="16"/>
  <c r="BK266" i="16"/>
  <c r="BK128" i="16"/>
  <c r="BJ198" i="16"/>
  <c r="BK273" i="16"/>
  <c r="BK135" i="16"/>
  <c r="BJ205" i="16"/>
  <c r="BJ247" i="16"/>
  <c r="BJ317" i="16" s="1"/>
  <c r="BJ109" i="16"/>
  <c r="BI179" i="16"/>
  <c r="BJ240" i="16"/>
  <c r="BJ310" i="16" s="1"/>
  <c r="BJ102" i="16"/>
  <c r="BI172" i="16"/>
  <c r="BK234" i="16"/>
  <c r="BK96" i="16"/>
  <c r="BJ166" i="16"/>
  <c r="BL232" i="16"/>
  <c r="BL94" i="16"/>
  <c r="BK164" i="16"/>
  <c r="BK250" i="16"/>
  <c r="BK112" i="16"/>
  <c r="BJ182" i="16"/>
  <c r="BL228" i="16"/>
  <c r="BL90" i="16"/>
  <c r="BK160" i="16"/>
  <c r="BJ347" i="16"/>
  <c r="BI417" i="16"/>
  <c r="BJ308" i="16"/>
  <c r="BI378" i="16"/>
  <c r="BJ330" i="16"/>
  <c r="BI400" i="16"/>
  <c r="BJ235" i="16"/>
  <c r="BJ305" i="16" s="1"/>
  <c r="BJ97" i="16"/>
  <c r="BI167" i="16"/>
  <c r="BJ263" i="16"/>
  <c r="BJ333" i="16" s="1"/>
  <c r="BJ125" i="16"/>
  <c r="BI195" i="16"/>
  <c r="BK280" i="16"/>
  <c r="BK142" i="16"/>
  <c r="BJ212" i="16"/>
  <c r="BK278" i="16"/>
  <c r="BK140" i="16"/>
  <c r="BJ210" i="16"/>
  <c r="BK274" i="16"/>
  <c r="BK136" i="16"/>
  <c r="BJ206" i="16"/>
  <c r="BJ328" i="16"/>
  <c r="BI398" i="16"/>
  <c r="BK282" i="16"/>
  <c r="BK144" i="16"/>
  <c r="BJ214" i="16"/>
  <c r="BJ331" i="16"/>
  <c r="BI401" i="16"/>
  <c r="BJ230" i="16"/>
  <c r="BJ92" i="16"/>
  <c r="BI162" i="16"/>
  <c r="BJ227" i="16"/>
  <c r="BJ297" i="16" s="1"/>
  <c r="BJ89" i="16"/>
  <c r="BI159" i="16"/>
  <c r="BJ279" i="16"/>
  <c r="BJ349" i="16" s="1"/>
  <c r="BJ141" i="16"/>
  <c r="BI211" i="16"/>
  <c r="BI295" i="16"/>
  <c r="BI359" i="16" s="1"/>
  <c r="BH365" i="16"/>
  <c r="BH429" i="16" s="1"/>
  <c r="BJ348" i="16"/>
  <c r="BI418" i="16"/>
  <c r="BJ244" i="16"/>
  <c r="BJ314" i="16" s="1"/>
  <c r="BJ106" i="16"/>
  <c r="BI176" i="16"/>
  <c r="BJ253" i="16"/>
  <c r="BJ323" i="16" s="1"/>
  <c r="BJ115" i="16"/>
  <c r="BI185" i="16"/>
  <c r="BJ344" i="16"/>
  <c r="BI414" i="16"/>
  <c r="BJ350" i="16"/>
  <c r="BI420" i="16"/>
  <c r="BK281" i="16"/>
  <c r="BK143" i="16"/>
  <c r="BJ213" i="16"/>
  <c r="BK261" i="16"/>
  <c r="BK123" i="16"/>
  <c r="BJ193" i="16"/>
  <c r="BJ248" i="16"/>
  <c r="BJ318" i="16" s="1"/>
  <c r="BJ110" i="16"/>
  <c r="BI180" i="16"/>
  <c r="BJ257" i="16"/>
  <c r="BJ327" i="16" s="1"/>
  <c r="BJ119" i="16"/>
  <c r="BI189" i="16"/>
  <c r="BK268" i="16"/>
  <c r="BK130" i="16"/>
  <c r="BJ200" i="16"/>
  <c r="BJ351" i="16"/>
  <c r="BI421" i="16"/>
  <c r="BJ237" i="16"/>
  <c r="BJ307" i="16" s="1"/>
  <c r="BJ99" i="16"/>
  <c r="BI169" i="16"/>
  <c r="BH221" i="16"/>
  <c r="BJ229" i="16"/>
  <c r="BJ299" i="16" s="1"/>
  <c r="BJ91" i="16"/>
  <c r="BI161" i="16"/>
  <c r="BJ332" i="16"/>
  <c r="BI402" i="16"/>
  <c r="BJ340" i="16"/>
  <c r="BI410" i="16"/>
  <c r="BL258" i="16"/>
  <c r="BL120" i="16"/>
  <c r="BK190" i="16"/>
  <c r="BJ267" i="16"/>
  <c r="BJ337" i="16" s="1"/>
  <c r="BJ129" i="16"/>
  <c r="BI199" i="16"/>
  <c r="BJ302" i="16"/>
  <c r="BI372" i="16"/>
  <c r="BJ298" i="16"/>
  <c r="BI368" i="16"/>
  <c r="BK276" i="16"/>
  <c r="BK138" i="16"/>
  <c r="BJ208" i="16"/>
  <c r="BJ300" i="16"/>
  <c r="BI370" i="16"/>
  <c r="BJ304" i="16"/>
  <c r="BI374" i="16"/>
  <c r="BK254" i="16"/>
  <c r="BK116" i="16"/>
  <c r="BJ186" i="16"/>
  <c r="BJ225" i="16"/>
  <c r="BJ87" i="16"/>
  <c r="BI157" i="16"/>
  <c r="BK277" i="16"/>
  <c r="BK139" i="16"/>
  <c r="BJ209" i="16"/>
  <c r="BL272" i="16"/>
  <c r="BL134" i="16"/>
  <c r="BK204" i="16"/>
  <c r="BK242" i="16"/>
  <c r="BK104" i="16"/>
  <c r="BJ174" i="16"/>
  <c r="BJ294" i="16"/>
  <c r="BI364" i="16"/>
  <c r="BJ236" i="16"/>
  <c r="BJ306" i="16" s="1"/>
  <c r="BJ98" i="16"/>
  <c r="BI168" i="16"/>
  <c r="BJ255" i="16"/>
  <c r="BJ325" i="16" s="1"/>
  <c r="BJ117" i="16"/>
  <c r="BI187" i="16"/>
  <c r="BK238" i="16"/>
  <c r="BK100" i="16"/>
  <c r="BJ170" i="16"/>
  <c r="BJ342" i="16"/>
  <c r="BI412" i="16"/>
  <c r="BK226" i="16"/>
  <c r="BK88" i="16"/>
  <c r="BJ158" i="16"/>
  <c r="BJ243" i="16"/>
  <c r="BJ313" i="16" s="1"/>
  <c r="BJ105" i="16"/>
  <c r="BI175" i="16"/>
  <c r="BJ326" i="16"/>
  <c r="BI396" i="16"/>
  <c r="BJ231" i="16"/>
  <c r="BJ301" i="16" s="1"/>
  <c r="BJ93" i="16"/>
  <c r="BI163" i="16"/>
  <c r="BJ233" i="16"/>
  <c r="BJ303" i="16" s="1"/>
  <c r="BJ95" i="16"/>
  <c r="BI165" i="16"/>
  <c r="BJ334" i="16"/>
  <c r="BI404" i="16"/>
  <c r="BK260" i="16"/>
  <c r="BK122" i="16"/>
  <c r="BJ192" i="16"/>
  <c r="BK265" i="16"/>
  <c r="BK127" i="16"/>
  <c r="BJ197" i="16"/>
  <c r="BJ324" i="16"/>
  <c r="BI394" i="16"/>
  <c r="BI289" i="16"/>
  <c r="BI290" i="16" s="1"/>
  <c r="BJ343" i="16"/>
  <c r="BI413" i="16"/>
  <c r="BK270" i="16"/>
  <c r="BK132" i="16"/>
  <c r="BJ202" i="16"/>
  <c r="BJ312" i="16"/>
  <c r="BI382" i="16"/>
  <c r="F10" i="16"/>
  <c r="J8" i="16"/>
  <c r="BJ335" i="16"/>
  <c r="BI405" i="16"/>
  <c r="BJ296" i="16"/>
  <c r="BI366" i="16"/>
  <c r="BK269" i="16"/>
  <c r="BK131" i="16"/>
  <c r="BJ201" i="16"/>
  <c r="BJ320" i="16"/>
  <c r="BI390" i="16"/>
  <c r="BJ352" i="16"/>
  <c r="BI422" i="16"/>
  <c r="BL264" i="16"/>
  <c r="BL126" i="16"/>
  <c r="BK196" i="16"/>
  <c r="BJ252" i="16"/>
  <c r="BJ322" i="16" s="1"/>
  <c r="BJ114" i="16"/>
  <c r="BI184" i="16"/>
  <c r="BJ316" i="16"/>
  <c r="BI386" i="16"/>
  <c r="BK246" i="16"/>
  <c r="BK108" i="16"/>
  <c r="BJ178" i="16"/>
  <c r="BJ245" i="16"/>
  <c r="BJ315" i="16" s="1"/>
  <c r="BJ107" i="16"/>
  <c r="BI177" i="16"/>
  <c r="BJ251" i="16"/>
  <c r="BJ321" i="16" s="1"/>
  <c r="BJ113" i="16"/>
  <c r="BI183" i="16"/>
  <c r="BJ338" i="16"/>
  <c r="BI408" i="16"/>
  <c r="BJ249" i="16"/>
  <c r="BJ319" i="16" s="1"/>
  <c r="BJ111" i="16"/>
  <c r="BI181" i="16"/>
  <c r="BI122" i="15"/>
  <c r="BI126" i="14"/>
  <c r="BI118" i="14"/>
  <c r="BI125" i="15"/>
  <c r="BI121" i="15"/>
  <c r="BI120" i="14"/>
  <c r="BI94" i="15"/>
  <c r="BI95" i="15" s="1"/>
  <c r="BI125" i="14"/>
  <c r="BI129" i="15"/>
  <c r="BI128" i="15"/>
  <c r="G10" i="14"/>
  <c r="J8" i="14"/>
  <c r="BL77" i="14"/>
  <c r="BL96" i="14" s="1"/>
  <c r="BL39" i="14"/>
  <c r="BK59" i="14"/>
  <c r="BJ87" i="14"/>
  <c r="BJ106" i="14" s="1"/>
  <c r="BJ49" i="14"/>
  <c r="BI69" i="14"/>
  <c r="BJ81" i="14"/>
  <c r="BJ100" i="14" s="1"/>
  <c r="BJ43" i="14"/>
  <c r="BI63" i="14"/>
  <c r="BH72" i="14"/>
  <c r="BI117" i="14"/>
  <c r="BJ86" i="15"/>
  <c r="BJ107" i="15" s="1"/>
  <c r="BJ45" i="15"/>
  <c r="BI66" i="15"/>
  <c r="BI116" i="14"/>
  <c r="BK86" i="14"/>
  <c r="BK48" i="14"/>
  <c r="BJ68" i="14"/>
  <c r="BJ75" i="14"/>
  <c r="BJ94" i="14" s="1"/>
  <c r="BJ37" i="14"/>
  <c r="BI52" i="14"/>
  <c r="BI57" i="14"/>
  <c r="BJ106" i="15"/>
  <c r="BI127" i="15"/>
  <c r="BI126" i="15"/>
  <c r="BL85" i="15"/>
  <c r="BL44" i="15"/>
  <c r="BK65" i="15"/>
  <c r="BI119" i="14"/>
  <c r="BI123" i="14"/>
  <c r="BJ80" i="15"/>
  <c r="BJ101" i="15" s="1"/>
  <c r="BJ39" i="15"/>
  <c r="BI60" i="15"/>
  <c r="BH115" i="15"/>
  <c r="BI99" i="15"/>
  <c r="BH120" i="15"/>
  <c r="BH136" i="15" s="1"/>
  <c r="BI124" i="14"/>
  <c r="BJ80" i="14"/>
  <c r="BJ99" i="14" s="1"/>
  <c r="BJ42" i="14"/>
  <c r="BI62" i="14"/>
  <c r="BI123" i="15"/>
  <c r="BK78" i="14"/>
  <c r="BK97" i="14" s="1"/>
  <c r="BK40" i="14"/>
  <c r="BJ60" i="14"/>
  <c r="BJ84" i="15"/>
  <c r="BJ105" i="15" s="1"/>
  <c r="BJ43" i="15"/>
  <c r="BI64" i="15"/>
  <c r="BK82" i="14"/>
  <c r="BK101" i="14" s="1"/>
  <c r="BK44" i="14"/>
  <c r="BJ64" i="14"/>
  <c r="BJ87" i="15"/>
  <c r="BJ108" i="15" s="1"/>
  <c r="BJ46" i="15"/>
  <c r="BI67" i="15"/>
  <c r="BL46" i="14"/>
  <c r="BL84" i="14"/>
  <c r="BL103" i="14" s="1"/>
  <c r="BK66" i="14"/>
  <c r="BJ79" i="14"/>
  <c r="BJ98" i="14" s="1"/>
  <c r="BJ41" i="14"/>
  <c r="BI61" i="14"/>
  <c r="BJ82" i="15"/>
  <c r="BJ103" i="15" s="1"/>
  <c r="BJ41" i="15"/>
  <c r="BI62" i="15"/>
  <c r="BH109" i="14"/>
  <c r="BH114" i="14"/>
  <c r="BH129" i="14" s="1"/>
  <c r="BJ79" i="15"/>
  <c r="BJ100" i="15" s="1"/>
  <c r="BJ38" i="15"/>
  <c r="BI59" i="15"/>
  <c r="BI122" i="14"/>
  <c r="BI124" i="15"/>
  <c r="BJ76" i="14"/>
  <c r="BJ38" i="14"/>
  <c r="BI58" i="14"/>
  <c r="F10" i="15"/>
  <c r="J8" i="15"/>
  <c r="BJ83" i="15"/>
  <c r="BJ104" i="15" s="1"/>
  <c r="BJ42" i="15"/>
  <c r="BI63" i="15"/>
  <c r="BI121" i="14"/>
  <c r="BJ37" i="15"/>
  <c r="BK78" i="15" s="1"/>
  <c r="BI53" i="15"/>
  <c r="BI58" i="15"/>
  <c r="BK83" i="14"/>
  <c r="BK102" i="14" s="1"/>
  <c r="BK45" i="14"/>
  <c r="BJ65" i="14"/>
  <c r="BI64" i="12"/>
  <c r="BJ34" i="12"/>
  <c r="BJ48" i="12"/>
  <c r="BJ56" i="12" s="1"/>
  <c r="BI42" i="12"/>
  <c r="BH44" i="12"/>
  <c r="BH58" i="12"/>
  <c r="BI55" i="12"/>
  <c r="BH63" i="12"/>
  <c r="BH66" i="12" s="1"/>
  <c r="BJ47" i="12"/>
  <c r="BI36" i="12"/>
  <c r="BJ33" i="12"/>
  <c r="BI41" i="12"/>
  <c r="BJ151" i="16" l="1"/>
  <c r="BK224" i="16"/>
  <c r="BK86" i="16"/>
  <c r="BJ156" i="16"/>
  <c r="BI50" i="18"/>
  <c r="BJ62" i="18"/>
  <c r="BJ63" i="18" s="1"/>
  <c r="BI44" i="12"/>
  <c r="BL35" i="18"/>
  <c r="BL48" i="18" s="1"/>
  <c r="BL60" i="18"/>
  <c r="BL73" i="18" s="1"/>
  <c r="BL31" i="18"/>
  <c r="BL56" i="18"/>
  <c r="BL69" i="18" s="1"/>
  <c r="BK48" i="18"/>
  <c r="BK81" i="15"/>
  <c r="BK102" i="15" s="1"/>
  <c r="BK40" i="15"/>
  <c r="BI74" i="15"/>
  <c r="BK105" i="14"/>
  <c r="BJ95" i="14"/>
  <c r="BJ115" i="14" s="1"/>
  <c r="BK85" i="14"/>
  <c r="BK104" i="14" s="1"/>
  <c r="BK47" i="14"/>
  <c r="BK67" i="14" s="1"/>
  <c r="BL50" i="17"/>
  <c r="BL102" i="17"/>
  <c r="BL129" i="17" s="1"/>
  <c r="BL156" i="17" s="1"/>
  <c r="BK77" i="17"/>
  <c r="BI93" i="17"/>
  <c r="BK110" i="17"/>
  <c r="BK137" i="17" s="1"/>
  <c r="BK58" i="17"/>
  <c r="BK85" i="17" s="1"/>
  <c r="BQ47" i="17"/>
  <c r="BQ99" i="17"/>
  <c r="BJ85" i="17"/>
  <c r="BJ66" i="17"/>
  <c r="BJ157" i="17"/>
  <c r="BK159" i="17"/>
  <c r="BL115" i="17"/>
  <c r="BL63" i="17"/>
  <c r="BL90" i="17" s="1"/>
  <c r="BK90" i="17"/>
  <c r="BK103" i="17"/>
  <c r="BK130" i="17" s="1"/>
  <c r="BK157" i="17" s="1"/>
  <c r="BK51" i="17"/>
  <c r="BK78" i="17" s="1"/>
  <c r="BK59" i="17"/>
  <c r="BK111" i="17"/>
  <c r="BK138" i="17" s="1"/>
  <c r="BL53" i="17"/>
  <c r="BL105" i="17"/>
  <c r="BL132" i="17" s="1"/>
  <c r="BL159" i="17" s="1"/>
  <c r="BK80" i="17"/>
  <c r="BL57" i="17"/>
  <c r="BL109" i="17"/>
  <c r="BK84" i="17"/>
  <c r="BL56" i="17"/>
  <c r="BL108" i="17"/>
  <c r="BL135" i="17" s="1"/>
  <c r="BK83" i="17"/>
  <c r="BL104" i="17"/>
  <c r="BL131" i="17" s="1"/>
  <c r="BL52" i="17"/>
  <c r="BK79" i="17"/>
  <c r="BL96" i="17"/>
  <c r="BL44" i="17"/>
  <c r="BK71" i="17"/>
  <c r="BJ78" i="17"/>
  <c r="BN54" i="17"/>
  <c r="BN106" i="17"/>
  <c r="BM81" i="17"/>
  <c r="BJ118" i="17"/>
  <c r="BJ119" i="17" s="1"/>
  <c r="BK143" i="17"/>
  <c r="BJ170" i="17"/>
  <c r="BK123" i="17"/>
  <c r="BJ150" i="17"/>
  <c r="BK155" i="17"/>
  <c r="BK167" i="17"/>
  <c r="BK83" i="18"/>
  <c r="BK81" i="18"/>
  <c r="BK136" i="17"/>
  <c r="BJ163" i="17"/>
  <c r="BJ134" i="17"/>
  <c r="BI161" i="17"/>
  <c r="BL61" i="17"/>
  <c r="BL113" i="17"/>
  <c r="BL140" i="17" s="1"/>
  <c r="BK88" i="17"/>
  <c r="BL34" i="18"/>
  <c r="BL59" i="18"/>
  <c r="BL72" i="18" s="1"/>
  <c r="BK47" i="18"/>
  <c r="BK158" i="17"/>
  <c r="BL125" i="17"/>
  <c r="BK152" i="17"/>
  <c r="BK86" i="18"/>
  <c r="BL126" i="17"/>
  <c r="BK153" i="17"/>
  <c r="BL45" i="17"/>
  <c r="BL97" i="17"/>
  <c r="BK72" i="17"/>
  <c r="BK85" i="18"/>
  <c r="BJ164" i="17"/>
  <c r="BN46" i="17"/>
  <c r="BN98" i="17"/>
  <c r="BM73" i="17"/>
  <c r="BK162" i="17"/>
  <c r="BH172" i="17"/>
  <c r="BH88" i="18"/>
  <c r="BK141" i="17"/>
  <c r="BJ168" i="17"/>
  <c r="BJ139" i="17"/>
  <c r="BI166" i="17"/>
  <c r="BJ127" i="17"/>
  <c r="BI154" i="17"/>
  <c r="BL30" i="18"/>
  <c r="BL55" i="18"/>
  <c r="BL68" i="18" s="1"/>
  <c r="BK43" i="18"/>
  <c r="BK29" i="18"/>
  <c r="BJ37" i="18"/>
  <c r="BK54" i="18"/>
  <c r="BJ42" i="18"/>
  <c r="BK55" i="17"/>
  <c r="BK107" i="17"/>
  <c r="BJ82" i="17"/>
  <c r="BK82" i="18"/>
  <c r="BM133" i="17"/>
  <c r="BL160" i="17"/>
  <c r="BJ124" i="17"/>
  <c r="BI145" i="17"/>
  <c r="BI151" i="17"/>
  <c r="BK33" i="18"/>
  <c r="BK58" i="18"/>
  <c r="BJ46" i="18"/>
  <c r="BI75" i="18"/>
  <c r="BJ67" i="18"/>
  <c r="BI80" i="18"/>
  <c r="BK60" i="17"/>
  <c r="BK112" i="17"/>
  <c r="BJ87" i="17"/>
  <c r="BM62" i="17"/>
  <c r="BM114" i="17"/>
  <c r="BL89" i="17"/>
  <c r="BL32" i="18"/>
  <c r="BL57" i="18"/>
  <c r="BL70" i="18" s="1"/>
  <c r="BK45" i="18"/>
  <c r="BL49" i="17"/>
  <c r="BL101" i="17"/>
  <c r="BL128" i="17" s="1"/>
  <c r="BK76" i="17"/>
  <c r="BQ64" i="17"/>
  <c r="BQ116" i="17"/>
  <c r="BP91" i="17"/>
  <c r="BJ71" i="18"/>
  <c r="BI84" i="18"/>
  <c r="BK48" i="17"/>
  <c r="BK100" i="17"/>
  <c r="BJ75" i="17"/>
  <c r="BK142" i="17"/>
  <c r="BJ169" i="17"/>
  <c r="BJ419" i="16"/>
  <c r="BJ415" i="16"/>
  <c r="BJ399" i="16"/>
  <c r="BJ384" i="16"/>
  <c r="BJ369" i="16"/>
  <c r="BJ392" i="16"/>
  <c r="BJ371" i="16"/>
  <c r="BJ395" i="16"/>
  <c r="BJ367" i="16"/>
  <c r="BJ381" i="16"/>
  <c r="BJ379" i="16"/>
  <c r="BJ411" i="16"/>
  <c r="BJ383" i="16"/>
  <c r="BJ385" i="16"/>
  <c r="BJ403" i="16"/>
  <c r="BJ380" i="16"/>
  <c r="BJ373" i="16"/>
  <c r="BJ376" i="16"/>
  <c r="BJ377" i="16"/>
  <c r="BJ391" i="16"/>
  <c r="BJ407" i="16"/>
  <c r="BJ375" i="16"/>
  <c r="BJ387" i="16"/>
  <c r="BK334" i="16"/>
  <c r="BJ404" i="16"/>
  <c r="BL238" i="16"/>
  <c r="BL100" i="16"/>
  <c r="BK170" i="16"/>
  <c r="BJ389" i="16"/>
  <c r="BK352" i="16"/>
  <c r="BJ422" i="16"/>
  <c r="BK296" i="16"/>
  <c r="BJ366" i="16"/>
  <c r="BL242" i="16"/>
  <c r="BL104" i="16"/>
  <c r="BK174" i="16"/>
  <c r="BJ289" i="16"/>
  <c r="BJ290" i="16" s="1"/>
  <c r="BK304" i="16"/>
  <c r="BJ374" i="16"/>
  <c r="BK279" i="16"/>
  <c r="BK349" i="16" s="1"/>
  <c r="BK141" i="16"/>
  <c r="BJ211" i="16"/>
  <c r="BL274" i="16"/>
  <c r="BL136" i="16"/>
  <c r="BK206" i="16"/>
  <c r="BK339" i="16"/>
  <c r="BJ409" i="16"/>
  <c r="BK271" i="16"/>
  <c r="BK341" i="16" s="1"/>
  <c r="BK133" i="16"/>
  <c r="BJ203" i="16"/>
  <c r="BL260" i="16"/>
  <c r="BL122" i="16"/>
  <c r="BK192" i="16"/>
  <c r="BK231" i="16"/>
  <c r="BK301" i="16" s="1"/>
  <c r="BK93" i="16"/>
  <c r="BJ163" i="16"/>
  <c r="BK243" i="16"/>
  <c r="BK313" i="16" s="1"/>
  <c r="BK105" i="16"/>
  <c r="BJ175" i="16"/>
  <c r="BK342" i="16"/>
  <c r="BJ412" i="16"/>
  <c r="BK294" i="16"/>
  <c r="BJ364" i="16"/>
  <c r="BL277" i="16"/>
  <c r="BL139" i="16"/>
  <c r="BK209" i="16"/>
  <c r="BL276" i="16"/>
  <c r="BL138" i="16"/>
  <c r="BK208" i="16"/>
  <c r="BK257" i="16"/>
  <c r="BK327" i="16" s="1"/>
  <c r="BK119" i="16"/>
  <c r="BJ189" i="16"/>
  <c r="BK344" i="16"/>
  <c r="BJ414" i="16"/>
  <c r="BL282" i="16"/>
  <c r="BL144" i="16"/>
  <c r="BK214" i="16"/>
  <c r="BK263" i="16"/>
  <c r="BK333" i="16" s="1"/>
  <c r="BK125" i="16"/>
  <c r="BJ195" i="16"/>
  <c r="BK241" i="16"/>
  <c r="BK311" i="16" s="1"/>
  <c r="BK103" i="16"/>
  <c r="BJ173" i="16"/>
  <c r="BL262" i="16"/>
  <c r="BL124" i="16"/>
  <c r="BK194" i="16"/>
  <c r="BK351" i="16"/>
  <c r="BJ421" i="16"/>
  <c r="BK235" i="16"/>
  <c r="BK305" i="16" s="1"/>
  <c r="BK97" i="16"/>
  <c r="BJ167" i="16"/>
  <c r="BL266" i="16"/>
  <c r="BL128" i="16"/>
  <c r="BK198" i="16"/>
  <c r="BL246" i="16"/>
  <c r="BL108" i="16"/>
  <c r="BK178" i="16"/>
  <c r="BK343" i="16"/>
  <c r="BJ413" i="16"/>
  <c r="BK302" i="16"/>
  <c r="BJ372" i="16"/>
  <c r="BK332" i="16"/>
  <c r="BJ402" i="16"/>
  <c r="BK237" i="16"/>
  <c r="BK307" i="16" s="1"/>
  <c r="BK99" i="16"/>
  <c r="BJ169" i="16"/>
  <c r="BL261" i="16"/>
  <c r="BL123" i="16"/>
  <c r="BK193" i="16"/>
  <c r="BK348" i="16"/>
  <c r="BJ418" i="16"/>
  <c r="BK308" i="16"/>
  <c r="BJ378" i="16"/>
  <c r="BL250" i="16"/>
  <c r="BL112" i="16"/>
  <c r="BK182" i="16"/>
  <c r="BK240" i="16"/>
  <c r="BK310" i="16" s="1"/>
  <c r="BK102" i="16"/>
  <c r="BJ172" i="16"/>
  <c r="BL273" i="16"/>
  <c r="BL135" i="16"/>
  <c r="BK205" i="16"/>
  <c r="BK239" i="16"/>
  <c r="BK309" i="16" s="1"/>
  <c r="BK101" i="16"/>
  <c r="BJ171" i="16"/>
  <c r="BL256" i="16"/>
  <c r="BL118" i="16"/>
  <c r="BK188" i="16"/>
  <c r="BK225" i="16"/>
  <c r="BK87" i="16"/>
  <c r="BJ157" i="16"/>
  <c r="BK248" i="16"/>
  <c r="BK318" i="16" s="1"/>
  <c r="BK110" i="16"/>
  <c r="BJ180" i="16"/>
  <c r="BK227" i="16"/>
  <c r="BK297" i="16" s="1"/>
  <c r="BK89" i="16"/>
  <c r="BJ159" i="16"/>
  <c r="BJ397" i="16"/>
  <c r="BK249" i="16"/>
  <c r="BK319" i="16" s="1"/>
  <c r="BK111" i="16"/>
  <c r="BJ181" i="16"/>
  <c r="BK338" i="16"/>
  <c r="BJ408" i="16"/>
  <c r="BK245" i="16"/>
  <c r="BK315" i="16" s="1"/>
  <c r="BK107" i="16"/>
  <c r="BJ177" i="16"/>
  <c r="BK316" i="16"/>
  <c r="BJ386" i="16"/>
  <c r="BK252" i="16"/>
  <c r="BK322" i="16" s="1"/>
  <c r="BK114" i="16"/>
  <c r="BJ184" i="16"/>
  <c r="BL269" i="16"/>
  <c r="BL131" i="16"/>
  <c r="BK201" i="16"/>
  <c r="BK312" i="16"/>
  <c r="BJ382" i="16"/>
  <c r="BM272" i="16"/>
  <c r="BM134" i="16"/>
  <c r="BL204" i="16"/>
  <c r="BK230" i="16"/>
  <c r="BK300" i="16" s="1"/>
  <c r="BK92" i="16"/>
  <c r="BJ162" i="16"/>
  <c r="BL234" i="16"/>
  <c r="BL96" i="16"/>
  <c r="BK166" i="16"/>
  <c r="BK336" i="16"/>
  <c r="BJ406" i="16"/>
  <c r="BK324" i="16"/>
  <c r="BJ394" i="16"/>
  <c r="BM258" i="16"/>
  <c r="BM120" i="16"/>
  <c r="BL190" i="16"/>
  <c r="BJ388" i="16"/>
  <c r="BJ393" i="16"/>
  <c r="BL265" i="16"/>
  <c r="BL127" i="16"/>
  <c r="BK197" i="16"/>
  <c r="BK326" i="16"/>
  <c r="BJ396" i="16"/>
  <c r="BL226" i="16"/>
  <c r="BL88" i="16"/>
  <c r="BK158" i="16"/>
  <c r="BK236" i="16"/>
  <c r="BK306" i="16" s="1"/>
  <c r="BK98" i="16"/>
  <c r="BJ168" i="16"/>
  <c r="BK298" i="16"/>
  <c r="BJ368" i="16"/>
  <c r="BK244" i="16"/>
  <c r="BK314" i="16" s="1"/>
  <c r="BK106" i="16"/>
  <c r="BJ176" i="16"/>
  <c r="BL278" i="16"/>
  <c r="BL140" i="16"/>
  <c r="BK210" i="16"/>
  <c r="BK330" i="16"/>
  <c r="BJ400" i="16"/>
  <c r="BM228" i="16"/>
  <c r="BM90" i="16"/>
  <c r="BL160" i="16"/>
  <c r="BK320" i="16"/>
  <c r="BJ390" i="16"/>
  <c r="BL281" i="16"/>
  <c r="BL143" i="16"/>
  <c r="BK213" i="16"/>
  <c r="BK331" i="16"/>
  <c r="BJ401" i="16"/>
  <c r="BK347" i="16"/>
  <c r="BJ417" i="16"/>
  <c r="BK251" i="16"/>
  <c r="BK321" i="16" s="1"/>
  <c r="BK113" i="16"/>
  <c r="BJ183" i="16"/>
  <c r="BK335" i="16"/>
  <c r="BJ405" i="16"/>
  <c r="BL270" i="16"/>
  <c r="BL132" i="16"/>
  <c r="BK202" i="16"/>
  <c r="BK233" i="16"/>
  <c r="BK303" i="16" s="1"/>
  <c r="BK95" i="16"/>
  <c r="BJ165" i="16"/>
  <c r="BL254" i="16"/>
  <c r="BL116" i="16"/>
  <c r="BK186" i="16"/>
  <c r="BK229" i="16"/>
  <c r="BK299" i="16" s="1"/>
  <c r="BK91" i="16"/>
  <c r="BJ161" i="16"/>
  <c r="BL268" i="16"/>
  <c r="BL130" i="16"/>
  <c r="BK200" i="16"/>
  <c r="BK350" i="16"/>
  <c r="BJ420" i="16"/>
  <c r="BK253" i="16"/>
  <c r="BK323" i="16" s="1"/>
  <c r="BK115" i="16"/>
  <c r="BJ185" i="16"/>
  <c r="BJ295" i="16"/>
  <c r="BI365" i="16"/>
  <c r="BI429" i="16" s="1"/>
  <c r="BK328" i="16"/>
  <c r="BJ398" i="16"/>
  <c r="BL280" i="16"/>
  <c r="BL142" i="16"/>
  <c r="BK212" i="16"/>
  <c r="BK275" i="16"/>
  <c r="BK345" i="16" s="1"/>
  <c r="BK137" i="16"/>
  <c r="BJ207" i="16"/>
  <c r="BK259" i="16"/>
  <c r="BK329" i="16" s="1"/>
  <c r="BK121" i="16"/>
  <c r="BJ191" i="16"/>
  <c r="BK346" i="16"/>
  <c r="BJ416" i="16"/>
  <c r="BM264" i="16"/>
  <c r="BM126" i="16"/>
  <c r="BL196" i="16"/>
  <c r="BK255" i="16"/>
  <c r="BK325" i="16" s="1"/>
  <c r="BK117" i="16"/>
  <c r="BJ187" i="16"/>
  <c r="BI221" i="16"/>
  <c r="BJ370" i="16"/>
  <c r="BK267" i="16"/>
  <c r="BK337" i="16" s="1"/>
  <c r="BK129" i="16"/>
  <c r="BJ199" i="16"/>
  <c r="BK340" i="16"/>
  <c r="BJ410" i="16"/>
  <c r="BM232" i="16"/>
  <c r="BM94" i="16"/>
  <c r="BL164" i="16"/>
  <c r="BK247" i="16"/>
  <c r="BK317" i="16" s="1"/>
  <c r="BK109" i="16"/>
  <c r="BJ179" i="16"/>
  <c r="BJ126" i="15"/>
  <c r="BJ128" i="15"/>
  <c r="BJ119" i="14"/>
  <c r="BJ126" i="14"/>
  <c r="BJ120" i="14"/>
  <c r="BJ122" i="15"/>
  <c r="BJ125" i="15"/>
  <c r="BJ118" i="14"/>
  <c r="BJ124" i="15"/>
  <c r="BK80" i="15"/>
  <c r="BK101" i="15" s="1"/>
  <c r="BK39" i="15"/>
  <c r="BJ60" i="15"/>
  <c r="BK81" i="14"/>
  <c r="BK100" i="14" s="1"/>
  <c r="BK43" i="14"/>
  <c r="BJ63" i="14"/>
  <c r="BL86" i="14"/>
  <c r="BL48" i="14"/>
  <c r="BK68" i="14"/>
  <c r="BJ121" i="15"/>
  <c r="BK80" i="14"/>
  <c r="BK99" i="14" s="1"/>
  <c r="BK42" i="14"/>
  <c r="BJ62" i="14"/>
  <c r="BK106" i="15"/>
  <c r="BJ127" i="15"/>
  <c r="BK87" i="14"/>
  <c r="BK106" i="14" s="1"/>
  <c r="BK49" i="14"/>
  <c r="BJ69" i="14"/>
  <c r="BL78" i="14"/>
  <c r="BL97" i="14" s="1"/>
  <c r="BL40" i="14"/>
  <c r="BK60" i="14"/>
  <c r="BM85" i="15"/>
  <c r="BM44" i="15"/>
  <c r="BL65" i="15"/>
  <c r="BL82" i="14"/>
  <c r="BL101" i="14" s="1"/>
  <c r="BL44" i="14"/>
  <c r="BK64" i="14"/>
  <c r="BJ129" i="15"/>
  <c r="BJ123" i="15"/>
  <c r="BJ122" i="14"/>
  <c r="BK79" i="14"/>
  <c r="BK98" i="14" s="1"/>
  <c r="BK41" i="14"/>
  <c r="BJ61" i="14"/>
  <c r="BK87" i="15"/>
  <c r="BK108" i="15" s="1"/>
  <c r="BK46" i="15"/>
  <c r="BJ67" i="15"/>
  <c r="BI115" i="15"/>
  <c r="BJ99" i="15"/>
  <c r="BI120" i="15"/>
  <c r="BI136" i="15" s="1"/>
  <c r="BI72" i="14"/>
  <c r="BJ53" i="15"/>
  <c r="BK37" i="15"/>
  <c r="BL78" i="15" s="1"/>
  <c r="BJ58" i="15"/>
  <c r="BK83" i="15"/>
  <c r="BK104" i="15" s="1"/>
  <c r="BK42" i="15"/>
  <c r="BJ63" i="15"/>
  <c r="BJ123" i="14"/>
  <c r="BK76" i="14"/>
  <c r="BK38" i="14"/>
  <c r="BJ58" i="14"/>
  <c r="BJ94" i="15"/>
  <c r="BJ95" i="15" s="1"/>
  <c r="BK84" i="15"/>
  <c r="BK105" i="15" s="1"/>
  <c r="BK43" i="15"/>
  <c r="BJ64" i="15"/>
  <c r="BK75" i="14"/>
  <c r="BK94" i="14" s="1"/>
  <c r="BK37" i="14"/>
  <c r="BJ52" i="14"/>
  <c r="BJ57" i="14"/>
  <c r="BJ117" i="14"/>
  <c r="BJ125" i="14"/>
  <c r="BJ116" i="14"/>
  <c r="BI109" i="14"/>
  <c r="BI114" i="14"/>
  <c r="BI129" i="14" s="1"/>
  <c r="BJ124" i="14"/>
  <c r="BK86" i="15"/>
  <c r="BK107" i="15" s="1"/>
  <c r="BK45" i="15"/>
  <c r="BJ66" i="15"/>
  <c r="BK79" i="15"/>
  <c r="BK100" i="15" s="1"/>
  <c r="BK38" i="15"/>
  <c r="BJ59" i="15"/>
  <c r="BL83" i="14"/>
  <c r="BL102" i="14" s="1"/>
  <c r="BL45" i="14"/>
  <c r="BK65" i="14"/>
  <c r="BJ121" i="14"/>
  <c r="BK41" i="15"/>
  <c r="BK82" i="15"/>
  <c r="BK103" i="15" s="1"/>
  <c r="BJ62" i="15"/>
  <c r="BM84" i="14"/>
  <c r="BM103" i="14" s="1"/>
  <c r="BM46" i="14"/>
  <c r="BL66" i="14"/>
  <c r="BJ89" i="14"/>
  <c r="BJ90" i="14" s="1"/>
  <c r="BM77" i="14"/>
  <c r="BM96" i="14" s="1"/>
  <c r="BM39" i="14"/>
  <c r="BL59" i="14"/>
  <c r="BJ64" i="12"/>
  <c r="BK33" i="12"/>
  <c r="BK47" i="12"/>
  <c r="BJ36" i="12"/>
  <c r="BJ41" i="12"/>
  <c r="BJ50" i="12"/>
  <c r="BJ51" i="12" s="1"/>
  <c r="BK48" i="12"/>
  <c r="BK56" i="12" s="1"/>
  <c r="BK34" i="12"/>
  <c r="BJ42" i="12"/>
  <c r="BJ55" i="12"/>
  <c r="BI58" i="12"/>
  <c r="BI63" i="12"/>
  <c r="BI66" i="12" s="1"/>
  <c r="BK151" i="16" l="1"/>
  <c r="BL224" i="16"/>
  <c r="BL86" i="16"/>
  <c r="BK156" i="16"/>
  <c r="BI88" i="18"/>
  <c r="BK62" i="18"/>
  <c r="BK63" i="18" s="1"/>
  <c r="BM31" i="18"/>
  <c r="BM44" i="18" s="1"/>
  <c r="BM56" i="18"/>
  <c r="BM69" i="18" s="1"/>
  <c r="BL81" i="15"/>
  <c r="BL102" i="15" s="1"/>
  <c r="BL40" i="15"/>
  <c r="BK61" i="15"/>
  <c r="BK50" i="12"/>
  <c r="BK51" i="12" s="1"/>
  <c r="BL44" i="18"/>
  <c r="BM35" i="18"/>
  <c r="BM60" i="18"/>
  <c r="BM73" i="18" s="1"/>
  <c r="BJ74" i="15"/>
  <c r="BK95" i="14"/>
  <c r="BK115" i="14" s="1"/>
  <c r="BL105" i="14"/>
  <c r="BL85" i="14"/>
  <c r="BL104" i="14" s="1"/>
  <c r="BL47" i="14"/>
  <c r="BL67" i="14" s="1"/>
  <c r="BM50" i="17"/>
  <c r="BM102" i="17"/>
  <c r="BM129" i="17" s="1"/>
  <c r="BM156" i="17" s="1"/>
  <c r="BL77" i="17"/>
  <c r="BR47" i="17"/>
  <c r="BR74" i="17" s="1"/>
  <c r="BR99" i="17"/>
  <c r="BQ74" i="17"/>
  <c r="BL58" i="17"/>
  <c r="BL110" i="17"/>
  <c r="BL137" i="17" s="1"/>
  <c r="BL59" i="17"/>
  <c r="BL86" i="17" s="1"/>
  <c r="BL111" i="17"/>
  <c r="BL138" i="17" s="1"/>
  <c r="BL165" i="17" s="1"/>
  <c r="BK86" i="17"/>
  <c r="BO54" i="17"/>
  <c r="BO106" i="17"/>
  <c r="BN81" i="17"/>
  <c r="BM53" i="17"/>
  <c r="BM105" i="17"/>
  <c r="BM132" i="17" s="1"/>
  <c r="BL80" i="17"/>
  <c r="BM52" i="17"/>
  <c r="BM104" i="17"/>
  <c r="BM131" i="17" s="1"/>
  <c r="BL79" i="17"/>
  <c r="BM56" i="17"/>
  <c r="BM83" i="17" s="1"/>
  <c r="BM108" i="17"/>
  <c r="BM135" i="17" s="1"/>
  <c r="BL83" i="17"/>
  <c r="BM44" i="17"/>
  <c r="BM96" i="17"/>
  <c r="BL71" i="17"/>
  <c r="BK165" i="17"/>
  <c r="BM57" i="17"/>
  <c r="BM109" i="17"/>
  <c r="BM63" i="17"/>
  <c r="BM115" i="17"/>
  <c r="BL51" i="17"/>
  <c r="BL103" i="17"/>
  <c r="BL130" i="17" s="1"/>
  <c r="BL157" i="17" s="1"/>
  <c r="BJ93" i="17"/>
  <c r="BL84" i="17"/>
  <c r="BL143" i="17"/>
  <c r="BK170" i="17"/>
  <c r="BK118" i="17"/>
  <c r="BK119" i="17" s="1"/>
  <c r="BL123" i="17"/>
  <c r="BK150" i="17"/>
  <c r="BL155" i="17"/>
  <c r="BL167" i="17"/>
  <c r="BL83" i="18"/>
  <c r="BL60" i="17"/>
  <c r="BL112" i="17"/>
  <c r="BK87" i="17"/>
  <c r="BL162" i="17"/>
  <c r="BK164" i="17"/>
  <c r="BM126" i="17"/>
  <c r="BL153" i="17"/>
  <c r="BK134" i="17"/>
  <c r="BJ161" i="17"/>
  <c r="BN62" i="17"/>
  <c r="BN114" i="17"/>
  <c r="BM89" i="17"/>
  <c r="BL55" i="17"/>
  <c r="BL107" i="17"/>
  <c r="BK82" i="17"/>
  <c r="BL29" i="18"/>
  <c r="BK37" i="18"/>
  <c r="BL54" i="18"/>
  <c r="BK42" i="18"/>
  <c r="BN133" i="17"/>
  <c r="BM160" i="17"/>
  <c r="BK71" i="18"/>
  <c r="BJ84" i="18"/>
  <c r="BL85" i="18"/>
  <c r="BM125" i="17"/>
  <c r="BL152" i="17"/>
  <c r="BM49" i="17"/>
  <c r="BM101" i="17"/>
  <c r="BM128" i="17" s="1"/>
  <c r="BL76" i="17"/>
  <c r="BK67" i="18"/>
  <c r="BJ75" i="18"/>
  <c r="BJ80" i="18"/>
  <c r="BK127" i="17"/>
  <c r="BJ154" i="17"/>
  <c r="BO46" i="17"/>
  <c r="BO98" i="17"/>
  <c r="BN73" i="17"/>
  <c r="BL136" i="17"/>
  <c r="BK163" i="17"/>
  <c r="BL33" i="18"/>
  <c r="BL58" i="18"/>
  <c r="BK46" i="18"/>
  <c r="BL81" i="18"/>
  <c r="BI172" i="17"/>
  <c r="BL82" i="18"/>
  <c r="BK66" i="17"/>
  <c r="BM34" i="18"/>
  <c r="BM59" i="18"/>
  <c r="BM72" i="18" s="1"/>
  <c r="BL47" i="18"/>
  <c r="BR64" i="17"/>
  <c r="BR116" i="17"/>
  <c r="BQ91" i="17"/>
  <c r="BL141" i="17"/>
  <c r="BK168" i="17"/>
  <c r="BL86" i="18"/>
  <c r="BL158" i="17"/>
  <c r="BL142" i="17"/>
  <c r="BK169" i="17"/>
  <c r="BL48" i="17"/>
  <c r="BL100" i="17"/>
  <c r="BK75" i="17"/>
  <c r="BM32" i="18"/>
  <c r="BM57" i="18"/>
  <c r="BM70" i="18" s="1"/>
  <c r="BL45" i="18"/>
  <c r="BK124" i="17"/>
  <c r="BJ145" i="17"/>
  <c r="BJ151" i="17"/>
  <c r="BJ50" i="18"/>
  <c r="BM30" i="18"/>
  <c r="BM55" i="18"/>
  <c r="BM68" i="18" s="1"/>
  <c r="BL43" i="18"/>
  <c r="BK139" i="17"/>
  <c r="BJ166" i="17"/>
  <c r="BM45" i="17"/>
  <c r="BM97" i="17"/>
  <c r="BL72" i="17"/>
  <c r="BM61" i="17"/>
  <c r="BM113" i="17"/>
  <c r="BM140" i="17" s="1"/>
  <c r="BL88" i="17"/>
  <c r="BK369" i="16"/>
  <c r="BK375" i="16"/>
  <c r="BK381" i="16"/>
  <c r="BK383" i="16"/>
  <c r="BK385" i="16"/>
  <c r="BK367" i="16"/>
  <c r="BK411" i="16"/>
  <c r="BK376" i="16"/>
  <c r="BK384" i="16"/>
  <c r="BK399" i="16"/>
  <c r="BK403" i="16"/>
  <c r="BK371" i="16"/>
  <c r="BK389" i="16"/>
  <c r="BK388" i="16"/>
  <c r="BK380" i="16"/>
  <c r="BK419" i="16"/>
  <c r="BK387" i="16"/>
  <c r="BK407" i="16"/>
  <c r="BK415" i="16"/>
  <c r="BK373" i="16"/>
  <c r="BK391" i="16"/>
  <c r="BK379" i="16"/>
  <c r="BL308" i="16"/>
  <c r="BK378" i="16"/>
  <c r="BL343" i="16"/>
  <c r="BK413" i="16"/>
  <c r="BL267" i="16"/>
  <c r="BL337" i="16" s="1"/>
  <c r="BL129" i="16"/>
  <c r="BK199" i="16"/>
  <c r="BL275" i="16"/>
  <c r="BL345" i="16" s="1"/>
  <c r="BL137" i="16"/>
  <c r="BK207" i="16"/>
  <c r="BK295" i="16"/>
  <c r="BK359" i="16" s="1"/>
  <c r="BJ365" i="16"/>
  <c r="BJ429" i="16" s="1"/>
  <c r="BL229" i="16"/>
  <c r="BL299" i="16" s="1"/>
  <c r="BL91" i="16"/>
  <c r="BK161" i="16"/>
  <c r="BL347" i="16"/>
  <c r="BK417" i="16"/>
  <c r="BM281" i="16"/>
  <c r="BM143" i="16"/>
  <c r="BL213" i="16"/>
  <c r="BM234" i="16"/>
  <c r="BM96" i="16"/>
  <c r="BL166" i="16"/>
  <c r="BM256" i="16"/>
  <c r="BM118" i="16"/>
  <c r="BL188" i="16"/>
  <c r="BM266" i="16"/>
  <c r="BM128" i="16"/>
  <c r="BL198" i="16"/>
  <c r="BL257" i="16"/>
  <c r="BL327" i="16" s="1"/>
  <c r="BL119" i="16"/>
  <c r="BK189" i="16"/>
  <c r="BL255" i="16"/>
  <c r="BL325" i="16" s="1"/>
  <c r="BL117" i="16"/>
  <c r="BK187" i="16"/>
  <c r="BK393" i="16"/>
  <c r="BL240" i="16"/>
  <c r="BL310" i="16" s="1"/>
  <c r="BL102" i="16"/>
  <c r="BK172" i="16"/>
  <c r="BM242" i="16"/>
  <c r="BM104" i="16"/>
  <c r="BL174" i="16"/>
  <c r="BN232" i="16"/>
  <c r="BN94" i="16"/>
  <c r="BM164" i="16"/>
  <c r="BL233" i="16"/>
  <c r="BL303" i="16" s="1"/>
  <c r="BL95" i="16"/>
  <c r="BK165" i="16"/>
  <c r="BL236" i="16"/>
  <c r="BL306" i="16" s="1"/>
  <c r="BL98" i="16"/>
  <c r="BK168" i="16"/>
  <c r="BL252" i="16"/>
  <c r="BL322" i="16" s="1"/>
  <c r="BL114" i="16"/>
  <c r="BK184" i="16"/>
  <c r="BL245" i="16"/>
  <c r="BL315" i="16" s="1"/>
  <c r="BL107" i="16"/>
  <c r="BK177" i="16"/>
  <c r="BL227" i="16"/>
  <c r="BL297" i="16" s="1"/>
  <c r="BL89" i="16"/>
  <c r="BK159" i="16"/>
  <c r="BL302" i="16"/>
  <c r="BK372" i="16"/>
  <c r="BL351" i="16"/>
  <c r="BK421" i="16"/>
  <c r="BM282" i="16"/>
  <c r="BM144" i="16"/>
  <c r="BL214" i="16"/>
  <c r="BM260" i="16"/>
  <c r="BM122" i="16"/>
  <c r="BL192" i="16"/>
  <c r="BL352" i="16"/>
  <c r="BK422" i="16"/>
  <c r="BN272" i="16"/>
  <c r="BN134" i="16"/>
  <c r="BM204" i="16"/>
  <c r="BL338" i="16"/>
  <c r="BK408" i="16"/>
  <c r="BL328" i="16"/>
  <c r="BK398" i="16"/>
  <c r="BL253" i="16"/>
  <c r="BL323" i="16" s="1"/>
  <c r="BL115" i="16"/>
  <c r="BK185" i="16"/>
  <c r="BM268" i="16"/>
  <c r="BM130" i="16"/>
  <c r="BL200" i="16"/>
  <c r="BL330" i="16"/>
  <c r="BK400" i="16"/>
  <c r="BM265" i="16"/>
  <c r="BM127" i="16"/>
  <c r="BL197" i="16"/>
  <c r="BM269" i="16"/>
  <c r="BM131" i="16"/>
  <c r="BL201" i="16"/>
  <c r="BL249" i="16"/>
  <c r="BL319" i="16" s="1"/>
  <c r="BL111" i="16"/>
  <c r="BK181" i="16"/>
  <c r="BJ221" i="16"/>
  <c r="BL237" i="16"/>
  <c r="BL307" i="16" s="1"/>
  <c r="BL99" i="16"/>
  <c r="BK169" i="16"/>
  <c r="BL243" i="16"/>
  <c r="BL313" i="16" s="1"/>
  <c r="BL105" i="16"/>
  <c r="BK175" i="16"/>
  <c r="BL339" i="16"/>
  <c r="BK409" i="16"/>
  <c r="BM274" i="16"/>
  <c r="BM136" i="16"/>
  <c r="BL206" i="16"/>
  <c r="BL334" i="16"/>
  <c r="BK404" i="16"/>
  <c r="BL324" i="16"/>
  <c r="BK394" i="16"/>
  <c r="BK392" i="16"/>
  <c r="BL335" i="16"/>
  <c r="BK405" i="16"/>
  <c r="BL251" i="16"/>
  <c r="BL321" i="16" s="1"/>
  <c r="BL113" i="16"/>
  <c r="BK183" i="16"/>
  <c r="BL320" i="16"/>
  <c r="BK390" i="16"/>
  <c r="BL225" i="16"/>
  <c r="BL87" i="16"/>
  <c r="BK157" i="16"/>
  <c r="BM250" i="16"/>
  <c r="BM112" i="16"/>
  <c r="BL182" i="16"/>
  <c r="BM262" i="16"/>
  <c r="BM124" i="16"/>
  <c r="BL194" i="16"/>
  <c r="BM276" i="16"/>
  <c r="BM138" i="16"/>
  <c r="BL208" i="16"/>
  <c r="BL294" i="16"/>
  <c r="BK364" i="16"/>
  <c r="BL279" i="16"/>
  <c r="BL349" i="16" s="1"/>
  <c r="BL141" i="16"/>
  <c r="BK211" i="16"/>
  <c r="BL340" i="16"/>
  <c r="BK410" i="16"/>
  <c r="BL346" i="16"/>
  <c r="BK416" i="16"/>
  <c r="BL331" i="16"/>
  <c r="BK401" i="16"/>
  <c r="BL244" i="16"/>
  <c r="BL314" i="16" s="1"/>
  <c r="BL106" i="16"/>
  <c r="BK176" i="16"/>
  <c r="BM226" i="16"/>
  <c r="BM88" i="16"/>
  <c r="BL158" i="16"/>
  <c r="BN258" i="16"/>
  <c r="BN120" i="16"/>
  <c r="BM190" i="16"/>
  <c r="BL336" i="16"/>
  <c r="BK406" i="16"/>
  <c r="BK289" i="16"/>
  <c r="BK290" i="16" s="1"/>
  <c r="BM273" i="16"/>
  <c r="BM135" i="16"/>
  <c r="BL205" i="16"/>
  <c r="BM261" i="16"/>
  <c r="BM123" i="16"/>
  <c r="BL193" i="16"/>
  <c r="BL235" i="16"/>
  <c r="BL305" i="16" s="1"/>
  <c r="BL97" i="16"/>
  <c r="BK167" i="16"/>
  <c r="BL263" i="16"/>
  <c r="BL333" i="16" s="1"/>
  <c r="BL125" i="16"/>
  <c r="BK195" i="16"/>
  <c r="BJ359" i="16"/>
  <c r="BL304" i="16"/>
  <c r="BK374" i="16"/>
  <c r="BN228" i="16"/>
  <c r="BN90" i="16"/>
  <c r="BM160" i="16"/>
  <c r="BL230" i="16"/>
  <c r="BL300" i="16" s="1"/>
  <c r="BL92" i="16"/>
  <c r="BK162" i="16"/>
  <c r="BK395" i="16"/>
  <c r="BK370" i="16"/>
  <c r="BL259" i="16"/>
  <c r="BL329" i="16" s="1"/>
  <c r="BL121" i="16"/>
  <c r="BK191" i="16"/>
  <c r="BM280" i="16"/>
  <c r="BM142" i="16"/>
  <c r="BL212" i="16"/>
  <c r="BL350" i="16"/>
  <c r="BK420" i="16"/>
  <c r="BM254" i="16"/>
  <c r="BM116" i="16"/>
  <c r="BL186" i="16"/>
  <c r="BL316" i="16"/>
  <c r="BK386" i="16"/>
  <c r="BK397" i="16"/>
  <c r="BL348" i="16"/>
  <c r="BK418" i="16"/>
  <c r="BM246" i="16"/>
  <c r="BM108" i="16"/>
  <c r="BL178" i="16"/>
  <c r="BL344" i="16"/>
  <c r="BK414" i="16"/>
  <c r="BL231" i="16"/>
  <c r="BL301" i="16" s="1"/>
  <c r="BL93" i="16"/>
  <c r="BK163" i="16"/>
  <c r="BM238" i="16"/>
  <c r="BM100" i="16"/>
  <c r="BL170" i="16"/>
  <c r="BL326" i="16"/>
  <c r="BK396" i="16"/>
  <c r="BL332" i="16"/>
  <c r="BK402" i="16"/>
  <c r="BL271" i="16"/>
  <c r="BL341" i="16" s="1"/>
  <c r="BL133" i="16"/>
  <c r="BK203" i="16"/>
  <c r="BK377" i="16"/>
  <c r="BL247" i="16"/>
  <c r="BL317" i="16" s="1"/>
  <c r="BL109" i="16"/>
  <c r="BK179" i="16"/>
  <c r="BN264" i="16"/>
  <c r="BN126" i="16"/>
  <c r="BM196" i="16"/>
  <c r="BM270" i="16"/>
  <c r="BM132" i="16"/>
  <c r="BL202" i="16"/>
  <c r="BM278" i="16"/>
  <c r="BM140" i="16"/>
  <c r="BL210" i="16"/>
  <c r="BL298" i="16"/>
  <c r="BK368" i="16"/>
  <c r="BL312" i="16"/>
  <c r="BK382" i="16"/>
  <c r="BL248" i="16"/>
  <c r="BL318" i="16" s="1"/>
  <c r="BL110" i="16"/>
  <c r="BK180" i="16"/>
  <c r="BL239" i="16"/>
  <c r="BL309" i="16" s="1"/>
  <c r="BL101" i="16"/>
  <c r="BK171" i="16"/>
  <c r="BL241" i="16"/>
  <c r="BL311" i="16" s="1"/>
  <c r="BL103" i="16"/>
  <c r="BK173" i="16"/>
  <c r="BM277" i="16"/>
  <c r="BM139" i="16"/>
  <c r="BL209" i="16"/>
  <c r="BL342" i="16"/>
  <c r="BK412" i="16"/>
  <c r="BL296" i="16"/>
  <c r="BK366" i="16"/>
  <c r="BK121" i="15"/>
  <c r="BK120" i="14"/>
  <c r="BK119" i="14"/>
  <c r="BK128" i="15"/>
  <c r="BK122" i="15"/>
  <c r="BK118" i="14"/>
  <c r="BK129" i="15"/>
  <c r="BK126" i="14"/>
  <c r="BK126" i="15"/>
  <c r="BK125" i="15"/>
  <c r="BL80" i="14"/>
  <c r="BL99" i="14" s="1"/>
  <c r="BL42" i="14"/>
  <c r="BK62" i="14"/>
  <c r="BM83" i="14"/>
  <c r="BM102" i="14" s="1"/>
  <c r="BM45" i="14"/>
  <c r="BL65" i="14"/>
  <c r="BK89" i="14"/>
  <c r="BK90" i="14" s="1"/>
  <c r="BK123" i="15"/>
  <c r="BN85" i="15"/>
  <c r="BN44" i="15"/>
  <c r="BM65" i="15"/>
  <c r="BL87" i="14"/>
  <c r="BL106" i="14" s="1"/>
  <c r="BL49" i="14"/>
  <c r="BK69" i="14"/>
  <c r="BL80" i="15"/>
  <c r="BL101" i="15" s="1"/>
  <c r="BL39" i="15"/>
  <c r="BK60" i="15"/>
  <c r="BK124" i="15"/>
  <c r="BM78" i="14"/>
  <c r="BM97" i="14" s="1"/>
  <c r="BM40" i="14"/>
  <c r="BL60" i="14"/>
  <c r="BL82" i="15"/>
  <c r="BL103" i="15" s="1"/>
  <c r="BL41" i="15"/>
  <c r="BK62" i="15"/>
  <c r="BK117" i="14"/>
  <c r="BL76" i="14"/>
  <c r="BL38" i="14"/>
  <c r="BK58" i="14"/>
  <c r="BK53" i="15"/>
  <c r="BL37" i="15"/>
  <c r="BM78" i="15" s="1"/>
  <c r="BK58" i="15"/>
  <c r="BL79" i="14"/>
  <c r="BL98" i="14" s="1"/>
  <c r="BL41" i="14"/>
  <c r="BK61" i="14"/>
  <c r="BM82" i="14"/>
  <c r="BM101" i="14" s="1"/>
  <c r="BM44" i="14"/>
  <c r="BL64" i="14"/>
  <c r="BL79" i="15"/>
  <c r="BL100" i="15" s="1"/>
  <c r="BL38" i="15"/>
  <c r="BK59" i="15"/>
  <c r="BL86" i="15"/>
  <c r="BL107" i="15" s="1"/>
  <c r="BL45" i="15"/>
  <c r="BK66" i="15"/>
  <c r="BL75" i="14"/>
  <c r="BL94" i="14" s="1"/>
  <c r="BK52" i="14"/>
  <c r="BL37" i="14"/>
  <c r="BK57" i="14"/>
  <c r="BK116" i="14"/>
  <c r="BL83" i="15"/>
  <c r="BL104" i="15" s="1"/>
  <c r="BL42" i="15"/>
  <c r="BK63" i="15"/>
  <c r="BM86" i="14"/>
  <c r="BM48" i="14"/>
  <c r="BL68" i="14"/>
  <c r="BN77" i="14"/>
  <c r="BN96" i="14" s="1"/>
  <c r="BN39" i="14"/>
  <c r="BM59" i="14"/>
  <c r="BK121" i="14"/>
  <c r="BK124" i="14"/>
  <c r="BK94" i="15"/>
  <c r="BK95" i="15" s="1"/>
  <c r="BL87" i="15"/>
  <c r="BL108" i="15" s="1"/>
  <c r="BL46" i="15"/>
  <c r="BK67" i="15"/>
  <c r="BK123" i="14"/>
  <c r="BN84" i="14"/>
  <c r="BN103" i="14" s="1"/>
  <c r="BN46" i="14"/>
  <c r="BM66" i="14"/>
  <c r="BL84" i="15"/>
  <c r="BL105" i="15" s="1"/>
  <c r="BL43" i="15"/>
  <c r="BK64" i="15"/>
  <c r="BJ109" i="14"/>
  <c r="BJ114" i="14"/>
  <c r="BJ129" i="14" s="1"/>
  <c r="BK125" i="14"/>
  <c r="BJ72" i="14"/>
  <c r="BJ115" i="15"/>
  <c r="BK99" i="15"/>
  <c r="BJ120" i="15"/>
  <c r="BJ136" i="15" s="1"/>
  <c r="BK122" i="14"/>
  <c r="BL106" i="15"/>
  <c r="BK127" i="15"/>
  <c r="BL81" i="14"/>
  <c r="BL100" i="14" s="1"/>
  <c r="BL43" i="14"/>
  <c r="BK63" i="14"/>
  <c r="BK64" i="12"/>
  <c r="BL48" i="12"/>
  <c r="BL56" i="12" s="1"/>
  <c r="BL34" i="12"/>
  <c r="BK42" i="12"/>
  <c r="BK55" i="12"/>
  <c r="BJ58" i="12"/>
  <c r="BJ63" i="12"/>
  <c r="BJ66" i="12" s="1"/>
  <c r="BL47" i="12"/>
  <c r="BL33" i="12"/>
  <c r="BK36" i="12"/>
  <c r="BK41" i="12"/>
  <c r="BJ44" i="12"/>
  <c r="BL151" i="16" l="1"/>
  <c r="BM224" i="16"/>
  <c r="BM86" i="16"/>
  <c r="BL156" i="16"/>
  <c r="BJ88" i="18"/>
  <c r="BK44" i="12"/>
  <c r="BL50" i="12"/>
  <c r="BL51" i="12" s="1"/>
  <c r="BL61" i="15"/>
  <c r="BM81" i="15"/>
  <c r="BM102" i="15" s="1"/>
  <c r="BM40" i="15"/>
  <c r="BN35" i="18"/>
  <c r="BN48" i="18" s="1"/>
  <c r="BN60" i="18"/>
  <c r="BN73" i="18" s="1"/>
  <c r="BM48" i="18"/>
  <c r="BN56" i="18"/>
  <c r="BN69" i="18" s="1"/>
  <c r="BN31" i="18"/>
  <c r="BN44" i="18" s="1"/>
  <c r="BK74" i="15"/>
  <c r="BM105" i="14"/>
  <c r="BL95" i="14"/>
  <c r="BL115" i="14" s="1"/>
  <c r="BM85" i="14"/>
  <c r="BM104" i="14" s="1"/>
  <c r="BM47" i="14"/>
  <c r="BM67" i="14" s="1"/>
  <c r="BL89" i="14"/>
  <c r="BL90" i="14" s="1"/>
  <c r="BK93" i="17"/>
  <c r="BN50" i="17"/>
  <c r="BN102" i="17"/>
  <c r="BN129" i="17" s="1"/>
  <c r="BN156" i="17" s="1"/>
  <c r="BM77" i="17"/>
  <c r="BM58" i="17"/>
  <c r="BM85" i="17" s="1"/>
  <c r="BM110" i="17"/>
  <c r="BM137" i="17" s="1"/>
  <c r="BL85" i="17"/>
  <c r="BS47" i="17"/>
  <c r="BS74" i="17" s="1"/>
  <c r="BS99" i="17"/>
  <c r="BN57" i="17"/>
  <c r="BN84" i="17" s="1"/>
  <c r="BN109" i="17"/>
  <c r="BM84" i="17"/>
  <c r="BN44" i="17"/>
  <c r="BN96" i="17"/>
  <c r="BM71" i="17"/>
  <c r="BN52" i="17"/>
  <c r="BN104" i="17"/>
  <c r="BN131" i="17" s="1"/>
  <c r="BM79" i="17"/>
  <c r="BP54" i="17"/>
  <c r="BP106" i="17"/>
  <c r="BO81" i="17"/>
  <c r="BM103" i="17"/>
  <c r="BM130" i="17" s="1"/>
  <c r="BM157" i="17" s="1"/>
  <c r="BM51" i="17"/>
  <c r="BM78" i="17" s="1"/>
  <c r="BL78" i="17"/>
  <c r="BM59" i="17"/>
  <c r="BM111" i="17"/>
  <c r="BM138" i="17" s="1"/>
  <c r="BM165" i="17" s="1"/>
  <c r="BM159" i="17"/>
  <c r="BN115" i="17"/>
  <c r="BN63" i="17"/>
  <c r="BM90" i="17"/>
  <c r="BN108" i="17"/>
  <c r="BN135" i="17" s="1"/>
  <c r="BN56" i="17"/>
  <c r="BN105" i="17"/>
  <c r="BN132" i="17" s="1"/>
  <c r="BN53" i="17"/>
  <c r="BM80" i="17"/>
  <c r="BM143" i="17"/>
  <c r="BL170" i="17"/>
  <c r="BM123" i="17"/>
  <c r="BL150" i="17"/>
  <c r="BL118" i="17"/>
  <c r="BL119" i="17" s="1"/>
  <c r="BM155" i="17"/>
  <c r="BM83" i="18"/>
  <c r="BM167" i="17"/>
  <c r="BM81" i="18"/>
  <c r="BM141" i="17"/>
  <c r="BL168" i="17"/>
  <c r="BM136" i="17"/>
  <c r="BL163" i="17"/>
  <c r="BP46" i="17"/>
  <c r="BP98" i="17"/>
  <c r="BO73" i="17"/>
  <c r="BN30" i="18"/>
  <c r="BN55" i="18"/>
  <c r="BN68" i="18" s="1"/>
  <c r="BM43" i="18"/>
  <c r="BL124" i="17"/>
  <c r="BK145" i="17"/>
  <c r="BK151" i="17"/>
  <c r="BM142" i="17"/>
  <c r="BL169" i="17"/>
  <c r="BO62" i="17"/>
  <c r="BO114" i="17"/>
  <c r="BN89" i="17"/>
  <c r="BM60" i="17"/>
  <c r="BM112" i="17"/>
  <c r="BL87" i="17"/>
  <c r="BL127" i="17"/>
  <c r="BK154" i="17"/>
  <c r="BN49" i="17"/>
  <c r="BN101" i="17"/>
  <c r="BN128" i="17" s="1"/>
  <c r="BM76" i="17"/>
  <c r="BN125" i="17"/>
  <c r="BM152" i="17"/>
  <c r="BL164" i="17"/>
  <c r="BL71" i="18"/>
  <c r="BK84" i="18"/>
  <c r="BL134" i="17"/>
  <c r="BK161" i="17"/>
  <c r="BM86" i="18"/>
  <c r="BL37" i="18"/>
  <c r="BM29" i="18"/>
  <c r="BM54" i="18"/>
  <c r="BL42" i="18"/>
  <c r="BN45" i="17"/>
  <c r="BN97" i="17"/>
  <c r="BM72" i="17"/>
  <c r="BN61" i="17"/>
  <c r="BN113" i="17"/>
  <c r="BN140" i="17" s="1"/>
  <c r="BM88" i="17"/>
  <c r="BM162" i="17"/>
  <c r="BM85" i="18"/>
  <c r="BO133" i="17"/>
  <c r="BN160" i="17"/>
  <c r="BM55" i="17"/>
  <c r="BM107" i="17"/>
  <c r="BL82" i="17"/>
  <c r="BL139" i="17"/>
  <c r="BK166" i="17"/>
  <c r="BM158" i="17"/>
  <c r="BM33" i="18"/>
  <c r="BM58" i="18"/>
  <c r="BL46" i="18"/>
  <c r="BL62" i="18"/>
  <c r="BL63" i="18" s="1"/>
  <c r="BN32" i="18"/>
  <c r="BN57" i="18"/>
  <c r="BN70" i="18" s="1"/>
  <c r="BM45" i="18"/>
  <c r="BN34" i="18"/>
  <c r="BN59" i="18"/>
  <c r="BN72" i="18" s="1"/>
  <c r="BM47" i="18"/>
  <c r="BM82" i="18"/>
  <c r="BS64" i="17"/>
  <c r="BS91" i="17" s="1"/>
  <c r="BS116" i="17"/>
  <c r="BR91" i="17"/>
  <c r="BK50" i="18"/>
  <c r="BN126" i="17"/>
  <c r="BM153" i="17"/>
  <c r="BL66" i="17"/>
  <c r="BJ172" i="17"/>
  <c r="BM48" i="17"/>
  <c r="BM100" i="17"/>
  <c r="BL75" i="17"/>
  <c r="BL67" i="18"/>
  <c r="BK75" i="18"/>
  <c r="BK80" i="18"/>
  <c r="BL381" i="16"/>
  <c r="BL391" i="16"/>
  <c r="BL383" i="16"/>
  <c r="BL389" i="16"/>
  <c r="BL373" i="16"/>
  <c r="BL380" i="16"/>
  <c r="BL369" i="16"/>
  <c r="BL379" i="16"/>
  <c r="BL411" i="16"/>
  <c r="BL399" i="16"/>
  <c r="BL384" i="16"/>
  <c r="BL419" i="16"/>
  <c r="BL371" i="16"/>
  <c r="BL367" i="16"/>
  <c r="BL385" i="16"/>
  <c r="BL387" i="16"/>
  <c r="BL403" i="16"/>
  <c r="BL376" i="16"/>
  <c r="BL393" i="16"/>
  <c r="BL415" i="16"/>
  <c r="BL375" i="16"/>
  <c r="BM296" i="16"/>
  <c r="BL366" i="16"/>
  <c r="BM312" i="16"/>
  <c r="BL382" i="16"/>
  <c r="BM348" i="16"/>
  <c r="BL418" i="16"/>
  <c r="BM316" i="16"/>
  <c r="BL386" i="16"/>
  <c r="BM263" i="16"/>
  <c r="BM333" i="16" s="1"/>
  <c r="BM125" i="16"/>
  <c r="BL195" i="16"/>
  <c r="BN261" i="16"/>
  <c r="BN123" i="16"/>
  <c r="BM193" i="16"/>
  <c r="BM331" i="16"/>
  <c r="BL401" i="16"/>
  <c r="BM294" i="16"/>
  <c r="BL364" i="16"/>
  <c r="BN262" i="16"/>
  <c r="BN124" i="16"/>
  <c r="BM194" i="16"/>
  <c r="BM225" i="16"/>
  <c r="BM87" i="16"/>
  <c r="BL157" i="16"/>
  <c r="BM324" i="16"/>
  <c r="BL394" i="16"/>
  <c r="BM339" i="16"/>
  <c r="BL409" i="16"/>
  <c r="BM249" i="16"/>
  <c r="BM319" i="16" s="1"/>
  <c r="BM111" i="16"/>
  <c r="BL181" i="16"/>
  <c r="BM253" i="16"/>
  <c r="BM323" i="16" s="1"/>
  <c r="BM115" i="16"/>
  <c r="BL185" i="16"/>
  <c r="BN260" i="16"/>
  <c r="BN122" i="16"/>
  <c r="BM192" i="16"/>
  <c r="BM233" i="16"/>
  <c r="BM303" i="16" s="1"/>
  <c r="BM95" i="16"/>
  <c r="BL165" i="16"/>
  <c r="BN266" i="16"/>
  <c r="BN128" i="16"/>
  <c r="BM198" i="16"/>
  <c r="BM338" i="16"/>
  <c r="BL408" i="16"/>
  <c r="BM252" i="16"/>
  <c r="BM322" i="16" s="1"/>
  <c r="BM114" i="16"/>
  <c r="BL184" i="16"/>
  <c r="BN277" i="16"/>
  <c r="BN139" i="16"/>
  <c r="BM209" i="16"/>
  <c r="BM248" i="16"/>
  <c r="BM318" i="16" s="1"/>
  <c r="BM110" i="16"/>
  <c r="BL180" i="16"/>
  <c r="BN270" i="16"/>
  <c r="BN132" i="16"/>
  <c r="BM202" i="16"/>
  <c r="BM271" i="16"/>
  <c r="BM341" i="16" s="1"/>
  <c r="BM133" i="16"/>
  <c r="BL203" i="16"/>
  <c r="BM326" i="16"/>
  <c r="BL396" i="16"/>
  <c r="BM344" i="16"/>
  <c r="BL414" i="16"/>
  <c r="BM279" i="16"/>
  <c r="BM349" i="16" s="1"/>
  <c r="BM141" i="16"/>
  <c r="BL211" i="16"/>
  <c r="BL289" i="16"/>
  <c r="BL290" i="16" s="1"/>
  <c r="BM237" i="16"/>
  <c r="BM307" i="16" s="1"/>
  <c r="BM99" i="16"/>
  <c r="BL169" i="16"/>
  <c r="BO272" i="16"/>
  <c r="BO134" i="16"/>
  <c r="BN204" i="16"/>
  <c r="BM240" i="16"/>
  <c r="BM310" i="16" s="1"/>
  <c r="BM102" i="16"/>
  <c r="BL172" i="16"/>
  <c r="BN234" i="16"/>
  <c r="BN96" i="16"/>
  <c r="BM166" i="16"/>
  <c r="BM229" i="16"/>
  <c r="BM299" i="16" s="1"/>
  <c r="BM91" i="16"/>
  <c r="BL161" i="16"/>
  <c r="BM275" i="16"/>
  <c r="BM345" i="16" s="1"/>
  <c r="BM137" i="16"/>
  <c r="BL207" i="16"/>
  <c r="BM350" i="16"/>
  <c r="BL420" i="16"/>
  <c r="BO258" i="16"/>
  <c r="BO120" i="16"/>
  <c r="BN190" i="16"/>
  <c r="BL370" i="16"/>
  <c r="BO228" i="16"/>
  <c r="BO90" i="16"/>
  <c r="BN160" i="16"/>
  <c r="BN226" i="16"/>
  <c r="BN88" i="16"/>
  <c r="BM158" i="16"/>
  <c r="BM335" i="16"/>
  <c r="BL405" i="16"/>
  <c r="BM334" i="16"/>
  <c r="BL404" i="16"/>
  <c r="BM330" i="16"/>
  <c r="BL400" i="16"/>
  <c r="BM245" i="16"/>
  <c r="BM315" i="16" s="1"/>
  <c r="BM107" i="16"/>
  <c r="BL177" i="16"/>
  <c r="BN242" i="16"/>
  <c r="BN104" i="16"/>
  <c r="BM174" i="16"/>
  <c r="BM343" i="16"/>
  <c r="BL413" i="16"/>
  <c r="BM241" i="16"/>
  <c r="BM311" i="16" s="1"/>
  <c r="BM103" i="16"/>
  <c r="BL173" i="16"/>
  <c r="BM230" i="16"/>
  <c r="BM300" i="16" s="1"/>
  <c r="BM92" i="16"/>
  <c r="BL162" i="16"/>
  <c r="BK221" i="16"/>
  <c r="BM255" i="16"/>
  <c r="BM325" i="16" s="1"/>
  <c r="BM117" i="16"/>
  <c r="BL187" i="16"/>
  <c r="BM347" i="16"/>
  <c r="BL417" i="16"/>
  <c r="BM308" i="16"/>
  <c r="BL378" i="16"/>
  <c r="BM298" i="16"/>
  <c r="BL368" i="16"/>
  <c r="BN246" i="16"/>
  <c r="BN108" i="16"/>
  <c r="BM178" i="16"/>
  <c r="BL397" i="16"/>
  <c r="BN254" i="16"/>
  <c r="BN116" i="16"/>
  <c r="BM186" i="16"/>
  <c r="BN280" i="16"/>
  <c r="BN142" i="16"/>
  <c r="BM212" i="16"/>
  <c r="BM235" i="16"/>
  <c r="BM305" i="16" s="1"/>
  <c r="BM97" i="16"/>
  <c r="BL167" i="16"/>
  <c r="BM346" i="16"/>
  <c r="BL416" i="16"/>
  <c r="BN269" i="16"/>
  <c r="BN131" i="16"/>
  <c r="BM201" i="16"/>
  <c r="BM328" i="16"/>
  <c r="BL398" i="16"/>
  <c r="BN282" i="16"/>
  <c r="BN144" i="16"/>
  <c r="BM214" i="16"/>
  <c r="BM302" i="16"/>
  <c r="BL372" i="16"/>
  <c r="BM236" i="16"/>
  <c r="BM306" i="16" s="1"/>
  <c r="BM98" i="16"/>
  <c r="BL168" i="16"/>
  <c r="BL407" i="16"/>
  <c r="BM332" i="16"/>
  <c r="BL402" i="16"/>
  <c r="BM251" i="16"/>
  <c r="BM321" i="16" s="1"/>
  <c r="BM113" i="16"/>
  <c r="BL183" i="16"/>
  <c r="BL388" i="16"/>
  <c r="BM247" i="16"/>
  <c r="BM317" i="16" s="1"/>
  <c r="BM109" i="16"/>
  <c r="BL179" i="16"/>
  <c r="BM231" i="16"/>
  <c r="BM301" i="16" s="1"/>
  <c r="BM93" i="16"/>
  <c r="BL163" i="16"/>
  <c r="BN276" i="16"/>
  <c r="BN138" i="16"/>
  <c r="BM208" i="16"/>
  <c r="BN250" i="16"/>
  <c r="BN112" i="16"/>
  <c r="BM182" i="16"/>
  <c r="BN274" i="16"/>
  <c r="BN136" i="16"/>
  <c r="BM206" i="16"/>
  <c r="BM243" i="16"/>
  <c r="BM313" i="16" s="1"/>
  <c r="BM105" i="16"/>
  <c r="BL175" i="16"/>
  <c r="BN268" i="16"/>
  <c r="BN130" i="16"/>
  <c r="BM200" i="16"/>
  <c r="BN281" i="16"/>
  <c r="BN143" i="16"/>
  <c r="BM213" i="16"/>
  <c r="BL377" i="16"/>
  <c r="BM259" i="16"/>
  <c r="BM329" i="16" s="1"/>
  <c r="BM121" i="16"/>
  <c r="BL191" i="16"/>
  <c r="BM342" i="16"/>
  <c r="BL412" i="16"/>
  <c r="BN278" i="16"/>
  <c r="BN140" i="16"/>
  <c r="BM210" i="16"/>
  <c r="BO264" i="16"/>
  <c r="BO126" i="16"/>
  <c r="BN196" i="16"/>
  <c r="BN238" i="16"/>
  <c r="BN100" i="16"/>
  <c r="BM170" i="16"/>
  <c r="BL395" i="16"/>
  <c r="BN273" i="16"/>
  <c r="BN135" i="16"/>
  <c r="BM205" i="16"/>
  <c r="BM336" i="16"/>
  <c r="BL406" i="16"/>
  <c r="BM244" i="16"/>
  <c r="BM314" i="16" s="1"/>
  <c r="BM106" i="16"/>
  <c r="BL176" i="16"/>
  <c r="BM320" i="16"/>
  <c r="BL390" i="16"/>
  <c r="BM352" i="16"/>
  <c r="BL422" i="16"/>
  <c r="BM227" i="16"/>
  <c r="BM297" i="16" s="1"/>
  <c r="BM89" i="16"/>
  <c r="BL159" i="16"/>
  <c r="BM257" i="16"/>
  <c r="BM327" i="16" s="1"/>
  <c r="BM119" i="16"/>
  <c r="BL189" i="16"/>
  <c r="BN256" i="16"/>
  <c r="BN118" i="16"/>
  <c r="BM188" i="16"/>
  <c r="BM267" i="16"/>
  <c r="BM337" i="16" s="1"/>
  <c r="BM129" i="16"/>
  <c r="BL199" i="16"/>
  <c r="BM239" i="16"/>
  <c r="BM309" i="16" s="1"/>
  <c r="BM101" i="16"/>
  <c r="BL171" i="16"/>
  <c r="BM304" i="16"/>
  <c r="BL374" i="16"/>
  <c r="BM340" i="16"/>
  <c r="BL410" i="16"/>
  <c r="BL392" i="16"/>
  <c r="BN265" i="16"/>
  <c r="BN127" i="16"/>
  <c r="BM197" i="16"/>
  <c r="BM351" i="16"/>
  <c r="BL421" i="16"/>
  <c r="BO232" i="16"/>
  <c r="BO94" i="16"/>
  <c r="BN164" i="16"/>
  <c r="BL295" i="16"/>
  <c r="BK365" i="16"/>
  <c r="BK429" i="16" s="1"/>
  <c r="BL128" i="15"/>
  <c r="BL122" i="15"/>
  <c r="BL125" i="15"/>
  <c r="BL121" i="15"/>
  <c r="BL126" i="14"/>
  <c r="BL129" i="15"/>
  <c r="BL118" i="14"/>
  <c r="BL120" i="14"/>
  <c r="BL126" i="15"/>
  <c r="BN82" i="14"/>
  <c r="BN101" i="14" s="1"/>
  <c r="BN44" i="14"/>
  <c r="BM64" i="14"/>
  <c r="BM82" i="15"/>
  <c r="BM103" i="15" s="1"/>
  <c r="BM41" i="15"/>
  <c r="BL62" i="15"/>
  <c r="BL123" i="15"/>
  <c r="BL125" i="14"/>
  <c r="BO84" i="14"/>
  <c r="BO103" i="14" s="1"/>
  <c r="BO46" i="14"/>
  <c r="BN66" i="14"/>
  <c r="BM87" i="15"/>
  <c r="BM108" i="15" s="1"/>
  <c r="BM46" i="15"/>
  <c r="BL67" i="15"/>
  <c r="BN86" i="14"/>
  <c r="BN48" i="14"/>
  <c r="BM68" i="14"/>
  <c r="BM83" i="15"/>
  <c r="BM104" i="15" s="1"/>
  <c r="BM42" i="15"/>
  <c r="BL63" i="15"/>
  <c r="BK72" i="14"/>
  <c r="BL94" i="15"/>
  <c r="BL95" i="15" s="1"/>
  <c r="BL119" i="14"/>
  <c r="BL53" i="15"/>
  <c r="BM37" i="15"/>
  <c r="BN78" i="15" s="1"/>
  <c r="BL58" i="15"/>
  <c r="BM106" i="15"/>
  <c r="BL127" i="15"/>
  <c r="BK115" i="15"/>
  <c r="BL99" i="15"/>
  <c r="BK120" i="15"/>
  <c r="BK136" i="15" s="1"/>
  <c r="BL121" i="14"/>
  <c r="BM75" i="14"/>
  <c r="BM94" i="14" s="1"/>
  <c r="BL52" i="14"/>
  <c r="BM37" i="14"/>
  <c r="BL57" i="14"/>
  <c r="BM79" i="15"/>
  <c r="BM100" i="15" s="1"/>
  <c r="BM38" i="15"/>
  <c r="BL59" i="15"/>
  <c r="BM86" i="15"/>
  <c r="BM107" i="15" s="1"/>
  <c r="BM45" i="15"/>
  <c r="BL66" i="15"/>
  <c r="BL117" i="14"/>
  <c r="BL124" i="15"/>
  <c r="BM80" i="14"/>
  <c r="BM99" i="14" s="1"/>
  <c r="BM42" i="14"/>
  <c r="BL62" i="14"/>
  <c r="BK109" i="14"/>
  <c r="BK114" i="14"/>
  <c r="BK129" i="14" s="1"/>
  <c r="BM84" i="15"/>
  <c r="BM105" i="15" s="1"/>
  <c r="BM43" i="15"/>
  <c r="BL64" i="15"/>
  <c r="BM76" i="14"/>
  <c r="BM38" i="14"/>
  <c r="BL58" i="14"/>
  <c r="BM80" i="15"/>
  <c r="BM101" i="15" s="1"/>
  <c r="BM39" i="15"/>
  <c r="BL60" i="15"/>
  <c r="BO85" i="15"/>
  <c r="BO44" i="15"/>
  <c r="BN65" i="15"/>
  <c r="BN83" i="14"/>
  <c r="BN102" i="14" s="1"/>
  <c r="BN45" i="14"/>
  <c r="BM65" i="14"/>
  <c r="BL116" i="14"/>
  <c r="BN78" i="14"/>
  <c r="BN97" i="14" s="1"/>
  <c r="BN40" i="14"/>
  <c r="BM60" i="14"/>
  <c r="BM87" i="14"/>
  <c r="BM106" i="14" s="1"/>
  <c r="BM49" i="14"/>
  <c r="BL69" i="14"/>
  <c r="BM81" i="14"/>
  <c r="BM100" i="14" s="1"/>
  <c r="BM43" i="14"/>
  <c r="BL63" i="14"/>
  <c r="BM79" i="14"/>
  <c r="BM98" i="14" s="1"/>
  <c r="BM41" i="14"/>
  <c r="BL61" i="14"/>
  <c r="BL122" i="14"/>
  <c r="BL123" i="14"/>
  <c r="BL124" i="14"/>
  <c r="BO77" i="14"/>
  <c r="BO96" i="14" s="1"/>
  <c r="BO39" i="14"/>
  <c r="BN59" i="14"/>
  <c r="BL64" i="12"/>
  <c r="BL55" i="12"/>
  <c r="BK58" i="12"/>
  <c r="BK63" i="12"/>
  <c r="BK66" i="12" s="1"/>
  <c r="BM47" i="12"/>
  <c r="BL36" i="12"/>
  <c r="BM33" i="12"/>
  <c r="BL41" i="12"/>
  <c r="BM48" i="12"/>
  <c r="BM56" i="12" s="1"/>
  <c r="BM34" i="12"/>
  <c r="BL42" i="12"/>
  <c r="BM151" i="16" l="1"/>
  <c r="BM156" i="16"/>
  <c r="BN224" i="16"/>
  <c r="BN294" i="16" s="1"/>
  <c r="BN86" i="16"/>
  <c r="BM50" i="12"/>
  <c r="BM51" i="12" s="1"/>
  <c r="BK88" i="18"/>
  <c r="BO31" i="18"/>
  <c r="BO44" i="18" s="1"/>
  <c r="BO56" i="18"/>
  <c r="BO69" i="18" s="1"/>
  <c r="BO35" i="18"/>
  <c r="BO48" i="18" s="1"/>
  <c r="BO60" i="18"/>
  <c r="BO73" i="18" s="1"/>
  <c r="BM61" i="15"/>
  <c r="BN81" i="15"/>
  <c r="BN102" i="15" s="1"/>
  <c r="BN40" i="15"/>
  <c r="BL74" i="15"/>
  <c r="BM94" i="15"/>
  <c r="BM95" i="15" s="1"/>
  <c r="BM95" i="14"/>
  <c r="BM115" i="14" s="1"/>
  <c r="BN105" i="14"/>
  <c r="BN85" i="14"/>
  <c r="BN104" i="14" s="1"/>
  <c r="BN47" i="14"/>
  <c r="BN67" i="14" s="1"/>
  <c r="BL72" i="14"/>
  <c r="BN77" i="17"/>
  <c r="BO50" i="17"/>
  <c r="BO102" i="17"/>
  <c r="BO129" i="17" s="1"/>
  <c r="BO156" i="17" s="1"/>
  <c r="BN110" i="17"/>
  <c r="BN137" i="17" s="1"/>
  <c r="BN58" i="17"/>
  <c r="BL93" i="17"/>
  <c r="BO52" i="17"/>
  <c r="BO104" i="17"/>
  <c r="BO131" i="17" s="1"/>
  <c r="BN79" i="17"/>
  <c r="BO63" i="17"/>
  <c r="BO115" i="17"/>
  <c r="BN103" i="17"/>
  <c r="BN130" i="17" s="1"/>
  <c r="BN51" i="17"/>
  <c r="BN78" i="17" s="1"/>
  <c r="BO44" i="17"/>
  <c r="BO96" i="17"/>
  <c r="BN71" i="17"/>
  <c r="BM66" i="17"/>
  <c r="BO105" i="17"/>
  <c r="BO132" i="17" s="1"/>
  <c r="BO53" i="17"/>
  <c r="BN80" i="17"/>
  <c r="BO108" i="17"/>
  <c r="BO135" i="17" s="1"/>
  <c r="BO56" i="17"/>
  <c r="BN83" i="17"/>
  <c r="BN159" i="17"/>
  <c r="BQ54" i="17"/>
  <c r="BQ106" i="17"/>
  <c r="BP81" i="17"/>
  <c r="BM86" i="17"/>
  <c r="BN59" i="17"/>
  <c r="BN86" i="17" s="1"/>
  <c r="BN111" i="17"/>
  <c r="BN138" i="17" s="1"/>
  <c r="BN165" i="17" s="1"/>
  <c r="BN90" i="17"/>
  <c r="BO57" i="17"/>
  <c r="BO109" i="17"/>
  <c r="BN143" i="17"/>
  <c r="BM170" i="17"/>
  <c r="BM118" i="17"/>
  <c r="BM119" i="17" s="1"/>
  <c r="BN123" i="17"/>
  <c r="BM150" i="17"/>
  <c r="BN155" i="17"/>
  <c r="BN83" i="18"/>
  <c r="BN81" i="18"/>
  <c r="BO126" i="17"/>
  <c r="BN153" i="17"/>
  <c r="BP133" i="17"/>
  <c r="BO160" i="17"/>
  <c r="BO61" i="17"/>
  <c r="BO113" i="17"/>
  <c r="BO140" i="17" s="1"/>
  <c r="BN88" i="17"/>
  <c r="BL50" i="18"/>
  <c r="BN33" i="18"/>
  <c r="BN58" i="18"/>
  <c r="BM46" i="18"/>
  <c r="BN85" i="18"/>
  <c r="BM37" i="18"/>
  <c r="BN29" i="18"/>
  <c r="BN54" i="18"/>
  <c r="BM42" i="18"/>
  <c r="BP62" i="17"/>
  <c r="BP114" i="17"/>
  <c r="BO89" i="17"/>
  <c r="BN48" i="17"/>
  <c r="BN100" i="17"/>
  <c r="BM75" i="17"/>
  <c r="BO32" i="18"/>
  <c r="BO57" i="18"/>
  <c r="BO70" i="18" s="1"/>
  <c r="BN45" i="18"/>
  <c r="BN162" i="17"/>
  <c r="BM134" i="17"/>
  <c r="BL161" i="17"/>
  <c r="BM164" i="17"/>
  <c r="BO125" i="17"/>
  <c r="BN152" i="17"/>
  <c r="BM127" i="17"/>
  <c r="BL154" i="17"/>
  <c r="BN142" i="17"/>
  <c r="BM169" i="17"/>
  <c r="BN167" i="17"/>
  <c r="BN158" i="17"/>
  <c r="BO45" i="17"/>
  <c r="BO97" i="17"/>
  <c r="BN72" i="17"/>
  <c r="BO34" i="18"/>
  <c r="BO59" i="18"/>
  <c r="BO72" i="18" s="1"/>
  <c r="BN47" i="18"/>
  <c r="BN55" i="17"/>
  <c r="BN107" i="17"/>
  <c r="BM82" i="17"/>
  <c r="BN86" i="18"/>
  <c r="BO30" i="18"/>
  <c r="BO55" i="18"/>
  <c r="BO68" i="18" s="1"/>
  <c r="BN43" i="18"/>
  <c r="BQ46" i="17"/>
  <c r="BQ98" i="17"/>
  <c r="BP73" i="17"/>
  <c r="BM67" i="18"/>
  <c r="BL75" i="18"/>
  <c r="BL80" i="18"/>
  <c r="BM71" i="18"/>
  <c r="BL84" i="18"/>
  <c r="BO49" i="17"/>
  <c r="BO101" i="17"/>
  <c r="BO128" i="17" s="1"/>
  <c r="BN76" i="17"/>
  <c r="BN60" i="17"/>
  <c r="BN112" i="17"/>
  <c r="BM87" i="17"/>
  <c r="BK172" i="17"/>
  <c r="BN141" i="17"/>
  <c r="BM168" i="17"/>
  <c r="BN82" i="18"/>
  <c r="BM139" i="17"/>
  <c r="BL166" i="17"/>
  <c r="BM62" i="18"/>
  <c r="BM63" i="18" s="1"/>
  <c r="BM124" i="17"/>
  <c r="BL145" i="17"/>
  <c r="BL151" i="17"/>
  <c r="BN136" i="17"/>
  <c r="BM163" i="17"/>
  <c r="BM397" i="16"/>
  <c r="BM387" i="16"/>
  <c r="BM393" i="16"/>
  <c r="BM403" i="16"/>
  <c r="BM383" i="16"/>
  <c r="BM367" i="16"/>
  <c r="BM375" i="16"/>
  <c r="BM380" i="16"/>
  <c r="BM373" i="16"/>
  <c r="BM384" i="16"/>
  <c r="BM376" i="16"/>
  <c r="BM389" i="16"/>
  <c r="BM381" i="16"/>
  <c r="BM385" i="16"/>
  <c r="BM369" i="16"/>
  <c r="BM419" i="16"/>
  <c r="BM370" i="16"/>
  <c r="BM391" i="16"/>
  <c r="BM407" i="16"/>
  <c r="BM415" i="16"/>
  <c r="BM379" i="16"/>
  <c r="BM399" i="16"/>
  <c r="BM411" i="16"/>
  <c r="BN351" i="16"/>
  <c r="BM421" i="16"/>
  <c r="BM395" i="16"/>
  <c r="BN343" i="16"/>
  <c r="BM413" i="16"/>
  <c r="BN279" i="16"/>
  <c r="BN349" i="16" s="1"/>
  <c r="BN141" i="16"/>
  <c r="BM211" i="16"/>
  <c r="BN331" i="16"/>
  <c r="BM401" i="16"/>
  <c r="BN243" i="16"/>
  <c r="BN313" i="16" s="1"/>
  <c r="BN105" i="16"/>
  <c r="BM175" i="16"/>
  <c r="BN346" i="16"/>
  <c r="BM416" i="16"/>
  <c r="BN326" i="16"/>
  <c r="BM396" i="16"/>
  <c r="BO277" i="16"/>
  <c r="BO139" i="16"/>
  <c r="BN209" i="16"/>
  <c r="BO260" i="16"/>
  <c r="BO122" i="16"/>
  <c r="BN192" i="16"/>
  <c r="BM295" i="16"/>
  <c r="BM359" i="16" s="1"/>
  <c r="BL365" i="16"/>
  <c r="BL429" i="16" s="1"/>
  <c r="BO281" i="16"/>
  <c r="BO143" i="16"/>
  <c r="BN213" i="16"/>
  <c r="BN251" i="16"/>
  <c r="BN321" i="16" s="1"/>
  <c r="BN113" i="16"/>
  <c r="BM183" i="16"/>
  <c r="BN298" i="16"/>
  <c r="BM368" i="16"/>
  <c r="BP272" i="16"/>
  <c r="BP134" i="16"/>
  <c r="BO204" i="16"/>
  <c r="BP232" i="16"/>
  <c r="BP94" i="16"/>
  <c r="BO164" i="16"/>
  <c r="BN239" i="16"/>
  <c r="BN309" i="16" s="1"/>
  <c r="BN101" i="16"/>
  <c r="BM171" i="16"/>
  <c r="BN336" i="16"/>
  <c r="BM406" i="16"/>
  <c r="BO250" i="16"/>
  <c r="BO112" i="16"/>
  <c r="BN182" i="16"/>
  <c r="BN308" i="16"/>
  <c r="BM378" i="16"/>
  <c r="BN230" i="16"/>
  <c r="BN300" i="16" s="1"/>
  <c r="BN92" i="16"/>
  <c r="BM162" i="16"/>
  <c r="BN330" i="16"/>
  <c r="BM400" i="16"/>
  <c r="BN335" i="16"/>
  <c r="BM405" i="16"/>
  <c r="BN350" i="16"/>
  <c r="BM420" i="16"/>
  <c r="BO234" i="16"/>
  <c r="BO96" i="16"/>
  <c r="BN166" i="16"/>
  <c r="BO266" i="16"/>
  <c r="BO128" i="16"/>
  <c r="BN198" i="16"/>
  <c r="BN312" i="16"/>
  <c r="BM382" i="16"/>
  <c r="BN247" i="16"/>
  <c r="BN317" i="16" s="1"/>
  <c r="BN109" i="16"/>
  <c r="BM179" i="16"/>
  <c r="BO265" i="16"/>
  <c r="BO127" i="16"/>
  <c r="BN197" i="16"/>
  <c r="BN257" i="16"/>
  <c r="BN327" i="16" s="1"/>
  <c r="BN119" i="16"/>
  <c r="BM189" i="16"/>
  <c r="BN227" i="16"/>
  <c r="BN297" i="16" s="1"/>
  <c r="BN89" i="16"/>
  <c r="BM159" i="16"/>
  <c r="BO278" i="16"/>
  <c r="BO140" i="16"/>
  <c r="BN210" i="16"/>
  <c r="BN259" i="16"/>
  <c r="BN329" i="16" s="1"/>
  <c r="BN121" i="16"/>
  <c r="BM191" i="16"/>
  <c r="BN231" i="16"/>
  <c r="BN301" i="16" s="1"/>
  <c r="BN93" i="16"/>
  <c r="BM163" i="16"/>
  <c r="BN332" i="16"/>
  <c r="BM402" i="16"/>
  <c r="BN328" i="16"/>
  <c r="BM398" i="16"/>
  <c r="BO254" i="16"/>
  <c r="BO116" i="16"/>
  <c r="BN186" i="16"/>
  <c r="BO246" i="16"/>
  <c r="BO108" i="16"/>
  <c r="BN178" i="16"/>
  <c r="BO242" i="16"/>
  <c r="BO104" i="16"/>
  <c r="BN174" i="16"/>
  <c r="BN271" i="16"/>
  <c r="BN341" i="16" s="1"/>
  <c r="BN133" i="16"/>
  <c r="BM203" i="16"/>
  <c r="BO261" i="16"/>
  <c r="BO123" i="16"/>
  <c r="BN193" i="16"/>
  <c r="BN316" i="16"/>
  <c r="BM386" i="16"/>
  <c r="BM371" i="16"/>
  <c r="BN352" i="16"/>
  <c r="BM422" i="16"/>
  <c r="BN304" i="16"/>
  <c r="BM374" i="16"/>
  <c r="BO273" i="16"/>
  <c r="BO135" i="16"/>
  <c r="BN205" i="16"/>
  <c r="BO238" i="16"/>
  <c r="BO100" i="16"/>
  <c r="BN170" i="16"/>
  <c r="BM388" i="16"/>
  <c r="BN302" i="16"/>
  <c r="BM372" i="16"/>
  <c r="BN235" i="16"/>
  <c r="BN305" i="16" s="1"/>
  <c r="BN97" i="16"/>
  <c r="BM167" i="16"/>
  <c r="BN347" i="16"/>
  <c r="BM417" i="16"/>
  <c r="BN275" i="16"/>
  <c r="BN345" i="16" s="1"/>
  <c r="BN137" i="16"/>
  <c r="BM207" i="16"/>
  <c r="BN237" i="16"/>
  <c r="BN307" i="16" s="1"/>
  <c r="BN99" i="16"/>
  <c r="BM169" i="16"/>
  <c r="BN253" i="16"/>
  <c r="BN323" i="16" s="1"/>
  <c r="BN115" i="16"/>
  <c r="BM185" i="16"/>
  <c r="BL221" i="16"/>
  <c r="BO280" i="16"/>
  <c r="BO142" i="16"/>
  <c r="BN212" i="16"/>
  <c r="BN267" i="16"/>
  <c r="BN337" i="16" s="1"/>
  <c r="BN129" i="16"/>
  <c r="BM199" i="16"/>
  <c r="BN320" i="16"/>
  <c r="BM390" i="16"/>
  <c r="BO268" i="16"/>
  <c r="BO130" i="16"/>
  <c r="BN200" i="16"/>
  <c r="BO274" i="16"/>
  <c r="BO136" i="16"/>
  <c r="BN206" i="16"/>
  <c r="BO276" i="16"/>
  <c r="BO138" i="16"/>
  <c r="BN208" i="16"/>
  <c r="BN241" i="16"/>
  <c r="BN311" i="16" s="1"/>
  <c r="BN103" i="16"/>
  <c r="BM173" i="16"/>
  <c r="BO226" i="16"/>
  <c r="BO88" i="16"/>
  <c r="BN158" i="16"/>
  <c r="BN240" i="16"/>
  <c r="BN310" i="16" s="1"/>
  <c r="BN102" i="16"/>
  <c r="BM172" i="16"/>
  <c r="BN248" i="16"/>
  <c r="BN318" i="16" s="1"/>
  <c r="BN110" i="16"/>
  <c r="BM180" i="16"/>
  <c r="BN252" i="16"/>
  <c r="BN322" i="16" s="1"/>
  <c r="BN114" i="16"/>
  <c r="BM184" i="16"/>
  <c r="BN233" i="16"/>
  <c r="BN303" i="16" s="1"/>
  <c r="BN95" i="16"/>
  <c r="BM165" i="16"/>
  <c r="BN339" i="16"/>
  <c r="BM409" i="16"/>
  <c r="BN225" i="16"/>
  <c r="BN87" i="16"/>
  <c r="BM157" i="16"/>
  <c r="BM364" i="16"/>
  <c r="BP228" i="16"/>
  <c r="BP90" i="16"/>
  <c r="BO160" i="16"/>
  <c r="BN338" i="16"/>
  <c r="BM408" i="16"/>
  <c r="BN249" i="16"/>
  <c r="BN319" i="16" s="1"/>
  <c r="BN111" i="16"/>
  <c r="BM181" i="16"/>
  <c r="BO262" i="16"/>
  <c r="BO124" i="16"/>
  <c r="BN194" i="16"/>
  <c r="BN340" i="16"/>
  <c r="BM410" i="16"/>
  <c r="BM377" i="16"/>
  <c r="BO269" i="16"/>
  <c r="BO131" i="16"/>
  <c r="BN201" i="16"/>
  <c r="BN255" i="16"/>
  <c r="BN325" i="16" s="1"/>
  <c r="BN117" i="16"/>
  <c r="BM187" i="16"/>
  <c r="BP258" i="16"/>
  <c r="BP120" i="16"/>
  <c r="BO190" i="16"/>
  <c r="BM289" i="16"/>
  <c r="BM290" i="16" s="1"/>
  <c r="BL359" i="16"/>
  <c r="BN263" i="16"/>
  <c r="BN333" i="16" s="1"/>
  <c r="BN125" i="16"/>
  <c r="BM195" i="16"/>
  <c r="BO256" i="16"/>
  <c r="BO118" i="16"/>
  <c r="BN188" i="16"/>
  <c r="BN236" i="16"/>
  <c r="BN306" i="16" s="1"/>
  <c r="BN98" i="16"/>
  <c r="BM168" i="16"/>
  <c r="BM392" i="16"/>
  <c r="BN244" i="16"/>
  <c r="BN314" i="16" s="1"/>
  <c r="BN106" i="16"/>
  <c r="BM176" i="16"/>
  <c r="BP264" i="16"/>
  <c r="BP126" i="16"/>
  <c r="BO196" i="16"/>
  <c r="BN342" i="16"/>
  <c r="BM412" i="16"/>
  <c r="BO282" i="16"/>
  <c r="BO144" i="16"/>
  <c r="BN214" i="16"/>
  <c r="BN245" i="16"/>
  <c r="BN315" i="16" s="1"/>
  <c r="BN107" i="16"/>
  <c r="BM177" i="16"/>
  <c r="BN334" i="16"/>
  <c r="BM404" i="16"/>
  <c r="BN229" i="16"/>
  <c r="BN299" i="16" s="1"/>
  <c r="BN91" i="16"/>
  <c r="BM161" i="16"/>
  <c r="BN344" i="16"/>
  <c r="BM414" i="16"/>
  <c r="BO270" i="16"/>
  <c r="BO132" i="16"/>
  <c r="BN202" i="16"/>
  <c r="BN324" i="16"/>
  <c r="BM394" i="16"/>
  <c r="BN348" i="16"/>
  <c r="BM418" i="16"/>
  <c r="BN296" i="16"/>
  <c r="BM366" i="16"/>
  <c r="BM121" i="15"/>
  <c r="BM122" i="15"/>
  <c r="BM129" i="15"/>
  <c r="BM126" i="15"/>
  <c r="BM128" i="15"/>
  <c r="BM125" i="15"/>
  <c r="BM118" i="14"/>
  <c r="BM119" i="14"/>
  <c r="BM123" i="14"/>
  <c r="BM117" i="14"/>
  <c r="BO86" i="14"/>
  <c r="BO48" i="14"/>
  <c r="BN68" i="14"/>
  <c r="BM120" i="14"/>
  <c r="BN87" i="14"/>
  <c r="BN106" i="14" s="1"/>
  <c r="BN49" i="14"/>
  <c r="BM69" i="14"/>
  <c r="BP85" i="15"/>
  <c r="BP44" i="15"/>
  <c r="BO65" i="15"/>
  <c r="BN76" i="14"/>
  <c r="BN38" i="14"/>
  <c r="BM58" i="14"/>
  <c r="BP84" i="14"/>
  <c r="BP103" i="14" s="1"/>
  <c r="BP46" i="14"/>
  <c r="BO66" i="14"/>
  <c r="BN80" i="14"/>
  <c r="BN99" i="14" s="1"/>
  <c r="BN42" i="14"/>
  <c r="BM62" i="14"/>
  <c r="BN106" i="15"/>
  <c r="BM127" i="15"/>
  <c r="BM125" i="14"/>
  <c r="BO82" i="14"/>
  <c r="BO101" i="14" s="1"/>
  <c r="BO44" i="14"/>
  <c r="BN64" i="14"/>
  <c r="BN79" i="14"/>
  <c r="BN98" i="14" s="1"/>
  <c r="BN41" i="14"/>
  <c r="BM61" i="14"/>
  <c r="BL109" i="14"/>
  <c r="BL114" i="14"/>
  <c r="BL129" i="14" s="1"/>
  <c r="BM126" i="14"/>
  <c r="BN86" i="15"/>
  <c r="BN107" i="15" s="1"/>
  <c r="BN45" i="15"/>
  <c r="BM66" i="15"/>
  <c r="BM122" i="14"/>
  <c r="BN84" i="15"/>
  <c r="BN105" i="15" s="1"/>
  <c r="BN43" i="15"/>
  <c r="BM64" i="15"/>
  <c r="BM121" i="14"/>
  <c r="BM123" i="15"/>
  <c r="BM89" i="14"/>
  <c r="BM90" i="14" s="1"/>
  <c r="BN81" i="14"/>
  <c r="BN100" i="14" s="1"/>
  <c r="BN43" i="14"/>
  <c r="BM63" i="14"/>
  <c r="BO78" i="14"/>
  <c r="BO97" i="14" s="1"/>
  <c r="BO40" i="14"/>
  <c r="BN60" i="14"/>
  <c r="BM124" i="14"/>
  <c r="BN80" i="15"/>
  <c r="BN101" i="15" s="1"/>
  <c r="BN39" i="15"/>
  <c r="BM60" i="15"/>
  <c r="BM124" i="15"/>
  <c r="BN79" i="15"/>
  <c r="BN100" i="15" s="1"/>
  <c r="BN38" i="15"/>
  <c r="BM59" i="15"/>
  <c r="BN37" i="15"/>
  <c r="BO78" i="15" s="1"/>
  <c r="BM53" i="15"/>
  <c r="BM58" i="15"/>
  <c r="BN83" i="15"/>
  <c r="BN104" i="15" s="1"/>
  <c r="BN42" i="15"/>
  <c r="BM63" i="15"/>
  <c r="BN87" i="15"/>
  <c r="BN108" i="15" s="1"/>
  <c r="BN46" i="15"/>
  <c r="BM67" i="15"/>
  <c r="BN82" i="15"/>
  <c r="BN103" i="15" s="1"/>
  <c r="BN41" i="15"/>
  <c r="BM62" i="15"/>
  <c r="BP77" i="14"/>
  <c r="BP96" i="14" s="1"/>
  <c r="BP39" i="14"/>
  <c r="BO59" i="14"/>
  <c r="BM52" i="14"/>
  <c r="BN75" i="14"/>
  <c r="BN94" i="14" s="1"/>
  <c r="BN37" i="14"/>
  <c r="BM57" i="14"/>
  <c r="BM116" i="14"/>
  <c r="BO83" i="14"/>
  <c r="BO102" i="14" s="1"/>
  <c r="BO45" i="14"/>
  <c r="BN65" i="14"/>
  <c r="BL115" i="15"/>
  <c r="BM99" i="15"/>
  <c r="BL120" i="15"/>
  <c r="BL136" i="15" s="1"/>
  <c r="BM64" i="12"/>
  <c r="BN48" i="12"/>
  <c r="BN56" i="12" s="1"/>
  <c r="BN34" i="12"/>
  <c r="BM42" i="12"/>
  <c r="BM55" i="12"/>
  <c r="BL58" i="12"/>
  <c r="BL63" i="12"/>
  <c r="BL66" i="12" s="1"/>
  <c r="BL44" i="12"/>
  <c r="BN47" i="12"/>
  <c r="BM36" i="12"/>
  <c r="BN33" i="12"/>
  <c r="BM41" i="12"/>
  <c r="BN151" i="16" l="1"/>
  <c r="BN156" i="16"/>
  <c r="BO224" i="16"/>
  <c r="BO86" i="16"/>
  <c r="BM44" i="12"/>
  <c r="BN50" i="12"/>
  <c r="BN51" i="12" s="1"/>
  <c r="BP35" i="18"/>
  <c r="BP48" i="18" s="1"/>
  <c r="BP60" i="18"/>
  <c r="BP73" i="18" s="1"/>
  <c r="BN62" i="18"/>
  <c r="BN63" i="18" s="1"/>
  <c r="BP31" i="18"/>
  <c r="BP56" i="18"/>
  <c r="BP69" i="18" s="1"/>
  <c r="BO40" i="15"/>
  <c r="BO81" i="15"/>
  <c r="BO102" i="15" s="1"/>
  <c r="BN61" i="15"/>
  <c r="BM74" i="15"/>
  <c r="BO105" i="14"/>
  <c r="BN95" i="14"/>
  <c r="BN115" i="14" s="1"/>
  <c r="BN89" i="14"/>
  <c r="BN90" i="14" s="1"/>
  <c r="BO85" i="14"/>
  <c r="BO104" i="14" s="1"/>
  <c r="BO47" i="14"/>
  <c r="BO67" i="14" s="1"/>
  <c r="BN289" i="16"/>
  <c r="BN290" i="16" s="1"/>
  <c r="BO77" i="17"/>
  <c r="BP50" i="17"/>
  <c r="BP102" i="17"/>
  <c r="BP129" i="17" s="1"/>
  <c r="BP156" i="17" s="1"/>
  <c r="BN85" i="17"/>
  <c r="BO58" i="17"/>
  <c r="BO110" i="17"/>
  <c r="BO137" i="17" s="1"/>
  <c r="BN157" i="17"/>
  <c r="BO159" i="17"/>
  <c r="BP108" i="17"/>
  <c r="BP135" i="17" s="1"/>
  <c r="BP56" i="17"/>
  <c r="BP83" i="17" s="1"/>
  <c r="BO83" i="17"/>
  <c r="BR54" i="17"/>
  <c r="BR106" i="17"/>
  <c r="BQ81" i="17"/>
  <c r="BP44" i="17"/>
  <c r="BP96" i="17"/>
  <c r="BO71" i="17"/>
  <c r="BP115" i="17"/>
  <c r="BP63" i="17"/>
  <c r="BP90" i="17" s="1"/>
  <c r="BP53" i="17"/>
  <c r="BP105" i="17"/>
  <c r="BP132" i="17" s="1"/>
  <c r="BO80" i="17"/>
  <c r="BM93" i="17"/>
  <c r="BP104" i="17"/>
  <c r="BP131" i="17" s="1"/>
  <c r="BP52" i="17"/>
  <c r="BO79" i="17"/>
  <c r="BO111" i="17"/>
  <c r="BO138" i="17" s="1"/>
  <c r="BO165" i="17" s="1"/>
  <c r="BO59" i="17"/>
  <c r="BO51" i="17"/>
  <c r="BO103" i="17"/>
  <c r="BO130" i="17" s="1"/>
  <c r="BP109" i="17"/>
  <c r="BP57" i="17"/>
  <c r="BO84" i="17"/>
  <c r="BO90" i="17"/>
  <c r="BO143" i="17"/>
  <c r="BN170" i="17"/>
  <c r="BN118" i="17"/>
  <c r="BN119" i="17" s="1"/>
  <c r="BO123" i="17"/>
  <c r="BN150" i="17"/>
  <c r="BO81" i="18"/>
  <c r="BO167" i="17"/>
  <c r="BO85" i="18"/>
  <c r="BO155" i="17"/>
  <c r="BN124" i="17"/>
  <c r="BM145" i="17"/>
  <c r="BM151" i="17"/>
  <c r="BP45" i="17"/>
  <c r="BP97" i="17"/>
  <c r="BO72" i="17"/>
  <c r="BO60" i="17"/>
  <c r="BO112" i="17"/>
  <c r="BN87" i="17"/>
  <c r="BO142" i="17"/>
  <c r="BN169" i="17"/>
  <c r="BN164" i="17"/>
  <c r="BP32" i="18"/>
  <c r="BP57" i="18"/>
  <c r="BP70" i="18" s="1"/>
  <c r="BO45" i="18"/>
  <c r="BM50" i="18"/>
  <c r="BR46" i="17"/>
  <c r="BR98" i="17"/>
  <c r="BQ73" i="17"/>
  <c r="BO86" i="18"/>
  <c r="BO158" i="17"/>
  <c r="BO83" i="18"/>
  <c r="BP49" i="17"/>
  <c r="BP101" i="17"/>
  <c r="BP128" i="17" s="1"/>
  <c r="BO76" i="17"/>
  <c r="BO48" i="17"/>
  <c r="BO100" i="17"/>
  <c r="BN75" i="17"/>
  <c r="BO33" i="18"/>
  <c r="BO58" i="18"/>
  <c r="BN46" i="18"/>
  <c r="BN71" i="18"/>
  <c r="BM84" i="18"/>
  <c r="BP34" i="18"/>
  <c r="BP59" i="18"/>
  <c r="BP72" i="18" s="1"/>
  <c r="BO47" i="18"/>
  <c r="BO82" i="18"/>
  <c r="BN127" i="17"/>
  <c r="BM154" i="17"/>
  <c r="BN134" i="17"/>
  <c r="BM161" i="17"/>
  <c r="BO29" i="18"/>
  <c r="BN37" i="18"/>
  <c r="BO54" i="18"/>
  <c r="BN42" i="18"/>
  <c r="BP61" i="17"/>
  <c r="BP113" i="17"/>
  <c r="BP140" i="17" s="1"/>
  <c r="BO88" i="17"/>
  <c r="BO136" i="17"/>
  <c r="BN163" i="17"/>
  <c r="BO141" i="17"/>
  <c r="BN168" i="17"/>
  <c r="BL88" i="18"/>
  <c r="BP30" i="18"/>
  <c r="BP55" i="18"/>
  <c r="BP68" i="18" s="1"/>
  <c r="BO43" i="18"/>
  <c r="BQ62" i="17"/>
  <c r="BQ114" i="17"/>
  <c r="BP89" i="17"/>
  <c r="BQ133" i="17"/>
  <c r="BP160" i="17"/>
  <c r="BL172" i="17"/>
  <c r="BN139" i="17"/>
  <c r="BM166" i="17"/>
  <c r="BO55" i="17"/>
  <c r="BO107" i="17"/>
  <c r="BN82" i="17"/>
  <c r="BN66" i="17"/>
  <c r="BP125" i="17"/>
  <c r="BO152" i="17"/>
  <c r="BO162" i="17"/>
  <c r="BN67" i="18"/>
  <c r="BM75" i="18"/>
  <c r="BM80" i="18"/>
  <c r="BP126" i="17"/>
  <c r="BO153" i="17"/>
  <c r="BN411" i="16"/>
  <c r="BN379" i="16"/>
  <c r="BN369" i="16"/>
  <c r="BN384" i="16"/>
  <c r="BN373" i="16"/>
  <c r="BN375" i="16"/>
  <c r="BN380" i="16"/>
  <c r="BN419" i="16"/>
  <c r="BN403" i="16"/>
  <c r="BN395" i="16"/>
  <c r="BN391" i="16"/>
  <c r="BN381" i="16"/>
  <c r="BN392" i="16"/>
  <c r="BN415" i="16"/>
  <c r="BN367" i="16"/>
  <c r="BN376" i="16"/>
  <c r="BN387" i="16"/>
  <c r="BN383" i="16"/>
  <c r="BN385" i="16"/>
  <c r="BN407" i="16"/>
  <c r="BN393" i="16"/>
  <c r="BN399" i="16"/>
  <c r="BN370" i="16"/>
  <c r="BN388" i="16"/>
  <c r="BN397" i="16"/>
  <c r="BO328" i="16"/>
  <c r="BN398" i="16"/>
  <c r="BO348" i="16"/>
  <c r="BN418" i="16"/>
  <c r="BO344" i="16"/>
  <c r="BN414" i="16"/>
  <c r="BP256" i="16"/>
  <c r="BP118" i="16"/>
  <c r="BO188" i="16"/>
  <c r="BQ258" i="16"/>
  <c r="BQ120" i="16"/>
  <c r="BP190" i="16"/>
  <c r="BP226" i="16"/>
  <c r="BP88" i="16"/>
  <c r="BO158" i="16"/>
  <c r="BP276" i="16"/>
  <c r="BP138" i="16"/>
  <c r="BO208" i="16"/>
  <c r="BO302" i="16"/>
  <c r="BN372" i="16"/>
  <c r="BP273" i="16"/>
  <c r="BP135" i="16"/>
  <c r="BO205" i="16"/>
  <c r="BO247" i="16"/>
  <c r="BO317" i="16" s="1"/>
  <c r="BO109" i="16"/>
  <c r="BN179" i="16"/>
  <c r="BO335" i="16"/>
  <c r="BN405" i="16"/>
  <c r="BO308" i="16"/>
  <c r="BN378" i="16"/>
  <c r="BQ272" i="16"/>
  <c r="BQ134" i="16"/>
  <c r="BP204" i="16"/>
  <c r="BO351" i="16"/>
  <c r="BN421" i="16"/>
  <c r="BO342" i="16"/>
  <c r="BN412" i="16"/>
  <c r="BN377" i="16"/>
  <c r="BO339" i="16"/>
  <c r="BN409" i="16"/>
  <c r="BO248" i="16"/>
  <c r="BO318" i="16" s="1"/>
  <c r="BO110" i="16"/>
  <c r="BN180" i="16"/>
  <c r="BO320" i="16"/>
  <c r="BN390" i="16"/>
  <c r="BP280" i="16"/>
  <c r="BP142" i="16"/>
  <c r="BO212" i="16"/>
  <c r="BP246" i="16"/>
  <c r="BP108" i="16"/>
  <c r="BO178" i="16"/>
  <c r="BO332" i="16"/>
  <c r="BN402" i="16"/>
  <c r="BP278" i="16"/>
  <c r="BP140" i="16"/>
  <c r="BO210" i="16"/>
  <c r="BO257" i="16"/>
  <c r="BO327" i="16" s="1"/>
  <c r="BO119" i="16"/>
  <c r="BN189" i="16"/>
  <c r="BO239" i="16"/>
  <c r="BO309" i="16" s="1"/>
  <c r="BO101" i="16"/>
  <c r="BN171" i="16"/>
  <c r="BP277" i="16"/>
  <c r="BP139" i="16"/>
  <c r="BO209" i="16"/>
  <c r="BO243" i="16"/>
  <c r="BO313" i="16" s="1"/>
  <c r="BO105" i="16"/>
  <c r="BN175" i="16"/>
  <c r="BQ228" i="16"/>
  <c r="BQ90" i="16"/>
  <c r="BP160" i="16"/>
  <c r="BN371" i="16"/>
  <c r="BP281" i="16"/>
  <c r="BP143" i="16"/>
  <c r="BO213" i="16"/>
  <c r="BO245" i="16"/>
  <c r="BO315" i="16" s="1"/>
  <c r="BO107" i="16"/>
  <c r="BN177" i="16"/>
  <c r="BO249" i="16"/>
  <c r="BO319" i="16" s="1"/>
  <c r="BO111" i="16"/>
  <c r="BN181" i="16"/>
  <c r="BO294" i="16"/>
  <c r="BN364" i="16"/>
  <c r="BO237" i="16"/>
  <c r="BO307" i="16" s="1"/>
  <c r="BO99" i="16"/>
  <c r="BN169" i="16"/>
  <c r="BO347" i="16"/>
  <c r="BN417" i="16"/>
  <c r="BO316" i="16"/>
  <c r="BN386" i="16"/>
  <c r="BP250" i="16"/>
  <c r="BP112" i="16"/>
  <c r="BO182" i="16"/>
  <c r="BO298" i="16"/>
  <c r="BN368" i="16"/>
  <c r="BN389" i="16"/>
  <c r="BO324" i="16"/>
  <c r="BN394" i="16"/>
  <c r="BO229" i="16"/>
  <c r="BO299" i="16" s="1"/>
  <c r="BO91" i="16"/>
  <c r="BN161" i="16"/>
  <c r="BQ264" i="16"/>
  <c r="BQ126" i="16"/>
  <c r="BP196" i="16"/>
  <c r="BO263" i="16"/>
  <c r="BO333" i="16" s="1"/>
  <c r="BO125" i="16"/>
  <c r="BN195" i="16"/>
  <c r="BO255" i="16"/>
  <c r="BO325" i="16" s="1"/>
  <c r="BO117" i="16"/>
  <c r="BN187" i="16"/>
  <c r="BO340" i="16"/>
  <c r="BN410" i="16"/>
  <c r="BO233" i="16"/>
  <c r="BO303" i="16" s="1"/>
  <c r="BO95" i="16"/>
  <c r="BN165" i="16"/>
  <c r="BO241" i="16"/>
  <c r="BO311" i="16" s="1"/>
  <c r="BO103" i="16"/>
  <c r="BN173" i="16"/>
  <c r="BP274" i="16"/>
  <c r="BP136" i="16"/>
  <c r="BO206" i="16"/>
  <c r="BO304" i="16"/>
  <c r="BN374" i="16"/>
  <c r="BO231" i="16"/>
  <c r="BO301" i="16" s="1"/>
  <c r="BO93" i="16"/>
  <c r="BN163" i="16"/>
  <c r="BP234" i="16"/>
  <c r="BP96" i="16"/>
  <c r="BO166" i="16"/>
  <c r="BO330" i="16"/>
  <c r="BN400" i="16"/>
  <c r="BN295" i="16"/>
  <c r="BN359" i="16" s="1"/>
  <c r="BM365" i="16"/>
  <c r="BM429" i="16" s="1"/>
  <c r="BO343" i="16"/>
  <c r="BN413" i="16"/>
  <c r="BO267" i="16"/>
  <c r="BO337" i="16" s="1"/>
  <c r="BO129" i="16"/>
  <c r="BN199" i="16"/>
  <c r="BO235" i="16"/>
  <c r="BO305" i="16" s="1"/>
  <c r="BO97" i="16"/>
  <c r="BN167" i="16"/>
  <c r="BP238" i="16"/>
  <c r="BP100" i="16"/>
  <c r="BO170" i="16"/>
  <c r="BP261" i="16"/>
  <c r="BP123" i="16"/>
  <c r="BO193" i="16"/>
  <c r="BP254" i="16"/>
  <c r="BP116" i="16"/>
  <c r="BO186" i="16"/>
  <c r="BP265" i="16"/>
  <c r="BP127" i="16"/>
  <c r="BO197" i="16"/>
  <c r="BO312" i="16"/>
  <c r="BN382" i="16"/>
  <c r="BQ232" i="16"/>
  <c r="BQ94" i="16"/>
  <c r="BP164" i="16"/>
  <c r="BO251" i="16"/>
  <c r="BO321" i="16" s="1"/>
  <c r="BO113" i="16"/>
  <c r="BN183" i="16"/>
  <c r="BO326" i="16"/>
  <c r="BN396" i="16"/>
  <c r="BO331" i="16"/>
  <c r="BN401" i="16"/>
  <c r="BO271" i="16"/>
  <c r="BO341" i="16" s="1"/>
  <c r="BO133" i="16"/>
  <c r="BN203" i="16"/>
  <c r="BP270" i="16"/>
  <c r="BP132" i="16"/>
  <c r="BO202" i="16"/>
  <c r="BP282" i="16"/>
  <c r="BP144" i="16"/>
  <c r="BO214" i="16"/>
  <c r="BO236" i="16"/>
  <c r="BO306" i="16" s="1"/>
  <c r="BO98" i="16"/>
  <c r="BN168" i="16"/>
  <c r="BP262" i="16"/>
  <c r="BP124" i="16"/>
  <c r="BO194" i="16"/>
  <c r="BO338" i="16"/>
  <c r="BN408" i="16"/>
  <c r="BM221" i="16"/>
  <c r="BO240" i="16"/>
  <c r="BO310" i="16" s="1"/>
  <c r="BO102" i="16"/>
  <c r="BN172" i="16"/>
  <c r="BO352" i="16"/>
  <c r="BN422" i="16"/>
  <c r="BO227" i="16"/>
  <c r="BO297" i="16" s="1"/>
  <c r="BO89" i="16"/>
  <c r="BN159" i="16"/>
  <c r="BO230" i="16"/>
  <c r="BO300" i="16" s="1"/>
  <c r="BO92" i="16"/>
  <c r="BN162" i="16"/>
  <c r="BP260" i="16"/>
  <c r="BP122" i="16"/>
  <c r="BO192" i="16"/>
  <c r="BO296" i="16"/>
  <c r="BN366" i="16"/>
  <c r="BO334" i="16"/>
  <c r="BN404" i="16"/>
  <c r="BO244" i="16"/>
  <c r="BO314" i="16" s="1"/>
  <c r="BO106" i="16"/>
  <c r="BN176" i="16"/>
  <c r="BP269" i="16"/>
  <c r="BP131" i="16"/>
  <c r="BO201" i="16"/>
  <c r="BO225" i="16"/>
  <c r="BO87" i="16"/>
  <c r="BN157" i="16"/>
  <c r="BO252" i="16"/>
  <c r="BO322" i="16" s="1"/>
  <c r="BO114" i="16"/>
  <c r="BN184" i="16"/>
  <c r="BP268" i="16"/>
  <c r="BP130" i="16"/>
  <c r="BO200" i="16"/>
  <c r="BO253" i="16"/>
  <c r="BO323" i="16" s="1"/>
  <c r="BO115" i="16"/>
  <c r="BN185" i="16"/>
  <c r="BO275" i="16"/>
  <c r="BO345" i="16" s="1"/>
  <c r="BO137" i="16"/>
  <c r="BN207" i="16"/>
  <c r="BP242" i="16"/>
  <c r="BP104" i="16"/>
  <c r="BO174" i="16"/>
  <c r="BO259" i="16"/>
  <c r="BO329" i="16" s="1"/>
  <c r="BO121" i="16"/>
  <c r="BN191" i="16"/>
  <c r="BP266" i="16"/>
  <c r="BP128" i="16"/>
  <c r="BO198" i="16"/>
  <c r="BO350" i="16"/>
  <c r="BN420" i="16"/>
  <c r="BO336" i="16"/>
  <c r="BN406" i="16"/>
  <c r="BO346" i="16"/>
  <c r="BN416" i="16"/>
  <c r="BO279" i="16"/>
  <c r="BO349" i="16" s="1"/>
  <c r="BO141" i="16"/>
  <c r="BN211" i="16"/>
  <c r="BN121" i="15"/>
  <c r="BN126" i="15"/>
  <c r="BN125" i="15"/>
  <c r="BN124" i="15"/>
  <c r="BN122" i="15"/>
  <c r="BN118" i="14"/>
  <c r="BN128" i="15"/>
  <c r="BN126" i="14"/>
  <c r="BN120" i="14"/>
  <c r="BN129" i="15"/>
  <c r="BN119" i="14"/>
  <c r="BO81" i="14"/>
  <c r="BO100" i="14" s="1"/>
  <c r="BO43" i="14"/>
  <c r="BN63" i="14"/>
  <c r="BN122" i="14"/>
  <c r="BO87" i="14"/>
  <c r="BO106" i="14" s="1"/>
  <c r="BO49" i="14"/>
  <c r="BN69" i="14"/>
  <c r="BP83" i="14"/>
  <c r="BP102" i="14" s="1"/>
  <c r="BP45" i="14"/>
  <c r="BO65" i="14"/>
  <c r="BN121" i="14"/>
  <c r="BM109" i="14"/>
  <c r="BM114" i="14"/>
  <c r="BM129" i="14" s="1"/>
  <c r="BN117" i="14"/>
  <c r="BO87" i="15"/>
  <c r="BO108" i="15" s="1"/>
  <c r="BO46" i="15"/>
  <c r="BN67" i="15"/>
  <c r="BO76" i="14"/>
  <c r="BO38" i="14"/>
  <c r="BN58" i="14"/>
  <c r="BQ77" i="14"/>
  <c r="BQ96" i="14" s="1"/>
  <c r="BQ39" i="14"/>
  <c r="BP59" i="14"/>
  <c r="BO37" i="15"/>
  <c r="BP78" i="15" s="1"/>
  <c r="BN53" i="15"/>
  <c r="BN58" i="15"/>
  <c r="BO84" i="15"/>
  <c r="BO105" i="15" s="1"/>
  <c r="BO43" i="15"/>
  <c r="BN64" i="15"/>
  <c r="BO86" i="15"/>
  <c r="BO107" i="15" s="1"/>
  <c r="BO45" i="15"/>
  <c r="BN66" i="15"/>
  <c r="BO79" i="14"/>
  <c r="BO98" i="14" s="1"/>
  <c r="BO41" i="14"/>
  <c r="BN61" i="14"/>
  <c r="BN125" i="14"/>
  <c r="BN123" i="14"/>
  <c r="BN124" i="14"/>
  <c r="BO80" i="14"/>
  <c r="BO99" i="14" s="1"/>
  <c r="BO42" i="14"/>
  <c r="BN62" i="14"/>
  <c r="BN116" i="14"/>
  <c r="BN94" i="15"/>
  <c r="BN95" i="15" s="1"/>
  <c r="BO80" i="15"/>
  <c r="BO101" i="15" s="1"/>
  <c r="BO39" i="15"/>
  <c r="BN60" i="15"/>
  <c r="BN123" i="15"/>
  <c r="BQ84" i="14"/>
  <c r="BQ103" i="14" s="1"/>
  <c r="BQ46" i="14"/>
  <c r="BP66" i="14"/>
  <c r="BP78" i="14"/>
  <c r="BP97" i="14" s="1"/>
  <c r="BP40" i="14"/>
  <c r="BO60" i="14"/>
  <c r="BQ85" i="15"/>
  <c r="BQ44" i="15"/>
  <c r="BP65" i="15"/>
  <c r="BP86" i="14"/>
  <c r="BP48" i="14"/>
  <c r="BO68" i="14"/>
  <c r="BM115" i="15"/>
  <c r="BN99" i="15"/>
  <c r="BM120" i="15"/>
  <c r="BM136" i="15" s="1"/>
  <c r="BM72" i="14"/>
  <c r="BO82" i="15"/>
  <c r="BO103" i="15" s="1"/>
  <c r="BO41" i="15"/>
  <c r="BN62" i="15"/>
  <c r="BO79" i="15"/>
  <c r="BO100" i="15" s="1"/>
  <c r="BO38" i="15"/>
  <c r="BN59" i="15"/>
  <c r="BP82" i="14"/>
  <c r="BP101" i="14" s="1"/>
  <c r="BP44" i="14"/>
  <c r="BO64" i="14"/>
  <c r="BO106" i="15"/>
  <c r="BN127" i="15"/>
  <c r="BO75" i="14"/>
  <c r="BO94" i="14" s="1"/>
  <c r="BN52" i="14"/>
  <c r="BO37" i="14"/>
  <c r="BN57" i="14"/>
  <c r="BO83" i="15"/>
  <c r="BO104" i="15" s="1"/>
  <c r="BO42" i="15"/>
  <c r="BN63" i="15"/>
  <c r="BN64" i="12"/>
  <c r="BM58" i="12"/>
  <c r="BN55" i="12"/>
  <c r="BM63" i="12"/>
  <c r="BM66" i="12" s="1"/>
  <c r="BO47" i="12"/>
  <c r="BN36" i="12"/>
  <c r="BO33" i="12"/>
  <c r="BN41" i="12"/>
  <c r="BO48" i="12"/>
  <c r="BO56" i="12" s="1"/>
  <c r="BO34" i="12"/>
  <c r="BN42" i="12"/>
  <c r="BO151" i="16" l="1"/>
  <c r="BP224" i="16"/>
  <c r="BP86" i="16"/>
  <c r="BO156" i="16"/>
  <c r="BO62" i="18"/>
  <c r="BO63" i="18" s="1"/>
  <c r="BO50" i="12"/>
  <c r="BO51" i="12" s="1"/>
  <c r="BQ56" i="18"/>
  <c r="BQ69" i="18" s="1"/>
  <c r="BQ31" i="18"/>
  <c r="BQ44" i="18" s="1"/>
  <c r="BN50" i="18"/>
  <c r="BP40" i="15"/>
  <c r="BP81" i="15"/>
  <c r="BP102" i="15" s="1"/>
  <c r="BO61" i="15"/>
  <c r="BM88" i="18"/>
  <c r="BP44" i="18"/>
  <c r="BQ35" i="18"/>
  <c r="BQ60" i="18"/>
  <c r="BQ73" i="18" s="1"/>
  <c r="BN74" i="15"/>
  <c r="BO95" i="14"/>
  <c r="BO115" i="14" s="1"/>
  <c r="BP105" i="14"/>
  <c r="BP47" i="14"/>
  <c r="BP67" i="14" s="1"/>
  <c r="BP85" i="14"/>
  <c r="BP104" i="14" s="1"/>
  <c r="BN72" i="14"/>
  <c r="BP77" i="17"/>
  <c r="BQ50" i="17"/>
  <c r="BQ102" i="17"/>
  <c r="BQ129" i="17" s="1"/>
  <c r="BQ156" i="17" s="1"/>
  <c r="BO85" i="17"/>
  <c r="BP58" i="17"/>
  <c r="BP110" i="17"/>
  <c r="BP137" i="17" s="1"/>
  <c r="BN93" i="17"/>
  <c r="BP159" i="17"/>
  <c r="BO157" i="17"/>
  <c r="BP59" i="17"/>
  <c r="BP86" i="17" s="1"/>
  <c r="BP111" i="17"/>
  <c r="BP138" i="17" s="1"/>
  <c r="BP165" i="17" s="1"/>
  <c r="BO86" i="17"/>
  <c r="BQ57" i="17"/>
  <c r="BQ84" i="17" s="1"/>
  <c r="BQ109" i="17"/>
  <c r="BP84" i="17"/>
  <c r="BQ44" i="17"/>
  <c r="BQ96" i="17"/>
  <c r="BP71" i="17"/>
  <c r="BQ104" i="17"/>
  <c r="BQ131" i="17" s="1"/>
  <c r="BQ52" i="17"/>
  <c r="BP79" i="17"/>
  <c r="BQ53" i="17"/>
  <c r="BQ105" i="17"/>
  <c r="BQ132" i="17" s="1"/>
  <c r="BP80" i="17"/>
  <c r="BS106" i="17"/>
  <c r="BS54" i="17"/>
  <c r="BS81" i="17" s="1"/>
  <c r="BR81" i="17"/>
  <c r="BQ63" i="17"/>
  <c r="BQ90" i="17" s="1"/>
  <c r="BQ115" i="17"/>
  <c r="BP51" i="17"/>
  <c r="BP78" i="17" s="1"/>
  <c r="BP103" i="17"/>
  <c r="BP130" i="17" s="1"/>
  <c r="BO78" i="17"/>
  <c r="BQ56" i="17"/>
  <c r="BQ108" i="17"/>
  <c r="BQ135" i="17" s="1"/>
  <c r="BP143" i="17"/>
  <c r="BO170" i="17"/>
  <c r="BO118" i="17"/>
  <c r="BO119" i="17" s="1"/>
  <c r="BP123" i="17"/>
  <c r="BO150" i="17"/>
  <c r="BP81" i="18"/>
  <c r="BP167" i="17"/>
  <c r="BP85" i="18"/>
  <c r="BQ125" i="17"/>
  <c r="BP152" i="17"/>
  <c r="BQ30" i="18"/>
  <c r="BQ55" i="18"/>
  <c r="BQ68" i="18" s="1"/>
  <c r="BP43" i="18"/>
  <c r="BP33" i="18"/>
  <c r="BP58" i="18"/>
  <c r="BO46" i="18"/>
  <c r="BQ49" i="17"/>
  <c r="BQ101" i="17"/>
  <c r="BQ128" i="17" s="1"/>
  <c r="BP76" i="17"/>
  <c r="BQ32" i="18"/>
  <c r="BQ57" i="18"/>
  <c r="BQ70" i="18" s="1"/>
  <c r="BP45" i="18"/>
  <c r="BQ45" i="17"/>
  <c r="BQ97" i="17"/>
  <c r="BP72" i="17"/>
  <c r="BO124" i="17"/>
  <c r="BN145" i="17"/>
  <c r="BN151" i="17"/>
  <c r="BR133" i="17"/>
  <c r="BQ160" i="17"/>
  <c r="BQ61" i="17"/>
  <c r="BQ113" i="17"/>
  <c r="BQ140" i="17" s="1"/>
  <c r="BP88" i="17"/>
  <c r="BP86" i="18"/>
  <c r="BO127" i="17"/>
  <c r="BN154" i="17"/>
  <c r="BQ34" i="18"/>
  <c r="BQ59" i="18"/>
  <c r="BQ72" i="18" s="1"/>
  <c r="BP47" i="18"/>
  <c r="BP83" i="18"/>
  <c r="BO164" i="17"/>
  <c r="BP48" i="17"/>
  <c r="BP100" i="17"/>
  <c r="BO75" i="17"/>
  <c r="BP155" i="17"/>
  <c r="BP55" i="17"/>
  <c r="BP107" i="17"/>
  <c r="BO82" i="17"/>
  <c r="BR62" i="17"/>
  <c r="BR114" i="17"/>
  <c r="BQ89" i="17"/>
  <c r="BP141" i="17"/>
  <c r="BO168" i="17"/>
  <c r="BP82" i="18"/>
  <c r="BS98" i="17"/>
  <c r="BS46" i="17"/>
  <c r="BS73" i="17" s="1"/>
  <c r="BR73" i="17"/>
  <c r="BP142" i="17"/>
  <c r="BO169" i="17"/>
  <c r="BQ126" i="17"/>
  <c r="BP153" i="17"/>
  <c r="BP29" i="18"/>
  <c r="BO37" i="18"/>
  <c r="BP54" i="18"/>
  <c r="BO42" i="18"/>
  <c r="BO71" i="18"/>
  <c r="BN84" i="18"/>
  <c r="BP162" i="17"/>
  <c r="BO139" i="17"/>
  <c r="BN166" i="17"/>
  <c r="BP136" i="17"/>
  <c r="BO163" i="17"/>
  <c r="BO66" i="17"/>
  <c r="BM172" i="17"/>
  <c r="BO67" i="18"/>
  <c r="BN75" i="18"/>
  <c r="BN80" i="18"/>
  <c r="BO134" i="17"/>
  <c r="BN161" i="17"/>
  <c r="BP158" i="17"/>
  <c r="BP60" i="17"/>
  <c r="BP112" i="17"/>
  <c r="BO87" i="17"/>
  <c r="BO384" i="16"/>
  <c r="BO373" i="16"/>
  <c r="BO403" i="16"/>
  <c r="BO370" i="16"/>
  <c r="BO380" i="16"/>
  <c r="BO407" i="16"/>
  <c r="BO377" i="16"/>
  <c r="BO385" i="16"/>
  <c r="BO379" i="16"/>
  <c r="BO419" i="16"/>
  <c r="BO376" i="16"/>
  <c r="BO391" i="16"/>
  <c r="BO411" i="16"/>
  <c r="BO383" i="16"/>
  <c r="BO415" i="16"/>
  <c r="BO367" i="16"/>
  <c r="BO397" i="16"/>
  <c r="BO392" i="16"/>
  <c r="BO371" i="16"/>
  <c r="BO381" i="16"/>
  <c r="BO395" i="16"/>
  <c r="BO387" i="16"/>
  <c r="BO393" i="16"/>
  <c r="BO399" i="16"/>
  <c r="BO375" i="16"/>
  <c r="BO369" i="16"/>
  <c r="BP335" i="16"/>
  <c r="BO405" i="16"/>
  <c r="BP279" i="16"/>
  <c r="BP349" i="16" s="1"/>
  <c r="BP141" i="16"/>
  <c r="BO211" i="16"/>
  <c r="BP350" i="16"/>
  <c r="BO420" i="16"/>
  <c r="BP253" i="16"/>
  <c r="BP323" i="16" s="1"/>
  <c r="BP115" i="16"/>
  <c r="BO185" i="16"/>
  <c r="BQ269" i="16"/>
  <c r="BQ131" i="16"/>
  <c r="BP201" i="16"/>
  <c r="BP230" i="16"/>
  <c r="BP300" i="16" s="1"/>
  <c r="BP92" i="16"/>
  <c r="BO162" i="16"/>
  <c r="BQ262" i="16"/>
  <c r="BQ124" i="16"/>
  <c r="BP194" i="16"/>
  <c r="BP331" i="16"/>
  <c r="BO401" i="16"/>
  <c r="BQ254" i="16"/>
  <c r="BQ116" i="16"/>
  <c r="BP186" i="16"/>
  <c r="BP340" i="16"/>
  <c r="BO410" i="16"/>
  <c r="BP324" i="16"/>
  <c r="BO394" i="16"/>
  <c r="BP347" i="16"/>
  <c r="BO417" i="16"/>
  <c r="BQ281" i="16"/>
  <c r="BQ143" i="16"/>
  <c r="BP213" i="16"/>
  <c r="BP243" i="16"/>
  <c r="BP313" i="16" s="1"/>
  <c r="BP105" i="16"/>
  <c r="BO175" i="16"/>
  <c r="BP339" i="16"/>
  <c r="BO409" i="16"/>
  <c r="BP348" i="16"/>
  <c r="BO418" i="16"/>
  <c r="BQ238" i="16"/>
  <c r="BQ100" i="16"/>
  <c r="BP170" i="16"/>
  <c r="BP351" i="16"/>
  <c r="BO421" i="16"/>
  <c r="BQ242" i="16"/>
  <c r="BQ104" i="16"/>
  <c r="BP174" i="16"/>
  <c r="BP343" i="16"/>
  <c r="BO413" i="16"/>
  <c r="BP257" i="16"/>
  <c r="BP327" i="16" s="1"/>
  <c r="BP119" i="16"/>
  <c r="BO189" i="16"/>
  <c r="BP320" i="16"/>
  <c r="BO390" i="16"/>
  <c r="BR272" i="16"/>
  <c r="BR134" i="16"/>
  <c r="BQ204" i="16"/>
  <c r="BP247" i="16"/>
  <c r="BP317" i="16" s="1"/>
  <c r="BP109" i="16"/>
  <c r="BO179" i="16"/>
  <c r="BQ276" i="16"/>
  <c r="BQ138" i="16"/>
  <c r="BP208" i="16"/>
  <c r="BQ266" i="16"/>
  <c r="BQ128" i="16"/>
  <c r="BP198" i="16"/>
  <c r="BP240" i="16"/>
  <c r="BP310" i="16" s="1"/>
  <c r="BP102" i="16"/>
  <c r="BO172" i="16"/>
  <c r="BQ270" i="16"/>
  <c r="BQ132" i="16"/>
  <c r="BP202" i="16"/>
  <c r="BP326" i="16"/>
  <c r="BO396" i="16"/>
  <c r="BP231" i="16"/>
  <c r="BP301" i="16" s="1"/>
  <c r="BP93" i="16"/>
  <c r="BO163" i="16"/>
  <c r="BP241" i="16"/>
  <c r="BP311" i="16" s="1"/>
  <c r="BP103" i="16"/>
  <c r="BO173" i="16"/>
  <c r="BR264" i="16"/>
  <c r="BR126" i="16"/>
  <c r="BQ196" i="16"/>
  <c r="BO389" i="16"/>
  <c r="BP249" i="16"/>
  <c r="BP319" i="16" s="1"/>
  <c r="BP111" i="16"/>
  <c r="BO181" i="16"/>
  <c r="BQ246" i="16"/>
  <c r="BQ108" i="16"/>
  <c r="BP178" i="16"/>
  <c r="BQ256" i="16"/>
  <c r="BQ118" i="16"/>
  <c r="BP188" i="16"/>
  <c r="BQ282" i="16"/>
  <c r="BQ144" i="16"/>
  <c r="BP214" i="16"/>
  <c r="BQ234" i="16"/>
  <c r="BQ96" i="16"/>
  <c r="BP166" i="16"/>
  <c r="BR258" i="16"/>
  <c r="BR120" i="16"/>
  <c r="BQ190" i="16"/>
  <c r="BP346" i="16"/>
  <c r="BO416" i="16"/>
  <c r="BQ268" i="16"/>
  <c r="BQ130" i="16"/>
  <c r="BP200" i="16"/>
  <c r="BP244" i="16"/>
  <c r="BP314" i="16" s="1"/>
  <c r="BP106" i="16"/>
  <c r="BO176" i="16"/>
  <c r="BP296" i="16"/>
  <c r="BO366" i="16"/>
  <c r="BP236" i="16"/>
  <c r="BP306" i="16" s="1"/>
  <c r="BP98" i="16"/>
  <c r="BO168" i="16"/>
  <c r="BP312" i="16"/>
  <c r="BO382" i="16"/>
  <c r="BP235" i="16"/>
  <c r="BP305" i="16" s="1"/>
  <c r="BP97" i="16"/>
  <c r="BO167" i="16"/>
  <c r="BO295" i="16"/>
  <c r="BO359" i="16" s="1"/>
  <c r="BN365" i="16"/>
  <c r="BN429" i="16" s="1"/>
  <c r="BP255" i="16"/>
  <c r="BP325" i="16" s="1"/>
  <c r="BP117" i="16"/>
  <c r="BO187" i="16"/>
  <c r="BP237" i="16"/>
  <c r="BP307" i="16" s="1"/>
  <c r="BP99" i="16"/>
  <c r="BO169" i="16"/>
  <c r="BQ277" i="16"/>
  <c r="BQ139" i="16"/>
  <c r="BP209" i="16"/>
  <c r="BP328" i="16"/>
  <c r="BO398" i="16"/>
  <c r="BN221" i="16"/>
  <c r="BP227" i="16"/>
  <c r="BP297" i="16" s="1"/>
  <c r="BP89" i="16"/>
  <c r="BO159" i="16"/>
  <c r="BP251" i="16"/>
  <c r="BP321" i="16" s="1"/>
  <c r="BP113" i="16"/>
  <c r="BO183" i="16"/>
  <c r="BQ261" i="16"/>
  <c r="BQ123" i="16"/>
  <c r="BP193" i="16"/>
  <c r="BP298" i="16"/>
  <c r="BO368" i="16"/>
  <c r="BQ278" i="16"/>
  <c r="BQ140" i="16"/>
  <c r="BP210" i="16"/>
  <c r="BP248" i="16"/>
  <c r="BP318" i="16" s="1"/>
  <c r="BP110" i="16"/>
  <c r="BO180" i="16"/>
  <c r="BP308" i="16"/>
  <c r="BO378" i="16"/>
  <c r="BQ273" i="16"/>
  <c r="BQ135" i="16"/>
  <c r="BP205" i="16"/>
  <c r="BQ226" i="16"/>
  <c r="BQ88" i="16"/>
  <c r="BP158" i="16"/>
  <c r="BP252" i="16"/>
  <c r="BP322" i="16" s="1"/>
  <c r="BP114" i="16"/>
  <c r="BO184" i="16"/>
  <c r="BP352" i="16"/>
  <c r="BO422" i="16"/>
  <c r="BQ274" i="16"/>
  <c r="BQ136" i="16"/>
  <c r="BP206" i="16"/>
  <c r="BP294" i="16"/>
  <c r="BO364" i="16"/>
  <c r="BP302" i="16"/>
  <c r="BO372" i="16"/>
  <c r="BO388" i="16"/>
  <c r="BP336" i="16"/>
  <c r="BO406" i="16"/>
  <c r="BP275" i="16"/>
  <c r="BP345" i="16" s="1"/>
  <c r="BP137" i="16"/>
  <c r="BO207" i="16"/>
  <c r="BP225" i="16"/>
  <c r="BP87" i="16"/>
  <c r="BO157" i="16"/>
  <c r="BQ260" i="16"/>
  <c r="BQ122" i="16"/>
  <c r="BP192" i="16"/>
  <c r="BP271" i="16"/>
  <c r="BP341" i="16" s="1"/>
  <c r="BP133" i="16"/>
  <c r="BO203" i="16"/>
  <c r="BQ265" i="16"/>
  <c r="BQ127" i="16"/>
  <c r="BP197" i="16"/>
  <c r="BP330" i="16"/>
  <c r="BO400" i="16"/>
  <c r="BP304" i="16"/>
  <c r="BO374" i="16"/>
  <c r="BP233" i="16"/>
  <c r="BP303" i="16" s="1"/>
  <c r="BP95" i="16"/>
  <c r="BO165" i="16"/>
  <c r="BP229" i="16"/>
  <c r="BP299" i="16" s="1"/>
  <c r="BP91" i="16"/>
  <c r="BO161" i="16"/>
  <c r="BP245" i="16"/>
  <c r="BP315" i="16" s="1"/>
  <c r="BP107" i="16"/>
  <c r="BO177" i="16"/>
  <c r="BR228" i="16"/>
  <c r="BR90" i="16"/>
  <c r="BQ160" i="16"/>
  <c r="BP342" i="16"/>
  <c r="BO412" i="16"/>
  <c r="BP344" i="16"/>
  <c r="BO414" i="16"/>
  <c r="BP334" i="16"/>
  <c r="BO404" i="16"/>
  <c r="BR232" i="16"/>
  <c r="BR94" i="16"/>
  <c r="BQ164" i="16"/>
  <c r="BP263" i="16"/>
  <c r="BP333" i="16" s="1"/>
  <c r="BP125" i="16"/>
  <c r="BO195" i="16"/>
  <c r="BP332" i="16"/>
  <c r="BO402" i="16"/>
  <c r="BP259" i="16"/>
  <c r="BP329" i="16" s="1"/>
  <c r="BP121" i="16"/>
  <c r="BO191" i="16"/>
  <c r="BO289" i="16"/>
  <c r="BO290" i="16" s="1"/>
  <c r="BP338" i="16"/>
  <c r="BO408" i="16"/>
  <c r="BP267" i="16"/>
  <c r="BP337" i="16" s="1"/>
  <c r="BP129" i="16"/>
  <c r="BO199" i="16"/>
  <c r="BQ250" i="16"/>
  <c r="BQ112" i="16"/>
  <c r="BP182" i="16"/>
  <c r="BP316" i="16"/>
  <c r="BO386" i="16"/>
  <c r="BP239" i="16"/>
  <c r="BP309" i="16" s="1"/>
  <c r="BP101" i="16"/>
  <c r="BO171" i="16"/>
  <c r="BQ280" i="16"/>
  <c r="BQ142" i="16"/>
  <c r="BP212" i="16"/>
  <c r="BO125" i="15"/>
  <c r="BO126" i="15"/>
  <c r="BO119" i="14"/>
  <c r="BO126" i="14"/>
  <c r="BO121" i="15"/>
  <c r="BO122" i="15"/>
  <c r="BO128" i="15"/>
  <c r="BO124" i="15"/>
  <c r="BP84" i="15"/>
  <c r="BP105" i="15" s="1"/>
  <c r="BP43" i="15"/>
  <c r="BO64" i="15"/>
  <c r="BO122" i="14"/>
  <c r="BP75" i="14"/>
  <c r="BP94" i="14" s="1"/>
  <c r="BO52" i="14"/>
  <c r="BP37" i="14"/>
  <c r="BO57" i="14"/>
  <c r="BQ82" i="14"/>
  <c r="BQ101" i="14" s="1"/>
  <c r="BQ44" i="14"/>
  <c r="BP64" i="14"/>
  <c r="BP82" i="15"/>
  <c r="BP103" i="15" s="1"/>
  <c r="BP41" i="15"/>
  <c r="BO62" i="15"/>
  <c r="BR84" i="14"/>
  <c r="BR103" i="14" s="1"/>
  <c r="BR46" i="14"/>
  <c r="BQ66" i="14"/>
  <c r="BO117" i="14"/>
  <c r="BQ83" i="14"/>
  <c r="BQ102" i="14" s="1"/>
  <c r="BQ45" i="14"/>
  <c r="BP65" i="14"/>
  <c r="BP42" i="14"/>
  <c r="BP80" i="14"/>
  <c r="BP99" i="14" s="1"/>
  <c r="BO62" i="14"/>
  <c r="BQ86" i="14"/>
  <c r="BQ48" i="14"/>
  <c r="BP68" i="14"/>
  <c r="BP79" i="14"/>
  <c r="BP98" i="14" s="1"/>
  <c r="BP41" i="14"/>
  <c r="BO61" i="14"/>
  <c r="BO120" i="14"/>
  <c r="BO118" i="14"/>
  <c r="BO89" i="14"/>
  <c r="BO90" i="14" s="1"/>
  <c r="BR85" i="15"/>
  <c r="BR44" i="15"/>
  <c r="BQ65" i="15"/>
  <c r="BP87" i="15"/>
  <c r="BP108" i="15" s="1"/>
  <c r="BP46" i="15"/>
  <c r="BO67" i="15"/>
  <c r="BN109" i="14"/>
  <c r="BN114" i="14"/>
  <c r="BN129" i="14" s="1"/>
  <c r="BP81" i="14"/>
  <c r="BP100" i="14" s="1"/>
  <c r="BP43" i="14"/>
  <c r="BO63" i="14"/>
  <c r="BO129" i="15"/>
  <c r="BO123" i="15"/>
  <c r="BO116" i="14"/>
  <c r="BO124" i="14"/>
  <c r="BP76" i="14"/>
  <c r="BP38" i="14"/>
  <c r="BO58" i="14"/>
  <c r="BP80" i="15"/>
  <c r="BP101" i="15" s="1"/>
  <c r="BP39" i="15"/>
  <c r="BO60" i="15"/>
  <c r="BO125" i="14"/>
  <c r="BP79" i="15"/>
  <c r="BP100" i="15" s="1"/>
  <c r="BP38" i="15"/>
  <c r="BO59" i="15"/>
  <c r="BN115" i="15"/>
  <c r="BO99" i="15"/>
  <c r="BN120" i="15"/>
  <c r="BN136" i="15" s="1"/>
  <c r="BP86" i="15"/>
  <c r="BP107" i="15" s="1"/>
  <c r="BP45" i="15"/>
  <c r="BO66" i="15"/>
  <c r="BO53" i="15"/>
  <c r="BP37" i="15"/>
  <c r="BQ78" i="15" s="1"/>
  <c r="BO58" i="15"/>
  <c r="BP87" i="14"/>
  <c r="BP106" i="14" s="1"/>
  <c r="BP49" i="14"/>
  <c r="BO69" i="14"/>
  <c r="BR77" i="14"/>
  <c r="BR96" i="14" s="1"/>
  <c r="BR39" i="14"/>
  <c r="BQ59" i="14"/>
  <c r="BP83" i="15"/>
  <c r="BP104" i="15" s="1"/>
  <c r="BP42" i="15"/>
  <c r="BO63" i="15"/>
  <c r="BP106" i="15"/>
  <c r="BO127" i="15"/>
  <c r="BQ78" i="14"/>
  <c r="BQ97" i="14" s="1"/>
  <c r="BQ40" i="14"/>
  <c r="BP60" i="14"/>
  <c r="BO123" i="14"/>
  <c r="BO94" i="15"/>
  <c r="BO95" i="15" s="1"/>
  <c r="BO121" i="14"/>
  <c r="BO64" i="12"/>
  <c r="BP48" i="12"/>
  <c r="BP56" i="12" s="1"/>
  <c r="BP34" i="12"/>
  <c r="BO42" i="12"/>
  <c r="BN58" i="12"/>
  <c r="BO55" i="12"/>
  <c r="BN63" i="12"/>
  <c r="BN66" i="12" s="1"/>
  <c r="BN44" i="12"/>
  <c r="BP47" i="12"/>
  <c r="BO36" i="12"/>
  <c r="BP33" i="12"/>
  <c r="BO41" i="12"/>
  <c r="BP151" i="16" l="1"/>
  <c r="BQ224" i="16"/>
  <c r="BQ86" i="16"/>
  <c r="BP156" i="16"/>
  <c r="BO44" i="12"/>
  <c r="BO50" i="18"/>
  <c r="BN88" i="18"/>
  <c r="BQ81" i="15"/>
  <c r="BQ102" i="15" s="1"/>
  <c r="BQ40" i="15"/>
  <c r="BP61" i="15"/>
  <c r="BP62" i="18"/>
  <c r="BP63" i="18" s="1"/>
  <c r="BR35" i="18"/>
  <c r="BR48" i="18" s="1"/>
  <c r="BR60" i="18"/>
  <c r="BQ48" i="18"/>
  <c r="BR56" i="18"/>
  <c r="BR69" i="18" s="1"/>
  <c r="BR31" i="18"/>
  <c r="BO74" i="15"/>
  <c r="BQ105" i="14"/>
  <c r="BP95" i="14"/>
  <c r="BP115" i="14" s="1"/>
  <c r="BQ47" i="14"/>
  <c r="BQ67" i="14" s="1"/>
  <c r="BQ85" i="14"/>
  <c r="BQ104" i="14" s="1"/>
  <c r="BP66" i="17"/>
  <c r="BQ77" i="17"/>
  <c r="BR50" i="17"/>
  <c r="BR102" i="17"/>
  <c r="BR129" i="17" s="1"/>
  <c r="BR156" i="17" s="1"/>
  <c r="BQ58" i="17"/>
  <c r="BQ110" i="17"/>
  <c r="BQ137" i="17" s="1"/>
  <c r="BP85" i="17"/>
  <c r="BP157" i="17"/>
  <c r="BQ159" i="17"/>
  <c r="BR56" i="17"/>
  <c r="BR108" i="17"/>
  <c r="BR135" i="17" s="1"/>
  <c r="BQ83" i="17"/>
  <c r="BQ59" i="17"/>
  <c r="BQ111" i="17"/>
  <c r="BQ138" i="17" s="1"/>
  <c r="BQ165" i="17" s="1"/>
  <c r="BO93" i="17"/>
  <c r="BR53" i="17"/>
  <c r="BR105" i="17"/>
  <c r="BR132" i="17" s="1"/>
  <c r="BQ80" i="17"/>
  <c r="BR96" i="17"/>
  <c r="BR44" i="17"/>
  <c r="BQ71" i="17"/>
  <c r="BQ51" i="17"/>
  <c r="BQ78" i="17" s="1"/>
  <c r="BQ103" i="17"/>
  <c r="BQ130" i="17" s="1"/>
  <c r="BR63" i="17"/>
  <c r="BR90" i="17" s="1"/>
  <c r="BR115" i="17"/>
  <c r="BR52" i="17"/>
  <c r="BR104" i="17"/>
  <c r="BR131" i="17" s="1"/>
  <c r="BQ79" i="17"/>
  <c r="BR57" i="17"/>
  <c r="BR109" i="17"/>
  <c r="BQ143" i="17"/>
  <c r="BP170" i="17"/>
  <c r="BP118" i="17"/>
  <c r="BP119" i="17" s="1"/>
  <c r="BQ123" i="17"/>
  <c r="BP150" i="17"/>
  <c r="BQ85" i="18"/>
  <c r="BQ155" i="17"/>
  <c r="BP139" i="17"/>
  <c r="BO166" i="17"/>
  <c r="BR30" i="18"/>
  <c r="BR55" i="18"/>
  <c r="BR68" i="18" s="1"/>
  <c r="BQ43" i="18"/>
  <c r="BP71" i="18"/>
  <c r="BO84" i="18"/>
  <c r="BP67" i="18"/>
  <c r="BO75" i="18"/>
  <c r="BO80" i="18"/>
  <c r="BQ158" i="17"/>
  <c r="BR126" i="17"/>
  <c r="BQ153" i="17"/>
  <c r="BP164" i="17"/>
  <c r="BR32" i="18"/>
  <c r="BR57" i="18"/>
  <c r="BR70" i="18" s="1"/>
  <c r="BQ45" i="18"/>
  <c r="BQ167" i="17"/>
  <c r="BQ142" i="17"/>
  <c r="BP169" i="17"/>
  <c r="BS62" i="17"/>
  <c r="BS89" i="17" s="1"/>
  <c r="BS114" i="17"/>
  <c r="BR89" i="17"/>
  <c r="BR61" i="17"/>
  <c r="BR113" i="17"/>
  <c r="BR140" i="17" s="1"/>
  <c r="BQ88" i="17"/>
  <c r="BR73" i="18"/>
  <c r="BQ86" i="18"/>
  <c r="BQ83" i="18"/>
  <c r="BR125" i="17"/>
  <c r="BQ152" i="17"/>
  <c r="BP134" i="17"/>
  <c r="BO161" i="17"/>
  <c r="BR34" i="18"/>
  <c r="BR59" i="18"/>
  <c r="BR72" i="18" s="1"/>
  <c r="BQ47" i="18"/>
  <c r="BR45" i="17"/>
  <c r="BR97" i="17"/>
  <c r="BQ72" i="17"/>
  <c r="BQ141" i="17"/>
  <c r="BP168" i="17"/>
  <c r="BP124" i="17"/>
  <c r="BO145" i="17"/>
  <c r="BO151" i="17"/>
  <c r="BQ162" i="17"/>
  <c r="BR49" i="17"/>
  <c r="BR101" i="17"/>
  <c r="BR128" i="17" s="1"/>
  <c r="BQ76" i="17"/>
  <c r="BQ60" i="17"/>
  <c r="BQ112" i="17"/>
  <c r="BP87" i="17"/>
  <c r="BQ29" i="18"/>
  <c r="BP37" i="18"/>
  <c r="BQ54" i="18"/>
  <c r="BP42" i="18"/>
  <c r="BQ48" i="17"/>
  <c r="BQ100" i="17"/>
  <c r="BP75" i="17"/>
  <c r="BS133" i="17"/>
  <c r="BS160" i="17" s="1"/>
  <c r="BR160" i="17"/>
  <c r="BQ33" i="18"/>
  <c r="BQ58" i="18"/>
  <c r="BP46" i="18"/>
  <c r="BQ81" i="18"/>
  <c r="BQ136" i="17"/>
  <c r="BP163" i="17"/>
  <c r="BQ82" i="18"/>
  <c r="BQ55" i="17"/>
  <c r="BQ107" i="17"/>
  <c r="BP82" i="17"/>
  <c r="BP127" i="17"/>
  <c r="BO154" i="17"/>
  <c r="BN172" i="17"/>
  <c r="BP376" i="16"/>
  <c r="BP397" i="16"/>
  <c r="BP369" i="16"/>
  <c r="BP392" i="16"/>
  <c r="BP415" i="16"/>
  <c r="BP399" i="16"/>
  <c r="BP367" i="16"/>
  <c r="BP377" i="16"/>
  <c r="BP375" i="16"/>
  <c r="BP419" i="16"/>
  <c r="BP387" i="16"/>
  <c r="BP379" i="16"/>
  <c r="BP407" i="16"/>
  <c r="BP373" i="16"/>
  <c r="BP381" i="16"/>
  <c r="BP383" i="16"/>
  <c r="BP384" i="16"/>
  <c r="BP370" i="16"/>
  <c r="BP385" i="16"/>
  <c r="BP411" i="16"/>
  <c r="BP395" i="16"/>
  <c r="BP393" i="16"/>
  <c r="BP403" i="16"/>
  <c r="BP391" i="16"/>
  <c r="BP371" i="16"/>
  <c r="BP380" i="16"/>
  <c r="BQ240" i="16"/>
  <c r="BQ310" i="16" s="1"/>
  <c r="BQ102" i="16"/>
  <c r="BP172" i="16"/>
  <c r="BQ239" i="16"/>
  <c r="BQ309" i="16" s="1"/>
  <c r="BQ101" i="16"/>
  <c r="BP171" i="16"/>
  <c r="BS228" i="16"/>
  <c r="BS90" i="16"/>
  <c r="BS160" i="16" s="1"/>
  <c r="BR160" i="16"/>
  <c r="BR265" i="16"/>
  <c r="BR127" i="16"/>
  <c r="BQ197" i="16"/>
  <c r="BQ336" i="16"/>
  <c r="BP406" i="16"/>
  <c r="BQ237" i="16"/>
  <c r="BQ307" i="16" s="1"/>
  <c r="BQ99" i="16"/>
  <c r="BP169" i="16"/>
  <c r="BP295" i="16"/>
  <c r="BP359" i="16" s="1"/>
  <c r="BO365" i="16"/>
  <c r="BO429" i="16" s="1"/>
  <c r="BR246" i="16"/>
  <c r="BR108" i="16"/>
  <c r="BQ178" i="16"/>
  <c r="BQ247" i="16"/>
  <c r="BQ317" i="16" s="1"/>
  <c r="BQ109" i="16"/>
  <c r="BP179" i="16"/>
  <c r="BQ257" i="16"/>
  <c r="BQ327" i="16" s="1"/>
  <c r="BQ119" i="16"/>
  <c r="BP189" i="16"/>
  <c r="BQ343" i="16"/>
  <c r="BP413" i="16"/>
  <c r="BQ324" i="16"/>
  <c r="BP394" i="16"/>
  <c r="BQ227" i="16"/>
  <c r="BQ297" i="16" s="1"/>
  <c r="BQ89" i="16"/>
  <c r="BP159" i="16"/>
  <c r="BQ236" i="16"/>
  <c r="BQ306" i="16" s="1"/>
  <c r="BQ98" i="16"/>
  <c r="BP168" i="16"/>
  <c r="BQ231" i="16"/>
  <c r="BQ301" i="16" s="1"/>
  <c r="BQ93" i="16"/>
  <c r="BP163" i="16"/>
  <c r="BQ331" i="16"/>
  <c r="BP401" i="16"/>
  <c r="BQ279" i="16"/>
  <c r="BQ349" i="16" s="1"/>
  <c r="BQ141" i="16"/>
  <c r="BP211" i="16"/>
  <c r="BQ267" i="16"/>
  <c r="BQ337" i="16" s="1"/>
  <c r="BQ129" i="16"/>
  <c r="BP199" i="16"/>
  <c r="BQ233" i="16"/>
  <c r="BQ303" i="16" s="1"/>
  <c r="BQ95" i="16"/>
  <c r="BP165" i="16"/>
  <c r="BO221" i="16"/>
  <c r="BR274" i="16"/>
  <c r="BR136" i="16"/>
  <c r="BQ206" i="16"/>
  <c r="BR226" i="16"/>
  <c r="BR88" i="16"/>
  <c r="BQ158" i="16"/>
  <c r="BQ248" i="16"/>
  <c r="BQ318" i="16" s="1"/>
  <c r="BQ110" i="16"/>
  <c r="BP180" i="16"/>
  <c r="BR261" i="16"/>
  <c r="BR123" i="16"/>
  <c r="BQ193" i="16"/>
  <c r="BS264" i="16"/>
  <c r="BS126" i="16"/>
  <c r="BS196" i="16" s="1"/>
  <c r="BR196" i="16"/>
  <c r="BR262" i="16"/>
  <c r="BR124" i="16"/>
  <c r="BQ194" i="16"/>
  <c r="BQ298" i="16"/>
  <c r="BP368" i="16"/>
  <c r="BQ243" i="16"/>
  <c r="BQ313" i="16" s="1"/>
  <c r="BQ105" i="16"/>
  <c r="BP175" i="16"/>
  <c r="BR269" i="16"/>
  <c r="BR131" i="16"/>
  <c r="BQ201" i="16"/>
  <c r="BQ332" i="16"/>
  <c r="BP402" i="16"/>
  <c r="BQ334" i="16"/>
  <c r="BP404" i="16"/>
  <c r="BQ225" i="16"/>
  <c r="BQ87" i="16"/>
  <c r="BP157" i="16"/>
  <c r="BP388" i="16"/>
  <c r="BQ235" i="16"/>
  <c r="BQ305" i="16" s="1"/>
  <c r="BQ97" i="16"/>
  <c r="BP167" i="16"/>
  <c r="BQ296" i="16"/>
  <c r="BP366" i="16"/>
  <c r="BQ346" i="16"/>
  <c r="BP416" i="16"/>
  <c r="BR282" i="16"/>
  <c r="BR144" i="16"/>
  <c r="BQ214" i="16"/>
  <c r="BQ326" i="16"/>
  <c r="BP396" i="16"/>
  <c r="BR266" i="16"/>
  <c r="BR128" i="16"/>
  <c r="BQ198" i="16"/>
  <c r="BR242" i="16"/>
  <c r="BR104" i="16"/>
  <c r="BQ174" i="16"/>
  <c r="BQ348" i="16"/>
  <c r="BP418" i="16"/>
  <c r="BR281" i="16"/>
  <c r="BR143" i="16"/>
  <c r="BQ213" i="16"/>
  <c r="BQ340" i="16"/>
  <c r="BP410" i="16"/>
  <c r="BQ253" i="16"/>
  <c r="BQ323" i="16" s="1"/>
  <c r="BQ115" i="16"/>
  <c r="BP185" i="16"/>
  <c r="BQ335" i="16"/>
  <c r="BP405" i="16"/>
  <c r="BS232" i="16"/>
  <c r="BS94" i="16"/>
  <c r="BS164" i="16" s="1"/>
  <c r="BR164" i="16"/>
  <c r="BQ308" i="16"/>
  <c r="BP378" i="16"/>
  <c r="BP389" i="16"/>
  <c r="BQ245" i="16"/>
  <c r="BQ315" i="16" s="1"/>
  <c r="BQ107" i="16"/>
  <c r="BP177" i="16"/>
  <c r="BQ271" i="16"/>
  <c r="BQ341" i="16" s="1"/>
  <c r="BQ133" i="16"/>
  <c r="BP203" i="16"/>
  <c r="BP289" i="16"/>
  <c r="BP290" i="16" s="1"/>
  <c r="BQ328" i="16"/>
  <c r="BP398" i="16"/>
  <c r="BS272" i="16"/>
  <c r="BS134" i="16"/>
  <c r="BS204" i="16" s="1"/>
  <c r="BR204" i="16"/>
  <c r="BQ316" i="16"/>
  <c r="BP386" i="16"/>
  <c r="BQ338" i="16"/>
  <c r="BP408" i="16"/>
  <c r="BQ263" i="16"/>
  <c r="BQ333" i="16" s="1"/>
  <c r="BQ125" i="16"/>
  <c r="BP195" i="16"/>
  <c r="BQ344" i="16"/>
  <c r="BP414" i="16"/>
  <c r="BQ304" i="16"/>
  <c r="BP374" i="16"/>
  <c r="BQ302" i="16"/>
  <c r="BP372" i="16"/>
  <c r="BQ352" i="16"/>
  <c r="BP422" i="16"/>
  <c r="BR273" i="16"/>
  <c r="BR135" i="16"/>
  <c r="BQ205" i="16"/>
  <c r="BR278" i="16"/>
  <c r="BR140" i="16"/>
  <c r="BQ210" i="16"/>
  <c r="BQ251" i="16"/>
  <c r="BQ321" i="16" s="1"/>
  <c r="BQ113" i="16"/>
  <c r="BP183" i="16"/>
  <c r="BQ255" i="16"/>
  <c r="BQ325" i="16" s="1"/>
  <c r="BQ117" i="16"/>
  <c r="BP187" i="16"/>
  <c r="BQ244" i="16"/>
  <c r="BQ314" i="16" s="1"/>
  <c r="BQ106" i="16"/>
  <c r="BP176" i="16"/>
  <c r="BS258" i="16"/>
  <c r="BS120" i="16"/>
  <c r="BS190" i="16" s="1"/>
  <c r="BR190" i="16"/>
  <c r="BQ249" i="16"/>
  <c r="BQ319" i="16" s="1"/>
  <c r="BQ111" i="16"/>
  <c r="BP181" i="16"/>
  <c r="BQ241" i="16"/>
  <c r="BQ311" i="16" s="1"/>
  <c r="BQ103" i="16"/>
  <c r="BP173" i="16"/>
  <c r="BR270" i="16"/>
  <c r="BR132" i="16"/>
  <c r="BQ202" i="16"/>
  <c r="BQ339" i="16"/>
  <c r="BP409" i="16"/>
  <c r="BR254" i="16"/>
  <c r="BR116" i="16"/>
  <c r="BQ186" i="16"/>
  <c r="BQ230" i="16"/>
  <c r="BQ300" i="16" s="1"/>
  <c r="BQ92" i="16"/>
  <c r="BP162" i="16"/>
  <c r="BR268" i="16"/>
  <c r="BR130" i="16"/>
  <c r="BQ200" i="16"/>
  <c r="BQ275" i="16"/>
  <c r="BQ345" i="16" s="1"/>
  <c r="BQ137" i="16"/>
  <c r="BP207" i="16"/>
  <c r="BR277" i="16"/>
  <c r="BR139" i="16"/>
  <c r="BQ209" i="16"/>
  <c r="BQ312" i="16"/>
  <c r="BP382" i="16"/>
  <c r="BR256" i="16"/>
  <c r="BR118" i="16"/>
  <c r="BQ188" i="16"/>
  <c r="BR276" i="16"/>
  <c r="BR138" i="16"/>
  <c r="BQ208" i="16"/>
  <c r="BQ351" i="16"/>
  <c r="BP421" i="16"/>
  <c r="BQ347" i="16"/>
  <c r="BP417" i="16"/>
  <c r="BQ350" i="16"/>
  <c r="BP420" i="16"/>
  <c r="BQ259" i="16"/>
  <c r="BQ329" i="16" s="1"/>
  <c r="BQ121" i="16"/>
  <c r="BP191" i="16"/>
  <c r="BR234" i="16"/>
  <c r="BR96" i="16"/>
  <c r="BQ166" i="16"/>
  <c r="BR238" i="16"/>
  <c r="BR100" i="16"/>
  <c r="BQ170" i="16"/>
  <c r="BR280" i="16"/>
  <c r="BR142" i="16"/>
  <c r="BQ212" i="16"/>
  <c r="BR250" i="16"/>
  <c r="BR112" i="16"/>
  <c r="BQ182" i="16"/>
  <c r="BQ342" i="16"/>
  <c r="BP412" i="16"/>
  <c r="BQ229" i="16"/>
  <c r="BQ299" i="16" s="1"/>
  <c r="BQ91" i="16"/>
  <c r="BP161" i="16"/>
  <c r="BQ330" i="16"/>
  <c r="BP400" i="16"/>
  <c r="BR260" i="16"/>
  <c r="BR122" i="16"/>
  <c r="BQ192" i="16"/>
  <c r="BQ294" i="16"/>
  <c r="BP364" i="16"/>
  <c r="BQ252" i="16"/>
  <c r="BQ322" i="16" s="1"/>
  <c r="BQ114" i="16"/>
  <c r="BP184" i="16"/>
  <c r="BQ320" i="16"/>
  <c r="BP390" i="16"/>
  <c r="BP122" i="15"/>
  <c r="BP119" i="14"/>
  <c r="BP121" i="15"/>
  <c r="BP129" i="15"/>
  <c r="BP125" i="15"/>
  <c r="BP128" i="15"/>
  <c r="BP120" i="14"/>
  <c r="BP118" i="14"/>
  <c r="BP126" i="14"/>
  <c r="BP126" i="15"/>
  <c r="BP124" i="15"/>
  <c r="BO115" i="15"/>
  <c r="BP99" i="15"/>
  <c r="BO120" i="15"/>
  <c r="BO136" i="15" s="1"/>
  <c r="BP123" i="14"/>
  <c r="BQ83" i="15"/>
  <c r="BQ104" i="15" s="1"/>
  <c r="BQ42" i="15"/>
  <c r="BP63" i="15"/>
  <c r="BP121" i="14"/>
  <c r="BQ37" i="15"/>
  <c r="BR78" i="15" s="1"/>
  <c r="BP53" i="15"/>
  <c r="BP58" i="15"/>
  <c r="BQ80" i="15"/>
  <c r="BQ101" i="15" s="1"/>
  <c r="BQ39" i="15"/>
  <c r="BP60" i="15"/>
  <c r="BP116" i="14"/>
  <c r="BQ80" i="14"/>
  <c r="BQ99" i="14" s="1"/>
  <c r="BQ42" i="14"/>
  <c r="BP62" i="14"/>
  <c r="BS84" i="14"/>
  <c r="BS103" i="14" s="1"/>
  <c r="BS46" i="14"/>
  <c r="BS66" i="14" s="1"/>
  <c r="BR66" i="14"/>
  <c r="BO72" i="14"/>
  <c r="BS85" i="15"/>
  <c r="BS44" i="15"/>
  <c r="BS65" i="15" s="1"/>
  <c r="BR65" i="15"/>
  <c r="BQ79" i="14"/>
  <c r="BQ98" i="14" s="1"/>
  <c r="BQ41" i="14"/>
  <c r="BP61" i="14"/>
  <c r="BQ75" i="14"/>
  <c r="BQ94" i="14" s="1"/>
  <c r="BP52" i="14"/>
  <c r="BQ37" i="14"/>
  <c r="BP57" i="14"/>
  <c r="BP124" i="14"/>
  <c r="BQ81" i="14"/>
  <c r="BQ100" i="14" s="1"/>
  <c r="BQ43" i="14"/>
  <c r="BP63" i="14"/>
  <c r="BR82" i="14"/>
  <c r="BR101" i="14" s="1"/>
  <c r="BR44" i="14"/>
  <c r="BQ64" i="14"/>
  <c r="BR78" i="14"/>
  <c r="BR97" i="14" s="1"/>
  <c r="BR40" i="14"/>
  <c r="BQ60" i="14"/>
  <c r="BP94" i="15"/>
  <c r="BP95" i="15" s="1"/>
  <c r="BP123" i="15"/>
  <c r="BR83" i="14"/>
  <c r="BR102" i="14" s="1"/>
  <c r="BR45" i="14"/>
  <c r="BQ65" i="14"/>
  <c r="BQ84" i="15"/>
  <c r="BQ105" i="15" s="1"/>
  <c r="BQ43" i="15"/>
  <c r="BP64" i="15"/>
  <c r="BQ76" i="14"/>
  <c r="BQ38" i="14"/>
  <c r="BP58" i="14"/>
  <c r="BQ82" i="15"/>
  <c r="BQ103" i="15" s="1"/>
  <c r="BQ41" i="15"/>
  <c r="BP62" i="15"/>
  <c r="BP89" i="14"/>
  <c r="BP90" i="14" s="1"/>
  <c r="BO109" i="14"/>
  <c r="BO114" i="14"/>
  <c r="BO129" i="14" s="1"/>
  <c r="BS77" i="14"/>
  <c r="BS96" i="14" s="1"/>
  <c r="BS39" i="14"/>
  <c r="BS59" i="14" s="1"/>
  <c r="BR59" i="14"/>
  <c r="BQ86" i="15"/>
  <c r="BQ107" i="15" s="1"/>
  <c r="BQ45" i="15"/>
  <c r="BP66" i="15"/>
  <c r="BR48" i="14"/>
  <c r="BR86" i="14"/>
  <c r="BQ68" i="14"/>
  <c r="BP125" i="14"/>
  <c r="BQ79" i="15"/>
  <c r="BQ100" i="15" s="1"/>
  <c r="BQ38" i="15"/>
  <c r="BP59" i="15"/>
  <c r="BQ106" i="15"/>
  <c r="BP127" i="15"/>
  <c r="BQ87" i="14"/>
  <c r="BQ106" i="14" s="1"/>
  <c r="BQ49" i="14"/>
  <c r="BP69" i="14"/>
  <c r="BQ87" i="15"/>
  <c r="BQ108" i="15" s="1"/>
  <c r="BQ46" i="15"/>
  <c r="BP67" i="15"/>
  <c r="BP117" i="14"/>
  <c r="BP122" i="14"/>
  <c r="BP64" i="12"/>
  <c r="BO58" i="12"/>
  <c r="BP55" i="12"/>
  <c r="BO63" i="12"/>
  <c r="BO66" i="12" s="1"/>
  <c r="BP36" i="12"/>
  <c r="BQ47" i="12"/>
  <c r="BQ33" i="12"/>
  <c r="BP41" i="12"/>
  <c r="BQ34" i="12"/>
  <c r="BQ48" i="12"/>
  <c r="BQ56" i="12" s="1"/>
  <c r="BP42" i="12"/>
  <c r="BP50" i="12"/>
  <c r="BP51" i="12" s="1"/>
  <c r="BQ151" i="16" l="1"/>
  <c r="BR86" i="16"/>
  <c r="BQ156" i="16"/>
  <c r="BR224" i="16"/>
  <c r="BS35" i="18"/>
  <c r="BS48" i="18" s="1"/>
  <c r="BS60" i="18"/>
  <c r="BS73" i="18" s="1"/>
  <c r="BS86" i="18" s="1"/>
  <c r="BS56" i="18"/>
  <c r="BS69" i="18" s="1"/>
  <c r="BS82" i="18" s="1"/>
  <c r="BS31" i="18"/>
  <c r="BS44" i="18" s="1"/>
  <c r="BR44" i="18"/>
  <c r="BQ61" i="15"/>
  <c r="BR81" i="15"/>
  <c r="BR102" i="15" s="1"/>
  <c r="BR40" i="15"/>
  <c r="BQ50" i="12"/>
  <c r="BQ51" i="12" s="1"/>
  <c r="BP74" i="15"/>
  <c r="BQ95" i="14"/>
  <c r="BR105" i="14"/>
  <c r="BR85" i="14"/>
  <c r="BR104" i="14" s="1"/>
  <c r="BR47" i="14"/>
  <c r="BR67" i="14" s="1"/>
  <c r="BR77" i="17"/>
  <c r="BS50" i="17"/>
  <c r="BS77" i="17" s="1"/>
  <c r="BS102" i="17"/>
  <c r="BS129" i="17" s="1"/>
  <c r="BS156" i="17" s="1"/>
  <c r="BQ85" i="17"/>
  <c r="BR110" i="17"/>
  <c r="BR137" i="17" s="1"/>
  <c r="BR58" i="17"/>
  <c r="BQ157" i="17"/>
  <c r="BR159" i="17"/>
  <c r="BP93" i="17"/>
  <c r="BS105" i="17"/>
  <c r="BS132" i="17" s="1"/>
  <c r="BS159" i="17" s="1"/>
  <c r="BS53" i="17"/>
  <c r="BS80" i="17" s="1"/>
  <c r="BR80" i="17"/>
  <c r="BS63" i="17"/>
  <c r="BS90" i="17" s="1"/>
  <c r="BS115" i="17"/>
  <c r="BS56" i="17"/>
  <c r="BS83" i="17" s="1"/>
  <c r="BS108" i="17"/>
  <c r="BS135" i="17" s="1"/>
  <c r="BS162" i="17" s="1"/>
  <c r="BS109" i="17"/>
  <c r="BS57" i="17"/>
  <c r="BS84" i="17" s="1"/>
  <c r="BR84" i="17"/>
  <c r="BR51" i="17"/>
  <c r="BR103" i="17"/>
  <c r="BR130" i="17" s="1"/>
  <c r="BR59" i="17"/>
  <c r="BR111" i="17"/>
  <c r="BR138" i="17" s="1"/>
  <c r="BR165" i="17" s="1"/>
  <c r="BQ86" i="17"/>
  <c r="BS52" i="17"/>
  <c r="BS79" i="17" s="1"/>
  <c r="BS104" i="17"/>
  <c r="BS131" i="17" s="1"/>
  <c r="BS158" i="17" s="1"/>
  <c r="BR79" i="17"/>
  <c r="BS96" i="17"/>
  <c r="BS44" i="17"/>
  <c r="BS71" i="17" s="1"/>
  <c r="BR71" i="17"/>
  <c r="BR83" i="17"/>
  <c r="BR143" i="17"/>
  <c r="BQ170" i="17"/>
  <c r="BQ118" i="17"/>
  <c r="BQ119" i="17" s="1"/>
  <c r="BR123" i="17"/>
  <c r="BQ150" i="17"/>
  <c r="BR85" i="18"/>
  <c r="BR155" i="17"/>
  <c r="BR136" i="17"/>
  <c r="BQ163" i="17"/>
  <c r="BR83" i="18"/>
  <c r="BQ127" i="17"/>
  <c r="BP154" i="17"/>
  <c r="BR60" i="17"/>
  <c r="BR112" i="17"/>
  <c r="BQ87" i="17"/>
  <c r="BQ124" i="17"/>
  <c r="BP145" i="17"/>
  <c r="BP151" i="17"/>
  <c r="BR167" i="17"/>
  <c r="BS34" i="18"/>
  <c r="BS47" i="18" s="1"/>
  <c r="BS59" i="18"/>
  <c r="BS72" i="18" s="1"/>
  <c r="BS85" i="18" s="1"/>
  <c r="BR47" i="18"/>
  <c r="BS126" i="17"/>
  <c r="BS153" i="17" s="1"/>
  <c r="BR153" i="17"/>
  <c r="BR55" i="17"/>
  <c r="BR107" i="17"/>
  <c r="BQ82" i="17"/>
  <c r="BQ62" i="18"/>
  <c r="BQ63" i="18" s="1"/>
  <c r="BS49" i="17"/>
  <c r="BS76" i="17" s="1"/>
  <c r="BS101" i="17"/>
  <c r="BS128" i="17" s="1"/>
  <c r="BS155" i="17" s="1"/>
  <c r="BR76" i="17"/>
  <c r="BQ134" i="17"/>
  <c r="BP161" i="17"/>
  <c r="BR158" i="17"/>
  <c r="BQ164" i="17"/>
  <c r="BR48" i="17"/>
  <c r="BR100" i="17"/>
  <c r="BQ75" i="17"/>
  <c r="BR141" i="17"/>
  <c r="BQ168" i="17"/>
  <c r="BR33" i="18"/>
  <c r="BR58" i="18"/>
  <c r="BQ46" i="18"/>
  <c r="BQ66" i="17"/>
  <c r="BO88" i="18"/>
  <c r="BS30" i="18"/>
  <c r="BS43" i="18" s="1"/>
  <c r="BS55" i="18"/>
  <c r="BS68" i="18" s="1"/>
  <c r="BS81" i="18" s="1"/>
  <c r="BR43" i="18"/>
  <c r="BR81" i="18"/>
  <c r="BR82" i="18"/>
  <c r="BR29" i="18"/>
  <c r="BQ37" i="18"/>
  <c r="BR54" i="18"/>
  <c r="BQ42" i="18"/>
  <c r="BR162" i="17"/>
  <c r="BS125" i="17"/>
  <c r="BS152" i="17" s="1"/>
  <c r="BR152" i="17"/>
  <c r="BS61" i="17"/>
  <c r="BS88" i="17" s="1"/>
  <c r="BS113" i="17"/>
  <c r="BS140" i="17" s="1"/>
  <c r="BS167" i="17" s="1"/>
  <c r="BR88" i="17"/>
  <c r="BS32" i="18"/>
  <c r="BS45" i="18" s="1"/>
  <c r="BS57" i="18"/>
  <c r="BS70" i="18" s="1"/>
  <c r="BS83" i="18" s="1"/>
  <c r="BR45" i="18"/>
  <c r="BR86" i="18"/>
  <c r="BQ71" i="18"/>
  <c r="BP84" i="18"/>
  <c r="BP50" i="18"/>
  <c r="BO172" i="17"/>
  <c r="BS45" i="17"/>
  <c r="BS97" i="17"/>
  <c r="BR72" i="17"/>
  <c r="BR142" i="17"/>
  <c r="BQ169" i="17"/>
  <c r="BQ67" i="18"/>
  <c r="BP75" i="18"/>
  <c r="BP80" i="18"/>
  <c r="BQ139" i="17"/>
  <c r="BP166" i="17"/>
  <c r="BQ381" i="16"/>
  <c r="BQ403" i="16"/>
  <c r="BQ385" i="16"/>
  <c r="BQ384" i="16"/>
  <c r="BQ388" i="16"/>
  <c r="BQ419" i="16"/>
  <c r="BQ376" i="16"/>
  <c r="BQ379" i="16"/>
  <c r="BQ391" i="16"/>
  <c r="BQ392" i="16"/>
  <c r="BQ370" i="16"/>
  <c r="BQ415" i="16"/>
  <c r="BQ389" i="16"/>
  <c r="BQ393" i="16"/>
  <c r="BQ383" i="16"/>
  <c r="BQ373" i="16"/>
  <c r="BQ397" i="16"/>
  <c r="BQ395" i="16"/>
  <c r="BQ375" i="16"/>
  <c r="BQ367" i="16"/>
  <c r="BQ380" i="16"/>
  <c r="BQ369" i="16"/>
  <c r="BQ411" i="16"/>
  <c r="BQ399" i="16"/>
  <c r="BQ407" i="16"/>
  <c r="BQ371" i="16"/>
  <c r="BQ387" i="16"/>
  <c r="BQ377" i="16"/>
  <c r="BR320" i="16"/>
  <c r="BQ390" i="16"/>
  <c r="BS260" i="16"/>
  <c r="BS122" i="16"/>
  <c r="BS192" i="16" s="1"/>
  <c r="BR192" i="16"/>
  <c r="BR342" i="16"/>
  <c r="BQ412" i="16"/>
  <c r="BS238" i="16"/>
  <c r="BS100" i="16"/>
  <c r="BS170" i="16" s="1"/>
  <c r="BR170" i="16"/>
  <c r="BS276" i="16"/>
  <c r="BS138" i="16"/>
  <c r="BS208" i="16" s="1"/>
  <c r="BR208" i="16"/>
  <c r="BS277" i="16"/>
  <c r="BS139" i="16"/>
  <c r="BS209" i="16" s="1"/>
  <c r="BR209" i="16"/>
  <c r="BS268" i="16"/>
  <c r="BS130" i="16"/>
  <c r="BS200" i="16" s="1"/>
  <c r="BR200" i="16"/>
  <c r="BR344" i="16"/>
  <c r="BQ414" i="16"/>
  <c r="BS242" i="16"/>
  <c r="BS104" i="16"/>
  <c r="BS174" i="16" s="1"/>
  <c r="BR174" i="16"/>
  <c r="BR235" i="16"/>
  <c r="BR305" i="16" s="1"/>
  <c r="BR97" i="16"/>
  <c r="BQ167" i="16"/>
  <c r="BR243" i="16"/>
  <c r="BR313" i="16" s="1"/>
  <c r="BR105" i="16"/>
  <c r="BQ175" i="16"/>
  <c r="BR233" i="16"/>
  <c r="BR303" i="16" s="1"/>
  <c r="BR95" i="16"/>
  <c r="BQ165" i="16"/>
  <c r="BR257" i="16"/>
  <c r="BR327" i="16" s="1"/>
  <c r="BR119" i="16"/>
  <c r="BQ189" i="16"/>
  <c r="BS265" i="16"/>
  <c r="BS127" i="16"/>
  <c r="BS197" i="16" s="1"/>
  <c r="BR197" i="16"/>
  <c r="BR271" i="16"/>
  <c r="BR341" i="16" s="1"/>
  <c r="BR133" i="16"/>
  <c r="BQ203" i="16"/>
  <c r="BR350" i="16"/>
  <c r="BQ420" i="16"/>
  <c r="BR339" i="16"/>
  <c r="BQ409" i="16"/>
  <c r="BR251" i="16"/>
  <c r="BR321" i="16" s="1"/>
  <c r="BR113" i="16"/>
  <c r="BQ183" i="16"/>
  <c r="BR340" i="16"/>
  <c r="BQ410" i="16"/>
  <c r="BS282" i="16"/>
  <c r="BS144" i="16"/>
  <c r="BS214" i="16" s="1"/>
  <c r="BR214" i="16"/>
  <c r="BR334" i="16"/>
  <c r="BQ404" i="16"/>
  <c r="BS226" i="16"/>
  <c r="BS88" i="16"/>
  <c r="BS158" i="16" s="1"/>
  <c r="BR158" i="16"/>
  <c r="BR331" i="16"/>
  <c r="BQ401" i="16"/>
  <c r="BR227" i="16"/>
  <c r="BR297" i="16" s="1"/>
  <c r="BR89" i="16"/>
  <c r="BQ159" i="16"/>
  <c r="BQ295" i="16"/>
  <c r="BQ359" i="16" s="1"/>
  <c r="BP365" i="16"/>
  <c r="BP429" i="16" s="1"/>
  <c r="BR240" i="16"/>
  <c r="BR310" i="16" s="1"/>
  <c r="BR102" i="16"/>
  <c r="BQ172" i="16"/>
  <c r="BR316" i="16"/>
  <c r="BQ386" i="16"/>
  <c r="BR308" i="16"/>
  <c r="BQ378" i="16"/>
  <c r="BR252" i="16"/>
  <c r="BR322" i="16" s="1"/>
  <c r="BR114" i="16"/>
  <c r="BQ184" i="16"/>
  <c r="BS250" i="16"/>
  <c r="BS112" i="16"/>
  <c r="BS182" i="16" s="1"/>
  <c r="BR182" i="16"/>
  <c r="BR241" i="16"/>
  <c r="BR311" i="16" s="1"/>
  <c r="BR103" i="16"/>
  <c r="BQ173" i="16"/>
  <c r="BR352" i="16"/>
  <c r="BQ422" i="16"/>
  <c r="BR263" i="16"/>
  <c r="BR333" i="16" s="1"/>
  <c r="BR125" i="16"/>
  <c r="BQ195" i="16"/>
  <c r="BR245" i="16"/>
  <c r="BR315" i="16" s="1"/>
  <c r="BR107" i="16"/>
  <c r="BQ177" i="16"/>
  <c r="BS270" i="16"/>
  <c r="BS132" i="16"/>
  <c r="BS202" i="16" s="1"/>
  <c r="BR202" i="16"/>
  <c r="BR330" i="16"/>
  <c r="BQ400" i="16"/>
  <c r="BS234" i="16"/>
  <c r="BS96" i="16"/>
  <c r="BS166" i="16" s="1"/>
  <c r="BR166" i="16"/>
  <c r="BR347" i="16"/>
  <c r="BQ417" i="16"/>
  <c r="BS256" i="16"/>
  <c r="BS118" i="16"/>
  <c r="BS188" i="16" s="1"/>
  <c r="BR188" i="16"/>
  <c r="BR230" i="16"/>
  <c r="BR300" i="16" s="1"/>
  <c r="BR92" i="16"/>
  <c r="BQ162" i="16"/>
  <c r="BR244" i="16"/>
  <c r="BR314" i="16" s="1"/>
  <c r="BR106" i="16"/>
  <c r="BQ176" i="16"/>
  <c r="BS281" i="16"/>
  <c r="BS143" i="16"/>
  <c r="BS213" i="16" s="1"/>
  <c r="BR213" i="16"/>
  <c r="BR332" i="16"/>
  <c r="BQ402" i="16"/>
  <c r="BR298" i="16"/>
  <c r="BQ368" i="16"/>
  <c r="BS261" i="16"/>
  <c r="BS123" i="16"/>
  <c r="BS193" i="16" s="1"/>
  <c r="BR193" i="16"/>
  <c r="BR267" i="16"/>
  <c r="BR337" i="16" s="1"/>
  <c r="BR129" i="16"/>
  <c r="BQ199" i="16"/>
  <c r="BR231" i="16"/>
  <c r="BR301" i="16" s="1"/>
  <c r="BR93" i="16"/>
  <c r="BQ163" i="16"/>
  <c r="BR247" i="16"/>
  <c r="BR317" i="16" s="1"/>
  <c r="BR109" i="16"/>
  <c r="BQ179" i="16"/>
  <c r="BR237" i="16"/>
  <c r="BR307" i="16" s="1"/>
  <c r="BR99" i="16"/>
  <c r="BQ169" i="16"/>
  <c r="BR275" i="16"/>
  <c r="BR345" i="16" s="1"/>
  <c r="BR137" i="16"/>
  <c r="BQ207" i="16"/>
  <c r="BS278" i="16"/>
  <c r="BS140" i="16"/>
  <c r="BS210" i="16" s="1"/>
  <c r="BR210" i="16"/>
  <c r="BR302" i="16"/>
  <c r="BQ372" i="16"/>
  <c r="BR328" i="16"/>
  <c r="BQ398" i="16"/>
  <c r="BR335" i="16"/>
  <c r="BQ405" i="16"/>
  <c r="BS266" i="16"/>
  <c r="BS128" i="16"/>
  <c r="BS198" i="16" s="1"/>
  <c r="BR198" i="16"/>
  <c r="BR346" i="16"/>
  <c r="BQ416" i="16"/>
  <c r="BS274" i="16"/>
  <c r="BS136" i="16"/>
  <c r="BS206" i="16" s="1"/>
  <c r="BR206" i="16"/>
  <c r="BR324" i="16"/>
  <c r="BQ394" i="16"/>
  <c r="BR326" i="16"/>
  <c r="BQ396" i="16"/>
  <c r="BR294" i="16"/>
  <c r="BQ364" i="16"/>
  <c r="BR229" i="16"/>
  <c r="BR299" i="16" s="1"/>
  <c r="BR91" i="16"/>
  <c r="BQ161" i="16"/>
  <c r="BS280" i="16"/>
  <c r="BS142" i="16"/>
  <c r="BS212" i="16" s="1"/>
  <c r="BR212" i="16"/>
  <c r="BR351" i="16"/>
  <c r="BQ421" i="16"/>
  <c r="BR249" i="16"/>
  <c r="BR319" i="16" s="1"/>
  <c r="BR111" i="16"/>
  <c r="BQ181" i="16"/>
  <c r="BR338" i="16"/>
  <c r="BQ408" i="16"/>
  <c r="BP221" i="16"/>
  <c r="BS269" i="16"/>
  <c r="BS131" i="16"/>
  <c r="BS201" i="16" s="1"/>
  <c r="BR201" i="16"/>
  <c r="BS262" i="16"/>
  <c r="BS124" i="16"/>
  <c r="BS194" i="16" s="1"/>
  <c r="BR194" i="16"/>
  <c r="BS273" i="16"/>
  <c r="BS135" i="16"/>
  <c r="BS205" i="16" s="1"/>
  <c r="BR205" i="16"/>
  <c r="BQ289" i="16"/>
  <c r="BQ290" i="16" s="1"/>
  <c r="BR259" i="16"/>
  <c r="BR329" i="16" s="1"/>
  <c r="BR121" i="16"/>
  <c r="BQ191" i="16"/>
  <c r="BR312" i="16"/>
  <c r="BQ382" i="16"/>
  <c r="BS254" i="16"/>
  <c r="BS116" i="16"/>
  <c r="BS186" i="16" s="1"/>
  <c r="BR186" i="16"/>
  <c r="BR255" i="16"/>
  <c r="BR325" i="16" s="1"/>
  <c r="BR117" i="16"/>
  <c r="BQ187" i="16"/>
  <c r="BR304" i="16"/>
  <c r="BQ374" i="16"/>
  <c r="BR253" i="16"/>
  <c r="BR323" i="16" s="1"/>
  <c r="BR115" i="16"/>
  <c r="BQ185" i="16"/>
  <c r="BR348" i="16"/>
  <c r="BQ418" i="16"/>
  <c r="BR296" i="16"/>
  <c r="BQ366" i="16"/>
  <c r="BR225" i="16"/>
  <c r="BR87" i="16"/>
  <c r="BQ157" i="16"/>
  <c r="BR248" i="16"/>
  <c r="BR318" i="16" s="1"/>
  <c r="BR110" i="16"/>
  <c r="BQ180" i="16"/>
  <c r="BR279" i="16"/>
  <c r="BR349" i="16" s="1"/>
  <c r="BR141" i="16"/>
  <c r="BQ211" i="16"/>
  <c r="BR236" i="16"/>
  <c r="BR306" i="16" s="1"/>
  <c r="BR98" i="16"/>
  <c r="BQ168" i="16"/>
  <c r="BR343" i="16"/>
  <c r="BQ413" i="16"/>
  <c r="BS246" i="16"/>
  <c r="BS108" i="16"/>
  <c r="BS178" i="16" s="1"/>
  <c r="BR178" i="16"/>
  <c r="BR336" i="16"/>
  <c r="BQ406" i="16"/>
  <c r="BR239" i="16"/>
  <c r="BR309" i="16" s="1"/>
  <c r="BR101" i="16"/>
  <c r="BQ171" i="16"/>
  <c r="BQ126" i="15"/>
  <c r="BQ126" i="14"/>
  <c r="BQ124" i="15"/>
  <c r="BQ120" i="14"/>
  <c r="BQ122" i="15"/>
  <c r="BQ118" i="14"/>
  <c r="BQ125" i="15"/>
  <c r="BQ119" i="14"/>
  <c r="BQ121" i="15"/>
  <c r="BQ128" i="15"/>
  <c r="BS83" i="14"/>
  <c r="BS102" i="14" s="1"/>
  <c r="BS45" i="14"/>
  <c r="BS65" i="14" s="1"/>
  <c r="BR65" i="14"/>
  <c r="BQ129" i="15"/>
  <c r="BP109" i="14"/>
  <c r="BP114" i="14"/>
  <c r="BP129" i="14" s="1"/>
  <c r="BR76" i="14"/>
  <c r="BR38" i="14"/>
  <c r="BQ58" i="14"/>
  <c r="BQ124" i="14"/>
  <c r="BR80" i="14"/>
  <c r="BR99" i="14" s="1"/>
  <c r="BR42" i="14"/>
  <c r="BQ62" i="14"/>
  <c r="BR79" i="14"/>
  <c r="BR98" i="14" s="1"/>
  <c r="BR41" i="14"/>
  <c r="BQ61" i="14"/>
  <c r="BR86" i="15"/>
  <c r="BR107" i="15" s="1"/>
  <c r="BR45" i="15"/>
  <c r="BQ66" i="15"/>
  <c r="BR37" i="15"/>
  <c r="BS78" i="15" s="1"/>
  <c r="BQ53" i="15"/>
  <c r="BQ58" i="15"/>
  <c r="BR106" i="15"/>
  <c r="BQ127" i="15"/>
  <c r="BS86" i="14"/>
  <c r="BS48" i="14"/>
  <c r="BS68" i="14" s="1"/>
  <c r="BR68" i="14"/>
  <c r="BR83" i="15"/>
  <c r="BR104" i="15" s="1"/>
  <c r="BR42" i="15"/>
  <c r="BQ63" i="15"/>
  <c r="BR79" i="15"/>
  <c r="BR100" i="15" s="1"/>
  <c r="BR38" i="15"/>
  <c r="BQ59" i="15"/>
  <c r="BQ123" i="15"/>
  <c r="BS82" i="14"/>
  <c r="BS101" i="14" s="1"/>
  <c r="BS44" i="14"/>
  <c r="BS64" i="14" s="1"/>
  <c r="BR64" i="14"/>
  <c r="BR75" i="14"/>
  <c r="BR94" i="14" s="1"/>
  <c r="BQ52" i="14"/>
  <c r="BR37" i="14"/>
  <c r="BQ57" i="14"/>
  <c r="BQ94" i="15"/>
  <c r="BQ95" i="15" s="1"/>
  <c r="BQ123" i="14"/>
  <c r="BQ116" i="14"/>
  <c r="BS78" i="14"/>
  <c r="BS97" i="14" s="1"/>
  <c r="BS40" i="14"/>
  <c r="BS60" i="14" s="1"/>
  <c r="BR60" i="14"/>
  <c r="BR87" i="15"/>
  <c r="BR108" i="15" s="1"/>
  <c r="BR46" i="15"/>
  <c r="BQ67" i="15"/>
  <c r="BP72" i="14"/>
  <c r="BR87" i="14"/>
  <c r="BR106" i="14" s="1"/>
  <c r="BR49" i="14"/>
  <c r="BQ69" i="14"/>
  <c r="BQ125" i="14"/>
  <c r="BQ89" i="14"/>
  <c r="BQ90" i="14" s="1"/>
  <c r="BQ121" i="14"/>
  <c r="BP115" i="15"/>
  <c r="BQ99" i="15"/>
  <c r="BP120" i="15"/>
  <c r="BP136" i="15" s="1"/>
  <c r="BQ117" i="14"/>
  <c r="BR84" i="15"/>
  <c r="BR105" i="15" s="1"/>
  <c r="BR43" i="15"/>
  <c r="BQ64" i="15"/>
  <c r="BQ122" i="14"/>
  <c r="BR82" i="15"/>
  <c r="BR103" i="15" s="1"/>
  <c r="BR41" i="15"/>
  <c r="BQ62" i="15"/>
  <c r="BR81" i="14"/>
  <c r="BR100" i="14" s="1"/>
  <c r="BR43" i="14"/>
  <c r="BQ63" i="14"/>
  <c r="BR80" i="15"/>
  <c r="BR101" i="15" s="1"/>
  <c r="BR39" i="15"/>
  <c r="BQ60" i="15"/>
  <c r="BQ64" i="12"/>
  <c r="BR47" i="12"/>
  <c r="BQ36" i="12"/>
  <c r="BR33" i="12"/>
  <c r="BQ41" i="12"/>
  <c r="BQ55" i="12"/>
  <c r="BP58" i="12"/>
  <c r="BP63" i="12"/>
  <c r="BP66" i="12" s="1"/>
  <c r="BR34" i="12"/>
  <c r="BR48" i="12"/>
  <c r="BR56" i="12" s="1"/>
  <c r="BQ42" i="12"/>
  <c r="BP44" i="12"/>
  <c r="BR151" i="16" l="1"/>
  <c r="BR156" i="16"/>
  <c r="BS86" i="16"/>
  <c r="BS224" i="16"/>
  <c r="BS294" i="16" s="1"/>
  <c r="BP88" i="18"/>
  <c r="BS40" i="15"/>
  <c r="BS61" i="15" s="1"/>
  <c r="BR61" i="15"/>
  <c r="BS81" i="15"/>
  <c r="BS102" i="15" s="1"/>
  <c r="BS123" i="15" s="1"/>
  <c r="BQ44" i="12"/>
  <c r="BQ74" i="15"/>
  <c r="BR95" i="14"/>
  <c r="BR115" i="14" s="1"/>
  <c r="BQ115" i="14"/>
  <c r="BS105" i="14"/>
  <c r="BS125" i="14" s="1"/>
  <c r="BS85" i="14"/>
  <c r="BS104" i="14" s="1"/>
  <c r="BS124" i="14" s="1"/>
  <c r="BS47" i="14"/>
  <c r="BS67" i="14" s="1"/>
  <c r="BR85" i="17"/>
  <c r="BS58" i="17"/>
  <c r="BS85" i="17" s="1"/>
  <c r="BS110" i="17"/>
  <c r="BS137" i="17" s="1"/>
  <c r="BS164" i="17" s="1"/>
  <c r="BR66" i="17"/>
  <c r="BR157" i="17"/>
  <c r="BS51" i="17"/>
  <c r="BS78" i="17" s="1"/>
  <c r="BS103" i="17"/>
  <c r="BS130" i="17" s="1"/>
  <c r="BS157" i="17" s="1"/>
  <c r="BQ93" i="17"/>
  <c r="BS111" i="17"/>
  <c r="BS138" i="17" s="1"/>
  <c r="BS165" i="17" s="1"/>
  <c r="BS59" i="17"/>
  <c r="BS86" i="17" s="1"/>
  <c r="BR86" i="17"/>
  <c r="BR78" i="17"/>
  <c r="BR118" i="17"/>
  <c r="BR119" i="17" s="1"/>
  <c r="BS143" i="17"/>
  <c r="BS170" i="17" s="1"/>
  <c r="BR170" i="17"/>
  <c r="BS123" i="17"/>
  <c r="BS150" i="17" s="1"/>
  <c r="BR150" i="17"/>
  <c r="BR67" i="18"/>
  <c r="BQ75" i="18"/>
  <c r="BQ80" i="18"/>
  <c r="BR62" i="18"/>
  <c r="BR63" i="18" s="1"/>
  <c r="BS141" i="17"/>
  <c r="BS168" i="17" s="1"/>
  <c r="BR168" i="17"/>
  <c r="BS60" i="17"/>
  <c r="BS87" i="17" s="1"/>
  <c r="BS112" i="17"/>
  <c r="BR87" i="17"/>
  <c r="BR139" i="17"/>
  <c r="BQ166" i="17"/>
  <c r="BS136" i="17"/>
  <c r="BS163" i="17" s="1"/>
  <c r="BR163" i="17"/>
  <c r="BS142" i="17"/>
  <c r="BS169" i="17" s="1"/>
  <c r="BR169" i="17"/>
  <c r="BR71" i="18"/>
  <c r="BQ84" i="18"/>
  <c r="BR134" i="17"/>
  <c r="BQ161" i="17"/>
  <c r="BS55" i="17"/>
  <c r="BS82" i="17" s="1"/>
  <c r="BS107" i="17"/>
  <c r="BR82" i="17"/>
  <c r="BS72" i="17"/>
  <c r="BR124" i="17"/>
  <c r="BQ145" i="17"/>
  <c r="BQ151" i="17"/>
  <c r="BQ50" i="18"/>
  <c r="BS29" i="18"/>
  <c r="BR37" i="18"/>
  <c r="BS54" i="18"/>
  <c r="BR42" i="18"/>
  <c r="BR127" i="17"/>
  <c r="BQ154" i="17"/>
  <c r="BR164" i="17"/>
  <c r="BS33" i="18"/>
  <c r="BS46" i="18" s="1"/>
  <c r="BS58" i="18"/>
  <c r="BR46" i="18"/>
  <c r="BS48" i="17"/>
  <c r="BS75" i="17" s="1"/>
  <c r="BS100" i="17"/>
  <c r="BR75" i="17"/>
  <c r="BP172" i="17"/>
  <c r="BR380" i="16"/>
  <c r="BR371" i="16"/>
  <c r="BR377" i="16"/>
  <c r="BR392" i="16"/>
  <c r="BR397" i="16"/>
  <c r="BR419" i="16"/>
  <c r="BR379" i="16"/>
  <c r="BR388" i="16"/>
  <c r="BR395" i="16"/>
  <c r="BR399" i="16"/>
  <c r="BR389" i="16"/>
  <c r="BR369" i="16"/>
  <c r="BR407" i="16"/>
  <c r="BR375" i="16"/>
  <c r="BR370" i="16"/>
  <c r="BR385" i="16"/>
  <c r="BR381" i="16"/>
  <c r="BR411" i="16"/>
  <c r="BR383" i="16"/>
  <c r="BR376" i="16"/>
  <c r="BR387" i="16"/>
  <c r="BR391" i="16"/>
  <c r="BR373" i="16"/>
  <c r="BR393" i="16"/>
  <c r="BR415" i="16"/>
  <c r="BR367" i="16"/>
  <c r="BR384" i="16"/>
  <c r="BR403" i="16"/>
  <c r="BS296" i="16"/>
  <c r="BS366" i="16" s="1"/>
  <c r="BR366" i="16"/>
  <c r="BS312" i="16"/>
  <c r="BS382" i="16" s="1"/>
  <c r="BR382" i="16"/>
  <c r="BS338" i="16"/>
  <c r="BS408" i="16" s="1"/>
  <c r="BR408" i="16"/>
  <c r="BS346" i="16"/>
  <c r="BS416" i="16" s="1"/>
  <c r="BR416" i="16"/>
  <c r="BS231" i="16"/>
  <c r="BS301" i="16" s="1"/>
  <c r="BS371" i="16" s="1"/>
  <c r="BS93" i="16"/>
  <c r="BS163" i="16" s="1"/>
  <c r="BR163" i="16"/>
  <c r="BS244" i="16"/>
  <c r="BS314" i="16" s="1"/>
  <c r="BS384" i="16" s="1"/>
  <c r="BS106" i="16"/>
  <c r="BS176" i="16" s="1"/>
  <c r="BR176" i="16"/>
  <c r="BS330" i="16"/>
  <c r="BS400" i="16" s="1"/>
  <c r="BR400" i="16"/>
  <c r="BS263" i="16"/>
  <c r="BS333" i="16" s="1"/>
  <c r="BS403" i="16" s="1"/>
  <c r="BS125" i="16"/>
  <c r="BS195" i="16" s="1"/>
  <c r="BR195" i="16"/>
  <c r="BS227" i="16"/>
  <c r="BS297" i="16" s="1"/>
  <c r="BS367" i="16" s="1"/>
  <c r="BS89" i="16"/>
  <c r="BS159" i="16" s="1"/>
  <c r="BR159" i="16"/>
  <c r="BS334" i="16"/>
  <c r="BS404" i="16" s="1"/>
  <c r="BR404" i="16"/>
  <c r="BS239" i="16"/>
  <c r="BS309" i="16" s="1"/>
  <c r="BS379" i="16" s="1"/>
  <c r="BS101" i="16"/>
  <c r="BS171" i="16" s="1"/>
  <c r="BR171" i="16"/>
  <c r="BS343" i="16"/>
  <c r="BS413" i="16" s="1"/>
  <c r="BR413" i="16"/>
  <c r="BS248" i="16"/>
  <c r="BS318" i="16" s="1"/>
  <c r="BS388" i="16" s="1"/>
  <c r="BS110" i="16"/>
  <c r="BS180" i="16" s="1"/>
  <c r="BR180" i="16"/>
  <c r="BS255" i="16"/>
  <c r="BS325" i="16" s="1"/>
  <c r="BS395" i="16" s="1"/>
  <c r="BS117" i="16"/>
  <c r="BS187" i="16" s="1"/>
  <c r="BR187" i="16"/>
  <c r="BS326" i="16"/>
  <c r="BS396" i="16" s="1"/>
  <c r="BR396" i="16"/>
  <c r="BS302" i="16"/>
  <c r="BS372" i="16" s="1"/>
  <c r="BR372" i="16"/>
  <c r="BS298" i="16"/>
  <c r="BS368" i="16" s="1"/>
  <c r="BR368" i="16"/>
  <c r="BS316" i="16"/>
  <c r="BS386" i="16" s="1"/>
  <c r="BR386" i="16"/>
  <c r="BS342" i="16"/>
  <c r="BS412" i="16" s="1"/>
  <c r="BR412" i="16"/>
  <c r="BS251" i="16"/>
  <c r="BS321" i="16" s="1"/>
  <c r="BS391" i="16" s="1"/>
  <c r="BS113" i="16"/>
  <c r="BS183" i="16" s="1"/>
  <c r="BR183" i="16"/>
  <c r="BS348" i="16"/>
  <c r="BS418" i="16" s="1"/>
  <c r="BR418" i="16"/>
  <c r="BS259" i="16"/>
  <c r="BS329" i="16" s="1"/>
  <c r="BS399" i="16" s="1"/>
  <c r="BS121" i="16"/>
  <c r="BS191" i="16" s="1"/>
  <c r="BR191" i="16"/>
  <c r="BS249" i="16"/>
  <c r="BS319" i="16" s="1"/>
  <c r="BS389" i="16" s="1"/>
  <c r="BS111" i="16"/>
  <c r="BS181" i="16" s="1"/>
  <c r="BR181" i="16"/>
  <c r="BS237" i="16"/>
  <c r="BS307" i="16" s="1"/>
  <c r="BS377" i="16" s="1"/>
  <c r="BS99" i="16"/>
  <c r="BS169" i="16" s="1"/>
  <c r="BR169" i="16"/>
  <c r="BS339" i="16"/>
  <c r="BS409" i="16" s="1"/>
  <c r="BR409" i="16"/>
  <c r="BS243" i="16"/>
  <c r="BS313" i="16" s="1"/>
  <c r="BS383" i="16" s="1"/>
  <c r="BS105" i="16"/>
  <c r="BS175" i="16" s="1"/>
  <c r="BR175" i="16"/>
  <c r="BS304" i="16"/>
  <c r="BS374" i="16" s="1"/>
  <c r="BR374" i="16"/>
  <c r="BS328" i="16"/>
  <c r="BS398" i="16" s="1"/>
  <c r="BR398" i="16"/>
  <c r="BS236" i="16"/>
  <c r="BS306" i="16" s="1"/>
  <c r="BS376" i="16" s="1"/>
  <c r="BS98" i="16"/>
  <c r="BS168" i="16" s="1"/>
  <c r="BR168" i="16"/>
  <c r="BS229" i="16"/>
  <c r="BS299" i="16" s="1"/>
  <c r="BS369" i="16" s="1"/>
  <c r="BS91" i="16"/>
  <c r="BS161" i="16" s="1"/>
  <c r="BR161" i="16"/>
  <c r="BS324" i="16"/>
  <c r="BS394" i="16" s="1"/>
  <c r="BR394" i="16"/>
  <c r="BS267" i="16"/>
  <c r="BS337" i="16" s="1"/>
  <c r="BS407" i="16" s="1"/>
  <c r="BS129" i="16"/>
  <c r="BS199" i="16" s="1"/>
  <c r="BR199" i="16"/>
  <c r="BS332" i="16"/>
  <c r="BS402" i="16" s="1"/>
  <c r="BR402" i="16"/>
  <c r="BS347" i="16"/>
  <c r="BS417" i="16" s="1"/>
  <c r="BR417" i="16"/>
  <c r="BS352" i="16"/>
  <c r="BS422" i="16" s="1"/>
  <c r="BR422" i="16"/>
  <c r="BS240" i="16"/>
  <c r="BS310" i="16" s="1"/>
  <c r="BS380" i="16" s="1"/>
  <c r="BS102" i="16"/>
  <c r="BS172" i="16" s="1"/>
  <c r="BR172" i="16"/>
  <c r="BS331" i="16"/>
  <c r="BS401" i="16" s="1"/>
  <c r="BR401" i="16"/>
  <c r="BS344" i="16"/>
  <c r="BS414" i="16" s="1"/>
  <c r="BR414" i="16"/>
  <c r="BS336" i="16"/>
  <c r="BS406" i="16" s="1"/>
  <c r="BR406" i="16"/>
  <c r="BQ221" i="16"/>
  <c r="BS253" i="16"/>
  <c r="BS323" i="16" s="1"/>
  <c r="BS393" i="16" s="1"/>
  <c r="BS115" i="16"/>
  <c r="BS185" i="16" s="1"/>
  <c r="BR185" i="16"/>
  <c r="BS252" i="16"/>
  <c r="BS322" i="16" s="1"/>
  <c r="BS392" i="16" s="1"/>
  <c r="BS114" i="16"/>
  <c r="BS184" i="16" s="1"/>
  <c r="BR184" i="16"/>
  <c r="BS350" i="16"/>
  <c r="BS420" i="16" s="1"/>
  <c r="BR420" i="16"/>
  <c r="BS257" i="16"/>
  <c r="BS327" i="16" s="1"/>
  <c r="BS397" i="16" s="1"/>
  <c r="BS119" i="16"/>
  <c r="BS189" i="16" s="1"/>
  <c r="BR189" i="16"/>
  <c r="BS308" i="16"/>
  <c r="BS378" i="16" s="1"/>
  <c r="BR378" i="16"/>
  <c r="BS225" i="16"/>
  <c r="BS87" i="16"/>
  <c r="BR157" i="16"/>
  <c r="BS335" i="16"/>
  <c r="BS405" i="16" s="1"/>
  <c r="BR405" i="16"/>
  <c r="BS247" i="16"/>
  <c r="BS317" i="16" s="1"/>
  <c r="BS387" i="16" s="1"/>
  <c r="BS109" i="16"/>
  <c r="BS179" i="16" s="1"/>
  <c r="BR179" i="16"/>
  <c r="BS230" i="16"/>
  <c r="BS300" i="16" s="1"/>
  <c r="BS370" i="16" s="1"/>
  <c r="BS92" i="16"/>
  <c r="BS162" i="16" s="1"/>
  <c r="BR162" i="16"/>
  <c r="BS245" i="16"/>
  <c r="BS315" i="16" s="1"/>
  <c r="BS385" i="16" s="1"/>
  <c r="BS107" i="16"/>
  <c r="BS177" i="16" s="1"/>
  <c r="BR177" i="16"/>
  <c r="BS241" i="16"/>
  <c r="BS311" i="16" s="1"/>
  <c r="BS381" i="16" s="1"/>
  <c r="BS103" i="16"/>
  <c r="BS173" i="16" s="1"/>
  <c r="BR173" i="16"/>
  <c r="BS340" i="16"/>
  <c r="BS410" i="16" s="1"/>
  <c r="BR410" i="16"/>
  <c r="BS235" i="16"/>
  <c r="BS305" i="16" s="1"/>
  <c r="BS375" i="16" s="1"/>
  <c r="BS97" i="16"/>
  <c r="BS167" i="16" s="1"/>
  <c r="BR167" i="16"/>
  <c r="BS233" i="16"/>
  <c r="BS303" i="16" s="1"/>
  <c r="BS373" i="16" s="1"/>
  <c r="BS95" i="16"/>
  <c r="BS165" i="16" s="1"/>
  <c r="BR165" i="16"/>
  <c r="BS279" i="16"/>
  <c r="BS349" i="16" s="1"/>
  <c r="BS419" i="16" s="1"/>
  <c r="BS141" i="16"/>
  <c r="BS211" i="16" s="1"/>
  <c r="BR211" i="16"/>
  <c r="BR289" i="16"/>
  <c r="BR290" i="16" s="1"/>
  <c r="BS351" i="16"/>
  <c r="BS421" i="16" s="1"/>
  <c r="BR421" i="16"/>
  <c r="BR364" i="16"/>
  <c r="BS275" i="16"/>
  <c r="BS345" i="16" s="1"/>
  <c r="BS415" i="16" s="1"/>
  <c r="BS137" i="16"/>
  <c r="BS207" i="16" s="1"/>
  <c r="BR207" i="16"/>
  <c r="BR295" i="16"/>
  <c r="BR359" i="16" s="1"/>
  <c r="BQ365" i="16"/>
  <c r="BQ429" i="16" s="1"/>
  <c r="BS271" i="16"/>
  <c r="BS341" i="16" s="1"/>
  <c r="BS411" i="16" s="1"/>
  <c r="BS133" i="16"/>
  <c r="BS203" i="16" s="1"/>
  <c r="BR203" i="16"/>
  <c r="BS320" i="16"/>
  <c r="BS390" i="16" s="1"/>
  <c r="BR390" i="16"/>
  <c r="BR128" i="15"/>
  <c r="BR121" i="15"/>
  <c r="BR126" i="15"/>
  <c r="BR122" i="15"/>
  <c r="BR118" i="14"/>
  <c r="BR126" i="14"/>
  <c r="BR129" i="15"/>
  <c r="BR125" i="15"/>
  <c r="BR124" i="15"/>
  <c r="BR119" i="14"/>
  <c r="BR125" i="14"/>
  <c r="BS123" i="14"/>
  <c r="BR123" i="14"/>
  <c r="BS83" i="15"/>
  <c r="BS104" i="15" s="1"/>
  <c r="BS125" i="15" s="1"/>
  <c r="BS42" i="15"/>
  <c r="BS63" i="15" s="1"/>
  <c r="BR63" i="15"/>
  <c r="BR120" i="14"/>
  <c r="BR53" i="15"/>
  <c r="BS37" i="15"/>
  <c r="BR58" i="15"/>
  <c r="BS79" i="14"/>
  <c r="BS41" i="14"/>
  <c r="BS61" i="14" s="1"/>
  <c r="BR61" i="14"/>
  <c r="BS80" i="15"/>
  <c r="BS101" i="15" s="1"/>
  <c r="BS122" i="15" s="1"/>
  <c r="BS39" i="15"/>
  <c r="BS60" i="15" s="1"/>
  <c r="BR60" i="15"/>
  <c r="BQ115" i="15"/>
  <c r="BR99" i="15"/>
  <c r="BQ120" i="15"/>
  <c r="BQ136" i="15" s="1"/>
  <c r="BS87" i="14"/>
  <c r="BS106" i="14" s="1"/>
  <c r="BS126" i="14" s="1"/>
  <c r="BS49" i="14"/>
  <c r="BS69" i="14" s="1"/>
  <c r="BR69" i="14"/>
  <c r="BQ72" i="14"/>
  <c r="BR94" i="15"/>
  <c r="BR95" i="15" s="1"/>
  <c r="BS80" i="14"/>
  <c r="BS99" i="14" s="1"/>
  <c r="BS42" i="14"/>
  <c r="BS62" i="14" s="1"/>
  <c r="BR62" i="14"/>
  <c r="BQ109" i="14"/>
  <c r="BQ114" i="14"/>
  <c r="BS122" i="14"/>
  <c r="BR122" i="14"/>
  <c r="BS87" i="15"/>
  <c r="BS108" i="15" s="1"/>
  <c r="BS129" i="15" s="1"/>
  <c r="BS46" i="15"/>
  <c r="BS67" i="15" s="1"/>
  <c r="BR67" i="15"/>
  <c r="BS82" i="15"/>
  <c r="BS103" i="15" s="1"/>
  <c r="BS124" i="15" s="1"/>
  <c r="BS41" i="15"/>
  <c r="BS62" i="15" s="1"/>
  <c r="BR62" i="15"/>
  <c r="BS86" i="15"/>
  <c r="BS107" i="15" s="1"/>
  <c r="BS128" i="15" s="1"/>
  <c r="BS45" i="15"/>
  <c r="BS66" i="15" s="1"/>
  <c r="BR66" i="15"/>
  <c r="BR123" i="15"/>
  <c r="BS81" i="14"/>
  <c r="BS100" i="14" s="1"/>
  <c r="BS43" i="14"/>
  <c r="BS63" i="14" s="1"/>
  <c r="BR63" i="14"/>
  <c r="BS84" i="15"/>
  <c r="BS105" i="15" s="1"/>
  <c r="BS126" i="15" s="1"/>
  <c r="BS43" i="15"/>
  <c r="BS64" i="15" s="1"/>
  <c r="BR64" i="15"/>
  <c r="BS121" i="14"/>
  <c r="BR121" i="14"/>
  <c r="BS116" i="14"/>
  <c r="BR116" i="14"/>
  <c r="BR89" i="14"/>
  <c r="BR90" i="14" s="1"/>
  <c r="BS79" i="15"/>
  <c r="BS100" i="15" s="1"/>
  <c r="BS121" i="15" s="1"/>
  <c r="BS38" i="15"/>
  <c r="BS59" i="15" s="1"/>
  <c r="BR59" i="15"/>
  <c r="BR124" i="14"/>
  <c r="BS76" i="14"/>
  <c r="BS38" i="14"/>
  <c r="BS58" i="14" s="1"/>
  <c r="BR58" i="14"/>
  <c r="BS117" i="14"/>
  <c r="BR117" i="14"/>
  <c r="BS75" i="14"/>
  <c r="BS94" i="14" s="1"/>
  <c r="BR52" i="14"/>
  <c r="BS37" i="14"/>
  <c r="BR57" i="14"/>
  <c r="BS106" i="15"/>
  <c r="BS127" i="15" s="1"/>
  <c r="BR127" i="15"/>
  <c r="BR64" i="12"/>
  <c r="BR55" i="12"/>
  <c r="BQ58" i="12"/>
  <c r="BQ63" i="12"/>
  <c r="BQ66" i="12" s="1"/>
  <c r="BS47" i="12"/>
  <c r="BR36" i="12"/>
  <c r="BS33" i="12"/>
  <c r="BR41" i="12"/>
  <c r="BS48" i="12"/>
  <c r="BS56" i="12" s="1"/>
  <c r="BS64" i="12" s="1"/>
  <c r="BS34" i="12"/>
  <c r="BS42" i="12" s="1"/>
  <c r="BR42" i="12"/>
  <c r="BR50" i="12"/>
  <c r="BR51" i="12" s="1"/>
  <c r="BS151" i="16" l="1"/>
  <c r="BS156" i="16"/>
  <c r="BQ88" i="18"/>
  <c r="BQ129" i="14"/>
  <c r="BS50" i="12"/>
  <c r="BS51" i="12" s="1"/>
  <c r="BS95" i="14"/>
  <c r="BS115" i="14" s="1"/>
  <c r="BR74" i="15"/>
  <c r="BS120" i="14"/>
  <c r="BS98" i="14"/>
  <c r="BS118" i="14" s="1"/>
  <c r="BS119" i="14"/>
  <c r="BR72" i="14"/>
  <c r="BS89" i="14"/>
  <c r="BS90" i="14" s="1"/>
  <c r="BR93" i="17"/>
  <c r="BS66" i="17"/>
  <c r="BS118" i="17"/>
  <c r="BS119" i="17" s="1"/>
  <c r="BS37" i="18"/>
  <c r="BS42" i="18"/>
  <c r="BS50" i="18" s="1"/>
  <c r="BQ172" i="17"/>
  <c r="BS127" i="17"/>
  <c r="BS154" i="17" s="1"/>
  <c r="BR154" i="17"/>
  <c r="BS134" i="17"/>
  <c r="BS161" i="17" s="1"/>
  <c r="BR161" i="17"/>
  <c r="BS139" i="17"/>
  <c r="BS166" i="17" s="1"/>
  <c r="BR166" i="17"/>
  <c r="BR50" i="18"/>
  <c r="BS124" i="17"/>
  <c r="BR145" i="17"/>
  <c r="BR151" i="17"/>
  <c r="BS67" i="18"/>
  <c r="BR75" i="18"/>
  <c r="BR80" i="18"/>
  <c r="BS62" i="18"/>
  <c r="BS63" i="18" s="1"/>
  <c r="BS93" i="17"/>
  <c r="BS71" i="18"/>
  <c r="BS84" i="18" s="1"/>
  <c r="BR84" i="18"/>
  <c r="BS289" i="16"/>
  <c r="BS290" i="16" s="1"/>
  <c r="BS295" i="16"/>
  <c r="BS365" i="16" s="1"/>
  <c r="BR365" i="16"/>
  <c r="BR429" i="16" s="1"/>
  <c r="BS157" i="16"/>
  <c r="BS364" i="16"/>
  <c r="BR221" i="16"/>
  <c r="BS52" i="14"/>
  <c r="BS57" i="14"/>
  <c r="BS72" i="14" s="1"/>
  <c r="BR109" i="14"/>
  <c r="BR114" i="14"/>
  <c r="BR129" i="14" s="1"/>
  <c r="BR115" i="15"/>
  <c r="BS99" i="15"/>
  <c r="BR120" i="15"/>
  <c r="BR136" i="15" s="1"/>
  <c r="BS53" i="15"/>
  <c r="BS58" i="15"/>
  <c r="BS74" i="15" s="1"/>
  <c r="BS94" i="15"/>
  <c r="BS95" i="15" s="1"/>
  <c r="BS36" i="12"/>
  <c r="BS41" i="12"/>
  <c r="BS44" i="12" s="1"/>
  <c r="BR58" i="12"/>
  <c r="BS55" i="12"/>
  <c r="BR63" i="12"/>
  <c r="BR66" i="12" s="1"/>
  <c r="BR44" i="12"/>
  <c r="BS221" i="16" l="1"/>
  <c r="BS359" i="16"/>
  <c r="BS75" i="18"/>
  <c r="BS80" i="18"/>
  <c r="BS88" i="18" s="1"/>
  <c r="BR172" i="17"/>
  <c r="BS145" i="17"/>
  <c r="BS151" i="17"/>
  <c r="BS172" i="17" s="1"/>
  <c r="BR88" i="18"/>
  <c r="BS429" i="16"/>
  <c r="BS115" i="15"/>
  <c r="BS120" i="15"/>
  <c r="BS136" i="15" s="1"/>
  <c r="BS109" i="14"/>
  <c r="BS114" i="14"/>
  <c r="BS129" i="14" s="1"/>
  <c r="BS58" i="12"/>
  <c r="BS63" i="12"/>
  <c r="BS66" i="12" s="1"/>
  <c r="O42" i="3" l="1"/>
  <c r="R42" i="3" s="1"/>
  <c r="AI360" i="16" l="1"/>
  <c r="O38" i="3"/>
  <c r="R38" i="3" s="1"/>
  <c r="O28" i="3"/>
  <c r="R28" i="3" s="1"/>
  <c r="N19" i="3"/>
  <c r="J19" i="3"/>
  <c r="I19" i="3"/>
  <c r="G19" i="3"/>
  <c r="F19" i="3"/>
  <c r="AI152" i="16" l="1"/>
  <c r="M19" i="3"/>
  <c r="O19" i="3"/>
  <c r="H19" i="3"/>
  <c r="T19" i="3" l="1"/>
  <c r="R19" i="3"/>
  <c r="N58" i="3"/>
  <c r="J58" i="3"/>
  <c r="M58" i="3" s="1"/>
  <c r="I58" i="3"/>
  <c r="F58" i="3"/>
  <c r="O58" i="3" l="1"/>
  <c r="R58" i="3" s="1"/>
  <c r="N53" i="3" l="1"/>
  <c r="N105" i="3" s="1"/>
  <c r="J53" i="3"/>
  <c r="I53" i="3"/>
  <c r="I105" i="3" s="1"/>
  <c r="F53" i="3"/>
  <c r="F105" i="3" s="1"/>
  <c r="G53" i="3"/>
  <c r="M53" i="3" l="1"/>
  <c r="J105" i="3"/>
  <c r="O53" i="3"/>
  <c r="R53" i="3" l="1"/>
  <c r="O105" i="3"/>
  <c r="H12" i="3"/>
  <c r="T12" i="3" s="1"/>
  <c r="H53" i="3" l="1"/>
  <c r="T53" i="3" s="1"/>
  <c r="G24" i="3"/>
  <c r="G26" i="3"/>
  <c r="G27" i="3"/>
  <c r="G28" i="3" l="1"/>
  <c r="T28" i="3"/>
  <c r="L34" i="3"/>
  <c r="L31" i="3"/>
  <c r="L35" i="3"/>
  <c r="L36" i="3"/>
  <c r="L32" i="3"/>
  <c r="L33" i="3"/>
  <c r="L37" i="3"/>
  <c r="G57" i="3"/>
  <c r="G56" i="3"/>
  <c r="H58" i="3"/>
  <c r="T58" i="3" s="1"/>
  <c r="L38" i="3" l="1"/>
  <c r="P38" i="3" s="1"/>
  <c r="H105" i="3"/>
  <c r="G58" i="3"/>
  <c r="G105" i="3" s="1"/>
  <c r="L62" i="3"/>
  <c r="L61" i="3"/>
  <c r="M65" i="3"/>
  <c r="M105" i="3" s="1"/>
  <c r="L65" i="3" l="1"/>
  <c r="P65" i="3" l="1"/>
  <c r="P105" i="3" s="1"/>
  <c r="L105" i="3"/>
</calcChain>
</file>

<file path=xl/sharedStrings.xml><?xml version="1.0" encoding="utf-8"?>
<sst xmlns="http://schemas.openxmlformats.org/spreadsheetml/2006/main" count="4309" uniqueCount="648">
  <si>
    <t>TECO New Projects</t>
  </si>
  <si>
    <t>COMPANY: TAMPA ELECTRIC COMPANY</t>
  </si>
  <si>
    <t>Staff 6th IRR # 82</t>
  </si>
  <si>
    <t>Table 1: TECO Proposes New Projects and the Associated impacts</t>
  </si>
  <si>
    <t>Test Year Plant Balance</t>
  </si>
  <si>
    <t>Test Year Depreciation Reserve</t>
  </si>
  <si>
    <t>Impacts on</t>
  </si>
  <si>
    <t>B-11</t>
  </si>
  <si>
    <t>Project Name</t>
  </si>
  <si>
    <t>In- Service Date</t>
  </si>
  <si>
    <t>Total Capital Investments ($)</t>
  </si>
  <si>
    <t>Depreciation Account Being Affected (Acc No. - Description)</t>
  </si>
  <si>
    <t>Beginning of Year</t>
  </si>
  <si>
    <t>Plant Added</t>
  </si>
  <si>
    <t>End of Year</t>
  </si>
  <si>
    <t>13-Month Average</t>
  </si>
  <si>
    <t>Depr/Amorti. Rate Used</t>
  </si>
  <si>
    <t>Depr. Accrued</t>
  </si>
  <si>
    <t>Rate Base</t>
  </si>
  <si>
    <t>Net Operating Income</t>
  </si>
  <si>
    <t>Total Additions 2025 ($)</t>
  </si>
  <si>
    <t>($)</t>
  </si>
  <si>
    <t>%</t>
  </si>
  <si>
    <t>Polk 1 Flexibility Project</t>
  </si>
  <si>
    <t>343.81 Prime Movers-Polk U1</t>
  </si>
  <si>
    <t>Sub-total</t>
  </si>
  <si>
    <t>South Tampa Resilience Project</t>
  </si>
  <si>
    <t>343.20 - Prime Movers</t>
  </si>
  <si>
    <t>Various</t>
  </si>
  <si>
    <t>Transmission</t>
  </si>
  <si>
    <t>Distribution</t>
  </si>
  <si>
    <t>Energy Storage Capacity Projects</t>
  </si>
  <si>
    <t>348.20 - MacDill  Energy Battery Storage Equipment</t>
  </si>
  <si>
    <t>348.99 -  Energy Battery Storage Equipment</t>
  </si>
  <si>
    <t>390.00 - Structures &amp; Improvements</t>
  </si>
  <si>
    <t>Grid Reliability and Resilience Projects</t>
  </si>
  <si>
    <t>303.15 - Intangible Software 15yr</t>
  </si>
  <si>
    <t>356.00 Overhead Conductors &amp; Devices  Trans</t>
  </si>
  <si>
    <t>365.00 Overhead Conductors &amp; Devices Dist</t>
  </si>
  <si>
    <t>397.00 Communication Equipment</t>
  </si>
  <si>
    <t>397.25 Communication Equipment - Fiber</t>
  </si>
  <si>
    <t>Grid Communications Network</t>
  </si>
  <si>
    <t>Bearss Operations Center</t>
  </si>
  <si>
    <t>343.99 - Prime Movers-Solar</t>
  </si>
  <si>
    <t>370.10 - EV Charging Stations</t>
  </si>
  <si>
    <t>373.00 - Street Light &amp; Signal Sys</t>
  </si>
  <si>
    <t>389.00 - Land &amp; Land Rights</t>
  </si>
  <si>
    <t>391.04 - Computer Hardw-Mainframe 5yr</t>
  </si>
  <si>
    <t>397.00 - Communication Equipment 7yr</t>
  </si>
  <si>
    <t>Corporate Headquarters</t>
  </si>
  <si>
    <t>389.00 Land &amp; Land Rights</t>
  </si>
  <si>
    <t>Solar - Bullfrog Creek</t>
  </si>
  <si>
    <t>340.99 Land &amp; Land Rights Solar</t>
  </si>
  <si>
    <t>Solar - Cottonmouth</t>
  </si>
  <si>
    <t>Solar - English Creek</t>
  </si>
  <si>
    <t>Solar - FFD</t>
  </si>
  <si>
    <t>CR672 Transmission Expansion</t>
  </si>
  <si>
    <t>Winter Haven ILC Transmission</t>
  </si>
  <si>
    <t>BPS Hardware</t>
  </si>
  <si>
    <t>343.30 Prime Movers-BPC</t>
  </si>
  <si>
    <t>343.31 Prime Movers-BP1</t>
  </si>
  <si>
    <t>343.32 Prime Movers-BP2</t>
  </si>
  <si>
    <t>Total</t>
  </si>
  <si>
    <t>SCHEDULE B-11</t>
  </si>
  <si>
    <t>CAPITAL ADDITIONS AND RETIREMENTS</t>
  </si>
  <si>
    <t>Page 1 of 1</t>
  </si>
  <si>
    <t>FLORIDA PUBLIC SERVICE COMMISSION</t>
  </si>
  <si>
    <t>EXPLANATION:</t>
  </si>
  <si>
    <t>Itemize major capital additions to and retirements from electric plant in service in excess of 0.5% of the sum of</t>
  </si>
  <si>
    <t>Type of data shown:</t>
  </si>
  <si>
    <t>the total balance of Account 101-Electric Plant in Service, and Account 106,  Completed construction not Classified</t>
  </si>
  <si>
    <t>XX</t>
  </si>
  <si>
    <t>Projected Test Year Ended 12/31/2025</t>
  </si>
  <si>
    <t>for the most recent calendar year, the test year minus one, the test year, and the test year plus one.*</t>
  </si>
  <si>
    <t>Projected Prior Year Ended 12/31/2024</t>
  </si>
  <si>
    <t>Historical Prior Year Ended 12/31/2023</t>
  </si>
  <si>
    <t>Witness: R. Latta</t>
  </si>
  <si>
    <t>DOCKET No. XXX</t>
  </si>
  <si>
    <t>(Dollars in 000's)</t>
  </si>
  <si>
    <t xml:space="preserve"> </t>
  </si>
  <si>
    <t>(1)</t>
  </si>
  <si>
    <t>(2)</t>
  </si>
  <si>
    <t>(3)</t>
  </si>
  <si>
    <t>(4)</t>
  </si>
  <si>
    <t>(5)</t>
  </si>
  <si>
    <t>Description of</t>
  </si>
  <si>
    <t>Line</t>
  </si>
  <si>
    <t xml:space="preserve">Additions or </t>
  </si>
  <si>
    <t>No.</t>
  </si>
  <si>
    <t>(Retirements)</t>
  </si>
  <si>
    <t>Total Project</t>
  </si>
  <si>
    <t>Total Additions as of 2025</t>
  </si>
  <si>
    <t>Adjustments</t>
  </si>
  <si>
    <t>ADDITIONS</t>
  </si>
  <si>
    <t>Solar - Alafia</t>
  </si>
  <si>
    <t>N/A</t>
  </si>
  <si>
    <t>Solar - Dover</t>
  </si>
  <si>
    <t>Solar - Juniper</t>
  </si>
  <si>
    <t xml:space="preserve">Solar - Lake Mabel </t>
  </si>
  <si>
    <t>Solar - Big Four Mine</t>
  </si>
  <si>
    <t>Wave 3</t>
  </si>
  <si>
    <t>Solar - Farmland Reserve</t>
  </si>
  <si>
    <t>Wave 4</t>
  </si>
  <si>
    <t>Solar - Solvay</t>
  </si>
  <si>
    <t>Solar - Wimauma 3</t>
  </si>
  <si>
    <t>SYA</t>
  </si>
  <si>
    <t>BPS Advanced Hardware Upgrade</t>
  </si>
  <si>
    <t>Polk Fuel Diversity Project</t>
  </si>
  <si>
    <t>Storm Protection Plan (SPP)</t>
  </si>
  <si>
    <t>All Other Additions</t>
  </si>
  <si>
    <t>**</t>
  </si>
  <si>
    <t>TOTAL ADDITIONS</t>
  </si>
  <si>
    <t>RETIREMENTS</t>
  </si>
  <si>
    <t>All Other Retirements</t>
  </si>
  <si>
    <t>TOTAL RETIREMENTS</t>
  </si>
  <si>
    <t>TOTAL NET ADDITIONS</t>
  </si>
  <si>
    <t>Notes:</t>
  </si>
  <si>
    <t>**Includes items that individually are less than 0.5% of Accounts 101 &amp; 106, but in aggregate exceed 0.5% of Accounts 101 &amp; 106.</t>
  </si>
  <si>
    <t>Totals are actual in-service dollars for each respective year.</t>
  </si>
  <si>
    <t>Totals may be affected due to rounding.</t>
  </si>
  <si>
    <t xml:space="preserve">Supporting Schedules: </t>
  </si>
  <si>
    <t>Recap Schedules: B-07</t>
  </si>
  <si>
    <t>W</t>
  </si>
  <si>
    <t>AI</t>
  </si>
  <si>
    <t>AU</t>
  </si>
  <si>
    <t>BG</t>
  </si>
  <si>
    <t>Step Rate</t>
  </si>
  <si>
    <t>EOP</t>
  </si>
  <si>
    <t>Plant</t>
  </si>
  <si>
    <t>Reserve</t>
  </si>
  <si>
    <t>Net</t>
  </si>
  <si>
    <t>13-Mth Avg</t>
  </si>
  <si>
    <t>Depr Exp</t>
  </si>
  <si>
    <t>SYA Exhibit - Rev Req Calc</t>
  </si>
  <si>
    <t>work_order_number</t>
  </si>
  <si>
    <t>Assign Project</t>
  </si>
  <si>
    <t>Project Link</t>
  </si>
  <si>
    <t>FP</t>
  </si>
  <si>
    <t>FP Description</t>
  </si>
  <si>
    <t>Function</t>
  </si>
  <si>
    <t>major_location</t>
  </si>
  <si>
    <t>asset_location</t>
  </si>
  <si>
    <t>WO In Service Date</t>
  </si>
  <si>
    <t>Found on tab Polk 1</t>
  </si>
  <si>
    <t>A2891487</t>
  </si>
  <si>
    <t>Base Rates</t>
  </si>
  <si>
    <t/>
  </si>
  <si>
    <t>NEW-15788</t>
  </si>
  <si>
    <t>Electric Other Production Plant</t>
  </si>
  <si>
    <t>Polk Station</t>
  </si>
  <si>
    <t>POLK STATION UNIT 1 CCST</t>
  </si>
  <si>
    <t>ENERGY SUPPLY</t>
  </si>
  <si>
    <t>POLK STATION UNIT 1 CT</t>
  </si>
  <si>
    <t>Additions</t>
  </si>
  <si>
    <t>Monthly</t>
  </si>
  <si>
    <t>Cumulative</t>
  </si>
  <si>
    <t>EOP 2023</t>
  </si>
  <si>
    <t>Plant In-Svc Balance</t>
  </si>
  <si>
    <t>13-mth AVG</t>
  </si>
  <si>
    <t>Plant In-Svc 13-mth Avg</t>
  </si>
  <si>
    <t>Existing Depr Rate</t>
  </si>
  <si>
    <t>2025 Depr Rate</t>
  </si>
  <si>
    <t>YTD</t>
  </si>
  <si>
    <t>Reserve Balance</t>
  </si>
  <si>
    <t>WO Closing Option</t>
  </si>
  <si>
    <t>Reserve 13-mth Avg</t>
  </si>
  <si>
    <t>K</t>
  </si>
  <si>
    <t>Found on tab S Tampa Resilience</t>
  </si>
  <si>
    <t>A2743107</t>
  </si>
  <si>
    <t>BSR-Solar Expansion</t>
  </si>
  <si>
    <t>NEW-12225</t>
  </si>
  <si>
    <t>South Tampa Resiliency Project</t>
  </si>
  <si>
    <t>MacDill AFB DG</t>
  </si>
  <si>
    <t>A2842616</t>
  </si>
  <si>
    <t>Electric General Plant</t>
  </si>
  <si>
    <t>General Offices</t>
  </si>
  <si>
    <t>TECO Plaza - Office</t>
  </si>
  <si>
    <t>A2876186</t>
  </si>
  <si>
    <t>T</t>
  </si>
  <si>
    <t>NEW-13008</t>
  </si>
  <si>
    <t>ED-South Tampa Resiliency Project</t>
  </si>
  <si>
    <t>Electric Transmission Plant</t>
  </si>
  <si>
    <t>Transmission Lines</t>
  </si>
  <si>
    <t>230 KV TRANS LINES</t>
  </si>
  <si>
    <t>A2896474</t>
  </si>
  <si>
    <t>A2899254</t>
  </si>
  <si>
    <t>Transmission Substation</t>
  </si>
  <si>
    <t>436T-Handcart Road</t>
  </si>
  <si>
    <t>NEW-13008.1</t>
  </si>
  <si>
    <t>ED-Transmission-Line-69 kV</t>
  </si>
  <si>
    <t>69 KV TRANS LINES</t>
  </si>
  <si>
    <t>NEW-13008.11</t>
  </si>
  <si>
    <t>ED-Transmission-Substation-Relay, Control &amp; RTU</t>
  </si>
  <si>
    <t>173T-OHIO</t>
  </si>
  <si>
    <t>NEW-13008.3</t>
  </si>
  <si>
    <t>ED-Distribution-Substation-Equipment</t>
  </si>
  <si>
    <t>D</t>
  </si>
  <si>
    <t>Electric Distribution Plant</t>
  </si>
  <si>
    <t>Distribution Substation</t>
  </si>
  <si>
    <t>081D-MANHATTAN</t>
  </si>
  <si>
    <t>NEW-13008.4</t>
  </si>
  <si>
    <t>454D-INTERBAY</t>
  </si>
  <si>
    <t>NEW-13008.6</t>
  </si>
  <si>
    <t>ED-Distribution-Substation-Relay, Control &amp; RTU</t>
  </si>
  <si>
    <t>NEW-13008.7</t>
  </si>
  <si>
    <t>ED-Transmission-Substation-Equipment</t>
  </si>
  <si>
    <t>084T-HIMES</t>
  </si>
  <si>
    <t>NEW-13008.8</t>
  </si>
  <si>
    <t>NEW-13008.9</t>
  </si>
  <si>
    <t>066T-CLEARVIEW</t>
  </si>
  <si>
    <t>Standard Close</t>
  </si>
  <si>
    <t>NEW-13008.2</t>
  </si>
  <si>
    <t>Western Service Area</t>
  </si>
  <si>
    <t>WSA - Lines</t>
  </si>
  <si>
    <t>Energy Storage Capacity</t>
  </si>
  <si>
    <t>Not in SYA</t>
  </si>
  <si>
    <t>A2811932</t>
  </si>
  <si>
    <t>NEW-15526</t>
  </si>
  <si>
    <t>BB II Energy Storage Capacity</t>
  </si>
  <si>
    <t>Big Bend II Solar</t>
  </si>
  <si>
    <t>Found on tab Energy Storage -M</t>
  </si>
  <si>
    <t>A2876656</t>
  </si>
  <si>
    <t>NEW-15754</t>
  </si>
  <si>
    <t>MacDill Energy Storage Capacity</t>
  </si>
  <si>
    <t>Found on tab Energy Storage -W</t>
  </si>
  <si>
    <t>A2876868</t>
  </si>
  <si>
    <t>NEW-15753</t>
  </si>
  <si>
    <t>Wimauma Energy Storage Capacity</t>
  </si>
  <si>
    <t>Wimauma Solar</t>
  </si>
  <si>
    <t>Found on tab Energy Storage -LM</t>
  </si>
  <si>
    <t>A2876871</t>
  </si>
  <si>
    <t>NEW-15755</t>
  </si>
  <si>
    <t xml:space="preserve">Lake Mabel Energy Storage Capacity </t>
  </si>
  <si>
    <t>Lake Mabel Solar</t>
  </si>
  <si>
    <t>NEW-15877</t>
  </si>
  <si>
    <t>CLEAN ENERGY &amp; EMERGING TECHNOLOGIES</t>
  </si>
  <si>
    <t>ED Energy Storage - Lake Mabel</t>
  </si>
  <si>
    <t>NEW-15877.1</t>
  </si>
  <si>
    <t>Distribution Lines</t>
  </si>
  <si>
    <t>NEW-15878</t>
  </si>
  <si>
    <t>ED Energy Storage Cap - Wimauma</t>
  </si>
  <si>
    <t>NEW-15878.1</t>
  </si>
  <si>
    <t>NEW-15880</t>
  </si>
  <si>
    <t>ED Energy Storage Capacit - MacDill</t>
  </si>
  <si>
    <t>NEW-15880.1</t>
  </si>
  <si>
    <t>A2826198</t>
  </si>
  <si>
    <t>NEW-15525</t>
  </si>
  <si>
    <t>CEDC Supercapacitors</t>
  </si>
  <si>
    <t>Other Structures</t>
  </si>
  <si>
    <t>Florida Conservation &amp; Technology Center</t>
  </si>
  <si>
    <t>A2840390</t>
  </si>
  <si>
    <t>NEW-15505</t>
  </si>
  <si>
    <t>Energy Storage Capacity 15MW Dover</t>
  </si>
  <si>
    <t>Dover Solar</t>
  </si>
  <si>
    <t>A2900136</t>
  </si>
  <si>
    <t>NEW-15887</t>
  </si>
  <si>
    <t xml:space="preserve">ED Energy Storage Capacity - Dover </t>
  </si>
  <si>
    <t>818T- DOVER SOLAR SUBSTATION</t>
  </si>
  <si>
    <t>992T-MOBILE SUBSTATION</t>
  </si>
  <si>
    <t>NEW-15887.1</t>
  </si>
  <si>
    <t>MASS DISTRIBUTION LINES</t>
  </si>
  <si>
    <t>Grid Reliability and Resilience</t>
  </si>
  <si>
    <t>Found on tab GRR - Grid Comm</t>
  </si>
  <si>
    <t>A2874752</t>
  </si>
  <si>
    <t>NEW-15635</t>
  </si>
  <si>
    <t>Grid Mod Upgrade to digital relays</t>
  </si>
  <si>
    <t>A2878009</t>
  </si>
  <si>
    <t>A2881511</t>
  </si>
  <si>
    <t>A2881971</t>
  </si>
  <si>
    <t>A2894697</t>
  </si>
  <si>
    <t>Manual Blanket</t>
  </si>
  <si>
    <t>CRR-17411</t>
  </si>
  <si>
    <t>ELECTRIC DELIVERY</t>
  </si>
  <si>
    <t>Replcmt of Obsolete SEL 351 Relays</t>
  </si>
  <si>
    <t>monthly</t>
  </si>
  <si>
    <t>D0101333</t>
  </si>
  <si>
    <t>NEW-15482</t>
  </si>
  <si>
    <t>Volt/Var Control (IVVC)</t>
  </si>
  <si>
    <t>D0101399</t>
  </si>
  <si>
    <t>D0101661</t>
  </si>
  <si>
    <t>NCP-16684</t>
  </si>
  <si>
    <t xml:space="preserve">Non-SPP Line Sensing </t>
  </si>
  <si>
    <t>NCP-12352</t>
  </si>
  <si>
    <t>Work Management Upgrade</t>
  </si>
  <si>
    <t>NCP-16268</t>
  </si>
  <si>
    <t>UIQ Integration</t>
  </si>
  <si>
    <t>Electric Intangible Plant</t>
  </si>
  <si>
    <t>NCP-16272</t>
  </si>
  <si>
    <t>Vehicle to Grid Intergration (VGI)</t>
  </si>
  <si>
    <t>NCP-16278</t>
  </si>
  <si>
    <t>ADMS Annual Release 2026</t>
  </si>
  <si>
    <t>NCP-16354</t>
  </si>
  <si>
    <t>Pragma CAD 2026-2027</t>
  </si>
  <si>
    <t>NCP-16539</t>
  </si>
  <si>
    <t>GIS Visualization Maps &amp; FieldMaps</t>
  </si>
  <si>
    <t>NCP-16548</t>
  </si>
  <si>
    <t>ADMS DER Frcasting/Gateway Implment</t>
  </si>
  <si>
    <t>NCP-16550</t>
  </si>
  <si>
    <t>RCC Solar Consolidation</t>
  </si>
  <si>
    <t>NCP-16616</t>
  </si>
  <si>
    <t>AMI Convergence - Network Replacemt</t>
  </si>
  <si>
    <t>NCP-16689</t>
  </si>
  <si>
    <t>eGIS Migration</t>
  </si>
  <si>
    <t>NCP-16816</t>
  </si>
  <si>
    <t>Synergy Upgrade Phase II</t>
  </si>
  <si>
    <t>NCP-16817</t>
  </si>
  <si>
    <t xml:space="preserve">CRB Device Expansion </t>
  </si>
  <si>
    <t>NCP-16818</t>
  </si>
  <si>
    <t>GIS Fiber Optics Works</t>
  </si>
  <si>
    <t>NCP-16819</t>
  </si>
  <si>
    <t xml:space="preserve">Distribution Design Tool </t>
  </si>
  <si>
    <t>NCP-16820</t>
  </si>
  <si>
    <t>Subs Ethernet Buildout (Sienna)</t>
  </si>
  <si>
    <t>NCP-16821</t>
  </si>
  <si>
    <t>Subs Serial DNP3 Upgrades</t>
  </si>
  <si>
    <t>NCP-16822</t>
  </si>
  <si>
    <t>SCADA Based Switchgear</t>
  </si>
  <si>
    <t>NCP-16823</t>
  </si>
  <si>
    <t>ADI Reclosers</t>
  </si>
  <si>
    <t>NCP-16824</t>
  </si>
  <si>
    <t>ADI Regulators</t>
  </si>
  <si>
    <t>NCP-16825</t>
  </si>
  <si>
    <t>ADI Trip Savers</t>
  </si>
  <si>
    <t>NCP-16826</t>
  </si>
  <si>
    <t>LTC Upgrades to support IVVC</t>
  </si>
  <si>
    <t>NCP-16831</t>
  </si>
  <si>
    <t>PV Awareness</t>
  </si>
  <si>
    <t>NCP-16833</t>
  </si>
  <si>
    <t>EV Distrib Infra Dist TXs &amp; Second</t>
  </si>
  <si>
    <t>NCP-16834</t>
  </si>
  <si>
    <t>Line Sensing Ample Software</t>
  </si>
  <si>
    <t>NCP-16848</t>
  </si>
  <si>
    <t>Distrib Sub RTU Upg &amp; Network</t>
  </si>
  <si>
    <t>NCP-16879</t>
  </si>
  <si>
    <t>ADI Telecom Fiber</t>
  </si>
  <si>
    <t>Telecom Structures</t>
  </si>
  <si>
    <t>NCP-16928</t>
  </si>
  <si>
    <t>Meter Firmware Improvements 2024</t>
  </si>
  <si>
    <t>Monthly Close</t>
  </si>
  <si>
    <t>NEW-15481</t>
  </si>
  <si>
    <t>Premium Network Service</t>
  </si>
  <si>
    <t>NEW-15548</t>
  </si>
  <si>
    <t xml:space="preserve">Smart Inverter Pilot </t>
  </si>
  <si>
    <t>NEW-15548.1</t>
  </si>
  <si>
    <t>NEW-15633</t>
  </si>
  <si>
    <t>Interconnet Standards for Smart Inv</t>
  </si>
  <si>
    <t>NEW-15634</t>
  </si>
  <si>
    <t>Distribution infrastructure: DERMS</t>
  </si>
  <si>
    <t>DERMS (TBD)</t>
  </si>
  <si>
    <t>NEW-15635.10</t>
  </si>
  <si>
    <t>NEW-15635.11</t>
  </si>
  <si>
    <t>NEW-15635.12</t>
  </si>
  <si>
    <t>NEW-15635.13</t>
  </si>
  <si>
    <t>NEW-15635.2</t>
  </si>
  <si>
    <t>NEW-15635.7</t>
  </si>
  <si>
    <t>NEW-15635.9</t>
  </si>
  <si>
    <t>NEW-15636</t>
  </si>
  <si>
    <t>DERMS controlled larger scale (DER)</t>
  </si>
  <si>
    <t>NEW-15637</t>
  </si>
  <si>
    <t>DERMS controlled battery storage</t>
  </si>
  <si>
    <t>NEW-15638</t>
  </si>
  <si>
    <t>DERMS controlled PV systems</t>
  </si>
  <si>
    <t>NEW-15639</t>
  </si>
  <si>
    <t>DERMS Perpetual Upgrades</t>
  </si>
  <si>
    <t>NEW-15640</t>
  </si>
  <si>
    <t>DER aggregation capabilities</t>
  </si>
  <si>
    <t>NEW-15765</t>
  </si>
  <si>
    <t>RCC/DCC Buildouts Placeholder</t>
  </si>
  <si>
    <t>NEW-15766</t>
  </si>
  <si>
    <t xml:space="preserve">Grid Readiness DAP </t>
  </si>
  <si>
    <t>PRE-10196</t>
  </si>
  <si>
    <t>Pro Transformer Replacements (5/YR)</t>
  </si>
  <si>
    <t>A2881265</t>
  </si>
  <si>
    <t>NCP-16578</t>
  </si>
  <si>
    <t>open</t>
  </si>
  <si>
    <t>Operation Centers</t>
  </si>
  <si>
    <t>Energy Control Center</t>
  </si>
  <si>
    <t>NEW-15635.3</t>
  </si>
  <si>
    <t>NEW-15635.4</t>
  </si>
  <si>
    <t>NEW-15635.5</t>
  </si>
  <si>
    <t>NEW-15635.6</t>
  </si>
  <si>
    <t>Grid Communications Network Project</t>
  </si>
  <si>
    <t>A2899528</t>
  </si>
  <si>
    <t>NCP-16192</t>
  </si>
  <si>
    <t>Grid Comm Network Proj. PLTE</t>
  </si>
  <si>
    <t>Undefined Area WorkMan - CS</t>
  </si>
  <si>
    <t>A2901156</t>
  </si>
  <si>
    <t>NCP-16137</t>
  </si>
  <si>
    <t>Grid Comm Netwrk Proj PLTE Solution</t>
  </si>
  <si>
    <t>System Service</t>
  </si>
  <si>
    <t>MISCELLANEOUS</t>
  </si>
  <si>
    <t>Found on tab BOC</t>
  </si>
  <si>
    <t>A2803878</t>
  </si>
  <si>
    <t>NEW-15424</t>
  </si>
  <si>
    <t>Bearss Operations Center (ECC/DC)</t>
  </si>
  <si>
    <t>A2871268</t>
  </si>
  <si>
    <t>A2874366</t>
  </si>
  <si>
    <t>A2874376</t>
  </si>
  <si>
    <t>NCP-12350</t>
  </si>
  <si>
    <t>EMS Upgrade - 2023</t>
  </si>
  <si>
    <t>A2877903</t>
  </si>
  <si>
    <t>D0098294</t>
  </si>
  <si>
    <t>D0098940</t>
  </si>
  <si>
    <t>NCP-16063</t>
  </si>
  <si>
    <t>Bearss Operations Center Land</t>
  </si>
  <si>
    <t>D0099344</t>
  </si>
  <si>
    <t>D0099839</t>
  </si>
  <si>
    <t>D0099840</t>
  </si>
  <si>
    <t>D0099847</t>
  </si>
  <si>
    <t>D0101041</t>
  </si>
  <si>
    <t>Energy Control Center - Office</t>
  </si>
  <si>
    <t>D0101042</t>
  </si>
  <si>
    <t>D0101043</t>
  </si>
  <si>
    <t>D0101044</t>
  </si>
  <si>
    <t>D0101659</t>
  </si>
  <si>
    <t>D0101765</t>
  </si>
  <si>
    <t>D0101772</t>
  </si>
  <si>
    <t>NEW-15424.4</t>
  </si>
  <si>
    <t>WO Status</t>
  </si>
  <si>
    <t>Found on tab Corporate Headquarters</t>
  </si>
  <si>
    <t>A2834759</t>
  </si>
  <si>
    <t>CRR-14416</t>
  </si>
  <si>
    <t>TAMPA Corporate HQ</t>
  </si>
  <si>
    <t>CORPORATE SERVICES</t>
  </si>
  <si>
    <t>D0099835</t>
  </si>
  <si>
    <t>D0101336</t>
  </si>
  <si>
    <t>D0101337</t>
  </si>
  <si>
    <t>NCP-13727</t>
  </si>
  <si>
    <t>Corporate Headquarters Land</t>
  </si>
  <si>
    <t>D0101338</t>
  </si>
  <si>
    <t>Solar Wave 3</t>
  </si>
  <si>
    <t>A2879292</t>
  </si>
  <si>
    <t>NEW-15699</t>
  </si>
  <si>
    <t xml:space="preserve">Bullfrog Creek Solar Construction </t>
  </si>
  <si>
    <t>Bullfrog Creek Solar</t>
  </si>
  <si>
    <t>A2887761</t>
  </si>
  <si>
    <t>NEW-15806</t>
  </si>
  <si>
    <t>ED Solar - Bullfrog Creek Solar</t>
  </si>
  <si>
    <t>A2897097</t>
  </si>
  <si>
    <t>NEW-15806.1</t>
  </si>
  <si>
    <t>NEW-15806.10</t>
  </si>
  <si>
    <t>NEW-15806.9</t>
  </si>
  <si>
    <t>Found on tab Solar - CM &amp; FFD</t>
  </si>
  <si>
    <t>A2902172</t>
  </si>
  <si>
    <t>NEW-15701</t>
  </si>
  <si>
    <t>Cottonmouth Ranch Solar</t>
  </si>
  <si>
    <t>NEW-15873.1</t>
  </si>
  <si>
    <t>NEW-15873</t>
  </si>
  <si>
    <t>ED Solar - Cottonmouth Solar</t>
  </si>
  <si>
    <t>NEW-15873.11</t>
  </si>
  <si>
    <t>A2643961</t>
  </si>
  <si>
    <t>NEW-10486</t>
  </si>
  <si>
    <t>ED Solar - English Creek Solar</t>
  </si>
  <si>
    <t>A2646132</t>
  </si>
  <si>
    <t>NEW-10607</t>
  </si>
  <si>
    <t>English Creek Solar Development</t>
  </si>
  <si>
    <t>English Creek Solar</t>
  </si>
  <si>
    <t>A2649190</t>
  </si>
  <si>
    <t>A2682212</t>
  </si>
  <si>
    <t>D0069048</t>
  </si>
  <si>
    <t>NCP-11265</t>
  </si>
  <si>
    <t>English Creek Solar Land Purchase</t>
  </si>
  <si>
    <t>NEW-10486.1</t>
  </si>
  <si>
    <t>NEW-10486.3</t>
  </si>
  <si>
    <t>NEW-10486.4</t>
  </si>
  <si>
    <t>NEW-10486.7</t>
  </si>
  <si>
    <t>A2843275</t>
  </si>
  <si>
    <t>NEW-15662</t>
  </si>
  <si>
    <t>Solar Wave 3 Solar Modules</t>
  </si>
  <si>
    <t>Solar Array (TBD)</t>
  </si>
  <si>
    <t>D0100792</t>
  </si>
  <si>
    <t>NEW-15688</t>
  </si>
  <si>
    <t>Solar Wave 3 Trackers &amp; Inverters</t>
  </si>
  <si>
    <t>D0101713</t>
  </si>
  <si>
    <t>NCP-16597</t>
  </si>
  <si>
    <t>FFD Solar Land Purchase</t>
  </si>
  <si>
    <t>NEW-15700</t>
  </si>
  <si>
    <t>FFD Solar Construction</t>
  </si>
  <si>
    <t>NEW-15882</t>
  </si>
  <si>
    <t>ED Solar - FFD Solar</t>
  </si>
  <si>
    <t>BS</t>
  </si>
  <si>
    <t>A2833428</t>
  </si>
  <si>
    <t>NEW-14803</t>
  </si>
  <si>
    <t>A2876531</t>
  </si>
  <si>
    <t>NEW-13543</t>
  </si>
  <si>
    <t>497T-CR 672 SUBSTATION</t>
  </si>
  <si>
    <t>A2878624</t>
  </si>
  <si>
    <t>A2878627</t>
  </si>
  <si>
    <t>A2896493</t>
  </si>
  <si>
    <t>455T-ASPEN</t>
  </si>
  <si>
    <t>A2897409</t>
  </si>
  <si>
    <t>NEW-13543.1</t>
  </si>
  <si>
    <t>NEW-13543.10</t>
  </si>
  <si>
    <t>NEW-13543.11</t>
  </si>
  <si>
    <t>262D-BELL SHOALS</t>
  </si>
  <si>
    <t>NEW-13543.12</t>
  </si>
  <si>
    <t>NEW-13543.13</t>
  </si>
  <si>
    <t>NEW-13543.14</t>
  </si>
  <si>
    <t>NEW-13543.15</t>
  </si>
  <si>
    <t>NEW-13543.16</t>
  </si>
  <si>
    <t>NEW-13543.2</t>
  </si>
  <si>
    <t>ED-Distribution-Line-OH-Feeder</t>
  </si>
  <si>
    <t>NEW-13543.3</t>
  </si>
  <si>
    <t>NEW-13543.4</t>
  </si>
  <si>
    <t>NEW-13543.5</t>
  </si>
  <si>
    <t>174D-RHODINE ROAD</t>
  </si>
  <si>
    <t>NEW-13543.6</t>
  </si>
  <si>
    <t>315D-RIVERVIEW SUBSTATION</t>
  </si>
  <si>
    <t>NEW-13543.7</t>
  </si>
  <si>
    <t>318T-BELL CREEK</t>
  </si>
  <si>
    <t>NEW-13543.8</t>
  </si>
  <si>
    <t>179D-BUCKHORN</t>
  </si>
  <si>
    <t>NEW-13543.9</t>
  </si>
  <si>
    <t>112T-SOUTH GIBSONTON</t>
  </si>
  <si>
    <t>NEW-14803.1</t>
  </si>
  <si>
    <t>NEW-14803.2</t>
  </si>
  <si>
    <t>NEW-14803.3</t>
  </si>
  <si>
    <t>NEW-14803.4</t>
  </si>
  <si>
    <t>NEW-14803.5</t>
  </si>
  <si>
    <t>NEW-15838.1</t>
  </si>
  <si>
    <t>NEW-15838</t>
  </si>
  <si>
    <t>NEW-15838.2</t>
  </si>
  <si>
    <t>NEW-15838.3</t>
  </si>
  <si>
    <t>NEW-15838.4</t>
  </si>
  <si>
    <t>NEW-15838.5</t>
  </si>
  <si>
    <t>NEW-15838.6</t>
  </si>
  <si>
    <t>NEW-15838.7</t>
  </si>
  <si>
    <t>NEW-15838.8</t>
  </si>
  <si>
    <t>NEW-15838.9</t>
  </si>
  <si>
    <t>A2841919</t>
  </si>
  <si>
    <t>NEW-08126</t>
  </si>
  <si>
    <t>A2875279</t>
  </si>
  <si>
    <t>A2875287</t>
  </si>
  <si>
    <t>A2875291</t>
  </si>
  <si>
    <t>A2898009</t>
  </si>
  <si>
    <t>994D-MOBILE SUBSTATION</t>
  </si>
  <si>
    <t>A2898011</t>
  </si>
  <si>
    <t>A2898012</t>
  </si>
  <si>
    <t>A2898013</t>
  </si>
  <si>
    <t>A2898014</t>
  </si>
  <si>
    <t>NEW-08126.3</t>
  </si>
  <si>
    <t>ED-Transmission-Line-230 kV</t>
  </si>
  <si>
    <t>NEW-08126.4</t>
  </si>
  <si>
    <t>NEW-08126.5</t>
  </si>
  <si>
    <t>NEW-08126.6</t>
  </si>
  <si>
    <t>NEW-08126.7</t>
  </si>
  <si>
    <t>ED-Distribution-Line-UG-Feeder</t>
  </si>
  <si>
    <t>NEW-08126.8</t>
  </si>
  <si>
    <t>A2803545</t>
  </si>
  <si>
    <t>111T Wahneta Substation</t>
  </si>
  <si>
    <t>A2738051</t>
  </si>
  <si>
    <t>CRR-15996</t>
  </si>
  <si>
    <t>Bayside Station</t>
  </si>
  <si>
    <t>BAYSIDE POWER UNIT 2 CT (ABCD)</t>
  </si>
  <si>
    <t>A2738052</t>
  </si>
  <si>
    <t>A2738053</t>
  </si>
  <si>
    <t>A2738054</t>
  </si>
  <si>
    <t>A2738348</t>
  </si>
  <si>
    <t>BAYSIDE POWER UNIT 1 CT (ABC)</t>
  </si>
  <si>
    <t>A2783205</t>
  </si>
  <si>
    <t>A2802716</t>
  </si>
  <si>
    <t>A2811992</t>
  </si>
  <si>
    <t>A2811994</t>
  </si>
  <si>
    <t>A2811996</t>
  </si>
  <si>
    <t>A2826501</t>
  </si>
  <si>
    <t>A2826503</t>
  </si>
  <si>
    <t>A2826506</t>
  </si>
  <si>
    <t>A2838483</t>
  </si>
  <si>
    <t>A2838485</t>
  </si>
  <si>
    <t>A2838486</t>
  </si>
  <si>
    <t>A2838487</t>
  </si>
  <si>
    <t>A2838502</t>
  </si>
  <si>
    <t>A2838503</t>
  </si>
  <si>
    <t>A2838504</t>
  </si>
  <si>
    <t>A2838505</t>
  </si>
  <si>
    <t>A2838514</t>
  </si>
  <si>
    <t>A2838515</t>
  </si>
  <si>
    <t>A2838516</t>
  </si>
  <si>
    <t>A2838517</t>
  </si>
  <si>
    <t>A2838526</t>
  </si>
  <si>
    <t>A2838527</t>
  </si>
  <si>
    <t>A2838528</t>
  </si>
  <si>
    <t>A2838529</t>
  </si>
  <si>
    <t>A2846184</t>
  </si>
  <si>
    <t>A2846186</t>
  </si>
  <si>
    <t>A2846187</t>
  </si>
  <si>
    <t>A2846188</t>
  </si>
  <si>
    <t>A2846191</t>
  </si>
  <si>
    <t>A2846192</t>
  </si>
  <si>
    <t>A2846193</t>
  </si>
  <si>
    <t>A2846194</t>
  </si>
  <si>
    <t>A2873455</t>
  </si>
  <si>
    <t>BAYSIDE POWER COMMON</t>
  </si>
  <si>
    <t>A2873456</t>
  </si>
  <si>
    <t>A2873457</t>
  </si>
  <si>
    <t>A2873458</t>
  </si>
  <si>
    <t>A2875952</t>
  </si>
  <si>
    <t>A2875953</t>
  </si>
  <si>
    <t>A2875954</t>
  </si>
  <si>
    <t>A2875955</t>
  </si>
  <si>
    <t>A2876077</t>
  </si>
  <si>
    <t>A2876278</t>
  </si>
  <si>
    <t>A2895984</t>
  </si>
  <si>
    <t>A2895985</t>
  </si>
  <si>
    <t>A2895986</t>
  </si>
  <si>
    <t>A2895987</t>
  </si>
  <si>
    <t>A2896021</t>
  </si>
  <si>
    <t>A2896022</t>
  </si>
  <si>
    <t>A2896023</t>
  </si>
  <si>
    <t>A2738048</t>
  </si>
  <si>
    <t>A2738049</t>
  </si>
  <si>
    <t>A2738050</t>
  </si>
  <si>
    <t>A2815285</t>
  </si>
  <si>
    <t>A2826939</t>
  </si>
  <si>
    <t>A2826955</t>
  </si>
  <si>
    <t>A2826957</t>
  </si>
  <si>
    <t>A2830079</t>
  </si>
  <si>
    <t>A2830103</t>
  </si>
  <si>
    <t>A2830178</t>
  </si>
  <si>
    <t>A2830185</t>
  </si>
  <si>
    <t>A2830188</t>
  </si>
  <si>
    <t>A2830194</t>
  </si>
  <si>
    <t>A2832317</t>
  </si>
  <si>
    <t>A2832520</t>
  </si>
  <si>
    <t>A2832521</t>
  </si>
  <si>
    <t>A2833887</t>
  </si>
  <si>
    <t>A2833892</t>
  </si>
  <si>
    <t>A2833896</t>
  </si>
  <si>
    <t>A2833897</t>
  </si>
  <si>
    <t>A2833901</t>
  </si>
  <si>
    <t>A2833902</t>
  </si>
  <si>
    <t>A2834152</t>
  </si>
  <si>
    <t>A2834163</t>
  </si>
  <si>
    <t>A2834164</t>
  </si>
  <si>
    <t>A2834165</t>
  </si>
  <si>
    <t>A2834166</t>
  </si>
  <si>
    <t>A2834171</t>
  </si>
  <si>
    <t>A2836696</t>
  </si>
  <si>
    <t>A2841232</t>
  </si>
  <si>
    <t>A2841238</t>
  </si>
  <si>
    <t>A2841243</t>
  </si>
  <si>
    <t>A2844964</t>
  </si>
  <si>
    <t>A2857522</t>
  </si>
  <si>
    <t>A2860964</t>
  </si>
  <si>
    <t>A2861103</t>
  </si>
  <si>
    <t>Summary</t>
  </si>
  <si>
    <t>Depr Expense</t>
  </si>
  <si>
    <t>Accum Depr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</si>
</sst>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1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name val="Arial"/>
      <family val="2"/>
    </font>
    <font>
      <b/>
      <sz val="11"/>
      <name val="Aptos Narrow"/>
      <family val="2"/>
      <scheme val="minor"/>
    </font>
    <font>
      <b/>
      <sz val="10"/>
      <name val="Arial"/>
      <family val="2"/>
    </font>
    <font>
      <sz val="11"/>
      <name val="Aptos Narrow"/>
      <family val="2"/>
      <scheme val="minor"/>
    </font>
    <font>
      <b/>
      <sz val="14"/>
      <name val="Aptos Narrow"/>
      <family val="2"/>
      <scheme val="minor"/>
    </font>
    <font>
      <b/>
      <u/>
      <sz val="11"/>
      <name val="Aptos Narrow"/>
      <family val="2"/>
      <scheme val="minor"/>
    </font>
    <font>
      <b/>
      <sz val="11"/>
      <name val="Calibri"/>
      <family val="2"/>
    </font>
    <font>
      <sz val="11"/>
      <color rgb="FF0070C0"/>
      <name val="Aptos Narrow"/>
      <family val="2"/>
      <scheme val="minor"/>
    </font>
    <font>
      <sz val="11"/>
      <color rgb="FF0000FF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0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168">
    <xf numFmtId="0" fontId="0" fillId="0" borderId="0" xfId="0"/>
    <xf numFmtId="43" fontId="0" fillId="0" borderId="0" xfId="1" applyFont="1"/>
    <xf numFmtId="0" fontId="3" fillId="0" borderId="0" xfId="0" applyFont="1" applyAlignment="1">
      <alignment horizontal="center"/>
    </xf>
    <xf numFmtId="164" fontId="0" fillId="0" borderId="0" xfId="1" applyNumberFormat="1" applyFont="1"/>
    <xf numFmtId="0" fontId="3" fillId="0" borderId="0" xfId="0" applyFont="1"/>
    <xf numFmtId="0" fontId="3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43" fontId="0" fillId="2" borderId="0" xfId="1" applyFont="1" applyFill="1"/>
    <xf numFmtId="43" fontId="2" fillId="0" borderId="0" xfId="1" applyFont="1"/>
    <xf numFmtId="0" fontId="5" fillId="0" borderId="0" xfId="0" applyFont="1" applyAlignment="1">
      <alignment horizontal="center"/>
    </xf>
    <xf numFmtId="43" fontId="3" fillId="0" borderId="0" xfId="1" applyFon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1" applyNumberFormat="1" applyFont="1" applyFill="1"/>
    <xf numFmtId="0" fontId="9" fillId="0" borderId="0" xfId="0" applyFont="1" applyAlignment="1">
      <alignment horizontal="left"/>
    </xf>
    <xf numFmtId="164" fontId="9" fillId="0" borderId="0" xfId="1" applyNumberFormat="1" applyFont="1" applyFill="1"/>
    <xf numFmtId="164" fontId="3" fillId="0" borderId="9" xfId="1" applyNumberFormat="1" applyFont="1" applyBorder="1"/>
    <xf numFmtId="0" fontId="0" fillId="0" borderId="11" xfId="0" applyBorder="1"/>
    <xf numFmtId="164" fontId="0" fillId="0" borderId="11" xfId="1" applyNumberFormat="1" applyFont="1" applyBorder="1"/>
    <xf numFmtId="164" fontId="3" fillId="0" borderId="10" xfId="1" applyNumberFormat="1" applyFont="1" applyBorder="1"/>
    <xf numFmtId="164" fontId="1" fillId="0" borderId="9" xfId="1" applyNumberFormat="1" applyFont="1" applyBorder="1"/>
    <xf numFmtId="164" fontId="0" fillId="0" borderId="13" xfId="1" applyNumberFormat="1" applyFont="1" applyBorder="1"/>
    <xf numFmtId="164" fontId="3" fillId="0" borderId="13" xfId="1" applyNumberFormat="1" applyFont="1" applyBorder="1"/>
    <xf numFmtId="0" fontId="2" fillId="0" borderId="0" xfId="0" applyFont="1"/>
    <xf numFmtId="164" fontId="0" fillId="0" borderId="6" xfId="1" applyNumberFormat="1" applyFont="1" applyBorder="1"/>
    <xf numFmtId="164" fontId="0" fillId="0" borderId="6" xfId="1" applyNumberFormat="1" applyFont="1" applyFill="1" applyBorder="1"/>
    <xf numFmtId="164" fontId="0" fillId="0" borderId="15" xfId="1" applyNumberFormat="1" applyFont="1" applyBorder="1"/>
    <xf numFmtId="43" fontId="0" fillId="0" borderId="6" xfId="1" applyFont="1" applyBorder="1"/>
    <xf numFmtId="164" fontId="0" fillId="0" borderId="14" xfId="1" applyNumberFormat="1" applyFont="1" applyBorder="1"/>
    <xf numFmtId="164" fontId="3" fillId="0" borderId="0" xfId="1" applyNumberFormat="1" applyFont="1"/>
    <xf numFmtId="164" fontId="3" fillId="0" borderId="11" xfId="1" applyNumberFormat="1" applyFont="1" applyBorder="1"/>
    <xf numFmtId="164" fontId="1" fillId="0" borderId="0" xfId="1" applyNumberFormat="1" applyFont="1"/>
    <xf numFmtId="0" fontId="0" fillId="0" borderId="0" xfId="0" applyAlignment="1">
      <alignment horizontal="right"/>
    </xf>
    <xf numFmtId="164" fontId="0" fillId="0" borderId="0" xfId="1" applyNumberFormat="1" applyFont="1" applyBorder="1"/>
    <xf numFmtId="164" fontId="1" fillId="0" borderId="6" xfId="1" applyNumberFormat="1" applyFont="1" applyBorder="1"/>
    <xf numFmtId="164" fontId="1" fillId="0" borderId="15" xfId="1" applyNumberFormat="1" applyFont="1" applyBorder="1"/>
    <xf numFmtId="164" fontId="1" fillId="0" borderId="13" xfId="1" applyNumberFormat="1" applyFont="1" applyBorder="1"/>
    <xf numFmtId="43" fontId="0" fillId="0" borderId="0" xfId="1" applyFont="1" applyFill="1"/>
    <xf numFmtId="0" fontId="3" fillId="0" borderId="10" xfId="0" applyFont="1" applyBorder="1" applyAlignment="1">
      <alignment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/>
    <xf numFmtId="0" fontId="3" fillId="0" borderId="12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164" fontId="3" fillId="0" borderId="0" xfId="1" applyNumberFormat="1" applyFont="1" applyBorder="1"/>
    <xf numFmtId="0" fontId="10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164" fontId="9" fillId="0" borderId="7" xfId="1" applyNumberFormat="1" applyFont="1" applyFill="1" applyBorder="1"/>
    <xf numFmtId="0" fontId="7" fillId="0" borderId="6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1" fontId="8" fillId="0" borderId="6" xfId="0" quotePrefix="1" applyNumberFormat="1" applyFont="1" applyBorder="1" applyAlignment="1">
      <alignment horizontal="left" wrapText="1"/>
    </xf>
    <xf numFmtId="1" fontId="7" fillId="0" borderId="6" xfId="0" applyNumberFormat="1" applyFont="1" applyBorder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2" applyAlignment="1">
      <alignment horizontal="left"/>
    </xf>
    <xf numFmtId="1" fontId="6" fillId="0" borderId="0" xfId="2" applyNumberFormat="1" applyAlignment="1">
      <alignment horizontal="left"/>
    </xf>
    <xf numFmtId="164" fontId="7" fillId="0" borderId="0" xfId="1" applyNumberFormat="1" applyFont="1" applyFill="1" applyAlignment="1">
      <alignment horizontal="center"/>
    </xf>
    <xf numFmtId="164" fontId="7" fillId="0" borderId="7" xfId="1" applyNumberFormat="1" applyFont="1" applyFill="1" applyBorder="1"/>
    <xf numFmtId="0" fontId="7" fillId="0" borderId="6" xfId="0" applyFont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164" fontId="7" fillId="0" borderId="7" xfId="0" applyNumberFormat="1" applyFont="1" applyBorder="1"/>
    <xf numFmtId="10" fontId="6" fillId="0" borderId="0" xfId="3" applyNumberFormat="1" applyFont="1" applyFill="1" applyAlignment="1">
      <alignment horizontal="center"/>
    </xf>
    <xf numFmtId="164" fontId="7" fillId="0" borderId="8" xfId="1" applyNumberFormat="1" applyFont="1" applyFill="1" applyBorder="1"/>
    <xf numFmtId="164" fontId="7" fillId="0" borderId="7" xfId="1" applyNumberFormat="1" applyFont="1" applyFill="1" applyBorder="1" applyAlignment="1">
      <alignment horizontal="center"/>
    </xf>
    <xf numFmtId="164" fontId="9" fillId="2" borderId="7" xfId="1" applyNumberFormat="1" applyFont="1" applyFill="1" applyBorder="1"/>
    <xf numFmtId="0" fontId="10" fillId="0" borderId="0" xfId="0" applyFont="1" applyAlignment="1">
      <alignment horizontal="left"/>
    </xf>
    <xf numFmtId="0" fontId="7" fillId="0" borderId="0" xfId="0" applyFont="1"/>
    <xf numFmtId="164" fontId="7" fillId="2" borderId="7" xfId="1" applyNumberFormat="1" applyFont="1" applyFill="1" applyBorder="1"/>
    <xf numFmtId="0" fontId="8" fillId="0" borderId="6" xfId="0" quotePrefix="1" applyFont="1" applyBorder="1" applyAlignment="1">
      <alignment horizontal="left" wrapText="1"/>
    </xf>
    <xf numFmtId="164" fontId="9" fillId="0" borderId="0" xfId="0" applyNumberFormat="1" applyFont="1"/>
    <xf numFmtId="164" fontId="7" fillId="0" borderId="0" xfId="1" applyNumberFormat="1" applyFont="1" applyFill="1"/>
    <xf numFmtId="0" fontId="12" fillId="0" borderId="0" xfId="0" applyFont="1" applyAlignment="1">
      <alignment horizontal="left"/>
    </xf>
    <xf numFmtId="0" fontId="8" fillId="0" borderId="0" xfId="2" applyFont="1" applyAlignment="1">
      <alignment horizontal="center"/>
    </xf>
    <xf numFmtId="164" fontId="7" fillId="2" borderId="7" xfId="0" applyNumberFormat="1" applyFont="1" applyFill="1" applyBorder="1"/>
    <xf numFmtId="164" fontId="7" fillId="2" borderId="7" xfId="1" applyNumberFormat="1" applyFont="1" applyFill="1" applyBorder="1" applyAlignment="1">
      <alignment horizontal="center"/>
    </xf>
    <xf numFmtId="10" fontId="6" fillId="2" borderId="0" xfId="3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64" fontId="0" fillId="0" borderId="0" xfId="1" applyNumberFormat="1" applyFont="1" applyFill="1" applyBorder="1"/>
    <xf numFmtId="43" fontId="0" fillId="0" borderId="0" xfId="1" applyFont="1" applyBorder="1"/>
    <xf numFmtId="0" fontId="0" fillId="0" borderId="6" xfId="0" applyBorder="1" applyAlignment="1">
      <alignment horizontal="center"/>
    </xf>
    <xf numFmtId="0" fontId="3" fillId="0" borderId="3" xfId="0" applyFont="1" applyBorder="1"/>
    <xf numFmtId="0" fontId="3" fillId="0" borderId="0" xfId="0" quotePrefix="1" applyFont="1" applyAlignment="1">
      <alignment horizontal="center"/>
    </xf>
    <xf numFmtId="1" fontId="6" fillId="0" borderId="0" xfId="2" applyNumberFormat="1" applyAlignment="1">
      <alignment horizontal="center"/>
    </xf>
    <xf numFmtId="0" fontId="13" fillId="0" borderId="0" xfId="0" applyFont="1"/>
    <xf numFmtId="164" fontId="0" fillId="0" borderId="7" xfId="1" applyNumberFormat="1" applyFont="1" applyBorder="1"/>
    <xf numFmtId="1" fontId="5" fillId="2" borderId="6" xfId="0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3" fillId="0" borderId="7" xfId="1" applyNumberFormat="1" applyFont="1" applyBorder="1"/>
    <xf numFmtId="164" fontId="3" fillId="0" borderId="7" xfId="0" applyNumberFormat="1" applyFont="1" applyBorder="1"/>
    <xf numFmtId="164" fontId="3" fillId="3" borderId="8" xfId="1" applyNumberFormat="1" applyFont="1" applyFill="1" applyBorder="1"/>
    <xf numFmtId="164" fontId="3" fillId="0" borderId="7" xfId="1" applyNumberFormat="1" applyFont="1" applyBorder="1" applyAlignment="1">
      <alignment horizontal="center"/>
    </xf>
    <xf numFmtId="1" fontId="0" fillId="0" borderId="0" xfId="0" applyNumberFormat="1"/>
    <xf numFmtId="164" fontId="0" fillId="2" borderId="0" xfId="1" applyNumberFormat="1" applyFont="1" applyFill="1"/>
    <xf numFmtId="43" fontId="6" fillId="0" borderId="0" xfId="1" applyFont="1" applyFill="1" applyAlignment="1">
      <alignment horizontal="center"/>
    </xf>
    <xf numFmtId="1" fontId="9" fillId="0" borderId="0" xfId="0" applyNumberFormat="1" applyFont="1"/>
    <xf numFmtId="164" fontId="3" fillId="2" borderId="0" xfId="1" applyNumberFormat="1" applyFont="1" applyFill="1"/>
    <xf numFmtId="164" fontId="5" fillId="0" borderId="0" xfId="0" applyNumberFormat="1" applyFont="1" applyAlignment="1">
      <alignment horizontal="center"/>
    </xf>
    <xf numFmtId="0" fontId="0" fillId="0" borderId="6" xfId="0" applyBorder="1"/>
    <xf numFmtId="164" fontId="2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164" fontId="1" fillId="0" borderId="0" xfId="1" applyNumberFormat="1" applyFont="1" applyBorder="1"/>
    <xf numFmtId="0" fontId="3" fillId="0" borderId="10" xfId="0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0" fillId="0" borderId="19" xfId="0" applyBorder="1"/>
    <xf numFmtId="164" fontId="1" fillId="0" borderId="20" xfId="1" applyNumberFormat="1" applyFont="1" applyBorder="1"/>
    <xf numFmtId="164" fontId="3" fillId="0" borderId="21" xfId="1" applyNumberFormat="1" applyFont="1" applyBorder="1"/>
    <xf numFmtId="164" fontId="3" fillId="0" borderId="19" xfId="1" applyNumberFormat="1" applyFont="1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19" xfId="0" applyNumberFormat="1" applyBorder="1"/>
    <xf numFmtId="43" fontId="0" fillId="0" borderId="19" xfId="1" applyFont="1" applyBorder="1"/>
    <xf numFmtId="164" fontId="3" fillId="0" borderId="14" xfId="1" applyNumberFormat="1" applyFont="1" applyFill="1" applyBorder="1"/>
    <xf numFmtId="0" fontId="3" fillId="0" borderId="1" xfId="0" applyFont="1" applyBorder="1" applyAlignment="1">
      <alignment horizontal="center"/>
    </xf>
    <xf numFmtId="164" fontId="3" fillId="0" borderId="11" xfId="1" applyNumberFormat="1" applyFont="1" applyFill="1" applyBorder="1"/>
    <xf numFmtId="0" fontId="0" fillId="0" borderId="15" xfId="0" applyBorder="1"/>
    <xf numFmtId="0" fontId="3" fillId="0" borderId="11" xfId="0" applyFont="1" applyBorder="1"/>
    <xf numFmtId="0" fontId="3" fillId="0" borderId="15" xfId="0" applyFont="1" applyBorder="1"/>
    <xf numFmtId="164" fontId="3" fillId="0" borderId="22" xfId="0" applyNumberFormat="1" applyFont="1" applyBorder="1"/>
    <xf numFmtId="10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4" fontId="7" fillId="0" borderId="0" xfId="0" applyNumberFormat="1" applyFont="1"/>
    <xf numFmtId="164" fontId="11" fillId="0" borderId="0" xfId="0" applyNumberFormat="1" applyFont="1" applyAlignment="1">
      <alignment horizontal="center"/>
    </xf>
    <xf numFmtId="164" fontId="6" fillId="0" borderId="0" xfId="1" applyNumberFormat="1" applyFont="1" applyFill="1" applyAlignment="1">
      <alignment horizontal="center"/>
    </xf>
    <xf numFmtId="43" fontId="9" fillId="0" borderId="0" xfId="1" applyFont="1"/>
    <xf numFmtId="164" fontId="9" fillId="0" borderId="0" xfId="1" applyNumberFormat="1" applyFont="1"/>
    <xf numFmtId="164" fontId="7" fillId="0" borderId="0" xfId="1" applyNumberFormat="1" applyFont="1"/>
    <xf numFmtId="164" fontId="9" fillId="0" borderId="6" xfId="1" applyNumberFormat="1" applyFont="1" applyBorder="1"/>
    <xf numFmtId="164" fontId="9" fillId="4" borderId="0" xfId="1" applyNumberFormat="1" applyFont="1" applyFill="1" applyAlignment="1">
      <alignment horizontal="center"/>
    </xf>
    <xf numFmtId="164" fontId="9" fillId="4" borderId="0" xfId="1" applyNumberFormat="1" applyFont="1" applyFill="1"/>
    <xf numFmtId="0" fontId="9" fillId="4" borderId="0" xfId="0" applyFont="1" applyFill="1"/>
    <xf numFmtId="1" fontId="7" fillId="2" borderId="6" xfId="0" applyNumberFormat="1" applyFont="1" applyFill="1" applyBorder="1" applyAlignment="1">
      <alignment horizontal="center"/>
    </xf>
    <xf numFmtId="164" fontId="9" fillId="0" borderId="7" xfId="1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0" fontId="16" fillId="0" borderId="0" xfId="3" applyNumberFormat="1" applyFont="1" applyFill="1" applyAlignment="1">
      <alignment horizontal="center"/>
    </xf>
    <xf numFmtId="43" fontId="6" fillId="4" borderId="0" xfId="1" applyFont="1" applyFill="1" applyAlignment="1">
      <alignment horizontal="center"/>
    </xf>
    <xf numFmtId="164" fontId="7" fillId="2" borderId="0" xfId="1" applyNumberFormat="1" applyFont="1" applyFill="1"/>
    <xf numFmtId="43" fontId="9" fillId="0" borderId="0" xfId="0" applyNumberFormat="1" applyFont="1"/>
    <xf numFmtId="0" fontId="9" fillId="5" borderId="0" xfId="0" applyFont="1" applyFill="1"/>
    <xf numFmtId="0" fontId="0" fillId="5" borderId="0" xfId="0" applyFill="1"/>
    <xf numFmtId="165" fontId="0" fillId="0" borderId="0" xfId="1" applyNumberFormat="1" applyFont="1" applyFill="1"/>
    <xf numFmtId="0" fontId="3" fillId="0" borderId="16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0" fillId="0" borderId="0" xfId="0" applyFont="1" applyAlignment="1">
      <alignment horizontal="left" vertical="center" wrapText="1"/>
    </xf>
  </cellXfs>
  <cellStyles count="8">
    <cellStyle name="Comma" xfId="1" builtinId="3"/>
    <cellStyle name="Comma 5" xfId="6" xr:uid="{BD9E51E0-9CF5-4F91-B1C1-FB0D54E52AE7}"/>
    <cellStyle name="Normal" xfId="0" builtinId="0"/>
    <cellStyle name="Normal 2" xfId="2" xr:uid="{5DE13103-B66F-46A8-B48D-D64173A381DE}"/>
    <cellStyle name="Normal 3" xfId="7" xr:uid="{C2FBBD0B-1E6F-4828-BEC1-6563E4620A29}"/>
    <cellStyle name="Normal 4" xfId="4" xr:uid="{66F65614-E5C2-4160-8DB9-3E51D9C6595A}"/>
    <cellStyle name="Percent" xfId="3" builtinId="5"/>
    <cellStyle name="Percent 5" xfId="5" xr:uid="{8D930ABF-D298-4EFF-B063-06685D2DE0AF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1</xdr:row>
      <xdr:rowOff>57187</xdr:rowOff>
    </xdr:from>
    <xdr:to>
      <xdr:col>15</xdr:col>
      <xdr:colOff>121920</xdr:colOff>
      <xdr:row>38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D256B-DCF7-0507-6612-3FAEF321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240067"/>
          <a:ext cx="9006840" cy="6877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D542-F266-4DED-9224-065ADCA1C5A6}">
  <dimension ref="A1"/>
  <sheetViews>
    <sheetView topLeftCell="A7" workbookViewId="0">
      <selection activeCell="S14" sqref="S14"/>
    </sheetView>
  </sheetViews>
  <sheetFormatPr defaultRowHeight="14.5" x14ac:dyDescent="0.35"/>
  <sheetData/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4D8E1-F68E-4195-B31A-24E4F62E6579}">
  <sheetPr>
    <tabColor rgb="FFFFFF00"/>
  </sheetPr>
  <dimension ref="A1:BS89"/>
  <sheetViews>
    <sheetView topLeftCell="A27" zoomScale="90" zoomScaleNormal="90" workbookViewId="0">
      <selection activeCell="N45" sqref="N45"/>
    </sheetView>
  </sheetViews>
  <sheetFormatPr defaultColWidth="9.26953125" defaultRowHeight="14.5" x14ac:dyDescent="0.35"/>
  <cols>
    <col min="1" max="1" width="35" style="51" bestFit="1" customWidth="1"/>
    <col min="2" max="6" width="13.453125" style="51" customWidth="1"/>
    <col min="7" max="7" width="22.7265625" style="51" customWidth="1"/>
    <col min="8" max="11" width="13.453125" style="51" customWidth="1"/>
    <col min="12" max="22" width="9.453125" style="51" bestFit="1" customWidth="1"/>
    <col min="23" max="34" width="16.26953125" style="51" customWidth="1"/>
    <col min="35" max="35" width="16.54296875" style="5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49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'Corporate Headq'!W37</f>
        <v>19116269.439999998</v>
      </c>
      <c r="D4" s="16">
        <f>'Corporate Headq'!AI37</f>
        <v>199825793.72999999</v>
      </c>
      <c r="E4" s="16">
        <f>'Corporate Headq'!AU37</f>
        <v>199825793.72999999</v>
      </c>
      <c r="F4" s="16">
        <f>'Corporate Headq'!BG37</f>
        <v>199825793.72999999</v>
      </c>
      <c r="G4"/>
      <c r="I4" s="16">
        <f>E4-D4</f>
        <v>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'Corporate Headq'!W75</f>
        <v>0</v>
      </c>
      <c r="D5" s="16">
        <f>'Corporate Headq'!AI75</f>
        <v>2003946.4575308333</v>
      </c>
      <c r="E5" s="16">
        <f>'Corporate Headq'!AU75</f>
        <v>5231101.7242808323</v>
      </c>
      <c r="F5" s="16">
        <f>'Corporate Headq'!BG75</f>
        <v>8458256.9910308309</v>
      </c>
      <c r="G5"/>
      <c r="K5"/>
    </row>
    <row r="6" spans="1:71" ht="15" thickBot="1" x14ac:dyDescent="0.4">
      <c r="B6" s="52" t="s">
        <v>130</v>
      </c>
      <c r="C6" s="55">
        <f>C4-C5</f>
        <v>19116269.439999998</v>
      </c>
      <c r="D6" s="55">
        <f>D4-D5</f>
        <v>197821847.27246916</v>
      </c>
      <c r="E6" s="55">
        <f>E4-E5</f>
        <v>194594692.00571916</v>
      </c>
      <c r="F6" s="55">
        <f>F4-F5</f>
        <v>191367536.73896915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'Corporate Headq'!W50</f>
        <v>1470482.2646153844</v>
      </c>
      <c r="D8" s="16">
        <f>'Corporate Headq'!AI50</f>
        <v>129563703.93846153</v>
      </c>
      <c r="E8" s="16">
        <f>'Corporate Headq'!AU50</f>
        <v>199825793.72999996</v>
      </c>
      <c r="F8" s="16">
        <f>'Corporate Headq'!BG50</f>
        <v>199825793.72999996</v>
      </c>
      <c r="G8"/>
      <c r="I8" s="16">
        <f>E8-D8</f>
        <v>70262089.791538432</v>
      </c>
      <c r="J8" s="16">
        <f>F8-E8</f>
        <v>0</v>
      </c>
      <c r="K8"/>
    </row>
    <row r="9" spans="1:71" x14ac:dyDescent="0.35">
      <c r="A9" s="52" t="s">
        <v>131</v>
      </c>
      <c r="B9" s="52" t="s">
        <v>129</v>
      </c>
      <c r="C9" s="16">
        <f>'Corporate Headq'!W88</f>
        <v>0</v>
      </c>
      <c r="D9" s="16">
        <f>'Corporate Headq'!AI88</f>
        <v>675682.64203551272</v>
      </c>
      <c r="E9" s="16">
        <f>'Corporate Headq'!AU88</f>
        <v>3617524.0909058321</v>
      </c>
      <c r="F9" s="16">
        <f>'Corporate Headq'!BG88</f>
        <v>6844679.3576558325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1470482.2646153844</v>
      </c>
      <c r="D10" s="74">
        <f>D8-D9</f>
        <v>128888021.29642601</v>
      </c>
      <c r="E10" s="55">
        <f>E8-E9</f>
        <v>196208269.63909411</v>
      </c>
      <c r="F10" s="55">
        <f>F8-F9</f>
        <v>192981114.37234414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'Corporate Headq'!W63</f>
        <v>0</v>
      </c>
      <c r="D12" s="16">
        <f>'Corporate Headq'!AI63</f>
        <v>2003946.4575308333</v>
      </c>
      <c r="E12" s="16">
        <f>'Corporate Headq'!AU63</f>
        <v>3227155.2667499986</v>
      </c>
      <c r="F12" s="16">
        <f>'Corporate Headq'!BG63</f>
        <v>3227155.2667499986</v>
      </c>
      <c r="G12"/>
      <c r="I12" s="16">
        <f>E12-D12</f>
        <v>1223208.8092191652</v>
      </c>
      <c r="J12" s="16">
        <f>F12-E12</f>
        <v>0</v>
      </c>
      <c r="K12"/>
    </row>
    <row r="13" spans="1:71" x14ac:dyDescent="0.35">
      <c r="K13"/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56">
        <v>300</v>
      </c>
      <c r="F15" s="56" t="s">
        <v>137</v>
      </c>
      <c r="G15" s="5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419</v>
      </c>
      <c r="B16" s="60" t="s">
        <v>420</v>
      </c>
      <c r="C16" s="61" t="s">
        <v>145</v>
      </c>
      <c r="D16" s="60" t="s">
        <v>146</v>
      </c>
      <c r="E16" s="61">
        <v>39000</v>
      </c>
      <c r="F16" s="60" t="s">
        <v>421</v>
      </c>
      <c r="G16" s="81" t="s">
        <v>49</v>
      </c>
      <c r="H16" s="15" t="s">
        <v>174</v>
      </c>
      <c r="I16" s="15" t="s">
        <v>175</v>
      </c>
      <c r="J16" s="15" t="s">
        <v>422</v>
      </c>
      <c r="K16" s="64">
        <v>202505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3370.12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419</v>
      </c>
      <c r="B17" s="60" t="s">
        <v>421</v>
      </c>
      <c r="C17" s="61" t="s">
        <v>145</v>
      </c>
      <c r="D17" s="60" t="s">
        <v>423</v>
      </c>
      <c r="E17" s="61">
        <v>39000</v>
      </c>
      <c r="F17" s="60" t="s">
        <v>421</v>
      </c>
      <c r="G17" s="81" t="s">
        <v>49</v>
      </c>
      <c r="H17" s="15" t="s">
        <v>174</v>
      </c>
      <c r="I17" s="15" t="s">
        <v>175</v>
      </c>
      <c r="J17" s="15" t="s">
        <v>422</v>
      </c>
      <c r="K17" s="64">
        <v>202505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815744.11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419</v>
      </c>
      <c r="B18" s="60" t="s">
        <v>424</v>
      </c>
      <c r="C18" s="61" t="s">
        <v>145</v>
      </c>
      <c r="D18" s="60" t="s">
        <v>146</v>
      </c>
      <c r="E18" s="61">
        <v>39000</v>
      </c>
      <c r="F18" s="60" t="s">
        <v>421</v>
      </c>
      <c r="G18" s="81" t="s">
        <v>49</v>
      </c>
      <c r="H18" s="15" t="s">
        <v>174</v>
      </c>
      <c r="I18" s="15" t="s">
        <v>175</v>
      </c>
      <c r="J18" s="15" t="s">
        <v>422</v>
      </c>
      <c r="K18" s="64">
        <v>202505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81532634.569999993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419</v>
      </c>
      <c r="B19" s="60" t="s">
        <v>425</v>
      </c>
      <c r="C19" s="61" t="s">
        <v>145</v>
      </c>
      <c r="D19" s="60" t="s">
        <v>146</v>
      </c>
      <c r="E19" s="61">
        <v>39000</v>
      </c>
      <c r="F19" s="60" t="s">
        <v>421</v>
      </c>
      <c r="G19" s="81" t="s">
        <v>49</v>
      </c>
      <c r="H19" s="15" t="s">
        <v>174</v>
      </c>
      <c r="I19" s="15" t="s">
        <v>175</v>
      </c>
      <c r="J19" s="15" t="s">
        <v>422</v>
      </c>
      <c r="K19" s="64">
        <v>202412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19116269.439999998</v>
      </c>
      <c r="X19" s="16">
        <v>-403082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419</v>
      </c>
      <c r="B20" s="60" t="s">
        <v>426</v>
      </c>
      <c r="C20" s="61" t="s">
        <v>145</v>
      </c>
      <c r="D20" s="60" t="s">
        <v>146</v>
      </c>
      <c r="E20" s="61">
        <v>38900</v>
      </c>
      <c r="F20" s="60" t="s">
        <v>427</v>
      </c>
      <c r="G20" s="81" t="s">
        <v>428</v>
      </c>
      <c r="H20" s="15" t="s">
        <v>174</v>
      </c>
      <c r="I20" s="15" t="s">
        <v>175</v>
      </c>
      <c r="J20" s="15" t="s">
        <v>422</v>
      </c>
      <c r="K20" s="64">
        <v>202505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9215296.1999999993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419</v>
      </c>
      <c r="B21" s="60" t="s">
        <v>429</v>
      </c>
      <c r="C21" s="61" t="s">
        <v>145</v>
      </c>
      <c r="D21" s="60" t="s">
        <v>146</v>
      </c>
      <c r="E21" s="61">
        <v>39000</v>
      </c>
      <c r="F21" s="60" t="s">
        <v>421</v>
      </c>
      <c r="G21" s="81" t="s">
        <v>49</v>
      </c>
      <c r="H21" s="15" t="s">
        <v>174</v>
      </c>
      <c r="I21" s="15" t="s">
        <v>175</v>
      </c>
      <c r="J21" s="15" t="s">
        <v>422</v>
      </c>
      <c r="K21" s="64">
        <v>202505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82206577.389999986</v>
      </c>
      <c r="AC21" s="16">
        <v>5173656.9399999976</v>
      </c>
      <c r="AD21" s="16">
        <v>1268993.5600000024</v>
      </c>
      <c r="AE21" s="16">
        <v>31080</v>
      </c>
      <c r="AF21" s="16">
        <v>31080</v>
      </c>
      <c r="AG21" s="16">
        <v>27818.280000001192</v>
      </c>
      <c r="AH21" s="16">
        <v>20720</v>
      </c>
      <c r="AI21" s="16">
        <v>7800.3400000035763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419</v>
      </c>
      <c r="B22" s="60" t="s">
        <v>427</v>
      </c>
      <c r="C22" s="61" t="s">
        <v>145</v>
      </c>
      <c r="D22" s="60" t="s">
        <v>423</v>
      </c>
      <c r="E22" s="61">
        <v>38900</v>
      </c>
      <c r="F22" s="60" t="s">
        <v>427</v>
      </c>
      <c r="G22" s="81" t="s">
        <v>428</v>
      </c>
      <c r="H22" s="15" t="s">
        <v>174</v>
      </c>
      <c r="I22" s="15" t="s">
        <v>175</v>
      </c>
      <c r="J22" s="15" t="s">
        <v>422</v>
      </c>
      <c r="K22" s="64">
        <v>202505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777834.78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</row>
    <row r="24" spans="1:71" ht="15" thickBot="1" x14ac:dyDescent="0.4">
      <c r="J24" s="52" t="s">
        <v>153</v>
      </c>
      <c r="K24" s="65" t="s">
        <v>154</v>
      </c>
      <c r="L24" s="55">
        <f t="shared" ref="L24:AQ24" si="0">SUM(L16:L23)</f>
        <v>0</v>
      </c>
      <c r="M24" s="55">
        <f t="shared" si="0"/>
        <v>0</v>
      </c>
      <c r="N24" s="55">
        <f t="shared" si="0"/>
        <v>0</v>
      </c>
      <c r="O24" s="55">
        <f t="shared" si="0"/>
        <v>0</v>
      </c>
      <c r="P24" s="55">
        <f t="shared" si="0"/>
        <v>0</v>
      </c>
      <c r="Q24" s="55">
        <f t="shared" si="0"/>
        <v>0</v>
      </c>
      <c r="R24" s="55">
        <f t="shared" si="0"/>
        <v>0</v>
      </c>
      <c r="S24" s="55">
        <f t="shared" si="0"/>
        <v>0</v>
      </c>
      <c r="T24" s="55">
        <f t="shared" si="0"/>
        <v>0</v>
      </c>
      <c r="U24" s="55">
        <f t="shared" si="0"/>
        <v>0</v>
      </c>
      <c r="V24" s="55">
        <f t="shared" si="0"/>
        <v>0</v>
      </c>
      <c r="W24" s="55">
        <f t="shared" si="0"/>
        <v>19116269.439999998</v>
      </c>
      <c r="X24" s="55">
        <f t="shared" si="0"/>
        <v>-403082</v>
      </c>
      <c r="Y24" s="55">
        <f t="shared" si="0"/>
        <v>0</v>
      </c>
      <c r="Z24" s="55">
        <f t="shared" si="0"/>
        <v>0</v>
      </c>
      <c r="AA24" s="55">
        <f t="shared" si="0"/>
        <v>0</v>
      </c>
      <c r="AB24" s="55">
        <f t="shared" si="0"/>
        <v>174551457.16999999</v>
      </c>
      <c r="AC24" s="55">
        <f t="shared" si="0"/>
        <v>5173656.9399999976</v>
      </c>
      <c r="AD24" s="55">
        <f t="shared" si="0"/>
        <v>1268993.5600000024</v>
      </c>
      <c r="AE24" s="55">
        <f t="shared" si="0"/>
        <v>31080</v>
      </c>
      <c r="AF24" s="55">
        <f t="shared" si="0"/>
        <v>31080</v>
      </c>
      <c r="AG24" s="55">
        <f t="shared" si="0"/>
        <v>27818.280000001192</v>
      </c>
      <c r="AH24" s="55">
        <f t="shared" si="0"/>
        <v>20720</v>
      </c>
      <c r="AI24" s="55">
        <f t="shared" si="0"/>
        <v>7800.3400000035763</v>
      </c>
      <c r="AJ24" s="55">
        <f t="shared" si="0"/>
        <v>0</v>
      </c>
      <c r="AK24" s="55">
        <f t="shared" si="0"/>
        <v>0</v>
      </c>
      <c r="AL24" s="55">
        <f t="shared" si="0"/>
        <v>0</v>
      </c>
      <c r="AM24" s="55">
        <f t="shared" si="0"/>
        <v>0</v>
      </c>
      <c r="AN24" s="55">
        <f t="shared" si="0"/>
        <v>0</v>
      </c>
      <c r="AO24" s="55">
        <f t="shared" si="0"/>
        <v>0</v>
      </c>
      <c r="AP24" s="55">
        <f t="shared" si="0"/>
        <v>0</v>
      </c>
      <c r="AQ24" s="55">
        <f t="shared" si="0"/>
        <v>0</v>
      </c>
      <c r="AR24" s="55">
        <f t="shared" ref="AR24:BS24" si="1">SUM(AR16:AR23)</f>
        <v>0</v>
      </c>
      <c r="AS24" s="55">
        <f t="shared" si="1"/>
        <v>0</v>
      </c>
      <c r="AT24" s="55">
        <f t="shared" si="1"/>
        <v>0</v>
      </c>
      <c r="AU24" s="55">
        <f t="shared" si="1"/>
        <v>0</v>
      </c>
      <c r="AV24" s="55">
        <f t="shared" si="1"/>
        <v>0</v>
      </c>
      <c r="AW24" s="55">
        <f t="shared" si="1"/>
        <v>0</v>
      </c>
      <c r="AX24" s="55">
        <f t="shared" si="1"/>
        <v>0</v>
      </c>
      <c r="AY24" s="55">
        <f t="shared" si="1"/>
        <v>0</v>
      </c>
      <c r="AZ24" s="55">
        <f t="shared" si="1"/>
        <v>0</v>
      </c>
      <c r="BA24" s="55">
        <f t="shared" si="1"/>
        <v>0</v>
      </c>
      <c r="BB24" s="55">
        <f t="shared" si="1"/>
        <v>0</v>
      </c>
      <c r="BC24" s="55">
        <f t="shared" si="1"/>
        <v>0</v>
      </c>
      <c r="BD24" s="55">
        <f t="shared" si="1"/>
        <v>0</v>
      </c>
      <c r="BE24" s="55">
        <f t="shared" si="1"/>
        <v>0</v>
      </c>
      <c r="BF24" s="55">
        <f t="shared" si="1"/>
        <v>0</v>
      </c>
      <c r="BG24" s="55">
        <f t="shared" si="1"/>
        <v>0</v>
      </c>
      <c r="BH24" s="55">
        <f t="shared" si="1"/>
        <v>0</v>
      </c>
      <c r="BI24" s="55">
        <f t="shared" si="1"/>
        <v>0</v>
      </c>
      <c r="BJ24" s="55">
        <f t="shared" si="1"/>
        <v>0</v>
      </c>
      <c r="BK24" s="55">
        <f t="shared" si="1"/>
        <v>0</v>
      </c>
      <c r="BL24" s="55">
        <f t="shared" si="1"/>
        <v>0</v>
      </c>
      <c r="BM24" s="55">
        <f t="shared" si="1"/>
        <v>0</v>
      </c>
      <c r="BN24" s="55">
        <f t="shared" si="1"/>
        <v>0</v>
      </c>
      <c r="BO24" s="55">
        <f t="shared" si="1"/>
        <v>0</v>
      </c>
      <c r="BP24" s="55">
        <f t="shared" si="1"/>
        <v>0</v>
      </c>
      <c r="BQ24" s="55">
        <f t="shared" si="1"/>
        <v>0</v>
      </c>
      <c r="BR24" s="55">
        <f t="shared" si="1"/>
        <v>0</v>
      </c>
      <c r="BS24" s="55">
        <f t="shared" si="1"/>
        <v>0</v>
      </c>
    </row>
    <row r="25" spans="1:71" ht="15.5" thickTop="1" thickBot="1" x14ac:dyDescent="0.4">
      <c r="J25" s="52" t="s">
        <v>153</v>
      </c>
      <c r="K25" s="65" t="s">
        <v>155</v>
      </c>
      <c r="L25" s="66">
        <f>L24</f>
        <v>0</v>
      </c>
      <c r="M25" s="66">
        <f t="shared" ref="M25:AR25" si="2">L25+M24</f>
        <v>0</v>
      </c>
      <c r="N25" s="66">
        <f t="shared" si="2"/>
        <v>0</v>
      </c>
      <c r="O25" s="66">
        <f t="shared" si="2"/>
        <v>0</v>
      </c>
      <c r="P25" s="66">
        <f t="shared" si="2"/>
        <v>0</v>
      </c>
      <c r="Q25" s="66">
        <f t="shared" si="2"/>
        <v>0</v>
      </c>
      <c r="R25" s="66">
        <f t="shared" si="2"/>
        <v>0</v>
      </c>
      <c r="S25" s="66">
        <f t="shared" si="2"/>
        <v>0</v>
      </c>
      <c r="T25" s="66">
        <f t="shared" si="2"/>
        <v>0</v>
      </c>
      <c r="U25" s="66">
        <f t="shared" si="2"/>
        <v>0</v>
      </c>
      <c r="V25" s="66">
        <f t="shared" si="2"/>
        <v>0</v>
      </c>
      <c r="W25" s="66">
        <f t="shared" si="2"/>
        <v>19116269.439999998</v>
      </c>
      <c r="X25" s="66">
        <f t="shared" si="2"/>
        <v>18713187.439999998</v>
      </c>
      <c r="Y25" s="66">
        <f t="shared" si="2"/>
        <v>18713187.439999998</v>
      </c>
      <c r="Z25" s="66">
        <f t="shared" si="2"/>
        <v>18713187.439999998</v>
      </c>
      <c r="AA25" s="66">
        <f t="shared" si="2"/>
        <v>18713187.439999998</v>
      </c>
      <c r="AB25" s="66">
        <f t="shared" si="2"/>
        <v>193264644.60999998</v>
      </c>
      <c r="AC25" s="66">
        <f t="shared" si="2"/>
        <v>198438301.54999998</v>
      </c>
      <c r="AD25" s="66">
        <f t="shared" si="2"/>
        <v>199707295.10999998</v>
      </c>
      <c r="AE25" s="66">
        <f t="shared" si="2"/>
        <v>199738375.10999998</v>
      </c>
      <c r="AF25" s="66">
        <f t="shared" si="2"/>
        <v>199769455.10999998</v>
      </c>
      <c r="AG25" s="66">
        <f t="shared" si="2"/>
        <v>199797273.38999999</v>
      </c>
      <c r="AH25" s="66">
        <f t="shared" si="2"/>
        <v>199817993.38999999</v>
      </c>
      <c r="AI25" s="66">
        <f t="shared" si="2"/>
        <v>199825793.72999999</v>
      </c>
      <c r="AJ25" s="66">
        <f t="shared" si="2"/>
        <v>199825793.72999999</v>
      </c>
      <c r="AK25" s="66">
        <f t="shared" si="2"/>
        <v>199825793.72999999</v>
      </c>
      <c r="AL25" s="66">
        <f t="shared" si="2"/>
        <v>199825793.72999999</v>
      </c>
      <c r="AM25" s="66">
        <f t="shared" si="2"/>
        <v>199825793.72999999</v>
      </c>
      <c r="AN25" s="66">
        <f t="shared" si="2"/>
        <v>199825793.72999999</v>
      </c>
      <c r="AO25" s="66">
        <f t="shared" si="2"/>
        <v>199825793.72999999</v>
      </c>
      <c r="AP25" s="66">
        <f t="shared" si="2"/>
        <v>199825793.72999999</v>
      </c>
      <c r="AQ25" s="66">
        <f t="shared" si="2"/>
        <v>199825793.72999999</v>
      </c>
      <c r="AR25" s="66">
        <f t="shared" si="2"/>
        <v>199825793.72999999</v>
      </c>
      <c r="AS25" s="66">
        <f t="shared" ref="AS25:BS25" si="3">AR25+AS24</f>
        <v>199825793.72999999</v>
      </c>
      <c r="AT25" s="66">
        <f t="shared" si="3"/>
        <v>199825793.72999999</v>
      </c>
      <c r="AU25" s="66">
        <f t="shared" si="3"/>
        <v>199825793.72999999</v>
      </c>
      <c r="AV25" s="66">
        <f t="shared" si="3"/>
        <v>199825793.72999999</v>
      </c>
      <c r="AW25" s="66">
        <f t="shared" si="3"/>
        <v>199825793.72999999</v>
      </c>
      <c r="AX25" s="66">
        <f t="shared" si="3"/>
        <v>199825793.72999999</v>
      </c>
      <c r="AY25" s="66">
        <f t="shared" si="3"/>
        <v>199825793.72999999</v>
      </c>
      <c r="AZ25" s="66">
        <f t="shared" si="3"/>
        <v>199825793.72999999</v>
      </c>
      <c r="BA25" s="66">
        <f t="shared" si="3"/>
        <v>199825793.72999999</v>
      </c>
      <c r="BB25" s="66">
        <f t="shared" si="3"/>
        <v>199825793.72999999</v>
      </c>
      <c r="BC25" s="66">
        <f t="shared" si="3"/>
        <v>199825793.72999999</v>
      </c>
      <c r="BD25" s="66">
        <f t="shared" si="3"/>
        <v>199825793.72999999</v>
      </c>
      <c r="BE25" s="66">
        <f t="shared" si="3"/>
        <v>199825793.72999999</v>
      </c>
      <c r="BF25" s="66">
        <f t="shared" si="3"/>
        <v>199825793.72999999</v>
      </c>
      <c r="BG25" s="66">
        <f t="shared" si="3"/>
        <v>199825793.72999999</v>
      </c>
      <c r="BH25" s="66">
        <f t="shared" si="3"/>
        <v>199825793.72999999</v>
      </c>
      <c r="BI25" s="66">
        <f t="shared" si="3"/>
        <v>199825793.72999999</v>
      </c>
      <c r="BJ25" s="66">
        <f t="shared" si="3"/>
        <v>199825793.72999999</v>
      </c>
      <c r="BK25" s="66">
        <f t="shared" si="3"/>
        <v>199825793.72999999</v>
      </c>
      <c r="BL25" s="66">
        <f t="shared" si="3"/>
        <v>199825793.72999999</v>
      </c>
      <c r="BM25" s="66">
        <f t="shared" si="3"/>
        <v>199825793.72999999</v>
      </c>
      <c r="BN25" s="66">
        <f t="shared" si="3"/>
        <v>199825793.72999999</v>
      </c>
      <c r="BO25" s="66">
        <f t="shared" si="3"/>
        <v>199825793.72999999</v>
      </c>
      <c r="BP25" s="66">
        <f t="shared" si="3"/>
        <v>199825793.72999999</v>
      </c>
      <c r="BQ25" s="66">
        <f t="shared" si="3"/>
        <v>199825793.72999999</v>
      </c>
      <c r="BR25" s="66">
        <f t="shared" si="3"/>
        <v>199825793.72999999</v>
      </c>
      <c r="BS25" s="66">
        <f t="shared" si="3"/>
        <v>199825793.72999999</v>
      </c>
    </row>
    <row r="26" spans="1:71" ht="15" thickTop="1" x14ac:dyDescent="0.35"/>
    <row r="28" spans="1:71" x14ac:dyDescent="0.35">
      <c r="A28" s="56" t="s">
        <v>133</v>
      </c>
      <c r="B28" s="56" t="s">
        <v>134</v>
      </c>
      <c r="C28" s="56" t="s">
        <v>135</v>
      </c>
      <c r="D28" s="56" t="s">
        <v>136</v>
      </c>
      <c r="E28" s="56">
        <v>300</v>
      </c>
      <c r="F28" s="56" t="s">
        <v>137</v>
      </c>
      <c r="G28" s="57" t="s">
        <v>138</v>
      </c>
      <c r="H28" s="56" t="s">
        <v>139</v>
      </c>
      <c r="I28" s="56" t="s">
        <v>140</v>
      </c>
      <c r="J28" s="56" t="s">
        <v>141</v>
      </c>
      <c r="K28" s="67" t="s">
        <v>156</v>
      </c>
      <c r="L28" s="59">
        <v>202401</v>
      </c>
      <c r="M28" s="59">
        <v>202402</v>
      </c>
      <c r="N28" s="59">
        <v>202403</v>
      </c>
      <c r="O28" s="59">
        <v>202404</v>
      </c>
      <c r="P28" s="59">
        <v>202405</v>
      </c>
      <c r="Q28" s="59">
        <v>202406</v>
      </c>
      <c r="R28" s="59">
        <v>202407</v>
      </c>
      <c r="S28" s="59">
        <v>202408</v>
      </c>
      <c r="T28" s="59">
        <v>202409</v>
      </c>
      <c r="U28" s="59">
        <v>202410</v>
      </c>
      <c r="V28" s="59">
        <v>202411</v>
      </c>
      <c r="W28" s="59">
        <v>202412</v>
      </c>
      <c r="X28" s="59">
        <v>202501</v>
      </c>
      <c r="Y28" s="59">
        <v>202502</v>
      </c>
      <c r="Z28" s="59">
        <v>202503</v>
      </c>
      <c r="AA28" s="59">
        <v>202504</v>
      </c>
      <c r="AB28" s="59">
        <v>202505</v>
      </c>
      <c r="AC28" s="59">
        <v>202506</v>
      </c>
      <c r="AD28" s="59">
        <v>202507</v>
      </c>
      <c r="AE28" s="59">
        <v>202508</v>
      </c>
      <c r="AF28" s="59">
        <v>202509</v>
      </c>
      <c r="AG28" s="59">
        <v>202510</v>
      </c>
      <c r="AH28" s="59">
        <v>202511</v>
      </c>
      <c r="AI28" s="59">
        <v>202512</v>
      </c>
      <c r="AJ28" s="59">
        <v>202601</v>
      </c>
      <c r="AK28" s="59">
        <v>202602</v>
      </c>
      <c r="AL28" s="59">
        <v>202603</v>
      </c>
      <c r="AM28" s="59">
        <v>202604</v>
      </c>
      <c r="AN28" s="59">
        <v>202605</v>
      </c>
      <c r="AO28" s="59">
        <v>202606</v>
      </c>
      <c r="AP28" s="59">
        <v>202607</v>
      </c>
      <c r="AQ28" s="59">
        <v>202608</v>
      </c>
      <c r="AR28" s="59">
        <v>202609</v>
      </c>
      <c r="AS28" s="59">
        <v>202610</v>
      </c>
      <c r="AT28" s="59">
        <v>202611</v>
      </c>
      <c r="AU28" s="59">
        <v>202612</v>
      </c>
      <c r="AV28" s="59">
        <v>202701</v>
      </c>
      <c r="AW28" s="59">
        <v>202702</v>
      </c>
      <c r="AX28" s="59">
        <v>202703</v>
      </c>
      <c r="AY28" s="59">
        <v>202704</v>
      </c>
      <c r="AZ28" s="59">
        <v>202705</v>
      </c>
      <c r="BA28" s="59">
        <v>202706</v>
      </c>
      <c r="BB28" s="59">
        <v>202707</v>
      </c>
      <c r="BC28" s="59">
        <v>202708</v>
      </c>
      <c r="BD28" s="59">
        <v>202709</v>
      </c>
      <c r="BE28" s="59">
        <v>202710</v>
      </c>
      <c r="BF28" s="59">
        <v>202711</v>
      </c>
      <c r="BG28" s="59">
        <v>202712</v>
      </c>
      <c r="BH28" s="59">
        <v>202801</v>
      </c>
      <c r="BI28" s="59">
        <v>202802</v>
      </c>
      <c r="BJ28" s="59">
        <v>202803</v>
      </c>
      <c r="BK28" s="59">
        <v>202804</v>
      </c>
      <c r="BL28" s="59">
        <v>202805</v>
      </c>
      <c r="BM28" s="59">
        <v>202806</v>
      </c>
      <c r="BN28" s="59">
        <v>202807</v>
      </c>
      <c r="BO28" s="59">
        <v>202808</v>
      </c>
      <c r="BP28" s="59">
        <v>202809</v>
      </c>
      <c r="BQ28" s="59">
        <v>202810</v>
      </c>
      <c r="BR28" s="59">
        <v>202811</v>
      </c>
      <c r="BS28" s="59">
        <v>202812</v>
      </c>
    </row>
    <row r="29" spans="1:71" x14ac:dyDescent="0.35">
      <c r="A29" s="15" t="str">
        <f t="shared" ref="A29:J29" si="4">A16</f>
        <v>Found on tab Corporate Headquarters</v>
      </c>
      <c r="B29" s="15" t="str">
        <f t="shared" si="4"/>
        <v>A2834759</v>
      </c>
      <c r="C29" s="15" t="str">
        <f t="shared" si="4"/>
        <v>Base Rates</v>
      </c>
      <c r="D29" s="15" t="str">
        <f t="shared" si="4"/>
        <v/>
      </c>
      <c r="E29" s="15">
        <f t="shared" si="4"/>
        <v>39000</v>
      </c>
      <c r="F29" s="15" t="str">
        <f t="shared" si="4"/>
        <v>CRR-14416</v>
      </c>
      <c r="G29" s="15" t="str">
        <f t="shared" si="4"/>
        <v>Corporate Headquarters</v>
      </c>
      <c r="H29" s="15" t="str">
        <f t="shared" si="4"/>
        <v>Electric General Plant</v>
      </c>
      <c r="I29" s="15" t="str">
        <f t="shared" si="4"/>
        <v>General Offices</v>
      </c>
      <c r="J29" s="15" t="str">
        <f t="shared" si="4"/>
        <v>TAMPA Corporate HQ</v>
      </c>
      <c r="K29" s="68">
        <v>0</v>
      </c>
      <c r="L29" s="16">
        <f t="shared" ref="L29:AQ29" si="5">K29+L16</f>
        <v>0</v>
      </c>
      <c r="M29" s="16">
        <f t="shared" si="5"/>
        <v>0</v>
      </c>
      <c r="N29" s="16">
        <f t="shared" si="5"/>
        <v>0</v>
      </c>
      <c r="O29" s="16">
        <f t="shared" si="5"/>
        <v>0</v>
      </c>
      <c r="P29" s="16">
        <f t="shared" si="5"/>
        <v>0</v>
      </c>
      <c r="Q29" s="16">
        <f t="shared" si="5"/>
        <v>0</v>
      </c>
      <c r="R29" s="16">
        <f t="shared" si="5"/>
        <v>0</v>
      </c>
      <c r="S29" s="16">
        <f t="shared" si="5"/>
        <v>0</v>
      </c>
      <c r="T29" s="16">
        <f t="shared" si="5"/>
        <v>0</v>
      </c>
      <c r="U29" s="16">
        <f t="shared" si="5"/>
        <v>0</v>
      </c>
      <c r="V29" s="16">
        <f t="shared" si="5"/>
        <v>0</v>
      </c>
      <c r="W29" s="16">
        <f t="shared" si="5"/>
        <v>0</v>
      </c>
      <c r="X29" s="16">
        <f t="shared" si="5"/>
        <v>0</v>
      </c>
      <c r="Y29" s="16">
        <f t="shared" si="5"/>
        <v>0</v>
      </c>
      <c r="Z29" s="16">
        <f t="shared" si="5"/>
        <v>0</v>
      </c>
      <c r="AA29" s="16">
        <f t="shared" si="5"/>
        <v>0</v>
      </c>
      <c r="AB29" s="16">
        <f t="shared" si="5"/>
        <v>3370.12</v>
      </c>
      <c r="AC29" s="16">
        <f t="shared" si="5"/>
        <v>3370.12</v>
      </c>
      <c r="AD29" s="16">
        <f t="shared" si="5"/>
        <v>3370.12</v>
      </c>
      <c r="AE29" s="16">
        <f t="shared" si="5"/>
        <v>3370.12</v>
      </c>
      <c r="AF29" s="16">
        <f t="shared" si="5"/>
        <v>3370.12</v>
      </c>
      <c r="AG29" s="16">
        <f t="shared" si="5"/>
        <v>3370.12</v>
      </c>
      <c r="AH29" s="16">
        <f t="shared" si="5"/>
        <v>3370.12</v>
      </c>
      <c r="AI29" s="16">
        <f t="shared" si="5"/>
        <v>3370.12</v>
      </c>
      <c r="AJ29" s="16">
        <f t="shared" si="5"/>
        <v>3370.12</v>
      </c>
      <c r="AK29" s="16">
        <f t="shared" si="5"/>
        <v>3370.12</v>
      </c>
      <c r="AL29" s="16">
        <f t="shared" si="5"/>
        <v>3370.12</v>
      </c>
      <c r="AM29" s="16">
        <f t="shared" si="5"/>
        <v>3370.12</v>
      </c>
      <c r="AN29" s="16">
        <f t="shared" si="5"/>
        <v>3370.12</v>
      </c>
      <c r="AO29" s="16">
        <f t="shared" si="5"/>
        <v>3370.12</v>
      </c>
      <c r="AP29" s="16">
        <f t="shared" si="5"/>
        <v>3370.12</v>
      </c>
      <c r="AQ29" s="16">
        <f t="shared" si="5"/>
        <v>3370.12</v>
      </c>
      <c r="AR29" s="16">
        <f t="shared" ref="AR29:BS29" si="6">AQ29+AR16</f>
        <v>3370.12</v>
      </c>
      <c r="AS29" s="16">
        <f t="shared" si="6"/>
        <v>3370.12</v>
      </c>
      <c r="AT29" s="16">
        <f t="shared" si="6"/>
        <v>3370.12</v>
      </c>
      <c r="AU29" s="16">
        <f t="shared" si="6"/>
        <v>3370.12</v>
      </c>
      <c r="AV29" s="16">
        <f t="shared" si="6"/>
        <v>3370.12</v>
      </c>
      <c r="AW29" s="16">
        <f t="shared" si="6"/>
        <v>3370.12</v>
      </c>
      <c r="AX29" s="16">
        <f t="shared" si="6"/>
        <v>3370.12</v>
      </c>
      <c r="AY29" s="16">
        <f t="shared" si="6"/>
        <v>3370.12</v>
      </c>
      <c r="AZ29" s="16">
        <f t="shared" si="6"/>
        <v>3370.12</v>
      </c>
      <c r="BA29" s="16">
        <f t="shared" si="6"/>
        <v>3370.12</v>
      </c>
      <c r="BB29" s="16">
        <f t="shared" si="6"/>
        <v>3370.12</v>
      </c>
      <c r="BC29" s="16">
        <f t="shared" si="6"/>
        <v>3370.12</v>
      </c>
      <c r="BD29" s="16">
        <f t="shared" si="6"/>
        <v>3370.12</v>
      </c>
      <c r="BE29" s="16">
        <f t="shared" si="6"/>
        <v>3370.12</v>
      </c>
      <c r="BF29" s="16">
        <f t="shared" si="6"/>
        <v>3370.12</v>
      </c>
      <c r="BG29" s="16">
        <f t="shared" si="6"/>
        <v>3370.12</v>
      </c>
      <c r="BH29" s="16">
        <f t="shared" si="6"/>
        <v>3370.12</v>
      </c>
      <c r="BI29" s="16">
        <f t="shared" si="6"/>
        <v>3370.12</v>
      </c>
      <c r="BJ29" s="16">
        <f t="shared" si="6"/>
        <v>3370.12</v>
      </c>
      <c r="BK29" s="16">
        <f t="shared" si="6"/>
        <v>3370.12</v>
      </c>
      <c r="BL29" s="16">
        <f t="shared" si="6"/>
        <v>3370.12</v>
      </c>
      <c r="BM29" s="16">
        <f t="shared" si="6"/>
        <v>3370.12</v>
      </c>
      <c r="BN29" s="16">
        <f t="shared" si="6"/>
        <v>3370.12</v>
      </c>
      <c r="BO29" s="16">
        <f t="shared" si="6"/>
        <v>3370.12</v>
      </c>
      <c r="BP29" s="16">
        <f t="shared" si="6"/>
        <v>3370.12</v>
      </c>
      <c r="BQ29" s="16">
        <f t="shared" si="6"/>
        <v>3370.12</v>
      </c>
      <c r="BR29" s="16">
        <f t="shared" si="6"/>
        <v>3370.12</v>
      </c>
      <c r="BS29" s="16">
        <f t="shared" si="6"/>
        <v>3370.12</v>
      </c>
    </row>
    <row r="30" spans="1:71" x14ac:dyDescent="0.35">
      <c r="A30" s="15" t="str">
        <f t="shared" ref="A30:J30" si="7">A17</f>
        <v>Found on tab Corporate Headquarters</v>
      </c>
      <c r="B30" s="15" t="str">
        <f t="shared" si="7"/>
        <v>CRR-14416</v>
      </c>
      <c r="C30" s="15" t="str">
        <f t="shared" si="7"/>
        <v>Base Rates</v>
      </c>
      <c r="D30" s="15" t="str">
        <f t="shared" si="7"/>
        <v>CORPORATE SERVICES</v>
      </c>
      <c r="E30" s="15">
        <f t="shared" si="7"/>
        <v>39000</v>
      </c>
      <c r="F30" s="15" t="str">
        <f t="shared" si="7"/>
        <v>CRR-14416</v>
      </c>
      <c r="G30" s="15" t="str">
        <f t="shared" si="7"/>
        <v>Corporate Headquarters</v>
      </c>
      <c r="H30" s="15" t="str">
        <f t="shared" si="7"/>
        <v>Electric General Plant</v>
      </c>
      <c r="I30" s="15" t="str">
        <f t="shared" si="7"/>
        <v>General Offices</v>
      </c>
      <c r="J30" s="15" t="str">
        <f t="shared" si="7"/>
        <v>TAMPA Corporate HQ</v>
      </c>
      <c r="K30" s="68">
        <v>0</v>
      </c>
      <c r="L30" s="16">
        <f t="shared" ref="L30:AQ30" si="8">K30+L17</f>
        <v>0</v>
      </c>
      <c r="M30" s="16">
        <f t="shared" si="8"/>
        <v>0</v>
      </c>
      <c r="N30" s="16">
        <f t="shared" si="8"/>
        <v>0</v>
      </c>
      <c r="O30" s="16">
        <f t="shared" si="8"/>
        <v>0</v>
      </c>
      <c r="P30" s="16">
        <f t="shared" si="8"/>
        <v>0</v>
      </c>
      <c r="Q30" s="16">
        <f t="shared" si="8"/>
        <v>0</v>
      </c>
      <c r="R30" s="16">
        <f t="shared" si="8"/>
        <v>0</v>
      </c>
      <c r="S30" s="16">
        <f t="shared" si="8"/>
        <v>0</v>
      </c>
      <c r="T30" s="16">
        <f t="shared" si="8"/>
        <v>0</v>
      </c>
      <c r="U30" s="16">
        <f t="shared" si="8"/>
        <v>0</v>
      </c>
      <c r="V30" s="16">
        <f t="shared" si="8"/>
        <v>0</v>
      </c>
      <c r="W30" s="16">
        <f t="shared" si="8"/>
        <v>0</v>
      </c>
      <c r="X30" s="16">
        <f t="shared" si="8"/>
        <v>0</v>
      </c>
      <c r="Y30" s="16">
        <f t="shared" si="8"/>
        <v>0</v>
      </c>
      <c r="Z30" s="16">
        <f t="shared" si="8"/>
        <v>0</v>
      </c>
      <c r="AA30" s="16">
        <f t="shared" si="8"/>
        <v>0</v>
      </c>
      <c r="AB30" s="16">
        <f t="shared" si="8"/>
        <v>815744.11</v>
      </c>
      <c r="AC30" s="16">
        <f t="shared" si="8"/>
        <v>815744.11</v>
      </c>
      <c r="AD30" s="16">
        <f t="shared" si="8"/>
        <v>815744.11</v>
      </c>
      <c r="AE30" s="16">
        <f t="shared" si="8"/>
        <v>815744.11</v>
      </c>
      <c r="AF30" s="16">
        <f t="shared" si="8"/>
        <v>815744.11</v>
      </c>
      <c r="AG30" s="16">
        <f t="shared" si="8"/>
        <v>815744.11</v>
      </c>
      <c r="AH30" s="16">
        <f t="shared" si="8"/>
        <v>815744.11</v>
      </c>
      <c r="AI30" s="16">
        <f t="shared" si="8"/>
        <v>815744.11</v>
      </c>
      <c r="AJ30" s="16">
        <f t="shared" si="8"/>
        <v>815744.11</v>
      </c>
      <c r="AK30" s="16">
        <f t="shared" si="8"/>
        <v>815744.11</v>
      </c>
      <c r="AL30" s="16">
        <f t="shared" si="8"/>
        <v>815744.11</v>
      </c>
      <c r="AM30" s="16">
        <f t="shared" si="8"/>
        <v>815744.11</v>
      </c>
      <c r="AN30" s="16">
        <f t="shared" si="8"/>
        <v>815744.11</v>
      </c>
      <c r="AO30" s="16">
        <f t="shared" si="8"/>
        <v>815744.11</v>
      </c>
      <c r="AP30" s="16">
        <f t="shared" si="8"/>
        <v>815744.11</v>
      </c>
      <c r="AQ30" s="16">
        <f t="shared" si="8"/>
        <v>815744.11</v>
      </c>
      <c r="AR30" s="16">
        <f t="shared" ref="AR30:BS30" si="9">AQ30+AR17</f>
        <v>815744.11</v>
      </c>
      <c r="AS30" s="16">
        <f t="shared" si="9"/>
        <v>815744.11</v>
      </c>
      <c r="AT30" s="16">
        <f t="shared" si="9"/>
        <v>815744.11</v>
      </c>
      <c r="AU30" s="16">
        <f t="shared" si="9"/>
        <v>815744.11</v>
      </c>
      <c r="AV30" s="16">
        <f t="shared" si="9"/>
        <v>815744.11</v>
      </c>
      <c r="AW30" s="16">
        <f t="shared" si="9"/>
        <v>815744.11</v>
      </c>
      <c r="AX30" s="16">
        <f t="shared" si="9"/>
        <v>815744.11</v>
      </c>
      <c r="AY30" s="16">
        <f t="shared" si="9"/>
        <v>815744.11</v>
      </c>
      <c r="AZ30" s="16">
        <f t="shared" si="9"/>
        <v>815744.11</v>
      </c>
      <c r="BA30" s="16">
        <f t="shared" si="9"/>
        <v>815744.11</v>
      </c>
      <c r="BB30" s="16">
        <f t="shared" si="9"/>
        <v>815744.11</v>
      </c>
      <c r="BC30" s="16">
        <f t="shared" si="9"/>
        <v>815744.11</v>
      </c>
      <c r="BD30" s="16">
        <f t="shared" si="9"/>
        <v>815744.11</v>
      </c>
      <c r="BE30" s="16">
        <f t="shared" si="9"/>
        <v>815744.11</v>
      </c>
      <c r="BF30" s="16">
        <f t="shared" si="9"/>
        <v>815744.11</v>
      </c>
      <c r="BG30" s="16">
        <f t="shared" si="9"/>
        <v>815744.11</v>
      </c>
      <c r="BH30" s="16">
        <f t="shared" si="9"/>
        <v>815744.11</v>
      </c>
      <c r="BI30" s="16">
        <f t="shared" si="9"/>
        <v>815744.11</v>
      </c>
      <c r="BJ30" s="16">
        <f t="shared" si="9"/>
        <v>815744.11</v>
      </c>
      <c r="BK30" s="16">
        <f t="shared" si="9"/>
        <v>815744.11</v>
      </c>
      <c r="BL30" s="16">
        <f t="shared" si="9"/>
        <v>815744.11</v>
      </c>
      <c r="BM30" s="16">
        <f t="shared" si="9"/>
        <v>815744.11</v>
      </c>
      <c r="BN30" s="16">
        <f t="shared" si="9"/>
        <v>815744.11</v>
      </c>
      <c r="BO30" s="16">
        <f t="shared" si="9"/>
        <v>815744.11</v>
      </c>
      <c r="BP30" s="16">
        <f t="shared" si="9"/>
        <v>815744.11</v>
      </c>
      <c r="BQ30" s="16">
        <f t="shared" si="9"/>
        <v>815744.11</v>
      </c>
      <c r="BR30" s="16">
        <f t="shared" si="9"/>
        <v>815744.11</v>
      </c>
      <c r="BS30" s="16">
        <f t="shared" si="9"/>
        <v>815744.11</v>
      </c>
    </row>
    <row r="31" spans="1:71" x14ac:dyDescent="0.35">
      <c r="A31" s="15" t="str">
        <f t="shared" ref="A31:J31" si="10">A18</f>
        <v>Found on tab Corporate Headquarters</v>
      </c>
      <c r="B31" s="15" t="str">
        <f t="shared" si="10"/>
        <v>D0099835</v>
      </c>
      <c r="C31" s="15" t="str">
        <f t="shared" si="10"/>
        <v>Base Rates</v>
      </c>
      <c r="D31" s="15" t="str">
        <f t="shared" si="10"/>
        <v/>
      </c>
      <c r="E31" s="15">
        <f t="shared" si="10"/>
        <v>39000</v>
      </c>
      <c r="F31" s="15" t="str">
        <f t="shared" si="10"/>
        <v>CRR-14416</v>
      </c>
      <c r="G31" s="15" t="str">
        <f t="shared" si="10"/>
        <v>Corporate Headquarters</v>
      </c>
      <c r="H31" s="15" t="str">
        <f t="shared" si="10"/>
        <v>Electric General Plant</v>
      </c>
      <c r="I31" s="15" t="str">
        <f t="shared" si="10"/>
        <v>General Offices</v>
      </c>
      <c r="J31" s="15" t="str">
        <f t="shared" si="10"/>
        <v>TAMPA Corporate HQ</v>
      </c>
      <c r="K31" s="68">
        <v>0</v>
      </c>
      <c r="L31" s="16">
        <f t="shared" ref="L31:AQ31" si="11">K31+L18</f>
        <v>0</v>
      </c>
      <c r="M31" s="16">
        <f t="shared" si="11"/>
        <v>0</v>
      </c>
      <c r="N31" s="16">
        <f t="shared" si="11"/>
        <v>0</v>
      </c>
      <c r="O31" s="16">
        <f t="shared" si="11"/>
        <v>0</v>
      </c>
      <c r="P31" s="16">
        <f t="shared" si="11"/>
        <v>0</v>
      </c>
      <c r="Q31" s="16">
        <f t="shared" si="11"/>
        <v>0</v>
      </c>
      <c r="R31" s="16">
        <f t="shared" si="11"/>
        <v>0</v>
      </c>
      <c r="S31" s="16">
        <f t="shared" si="11"/>
        <v>0</v>
      </c>
      <c r="T31" s="16">
        <f t="shared" si="11"/>
        <v>0</v>
      </c>
      <c r="U31" s="16">
        <f t="shared" si="11"/>
        <v>0</v>
      </c>
      <c r="V31" s="16">
        <f t="shared" si="11"/>
        <v>0</v>
      </c>
      <c r="W31" s="16">
        <f t="shared" si="11"/>
        <v>0</v>
      </c>
      <c r="X31" s="16">
        <f t="shared" si="11"/>
        <v>0</v>
      </c>
      <c r="Y31" s="16">
        <f t="shared" si="11"/>
        <v>0</v>
      </c>
      <c r="Z31" s="16">
        <f t="shared" si="11"/>
        <v>0</v>
      </c>
      <c r="AA31" s="16">
        <f t="shared" si="11"/>
        <v>0</v>
      </c>
      <c r="AB31" s="16">
        <f t="shared" si="11"/>
        <v>81532634.569999993</v>
      </c>
      <c r="AC31" s="16">
        <f t="shared" si="11"/>
        <v>81532634.569999993</v>
      </c>
      <c r="AD31" s="16">
        <f t="shared" si="11"/>
        <v>81532634.569999993</v>
      </c>
      <c r="AE31" s="16">
        <f t="shared" si="11"/>
        <v>81532634.569999993</v>
      </c>
      <c r="AF31" s="16">
        <f t="shared" si="11"/>
        <v>81532634.569999993</v>
      </c>
      <c r="AG31" s="16">
        <f t="shared" si="11"/>
        <v>81532634.569999993</v>
      </c>
      <c r="AH31" s="16">
        <f t="shared" si="11"/>
        <v>81532634.569999993</v>
      </c>
      <c r="AI31" s="16">
        <f t="shared" si="11"/>
        <v>81532634.569999993</v>
      </c>
      <c r="AJ31" s="16">
        <f t="shared" si="11"/>
        <v>81532634.569999993</v>
      </c>
      <c r="AK31" s="16">
        <f t="shared" si="11"/>
        <v>81532634.569999993</v>
      </c>
      <c r="AL31" s="16">
        <f t="shared" si="11"/>
        <v>81532634.569999993</v>
      </c>
      <c r="AM31" s="16">
        <f t="shared" si="11"/>
        <v>81532634.569999993</v>
      </c>
      <c r="AN31" s="16">
        <f t="shared" si="11"/>
        <v>81532634.569999993</v>
      </c>
      <c r="AO31" s="16">
        <f t="shared" si="11"/>
        <v>81532634.569999993</v>
      </c>
      <c r="AP31" s="16">
        <f t="shared" si="11"/>
        <v>81532634.569999993</v>
      </c>
      <c r="AQ31" s="16">
        <f t="shared" si="11"/>
        <v>81532634.569999993</v>
      </c>
      <c r="AR31" s="16">
        <f t="shared" ref="AR31:BS31" si="12">AQ31+AR18</f>
        <v>81532634.569999993</v>
      </c>
      <c r="AS31" s="16">
        <f t="shared" si="12"/>
        <v>81532634.569999993</v>
      </c>
      <c r="AT31" s="16">
        <f t="shared" si="12"/>
        <v>81532634.569999993</v>
      </c>
      <c r="AU31" s="16">
        <f t="shared" si="12"/>
        <v>81532634.569999993</v>
      </c>
      <c r="AV31" s="16">
        <f t="shared" si="12"/>
        <v>81532634.569999993</v>
      </c>
      <c r="AW31" s="16">
        <f t="shared" si="12"/>
        <v>81532634.569999993</v>
      </c>
      <c r="AX31" s="16">
        <f t="shared" si="12"/>
        <v>81532634.569999993</v>
      </c>
      <c r="AY31" s="16">
        <f t="shared" si="12"/>
        <v>81532634.569999993</v>
      </c>
      <c r="AZ31" s="16">
        <f t="shared" si="12"/>
        <v>81532634.569999993</v>
      </c>
      <c r="BA31" s="16">
        <f t="shared" si="12"/>
        <v>81532634.569999993</v>
      </c>
      <c r="BB31" s="16">
        <f t="shared" si="12"/>
        <v>81532634.569999993</v>
      </c>
      <c r="BC31" s="16">
        <f t="shared" si="12"/>
        <v>81532634.569999993</v>
      </c>
      <c r="BD31" s="16">
        <f t="shared" si="12"/>
        <v>81532634.569999993</v>
      </c>
      <c r="BE31" s="16">
        <f t="shared" si="12"/>
        <v>81532634.569999993</v>
      </c>
      <c r="BF31" s="16">
        <f t="shared" si="12"/>
        <v>81532634.569999993</v>
      </c>
      <c r="BG31" s="16">
        <f t="shared" si="12"/>
        <v>81532634.569999993</v>
      </c>
      <c r="BH31" s="16">
        <f t="shared" si="12"/>
        <v>81532634.569999993</v>
      </c>
      <c r="BI31" s="16">
        <f t="shared" si="12"/>
        <v>81532634.569999993</v>
      </c>
      <c r="BJ31" s="16">
        <f t="shared" si="12"/>
        <v>81532634.569999993</v>
      </c>
      <c r="BK31" s="16">
        <f t="shared" si="12"/>
        <v>81532634.569999993</v>
      </c>
      <c r="BL31" s="16">
        <f t="shared" si="12"/>
        <v>81532634.569999993</v>
      </c>
      <c r="BM31" s="16">
        <f t="shared" si="12"/>
        <v>81532634.569999993</v>
      </c>
      <c r="BN31" s="16">
        <f t="shared" si="12"/>
        <v>81532634.569999993</v>
      </c>
      <c r="BO31" s="16">
        <f t="shared" si="12"/>
        <v>81532634.569999993</v>
      </c>
      <c r="BP31" s="16">
        <f t="shared" si="12"/>
        <v>81532634.569999993</v>
      </c>
      <c r="BQ31" s="16">
        <f t="shared" si="12"/>
        <v>81532634.569999993</v>
      </c>
      <c r="BR31" s="16">
        <f t="shared" si="12"/>
        <v>81532634.569999993</v>
      </c>
      <c r="BS31" s="16">
        <f t="shared" si="12"/>
        <v>81532634.569999993</v>
      </c>
    </row>
    <row r="32" spans="1:71" x14ac:dyDescent="0.35">
      <c r="A32" s="15" t="str">
        <f t="shared" ref="A32:J32" si="13">A19</f>
        <v>Found on tab Corporate Headquarters</v>
      </c>
      <c r="B32" s="15" t="str">
        <f t="shared" si="13"/>
        <v>D0101336</v>
      </c>
      <c r="C32" s="15" t="str">
        <f t="shared" si="13"/>
        <v>Base Rates</v>
      </c>
      <c r="D32" s="15" t="str">
        <f t="shared" si="13"/>
        <v/>
      </c>
      <c r="E32" s="15">
        <f t="shared" si="13"/>
        <v>39000</v>
      </c>
      <c r="F32" s="15" t="str">
        <f t="shared" si="13"/>
        <v>CRR-14416</v>
      </c>
      <c r="G32" s="15" t="str">
        <f t="shared" si="13"/>
        <v>Corporate Headquarters</v>
      </c>
      <c r="H32" s="15" t="str">
        <f t="shared" si="13"/>
        <v>Electric General Plant</v>
      </c>
      <c r="I32" s="15" t="str">
        <f t="shared" si="13"/>
        <v>General Offices</v>
      </c>
      <c r="J32" s="15" t="str">
        <f t="shared" si="13"/>
        <v>TAMPA Corporate HQ</v>
      </c>
      <c r="K32" s="68">
        <v>0</v>
      </c>
      <c r="L32" s="16">
        <f t="shared" ref="L32:AQ32" si="14">K32+L19</f>
        <v>0</v>
      </c>
      <c r="M32" s="16">
        <f t="shared" si="14"/>
        <v>0</v>
      </c>
      <c r="N32" s="16">
        <f t="shared" si="14"/>
        <v>0</v>
      </c>
      <c r="O32" s="16">
        <f t="shared" si="14"/>
        <v>0</v>
      </c>
      <c r="P32" s="16">
        <f t="shared" si="14"/>
        <v>0</v>
      </c>
      <c r="Q32" s="16">
        <f t="shared" si="14"/>
        <v>0</v>
      </c>
      <c r="R32" s="16">
        <f t="shared" si="14"/>
        <v>0</v>
      </c>
      <c r="S32" s="16">
        <f t="shared" si="14"/>
        <v>0</v>
      </c>
      <c r="T32" s="16">
        <f t="shared" si="14"/>
        <v>0</v>
      </c>
      <c r="U32" s="16">
        <f t="shared" si="14"/>
        <v>0</v>
      </c>
      <c r="V32" s="16">
        <f t="shared" si="14"/>
        <v>0</v>
      </c>
      <c r="W32" s="16">
        <f t="shared" si="14"/>
        <v>19116269.439999998</v>
      </c>
      <c r="X32" s="16">
        <f t="shared" si="14"/>
        <v>18713187.439999998</v>
      </c>
      <c r="Y32" s="16">
        <f t="shared" si="14"/>
        <v>18713187.439999998</v>
      </c>
      <c r="Z32" s="16">
        <f t="shared" si="14"/>
        <v>18713187.439999998</v>
      </c>
      <c r="AA32" s="16">
        <f t="shared" si="14"/>
        <v>18713187.439999998</v>
      </c>
      <c r="AB32" s="16">
        <f t="shared" si="14"/>
        <v>18713187.439999998</v>
      </c>
      <c r="AC32" s="16">
        <f t="shared" si="14"/>
        <v>18713187.439999998</v>
      </c>
      <c r="AD32" s="16">
        <f t="shared" si="14"/>
        <v>18713187.439999998</v>
      </c>
      <c r="AE32" s="16">
        <f t="shared" si="14"/>
        <v>18713187.439999998</v>
      </c>
      <c r="AF32" s="16">
        <f t="shared" si="14"/>
        <v>18713187.439999998</v>
      </c>
      <c r="AG32" s="16">
        <f t="shared" si="14"/>
        <v>18713187.439999998</v>
      </c>
      <c r="AH32" s="16">
        <f t="shared" si="14"/>
        <v>18713187.439999998</v>
      </c>
      <c r="AI32" s="16">
        <f t="shared" si="14"/>
        <v>18713187.439999998</v>
      </c>
      <c r="AJ32" s="16">
        <f t="shared" si="14"/>
        <v>18713187.439999998</v>
      </c>
      <c r="AK32" s="16">
        <f t="shared" si="14"/>
        <v>18713187.439999998</v>
      </c>
      <c r="AL32" s="16">
        <f t="shared" si="14"/>
        <v>18713187.439999998</v>
      </c>
      <c r="AM32" s="16">
        <f t="shared" si="14"/>
        <v>18713187.439999998</v>
      </c>
      <c r="AN32" s="16">
        <f t="shared" si="14"/>
        <v>18713187.439999998</v>
      </c>
      <c r="AO32" s="16">
        <f t="shared" si="14"/>
        <v>18713187.439999998</v>
      </c>
      <c r="AP32" s="16">
        <f t="shared" si="14"/>
        <v>18713187.439999998</v>
      </c>
      <c r="AQ32" s="16">
        <f t="shared" si="14"/>
        <v>18713187.439999998</v>
      </c>
      <c r="AR32" s="16">
        <f t="shared" ref="AR32:BS32" si="15">AQ32+AR19</f>
        <v>18713187.439999998</v>
      </c>
      <c r="AS32" s="16">
        <f t="shared" si="15"/>
        <v>18713187.439999998</v>
      </c>
      <c r="AT32" s="16">
        <f t="shared" si="15"/>
        <v>18713187.439999998</v>
      </c>
      <c r="AU32" s="16">
        <f t="shared" si="15"/>
        <v>18713187.439999998</v>
      </c>
      <c r="AV32" s="16">
        <f t="shared" si="15"/>
        <v>18713187.439999998</v>
      </c>
      <c r="AW32" s="16">
        <f t="shared" si="15"/>
        <v>18713187.439999998</v>
      </c>
      <c r="AX32" s="16">
        <f t="shared" si="15"/>
        <v>18713187.439999998</v>
      </c>
      <c r="AY32" s="16">
        <f t="shared" si="15"/>
        <v>18713187.439999998</v>
      </c>
      <c r="AZ32" s="16">
        <f t="shared" si="15"/>
        <v>18713187.439999998</v>
      </c>
      <c r="BA32" s="16">
        <f t="shared" si="15"/>
        <v>18713187.439999998</v>
      </c>
      <c r="BB32" s="16">
        <f t="shared" si="15"/>
        <v>18713187.439999998</v>
      </c>
      <c r="BC32" s="16">
        <f t="shared" si="15"/>
        <v>18713187.439999998</v>
      </c>
      <c r="BD32" s="16">
        <f t="shared" si="15"/>
        <v>18713187.439999998</v>
      </c>
      <c r="BE32" s="16">
        <f t="shared" si="15"/>
        <v>18713187.439999998</v>
      </c>
      <c r="BF32" s="16">
        <f t="shared" si="15"/>
        <v>18713187.439999998</v>
      </c>
      <c r="BG32" s="16">
        <f t="shared" si="15"/>
        <v>18713187.439999998</v>
      </c>
      <c r="BH32" s="16">
        <f t="shared" si="15"/>
        <v>18713187.439999998</v>
      </c>
      <c r="BI32" s="16">
        <f t="shared" si="15"/>
        <v>18713187.439999998</v>
      </c>
      <c r="BJ32" s="16">
        <f t="shared" si="15"/>
        <v>18713187.439999998</v>
      </c>
      <c r="BK32" s="16">
        <f t="shared" si="15"/>
        <v>18713187.439999998</v>
      </c>
      <c r="BL32" s="16">
        <f t="shared" si="15"/>
        <v>18713187.439999998</v>
      </c>
      <c r="BM32" s="16">
        <f t="shared" si="15"/>
        <v>18713187.439999998</v>
      </c>
      <c r="BN32" s="16">
        <f t="shared" si="15"/>
        <v>18713187.439999998</v>
      </c>
      <c r="BO32" s="16">
        <f t="shared" si="15"/>
        <v>18713187.439999998</v>
      </c>
      <c r="BP32" s="16">
        <f t="shared" si="15"/>
        <v>18713187.439999998</v>
      </c>
      <c r="BQ32" s="16">
        <f t="shared" si="15"/>
        <v>18713187.439999998</v>
      </c>
      <c r="BR32" s="16">
        <f t="shared" si="15"/>
        <v>18713187.439999998</v>
      </c>
      <c r="BS32" s="16">
        <f t="shared" si="15"/>
        <v>18713187.439999998</v>
      </c>
    </row>
    <row r="33" spans="1:71" x14ac:dyDescent="0.35">
      <c r="A33" s="15" t="str">
        <f t="shared" ref="A33:J33" si="16">A20</f>
        <v>Found on tab Corporate Headquarters</v>
      </c>
      <c r="B33" s="15" t="str">
        <f t="shared" si="16"/>
        <v>D0101337</v>
      </c>
      <c r="C33" s="15" t="str">
        <f t="shared" si="16"/>
        <v>Base Rates</v>
      </c>
      <c r="D33" s="15" t="str">
        <f t="shared" si="16"/>
        <v/>
      </c>
      <c r="E33" s="15">
        <f t="shared" si="16"/>
        <v>38900</v>
      </c>
      <c r="F33" s="15" t="str">
        <f t="shared" si="16"/>
        <v>NCP-13727</v>
      </c>
      <c r="G33" s="15" t="str">
        <f t="shared" si="16"/>
        <v>Corporate Headquarters Land</v>
      </c>
      <c r="H33" s="15" t="str">
        <f t="shared" si="16"/>
        <v>Electric General Plant</v>
      </c>
      <c r="I33" s="15" t="str">
        <f t="shared" si="16"/>
        <v>General Offices</v>
      </c>
      <c r="J33" s="15" t="str">
        <f t="shared" si="16"/>
        <v>TAMPA Corporate HQ</v>
      </c>
      <c r="K33" s="68">
        <v>0</v>
      </c>
      <c r="L33" s="16">
        <f t="shared" ref="L33:AQ33" si="17">K33+L20</f>
        <v>0</v>
      </c>
      <c r="M33" s="16">
        <f t="shared" si="17"/>
        <v>0</v>
      </c>
      <c r="N33" s="16">
        <f t="shared" si="17"/>
        <v>0</v>
      </c>
      <c r="O33" s="16">
        <f t="shared" si="17"/>
        <v>0</v>
      </c>
      <c r="P33" s="16">
        <f t="shared" si="17"/>
        <v>0</v>
      </c>
      <c r="Q33" s="16">
        <f t="shared" si="17"/>
        <v>0</v>
      </c>
      <c r="R33" s="16">
        <f t="shared" si="17"/>
        <v>0</v>
      </c>
      <c r="S33" s="16">
        <f t="shared" si="17"/>
        <v>0</v>
      </c>
      <c r="T33" s="16">
        <f t="shared" si="17"/>
        <v>0</v>
      </c>
      <c r="U33" s="16">
        <f t="shared" si="17"/>
        <v>0</v>
      </c>
      <c r="V33" s="16">
        <f t="shared" si="17"/>
        <v>0</v>
      </c>
      <c r="W33" s="16">
        <f t="shared" si="17"/>
        <v>0</v>
      </c>
      <c r="X33" s="16">
        <f t="shared" si="17"/>
        <v>0</v>
      </c>
      <c r="Y33" s="16">
        <f t="shared" si="17"/>
        <v>0</v>
      </c>
      <c r="Z33" s="16">
        <f t="shared" si="17"/>
        <v>0</v>
      </c>
      <c r="AA33" s="16">
        <f t="shared" si="17"/>
        <v>0</v>
      </c>
      <c r="AB33" s="16">
        <f t="shared" si="17"/>
        <v>9215296.1999999993</v>
      </c>
      <c r="AC33" s="16">
        <f t="shared" si="17"/>
        <v>9215296.1999999993</v>
      </c>
      <c r="AD33" s="16">
        <f t="shared" si="17"/>
        <v>9215296.1999999993</v>
      </c>
      <c r="AE33" s="16">
        <f t="shared" si="17"/>
        <v>9215296.1999999993</v>
      </c>
      <c r="AF33" s="16">
        <f t="shared" si="17"/>
        <v>9215296.1999999993</v>
      </c>
      <c r="AG33" s="16">
        <f t="shared" si="17"/>
        <v>9215296.1999999993</v>
      </c>
      <c r="AH33" s="16">
        <f t="shared" si="17"/>
        <v>9215296.1999999993</v>
      </c>
      <c r="AI33" s="16">
        <f t="shared" si="17"/>
        <v>9215296.1999999993</v>
      </c>
      <c r="AJ33" s="16">
        <f t="shared" si="17"/>
        <v>9215296.1999999993</v>
      </c>
      <c r="AK33" s="16">
        <f t="shared" si="17"/>
        <v>9215296.1999999993</v>
      </c>
      <c r="AL33" s="16">
        <f t="shared" si="17"/>
        <v>9215296.1999999993</v>
      </c>
      <c r="AM33" s="16">
        <f t="shared" si="17"/>
        <v>9215296.1999999993</v>
      </c>
      <c r="AN33" s="16">
        <f t="shared" si="17"/>
        <v>9215296.1999999993</v>
      </c>
      <c r="AO33" s="16">
        <f t="shared" si="17"/>
        <v>9215296.1999999993</v>
      </c>
      <c r="AP33" s="16">
        <f t="shared" si="17"/>
        <v>9215296.1999999993</v>
      </c>
      <c r="AQ33" s="16">
        <f t="shared" si="17"/>
        <v>9215296.1999999993</v>
      </c>
      <c r="AR33" s="16">
        <f t="shared" ref="AR33:BS33" si="18">AQ33+AR20</f>
        <v>9215296.1999999993</v>
      </c>
      <c r="AS33" s="16">
        <f t="shared" si="18"/>
        <v>9215296.1999999993</v>
      </c>
      <c r="AT33" s="16">
        <f t="shared" si="18"/>
        <v>9215296.1999999993</v>
      </c>
      <c r="AU33" s="16">
        <f t="shared" si="18"/>
        <v>9215296.1999999993</v>
      </c>
      <c r="AV33" s="16">
        <f t="shared" si="18"/>
        <v>9215296.1999999993</v>
      </c>
      <c r="AW33" s="16">
        <f t="shared" si="18"/>
        <v>9215296.1999999993</v>
      </c>
      <c r="AX33" s="16">
        <f t="shared" si="18"/>
        <v>9215296.1999999993</v>
      </c>
      <c r="AY33" s="16">
        <f t="shared" si="18"/>
        <v>9215296.1999999993</v>
      </c>
      <c r="AZ33" s="16">
        <f t="shared" si="18"/>
        <v>9215296.1999999993</v>
      </c>
      <c r="BA33" s="16">
        <f t="shared" si="18"/>
        <v>9215296.1999999993</v>
      </c>
      <c r="BB33" s="16">
        <f t="shared" si="18"/>
        <v>9215296.1999999993</v>
      </c>
      <c r="BC33" s="16">
        <f t="shared" si="18"/>
        <v>9215296.1999999993</v>
      </c>
      <c r="BD33" s="16">
        <f t="shared" si="18"/>
        <v>9215296.1999999993</v>
      </c>
      <c r="BE33" s="16">
        <f t="shared" si="18"/>
        <v>9215296.1999999993</v>
      </c>
      <c r="BF33" s="16">
        <f t="shared" si="18"/>
        <v>9215296.1999999993</v>
      </c>
      <c r="BG33" s="16">
        <f t="shared" si="18"/>
        <v>9215296.1999999993</v>
      </c>
      <c r="BH33" s="16">
        <f t="shared" si="18"/>
        <v>9215296.1999999993</v>
      </c>
      <c r="BI33" s="16">
        <f t="shared" si="18"/>
        <v>9215296.1999999993</v>
      </c>
      <c r="BJ33" s="16">
        <f t="shared" si="18"/>
        <v>9215296.1999999993</v>
      </c>
      <c r="BK33" s="16">
        <f t="shared" si="18"/>
        <v>9215296.1999999993</v>
      </c>
      <c r="BL33" s="16">
        <f t="shared" si="18"/>
        <v>9215296.1999999993</v>
      </c>
      <c r="BM33" s="16">
        <f t="shared" si="18"/>
        <v>9215296.1999999993</v>
      </c>
      <c r="BN33" s="16">
        <f t="shared" si="18"/>
        <v>9215296.1999999993</v>
      </c>
      <c r="BO33" s="16">
        <f t="shared" si="18"/>
        <v>9215296.1999999993</v>
      </c>
      <c r="BP33" s="16">
        <f t="shared" si="18"/>
        <v>9215296.1999999993</v>
      </c>
      <c r="BQ33" s="16">
        <f t="shared" si="18"/>
        <v>9215296.1999999993</v>
      </c>
      <c r="BR33" s="16">
        <f t="shared" si="18"/>
        <v>9215296.1999999993</v>
      </c>
      <c r="BS33" s="16">
        <f t="shared" si="18"/>
        <v>9215296.1999999993</v>
      </c>
    </row>
    <row r="34" spans="1:71" x14ac:dyDescent="0.35">
      <c r="A34" s="15" t="str">
        <f t="shared" ref="A34:J34" si="19">A21</f>
        <v>Found on tab Corporate Headquarters</v>
      </c>
      <c r="B34" s="15" t="str">
        <f t="shared" si="19"/>
        <v>D0101338</v>
      </c>
      <c r="C34" s="15" t="str">
        <f t="shared" si="19"/>
        <v>Base Rates</v>
      </c>
      <c r="D34" s="15" t="str">
        <f t="shared" si="19"/>
        <v/>
      </c>
      <c r="E34" s="15">
        <f t="shared" si="19"/>
        <v>39000</v>
      </c>
      <c r="F34" s="15" t="str">
        <f t="shared" si="19"/>
        <v>CRR-14416</v>
      </c>
      <c r="G34" s="15" t="str">
        <f t="shared" si="19"/>
        <v>Corporate Headquarters</v>
      </c>
      <c r="H34" s="15" t="str">
        <f t="shared" si="19"/>
        <v>Electric General Plant</v>
      </c>
      <c r="I34" s="15" t="str">
        <f t="shared" si="19"/>
        <v>General Offices</v>
      </c>
      <c r="J34" s="15" t="str">
        <f t="shared" si="19"/>
        <v>TAMPA Corporate HQ</v>
      </c>
      <c r="K34" s="68">
        <v>0</v>
      </c>
      <c r="L34" s="16">
        <f t="shared" ref="L34:AQ34" si="20">K34+L21</f>
        <v>0</v>
      </c>
      <c r="M34" s="16">
        <f t="shared" si="20"/>
        <v>0</v>
      </c>
      <c r="N34" s="16">
        <f t="shared" si="20"/>
        <v>0</v>
      </c>
      <c r="O34" s="16">
        <f t="shared" si="20"/>
        <v>0</v>
      </c>
      <c r="P34" s="16">
        <f t="shared" si="20"/>
        <v>0</v>
      </c>
      <c r="Q34" s="16">
        <f t="shared" si="20"/>
        <v>0</v>
      </c>
      <c r="R34" s="16">
        <f t="shared" si="20"/>
        <v>0</v>
      </c>
      <c r="S34" s="16">
        <f t="shared" si="20"/>
        <v>0</v>
      </c>
      <c r="T34" s="16">
        <f t="shared" si="20"/>
        <v>0</v>
      </c>
      <c r="U34" s="16">
        <f t="shared" si="20"/>
        <v>0</v>
      </c>
      <c r="V34" s="16">
        <f t="shared" si="20"/>
        <v>0</v>
      </c>
      <c r="W34" s="16">
        <f t="shared" si="20"/>
        <v>0</v>
      </c>
      <c r="X34" s="16">
        <f t="shared" si="20"/>
        <v>0</v>
      </c>
      <c r="Y34" s="16">
        <f t="shared" si="20"/>
        <v>0</v>
      </c>
      <c r="Z34" s="16">
        <f t="shared" si="20"/>
        <v>0</v>
      </c>
      <c r="AA34" s="16">
        <f t="shared" si="20"/>
        <v>0</v>
      </c>
      <c r="AB34" s="16">
        <f t="shared" si="20"/>
        <v>82206577.389999986</v>
      </c>
      <c r="AC34" s="16">
        <f t="shared" si="20"/>
        <v>87380234.329999983</v>
      </c>
      <c r="AD34" s="16">
        <f t="shared" si="20"/>
        <v>88649227.889999986</v>
      </c>
      <c r="AE34" s="16">
        <f t="shared" si="20"/>
        <v>88680307.889999986</v>
      </c>
      <c r="AF34" s="16">
        <f t="shared" si="20"/>
        <v>88711387.889999986</v>
      </c>
      <c r="AG34" s="16">
        <f t="shared" si="20"/>
        <v>88739206.169999987</v>
      </c>
      <c r="AH34" s="16">
        <f t="shared" si="20"/>
        <v>88759926.169999987</v>
      </c>
      <c r="AI34" s="16">
        <f t="shared" si="20"/>
        <v>88767726.50999999</v>
      </c>
      <c r="AJ34" s="16">
        <f t="shared" si="20"/>
        <v>88767726.50999999</v>
      </c>
      <c r="AK34" s="16">
        <f t="shared" si="20"/>
        <v>88767726.50999999</v>
      </c>
      <c r="AL34" s="16">
        <f t="shared" si="20"/>
        <v>88767726.50999999</v>
      </c>
      <c r="AM34" s="16">
        <f t="shared" si="20"/>
        <v>88767726.50999999</v>
      </c>
      <c r="AN34" s="16">
        <f t="shared" si="20"/>
        <v>88767726.50999999</v>
      </c>
      <c r="AO34" s="16">
        <f t="shared" si="20"/>
        <v>88767726.50999999</v>
      </c>
      <c r="AP34" s="16">
        <f t="shared" si="20"/>
        <v>88767726.50999999</v>
      </c>
      <c r="AQ34" s="16">
        <f t="shared" si="20"/>
        <v>88767726.50999999</v>
      </c>
      <c r="AR34" s="16">
        <f t="shared" ref="AR34:BS34" si="21">AQ34+AR21</f>
        <v>88767726.50999999</v>
      </c>
      <c r="AS34" s="16">
        <f t="shared" si="21"/>
        <v>88767726.50999999</v>
      </c>
      <c r="AT34" s="16">
        <f t="shared" si="21"/>
        <v>88767726.50999999</v>
      </c>
      <c r="AU34" s="16">
        <f t="shared" si="21"/>
        <v>88767726.50999999</v>
      </c>
      <c r="AV34" s="16">
        <f t="shared" si="21"/>
        <v>88767726.50999999</v>
      </c>
      <c r="AW34" s="16">
        <f t="shared" si="21"/>
        <v>88767726.50999999</v>
      </c>
      <c r="AX34" s="16">
        <f t="shared" si="21"/>
        <v>88767726.50999999</v>
      </c>
      <c r="AY34" s="16">
        <f t="shared" si="21"/>
        <v>88767726.50999999</v>
      </c>
      <c r="AZ34" s="16">
        <f t="shared" si="21"/>
        <v>88767726.50999999</v>
      </c>
      <c r="BA34" s="16">
        <f t="shared" si="21"/>
        <v>88767726.50999999</v>
      </c>
      <c r="BB34" s="16">
        <f t="shared" si="21"/>
        <v>88767726.50999999</v>
      </c>
      <c r="BC34" s="16">
        <f t="shared" si="21"/>
        <v>88767726.50999999</v>
      </c>
      <c r="BD34" s="16">
        <f t="shared" si="21"/>
        <v>88767726.50999999</v>
      </c>
      <c r="BE34" s="16">
        <f t="shared" si="21"/>
        <v>88767726.50999999</v>
      </c>
      <c r="BF34" s="16">
        <f t="shared" si="21"/>
        <v>88767726.50999999</v>
      </c>
      <c r="BG34" s="16">
        <f t="shared" si="21"/>
        <v>88767726.50999999</v>
      </c>
      <c r="BH34" s="16">
        <f t="shared" si="21"/>
        <v>88767726.50999999</v>
      </c>
      <c r="BI34" s="16">
        <f t="shared" si="21"/>
        <v>88767726.50999999</v>
      </c>
      <c r="BJ34" s="16">
        <f t="shared" si="21"/>
        <v>88767726.50999999</v>
      </c>
      <c r="BK34" s="16">
        <f t="shared" si="21"/>
        <v>88767726.50999999</v>
      </c>
      <c r="BL34" s="16">
        <f t="shared" si="21"/>
        <v>88767726.50999999</v>
      </c>
      <c r="BM34" s="16">
        <f t="shared" si="21"/>
        <v>88767726.50999999</v>
      </c>
      <c r="BN34" s="16">
        <f t="shared" si="21"/>
        <v>88767726.50999999</v>
      </c>
      <c r="BO34" s="16">
        <f t="shared" si="21"/>
        <v>88767726.50999999</v>
      </c>
      <c r="BP34" s="16">
        <f t="shared" si="21"/>
        <v>88767726.50999999</v>
      </c>
      <c r="BQ34" s="16">
        <f t="shared" si="21"/>
        <v>88767726.50999999</v>
      </c>
      <c r="BR34" s="16">
        <f t="shared" si="21"/>
        <v>88767726.50999999</v>
      </c>
      <c r="BS34" s="16">
        <f t="shared" si="21"/>
        <v>88767726.50999999</v>
      </c>
    </row>
    <row r="35" spans="1:71" x14ac:dyDescent="0.35">
      <c r="A35" s="15" t="str">
        <f t="shared" ref="A35:J35" si="22">A22</f>
        <v>Found on tab Corporate Headquarters</v>
      </c>
      <c r="B35" s="15" t="str">
        <f t="shared" si="22"/>
        <v>NCP-13727</v>
      </c>
      <c r="C35" s="15" t="str">
        <f t="shared" si="22"/>
        <v>Base Rates</v>
      </c>
      <c r="D35" s="15" t="str">
        <f t="shared" si="22"/>
        <v>CORPORATE SERVICES</v>
      </c>
      <c r="E35" s="15">
        <f t="shared" si="22"/>
        <v>38900</v>
      </c>
      <c r="F35" s="15" t="str">
        <f t="shared" si="22"/>
        <v>NCP-13727</v>
      </c>
      <c r="G35" s="15" t="str">
        <f t="shared" si="22"/>
        <v>Corporate Headquarters Land</v>
      </c>
      <c r="H35" s="15" t="str">
        <f t="shared" si="22"/>
        <v>Electric General Plant</v>
      </c>
      <c r="I35" s="15" t="str">
        <f t="shared" si="22"/>
        <v>General Offices</v>
      </c>
      <c r="J35" s="15" t="str">
        <f t="shared" si="22"/>
        <v>TAMPA Corporate HQ</v>
      </c>
      <c r="K35" s="68">
        <v>0</v>
      </c>
      <c r="L35" s="16">
        <f t="shared" ref="L35:AQ35" si="23">K35+L22</f>
        <v>0</v>
      </c>
      <c r="M35" s="16">
        <f t="shared" si="23"/>
        <v>0</v>
      </c>
      <c r="N35" s="16">
        <f t="shared" si="23"/>
        <v>0</v>
      </c>
      <c r="O35" s="16">
        <f t="shared" si="23"/>
        <v>0</v>
      </c>
      <c r="P35" s="16">
        <f t="shared" si="23"/>
        <v>0</v>
      </c>
      <c r="Q35" s="16">
        <f t="shared" si="23"/>
        <v>0</v>
      </c>
      <c r="R35" s="16">
        <f t="shared" si="23"/>
        <v>0</v>
      </c>
      <c r="S35" s="16">
        <f t="shared" si="23"/>
        <v>0</v>
      </c>
      <c r="T35" s="16">
        <f t="shared" si="23"/>
        <v>0</v>
      </c>
      <c r="U35" s="16">
        <f t="shared" si="23"/>
        <v>0</v>
      </c>
      <c r="V35" s="16">
        <f t="shared" si="23"/>
        <v>0</v>
      </c>
      <c r="W35" s="16">
        <f t="shared" si="23"/>
        <v>0</v>
      </c>
      <c r="X35" s="16">
        <f t="shared" si="23"/>
        <v>0</v>
      </c>
      <c r="Y35" s="16">
        <f t="shared" si="23"/>
        <v>0</v>
      </c>
      <c r="Z35" s="16">
        <f t="shared" si="23"/>
        <v>0</v>
      </c>
      <c r="AA35" s="16">
        <f t="shared" si="23"/>
        <v>0</v>
      </c>
      <c r="AB35" s="16">
        <f t="shared" si="23"/>
        <v>777834.78</v>
      </c>
      <c r="AC35" s="16">
        <f t="shared" si="23"/>
        <v>777834.78</v>
      </c>
      <c r="AD35" s="16">
        <f t="shared" si="23"/>
        <v>777834.78</v>
      </c>
      <c r="AE35" s="16">
        <f t="shared" si="23"/>
        <v>777834.78</v>
      </c>
      <c r="AF35" s="16">
        <f t="shared" si="23"/>
        <v>777834.78</v>
      </c>
      <c r="AG35" s="16">
        <f t="shared" si="23"/>
        <v>777834.78</v>
      </c>
      <c r="AH35" s="16">
        <f t="shared" si="23"/>
        <v>777834.78</v>
      </c>
      <c r="AI35" s="16">
        <f t="shared" si="23"/>
        <v>777834.78</v>
      </c>
      <c r="AJ35" s="16">
        <f t="shared" si="23"/>
        <v>777834.78</v>
      </c>
      <c r="AK35" s="16">
        <f t="shared" si="23"/>
        <v>777834.78</v>
      </c>
      <c r="AL35" s="16">
        <f t="shared" si="23"/>
        <v>777834.78</v>
      </c>
      <c r="AM35" s="16">
        <f t="shared" si="23"/>
        <v>777834.78</v>
      </c>
      <c r="AN35" s="16">
        <f t="shared" si="23"/>
        <v>777834.78</v>
      </c>
      <c r="AO35" s="16">
        <f t="shared" si="23"/>
        <v>777834.78</v>
      </c>
      <c r="AP35" s="16">
        <f t="shared" si="23"/>
        <v>777834.78</v>
      </c>
      <c r="AQ35" s="16">
        <f t="shared" si="23"/>
        <v>777834.78</v>
      </c>
      <c r="AR35" s="16">
        <f t="shared" ref="AR35:BS35" si="24">AQ35+AR22</f>
        <v>777834.78</v>
      </c>
      <c r="AS35" s="16">
        <f t="shared" si="24"/>
        <v>777834.78</v>
      </c>
      <c r="AT35" s="16">
        <f t="shared" si="24"/>
        <v>777834.78</v>
      </c>
      <c r="AU35" s="16">
        <f t="shared" si="24"/>
        <v>777834.78</v>
      </c>
      <c r="AV35" s="16">
        <f t="shared" si="24"/>
        <v>777834.78</v>
      </c>
      <c r="AW35" s="16">
        <f t="shared" si="24"/>
        <v>777834.78</v>
      </c>
      <c r="AX35" s="16">
        <f t="shared" si="24"/>
        <v>777834.78</v>
      </c>
      <c r="AY35" s="16">
        <f t="shared" si="24"/>
        <v>777834.78</v>
      </c>
      <c r="AZ35" s="16">
        <f t="shared" si="24"/>
        <v>777834.78</v>
      </c>
      <c r="BA35" s="16">
        <f t="shared" si="24"/>
        <v>777834.78</v>
      </c>
      <c r="BB35" s="16">
        <f t="shared" si="24"/>
        <v>777834.78</v>
      </c>
      <c r="BC35" s="16">
        <f t="shared" si="24"/>
        <v>777834.78</v>
      </c>
      <c r="BD35" s="16">
        <f t="shared" si="24"/>
        <v>777834.78</v>
      </c>
      <c r="BE35" s="16">
        <f t="shared" si="24"/>
        <v>777834.78</v>
      </c>
      <c r="BF35" s="16">
        <f t="shared" si="24"/>
        <v>777834.78</v>
      </c>
      <c r="BG35" s="16">
        <f t="shared" si="24"/>
        <v>777834.78</v>
      </c>
      <c r="BH35" s="16">
        <f t="shared" si="24"/>
        <v>777834.78</v>
      </c>
      <c r="BI35" s="16">
        <f t="shared" si="24"/>
        <v>777834.78</v>
      </c>
      <c r="BJ35" s="16">
        <f t="shared" si="24"/>
        <v>777834.78</v>
      </c>
      <c r="BK35" s="16">
        <f t="shared" si="24"/>
        <v>777834.78</v>
      </c>
      <c r="BL35" s="16">
        <f t="shared" si="24"/>
        <v>777834.78</v>
      </c>
      <c r="BM35" s="16">
        <f t="shared" si="24"/>
        <v>777834.78</v>
      </c>
      <c r="BN35" s="16">
        <f t="shared" si="24"/>
        <v>777834.78</v>
      </c>
      <c r="BO35" s="16">
        <f t="shared" si="24"/>
        <v>777834.78</v>
      </c>
      <c r="BP35" s="16">
        <f t="shared" si="24"/>
        <v>777834.78</v>
      </c>
      <c r="BQ35" s="16">
        <f t="shared" si="24"/>
        <v>777834.78</v>
      </c>
      <c r="BR35" s="16">
        <f t="shared" si="24"/>
        <v>777834.78</v>
      </c>
      <c r="BS35" s="16">
        <f t="shared" si="24"/>
        <v>777834.78</v>
      </c>
    </row>
    <row r="37" spans="1:71" ht="15" thickBot="1" x14ac:dyDescent="0.4">
      <c r="J37" s="52" t="s">
        <v>157</v>
      </c>
      <c r="K37" s="66">
        <f t="shared" ref="K37:AP37" si="25">SUM(K29:K36)</f>
        <v>0</v>
      </c>
      <c r="L37" s="66">
        <f t="shared" si="25"/>
        <v>0</v>
      </c>
      <c r="M37" s="66">
        <f t="shared" si="25"/>
        <v>0</v>
      </c>
      <c r="N37" s="66">
        <f t="shared" si="25"/>
        <v>0</v>
      </c>
      <c r="O37" s="66">
        <f t="shared" si="25"/>
        <v>0</v>
      </c>
      <c r="P37" s="66">
        <f t="shared" si="25"/>
        <v>0</v>
      </c>
      <c r="Q37" s="66">
        <f t="shared" si="25"/>
        <v>0</v>
      </c>
      <c r="R37" s="66">
        <f t="shared" si="25"/>
        <v>0</v>
      </c>
      <c r="S37" s="66">
        <f t="shared" si="25"/>
        <v>0</v>
      </c>
      <c r="T37" s="66">
        <f t="shared" si="25"/>
        <v>0</v>
      </c>
      <c r="U37" s="66">
        <f t="shared" si="25"/>
        <v>0</v>
      </c>
      <c r="V37" s="66">
        <f t="shared" si="25"/>
        <v>0</v>
      </c>
      <c r="W37" s="77">
        <f t="shared" si="25"/>
        <v>19116269.439999998</v>
      </c>
      <c r="X37" s="66">
        <f t="shared" si="25"/>
        <v>18713187.439999998</v>
      </c>
      <c r="Y37" s="66">
        <f t="shared" si="25"/>
        <v>18713187.439999998</v>
      </c>
      <c r="Z37" s="66">
        <f t="shared" si="25"/>
        <v>18713187.439999998</v>
      </c>
      <c r="AA37" s="66">
        <f t="shared" si="25"/>
        <v>18713187.439999998</v>
      </c>
      <c r="AB37" s="66">
        <f t="shared" si="25"/>
        <v>193264644.60999998</v>
      </c>
      <c r="AC37" s="66">
        <f t="shared" si="25"/>
        <v>198438301.54999998</v>
      </c>
      <c r="AD37" s="66">
        <f t="shared" si="25"/>
        <v>199707295.10999998</v>
      </c>
      <c r="AE37" s="66">
        <f t="shared" si="25"/>
        <v>199738375.10999998</v>
      </c>
      <c r="AF37" s="66">
        <f t="shared" si="25"/>
        <v>199769455.10999998</v>
      </c>
      <c r="AG37" s="66">
        <f t="shared" si="25"/>
        <v>199797273.38999999</v>
      </c>
      <c r="AH37" s="66">
        <f t="shared" si="25"/>
        <v>199817993.38999999</v>
      </c>
      <c r="AI37" s="77">
        <f t="shared" si="25"/>
        <v>199825793.72999999</v>
      </c>
      <c r="AJ37" s="66">
        <f t="shared" si="25"/>
        <v>199825793.72999999</v>
      </c>
      <c r="AK37" s="66">
        <f t="shared" si="25"/>
        <v>199825793.72999999</v>
      </c>
      <c r="AL37" s="66">
        <f t="shared" si="25"/>
        <v>199825793.72999999</v>
      </c>
      <c r="AM37" s="66">
        <f t="shared" si="25"/>
        <v>199825793.72999999</v>
      </c>
      <c r="AN37" s="66">
        <f t="shared" si="25"/>
        <v>199825793.72999999</v>
      </c>
      <c r="AO37" s="66">
        <f t="shared" si="25"/>
        <v>199825793.72999999</v>
      </c>
      <c r="AP37" s="66">
        <f t="shared" si="25"/>
        <v>199825793.72999999</v>
      </c>
      <c r="AQ37" s="66">
        <f t="shared" ref="AQ37:BS37" si="26">SUM(AQ29:AQ36)</f>
        <v>199825793.72999999</v>
      </c>
      <c r="AR37" s="66">
        <f t="shared" si="26"/>
        <v>199825793.72999999</v>
      </c>
      <c r="AS37" s="66">
        <f t="shared" si="26"/>
        <v>199825793.72999999</v>
      </c>
      <c r="AT37" s="66">
        <f t="shared" si="26"/>
        <v>199825793.72999999</v>
      </c>
      <c r="AU37" s="66">
        <f t="shared" si="26"/>
        <v>199825793.72999999</v>
      </c>
      <c r="AV37" s="66">
        <f t="shared" si="26"/>
        <v>199825793.72999999</v>
      </c>
      <c r="AW37" s="66">
        <f t="shared" si="26"/>
        <v>199825793.72999999</v>
      </c>
      <c r="AX37" s="66">
        <f t="shared" si="26"/>
        <v>199825793.72999999</v>
      </c>
      <c r="AY37" s="66">
        <f t="shared" si="26"/>
        <v>199825793.72999999</v>
      </c>
      <c r="AZ37" s="66">
        <f t="shared" si="26"/>
        <v>199825793.72999999</v>
      </c>
      <c r="BA37" s="66">
        <f t="shared" si="26"/>
        <v>199825793.72999999</v>
      </c>
      <c r="BB37" s="66">
        <f t="shared" si="26"/>
        <v>199825793.72999999</v>
      </c>
      <c r="BC37" s="66">
        <f t="shared" si="26"/>
        <v>199825793.72999999</v>
      </c>
      <c r="BD37" s="66">
        <f t="shared" si="26"/>
        <v>199825793.72999999</v>
      </c>
      <c r="BE37" s="66">
        <f t="shared" si="26"/>
        <v>199825793.72999999</v>
      </c>
      <c r="BF37" s="66">
        <f t="shared" si="26"/>
        <v>199825793.72999999</v>
      </c>
      <c r="BG37" s="66">
        <f t="shared" si="26"/>
        <v>199825793.72999999</v>
      </c>
      <c r="BH37" s="66">
        <f t="shared" si="26"/>
        <v>199825793.72999999</v>
      </c>
      <c r="BI37" s="66">
        <f t="shared" si="26"/>
        <v>199825793.72999999</v>
      </c>
      <c r="BJ37" s="66">
        <f t="shared" si="26"/>
        <v>199825793.72999999</v>
      </c>
      <c r="BK37" s="66">
        <f t="shared" si="26"/>
        <v>199825793.72999999</v>
      </c>
      <c r="BL37" s="66">
        <f t="shared" si="26"/>
        <v>199825793.72999999</v>
      </c>
      <c r="BM37" s="66">
        <f t="shared" si="26"/>
        <v>199825793.72999999</v>
      </c>
      <c r="BN37" s="66">
        <f t="shared" si="26"/>
        <v>199825793.72999999</v>
      </c>
      <c r="BO37" s="66">
        <f t="shared" si="26"/>
        <v>199825793.72999999</v>
      </c>
      <c r="BP37" s="66">
        <f t="shared" si="26"/>
        <v>199825793.72999999</v>
      </c>
      <c r="BQ37" s="66">
        <f t="shared" si="26"/>
        <v>199825793.72999999</v>
      </c>
      <c r="BR37" s="66">
        <f t="shared" si="26"/>
        <v>199825793.72999999</v>
      </c>
      <c r="BS37" s="66">
        <f t="shared" si="26"/>
        <v>199825793.72999999</v>
      </c>
    </row>
    <row r="38" spans="1:71" ht="15" thickTop="1" x14ac:dyDescent="0.35"/>
    <row r="41" spans="1:71" x14ac:dyDescent="0.35">
      <c r="A41" s="56" t="s">
        <v>133</v>
      </c>
      <c r="B41" s="56" t="s">
        <v>134</v>
      </c>
      <c r="C41" s="56" t="s">
        <v>135</v>
      </c>
      <c r="D41" s="56" t="s">
        <v>136</v>
      </c>
      <c r="E41" s="56">
        <v>300</v>
      </c>
      <c r="F41" s="56" t="s">
        <v>137</v>
      </c>
      <c r="G41" s="57" t="s">
        <v>138</v>
      </c>
      <c r="H41" s="56" t="s">
        <v>139</v>
      </c>
      <c r="I41" s="56" t="s">
        <v>140</v>
      </c>
      <c r="J41" s="56" t="s">
        <v>141</v>
      </c>
      <c r="K41" s="67" t="s">
        <v>158</v>
      </c>
      <c r="L41" s="59">
        <v>202401</v>
      </c>
      <c r="M41" s="59">
        <v>202402</v>
      </c>
      <c r="N41" s="59">
        <v>202403</v>
      </c>
      <c r="O41" s="59">
        <v>202404</v>
      </c>
      <c r="P41" s="59">
        <v>202405</v>
      </c>
      <c r="Q41" s="59">
        <v>202406</v>
      </c>
      <c r="R41" s="59">
        <v>202407</v>
      </c>
      <c r="S41" s="59">
        <v>202408</v>
      </c>
      <c r="T41" s="59">
        <v>202409</v>
      </c>
      <c r="U41" s="59">
        <v>202410</v>
      </c>
      <c r="V41" s="59">
        <v>202411</v>
      </c>
      <c r="W41" s="59">
        <v>202412</v>
      </c>
      <c r="X41" s="59">
        <v>202501</v>
      </c>
      <c r="Y41" s="59">
        <v>202502</v>
      </c>
      <c r="Z41" s="59">
        <v>202503</v>
      </c>
      <c r="AA41" s="59">
        <v>202504</v>
      </c>
      <c r="AB41" s="59">
        <v>202505</v>
      </c>
      <c r="AC41" s="59">
        <v>202506</v>
      </c>
      <c r="AD41" s="59">
        <v>202507</v>
      </c>
      <c r="AE41" s="59">
        <v>202508</v>
      </c>
      <c r="AF41" s="59">
        <v>202509</v>
      </c>
      <c r="AG41" s="59">
        <v>202510</v>
      </c>
      <c r="AH41" s="59">
        <v>202511</v>
      </c>
      <c r="AI41" s="59">
        <v>202512</v>
      </c>
      <c r="AJ41" s="59">
        <v>202601</v>
      </c>
      <c r="AK41" s="59">
        <v>202602</v>
      </c>
      <c r="AL41" s="59">
        <v>202603</v>
      </c>
      <c r="AM41" s="59">
        <v>202604</v>
      </c>
      <c r="AN41" s="59">
        <v>202605</v>
      </c>
      <c r="AO41" s="59">
        <v>202606</v>
      </c>
      <c r="AP41" s="59">
        <v>202607</v>
      </c>
      <c r="AQ41" s="59">
        <v>202608</v>
      </c>
      <c r="AR41" s="59">
        <v>202609</v>
      </c>
      <c r="AS41" s="59">
        <v>202610</v>
      </c>
      <c r="AT41" s="59">
        <v>202611</v>
      </c>
      <c r="AU41" s="59">
        <v>202612</v>
      </c>
      <c r="AV41" s="59">
        <v>202701</v>
      </c>
      <c r="AW41" s="59">
        <v>202702</v>
      </c>
      <c r="AX41" s="59">
        <v>202703</v>
      </c>
      <c r="AY41" s="59">
        <v>202704</v>
      </c>
      <c r="AZ41" s="59">
        <v>202705</v>
      </c>
      <c r="BA41" s="59">
        <v>202706</v>
      </c>
      <c r="BB41" s="59">
        <v>202707</v>
      </c>
      <c r="BC41" s="59">
        <v>202708</v>
      </c>
      <c r="BD41" s="59">
        <v>202709</v>
      </c>
      <c r="BE41" s="59">
        <v>202710</v>
      </c>
      <c r="BF41" s="59">
        <v>202711</v>
      </c>
      <c r="BG41" s="59">
        <v>202712</v>
      </c>
      <c r="BH41" s="59">
        <v>202801</v>
      </c>
      <c r="BI41" s="59">
        <v>202802</v>
      </c>
      <c r="BJ41" s="59">
        <v>202803</v>
      </c>
      <c r="BK41" s="59">
        <v>202804</v>
      </c>
      <c r="BL41" s="59">
        <v>202805</v>
      </c>
      <c r="BM41" s="59">
        <v>202806</v>
      </c>
      <c r="BN41" s="59">
        <v>202807</v>
      </c>
      <c r="BO41" s="59">
        <v>202808</v>
      </c>
      <c r="BP41" s="59">
        <v>202809</v>
      </c>
      <c r="BQ41" s="59">
        <v>202810</v>
      </c>
      <c r="BR41" s="59">
        <v>202811</v>
      </c>
      <c r="BS41" s="59">
        <v>202812</v>
      </c>
    </row>
    <row r="42" spans="1:71" x14ac:dyDescent="0.35">
      <c r="A42" s="15" t="str">
        <f t="shared" ref="A42:J42" si="27">A29</f>
        <v>Found on tab Corporate Headquarters</v>
      </c>
      <c r="B42" s="15" t="str">
        <f t="shared" si="27"/>
        <v>A2834759</v>
      </c>
      <c r="C42" s="15" t="str">
        <f t="shared" si="27"/>
        <v>Base Rates</v>
      </c>
      <c r="D42" s="15" t="str">
        <f t="shared" si="27"/>
        <v/>
      </c>
      <c r="E42" s="15">
        <f t="shared" si="27"/>
        <v>39000</v>
      </c>
      <c r="F42" s="15" t="str">
        <f t="shared" si="27"/>
        <v>CRR-14416</v>
      </c>
      <c r="G42" s="15" t="str">
        <f t="shared" si="27"/>
        <v>Corporate Headquarters</v>
      </c>
      <c r="H42" s="15" t="str">
        <f t="shared" si="27"/>
        <v>Electric General Plant</v>
      </c>
      <c r="I42" s="15" t="str">
        <f t="shared" si="27"/>
        <v>General Offices</v>
      </c>
      <c r="J42" s="15" t="str">
        <f t="shared" si="27"/>
        <v>TAMPA Corporate HQ</v>
      </c>
      <c r="K42" s="16">
        <f>SUM($K29:K29)/13</f>
        <v>0</v>
      </c>
      <c r="L42" s="16">
        <f>SUM($K29:L29)/13</f>
        <v>0</v>
      </c>
      <c r="M42" s="16">
        <f>SUM($K29:M29)/13</f>
        <v>0</v>
      </c>
      <c r="N42" s="16">
        <f>SUM($K29:N29)/13</f>
        <v>0</v>
      </c>
      <c r="O42" s="16">
        <f>SUM($K29:O29)/13</f>
        <v>0</v>
      </c>
      <c r="P42" s="16">
        <f>SUM($K29:P29)/13</f>
        <v>0</v>
      </c>
      <c r="Q42" s="16">
        <f>SUM($K29:Q29)/13</f>
        <v>0</v>
      </c>
      <c r="R42" s="16">
        <f>SUM($K29:R29)/13</f>
        <v>0</v>
      </c>
      <c r="S42" s="16">
        <f>SUM($K29:S29)/13</f>
        <v>0</v>
      </c>
      <c r="T42" s="16">
        <f>SUM($K29:T29)/13</f>
        <v>0</v>
      </c>
      <c r="U42" s="16">
        <f>SUM($K29:U29)/13</f>
        <v>0</v>
      </c>
      <c r="V42" s="16">
        <f>SUM($K29:V29)/13</f>
        <v>0</v>
      </c>
      <c r="W42" s="16">
        <f t="shared" ref="W42:AF48" si="28">SUM(K29:W29)/13</f>
        <v>0</v>
      </c>
      <c r="X42" s="16">
        <f t="shared" si="28"/>
        <v>0</v>
      </c>
      <c r="Y42" s="16">
        <f t="shared" si="28"/>
        <v>0</v>
      </c>
      <c r="Z42" s="16">
        <f t="shared" si="28"/>
        <v>0</v>
      </c>
      <c r="AA42" s="16">
        <f t="shared" si="28"/>
        <v>0</v>
      </c>
      <c r="AB42" s="16">
        <f t="shared" si="28"/>
        <v>259.24</v>
      </c>
      <c r="AC42" s="16">
        <f t="shared" si="28"/>
        <v>518.48</v>
      </c>
      <c r="AD42" s="16">
        <f t="shared" si="28"/>
        <v>777.72</v>
      </c>
      <c r="AE42" s="16">
        <f t="shared" si="28"/>
        <v>1036.96</v>
      </c>
      <c r="AF42" s="16">
        <f t="shared" si="28"/>
        <v>1296.1999999999998</v>
      </c>
      <c r="AG42" s="16">
        <f t="shared" ref="AG42:AP48" si="29">SUM(U29:AG29)/13</f>
        <v>1555.4399999999998</v>
      </c>
      <c r="AH42" s="16">
        <f t="shared" si="29"/>
        <v>1814.6799999999998</v>
      </c>
      <c r="AI42" s="16">
        <f t="shared" si="29"/>
        <v>2073.9199999999996</v>
      </c>
      <c r="AJ42" s="16">
        <f t="shared" si="29"/>
        <v>2333.1599999999994</v>
      </c>
      <c r="AK42" s="16">
        <f t="shared" si="29"/>
        <v>2592.3999999999996</v>
      </c>
      <c r="AL42" s="16">
        <f t="shared" si="29"/>
        <v>2851.64</v>
      </c>
      <c r="AM42" s="16">
        <f t="shared" si="29"/>
        <v>3110.88</v>
      </c>
      <c r="AN42" s="16">
        <f t="shared" si="29"/>
        <v>3370.1200000000003</v>
      </c>
      <c r="AO42" s="16">
        <f t="shared" si="29"/>
        <v>3370.1200000000003</v>
      </c>
      <c r="AP42" s="16">
        <f t="shared" si="29"/>
        <v>3370.1200000000003</v>
      </c>
      <c r="AQ42" s="16">
        <f t="shared" ref="AQ42:AZ48" si="30">SUM(AE29:AQ29)/13</f>
        <v>3370.1200000000003</v>
      </c>
      <c r="AR42" s="16">
        <f t="shared" si="30"/>
        <v>3370.1200000000003</v>
      </c>
      <c r="AS42" s="16">
        <f t="shared" si="30"/>
        <v>3370.1200000000003</v>
      </c>
      <c r="AT42" s="16">
        <f t="shared" si="30"/>
        <v>3370.1200000000003</v>
      </c>
      <c r="AU42" s="16">
        <f t="shared" si="30"/>
        <v>3370.1200000000003</v>
      </c>
      <c r="AV42" s="16">
        <f t="shared" si="30"/>
        <v>3370.1200000000003</v>
      </c>
      <c r="AW42" s="16">
        <f t="shared" si="30"/>
        <v>3370.1200000000003</v>
      </c>
      <c r="AX42" s="16">
        <f t="shared" si="30"/>
        <v>3370.1200000000003</v>
      </c>
      <c r="AY42" s="16">
        <f t="shared" si="30"/>
        <v>3370.1200000000003</v>
      </c>
      <c r="AZ42" s="16">
        <f t="shared" si="30"/>
        <v>3370.1200000000003</v>
      </c>
      <c r="BA42" s="16">
        <f t="shared" ref="BA42:BJ48" si="31">SUM(AO29:BA29)/13</f>
        <v>3370.1200000000003</v>
      </c>
      <c r="BB42" s="16">
        <f t="shared" si="31"/>
        <v>3370.1200000000003</v>
      </c>
      <c r="BC42" s="16">
        <f t="shared" si="31"/>
        <v>3370.1200000000003</v>
      </c>
      <c r="BD42" s="16">
        <f t="shared" si="31"/>
        <v>3370.1200000000003</v>
      </c>
      <c r="BE42" s="16">
        <f t="shared" si="31"/>
        <v>3370.1200000000003</v>
      </c>
      <c r="BF42" s="16">
        <f t="shared" si="31"/>
        <v>3370.1200000000003</v>
      </c>
      <c r="BG42" s="16">
        <f t="shared" si="31"/>
        <v>3370.1200000000003</v>
      </c>
      <c r="BH42" s="16">
        <f t="shared" si="31"/>
        <v>3370.1200000000003</v>
      </c>
      <c r="BI42" s="16">
        <f t="shared" si="31"/>
        <v>3370.1200000000003</v>
      </c>
      <c r="BJ42" s="16">
        <f t="shared" si="31"/>
        <v>3370.1200000000003</v>
      </c>
      <c r="BK42" s="16">
        <f t="shared" ref="BK42:BS48" si="32">SUM(AY29:BK29)/13</f>
        <v>3370.1200000000003</v>
      </c>
      <c r="BL42" s="16">
        <f t="shared" si="32"/>
        <v>3370.1200000000003</v>
      </c>
      <c r="BM42" s="16">
        <f t="shared" si="32"/>
        <v>3370.1200000000003</v>
      </c>
      <c r="BN42" s="16">
        <f t="shared" si="32"/>
        <v>3370.1200000000003</v>
      </c>
      <c r="BO42" s="16">
        <f t="shared" si="32"/>
        <v>3370.1200000000003</v>
      </c>
      <c r="BP42" s="16">
        <f t="shared" si="32"/>
        <v>3370.1200000000003</v>
      </c>
      <c r="BQ42" s="16">
        <f t="shared" si="32"/>
        <v>3370.1200000000003</v>
      </c>
      <c r="BR42" s="16">
        <f t="shared" si="32"/>
        <v>3370.1200000000003</v>
      </c>
      <c r="BS42" s="16">
        <f t="shared" si="32"/>
        <v>3370.1200000000003</v>
      </c>
    </row>
    <row r="43" spans="1:71" x14ac:dyDescent="0.35">
      <c r="A43" s="15" t="str">
        <f t="shared" ref="A43:J43" si="33">A30</f>
        <v>Found on tab Corporate Headquarters</v>
      </c>
      <c r="B43" s="15" t="str">
        <f t="shared" si="33"/>
        <v>CRR-14416</v>
      </c>
      <c r="C43" s="15" t="str">
        <f t="shared" si="33"/>
        <v>Base Rates</v>
      </c>
      <c r="D43" s="15" t="str">
        <f t="shared" si="33"/>
        <v>CORPORATE SERVICES</v>
      </c>
      <c r="E43" s="15">
        <f t="shared" si="33"/>
        <v>39000</v>
      </c>
      <c r="F43" s="15" t="str">
        <f t="shared" si="33"/>
        <v>CRR-14416</v>
      </c>
      <c r="G43" s="15" t="str">
        <f t="shared" si="33"/>
        <v>Corporate Headquarters</v>
      </c>
      <c r="H43" s="15" t="str">
        <f t="shared" si="33"/>
        <v>Electric General Plant</v>
      </c>
      <c r="I43" s="15" t="str">
        <f t="shared" si="33"/>
        <v>General Offices</v>
      </c>
      <c r="J43" s="15" t="str">
        <f t="shared" si="33"/>
        <v>TAMPA Corporate HQ</v>
      </c>
      <c r="K43" s="16">
        <f>SUM($K30:K30)/13</f>
        <v>0</v>
      </c>
      <c r="L43" s="16">
        <f>SUM($K30:L30)/13</f>
        <v>0</v>
      </c>
      <c r="M43" s="16">
        <f>SUM($K30:M30)/13</f>
        <v>0</v>
      </c>
      <c r="N43" s="16">
        <f>SUM($K30:N30)/13</f>
        <v>0</v>
      </c>
      <c r="O43" s="16">
        <f>SUM($K30:O30)/13</f>
        <v>0</v>
      </c>
      <c r="P43" s="16">
        <f>SUM($K30:P30)/13</f>
        <v>0</v>
      </c>
      <c r="Q43" s="16">
        <f>SUM($K30:Q30)/13</f>
        <v>0</v>
      </c>
      <c r="R43" s="16">
        <f>SUM($K30:R30)/13</f>
        <v>0</v>
      </c>
      <c r="S43" s="16">
        <f>SUM($K30:S30)/13</f>
        <v>0</v>
      </c>
      <c r="T43" s="16">
        <f>SUM($K30:T30)/13</f>
        <v>0</v>
      </c>
      <c r="U43" s="16">
        <f>SUM($K30:U30)/13</f>
        <v>0</v>
      </c>
      <c r="V43" s="16">
        <f>SUM($K30:V30)/13</f>
        <v>0</v>
      </c>
      <c r="W43" s="16">
        <f t="shared" si="28"/>
        <v>0</v>
      </c>
      <c r="X43" s="16">
        <f t="shared" si="28"/>
        <v>0</v>
      </c>
      <c r="Y43" s="16">
        <f t="shared" si="28"/>
        <v>0</v>
      </c>
      <c r="Z43" s="16">
        <f t="shared" si="28"/>
        <v>0</v>
      </c>
      <c r="AA43" s="16">
        <f t="shared" si="28"/>
        <v>0</v>
      </c>
      <c r="AB43" s="16">
        <f t="shared" si="28"/>
        <v>62749.546923076923</v>
      </c>
      <c r="AC43" s="16">
        <f t="shared" si="28"/>
        <v>125499.09384615385</v>
      </c>
      <c r="AD43" s="16">
        <f t="shared" si="28"/>
        <v>188248.64076923078</v>
      </c>
      <c r="AE43" s="16">
        <f t="shared" si="28"/>
        <v>250998.18769230769</v>
      </c>
      <c r="AF43" s="16">
        <f t="shared" si="28"/>
        <v>313747.7346153846</v>
      </c>
      <c r="AG43" s="16">
        <f t="shared" si="29"/>
        <v>376497.28153846157</v>
      </c>
      <c r="AH43" s="16">
        <f t="shared" si="29"/>
        <v>439246.82846153848</v>
      </c>
      <c r="AI43" s="16">
        <f t="shared" si="29"/>
        <v>501996.37538461544</v>
      </c>
      <c r="AJ43" s="16">
        <f t="shared" si="29"/>
        <v>564745.92230769235</v>
      </c>
      <c r="AK43" s="16">
        <f t="shared" si="29"/>
        <v>627495.46923076932</v>
      </c>
      <c r="AL43" s="16">
        <f t="shared" si="29"/>
        <v>690245.01615384617</v>
      </c>
      <c r="AM43" s="16">
        <f t="shared" si="29"/>
        <v>752994.56307692314</v>
      </c>
      <c r="AN43" s="16">
        <f t="shared" si="29"/>
        <v>815744.11</v>
      </c>
      <c r="AO43" s="16">
        <f t="shared" si="29"/>
        <v>815744.11</v>
      </c>
      <c r="AP43" s="16">
        <f t="shared" si="29"/>
        <v>815744.11</v>
      </c>
      <c r="AQ43" s="16">
        <f t="shared" si="30"/>
        <v>815744.11</v>
      </c>
      <c r="AR43" s="16">
        <f t="shared" si="30"/>
        <v>815744.11</v>
      </c>
      <c r="AS43" s="16">
        <f t="shared" si="30"/>
        <v>815744.11</v>
      </c>
      <c r="AT43" s="16">
        <f t="shared" si="30"/>
        <v>815744.11</v>
      </c>
      <c r="AU43" s="16">
        <f t="shared" si="30"/>
        <v>815744.11</v>
      </c>
      <c r="AV43" s="16">
        <f t="shared" si="30"/>
        <v>815744.11</v>
      </c>
      <c r="AW43" s="16">
        <f t="shared" si="30"/>
        <v>815744.11</v>
      </c>
      <c r="AX43" s="16">
        <f t="shared" si="30"/>
        <v>815744.11</v>
      </c>
      <c r="AY43" s="16">
        <f t="shared" si="30"/>
        <v>815744.11</v>
      </c>
      <c r="AZ43" s="16">
        <f t="shared" si="30"/>
        <v>815744.11</v>
      </c>
      <c r="BA43" s="16">
        <f t="shared" si="31"/>
        <v>815744.11</v>
      </c>
      <c r="BB43" s="16">
        <f t="shared" si="31"/>
        <v>815744.11</v>
      </c>
      <c r="BC43" s="16">
        <f t="shared" si="31"/>
        <v>815744.11</v>
      </c>
      <c r="BD43" s="16">
        <f t="shared" si="31"/>
        <v>815744.11</v>
      </c>
      <c r="BE43" s="16">
        <f t="shared" si="31"/>
        <v>815744.11</v>
      </c>
      <c r="BF43" s="16">
        <f t="shared" si="31"/>
        <v>815744.11</v>
      </c>
      <c r="BG43" s="16">
        <f t="shared" si="31"/>
        <v>815744.11</v>
      </c>
      <c r="BH43" s="16">
        <f t="shared" si="31"/>
        <v>815744.11</v>
      </c>
      <c r="BI43" s="16">
        <f t="shared" si="31"/>
        <v>815744.11</v>
      </c>
      <c r="BJ43" s="16">
        <f t="shared" si="31"/>
        <v>815744.11</v>
      </c>
      <c r="BK43" s="16">
        <f t="shared" si="32"/>
        <v>815744.11</v>
      </c>
      <c r="BL43" s="16">
        <f t="shared" si="32"/>
        <v>815744.11</v>
      </c>
      <c r="BM43" s="16">
        <f t="shared" si="32"/>
        <v>815744.11</v>
      </c>
      <c r="BN43" s="16">
        <f t="shared" si="32"/>
        <v>815744.11</v>
      </c>
      <c r="BO43" s="16">
        <f t="shared" si="32"/>
        <v>815744.11</v>
      </c>
      <c r="BP43" s="16">
        <f t="shared" si="32"/>
        <v>815744.11</v>
      </c>
      <c r="BQ43" s="16">
        <f t="shared" si="32"/>
        <v>815744.11</v>
      </c>
      <c r="BR43" s="16">
        <f t="shared" si="32"/>
        <v>815744.11</v>
      </c>
      <c r="BS43" s="16">
        <f t="shared" si="32"/>
        <v>815744.11</v>
      </c>
    </row>
    <row r="44" spans="1:71" x14ac:dyDescent="0.35">
      <c r="A44" s="15" t="str">
        <f t="shared" ref="A44:J44" si="34">A31</f>
        <v>Found on tab Corporate Headquarters</v>
      </c>
      <c r="B44" s="15" t="str">
        <f t="shared" si="34"/>
        <v>D0099835</v>
      </c>
      <c r="C44" s="15" t="str">
        <f t="shared" si="34"/>
        <v>Base Rates</v>
      </c>
      <c r="D44" s="15" t="str">
        <f t="shared" si="34"/>
        <v/>
      </c>
      <c r="E44" s="15">
        <f t="shared" si="34"/>
        <v>39000</v>
      </c>
      <c r="F44" s="15" t="str">
        <f t="shared" si="34"/>
        <v>CRR-14416</v>
      </c>
      <c r="G44" s="15" t="str">
        <f t="shared" si="34"/>
        <v>Corporate Headquarters</v>
      </c>
      <c r="H44" s="15" t="str">
        <f t="shared" si="34"/>
        <v>Electric General Plant</v>
      </c>
      <c r="I44" s="15" t="str">
        <f t="shared" si="34"/>
        <v>General Offices</v>
      </c>
      <c r="J44" s="15" t="str">
        <f t="shared" si="34"/>
        <v>TAMPA Corporate HQ</v>
      </c>
      <c r="K44" s="16">
        <f>SUM($K31:K31)/13</f>
        <v>0</v>
      </c>
      <c r="L44" s="16">
        <f>SUM($K31:L31)/13</f>
        <v>0</v>
      </c>
      <c r="M44" s="16">
        <f>SUM($K31:M31)/13</f>
        <v>0</v>
      </c>
      <c r="N44" s="16">
        <f>SUM($K31:N31)/13</f>
        <v>0</v>
      </c>
      <c r="O44" s="16">
        <f>SUM($K31:O31)/13</f>
        <v>0</v>
      </c>
      <c r="P44" s="16">
        <f>SUM($K31:P31)/13</f>
        <v>0</v>
      </c>
      <c r="Q44" s="16">
        <f>SUM($K31:Q31)/13</f>
        <v>0</v>
      </c>
      <c r="R44" s="16">
        <f>SUM($K31:R31)/13</f>
        <v>0</v>
      </c>
      <c r="S44" s="16">
        <f>SUM($K31:S31)/13</f>
        <v>0</v>
      </c>
      <c r="T44" s="16">
        <f>SUM($K31:T31)/13</f>
        <v>0</v>
      </c>
      <c r="U44" s="16">
        <f>SUM($K31:U31)/13</f>
        <v>0</v>
      </c>
      <c r="V44" s="16">
        <f>SUM($K31:V31)/13</f>
        <v>0</v>
      </c>
      <c r="W44" s="16">
        <f t="shared" si="28"/>
        <v>0</v>
      </c>
      <c r="X44" s="16">
        <f t="shared" si="28"/>
        <v>0</v>
      </c>
      <c r="Y44" s="16">
        <f t="shared" si="28"/>
        <v>0</v>
      </c>
      <c r="Z44" s="16">
        <f t="shared" si="28"/>
        <v>0</v>
      </c>
      <c r="AA44" s="16">
        <f t="shared" si="28"/>
        <v>0</v>
      </c>
      <c r="AB44" s="16">
        <f t="shared" si="28"/>
        <v>6271741.1207692306</v>
      </c>
      <c r="AC44" s="16">
        <f t="shared" si="28"/>
        <v>12543482.241538461</v>
      </c>
      <c r="AD44" s="16">
        <f t="shared" si="28"/>
        <v>18815223.36230769</v>
      </c>
      <c r="AE44" s="16">
        <f t="shared" si="28"/>
        <v>25086964.483076923</v>
      </c>
      <c r="AF44" s="16">
        <f t="shared" si="28"/>
        <v>31358705.603846151</v>
      </c>
      <c r="AG44" s="16">
        <f t="shared" si="29"/>
        <v>37630446.72461538</v>
      </c>
      <c r="AH44" s="16">
        <f t="shared" si="29"/>
        <v>43902187.845384613</v>
      </c>
      <c r="AI44" s="16">
        <f t="shared" si="29"/>
        <v>50173928.966153845</v>
      </c>
      <c r="AJ44" s="16">
        <f t="shared" si="29"/>
        <v>56445670.08692307</v>
      </c>
      <c r="AK44" s="16">
        <f t="shared" si="29"/>
        <v>62717411.207692295</v>
      </c>
      <c r="AL44" s="16">
        <f t="shared" si="29"/>
        <v>68989152.328461513</v>
      </c>
      <c r="AM44" s="16">
        <f t="shared" si="29"/>
        <v>75260893.449230745</v>
      </c>
      <c r="AN44" s="16">
        <f t="shared" si="29"/>
        <v>81532634.569999963</v>
      </c>
      <c r="AO44" s="16">
        <f t="shared" si="29"/>
        <v>81532634.569999963</v>
      </c>
      <c r="AP44" s="16">
        <f t="shared" si="29"/>
        <v>81532634.569999963</v>
      </c>
      <c r="AQ44" s="16">
        <f t="shared" si="30"/>
        <v>81532634.569999963</v>
      </c>
      <c r="AR44" s="16">
        <f t="shared" si="30"/>
        <v>81532634.569999963</v>
      </c>
      <c r="AS44" s="16">
        <f t="shared" si="30"/>
        <v>81532634.569999963</v>
      </c>
      <c r="AT44" s="16">
        <f t="shared" si="30"/>
        <v>81532634.569999963</v>
      </c>
      <c r="AU44" s="16">
        <f t="shared" si="30"/>
        <v>81532634.569999963</v>
      </c>
      <c r="AV44" s="16">
        <f t="shared" si="30"/>
        <v>81532634.569999963</v>
      </c>
      <c r="AW44" s="16">
        <f t="shared" si="30"/>
        <v>81532634.569999963</v>
      </c>
      <c r="AX44" s="16">
        <f t="shared" si="30"/>
        <v>81532634.569999963</v>
      </c>
      <c r="AY44" s="16">
        <f t="shared" si="30"/>
        <v>81532634.569999963</v>
      </c>
      <c r="AZ44" s="16">
        <f t="shared" si="30"/>
        <v>81532634.569999963</v>
      </c>
      <c r="BA44" s="16">
        <f t="shared" si="31"/>
        <v>81532634.569999963</v>
      </c>
      <c r="BB44" s="16">
        <f t="shared" si="31"/>
        <v>81532634.569999963</v>
      </c>
      <c r="BC44" s="16">
        <f t="shared" si="31"/>
        <v>81532634.569999963</v>
      </c>
      <c r="BD44" s="16">
        <f t="shared" si="31"/>
        <v>81532634.569999963</v>
      </c>
      <c r="BE44" s="16">
        <f t="shared" si="31"/>
        <v>81532634.569999963</v>
      </c>
      <c r="BF44" s="16">
        <f t="shared" si="31"/>
        <v>81532634.569999963</v>
      </c>
      <c r="BG44" s="16">
        <f t="shared" si="31"/>
        <v>81532634.569999963</v>
      </c>
      <c r="BH44" s="16">
        <f t="shared" si="31"/>
        <v>81532634.569999963</v>
      </c>
      <c r="BI44" s="16">
        <f t="shared" si="31"/>
        <v>81532634.569999963</v>
      </c>
      <c r="BJ44" s="16">
        <f t="shared" si="31"/>
        <v>81532634.569999963</v>
      </c>
      <c r="BK44" s="16">
        <f t="shared" si="32"/>
        <v>81532634.569999963</v>
      </c>
      <c r="BL44" s="16">
        <f t="shared" si="32"/>
        <v>81532634.569999963</v>
      </c>
      <c r="BM44" s="16">
        <f t="shared" si="32"/>
        <v>81532634.569999963</v>
      </c>
      <c r="BN44" s="16">
        <f t="shared" si="32"/>
        <v>81532634.569999963</v>
      </c>
      <c r="BO44" s="16">
        <f t="shared" si="32"/>
        <v>81532634.569999963</v>
      </c>
      <c r="BP44" s="16">
        <f t="shared" si="32"/>
        <v>81532634.569999963</v>
      </c>
      <c r="BQ44" s="16">
        <f t="shared" si="32"/>
        <v>81532634.569999963</v>
      </c>
      <c r="BR44" s="16">
        <f t="shared" si="32"/>
        <v>81532634.569999963</v>
      </c>
      <c r="BS44" s="16">
        <f t="shared" si="32"/>
        <v>81532634.569999963</v>
      </c>
    </row>
    <row r="45" spans="1:71" x14ac:dyDescent="0.35">
      <c r="A45" s="15" t="str">
        <f t="shared" ref="A45:J45" si="35">A32</f>
        <v>Found on tab Corporate Headquarters</v>
      </c>
      <c r="B45" s="15" t="str">
        <f t="shared" si="35"/>
        <v>D0101336</v>
      </c>
      <c r="C45" s="15" t="str">
        <f t="shared" si="35"/>
        <v>Base Rates</v>
      </c>
      <c r="D45" s="15" t="str">
        <f t="shared" si="35"/>
        <v/>
      </c>
      <c r="E45" s="15">
        <f t="shared" si="35"/>
        <v>39000</v>
      </c>
      <c r="F45" s="15" t="str">
        <f t="shared" si="35"/>
        <v>CRR-14416</v>
      </c>
      <c r="G45" s="15" t="str">
        <f t="shared" si="35"/>
        <v>Corporate Headquarters</v>
      </c>
      <c r="H45" s="15" t="str">
        <f t="shared" si="35"/>
        <v>Electric General Plant</v>
      </c>
      <c r="I45" s="15" t="str">
        <f t="shared" si="35"/>
        <v>General Offices</v>
      </c>
      <c r="J45" s="15" t="str">
        <f t="shared" si="35"/>
        <v>TAMPA Corporate HQ</v>
      </c>
      <c r="K45" s="16">
        <f>SUM($K32:K32)/13</f>
        <v>0</v>
      </c>
      <c r="L45" s="16">
        <f>SUM($K32:L32)/13</f>
        <v>0</v>
      </c>
      <c r="M45" s="16">
        <f>SUM($K32:M32)/13</f>
        <v>0</v>
      </c>
      <c r="N45" s="16">
        <f>SUM($K32:N32)/13</f>
        <v>0</v>
      </c>
      <c r="O45" s="16">
        <f>SUM($K32:O32)/13</f>
        <v>0</v>
      </c>
      <c r="P45" s="16">
        <f>SUM($K32:P32)/13</f>
        <v>0</v>
      </c>
      <c r="Q45" s="16">
        <f>SUM($K32:Q32)/13</f>
        <v>0</v>
      </c>
      <c r="R45" s="16">
        <f>SUM($K32:R32)/13</f>
        <v>0</v>
      </c>
      <c r="S45" s="16">
        <f>SUM($K32:S32)/13</f>
        <v>0</v>
      </c>
      <c r="T45" s="16">
        <f>SUM($K32:T32)/13</f>
        <v>0</v>
      </c>
      <c r="U45" s="16">
        <f>SUM($K32:U32)/13</f>
        <v>0</v>
      </c>
      <c r="V45" s="16">
        <f>SUM($K32:V32)/13</f>
        <v>0</v>
      </c>
      <c r="W45" s="16">
        <f t="shared" si="28"/>
        <v>1470482.2646153844</v>
      </c>
      <c r="X45" s="16">
        <f t="shared" si="28"/>
        <v>2909958.2215384613</v>
      </c>
      <c r="Y45" s="16">
        <f t="shared" si="28"/>
        <v>4349434.1784615377</v>
      </c>
      <c r="Z45" s="16">
        <f t="shared" si="28"/>
        <v>5788910.1353846146</v>
      </c>
      <c r="AA45" s="16">
        <f t="shared" si="28"/>
        <v>7228386.0923076915</v>
      </c>
      <c r="AB45" s="16">
        <f t="shared" si="28"/>
        <v>8667862.0492307674</v>
      </c>
      <c r="AC45" s="16">
        <f t="shared" si="28"/>
        <v>10107338.006153844</v>
      </c>
      <c r="AD45" s="16">
        <f t="shared" si="28"/>
        <v>11546813.963076921</v>
      </c>
      <c r="AE45" s="16">
        <f t="shared" si="28"/>
        <v>12986289.919999998</v>
      </c>
      <c r="AF45" s="16">
        <f t="shared" si="28"/>
        <v>14425765.876923075</v>
      </c>
      <c r="AG45" s="16">
        <f t="shared" si="29"/>
        <v>15865241.833846152</v>
      </c>
      <c r="AH45" s="16">
        <f t="shared" si="29"/>
        <v>17304717.790769227</v>
      </c>
      <c r="AI45" s="16">
        <f t="shared" si="29"/>
        <v>18744193.747692306</v>
      </c>
      <c r="AJ45" s="16">
        <f t="shared" si="29"/>
        <v>18713187.439999998</v>
      </c>
      <c r="AK45" s="16">
        <f t="shared" si="29"/>
        <v>18713187.439999998</v>
      </c>
      <c r="AL45" s="16">
        <f t="shared" si="29"/>
        <v>18713187.439999998</v>
      </c>
      <c r="AM45" s="16">
        <f t="shared" si="29"/>
        <v>18713187.439999998</v>
      </c>
      <c r="AN45" s="16">
        <f t="shared" si="29"/>
        <v>18713187.439999998</v>
      </c>
      <c r="AO45" s="16">
        <f t="shared" si="29"/>
        <v>18713187.439999998</v>
      </c>
      <c r="AP45" s="16">
        <f t="shared" si="29"/>
        <v>18713187.439999998</v>
      </c>
      <c r="AQ45" s="16">
        <f t="shared" si="30"/>
        <v>18713187.439999998</v>
      </c>
      <c r="AR45" s="16">
        <f t="shared" si="30"/>
        <v>18713187.439999998</v>
      </c>
      <c r="AS45" s="16">
        <f t="shared" si="30"/>
        <v>18713187.439999998</v>
      </c>
      <c r="AT45" s="16">
        <f t="shared" si="30"/>
        <v>18713187.439999998</v>
      </c>
      <c r="AU45" s="16">
        <f t="shared" si="30"/>
        <v>18713187.439999998</v>
      </c>
      <c r="AV45" s="16">
        <f t="shared" si="30"/>
        <v>18713187.439999998</v>
      </c>
      <c r="AW45" s="16">
        <f t="shared" si="30"/>
        <v>18713187.439999998</v>
      </c>
      <c r="AX45" s="16">
        <f t="shared" si="30"/>
        <v>18713187.439999998</v>
      </c>
      <c r="AY45" s="16">
        <f t="shared" si="30"/>
        <v>18713187.439999998</v>
      </c>
      <c r="AZ45" s="16">
        <f t="shared" si="30"/>
        <v>18713187.439999998</v>
      </c>
      <c r="BA45" s="16">
        <f t="shared" si="31"/>
        <v>18713187.439999998</v>
      </c>
      <c r="BB45" s="16">
        <f t="shared" si="31"/>
        <v>18713187.439999998</v>
      </c>
      <c r="BC45" s="16">
        <f t="shared" si="31"/>
        <v>18713187.439999998</v>
      </c>
      <c r="BD45" s="16">
        <f t="shared" si="31"/>
        <v>18713187.439999998</v>
      </c>
      <c r="BE45" s="16">
        <f t="shared" si="31"/>
        <v>18713187.439999998</v>
      </c>
      <c r="BF45" s="16">
        <f t="shared" si="31"/>
        <v>18713187.439999998</v>
      </c>
      <c r="BG45" s="16">
        <f t="shared" si="31"/>
        <v>18713187.439999998</v>
      </c>
      <c r="BH45" s="16">
        <f t="shared" si="31"/>
        <v>18713187.439999998</v>
      </c>
      <c r="BI45" s="16">
        <f t="shared" si="31"/>
        <v>18713187.439999998</v>
      </c>
      <c r="BJ45" s="16">
        <f t="shared" si="31"/>
        <v>18713187.439999998</v>
      </c>
      <c r="BK45" s="16">
        <f t="shared" si="32"/>
        <v>18713187.439999998</v>
      </c>
      <c r="BL45" s="16">
        <f t="shared" si="32"/>
        <v>18713187.439999998</v>
      </c>
      <c r="BM45" s="16">
        <f t="shared" si="32"/>
        <v>18713187.439999998</v>
      </c>
      <c r="BN45" s="16">
        <f t="shared" si="32"/>
        <v>18713187.439999998</v>
      </c>
      <c r="BO45" s="16">
        <f t="shared" si="32"/>
        <v>18713187.439999998</v>
      </c>
      <c r="BP45" s="16">
        <f t="shared" si="32"/>
        <v>18713187.439999998</v>
      </c>
      <c r="BQ45" s="16">
        <f t="shared" si="32"/>
        <v>18713187.439999998</v>
      </c>
      <c r="BR45" s="16">
        <f t="shared" si="32"/>
        <v>18713187.439999998</v>
      </c>
      <c r="BS45" s="16">
        <f t="shared" si="32"/>
        <v>18713187.439999998</v>
      </c>
    </row>
    <row r="46" spans="1:71" x14ac:dyDescent="0.35">
      <c r="A46" s="15" t="str">
        <f t="shared" ref="A46:J46" si="36">A33</f>
        <v>Found on tab Corporate Headquarters</v>
      </c>
      <c r="B46" s="15" t="str">
        <f t="shared" si="36"/>
        <v>D0101337</v>
      </c>
      <c r="C46" s="15" t="str">
        <f t="shared" si="36"/>
        <v>Base Rates</v>
      </c>
      <c r="D46" s="15" t="str">
        <f t="shared" si="36"/>
        <v/>
      </c>
      <c r="E46" s="15">
        <f t="shared" si="36"/>
        <v>38900</v>
      </c>
      <c r="F46" s="15" t="str">
        <f t="shared" si="36"/>
        <v>NCP-13727</v>
      </c>
      <c r="G46" s="15" t="str">
        <f t="shared" si="36"/>
        <v>Corporate Headquarters Land</v>
      </c>
      <c r="H46" s="15" t="str">
        <f t="shared" si="36"/>
        <v>Electric General Plant</v>
      </c>
      <c r="I46" s="15" t="str">
        <f t="shared" si="36"/>
        <v>General Offices</v>
      </c>
      <c r="J46" s="15" t="str">
        <f t="shared" si="36"/>
        <v>TAMPA Corporate HQ</v>
      </c>
      <c r="K46" s="16">
        <f>SUM($K33:K33)/13</f>
        <v>0</v>
      </c>
      <c r="L46" s="16">
        <f>SUM($K33:L33)/13</f>
        <v>0</v>
      </c>
      <c r="M46" s="16">
        <f>SUM($K33:M33)/13</f>
        <v>0</v>
      </c>
      <c r="N46" s="16">
        <f>SUM($K33:N33)/13</f>
        <v>0</v>
      </c>
      <c r="O46" s="16">
        <f>SUM($K33:O33)/13</f>
        <v>0</v>
      </c>
      <c r="P46" s="16">
        <f>SUM($K33:P33)/13</f>
        <v>0</v>
      </c>
      <c r="Q46" s="16">
        <f>SUM($K33:Q33)/13</f>
        <v>0</v>
      </c>
      <c r="R46" s="16">
        <f>SUM($K33:R33)/13</f>
        <v>0</v>
      </c>
      <c r="S46" s="16">
        <f>SUM($K33:S33)/13</f>
        <v>0</v>
      </c>
      <c r="T46" s="16">
        <f>SUM($K33:T33)/13</f>
        <v>0</v>
      </c>
      <c r="U46" s="16">
        <f>SUM($K33:U33)/13</f>
        <v>0</v>
      </c>
      <c r="V46" s="16">
        <f>SUM($K33:V33)/13</f>
        <v>0</v>
      </c>
      <c r="W46" s="16">
        <f t="shared" si="28"/>
        <v>0</v>
      </c>
      <c r="X46" s="16">
        <f t="shared" si="28"/>
        <v>0</v>
      </c>
      <c r="Y46" s="16">
        <f t="shared" si="28"/>
        <v>0</v>
      </c>
      <c r="Z46" s="16">
        <f t="shared" si="28"/>
        <v>0</v>
      </c>
      <c r="AA46" s="16">
        <f t="shared" si="28"/>
        <v>0</v>
      </c>
      <c r="AB46" s="16">
        <f t="shared" si="28"/>
        <v>708868.9384615384</v>
      </c>
      <c r="AC46" s="16">
        <f t="shared" si="28"/>
        <v>1417737.8769230768</v>
      </c>
      <c r="AD46" s="16">
        <f t="shared" si="28"/>
        <v>2126606.8153846152</v>
      </c>
      <c r="AE46" s="16">
        <f t="shared" si="28"/>
        <v>2835475.7538461536</v>
      </c>
      <c r="AF46" s="16">
        <f t="shared" si="28"/>
        <v>3544344.6923076925</v>
      </c>
      <c r="AG46" s="16">
        <f t="shared" si="29"/>
        <v>4253213.6307692314</v>
      </c>
      <c r="AH46" s="16">
        <f t="shared" si="29"/>
        <v>4962082.5692307698</v>
      </c>
      <c r="AI46" s="16">
        <f t="shared" si="29"/>
        <v>5670951.5076923082</v>
      </c>
      <c r="AJ46" s="16">
        <f t="shared" si="29"/>
        <v>6379820.4461538475</v>
      </c>
      <c r="AK46" s="16">
        <f t="shared" si="29"/>
        <v>7088689.3846153859</v>
      </c>
      <c r="AL46" s="16">
        <f t="shared" si="29"/>
        <v>7797558.3230769243</v>
      </c>
      <c r="AM46" s="16">
        <f t="shared" si="29"/>
        <v>8506427.2615384627</v>
      </c>
      <c r="AN46" s="16">
        <f t="shared" si="29"/>
        <v>9215296.2000000011</v>
      </c>
      <c r="AO46" s="16">
        <f t="shared" si="29"/>
        <v>9215296.2000000011</v>
      </c>
      <c r="AP46" s="16">
        <f t="shared" si="29"/>
        <v>9215296.2000000011</v>
      </c>
      <c r="AQ46" s="16">
        <f t="shared" si="30"/>
        <v>9215296.2000000011</v>
      </c>
      <c r="AR46" s="16">
        <f t="shared" si="30"/>
        <v>9215296.2000000011</v>
      </c>
      <c r="AS46" s="16">
        <f t="shared" si="30"/>
        <v>9215296.2000000011</v>
      </c>
      <c r="AT46" s="16">
        <f t="shared" si="30"/>
        <v>9215296.2000000011</v>
      </c>
      <c r="AU46" s="16">
        <f t="shared" si="30"/>
        <v>9215296.2000000011</v>
      </c>
      <c r="AV46" s="16">
        <f t="shared" si="30"/>
        <v>9215296.2000000011</v>
      </c>
      <c r="AW46" s="16">
        <f t="shared" si="30"/>
        <v>9215296.2000000011</v>
      </c>
      <c r="AX46" s="16">
        <f t="shared" si="30"/>
        <v>9215296.2000000011</v>
      </c>
      <c r="AY46" s="16">
        <f t="shared" si="30"/>
        <v>9215296.2000000011</v>
      </c>
      <c r="AZ46" s="16">
        <f t="shared" si="30"/>
        <v>9215296.2000000011</v>
      </c>
      <c r="BA46" s="16">
        <f t="shared" si="31"/>
        <v>9215296.2000000011</v>
      </c>
      <c r="BB46" s="16">
        <f t="shared" si="31"/>
        <v>9215296.2000000011</v>
      </c>
      <c r="BC46" s="16">
        <f t="shared" si="31"/>
        <v>9215296.2000000011</v>
      </c>
      <c r="BD46" s="16">
        <f t="shared" si="31"/>
        <v>9215296.2000000011</v>
      </c>
      <c r="BE46" s="16">
        <f t="shared" si="31"/>
        <v>9215296.2000000011</v>
      </c>
      <c r="BF46" s="16">
        <f t="shared" si="31"/>
        <v>9215296.2000000011</v>
      </c>
      <c r="BG46" s="16">
        <f t="shared" si="31"/>
        <v>9215296.2000000011</v>
      </c>
      <c r="BH46" s="16">
        <f t="shared" si="31"/>
        <v>9215296.2000000011</v>
      </c>
      <c r="BI46" s="16">
        <f t="shared" si="31"/>
        <v>9215296.2000000011</v>
      </c>
      <c r="BJ46" s="16">
        <f t="shared" si="31"/>
        <v>9215296.2000000011</v>
      </c>
      <c r="BK46" s="16">
        <f t="shared" si="32"/>
        <v>9215296.2000000011</v>
      </c>
      <c r="BL46" s="16">
        <f t="shared" si="32"/>
        <v>9215296.2000000011</v>
      </c>
      <c r="BM46" s="16">
        <f t="shared" si="32"/>
        <v>9215296.2000000011</v>
      </c>
      <c r="BN46" s="16">
        <f t="shared" si="32"/>
        <v>9215296.2000000011</v>
      </c>
      <c r="BO46" s="16">
        <f t="shared" si="32"/>
        <v>9215296.2000000011</v>
      </c>
      <c r="BP46" s="16">
        <f t="shared" si="32"/>
        <v>9215296.2000000011</v>
      </c>
      <c r="BQ46" s="16">
        <f t="shared" si="32"/>
        <v>9215296.2000000011</v>
      </c>
      <c r="BR46" s="16">
        <f t="shared" si="32"/>
        <v>9215296.2000000011</v>
      </c>
      <c r="BS46" s="16">
        <f t="shared" si="32"/>
        <v>9215296.2000000011</v>
      </c>
    </row>
    <row r="47" spans="1:71" x14ac:dyDescent="0.35">
      <c r="A47" s="15" t="str">
        <f t="shared" ref="A47:J47" si="37">A34</f>
        <v>Found on tab Corporate Headquarters</v>
      </c>
      <c r="B47" s="15" t="str">
        <f t="shared" si="37"/>
        <v>D0101338</v>
      </c>
      <c r="C47" s="15" t="str">
        <f t="shared" si="37"/>
        <v>Base Rates</v>
      </c>
      <c r="D47" s="15" t="str">
        <f t="shared" si="37"/>
        <v/>
      </c>
      <c r="E47" s="15">
        <f t="shared" si="37"/>
        <v>39000</v>
      </c>
      <c r="F47" s="15" t="str">
        <f t="shared" si="37"/>
        <v>CRR-14416</v>
      </c>
      <c r="G47" s="15" t="str">
        <f t="shared" si="37"/>
        <v>Corporate Headquarters</v>
      </c>
      <c r="H47" s="15" t="str">
        <f t="shared" si="37"/>
        <v>Electric General Plant</v>
      </c>
      <c r="I47" s="15" t="str">
        <f t="shared" si="37"/>
        <v>General Offices</v>
      </c>
      <c r="J47" s="15" t="str">
        <f t="shared" si="37"/>
        <v>TAMPA Corporate HQ</v>
      </c>
      <c r="K47" s="16">
        <f>SUM($K34:K34)/13</f>
        <v>0</v>
      </c>
      <c r="L47" s="16">
        <f>SUM($K34:L34)/13</f>
        <v>0</v>
      </c>
      <c r="M47" s="16">
        <f>SUM($K34:M34)/13</f>
        <v>0</v>
      </c>
      <c r="N47" s="16">
        <f>SUM($K34:N34)/13</f>
        <v>0</v>
      </c>
      <c r="O47" s="16">
        <f>SUM($K34:O34)/13</f>
        <v>0</v>
      </c>
      <c r="P47" s="16">
        <f>SUM($K34:P34)/13</f>
        <v>0</v>
      </c>
      <c r="Q47" s="16">
        <f>SUM($K34:Q34)/13</f>
        <v>0</v>
      </c>
      <c r="R47" s="16">
        <f>SUM($K34:R34)/13</f>
        <v>0</v>
      </c>
      <c r="S47" s="16">
        <f>SUM($K34:S34)/13</f>
        <v>0</v>
      </c>
      <c r="T47" s="16">
        <f>SUM($K34:T34)/13</f>
        <v>0</v>
      </c>
      <c r="U47" s="16">
        <f>SUM($K34:U34)/13</f>
        <v>0</v>
      </c>
      <c r="V47" s="16">
        <f>SUM($K34:V34)/13</f>
        <v>0</v>
      </c>
      <c r="W47" s="16">
        <f t="shared" si="28"/>
        <v>0</v>
      </c>
      <c r="X47" s="16">
        <f t="shared" si="28"/>
        <v>0</v>
      </c>
      <c r="Y47" s="16">
        <f t="shared" si="28"/>
        <v>0</v>
      </c>
      <c r="Z47" s="16">
        <f t="shared" si="28"/>
        <v>0</v>
      </c>
      <c r="AA47" s="16">
        <f t="shared" si="28"/>
        <v>0</v>
      </c>
      <c r="AB47" s="16">
        <f t="shared" si="28"/>
        <v>6323582.8761538453</v>
      </c>
      <c r="AC47" s="16">
        <f t="shared" si="28"/>
        <v>13045139.363076922</v>
      </c>
      <c r="AD47" s="16">
        <f t="shared" si="28"/>
        <v>19864310.739230767</v>
      </c>
      <c r="AE47" s="16">
        <f t="shared" si="28"/>
        <v>26685872.88461538</v>
      </c>
      <c r="AF47" s="16">
        <f t="shared" si="28"/>
        <v>33509825.799230762</v>
      </c>
      <c r="AG47" s="16">
        <f t="shared" si="29"/>
        <v>40335918.581538454</v>
      </c>
      <c r="AH47" s="16">
        <f t="shared" si="29"/>
        <v>47163605.209999993</v>
      </c>
      <c r="AI47" s="16">
        <f t="shared" si="29"/>
        <v>53991891.864615373</v>
      </c>
      <c r="AJ47" s="16">
        <f t="shared" si="29"/>
        <v>60820178.519230761</v>
      </c>
      <c r="AK47" s="16">
        <f t="shared" si="29"/>
        <v>67648465.173846141</v>
      </c>
      <c r="AL47" s="16">
        <f t="shared" si="29"/>
        <v>74476751.828461528</v>
      </c>
      <c r="AM47" s="16">
        <f t="shared" si="29"/>
        <v>81305038.483076915</v>
      </c>
      <c r="AN47" s="16">
        <f t="shared" si="29"/>
        <v>88133325.137692302</v>
      </c>
      <c r="AO47" s="16">
        <f t="shared" si="29"/>
        <v>88638028.916153833</v>
      </c>
      <c r="AP47" s="16">
        <f t="shared" si="29"/>
        <v>88744759.083846122</v>
      </c>
      <c r="AQ47" s="16">
        <f t="shared" si="30"/>
        <v>88753874.362307683</v>
      </c>
      <c r="AR47" s="16">
        <f t="shared" si="30"/>
        <v>88760598.87153846</v>
      </c>
      <c r="AS47" s="16">
        <f t="shared" si="30"/>
        <v>88764932.61153844</v>
      </c>
      <c r="AT47" s="16">
        <f t="shared" si="30"/>
        <v>88767126.483846158</v>
      </c>
      <c r="AU47" s="16">
        <f t="shared" si="30"/>
        <v>88767726.50999999</v>
      </c>
      <c r="AV47" s="16">
        <f t="shared" si="30"/>
        <v>88767726.50999999</v>
      </c>
      <c r="AW47" s="16">
        <f t="shared" si="30"/>
        <v>88767726.50999999</v>
      </c>
      <c r="AX47" s="16">
        <f t="shared" si="30"/>
        <v>88767726.50999999</v>
      </c>
      <c r="AY47" s="16">
        <f t="shared" si="30"/>
        <v>88767726.50999999</v>
      </c>
      <c r="AZ47" s="16">
        <f t="shared" si="30"/>
        <v>88767726.50999999</v>
      </c>
      <c r="BA47" s="16">
        <f t="shared" si="31"/>
        <v>88767726.50999999</v>
      </c>
      <c r="BB47" s="16">
        <f t="shared" si="31"/>
        <v>88767726.50999999</v>
      </c>
      <c r="BC47" s="16">
        <f t="shared" si="31"/>
        <v>88767726.50999999</v>
      </c>
      <c r="BD47" s="16">
        <f t="shared" si="31"/>
        <v>88767726.50999999</v>
      </c>
      <c r="BE47" s="16">
        <f t="shared" si="31"/>
        <v>88767726.50999999</v>
      </c>
      <c r="BF47" s="16">
        <f t="shared" si="31"/>
        <v>88767726.50999999</v>
      </c>
      <c r="BG47" s="16">
        <f t="shared" si="31"/>
        <v>88767726.50999999</v>
      </c>
      <c r="BH47" s="16">
        <f t="shared" si="31"/>
        <v>88767726.50999999</v>
      </c>
      <c r="BI47" s="16">
        <f t="shared" si="31"/>
        <v>88767726.50999999</v>
      </c>
      <c r="BJ47" s="16">
        <f t="shared" si="31"/>
        <v>88767726.50999999</v>
      </c>
      <c r="BK47" s="16">
        <f t="shared" si="32"/>
        <v>88767726.50999999</v>
      </c>
      <c r="BL47" s="16">
        <f t="shared" si="32"/>
        <v>88767726.50999999</v>
      </c>
      <c r="BM47" s="16">
        <f t="shared" si="32"/>
        <v>88767726.50999999</v>
      </c>
      <c r="BN47" s="16">
        <f t="shared" si="32"/>
        <v>88767726.50999999</v>
      </c>
      <c r="BO47" s="16">
        <f t="shared" si="32"/>
        <v>88767726.50999999</v>
      </c>
      <c r="BP47" s="16">
        <f t="shared" si="32"/>
        <v>88767726.50999999</v>
      </c>
      <c r="BQ47" s="16">
        <f t="shared" si="32"/>
        <v>88767726.50999999</v>
      </c>
      <c r="BR47" s="16">
        <f t="shared" si="32"/>
        <v>88767726.50999999</v>
      </c>
      <c r="BS47" s="16">
        <f t="shared" si="32"/>
        <v>88767726.50999999</v>
      </c>
    </row>
    <row r="48" spans="1:71" x14ac:dyDescent="0.35">
      <c r="A48" s="15" t="str">
        <f t="shared" ref="A48:J48" si="38">A35</f>
        <v>Found on tab Corporate Headquarters</v>
      </c>
      <c r="B48" s="15" t="str">
        <f t="shared" si="38"/>
        <v>NCP-13727</v>
      </c>
      <c r="C48" s="15" t="str">
        <f t="shared" si="38"/>
        <v>Base Rates</v>
      </c>
      <c r="D48" s="15" t="str">
        <f t="shared" si="38"/>
        <v>CORPORATE SERVICES</v>
      </c>
      <c r="E48" s="15">
        <f t="shared" si="38"/>
        <v>38900</v>
      </c>
      <c r="F48" s="15" t="str">
        <f t="shared" si="38"/>
        <v>NCP-13727</v>
      </c>
      <c r="G48" s="15" t="str">
        <f t="shared" si="38"/>
        <v>Corporate Headquarters Land</v>
      </c>
      <c r="H48" s="15" t="str">
        <f t="shared" si="38"/>
        <v>Electric General Plant</v>
      </c>
      <c r="I48" s="15" t="str">
        <f t="shared" si="38"/>
        <v>General Offices</v>
      </c>
      <c r="J48" s="15" t="str">
        <f t="shared" si="38"/>
        <v>TAMPA Corporate HQ</v>
      </c>
      <c r="K48" s="16">
        <f>SUM($K35:K35)/13</f>
        <v>0</v>
      </c>
      <c r="L48" s="16">
        <f>SUM($K35:L35)/13</f>
        <v>0</v>
      </c>
      <c r="M48" s="16">
        <f>SUM($K35:M35)/13</f>
        <v>0</v>
      </c>
      <c r="N48" s="16">
        <f>SUM($K35:N35)/13</f>
        <v>0</v>
      </c>
      <c r="O48" s="16">
        <f>SUM($K35:O35)/13</f>
        <v>0</v>
      </c>
      <c r="P48" s="16">
        <f>SUM($K35:P35)/13</f>
        <v>0</v>
      </c>
      <c r="Q48" s="16">
        <f>SUM($K35:Q35)/13</f>
        <v>0</v>
      </c>
      <c r="R48" s="16">
        <f>SUM($K35:R35)/13</f>
        <v>0</v>
      </c>
      <c r="S48" s="16">
        <f>SUM($K35:S35)/13</f>
        <v>0</v>
      </c>
      <c r="T48" s="16">
        <f>SUM($K35:T35)/13</f>
        <v>0</v>
      </c>
      <c r="U48" s="16">
        <f>SUM($K35:U35)/13</f>
        <v>0</v>
      </c>
      <c r="V48" s="16">
        <f>SUM($K35:V35)/13</f>
        <v>0</v>
      </c>
      <c r="W48" s="16">
        <f t="shared" si="28"/>
        <v>0</v>
      </c>
      <c r="X48" s="16">
        <f t="shared" si="28"/>
        <v>0</v>
      </c>
      <c r="Y48" s="16">
        <f t="shared" si="28"/>
        <v>0</v>
      </c>
      <c r="Z48" s="16">
        <f t="shared" si="28"/>
        <v>0</v>
      </c>
      <c r="AA48" s="16">
        <f t="shared" si="28"/>
        <v>0</v>
      </c>
      <c r="AB48" s="16">
        <f t="shared" si="28"/>
        <v>59833.444615384615</v>
      </c>
      <c r="AC48" s="16">
        <f t="shared" si="28"/>
        <v>119666.88923076923</v>
      </c>
      <c r="AD48" s="16">
        <f t="shared" si="28"/>
        <v>179500.33384615384</v>
      </c>
      <c r="AE48" s="16">
        <f t="shared" si="28"/>
        <v>239333.77846153846</v>
      </c>
      <c r="AF48" s="16">
        <f t="shared" si="28"/>
        <v>299167.22307692311</v>
      </c>
      <c r="AG48" s="16">
        <f t="shared" si="29"/>
        <v>359000.66769230773</v>
      </c>
      <c r="AH48" s="16">
        <f t="shared" si="29"/>
        <v>418834.11230769235</v>
      </c>
      <c r="AI48" s="16">
        <f t="shared" si="29"/>
        <v>478667.55692307703</v>
      </c>
      <c r="AJ48" s="16">
        <f t="shared" si="29"/>
        <v>538501.00153846166</v>
      </c>
      <c r="AK48" s="16">
        <f t="shared" si="29"/>
        <v>598334.44615384634</v>
      </c>
      <c r="AL48" s="16">
        <f t="shared" si="29"/>
        <v>658167.8907692309</v>
      </c>
      <c r="AM48" s="16">
        <f t="shared" si="29"/>
        <v>718001.33538461546</v>
      </c>
      <c r="AN48" s="16">
        <f t="shared" si="29"/>
        <v>777834.78</v>
      </c>
      <c r="AO48" s="16">
        <f t="shared" si="29"/>
        <v>777834.78</v>
      </c>
      <c r="AP48" s="16">
        <f t="shared" si="29"/>
        <v>777834.78</v>
      </c>
      <c r="AQ48" s="16">
        <f t="shared" si="30"/>
        <v>777834.78</v>
      </c>
      <c r="AR48" s="16">
        <f t="shared" si="30"/>
        <v>777834.78</v>
      </c>
      <c r="AS48" s="16">
        <f t="shared" si="30"/>
        <v>777834.78</v>
      </c>
      <c r="AT48" s="16">
        <f t="shared" si="30"/>
        <v>777834.78</v>
      </c>
      <c r="AU48" s="16">
        <f t="shared" si="30"/>
        <v>777834.78</v>
      </c>
      <c r="AV48" s="16">
        <f t="shared" si="30"/>
        <v>777834.78</v>
      </c>
      <c r="AW48" s="16">
        <f t="shared" si="30"/>
        <v>777834.78</v>
      </c>
      <c r="AX48" s="16">
        <f t="shared" si="30"/>
        <v>777834.78</v>
      </c>
      <c r="AY48" s="16">
        <f t="shared" si="30"/>
        <v>777834.78</v>
      </c>
      <c r="AZ48" s="16">
        <f t="shared" si="30"/>
        <v>777834.78</v>
      </c>
      <c r="BA48" s="16">
        <f t="shared" si="31"/>
        <v>777834.78</v>
      </c>
      <c r="BB48" s="16">
        <f t="shared" si="31"/>
        <v>777834.78</v>
      </c>
      <c r="BC48" s="16">
        <f t="shared" si="31"/>
        <v>777834.78</v>
      </c>
      <c r="BD48" s="16">
        <f t="shared" si="31"/>
        <v>777834.78</v>
      </c>
      <c r="BE48" s="16">
        <f t="shared" si="31"/>
        <v>777834.78</v>
      </c>
      <c r="BF48" s="16">
        <f t="shared" si="31"/>
        <v>777834.78</v>
      </c>
      <c r="BG48" s="16">
        <f t="shared" si="31"/>
        <v>777834.78</v>
      </c>
      <c r="BH48" s="16">
        <f t="shared" si="31"/>
        <v>777834.78</v>
      </c>
      <c r="BI48" s="16">
        <f t="shared" si="31"/>
        <v>777834.78</v>
      </c>
      <c r="BJ48" s="16">
        <f t="shared" si="31"/>
        <v>777834.78</v>
      </c>
      <c r="BK48" s="16">
        <f t="shared" si="32"/>
        <v>777834.78</v>
      </c>
      <c r="BL48" s="16">
        <f t="shared" si="32"/>
        <v>777834.78</v>
      </c>
      <c r="BM48" s="16">
        <f t="shared" si="32"/>
        <v>777834.78</v>
      </c>
      <c r="BN48" s="16">
        <f t="shared" si="32"/>
        <v>777834.78</v>
      </c>
      <c r="BO48" s="16">
        <f t="shared" si="32"/>
        <v>777834.78</v>
      </c>
      <c r="BP48" s="16">
        <f t="shared" si="32"/>
        <v>777834.78</v>
      </c>
      <c r="BQ48" s="16">
        <f t="shared" si="32"/>
        <v>777834.78</v>
      </c>
      <c r="BR48" s="16">
        <f t="shared" si="32"/>
        <v>777834.78</v>
      </c>
      <c r="BS48" s="16">
        <f t="shared" si="32"/>
        <v>777834.78</v>
      </c>
    </row>
    <row r="50" spans="1:71" ht="15" thickBot="1" x14ac:dyDescent="0.4">
      <c r="I50" s="69"/>
      <c r="J50" s="52" t="s">
        <v>159</v>
      </c>
      <c r="K50" s="70">
        <f t="shared" ref="K50:AP50" si="39">SUM(K42:K49)</f>
        <v>0</v>
      </c>
      <c r="L50" s="70">
        <f t="shared" si="39"/>
        <v>0</v>
      </c>
      <c r="M50" s="70">
        <f t="shared" si="39"/>
        <v>0</v>
      </c>
      <c r="N50" s="70">
        <f t="shared" si="39"/>
        <v>0</v>
      </c>
      <c r="O50" s="70">
        <f t="shared" si="39"/>
        <v>0</v>
      </c>
      <c r="P50" s="70">
        <f t="shared" si="39"/>
        <v>0</v>
      </c>
      <c r="Q50" s="70">
        <f t="shared" si="39"/>
        <v>0</v>
      </c>
      <c r="R50" s="70">
        <f t="shared" si="39"/>
        <v>0</v>
      </c>
      <c r="S50" s="70">
        <f t="shared" si="39"/>
        <v>0</v>
      </c>
      <c r="T50" s="70">
        <f t="shared" si="39"/>
        <v>0</v>
      </c>
      <c r="U50" s="70">
        <f t="shared" si="39"/>
        <v>0</v>
      </c>
      <c r="V50" s="70">
        <f t="shared" si="39"/>
        <v>0</v>
      </c>
      <c r="W50" s="70">
        <f t="shared" si="39"/>
        <v>1470482.2646153844</v>
      </c>
      <c r="X50" s="70">
        <f t="shared" si="39"/>
        <v>2909958.2215384613</v>
      </c>
      <c r="Y50" s="70">
        <f t="shared" si="39"/>
        <v>4349434.1784615377</v>
      </c>
      <c r="Z50" s="70">
        <f t="shared" si="39"/>
        <v>5788910.1353846146</v>
      </c>
      <c r="AA50" s="70">
        <f t="shared" si="39"/>
        <v>7228386.0923076915</v>
      </c>
      <c r="AB50" s="70">
        <f t="shared" si="39"/>
        <v>22094897.216153845</v>
      </c>
      <c r="AC50" s="70">
        <f t="shared" si="39"/>
        <v>37359381.950769231</v>
      </c>
      <c r="AD50" s="70">
        <f t="shared" si="39"/>
        <v>52721481.574615374</v>
      </c>
      <c r="AE50" s="70">
        <f t="shared" si="39"/>
        <v>68085971.967692301</v>
      </c>
      <c r="AF50" s="70">
        <f t="shared" si="39"/>
        <v>83452853.129999995</v>
      </c>
      <c r="AG50" s="70">
        <f t="shared" si="39"/>
        <v>98821874.159999982</v>
      </c>
      <c r="AH50" s="70">
        <f t="shared" si="39"/>
        <v>114192489.03615384</v>
      </c>
      <c r="AI50" s="83">
        <f t="shared" si="39"/>
        <v>129563703.93846153</v>
      </c>
      <c r="AJ50" s="70">
        <f t="shared" si="39"/>
        <v>143464436.57615381</v>
      </c>
      <c r="AK50" s="70">
        <f t="shared" si="39"/>
        <v>157396175.52153847</v>
      </c>
      <c r="AL50" s="70">
        <f t="shared" si="39"/>
        <v>171327914.46692306</v>
      </c>
      <c r="AM50" s="70">
        <f t="shared" si="39"/>
        <v>185259653.41230765</v>
      </c>
      <c r="AN50" s="70">
        <f t="shared" si="39"/>
        <v>199191392.35769227</v>
      </c>
      <c r="AO50" s="70">
        <f t="shared" si="39"/>
        <v>199696096.13615379</v>
      </c>
      <c r="AP50" s="70">
        <f t="shared" si="39"/>
        <v>199802826.30384609</v>
      </c>
      <c r="AQ50" s="70">
        <f t="shared" ref="AQ50:BS50" si="40">SUM(AQ42:AQ49)</f>
        <v>199811941.58230767</v>
      </c>
      <c r="AR50" s="70">
        <f t="shared" si="40"/>
        <v>199818666.09153843</v>
      </c>
      <c r="AS50" s="70">
        <f t="shared" si="40"/>
        <v>199822999.83153841</v>
      </c>
      <c r="AT50" s="70">
        <f t="shared" si="40"/>
        <v>199825193.70384613</v>
      </c>
      <c r="AU50" s="70">
        <f t="shared" si="40"/>
        <v>199825793.72999996</v>
      </c>
      <c r="AV50" s="70">
        <f t="shared" si="40"/>
        <v>199825793.72999996</v>
      </c>
      <c r="AW50" s="70">
        <f t="shared" si="40"/>
        <v>199825793.72999996</v>
      </c>
      <c r="AX50" s="70">
        <f t="shared" si="40"/>
        <v>199825793.72999996</v>
      </c>
      <c r="AY50" s="70">
        <f t="shared" si="40"/>
        <v>199825793.72999996</v>
      </c>
      <c r="AZ50" s="70">
        <f t="shared" si="40"/>
        <v>199825793.72999996</v>
      </c>
      <c r="BA50" s="70">
        <f t="shared" si="40"/>
        <v>199825793.72999996</v>
      </c>
      <c r="BB50" s="70">
        <f t="shared" si="40"/>
        <v>199825793.72999996</v>
      </c>
      <c r="BC50" s="70">
        <f t="shared" si="40"/>
        <v>199825793.72999996</v>
      </c>
      <c r="BD50" s="70">
        <f t="shared" si="40"/>
        <v>199825793.72999996</v>
      </c>
      <c r="BE50" s="70">
        <f t="shared" si="40"/>
        <v>199825793.72999996</v>
      </c>
      <c r="BF50" s="70">
        <f t="shared" si="40"/>
        <v>199825793.72999996</v>
      </c>
      <c r="BG50" s="70">
        <f t="shared" si="40"/>
        <v>199825793.72999996</v>
      </c>
      <c r="BH50" s="70">
        <f t="shared" si="40"/>
        <v>199825793.72999996</v>
      </c>
      <c r="BI50" s="70">
        <f t="shared" si="40"/>
        <v>199825793.72999996</v>
      </c>
      <c r="BJ50" s="70">
        <f t="shared" si="40"/>
        <v>199825793.72999996</v>
      </c>
      <c r="BK50" s="70">
        <f t="shared" si="40"/>
        <v>199825793.72999996</v>
      </c>
      <c r="BL50" s="70">
        <f t="shared" si="40"/>
        <v>199825793.72999996</v>
      </c>
      <c r="BM50" s="70">
        <f t="shared" si="40"/>
        <v>199825793.72999996</v>
      </c>
      <c r="BN50" s="70">
        <f t="shared" si="40"/>
        <v>199825793.72999996</v>
      </c>
      <c r="BO50" s="70">
        <f t="shared" si="40"/>
        <v>199825793.72999996</v>
      </c>
      <c r="BP50" s="70">
        <f t="shared" si="40"/>
        <v>199825793.72999996</v>
      </c>
      <c r="BQ50" s="70">
        <f t="shared" si="40"/>
        <v>199825793.72999996</v>
      </c>
      <c r="BR50" s="70">
        <f t="shared" si="40"/>
        <v>199825793.72999996</v>
      </c>
      <c r="BS50" s="70">
        <f t="shared" si="40"/>
        <v>199825793.72999996</v>
      </c>
    </row>
    <row r="51" spans="1:71" ht="15" thickTop="1" x14ac:dyDescent="0.35"/>
    <row r="53" spans="1:71" x14ac:dyDescent="0.35">
      <c r="A53" s="56" t="s">
        <v>133</v>
      </c>
      <c r="B53" s="56" t="s">
        <v>134</v>
      </c>
      <c r="C53" s="56" t="s">
        <v>136</v>
      </c>
      <c r="D53" s="56">
        <v>300</v>
      </c>
      <c r="E53" s="56" t="s">
        <v>137</v>
      </c>
      <c r="F53" s="57" t="s">
        <v>138</v>
      </c>
      <c r="G53" s="56" t="s">
        <v>139</v>
      </c>
      <c r="H53" s="56" t="s">
        <v>140</v>
      </c>
      <c r="I53" s="56" t="s">
        <v>141</v>
      </c>
      <c r="J53" s="67" t="s">
        <v>160</v>
      </c>
      <c r="K53" s="67" t="s">
        <v>161</v>
      </c>
      <c r="L53" s="59">
        <v>202401</v>
      </c>
      <c r="M53" s="59">
        <v>202402</v>
      </c>
      <c r="N53" s="59">
        <v>202403</v>
      </c>
      <c r="O53" s="59">
        <v>202404</v>
      </c>
      <c r="P53" s="59">
        <v>202405</v>
      </c>
      <c r="Q53" s="59">
        <v>202406</v>
      </c>
      <c r="R53" s="59">
        <v>202407</v>
      </c>
      <c r="S53" s="59">
        <v>202408</v>
      </c>
      <c r="T53" s="59">
        <v>202409</v>
      </c>
      <c r="U53" s="59">
        <v>202410</v>
      </c>
      <c r="V53" s="59">
        <v>202411</v>
      </c>
      <c r="W53" s="59">
        <v>202412</v>
      </c>
      <c r="X53" s="59">
        <v>202501</v>
      </c>
      <c r="Y53" s="59">
        <v>202502</v>
      </c>
      <c r="Z53" s="59">
        <v>202503</v>
      </c>
      <c r="AA53" s="59">
        <v>202504</v>
      </c>
      <c r="AB53" s="59">
        <v>202505</v>
      </c>
      <c r="AC53" s="59">
        <v>202506</v>
      </c>
      <c r="AD53" s="59">
        <v>202507</v>
      </c>
      <c r="AE53" s="59">
        <v>202508</v>
      </c>
      <c r="AF53" s="59">
        <v>202509</v>
      </c>
      <c r="AG53" s="59">
        <v>202510</v>
      </c>
      <c r="AH53" s="59">
        <v>202511</v>
      </c>
      <c r="AI53" s="59">
        <v>202512</v>
      </c>
      <c r="AJ53" s="59">
        <v>202601</v>
      </c>
      <c r="AK53" s="59">
        <v>202602</v>
      </c>
      <c r="AL53" s="59">
        <v>202603</v>
      </c>
      <c r="AM53" s="59">
        <v>202604</v>
      </c>
      <c r="AN53" s="59">
        <v>202605</v>
      </c>
      <c r="AO53" s="59">
        <v>202606</v>
      </c>
      <c r="AP53" s="59">
        <v>202607</v>
      </c>
      <c r="AQ53" s="59">
        <v>202608</v>
      </c>
      <c r="AR53" s="59">
        <v>202609</v>
      </c>
      <c r="AS53" s="59">
        <v>202610</v>
      </c>
      <c r="AT53" s="59">
        <v>202611</v>
      </c>
      <c r="AU53" s="59">
        <v>202612</v>
      </c>
      <c r="AV53" s="59">
        <v>202701</v>
      </c>
      <c r="AW53" s="59">
        <v>202702</v>
      </c>
      <c r="AX53" s="59">
        <v>202703</v>
      </c>
      <c r="AY53" s="59">
        <v>202704</v>
      </c>
      <c r="AZ53" s="59">
        <v>202705</v>
      </c>
      <c r="BA53" s="59">
        <v>202706</v>
      </c>
      <c r="BB53" s="59">
        <v>202707</v>
      </c>
      <c r="BC53" s="59">
        <v>202708</v>
      </c>
      <c r="BD53" s="59">
        <v>202709</v>
      </c>
      <c r="BE53" s="59">
        <v>202710</v>
      </c>
      <c r="BF53" s="59">
        <v>202711</v>
      </c>
      <c r="BG53" s="59">
        <v>202712</v>
      </c>
      <c r="BH53" s="59">
        <v>202801</v>
      </c>
      <c r="BI53" s="59">
        <v>202802</v>
      </c>
      <c r="BJ53" s="59">
        <v>202803</v>
      </c>
      <c r="BK53" s="59">
        <v>202804</v>
      </c>
      <c r="BL53" s="59">
        <v>202805</v>
      </c>
      <c r="BM53" s="59">
        <v>202806</v>
      </c>
      <c r="BN53" s="59">
        <v>202807</v>
      </c>
      <c r="BO53" s="59">
        <v>202808</v>
      </c>
      <c r="BP53" s="59">
        <v>202809</v>
      </c>
      <c r="BQ53" s="59">
        <v>202810</v>
      </c>
      <c r="BR53" s="59">
        <v>202811</v>
      </c>
      <c r="BS53" s="59">
        <v>202812</v>
      </c>
    </row>
    <row r="54" spans="1:71" x14ac:dyDescent="0.35">
      <c r="A54" s="15" t="str">
        <f>'Corporate Headq'!A16</f>
        <v>Found on tab Corporate Headquarters</v>
      </c>
      <c r="B54" s="15" t="str">
        <f>'Corporate Headq'!B16</f>
        <v>A2834759</v>
      </c>
      <c r="C54" s="15" t="str">
        <f>'Corporate Headq'!D16</f>
        <v/>
      </c>
      <c r="D54" s="15">
        <f>'Corporate Headq'!E16</f>
        <v>39000</v>
      </c>
      <c r="E54" s="15" t="str">
        <f>'Corporate Headq'!F16</f>
        <v>CRR-14416</v>
      </c>
      <c r="F54" s="15" t="str">
        <f>'Corporate Headq'!G16</f>
        <v>Corporate Headquarters</v>
      </c>
      <c r="G54" s="15" t="str">
        <f>'Corporate Headq'!H16</f>
        <v>Electric General Plant</v>
      </c>
      <c r="H54" s="15" t="str">
        <f>'Corporate Headq'!I16</f>
        <v>General Offices</v>
      </c>
      <c r="I54" s="15" t="str">
        <f>'Corporate Headq'!J16</f>
        <v>TAMPA Corporate HQ</v>
      </c>
      <c r="J54" s="71">
        <v>1.4E-2</v>
      </c>
      <c r="K54" s="71">
        <v>1.7000000000000001E-2</v>
      </c>
      <c r="L54" s="16">
        <f>'Corporate Headq'!K29*$J54/12</f>
        <v>0</v>
      </c>
      <c r="M54" s="16">
        <f>'Corporate Headq'!L29*$J54/12</f>
        <v>0</v>
      </c>
      <c r="N54" s="16">
        <f>'Corporate Headq'!M29*$J54/12</f>
        <v>0</v>
      </c>
      <c r="O54" s="16">
        <f>'Corporate Headq'!N29*$J54/12</f>
        <v>0</v>
      </c>
      <c r="P54" s="16">
        <f>'Corporate Headq'!O29*$J54/12</f>
        <v>0</v>
      </c>
      <c r="Q54" s="16">
        <f>'Corporate Headq'!P29*$J54/12</f>
        <v>0</v>
      </c>
      <c r="R54" s="16">
        <f>'Corporate Headq'!Q29*$J54/12</f>
        <v>0</v>
      </c>
      <c r="S54" s="16">
        <f>'Corporate Headq'!R29*$J54/12</f>
        <v>0</v>
      </c>
      <c r="T54" s="16">
        <f>'Corporate Headq'!S29*$J54/12</f>
        <v>0</v>
      </c>
      <c r="U54" s="16">
        <f>'Corporate Headq'!T29*$J54/12</f>
        <v>0</v>
      </c>
      <c r="V54" s="16">
        <f>'Corporate Headq'!U29*$J54/12</f>
        <v>0</v>
      </c>
      <c r="W54" s="16">
        <f>'Corporate Headq'!V29*$J54/12</f>
        <v>0</v>
      </c>
      <c r="X54" s="16">
        <f>'Corporate Headq'!W29*$K54/12</f>
        <v>0</v>
      </c>
      <c r="Y54" s="16">
        <f>'Corporate Headq'!X29*$K54/12</f>
        <v>0</v>
      </c>
      <c r="Z54" s="16">
        <f>'Corporate Headq'!Y29*$K54/12</f>
        <v>0</v>
      </c>
      <c r="AA54" s="16">
        <f>'Corporate Headq'!Z29*$K54/12</f>
        <v>0</v>
      </c>
      <c r="AB54" s="16">
        <f>'Corporate Headq'!AA29*$K54/12</f>
        <v>0</v>
      </c>
      <c r="AC54" s="16">
        <f>'Corporate Headq'!AB29*$K54/12</f>
        <v>4.7743366666666667</v>
      </c>
      <c r="AD54" s="16">
        <f>'Corporate Headq'!AC29*$K54/12</f>
        <v>4.7743366666666667</v>
      </c>
      <c r="AE54" s="16">
        <f>'Corporate Headq'!AD29*$K54/12</f>
        <v>4.7743366666666667</v>
      </c>
      <c r="AF54" s="16">
        <f>'Corporate Headq'!AE29*$K54/12</f>
        <v>4.7743366666666667</v>
      </c>
      <c r="AG54" s="16">
        <f>'Corporate Headq'!AF29*$K54/12</f>
        <v>4.7743366666666667</v>
      </c>
      <c r="AH54" s="16">
        <f>'Corporate Headq'!AG29*$K54/12</f>
        <v>4.7743366666666667</v>
      </c>
      <c r="AI54" s="16">
        <f>'Corporate Headq'!AH29*$K54/12</f>
        <v>4.7743366666666667</v>
      </c>
      <c r="AJ54" s="16">
        <f>'Corporate Headq'!AI29*$K54/12</f>
        <v>4.7743366666666667</v>
      </c>
      <c r="AK54" s="16">
        <f>'Corporate Headq'!AJ29*$K54/12</f>
        <v>4.7743366666666667</v>
      </c>
      <c r="AL54" s="16">
        <f>'Corporate Headq'!AK29*$K54/12</f>
        <v>4.7743366666666667</v>
      </c>
      <c r="AM54" s="16">
        <f>'Corporate Headq'!AL29*$K54/12</f>
        <v>4.7743366666666667</v>
      </c>
      <c r="AN54" s="16">
        <f>'Corporate Headq'!AM29*$K54/12</f>
        <v>4.7743366666666667</v>
      </c>
      <c r="AO54" s="16">
        <f>'Corporate Headq'!AN29*$K54/12</f>
        <v>4.7743366666666667</v>
      </c>
      <c r="AP54" s="16">
        <f>'Corporate Headq'!AO29*$K54/12</f>
        <v>4.7743366666666667</v>
      </c>
      <c r="AQ54" s="16">
        <f>'Corporate Headq'!AP29*$K54/12</f>
        <v>4.7743366666666667</v>
      </c>
      <c r="AR54" s="16">
        <f>'Corporate Headq'!AQ29*$K54/12</f>
        <v>4.7743366666666667</v>
      </c>
      <c r="AS54" s="16">
        <f>'Corporate Headq'!AR29*$K54/12</f>
        <v>4.7743366666666667</v>
      </c>
      <c r="AT54" s="16">
        <f>'Corporate Headq'!AS29*$K54/12</f>
        <v>4.7743366666666667</v>
      </c>
      <c r="AU54" s="16">
        <f>'Corporate Headq'!AT29*$K54/12</f>
        <v>4.7743366666666667</v>
      </c>
      <c r="AV54" s="16">
        <f>'Corporate Headq'!AU29*$K54/12</f>
        <v>4.7743366666666667</v>
      </c>
      <c r="AW54" s="16">
        <f>'Corporate Headq'!AV29*$K54/12</f>
        <v>4.7743366666666667</v>
      </c>
      <c r="AX54" s="16">
        <f>'Corporate Headq'!AW29*$K54/12</f>
        <v>4.7743366666666667</v>
      </c>
      <c r="AY54" s="16">
        <f>'Corporate Headq'!AX29*$K54/12</f>
        <v>4.7743366666666667</v>
      </c>
      <c r="AZ54" s="16">
        <f>'Corporate Headq'!AY29*$K54/12</f>
        <v>4.7743366666666667</v>
      </c>
      <c r="BA54" s="16">
        <f>'Corporate Headq'!AZ29*$K54/12</f>
        <v>4.7743366666666667</v>
      </c>
      <c r="BB54" s="16">
        <f>'Corporate Headq'!BA29*$K54/12</f>
        <v>4.7743366666666667</v>
      </c>
      <c r="BC54" s="16">
        <f>'Corporate Headq'!BB29*$K54/12</f>
        <v>4.7743366666666667</v>
      </c>
      <c r="BD54" s="16">
        <f>'Corporate Headq'!BC29*$K54/12</f>
        <v>4.7743366666666667</v>
      </c>
      <c r="BE54" s="16">
        <f>'Corporate Headq'!BD29*$K54/12</f>
        <v>4.7743366666666667</v>
      </c>
      <c r="BF54" s="16">
        <f>'Corporate Headq'!BE29*$K54/12</f>
        <v>4.7743366666666667</v>
      </c>
      <c r="BG54" s="16">
        <f>'Corporate Headq'!BF29*$K54/12</f>
        <v>4.7743366666666667</v>
      </c>
      <c r="BH54" s="16">
        <f>'Corporate Headq'!BG29*$K54/12</f>
        <v>4.7743366666666667</v>
      </c>
      <c r="BI54" s="16">
        <f>'Corporate Headq'!BH29*$K54/12</f>
        <v>4.7743366666666667</v>
      </c>
      <c r="BJ54" s="16">
        <f>'Corporate Headq'!BI29*$K54/12</f>
        <v>4.7743366666666667</v>
      </c>
      <c r="BK54" s="16">
        <f>'Corporate Headq'!BJ29*$K54/12</f>
        <v>4.7743366666666667</v>
      </c>
      <c r="BL54" s="16">
        <f>'Corporate Headq'!BK29*$K54/12</f>
        <v>4.7743366666666667</v>
      </c>
      <c r="BM54" s="16">
        <f>'Corporate Headq'!BL29*$K54/12</f>
        <v>4.7743366666666667</v>
      </c>
      <c r="BN54" s="16">
        <f>'Corporate Headq'!BM29*$K54/12</f>
        <v>4.7743366666666667</v>
      </c>
      <c r="BO54" s="16">
        <f>'Corporate Headq'!BN29*$K54/12</f>
        <v>4.7743366666666667</v>
      </c>
      <c r="BP54" s="16">
        <f>'Corporate Headq'!BO29*$K54/12</f>
        <v>4.7743366666666667</v>
      </c>
      <c r="BQ54" s="16">
        <f>'Corporate Headq'!BP29*$K54/12</f>
        <v>4.7743366666666667</v>
      </c>
      <c r="BR54" s="16">
        <f>'Corporate Headq'!BQ29*$K54/12</f>
        <v>4.7743366666666667</v>
      </c>
      <c r="BS54" s="16">
        <f>'Corporate Headq'!BR29*$K54/12</f>
        <v>4.7743366666666667</v>
      </c>
    </row>
    <row r="55" spans="1:71" x14ac:dyDescent="0.35">
      <c r="A55" s="15" t="str">
        <f>'Corporate Headq'!A17</f>
        <v>Found on tab Corporate Headquarters</v>
      </c>
      <c r="B55" s="15" t="str">
        <f>'Corporate Headq'!B17</f>
        <v>CRR-14416</v>
      </c>
      <c r="C55" s="15" t="str">
        <f>'Corporate Headq'!D17</f>
        <v>CORPORATE SERVICES</v>
      </c>
      <c r="D55" s="15">
        <f>'Corporate Headq'!E17</f>
        <v>39000</v>
      </c>
      <c r="E55" s="15" t="str">
        <f>'Corporate Headq'!F17</f>
        <v>CRR-14416</v>
      </c>
      <c r="F55" s="15" t="str">
        <f>'Corporate Headq'!G17</f>
        <v>Corporate Headquarters</v>
      </c>
      <c r="G55" s="15" t="str">
        <f>'Corporate Headq'!H17</f>
        <v>Electric General Plant</v>
      </c>
      <c r="H55" s="15" t="str">
        <f>'Corporate Headq'!I17</f>
        <v>General Offices</v>
      </c>
      <c r="I55" s="15" t="str">
        <f>'Corporate Headq'!J17</f>
        <v>TAMPA Corporate HQ</v>
      </c>
      <c r="J55" s="71">
        <v>1.4E-2</v>
      </c>
      <c r="K55" s="71">
        <v>1.7000000000000001E-2</v>
      </c>
      <c r="L55" s="16">
        <f>'Corporate Headq'!K30*$J55/12</f>
        <v>0</v>
      </c>
      <c r="M55" s="16">
        <f>'Corporate Headq'!L30*$J55/12</f>
        <v>0</v>
      </c>
      <c r="N55" s="16">
        <f>'Corporate Headq'!M30*$J55/12</f>
        <v>0</v>
      </c>
      <c r="O55" s="16">
        <f>'Corporate Headq'!N30*$J55/12</f>
        <v>0</v>
      </c>
      <c r="P55" s="16">
        <f>'Corporate Headq'!O30*$J55/12</f>
        <v>0</v>
      </c>
      <c r="Q55" s="16">
        <f>'Corporate Headq'!P30*$J55/12</f>
        <v>0</v>
      </c>
      <c r="R55" s="16">
        <f>'Corporate Headq'!Q30*$J55/12</f>
        <v>0</v>
      </c>
      <c r="S55" s="16">
        <f>'Corporate Headq'!R30*$J55/12</f>
        <v>0</v>
      </c>
      <c r="T55" s="16">
        <f>'Corporate Headq'!S30*$J55/12</f>
        <v>0</v>
      </c>
      <c r="U55" s="16">
        <f>'Corporate Headq'!T30*$J55/12</f>
        <v>0</v>
      </c>
      <c r="V55" s="16">
        <f>'Corporate Headq'!U30*$J55/12</f>
        <v>0</v>
      </c>
      <c r="W55" s="16">
        <f>'Corporate Headq'!V30*$J55/12</f>
        <v>0</v>
      </c>
      <c r="X55" s="16">
        <f>'Corporate Headq'!W30*$K55/12</f>
        <v>0</v>
      </c>
      <c r="Y55" s="16">
        <f>'Corporate Headq'!X30*$K55/12</f>
        <v>0</v>
      </c>
      <c r="Z55" s="16">
        <f>'Corporate Headq'!Y30*$K55/12</f>
        <v>0</v>
      </c>
      <c r="AA55" s="16">
        <f>'Corporate Headq'!Z30*$K55/12</f>
        <v>0</v>
      </c>
      <c r="AB55" s="16">
        <f>'Corporate Headq'!AA30*$K55/12</f>
        <v>0</v>
      </c>
      <c r="AC55" s="16">
        <f>'Corporate Headq'!AB30*$K55/12</f>
        <v>1155.6374891666667</v>
      </c>
      <c r="AD55" s="16">
        <f>'Corporate Headq'!AC30*$K55/12</f>
        <v>1155.6374891666667</v>
      </c>
      <c r="AE55" s="16">
        <f>'Corporate Headq'!AD30*$K55/12</f>
        <v>1155.6374891666667</v>
      </c>
      <c r="AF55" s="16">
        <f>'Corporate Headq'!AE30*$K55/12</f>
        <v>1155.6374891666667</v>
      </c>
      <c r="AG55" s="16">
        <f>'Corporate Headq'!AF30*$K55/12</f>
        <v>1155.6374891666667</v>
      </c>
      <c r="AH55" s="16">
        <f>'Corporate Headq'!AG30*$K55/12</f>
        <v>1155.6374891666667</v>
      </c>
      <c r="AI55" s="16">
        <f>'Corporate Headq'!AH30*$K55/12</f>
        <v>1155.6374891666667</v>
      </c>
      <c r="AJ55" s="16">
        <f>'Corporate Headq'!AI30*$K55/12</f>
        <v>1155.6374891666667</v>
      </c>
      <c r="AK55" s="16">
        <f>'Corporate Headq'!AJ30*$K55/12</f>
        <v>1155.6374891666667</v>
      </c>
      <c r="AL55" s="16">
        <f>'Corporate Headq'!AK30*$K55/12</f>
        <v>1155.6374891666667</v>
      </c>
      <c r="AM55" s="16">
        <f>'Corporate Headq'!AL30*$K55/12</f>
        <v>1155.6374891666667</v>
      </c>
      <c r="AN55" s="16">
        <f>'Corporate Headq'!AM30*$K55/12</f>
        <v>1155.6374891666667</v>
      </c>
      <c r="AO55" s="16">
        <f>'Corporate Headq'!AN30*$K55/12</f>
        <v>1155.6374891666667</v>
      </c>
      <c r="AP55" s="16">
        <f>'Corporate Headq'!AO30*$K55/12</f>
        <v>1155.6374891666667</v>
      </c>
      <c r="AQ55" s="16">
        <f>'Corporate Headq'!AP30*$K55/12</f>
        <v>1155.6374891666667</v>
      </c>
      <c r="AR55" s="16">
        <f>'Corporate Headq'!AQ30*$K55/12</f>
        <v>1155.6374891666667</v>
      </c>
      <c r="AS55" s="16">
        <f>'Corporate Headq'!AR30*$K55/12</f>
        <v>1155.6374891666667</v>
      </c>
      <c r="AT55" s="16">
        <f>'Corporate Headq'!AS30*$K55/12</f>
        <v>1155.6374891666667</v>
      </c>
      <c r="AU55" s="16">
        <f>'Corporate Headq'!AT30*$K55/12</f>
        <v>1155.6374891666667</v>
      </c>
      <c r="AV55" s="16">
        <f>'Corporate Headq'!AU30*$K55/12</f>
        <v>1155.6374891666667</v>
      </c>
      <c r="AW55" s="16">
        <f>'Corporate Headq'!AV30*$K55/12</f>
        <v>1155.6374891666667</v>
      </c>
      <c r="AX55" s="16">
        <f>'Corporate Headq'!AW30*$K55/12</f>
        <v>1155.6374891666667</v>
      </c>
      <c r="AY55" s="16">
        <f>'Corporate Headq'!AX30*$K55/12</f>
        <v>1155.6374891666667</v>
      </c>
      <c r="AZ55" s="16">
        <f>'Corporate Headq'!AY30*$K55/12</f>
        <v>1155.6374891666667</v>
      </c>
      <c r="BA55" s="16">
        <f>'Corporate Headq'!AZ30*$K55/12</f>
        <v>1155.6374891666667</v>
      </c>
      <c r="BB55" s="16">
        <f>'Corporate Headq'!BA30*$K55/12</f>
        <v>1155.6374891666667</v>
      </c>
      <c r="BC55" s="16">
        <f>'Corporate Headq'!BB30*$K55/12</f>
        <v>1155.6374891666667</v>
      </c>
      <c r="BD55" s="16">
        <f>'Corporate Headq'!BC30*$K55/12</f>
        <v>1155.6374891666667</v>
      </c>
      <c r="BE55" s="16">
        <f>'Corporate Headq'!BD30*$K55/12</f>
        <v>1155.6374891666667</v>
      </c>
      <c r="BF55" s="16">
        <f>'Corporate Headq'!BE30*$K55/12</f>
        <v>1155.6374891666667</v>
      </c>
      <c r="BG55" s="16">
        <f>'Corporate Headq'!BF30*$K55/12</f>
        <v>1155.6374891666667</v>
      </c>
      <c r="BH55" s="16">
        <f>'Corporate Headq'!BG30*$K55/12</f>
        <v>1155.6374891666667</v>
      </c>
      <c r="BI55" s="16">
        <f>'Corporate Headq'!BH30*$K55/12</f>
        <v>1155.6374891666667</v>
      </c>
      <c r="BJ55" s="16">
        <f>'Corporate Headq'!BI30*$K55/12</f>
        <v>1155.6374891666667</v>
      </c>
      <c r="BK55" s="16">
        <f>'Corporate Headq'!BJ30*$K55/12</f>
        <v>1155.6374891666667</v>
      </c>
      <c r="BL55" s="16">
        <f>'Corporate Headq'!BK30*$K55/12</f>
        <v>1155.6374891666667</v>
      </c>
      <c r="BM55" s="16">
        <f>'Corporate Headq'!BL30*$K55/12</f>
        <v>1155.6374891666667</v>
      </c>
      <c r="BN55" s="16">
        <f>'Corporate Headq'!BM30*$K55/12</f>
        <v>1155.6374891666667</v>
      </c>
      <c r="BO55" s="16">
        <f>'Corporate Headq'!BN30*$K55/12</f>
        <v>1155.6374891666667</v>
      </c>
      <c r="BP55" s="16">
        <f>'Corporate Headq'!BO30*$K55/12</f>
        <v>1155.6374891666667</v>
      </c>
      <c r="BQ55" s="16">
        <f>'Corporate Headq'!BP30*$K55/12</f>
        <v>1155.6374891666667</v>
      </c>
      <c r="BR55" s="16">
        <f>'Corporate Headq'!BQ30*$K55/12</f>
        <v>1155.6374891666667</v>
      </c>
      <c r="BS55" s="16">
        <f>'Corporate Headq'!BR30*$K55/12</f>
        <v>1155.6374891666667</v>
      </c>
    </row>
    <row r="56" spans="1:71" x14ac:dyDescent="0.35">
      <c r="A56" s="15" t="str">
        <f>'Corporate Headq'!A18</f>
        <v>Found on tab Corporate Headquarters</v>
      </c>
      <c r="B56" s="15" t="str">
        <f>'Corporate Headq'!B18</f>
        <v>D0099835</v>
      </c>
      <c r="C56" s="15" t="str">
        <f>'Corporate Headq'!D18</f>
        <v/>
      </c>
      <c r="D56" s="15">
        <f>'Corporate Headq'!E18</f>
        <v>39000</v>
      </c>
      <c r="E56" s="15" t="str">
        <f>'Corporate Headq'!F18</f>
        <v>CRR-14416</v>
      </c>
      <c r="F56" s="15" t="str">
        <f>'Corporate Headq'!G18</f>
        <v>Corporate Headquarters</v>
      </c>
      <c r="G56" s="15" t="str">
        <f>'Corporate Headq'!H18</f>
        <v>Electric General Plant</v>
      </c>
      <c r="H56" s="15" t="str">
        <f>'Corporate Headq'!I18</f>
        <v>General Offices</v>
      </c>
      <c r="I56" s="15" t="str">
        <f>'Corporate Headq'!J18</f>
        <v>TAMPA Corporate HQ</v>
      </c>
      <c r="J56" s="71">
        <v>1.4E-2</v>
      </c>
      <c r="K56" s="71">
        <v>1.7000000000000001E-2</v>
      </c>
      <c r="L56" s="16">
        <f>'Corporate Headq'!K31*$J56/12</f>
        <v>0</v>
      </c>
      <c r="M56" s="16">
        <f>'Corporate Headq'!L31*$J56/12</f>
        <v>0</v>
      </c>
      <c r="N56" s="16">
        <f>'Corporate Headq'!M31*$J56/12</f>
        <v>0</v>
      </c>
      <c r="O56" s="16">
        <f>'Corporate Headq'!N31*$J56/12</f>
        <v>0</v>
      </c>
      <c r="P56" s="16">
        <f>'Corporate Headq'!O31*$J56/12</f>
        <v>0</v>
      </c>
      <c r="Q56" s="16">
        <f>'Corporate Headq'!P31*$J56/12</f>
        <v>0</v>
      </c>
      <c r="R56" s="16">
        <f>'Corporate Headq'!Q31*$J56/12</f>
        <v>0</v>
      </c>
      <c r="S56" s="16">
        <f>'Corporate Headq'!R31*$J56/12</f>
        <v>0</v>
      </c>
      <c r="T56" s="16">
        <f>'Corporate Headq'!S31*$J56/12</f>
        <v>0</v>
      </c>
      <c r="U56" s="16">
        <f>'Corporate Headq'!T31*$J56/12</f>
        <v>0</v>
      </c>
      <c r="V56" s="16">
        <f>'Corporate Headq'!U31*$J56/12</f>
        <v>0</v>
      </c>
      <c r="W56" s="16">
        <f>'Corporate Headq'!V31*$J56/12</f>
        <v>0</v>
      </c>
      <c r="X56" s="16">
        <f>'Corporate Headq'!W31*$K56/12</f>
        <v>0</v>
      </c>
      <c r="Y56" s="16">
        <f>'Corporate Headq'!X31*$K56/12</f>
        <v>0</v>
      </c>
      <c r="Z56" s="16">
        <f>'Corporate Headq'!Y31*$K56/12</f>
        <v>0</v>
      </c>
      <c r="AA56" s="16">
        <f>'Corporate Headq'!Z31*$K56/12</f>
        <v>0</v>
      </c>
      <c r="AB56" s="16">
        <f>'Corporate Headq'!AA31*$K56/12</f>
        <v>0</v>
      </c>
      <c r="AC56" s="16">
        <f>'Corporate Headq'!AB31*$K56/12</f>
        <v>115504.56564083333</v>
      </c>
      <c r="AD56" s="16">
        <f>'Corporate Headq'!AC31*$K56/12</f>
        <v>115504.56564083333</v>
      </c>
      <c r="AE56" s="16">
        <f>'Corporate Headq'!AD31*$K56/12</f>
        <v>115504.56564083333</v>
      </c>
      <c r="AF56" s="16">
        <f>'Corporate Headq'!AE31*$K56/12</f>
        <v>115504.56564083333</v>
      </c>
      <c r="AG56" s="16">
        <f>'Corporate Headq'!AF31*$K56/12</f>
        <v>115504.56564083333</v>
      </c>
      <c r="AH56" s="16">
        <f>'Corporate Headq'!AG31*$K56/12</f>
        <v>115504.56564083333</v>
      </c>
      <c r="AI56" s="16">
        <f>'Corporate Headq'!AH31*$K56/12</f>
        <v>115504.56564083333</v>
      </c>
      <c r="AJ56" s="16">
        <f>'Corporate Headq'!AI31*$K56/12</f>
        <v>115504.56564083333</v>
      </c>
      <c r="AK56" s="16">
        <f>'Corporate Headq'!AJ31*$K56/12</f>
        <v>115504.56564083333</v>
      </c>
      <c r="AL56" s="16">
        <f>'Corporate Headq'!AK31*$K56/12</f>
        <v>115504.56564083333</v>
      </c>
      <c r="AM56" s="16">
        <f>'Corporate Headq'!AL31*$K56/12</f>
        <v>115504.56564083333</v>
      </c>
      <c r="AN56" s="16">
        <f>'Corporate Headq'!AM31*$K56/12</f>
        <v>115504.56564083333</v>
      </c>
      <c r="AO56" s="16">
        <f>'Corporate Headq'!AN31*$K56/12</f>
        <v>115504.56564083333</v>
      </c>
      <c r="AP56" s="16">
        <f>'Corporate Headq'!AO31*$K56/12</f>
        <v>115504.56564083333</v>
      </c>
      <c r="AQ56" s="16">
        <f>'Corporate Headq'!AP31*$K56/12</f>
        <v>115504.56564083333</v>
      </c>
      <c r="AR56" s="16">
        <f>'Corporate Headq'!AQ31*$K56/12</f>
        <v>115504.56564083333</v>
      </c>
      <c r="AS56" s="16">
        <f>'Corporate Headq'!AR31*$K56/12</f>
        <v>115504.56564083333</v>
      </c>
      <c r="AT56" s="16">
        <f>'Corporate Headq'!AS31*$K56/12</f>
        <v>115504.56564083333</v>
      </c>
      <c r="AU56" s="16">
        <f>'Corporate Headq'!AT31*$K56/12</f>
        <v>115504.56564083333</v>
      </c>
      <c r="AV56" s="16">
        <f>'Corporate Headq'!AU31*$K56/12</f>
        <v>115504.56564083333</v>
      </c>
      <c r="AW56" s="16">
        <f>'Corporate Headq'!AV31*$K56/12</f>
        <v>115504.56564083333</v>
      </c>
      <c r="AX56" s="16">
        <f>'Corporate Headq'!AW31*$K56/12</f>
        <v>115504.56564083333</v>
      </c>
      <c r="AY56" s="16">
        <f>'Corporate Headq'!AX31*$K56/12</f>
        <v>115504.56564083333</v>
      </c>
      <c r="AZ56" s="16">
        <f>'Corporate Headq'!AY31*$K56/12</f>
        <v>115504.56564083333</v>
      </c>
      <c r="BA56" s="16">
        <f>'Corporate Headq'!AZ31*$K56/12</f>
        <v>115504.56564083333</v>
      </c>
      <c r="BB56" s="16">
        <f>'Corporate Headq'!BA31*$K56/12</f>
        <v>115504.56564083333</v>
      </c>
      <c r="BC56" s="16">
        <f>'Corporate Headq'!BB31*$K56/12</f>
        <v>115504.56564083333</v>
      </c>
      <c r="BD56" s="16">
        <f>'Corporate Headq'!BC31*$K56/12</f>
        <v>115504.56564083333</v>
      </c>
      <c r="BE56" s="16">
        <f>'Corporate Headq'!BD31*$K56/12</f>
        <v>115504.56564083333</v>
      </c>
      <c r="BF56" s="16">
        <f>'Corporate Headq'!BE31*$K56/12</f>
        <v>115504.56564083333</v>
      </c>
      <c r="BG56" s="16">
        <f>'Corporate Headq'!BF31*$K56/12</f>
        <v>115504.56564083333</v>
      </c>
      <c r="BH56" s="16">
        <f>'Corporate Headq'!BG31*$K56/12</f>
        <v>115504.56564083333</v>
      </c>
      <c r="BI56" s="16">
        <f>'Corporate Headq'!BH31*$K56/12</f>
        <v>115504.56564083333</v>
      </c>
      <c r="BJ56" s="16">
        <f>'Corporate Headq'!BI31*$K56/12</f>
        <v>115504.56564083333</v>
      </c>
      <c r="BK56" s="16">
        <f>'Corporate Headq'!BJ31*$K56/12</f>
        <v>115504.56564083333</v>
      </c>
      <c r="BL56" s="16">
        <f>'Corporate Headq'!BK31*$K56/12</f>
        <v>115504.56564083333</v>
      </c>
      <c r="BM56" s="16">
        <f>'Corporate Headq'!BL31*$K56/12</f>
        <v>115504.56564083333</v>
      </c>
      <c r="BN56" s="16">
        <f>'Corporate Headq'!BM31*$K56/12</f>
        <v>115504.56564083333</v>
      </c>
      <c r="BO56" s="16">
        <f>'Corporate Headq'!BN31*$K56/12</f>
        <v>115504.56564083333</v>
      </c>
      <c r="BP56" s="16">
        <f>'Corporate Headq'!BO31*$K56/12</f>
        <v>115504.56564083333</v>
      </c>
      <c r="BQ56" s="16">
        <f>'Corporate Headq'!BP31*$K56/12</f>
        <v>115504.56564083333</v>
      </c>
      <c r="BR56" s="16">
        <f>'Corporate Headq'!BQ31*$K56/12</f>
        <v>115504.56564083333</v>
      </c>
      <c r="BS56" s="16">
        <f>'Corporate Headq'!BR31*$K56/12</f>
        <v>115504.56564083333</v>
      </c>
    </row>
    <row r="57" spans="1:71" x14ac:dyDescent="0.35">
      <c r="A57" s="15" t="str">
        <f>'Corporate Headq'!A19</f>
        <v>Found on tab Corporate Headquarters</v>
      </c>
      <c r="B57" s="15" t="str">
        <f>'Corporate Headq'!B19</f>
        <v>D0101336</v>
      </c>
      <c r="C57" s="15" t="str">
        <f>'Corporate Headq'!D19</f>
        <v/>
      </c>
      <c r="D57" s="15">
        <f>'Corporate Headq'!E19</f>
        <v>39000</v>
      </c>
      <c r="E57" s="15" t="str">
        <f>'Corporate Headq'!F19</f>
        <v>CRR-14416</v>
      </c>
      <c r="F57" s="15" t="str">
        <f>'Corporate Headq'!G19</f>
        <v>Corporate Headquarters</v>
      </c>
      <c r="G57" s="15" t="str">
        <f>'Corporate Headq'!H19</f>
        <v>Electric General Plant</v>
      </c>
      <c r="H57" s="15" t="str">
        <f>'Corporate Headq'!I19</f>
        <v>General Offices</v>
      </c>
      <c r="I57" s="15" t="str">
        <f>'Corporate Headq'!J19</f>
        <v>TAMPA Corporate HQ</v>
      </c>
      <c r="J57" s="71">
        <v>1.4E-2</v>
      </c>
      <c r="K57" s="71">
        <v>1.7000000000000001E-2</v>
      </c>
      <c r="L57" s="16">
        <f>'Corporate Headq'!K32*$J57/12</f>
        <v>0</v>
      </c>
      <c r="M57" s="16">
        <f>'Corporate Headq'!L32*$J57/12</f>
        <v>0</v>
      </c>
      <c r="N57" s="16">
        <f>'Corporate Headq'!M32*$J57/12</f>
        <v>0</v>
      </c>
      <c r="O57" s="16">
        <f>'Corporate Headq'!N32*$J57/12</f>
        <v>0</v>
      </c>
      <c r="P57" s="16">
        <f>'Corporate Headq'!O32*$J57/12</f>
        <v>0</v>
      </c>
      <c r="Q57" s="16">
        <f>'Corporate Headq'!P32*$J57/12</f>
        <v>0</v>
      </c>
      <c r="R57" s="16">
        <f>'Corporate Headq'!Q32*$J57/12</f>
        <v>0</v>
      </c>
      <c r="S57" s="16">
        <f>'Corporate Headq'!R32*$J57/12</f>
        <v>0</v>
      </c>
      <c r="T57" s="16">
        <f>'Corporate Headq'!S32*$J57/12</f>
        <v>0</v>
      </c>
      <c r="U57" s="16">
        <f>'Corporate Headq'!T32*$J57/12</f>
        <v>0</v>
      </c>
      <c r="V57" s="16">
        <f>'Corporate Headq'!U32*$J57/12</f>
        <v>0</v>
      </c>
      <c r="W57" s="16">
        <f>'Corporate Headq'!V32*$J57/12</f>
        <v>0</v>
      </c>
      <c r="X57" s="16">
        <f>'Corporate Headq'!W32*$K57/12</f>
        <v>27081.381706666667</v>
      </c>
      <c r="Y57" s="16">
        <f>'Corporate Headq'!X32*$K57/12</f>
        <v>26510.348873333332</v>
      </c>
      <c r="Z57" s="16">
        <f>'Corporate Headq'!Y32*$K57/12</f>
        <v>26510.348873333332</v>
      </c>
      <c r="AA57" s="16">
        <f>'Corporate Headq'!Z32*$K57/12</f>
        <v>26510.348873333332</v>
      </c>
      <c r="AB57" s="16">
        <f>'Corporate Headq'!AA32*$K57/12</f>
        <v>26510.348873333332</v>
      </c>
      <c r="AC57" s="16">
        <f>'Corporate Headq'!AB32*$K57/12</f>
        <v>26510.348873333332</v>
      </c>
      <c r="AD57" s="16">
        <f>'Corporate Headq'!AC32*$K57/12</f>
        <v>26510.348873333332</v>
      </c>
      <c r="AE57" s="16">
        <f>'Corporate Headq'!AD32*$K57/12</f>
        <v>26510.348873333332</v>
      </c>
      <c r="AF57" s="16">
        <f>'Corporate Headq'!AE32*$K57/12</f>
        <v>26510.348873333332</v>
      </c>
      <c r="AG57" s="16">
        <f>'Corporate Headq'!AF32*$K57/12</f>
        <v>26510.348873333332</v>
      </c>
      <c r="AH57" s="16">
        <f>'Corporate Headq'!AG32*$K57/12</f>
        <v>26510.348873333332</v>
      </c>
      <c r="AI57" s="16">
        <f>'Corporate Headq'!AH32*$K57/12</f>
        <v>26510.348873333332</v>
      </c>
      <c r="AJ57" s="16">
        <f>'Corporate Headq'!AI32*$K57/12</f>
        <v>26510.348873333332</v>
      </c>
      <c r="AK57" s="16">
        <f>'Corporate Headq'!AJ32*$K57/12</f>
        <v>26510.348873333332</v>
      </c>
      <c r="AL57" s="16">
        <f>'Corporate Headq'!AK32*$K57/12</f>
        <v>26510.348873333332</v>
      </c>
      <c r="AM57" s="16">
        <f>'Corporate Headq'!AL32*$K57/12</f>
        <v>26510.348873333332</v>
      </c>
      <c r="AN57" s="16">
        <f>'Corporate Headq'!AM32*$K57/12</f>
        <v>26510.348873333332</v>
      </c>
      <c r="AO57" s="16">
        <f>'Corporate Headq'!AN32*$K57/12</f>
        <v>26510.348873333332</v>
      </c>
      <c r="AP57" s="16">
        <f>'Corporate Headq'!AO32*$K57/12</f>
        <v>26510.348873333332</v>
      </c>
      <c r="AQ57" s="16">
        <f>'Corporate Headq'!AP32*$K57/12</f>
        <v>26510.348873333332</v>
      </c>
      <c r="AR57" s="16">
        <f>'Corporate Headq'!AQ32*$K57/12</f>
        <v>26510.348873333332</v>
      </c>
      <c r="AS57" s="16">
        <f>'Corporate Headq'!AR32*$K57/12</f>
        <v>26510.348873333332</v>
      </c>
      <c r="AT57" s="16">
        <f>'Corporate Headq'!AS32*$K57/12</f>
        <v>26510.348873333332</v>
      </c>
      <c r="AU57" s="16">
        <f>'Corporate Headq'!AT32*$K57/12</f>
        <v>26510.348873333332</v>
      </c>
      <c r="AV57" s="16">
        <f>'Corporate Headq'!AU32*$K57/12</f>
        <v>26510.348873333332</v>
      </c>
      <c r="AW57" s="16">
        <f>'Corporate Headq'!AV32*$K57/12</f>
        <v>26510.348873333332</v>
      </c>
      <c r="AX57" s="16">
        <f>'Corporate Headq'!AW32*$K57/12</f>
        <v>26510.348873333332</v>
      </c>
      <c r="AY57" s="16">
        <f>'Corporate Headq'!AX32*$K57/12</f>
        <v>26510.348873333332</v>
      </c>
      <c r="AZ57" s="16">
        <f>'Corporate Headq'!AY32*$K57/12</f>
        <v>26510.348873333332</v>
      </c>
      <c r="BA57" s="16">
        <f>'Corporate Headq'!AZ32*$K57/12</f>
        <v>26510.348873333332</v>
      </c>
      <c r="BB57" s="16">
        <f>'Corporate Headq'!BA32*$K57/12</f>
        <v>26510.348873333332</v>
      </c>
      <c r="BC57" s="16">
        <f>'Corporate Headq'!BB32*$K57/12</f>
        <v>26510.348873333332</v>
      </c>
      <c r="BD57" s="16">
        <f>'Corporate Headq'!BC32*$K57/12</f>
        <v>26510.348873333332</v>
      </c>
      <c r="BE57" s="16">
        <f>'Corporate Headq'!BD32*$K57/12</f>
        <v>26510.348873333332</v>
      </c>
      <c r="BF57" s="16">
        <f>'Corporate Headq'!BE32*$K57/12</f>
        <v>26510.348873333332</v>
      </c>
      <c r="BG57" s="16">
        <f>'Corporate Headq'!BF32*$K57/12</f>
        <v>26510.348873333332</v>
      </c>
      <c r="BH57" s="16">
        <f>'Corporate Headq'!BG32*$K57/12</f>
        <v>26510.348873333332</v>
      </c>
      <c r="BI57" s="16">
        <f>'Corporate Headq'!BH32*$K57/12</f>
        <v>26510.348873333332</v>
      </c>
      <c r="BJ57" s="16">
        <f>'Corporate Headq'!BI32*$K57/12</f>
        <v>26510.348873333332</v>
      </c>
      <c r="BK57" s="16">
        <f>'Corporate Headq'!BJ32*$K57/12</f>
        <v>26510.348873333332</v>
      </c>
      <c r="BL57" s="16">
        <f>'Corporate Headq'!BK32*$K57/12</f>
        <v>26510.348873333332</v>
      </c>
      <c r="BM57" s="16">
        <f>'Corporate Headq'!BL32*$K57/12</f>
        <v>26510.348873333332</v>
      </c>
      <c r="BN57" s="16">
        <f>'Corporate Headq'!BM32*$K57/12</f>
        <v>26510.348873333332</v>
      </c>
      <c r="BO57" s="16">
        <f>'Corporate Headq'!BN32*$K57/12</f>
        <v>26510.348873333332</v>
      </c>
      <c r="BP57" s="16">
        <f>'Corporate Headq'!BO32*$K57/12</f>
        <v>26510.348873333332</v>
      </c>
      <c r="BQ57" s="16">
        <f>'Corporate Headq'!BP32*$K57/12</f>
        <v>26510.348873333332</v>
      </c>
      <c r="BR57" s="16">
        <f>'Corporate Headq'!BQ32*$K57/12</f>
        <v>26510.348873333332</v>
      </c>
      <c r="BS57" s="16">
        <f>'Corporate Headq'!BR32*$K57/12</f>
        <v>26510.348873333332</v>
      </c>
    </row>
    <row r="58" spans="1:71" x14ac:dyDescent="0.35">
      <c r="A58" s="15" t="str">
        <f>'Corporate Headq'!A20</f>
        <v>Found on tab Corporate Headquarters</v>
      </c>
      <c r="B58" s="15" t="str">
        <f>'Corporate Headq'!B20</f>
        <v>D0101337</v>
      </c>
      <c r="C58" s="15" t="str">
        <f>'Corporate Headq'!D20</f>
        <v/>
      </c>
      <c r="D58" s="15">
        <f>'Corporate Headq'!E20</f>
        <v>38900</v>
      </c>
      <c r="E58" s="15" t="str">
        <f>'Corporate Headq'!F20</f>
        <v>NCP-13727</v>
      </c>
      <c r="F58" s="15" t="str">
        <f>'Corporate Headq'!G20</f>
        <v>Corporate Headquarters Land</v>
      </c>
      <c r="G58" s="15" t="str">
        <f>'Corporate Headq'!H20</f>
        <v>Electric General Plant</v>
      </c>
      <c r="H58" s="15" t="str">
        <f>'Corporate Headq'!I20</f>
        <v>General Offices</v>
      </c>
      <c r="I58" s="15" t="str">
        <f>'Corporate Headq'!J20</f>
        <v>TAMPA Corporate HQ</v>
      </c>
      <c r="J58" s="71">
        <v>0</v>
      </c>
      <c r="K58" s="71">
        <v>0</v>
      </c>
      <c r="L58" s="16">
        <f>'Corporate Headq'!K33*$J58/12</f>
        <v>0</v>
      </c>
      <c r="M58" s="16">
        <f>'Corporate Headq'!L33*$J58/12</f>
        <v>0</v>
      </c>
      <c r="N58" s="16">
        <f>'Corporate Headq'!M33*$J58/12</f>
        <v>0</v>
      </c>
      <c r="O58" s="16">
        <f>'Corporate Headq'!N33*$J58/12</f>
        <v>0</v>
      </c>
      <c r="P58" s="16">
        <f>'Corporate Headq'!O33*$J58/12</f>
        <v>0</v>
      </c>
      <c r="Q58" s="16">
        <f>'Corporate Headq'!P33*$J58/12</f>
        <v>0</v>
      </c>
      <c r="R58" s="16">
        <f>'Corporate Headq'!Q33*$J58/12</f>
        <v>0</v>
      </c>
      <c r="S58" s="16">
        <f>'Corporate Headq'!R33*$J58/12</f>
        <v>0</v>
      </c>
      <c r="T58" s="16">
        <f>'Corporate Headq'!S33*$J58/12</f>
        <v>0</v>
      </c>
      <c r="U58" s="16">
        <f>'Corporate Headq'!T33*$J58/12</f>
        <v>0</v>
      </c>
      <c r="V58" s="16">
        <f>'Corporate Headq'!U33*$J58/12</f>
        <v>0</v>
      </c>
      <c r="W58" s="16">
        <f>'Corporate Headq'!V33*$J58/12</f>
        <v>0</v>
      </c>
      <c r="X58" s="16">
        <f>'Corporate Headq'!W33*$K58/12</f>
        <v>0</v>
      </c>
      <c r="Y58" s="16">
        <f>'Corporate Headq'!X33*$K58/12</f>
        <v>0</v>
      </c>
      <c r="Z58" s="16">
        <f>'Corporate Headq'!Y33*$K58/12</f>
        <v>0</v>
      </c>
      <c r="AA58" s="16">
        <f>'Corporate Headq'!Z33*$K58/12</f>
        <v>0</v>
      </c>
      <c r="AB58" s="16">
        <f>'Corporate Headq'!AA33*$K58/12</f>
        <v>0</v>
      </c>
      <c r="AC58" s="16">
        <f>'Corporate Headq'!AB33*$K58/12</f>
        <v>0</v>
      </c>
      <c r="AD58" s="16">
        <f>'Corporate Headq'!AC33*$K58/12</f>
        <v>0</v>
      </c>
      <c r="AE58" s="16">
        <f>'Corporate Headq'!AD33*$K58/12</f>
        <v>0</v>
      </c>
      <c r="AF58" s="16">
        <f>'Corporate Headq'!AE33*$K58/12</f>
        <v>0</v>
      </c>
      <c r="AG58" s="16">
        <f>'Corporate Headq'!AF33*$K58/12</f>
        <v>0</v>
      </c>
      <c r="AH58" s="16">
        <f>'Corporate Headq'!AG33*$K58/12</f>
        <v>0</v>
      </c>
      <c r="AI58" s="16">
        <f>'Corporate Headq'!AH33*$K58/12</f>
        <v>0</v>
      </c>
      <c r="AJ58" s="16">
        <f>'Corporate Headq'!AI33*$K58/12</f>
        <v>0</v>
      </c>
      <c r="AK58" s="16">
        <f>'Corporate Headq'!AJ33*$K58/12</f>
        <v>0</v>
      </c>
      <c r="AL58" s="16">
        <f>'Corporate Headq'!AK33*$K58/12</f>
        <v>0</v>
      </c>
      <c r="AM58" s="16">
        <f>'Corporate Headq'!AL33*$K58/12</f>
        <v>0</v>
      </c>
      <c r="AN58" s="16">
        <f>'Corporate Headq'!AM33*$K58/12</f>
        <v>0</v>
      </c>
      <c r="AO58" s="16">
        <f>'Corporate Headq'!AN33*$K58/12</f>
        <v>0</v>
      </c>
      <c r="AP58" s="16">
        <f>'Corporate Headq'!AO33*$K58/12</f>
        <v>0</v>
      </c>
      <c r="AQ58" s="16">
        <f>'Corporate Headq'!AP33*$K58/12</f>
        <v>0</v>
      </c>
      <c r="AR58" s="16">
        <f>'Corporate Headq'!AQ33*$K58/12</f>
        <v>0</v>
      </c>
      <c r="AS58" s="16">
        <f>'Corporate Headq'!AR33*$K58/12</f>
        <v>0</v>
      </c>
      <c r="AT58" s="16">
        <f>'Corporate Headq'!AS33*$K58/12</f>
        <v>0</v>
      </c>
      <c r="AU58" s="16">
        <f>'Corporate Headq'!AT33*$K58/12</f>
        <v>0</v>
      </c>
      <c r="AV58" s="16">
        <f>'Corporate Headq'!AU33*$K58/12</f>
        <v>0</v>
      </c>
      <c r="AW58" s="16">
        <f>'Corporate Headq'!AV33*$K58/12</f>
        <v>0</v>
      </c>
      <c r="AX58" s="16">
        <f>'Corporate Headq'!AW33*$K58/12</f>
        <v>0</v>
      </c>
      <c r="AY58" s="16">
        <f>'Corporate Headq'!AX33*$K58/12</f>
        <v>0</v>
      </c>
      <c r="AZ58" s="16">
        <f>'Corporate Headq'!AY33*$K58/12</f>
        <v>0</v>
      </c>
      <c r="BA58" s="16">
        <f>'Corporate Headq'!AZ33*$K58/12</f>
        <v>0</v>
      </c>
      <c r="BB58" s="16">
        <f>'Corporate Headq'!BA33*$K58/12</f>
        <v>0</v>
      </c>
      <c r="BC58" s="16">
        <f>'Corporate Headq'!BB33*$K58/12</f>
        <v>0</v>
      </c>
      <c r="BD58" s="16">
        <f>'Corporate Headq'!BC33*$K58/12</f>
        <v>0</v>
      </c>
      <c r="BE58" s="16">
        <f>'Corporate Headq'!BD33*$K58/12</f>
        <v>0</v>
      </c>
      <c r="BF58" s="16">
        <f>'Corporate Headq'!BE33*$K58/12</f>
        <v>0</v>
      </c>
      <c r="BG58" s="16">
        <f>'Corporate Headq'!BF33*$K58/12</f>
        <v>0</v>
      </c>
      <c r="BH58" s="16">
        <f>'Corporate Headq'!BG33*$K58/12</f>
        <v>0</v>
      </c>
      <c r="BI58" s="16">
        <f>'Corporate Headq'!BH33*$K58/12</f>
        <v>0</v>
      </c>
      <c r="BJ58" s="16">
        <f>'Corporate Headq'!BI33*$K58/12</f>
        <v>0</v>
      </c>
      <c r="BK58" s="16">
        <f>'Corporate Headq'!BJ33*$K58/12</f>
        <v>0</v>
      </c>
      <c r="BL58" s="16">
        <f>'Corporate Headq'!BK33*$K58/12</f>
        <v>0</v>
      </c>
      <c r="BM58" s="16">
        <f>'Corporate Headq'!BL33*$K58/12</f>
        <v>0</v>
      </c>
      <c r="BN58" s="16">
        <f>'Corporate Headq'!BM33*$K58/12</f>
        <v>0</v>
      </c>
      <c r="BO58" s="16">
        <f>'Corporate Headq'!BN33*$K58/12</f>
        <v>0</v>
      </c>
      <c r="BP58" s="16">
        <f>'Corporate Headq'!BO33*$K58/12</f>
        <v>0</v>
      </c>
      <c r="BQ58" s="16">
        <f>'Corporate Headq'!BP33*$K58/12</f>
        <v>0</v>
      </c>
      <c r="BR58" s="16">
        <f>'Corporate Headq'!BQ33*$K58/12</f>
        <v>0</v>
      </c>
      <c r="BS58" s="16">
        <f>'Corporate Headq'!BR33*$K58/12</f>
        <v>0</v>
      </c>
    </row>
    <row r="59" spans="1:71" x14ac:dyDescent="0.35">
      <c r="A59" s="15" t="str">
        <f>'Corporate Headq'!A21</f>
        <v>Found on tab Corporate Headquarters</v>
      </c>
      <c r="B59" s="15" t="str">
        <f>'Corporate Headq'!B21</f>
        <v>D0101338</v>
      </c>
      <c r="C59" s="15" t="str">
        <f>'Corporate Headq'!D21</f>
        <v/>
      </c>
      <c r="D59" s="15">
        <f>'Corporate Headq'!E21</f>
        <v>39000</v>
      </c>
      <c r="E59" s="15" t="str">
        <f>'Corporate Headq'!F21</f>
        <v>CRR-14416</v>
      </c>
      <c r="F59" s="15" t="str">
        <f>'Corporate Headq'!G21</f>
        <v>Corporate Headquarters</v>
      </c>
      <c r="G59" s="15" t="str">
        <f>'Corporate Headq'!H21</f>
        <v>Electric General Plant</v>
      </c>
      <c r="H59" s="15" t="str">
        <f>'Corporate Headq'!I21</f>
        <v>General Offices</v>
      </c>
      <c r="I59" s="15" t="str">
        <f>'Corporate Headq'!J21</f>
        <v>TAMPA Corporate HQ</v>
      </c>
      <c r="J59" s="71">
        <v>1.4E-2</v>
      </c>
      <c r="K59" s="71">
        <v>1.7000000000000001E-2</v>
      </c>
      <c r="L59" s="16">
        <f>'Corporate Headq'!K34*$J59/12</f>
        <v>0</v>
      </c>
      <c r="M59" s="16">
        <f>'Corporate Headq'!L34*$J59/12</f>
        <v>0</v>
      </c>
      <c r="N59" s="16">
        <f>'Corporate Headq'!M34*$J59/12</f>
        <v>0</v>
      </c>
      <c r="O59" s="16">
        <f>'Corporate Headq'!N34*$J59/12</f>
        <v>0</v>
      </c>
      <c r="P59" s="16">
        <f>'Corporate Headq'!O34*$J59/12</f>
        <v>0</v>
      </c>
      <c r="Q59" s="16">
        <f>'Corporate Headq'!P34*$J59/12</f>
        <v>0</v>
      </c>
      <c r="R59" s="16">
        <f>'Corporate Headq'!Q34*$J59/12</f>
        <v>0</v>
      </c>
      <c r="S59" s="16">
        <f>'Corporate Headq'!R34*$J59/12</f>
        <v>0</v>
      </c>
      <c r="T59" s="16">
        <f>'Corporate Headq'!S34*$J59/12</f>
        <v>0</v>
      </c>
      <c r="U59" s="16">
        <f>'Corporate Headq'!T34*$J59/12</f>
        <v>0</v>
      </c>
      <c r="V59" s="16">
        <f>'Corporate Headq'!U34*$J59/12</f>
        <v>0</v>
      </c>
      <c r="W59" s="16">
        <f>'Corporate Headq'!V34*$J59/12</f>
        <v>0</v>
      </c>
      <c r="X59" s="16">
        <f>'Corporate Headq'!W34*$K59/12</f>
        <v>0</v>
      </c>
      <c r="Y59" s="16">
        <f>'Corporate Headq'!X34*$K59/12</f>
        <v>0</v>
      </c>
      <c r="Z59" s="16">
        <f>'Corporate Headq'!Y34*$K59/12</f>
        <v>0</v>
      </c>
      <c r="AA59" s="16">
        <f>'Corporate Headq'!Z34*$K59/12</f>
        <v>0</v>
      </c>
      <c r="AB59" s="16">
        <f>'Corporate Headq'!AA34*$K59/12</f>
        <v>0</v>
      </c>
      <c r="AC59" s="16">
        <f>'Corporate Headq'!AB34*$K59/12</f>
        <v>116459.31796916666</v>
      </c>
      <c r="AD59" s="16">
        <f>'Corporate Headq'!AC34*$K59/12</f>
        <v>123788.66530083331</v>
      </c>
      <c r="AE59" s="16">
        <f>'Corporate Headq'!AD34*$K59/12</f>
        <v>125586.40617749999</v>
      </c>
      <c r="AF59" s="16">
        <f>'Corporate Headq'!AE34*$K59/12</f>
        <v>125630.43617749999</v>
      </c>
      <c r="AG59" s="16">
        <f>'Corporate Headq'!AF34*$K59/12</f>
        <v>125674.46617749998</v>
      </c>
      <c r="AH59" s="16">
        <f>'Corporate Headq'!AG34*$K59/12</f>
        <v>125713.8754075</v>
      </c>
      <c r="AI59" s="16">
        <f>'Corporate Headq'!AH34*$K59/12</f>
        <v>125743.22874083334</v>
      </c>
      <c r="AJ59" s="16">
        <f>'Corporate Headq'!AI34*$K59/12</f>
        <v>125754.27922249999</v>
      </c>
      <c r="AK59" s="16">
        <f>'Corporate Headq'!AJ34*$K59/12</f>
        <v>125754.27922249999</v>
      </c>
      <c r="AL59" s="16">
        <f>'Corporate Headq'!AK34*$K59/12</f>
        <v>125754.27922249999</v>
      </c>
      <c r="AM59" s="16">
        <f>'Corporate Headq'!AL34*$K59/12</f>
        <v>125754.27922249999</v>
      </c>
      <c r="AN59" s="16">
        <f>'Corporate Headq'!AM34*$K59/12</f>
        <v>125754.27922249999</v>
      </c>
      <c r="AO59" s="16">
        <f>'Corporate Headq'!AN34*$K59/12</f>
        <v>125754.27922249999</v>
      </c>
      <c r="AP59" s="16">
        <f>'Corporate Headq'!AO34*$K59/12</f>
        <v>125754.27922249999</v>
      </c>
      <c r="AQ59" s="16">
        <f>'Corporate Headq'!AP34*$K59/12</f>
        <v>125754.27922249999</v>
      </c>
      <c r="AR59" s="16">
        <f>'Corporate Headq'!AQ34*$K59/12</f>
        <v>125754.27922249999</v>
      </c>
      <c r="AS59" s="16">
        <f>'Corporate Headq'!AR34*$K59/12</f>
        <v>125754.27922249999</v>
      </c>
      <c r="AT59" s="16">
        <f>'Corporate Headq'!AS34*$K59/12</f>
        <v>125754.27922249999</v>
      </c>
      <c r="AU59" s="16">
        <f>'Corporate Headq'!AT34*$K59/12</f>
        <v>125754.27922249999</v>
      </c>
      <c r="AV59" s="16">
        <f>'Corporate Headq'!AU34*$K59/12</f>
        <v>125754.27922249999</v>
      </c>
      <c r="AW59" s="16">
        <f>'Corporate Headq'!AV34*$K59/12</f>
        <v>125754.27922249999</v>
      </c>
      <c r="AX59" s="16">
        <f>'Corporate Headq'!AW34*$K59/12</f>
        <v>125754.27922249999</v>
      </c>
      <c r="AY59" s="16">
        <f>'Corporate Headq'!AX34*$K59/12</f>
        <v>125754.27922249999</v>
      </c>
      <c r="AZ59" s="16">
        <f>'Corporate Headq'!AY34*$K59/12</f>
        <v>125754.27922249999</v>
      </c>
      <c r="BA59" s="16">
        <f>'Corporate Headq'!AZ34*$K59/12</f>
        <v>125754.27922249999</v>
      </c>
      <c r="BB59" s="16">
        <f>'Corporate Headq'!BA34*$K59/12</f>
        <v>125754.27922249999</v>
      </c>
      <c r="BC59" s="16">
        <f>'Corporate Headq'!BB34*$K59/12</f>
        <v>125754.27922249999</v>
      </c>
      <c r="BD59" s="16">
        <f>'Corporate Headq'!BC34*$K59/12</f>
        <v>125754.27922249999</v>
      </c>
      <c r="BE59" s="16">
        <f>'Corporate Headq'!BD34*$K59/12</f>
        <v>125754.27922249999</v>
      </c>
      <c r="BF59" s="16">
        <f>'Corporate Headq'!BE34*$K59/12</f>
        <v>125754.27922249999</v>
      </c>
      <c r="BG59" s="16">
        <f>'Corporate Headq'!BF34*$K59/12</f>
        <v>125754.27922249999</v>
      </c>
      <c r="BH59" s="16">
        <f>'Corporate Headq'!BG34*$K59/12</f>
        <v>125754.27922249999</v>
      </c>
      <c r="BI59" s="16">
        <f>'Corporate Headq'!BH34*$K59/12</f>
        <v>125754.27922249999</v>
      </c>
      <c r="BJ59" s="16">
        <f>'Corporate Headq'!BI34*$K59/12</f>
        <v>125754.27922249999</v>
      </c>
      <c r="BK59" s="16">
        <f>'Corporate Headq'!BJ34*$K59/12</f>
        <v>125754.27922249999</v>
      </c>
      <c r="BL59" s="16">
        <f>'Corporate Headq'!BK34*$K59/12</f>
        <v>125754.27922249999</v>
      </c>
      <c r="BM59" s="16">
        <f>'Corporate Headq'!BL34*$K59/12</f>
        <v>125754.27922249999</v>
      </c>
      <c r="BN59" s="16">
        <f>'Corporate Headq'!BM34*$K59/12</f>
        <v>125754.27922249999</v>
      </c>
      <c r="BO59" s="16">
        <f>'Corporate Headq'!BN34*$K59/12</f>
        <v>125754.27922249999</v>
      </c>
      <c r="BP59" s="16">
        <f>'Corporate Headq'!BO34*$K59/12</f>
        <v>125754.27922249999</v>
      </c>
      <c r="BQ59" s="16">
        <f>'Corporate Headq'!BP34*$K59/12</f>
        <v>125754.27922249999</v>
      </c>
      <c r="BR59" s="16">
        <f>'Corporate Headq'!BQ34*$K59/12</f>
        <v>125754.27922249999</v>
      </c>
      <c r="BS59" s="16">
        <f>'Corporate Headq'!BR34*$K59/12</f>
        <v>125754.27922249999</v>
      </c>
    </row>
    <row r="60" spans="1:71" x14ac:dyDescent="0.35">
      <c r="A60" s="15" t="str">
        <f>'Corporate Headq'!A22</f>
        <v>Found on tab Corporate Headquarters</v>
      </c>
      <c r="B60" s="15" t="str">
        <f>'Corporate Headq'!B22</f>
        <v>NCP-13727</v>
      </c>
      <c r="C60" s="15" t="str">
        <f>'Corporate Headq'!D22</f>
        <v>CORPORATE SERVICES</v>
      </c>
      <c r="D60" s="15">
        <f>'Corporate Headq'!E22</f>
        <v>38900</v>
      </c>
      <c r="E60" s="15" t="str">
        <f>'Corporate Headq'!F22</f>
        <v>NCP-13727</v>
      </c>
      <c r="F60" s="15" t="str">
        <f>'Corporate Headq'!G22</f>
        <v>Corporate Headquarters Land</v>
      </c>
      <c r="G60" s="15" t="str">
        <f>'Corporate Headq'!H22</f>
        <v>Electric General Plant</v>
      </c>
      <c r="H60" s="15" t="str">
        <f>'Corporate Headq'!I22</f>
        <v>General Offices</v>
      </c>
      <c r="I60" s="15" t="str">
        <f>'Corporate Headq'!J22</f>
        <v>TAMPA Corporate HQ</v>
      </c>
      <c r="J60" s="71">
        <v>0</v>
      </c>
      <c r="K60" s="71">
        <v>0</v>
      </c>
      <c r="L60" s="16">
        <f>'Corporate Headq'!K35*$J60/12</f>
        <v>0</v>
      </c>
      <c r="M60" s="16">
        <f>'Corporate Headq'!L35*$J60/12</f>
        <v>0</v>
      </c>
      <c r="N60" s="16">
        <f>'Corporate Headq'!M35*$J60/12</f>
        <v>0</v>
      </c>
      <c r="O60" s="16">
        <f>'Corporate Headq'!N35*$J60/12</f>
        <v>0</v>
      </c>
      <c r="P60" s="16">
        <f>'Corporate Headq'!O35*$J60/12</f>
        <v>0</v>
      </c>
      <c r="Q60" s="16">
        <f>'Corporate Headq'!P35*$J60/12</f>
        <v>0</v>
      </c>
      <c r="R60" s="16">
        <f>'Corporate Headq'!Q35*$J60/12</f>
        <v>0</v>
      </c>
      <c r="S60" s="16">
        <f>'Corporate Headq'!R35*$J60/12</f>
        <v>0</v>
      </c>
      <c r="T60" s="16">
        <f>'Corporate Headq'!S35*$J60/12</f>
        <v>0</v>
      </c>
      <c r="U60" s="16">
        <f>'Corporate Headq'!T35*$J60/12</f>
        <v>0</v>
      </c>
      <c r="V60" s="16">
        <f>'Corporate Headq'!U35*$J60/12</f>
        <v>0</v>
      </c>
      <c r="W60" s="16">
        <f>'Corporate Headq'!V35*$J60/12</f>
        <v>0</v>
      </c>
      <c r="X60" s="16">
        <f>'Corporate Headq'!W35*$K60/12</f>
        <v>0</v>
      </c>
      <c r="Y60" s="16">
        <f>'Corporate Headq'!X35*$K60/12</f>
        <v>0</v>
      </c>
      <c r="Z60" s="16">
        <f>'Corporate Headq'!Y35*$K60/12</f>
        <v>0</v>
      </c>
      <c r="AA60" s="16">
        <f>'Corporate Headq'!Z35*$K60/12</f>
        <v>0</v>
      </c>
      <c r="AB60" s="16">
        <f>'Corporate Headq'!AA35*$K60/12</f>
        <v>0</v>
      </c>
      <c r="AC60" s="16">
        <f>'Corporate Headq'!AB35*$K60/12</f>
        <v>0</v>
      </c>
      <c r="AD60" s="16">
        <f>'Corporate Headq'!AC35*$K60/12</f>
        <v>0</v>
      </c>
      <c r="AE60" s="16">
        <f>'Corporate Headq'!AD35*$K60/12</f>
        <v>0</v>
      </c>
      <c r="AF60" s="16">
        <f>'Corporate Headq'!AE35*$K60/12</f>
        <v>0</v>
      </c>
      <c r="AG60" s="16">
        <f>'Corporate Headq'!AF35*$K60/12</f>
        <v>0</v>
      </c>
      <c r="AH60" s="16">
        <f>'Corporate Headq'!AG35*$K60/12</f>
        <v>0</v>
      </c>
      <c r="AI60" s="16">
        <f>'Corporate Headq'!AH35*$K60/12</f>
        <v>0</v>
      </c>
      <c r="AJ60" s="16">
        <f>'Corporate Headq'!AI35*$K60/12</f>
        <v>0</v>
      </c>
      <c r="AK60" s="16">
        <f>'Corporate Headq'!AJ35*$K60/12</f>
        <v>0</v>
      </c>
      <c r="AL60" s="16">
        <f>'Corporate Headq'!AK35*$K60/12</f>
        <v>0</v>
      </c>
      <c r="AM60" s="16">
        <f>'Corporate Headq'!AL35*$K60/12</f>
        <v>0</v>
      </c>
      <c r="AN60" s="16">
        <f>'Corporate Headq'!AM35*$K60/12</f>
        <v>0</v>
      </c>
      <c r="AO60" s="16">
        <f>'Corporate Headq'!AN35*$K60/12</f>
        <v>0</v>
      </c>
      <c r="AP60" s="16">
        <f>'Corporate Headq'!AO35*$K60/12</f>
        <v>0</v>
      </c>
      <c r="AQ60" s="16">
        <f>'Corporate Headq'!AP35*$K60/12</f>
        <v>0</v>
      </c>
      <c r="AR60" s="16">
        <f>'Corporate Headq'!AQ35*$K60/12</f>
        <v>0</v>
      </c>
      <c r="AS60" s="16">
        <f>'Corporate Headq'!AR35*$K60/12</f>
        <v>0</v>
      </c>
      <c r="AT60" s="16">
        <f>'Corporate Headq'!AS35*$K60/12</f>
        <v>0</v>
      </c>
      <c r="AU60" s="16">
        <f>'Corporate Headq'!AT35*$K60/12</f>
        <v>0</v>
      </c>
      <c r="AV60" s="16">
        <f>'Corporate Headq'!AU35*$K60/12</f>
        <v>0</v>
      </c>
      <c r="AW60" s="16">
        <f>'Corporate Headq'!AV35*$K60/12</f>
        <v>0</v>
      </c>
      <c r="AX60" s="16">
        <f>'Corporate Headq'!AW35*$K60/12</f>
        <v>0</v>
      </c>
      <c r="AY60" s="16">
        <f>'Corporate Headq'!AX35*$K60/12</f>
        <v>0</v>
      </c>
      <c r="AZ60" s="16">
        <f>'Corporate Headq'!AY35*$K60/12</f>
        <v>0</v>
      </c>
      <c r="BA60" s="16">
        <f>'Corporate Headq'!AZ35*$K60/12</f>
        <v>0</v>
      </c>
      <c r="BB60" s="16">
        <f>'Corporate Headq'!BA35*$K60/12</f>
        <v>0</v>
      </c>
      <c r="BC60" s="16">
        <f>'Corporate Headq'!BB35*$K60/12</f>
        <v>0</v>
      </c>
      <c r="BD60" s="16">
        <f>'Corporate Headq'!BC35*$K60/12</f>
        <v>0</v>
      </c>
      <c r="BE60" s="16">
        <f>'Corporate Headq'!BD35*$K60/12</f>
        <v>0</v>
      </c>
      <c r="BF60" s="16">
        <f>'Corporate Headq'!BE35*$K60/12</f>
        <v>0</v>
      </c>
      <c r="BG60" s="16">
        <f>'Corporate Headq'!BF35*$K60/12</f>
        <v>0</v>
      </c>
      <c r="BH60" s="16">
        <f>'Corporate Headq'!BG35*$K60/12</f>
        <v>0</v>
      </c>
      <c r="BI60" s="16">
        <f>'Corporate Headq'!BH35*$K60/12</f>
        <v>0</v>
      </c>
      <c r="BJ60" s="16">
        <f>'Corporate Headq'!BI35*$K60/12</f>
        <v>0</v>
      </c>
      <c r="BK60" s="16">
        <f>'Corporate Headq'!BJ35*$K60/12</f>
        <v>0</v>
      </c>
      <c r="BL60" s="16">
        <f>'Corporate Headq'!BK35*$K60/12</f>
        <v>0</v>
      </c>
      <c r="BM60" s="16">
        <f>'Corporate Headq'!BL35*$K60/12</f>
        <v>0</v>
      </c>
      <c r="BN60" s="16">
        <f>'Corporate Headq'!BM35*$K60/12</f>
        <v>0</v>
      </c>
      <c r="BO60" s="16">
        <f>'Corporate Headq'!BN35*$K60/12</f>
        <v>0</v>
      </c>
      <c r="BP60" s="16">
        <f>'Corporate Headq'!BO35*$K60/12</f>
        <v>0</v>
      </c>
      <c r="BQ60" s="16">
        <f>'Corporate Headq'!BP35*$K60/12</f>
        <v>0</v>
      </c>
      <c r="BR60" s="16">
        <f>'Corporate Headq'!BQ35*$K60/12</f>
        <v>0</v>
      </c>
      <c r="BS60" s="16">
        <f>'Corporate Headq'!BR35*$K60/12</f>
        <v>0</v>
      </c>
    </row>
    <row r="61" spans="1:71" x14ac:dyDescent="0.35">
      <c r="C61" s="15"/>
    </row>
    <row r="62" spans="1:71" ht="15" thickBot="1" x14ac:dyDescent="0.4">
      <c r="C62" s="15"/>
      <c r="J62" s="52" t="s">
        <v>132</v>
      </c>
      <c r="K62" s="65" t="s">
        <v>154</v>
      </c>
      <c r="L62" s="70">
        <f t="shared" ref="L62:AQ62" si="41">SUM(L54:L61)</f>
        <v>0</v>
      </c>
      <c r="M62" s="70">
        <f t="shared" si="41"/>
        <v>0</v>
      </c>
      <c r="N62" s="70">
        <f t="shared" si="41"/>
        <v>0</v>
      </c>
      <c r="O62" s="70">
        <f t="shared" si="41"/>
        <v>0</v>
      </c>
      <c r="P62" s="70">
        <f t="shared" si="41"/>
        <v>0</v>
      </c>
      <c r="Q62" s="70">
        <f t="shared" si="41"/>
        <v>0</v>
      </c>
      <c r="R62" s="70">
        <f t="shared" si="41"/>
        <v>0</v>
      </c>
      <c r="S62" s="70">
        <f t="shared" si="41"/>
        <v>0</v>
      </c>
      <c r="T62" s="70">
        <f t="shared" si="41"/>
        <v>0</v>
      </c>
      <c r="U62" s="70">
        <f t="shared" si="41"/>
        <v>0</v>
      </c>
      <c r="V62" s="70">
        <f t="shared" si="41"/>
        <v>0</v>
      </c>
      <c r="W62" s="70">
        <f t="shared" si="41"/>
        <v>0</v>
      </c>
      <c r="X62" s="70">
        <f t="shared" si="41"/>
        <v>27081.381706666667</v>
      </c>
      <c r="Y62" s="70">
        <f t="shared" si="41"/>
        <v>26510.348873333332</v>
      </c>
      <c r="Z62" s="70">
        <f t="shared" si="41"/>
        <v>26510.348873333332</v>
      </c>
      <c r="AA62" s="70">
        <f t="shared" si="41"/>
        <v>26510.348873333332</v>
      </c>
      <c r="AB62" s="70">
        <f t="shared" si="41"/>
        <v>26510.348873333332</v>
      </c>
      <c r="AC62" s="70">
        <f t="shared" si="41"/>
        <v>259634.64430916664</v>
      </c>
      <c r="AD62" s="70">
        <f t="shared" si="41"/>
        <v>266963.99164083332</v>
      </c>
      <c r="AE62" s="70">
        <f t="shared" si="41"/>
        <v>268761.7325175</v>
      </c>
      <c r="AF62" s="70">
        <f t="shared" si="41"/>
        <v>268805.76251749997</v>
      </c>
      <c r="AG62" s="70">
        <f t="shared" si="41"/>
        <v>268849.7925175</v>
      </c>
      <c r="AH62" s="70">
        <f t="shared" si="41"/>
        <v>268889.20174749999</v>
      </c>
      <c r="AI62" s="70">
        <f t="shared" si="41"/>
        <v>268918.55508083332</v>
      </c>
      <c r="AJ62" s="70">
        <f t="shared" si="41"/>
        <v>268929.60556249996</v>
      </c>
      <c r="AK62" s="70">
        <f t="shared" si="41"/>
        <v>268929.60556249996</v>
      </c>
      <c r="AL62" s="70">
        <f t="shared" si="41"/>
        <v>268929.60556249996</v>
      </c>
      <c r="AM62" s="70">
        <f t="shared" si="41"/>
        <v>268929.60556249996</v>
      </c>
      <c r="AN62" s="70">
        <f t="shared" si="41"/>
        <v>268929.60556249996</v>
      </c>
      <c r="AO62" s="70">
        <f t="shared" si="41"/>
        <v>268929.60556249996</v>
      </c>
      <c r="AP62" s="70">
        <f t="shared" si="41"/>
        <v>268929.60556249996</v>
      </c>
      <c r="AQ62" s="70">
        <f t="shared" si="41"/>
        <v>268929.60556249996</v>
      </c>
      <c r="AR62" s="70">
        <f t="shared" ref="AR62:BS62" si="42">SUM(AR54:AR61)</f>
        <v>268929.60556249996</v>
      </c>
      <c r="AS62" s="70">
        <f t="shared" si="42"/>
        <v>268929.60556249996</v>
      </c>
      <c r="AT62" s="70">
        <f t="shared" si="42"/>
        <v>268929.60556249996</v>
      </c>
      <c r="AU62" s="70">
        <f t="shared" si="42"/>
        <v>268929.60556249996</v>
      </c>
      <c r="AV62" s="70">
        <f t="shared" si="42"/>
        <v>268929.60556249996</v>
      </c>
      <c r="AW62" s="70">
        <f t="shared" si="42"/>
        <v>268929.60556249996</v>
      </c>
      <c r="AX62" s="70">
        <f t="shared" si="42"/>
        <v>268929.60556249996</v>
      </c>
      <c r="AY62" s="70">
        <f t="shared" si="42"/>
        <v>268929.60556249996</v>
      </c>
      <c r="AZ62" s="70">
        <f t="shared" si="42"/>
        <v>268929.60556249996</v>
      </c>
      <c r="BA62" s="70">
        <f t="shared" si="42"/>
        <v>268929.60556249996</v>
      </c>
      <c r="BB62" s="70">
        <f t="shared" si="42"/>
        <v>268929.60556249996</v>
      </c>
      <c r="BC62" s="70">
        <f t="shared" si="42"/>
        <v>268929.60556249996</v>
      </c>
      <c r="BD62" s="70">
        <f t="shared" si="42"/>
        <v>268929.60556249996</v>
      </c>
      <c r="BE62" s="70">
        <f t="shared" si="42"/>
        <v>268929.60556249996</v>
      </c>
      <c r="BF62" s="70">
        <f t="shared" si="42"/>
        <v>268929.60556249996</v>
      </c>
      <c r="BG62" s="70">
        <f t="shared" si="42"/>
        <v>268929.60556249996</v>
      </c>
      <c r="BH62" s="70">
        <f t="shared" si="42"/>
        <v>268929.60556249996</v>
      </c>
      <c r="BI62" s="70">
        <f t="shared" si="42"/>
        <v>268929.60556249996</v>
      </c>
      <c r="BJ62" s="70">
        <f t="shared" si="42"/>
        <v>268929.60556249996</v>
      </c>
      <c r="BK62" s="70">
        <f t="shared" si="42"/>
        <v>268929.60556249996</v>
      </c>
      <c r="BL62" s="70">
        <f t="shared" si="42"/>
        <v>268929.60556249996</v>
      </c>
      <c r="BM62" s="70">
        <f t="shared" si="42"/>
        <v>268929.60556249996</v>
      </c>
      <c r="BN62" s="70">
        <f t="shared" si="42"/>
        <v>268929.60556249996</v>
      </c>
      <c r="BO62" s="70">
        <f t="shared" si="42"/>
        <v>268929.60556249996</v>
      </c>
      <c r="BP62" s="70">
        <f t="shared" si="42"/>
        <v>268929.60556249996</v>
      </c>
      <c r="BQ62" s="70">
        <f t="shared" si="42"/>
        <v>268929.60556249996</v>
      </c>
      <c r="BR62" s="70">
        <f t="shared" si="42"/>
        <v>268929.60556249996</v>
      </c>
      <c r="BS62" s="70">
        <f t="shared" si="42"/>
        <v>268929.60556249996</v>
      </c>
    </row>
    <row r="63" spans="1:71" ht="15.5" thickTop="1" thickBot="1" x14ac:dyDescent="0.4">
      <c r="C63" s="15"/>
      <c r="J63" s="52" t="s">
        <v>132</v>
      </c>
      <c r="K63" s="65" t="s">
        <v>162</v>
      </c>
      <c r="L63" s="72">
        <f>L62</f>
        <v>0</v>
      </c>
      <c r="M63" s="66">
        <f t="shared" ref="M63:W63" si="43">L63+M62</f>
        <v>0</v>
      </c>
      <c r="N63" s="66">
        <f t="shared" si="43"/>
        <v>0</v>
      </c>
      <c r="O63" s="66">
        <f t="shared" si="43"/>
        <v>0</v>
      </c>
      <c r="P63" s="66">
        <f t="shared" si="43"/>
        <v>0</v>
      </c>
      <c r="Q63" s="66">
        <f t="shared" si="43"/>
        <v>0</v>
      </c>
      <c r="R63" s="66">
        <f t="shared" si="43"/>
        <v>0</v>
      </c>
      <c r="S63" s="66">
        <f t="shared" si="43"/>
        <v>0</v>
      </c>
      <c r="T63" s="66">
        <f t="shared" si="43"/>
        <v>0</v>
      </c>
      <c r="U63" s="66">
        <f t="shared" si="43"/>
        <v>0</v>
      </c>
      <c r="V63" s="66">
        <f t="shared" si="43"/>
        <v>0</v>
      </c>
      <c r="W63" s="66">
        <f t="shared" si="43"/>
        <v>0</v>
      </c>
      <c r="X63" s="72">
        <f>X62</f>
        <v>27081.381706666667</v>
      </c>
      <c r="Y63" s="66">
        <f t="shared" ref="Y63:AI63" si="44">X63+Y62</f>
        <v>53591.730580000003</v>
      </c>
      <c r="Z63" s="66">
        <f t="shared" si="44"/>
        <v>80102.079453333339</v>
      </c>
      <c r="AA63" s="66">
        <f t="shared" si="44"/>
        <v>106612.42832666668</v>
      </c>
      <c r="AB63" s="66">
        <f t="shared" si="44"/>
        <v>133122.77720000001</v>
      </c>
      <c r="AC63" s="66">
        <f t="shared" si="44"/>
        <v>392757.42150916666</v>
      </c>
      <c r="AD63" s="66">
        <f t="shared" si="44"/>
        <v>659721.41314999992</v>
      </c>
      <c r="AE63" s="66">
        <f t="shared" si="44"/>
        <v>928483.14566749986</v>
      </c>
      <c r="AF63" s="66">
        <f t="shared" si="44"/>
        <v>1197288.9081849998</v>
      </c>
      <c r="AG63" s="66">
        <f t="shared" si="44"/>
        <v>1466138.7007024998</v>
      </c>
      <c r="AH63" s="66">
        <f t="shared" si="44"/>
        <v>1735027.9024499999</v>
      </c>
      <c r="AI63" s="66">
        <f t="shared" si="44"/>
        <v>2003946.4575308333</v>
      </c>
      <c r="AJ63" s="72">
        <f>AJ62</f>
        <v>268929.60556249996</v>
      </c>
      <c r="AK63" s="66">
        <f t="shared" ref="AK63:AU63" si="45">AJ63+AK62</f>
        <v>537859.21112499991</v>
      </c>
      <c r="AL63" s="66">
        <f t="shared" si="45"/>
        <v>806788.81668749987</v>
      </c>
      <c r="AM63" s="66">
        <f t="shared" si="45"/>
        <v>1075718.4222499998</v>
      </c>
      <c r="AN63" s="66">
        <f t="shared" si="45"/>
        <v>1344648.0278124998</v>
      </c>
      <c r="AO63" s="66">
        <f t="shared" si="45"/>
        <v>1613577.6333749997</v>
      </c>
      <c r="AP63" s="66">
        <f t="shared" si="45"/>
        <v>1882507.2389374997</v>
      </c>
      <c r="AQ63" s="66">
        <f t="shared" si="45"/>
        <v>2151436.8444999997</v>
      </c>
      <c r="AR63" s="66">
        <f t="shared" si="45"/>
        <v>2420366.4500624994</v>
      </c>
      <c r="AS63" s="66">
        <f t="shared" si="45"/>
        <v>2689296.0556249991</v>
      </c>
      <c r="AT63" s="66">
        <f t="shared" si="45"/>
        <v>2958225.6611874988</v>
      </c>
      <c r="AU63" s="66">
        <f t="shared" si="45"/>
        <v>3227155.2667499986</v>
      </c>
      <c r="AV63" s="72">
        <f>AV62</f>
        <v>268929.60556249996</v>
      </c>
      <c r="AW63" s="66">
        <f t="shared" ref="AW63:BG63" si="46">AV63+AW62</f>
        <v>537859.21112499991</v>
      </c>
      <c r="AX63" s="66">
        <f t="shared" si="46"/>
        <v>806788.81668749987</v>
      </c>
      <c r="AY63" s="66">
        <f t="shared" si="46"/>
        <v>1075718.4222499998</v>
      </c>
      <c r="AZ63" s="66">
        <f t="shared" si="46"/>
        <v>1344648.0278124998</v>
      </c>
      <c r="BA63" s="66">
        <f t="shared" si="46"/>
        <v>1613577.6333749997</v>
      </c>
      <c r="BB63" s="66">
        <f t="shared" si="46"/>
        <v>1882507.2389374997</v>
      </c>
      <c r="BC63" s="66">
        <f t="shared" si="46"/>
        <v>2151436.8444999997</v>
      </c>
      <c r="BD63" s="66">
        <f t="shared" si="46"/>
        <v>2420366.4500624994</v>
      </c>
      <c r="BE63" s="66">
        <f t="shared" si="46"/>
        <v>2689296.0556249991</v>
      </c>
      <c r="BF63" s="66">
        <f t="shared" si="46"/>
        <v>2958225.6611874988</v>
      </c>
      <c r="BG63" s="66">
        <f t="shared" si="46"/>
        <v>3227155.2667499986</v>
      </c>
      <c r="BH63" s="72">
        <f>BH62</f>
        <v>268929.60556249996</v>
      </c>
      <c r="BI63" s="66">
        <f t="shared" ref="BI63:BS63" si="47">BH63+BI62</f>
        <v>537859.21112499991</v>
      </c>
      <c r="BJ63" s="66">
        <f t="shared" si="47"/>
        <v>806788.81668749987</v>
      </c>
      <c r="BK63" s="66">
        <f t="shared" si="47"/>
        <v>1075718.4222499998</v>
      </c>
      <c r="BL63" s="66">
        <f t="shared" si="47"/>
        <v>1344648.0278124998</v>
      </c>
      <c r="BM63" s="66">
        <f t="shared" si="47"/>
        <v>1613577.6333749997</v>
      </c>
      <c r="BN63" s="66">
        <f t="shared" si="47"/>
        <v>1882507.2389374997</v>
      </c>
      <c r="BO63" s="66">
        <f t="shared" si="47"/>
        <v>2151436.8444999997</v>
      </c>
      <c r="BP63" s="66">
        <f t="shared" si="47"/>
        <v>2420366.4500624994</v>
      </c>
      <c r="BQ63" s="66">
        <f t="shared" si="47"/>
        <v>2689296.0556249991</v>
      </c>
      <c r="BR63" s="66">
        <f t="shared" si="47"/>
        <v>2958225.6611874988</v>
      </c>
      <c r="BS63" s="66">
        <f t="shared" si="47"/>
        <v>3227155.2667499986</v>
      </c>
    </row>
    <row r="64" spans="1:71" ht="15" thickTop="1" x14ac:dyDescent="0.35">
      <c r="C64" s="15"/>
      <c r="J64" s="50"/>
      <c r="K64" s="50"/>
    </row>
    <row r="65" spans="1:71" x14ac:dyDescent="0.35">
      <c r="C65" s="15"/>
      <c r="J65" s="50"/>
      <c r="K65" s="50"/>
    </row>
    <row r="66" spans="1:71" x14ac:dyDescent="0.35">
      <c r="A66" s="56" t="s">
        <v>133</v>
      </c>
      <c r="B66" s="56" t="s">
        <v>134</v>
      </c>
      <c r="C66" s="56" t="s">
        <v>136</v>
      </c>
      <c r="D66" s="56">
        <v>300</v>
      </c>
      <c r="E66" s="56" t="s">
        <v>137</v>
      </c>
      <c r="F66" s="57" t="s">
        <v>138</v>
      </c>
      <c r="G66" s="56" t="s">
        <v>139</v>
      </c>
      <c r="H66" s="56" t="s">
        <v>140</v>
      </c>
      <c r="I66" s="56" t="s">
        <v>141</v>
      </c>
      <c r="J66" s="56" t="s">
        <v>142</v>
      </c>
      <c r="K66" s="67" t="s">
        <v>156</v>
      </c>
      <c r="L66" s="59">
        <v>202401</v>
      </c>
      <c r="M66" s="59">
        <v>202402</v>
      </c>
      <c r="N66" s="59">
        <v>202403</v>
      </c>
      <c r="O66" s="59">
        <v>202404</v>
      </c>
      <c r="P66" s="59">
        <v>202405</v>
      </c>
      <c r="Q66" s="59">
        <v>202406</v>
      </c>
      <c r="R66" s="59">
        <v>202407</v>
      </c>
      <c r="S66" s="59">
        <v>202408</v>
      </c>
      <c r="T66" s="59">
        <v>202409</v>
      </c>
      <c r="U66" s="59">
        <v>202410</v>
      </c>
      <c r="V66" s="59">
        <v>202411</v>
      </c>
      <c r="W66" s="59">
        <v>202412</v>
      </c>
      <c r="X66" s="59">
        <v>202501</v>
      </c>
      <c r="Y66" s="59">
        <v>202502</v>
      </c>
      <c r="Z66" s="59">
        <v>202503</v>
      </c>
      <c r="AA66" s="59">
        <v>202504</v>
      </c>
      <c r="AB66" s="59">
        <v>202505</v>
      </c>
      <c r="AC66" s="59">
        <v>202506</v>
      </c>
      <c r="AD66" s="59">
        <v>202507</v>
      </c>
      <c r="AE66" s="59">
        <v>202508</v>
      </c>
      <c r="AF66" s="59">
        <v>202509</v>
      </c>
      <c r="AG66" s="59">
        <v>202510</v>
      </c>
      <c r="AH66" s="59">
        <v>202511</v>
      </c>
      <c r="AI66" s="59">
        <v>202512</v>
      </c>
      <c r="AJ66" s="59">
        <v>202601</v>
      </c>
      <c r="AK66" s="59">
        <v>202602</v>
      </c>
      <c r="AL66" s="59">
        <v>202603</v>
      </c>
      <c r="AM66" s="59">
        <v>202604</v>
      </c>
      <c r="AN66" s="59">
        <v>202605</v>
      </c>
      <c r="AO66" s="59">
        <v>202606</v>
      </c>
      <c r="AP66" s="59">
        <v>202607</v>
      </c>
      <c r="AQ66" s="59">
        <v>202608</v>
      </c>
      <c r="AR66" s="59">
        <v>202609</v>
      </c>
      <c r="AS66" s="59">
        <v>202610</v>
      </c>
      <c r="AT66" s="59">
        <v>202611</v>
      </c>
      <c r="AU66" s="59">
        <v>202612</v>
      </c>
      <c r="AV66" s="59">
        <v>202701</v>
      </c>
      <c r="AW66" s="59">
        <v>202702</v>
      </c>
      <c r="AX66" s="59">
        <v>202703</v>
      </c>
      <c r="AY66" s="59">
        <v>202704</v>
      </c>
      <c r="AZ66" s="59">
        <v>202705</v>
      </c>
      <c r="BA66" s="59">
        <v>202706</v>
      </c>
      <c r="BB66" s="59">
        <v>202707</v>
      </c>
      <c r="BC66" s="59">
        <v>202708</v>
      </c>
      <c r="BD66" s="59">
        <v>202709</v>
      </c>
      <c r="BE66" s="59">
        <v>202710</v>
      </c>
      <c r="BF66" s="59">
        <v>202711</v>
      </c>
      <c r="BG66" s="59">
        <v>202712</v>
      </c>
      <c r="BH66" s="59">
        <v>202801</v>
      </c>
      <c r="BI66" s="59">
        <v>202802</v>
      </c>
      <c r="BJ66" s="59">
        <v>202803</v>
      </c>
      <c r="BK66" s="59">
        <v>202804</v>
      </c>
      <c r="BL66" s="59">
        <v>202805</v>
      </c>
      <c r="BM66" s="59">
        <v>202806</v>
      </c>
      <c r="BN66" s="59">
        <v>202807</v>
      </c>
      <c r="BO66" s="59">
        <v>202808</v>
      </c>
      <c r="BP66" s="59">
        <v>202809</v>
      </c>
      <c r="BQ66" s="59">
        <v>202810</v>
      </c>
      <c r="BR66" s="59">
        <v>202811</v>
      </c>
      <c r="BS66" s="59">
        <v>202812</v>
      </c>
    </row>
    <row r="67" spans="1:71" x14ac:dyDescent="0.35">
      <c r="A67" s="15" t="str">
        <f t="shared" ref="A67:I67" si="48">A54</f>
        <v>Found on tab Corporate Headquarters</v>
      </c>
      <c r="B67" s="15" t="str">
        <f t="shared" si="48"/>
        <v>A2834759</v>
      </c>
      <c r="C67" s="15" t="str">
        <f t="shared" si="48"/>
        <v/>
      </c>
      <c r="D67" s="15">
        <f t="shared" si="48"/>
        <v>39000</v>
      </c>
      <c r="E67" s="15" t="str">
        <f t="shared" si="48"/>
        <v>CRR-14416</v>
      </c>
      <c r="F67" s="15" t="str">
        <f t="shared" si="48"/>
        <v>Corporate Headquarters</v>
      </c>
      <c r="G67" s="15" t="str">
        <f t="shared" si="48"/>
        <v>Electric General Plant</v>
      </c>
      <c r="H67" s="15" t="str">
        <f t="shared" si="48"/>
        <v>General Offices</v>
      </c>
      <c r="I67" s="15" t="str">
        <f t="shared" si="48"/>
        <v>TAMPA Corporate HQ</v>
      </c>
      <c r="J67" s="64">
        <f>'Corporate Headq'!K16</f>
        <v>202505</v>
      </c>
      <c r="K67" s="68">
        <v>0</v>
      </c>
      <c r="L67" s="16">
        <f t="shared" ref="L67:AQ67" si="49">K67+L54</f>
        <v>0</v>
      </c>
      <c r="M67" s="16">
        <f t="shared" si="49"/>
        <v>0</v>
      </c>
      <c r="N67" s="16">
        <f t="shared" si="49"/>
        <v>0</v>
      </c>
      <c r="O67" s="16">
        <f t="shared" si="49"/>
        <v>0</v>
      </c>
      <c r="P67" s="16">
        <f t="shared" si="49"/>
        <v>0</v>
      </c>
      <c r="Q67" s="16">
        <f t="shared" si="49"/>
        <v>0</v>
      </c>
      <c r="R67" s="16">
        <f t="shared" si="49"/>
        <v>0</v>
      </c>
      <c r="S67" s="16">
        <f t="shared" si="49"/>
        <v>0</v>
      </c>
      <c r="T67" s="16">
        <f t="shared" si="49"/>
        <v>0</v>
      </c>
      <c r="U67" s="16">
        <f t="shared" si="49"/>
        <v>0</v>
      </c>
      <c r="V67" s="16">
        <f t="shared" si="49"/>
        <v>0</v>
      </c>
      <c r="W67" s="16">
        <f t="shared" si="49"/>
        <v>0</v>
      </c>
      <c r="X67" s="16">
        <f t="shared" si="49"/>
        <v>0</v>
      </c>
      <c r="Y67" s="16">
        <f t="shared" si="49"/>
        <v>0</v>
      </c>
      <c r="Z67" s="16">
        <f t="shared" si="49"/>
        <v>0</v>
      </c>
      <c r="AA67" s="16">
        <f t="shared" si="49"/>
        <v>0</v>
      </c>
      <c r="AB67" s="16">
        <f t="shared" si="49"/>
        <v>0</v>
      </c>
      <c r="AC67" s="16">
        <f t="shared" si="49"/>
        <v>4.7743366666666667</v>
      </c>
      <c r="AD67" s="16">
        <f t="shared" si="49"/>
        <v>9.5486733333333333</v>
      </c>
      <c r="AE67" s="16">
        <f t="shared" si="49"/>
        <v>14.32301</v>
      </c>
      <c r="AF67" s="16">
        <f t="shared" si="49"/>
        <v>19.097346666666667</v>
      </c>
      <c r="AG67" s="16">
        <f t="shared" si="49"/>
        <v>23.871683333333333</v>
      </c>
      <c r="AH67" s="16">
        <f t="shared" si="49"/>
        <v>28.64602</v>
      </c>
      <c r="AI67" s="16">
        <f t="shared" si="49"/>
        <v>33.420356666666663</v>
      </c>
      <c r="AJ67" s="16">
        <f t="shared" si="49"/>
        <v>38.194693333333333</v>
      </c>
      <c r="AK67" s="16">
        <f t="shared" si="49"/>
        <v>42.969030000000004</v>
      </c>
      <c r="AL67" s="16">
        <f t="shared" si="49"/>
        <v>47.743366666666674</v>
      </c>
      <c r="AM67" s="16">
        <f t="shared" si="49"/>
        <v>52.517703333333344</v>
      </c>
      <c r="AN67" s="16">
        <f t="shared" si="49"/>
        <v>57.292040000000014</v>
      </c>
      <c r="AO67" s="16">
        <f t="shared" si="49"/>
        <v>62.066376666666685</v>
      </c>
      <c r="AP67" s="16">
        <f t="shared" si="49"/>
        <v>66.840713333333355</v>
      </c>
      <c r="AQ67" s="16">
        <f t="shared" si="49"/>
        <v>71.615050000000025</v>
      </c>
      <c r="AR67" s="16">
        <f t="shared" ref="AR67:BS67" si="50">AQ67+AR54</f>
        <v>76.389386666666695</v>
      </c>
      <c r="AS67" s="16">
        <f t="shared" si="50"/>
        <v>81.163723333333365</v>
      </c>
      <c r="AT67" s="16">
        <f t="shared" si="50"/>
        <v>85.938060000000036</v>
      </c>
      <c r="AU67" s="16">
        <f t="shared" si="50"/>
        <v>90.712396666666706</v>
      </c>
      <c r="AV67" s="16">
        <f t="shared" si="50"/>
        <v>95.486733333333376</v>
      </c>
      <c r="AW67" s="16">
        <f t="shared" si="50"/>
        <v>100.26107000000005</v>
      </c>
      <c r="AX67" s="16">
        <f t="shared" si="50"/>
        <v>105.03540666666672</v>
      </c>
      <c r="AY67" s="16">
        <f t="shared" si="50"/>
        <v>109.80974333333339</v>
      </c>
      <c r="AZ67" s="16">
        <f t="shared" si="50"/>
        <v>114.58408000000006</v>
      </c>
      <c r="BA67" s="16">
        <f t="shared" si="50"/>
        <v>119.35841666666673</v>
      </c>
      <c r="BB67" s="16">
        <f t="shared" si="50"/>
        <v>124.1327533333334</v>
      </c>
      <c r="BC67" s="16">
        <f t="shared" si="50"/>
        <v>128.90709000000007</v>
      </c>
      <c r="BD67" s="16">
        <f t="shared" si="50"/>
        <v>133.68142666666674</v>
      </c>
      <c r="BE67" s="16">
        <f t="shared" si="50"/>
        <v>138.45576333333341</v>
      </c>
      <c r="BF67" s="16">
        <f t="shared" si="50"/>
        <v>143.23010000000008</v>
      </c>
      <c r="BG67" s="16">
        <f t="shared" si="50"/>
        <v>148.00443666666675</v>
      </c>
      <c r="BH67" s="16">
        <f t="shared" si="50"/>
        <v>152.77877333333342</v>
      </c>
      <c r="BI67" s="16">
        <f t="shared" si="50"/>
        <v>157.55311000000009</v>
      </c>
      <c r="BJ67" s="16">
        <f t="shared" si="50"/>
        <v>162.32744666666676</v>
      </c>
      <c r="BK67" s="16">
        <f t="shared" si="50"/>
        <v>167.10178333333343</v>
      </c>
      <c r="BL67" s="16">
        <f t="shared" si="50"/>
        <v>171.8761200000001</v>
      </c>
      <c r="BM67" s="16">
        <f t="shared" si="50"/>
        <v>176.65045666666677</v>
      </c>
      <c r="BN67" s="16">
        <f t="shared" si="50"/>
        <v>181.42479333333344</v>
      </c>
      <c r="BO67" s="16">
        <f t="shared" si="50"/>
        <v>186.19913000000011</v>
      </c>
      <c r="BP67" s="16">
        <f t="shared" si="50"/>
        <v>190.97346666666678</v>
      </c>
      <c r="BQ67" s="16">
        <f t="shared" si="50"/>
        <v>195.74780333333345</v>
      </c>
      <c r="BR67" s="16">
        <f t="shared" si="50"/>
        <v>200.52214000000012</v>
      </c>
      <c r="BS67" s="16">
        <f t="shared" si="50"/>
        <v>205.29647666666679</v>
      </c>
    </row>
    <row r="68" spans="1:71" x14ac:dyDescent="0.35">
      <c r="A68" s="15" t="str">
        <f t="shared" ref="A68:I68" si="51">A55</f>
        <v>Found on tab Corporate Headquarters</v>
      </c>
      <c r="B68" s="15" t="str">
        <f t="shared" si="51"/>
        <v>CRR-14416</v>
      </c>
      <c r="C68" s="15" t="str">
        <f t="shared" si="51"/>
        <v>CORPORATE SERVICES</v>
      </c>
      <c r="D68" s="15">
        <f t="shared" si="51"/>
        <v>39000</v>
      </c>
      <c r="E68" s="15" t="str">
        <f t="shared" si="51"/>
        <v>CRR-14416</v>
      </c>
      <c r="F68" s="15" t="str">
        <f t="shared" si="51"/>
        <v>Corporate Headquarters</v>
      </c>
      <c r="G68" s="15" t="str">
        <f t="shared" si="51"/>
        <v>Electric General Plant</v>
      </c>
      <c r="H68" s="15" t="str">
        <f t="shared" si="51"/>
        <v>General Offices</v>
      </c>
      <c r="I68" s="15" t="str">
        <f t="shared" si="51"/>
        <v>TAMPA Corporate HQ</v>
      </c>
      <c r="J68" s="64">
        <f>'Corporate Headq'!K17</f>
        <v>202505</v>
      </c>
      <c r="K68" s="68">
        <v>0</v>
      </c>
      <c r="L68" s="16">
        <f t="shared" ref="L68:AQ68" si="52">K68+L55</f>
        <v>0</v>
      </c>
      <c r="M68" s="16">
        <f t="shared" si="52"/>
        <v>0</v>
      </c>
      <c r="N68" s="16">
        <f t="shared" si="52"/>
        <v>0</v>
      </c>
      <c r="O68" s="16">
        <f t="shared" si="52"/>
        <v>0</v>
      </c>
      <c r="P68" s="16">
        <f t="shared" si="52"/>
        <v>0</v>
      </c>
      <c r="Q68" s="16">
        <f t="shared" si="52"/>
        <v>0</v>
      </c>
      <c r="R68" s="16">
        <f t="shared" si="52"/>
        <v>0</v>
      </c>
      <c r="S68" s="16">
        <f t="shared" si="52"/>
        <v>0</v>
      </c>
      <c r="T68" s="16">
        <f t="shared" si="52"/>
        <v>0</v>
      </c>
      <c r="U68" s="16">
        <f t="shared" si="52"/>
        <v>0</v>
      </c>
      <c r="V68" s="16">
        <f t="shared" si="52"/>
        <v>0</v>
      </c>
      <c r="W68" s="16">
        <f t="shared" si="52"/>
        <v>0</v>
      </c>
      <c r="X68" s="16">
        <f t="shared" si="52"/>
        <v>0</v>
      </c>
      <c r="Y68" s="16">
        <f t="shared" si="52"/>
        <v>0</v>
      </c>
      <c r="Z68" s="16">
        <f t="shared" si="52"/>
        <v>0</v>
      </c>
      <c r="AA68" s="16">
        <f t="shared" si="52"/>
        <v>0</v>
      </c>
      <c r="AB68" s="16">
        <f t="shared" si="52"/>
        <v>0</v>
      </c>
      <c r="AC68" s="16">
        <f t="shared" si="52"/>
        <v>1155.6374891666667</v>
      </c>
      <c r="AD68" s="16">
        <f t="shared" si="52"/>
        <v>2311.2749783333334</v>
      </c>
      <c r="AE68" s="16">
        <f t="shared" si="52"/>
        <v>3466.9124675000003</v>
      </c>
      <c r="AF68" s="16">
        <f t="shared" si="52"/>
        <v>4622.5499566666667</v>
      </c>
      <c r="AG68" s="16">
        <f t="shared" si="52"/>
        <v>5778.1874458333332</v>
      </c>
      <c r="AH68" s="16">
        <f t="shared" si="52"/>
        <v>6933.8249349999996</v>
      </c>
      <c r="AI68" s="16">
        <f t="shared" si="52"/>
        <v>8089.4624241666661</v>
      </c>
      <c r="AJ68" s="16">
        <f t="shared" si="52"/>
        <v>9245.0999133333335</v>
      </c>
      <c r="AK68" s="16">
        <f t="shared" si="52"/>
        <v>10400.737402500001</v>
      </c>
      <c r="AL68" s="16">
        <f t="shared" si="52"/>
        <v>11556.374891666668</v>
      </c>
      <c r="AM68" s="16">
        <f t="shared" si="52"/>
        <v>12712.012380833336</v>
      </c>
      <c r="AN68" s="16">
        <f t="shared" si="52"/>
        <v>13867.649870000003</v>
      </c>
      <c r="AO68" s="16">
        <f t="shared" si="52"/>
        <v>15023.28735916667</v>
      </c>
      <c r="AP68" s="16">
        <f t="shared" si="52"/>
        <v>16178.924848333338</v>
      </c>
      <c r="AQ68" s="16">
        <f t="shared" si="52"/>
        <v>17334.562337500003</v>
      </c>
      <c r="AR68" s="16">
        <f t="shared" ref="AR68:BS68" si="53">AQ68+AR55</f>
        <v>18490.199826666671</v>
      </c>
      <c r="AS68" s="16">
        <f t="shared" si="53"/>
        <v>19645.837315833338</v>
      </c>
      <c r="AT68" s="16">
        <f t="shared" si="53"/>
        <v>20801.474805000005</v>
      </c>
      <c r="AU68" s="16">
        <f t="shared" si="53"/>
        <v>21957.112294166673</v>
      </c>
      <c r="AV68" s="16">
        <f t="shared" si="53"/>
        <v>23112.74978333334</v>
      </c>
      <c r="AW68" s="16">
        <f t="shared" si="53"/>
        <v>24268.387272500007</v>
      </c>
      <c r="AX68" s="16">
        <f t="shared" si="53"/>
        <v>25424.024761666675</v>
      </c>
      <c r="AY68" s="16">
        <f t="shared" si="53"/>
        <v>26579.662250833342</v>
      </c>
      <c r="AZ68" s="16">
        <f t="shared" si="53"/>
        <v>27735.299740000009</v>
      </c>
      <c r="BA68" s="16">
        <f t="shared" si="53"/>
        <v>28890.937229166677</v>
      </c>
      <c r="BB68" s="16">
        <f t="shared" si="53"/>
        <v>30046.574718333344</v>
      </c>
      <c r="BC68" s="16">
        <f t="shared" si="53"/>
        <v>31202.212207500012</v>
      </c>
      <c r="BD68" s="16">
        <f t="shared" si="53"/>
        <v>32357.849696666679</v>
      </c>
      <c r="BE68" s="16">
        <f t="shared" si="53"/>
        <v>33513.487185833343</v>
      </c>
      <c r="BF68" s="16">
        <f t="shared" si="53"/>
        <v>34669.124675000006</v>
      </c>
      <c r="BG68" s="16">
        <f t="shared" si="53"/>
        <v>35824.76216416667</v>
      </c>
      <c r="BH68" s="16">
        <f t="shared" si="53"/>
        <v>36980.399653333334</v>
      </c>
      <c r="BI68" s="16">
        <f t="shared" si="53"/>
        <v>38136.037142499998</v>
      </c>
      <c r="BJ68" s="16">
        <f t="shared" si="53"/>
        <v>39291.674631666661</v>
      </c>
      <c r="BK68" s="16">
        <f t="shared" si="53"/>
        <v>40447.312120833325</v>
      </c>
      <c r="BL68" s="16">
        <f t="shared" si="53"/>
        <v>41602.949609999989</v>
      </c>
      <c r="BM68" s="16">
        <f t="shared" si="53"/>
        <v>42758.587099166652</v>
      </c>
      <c r="BN68" s="16">
        <f t="shared" si="53"/>
        <v>43914.224588333316</v>
      </c>
      <c r="BO68" s="16">
        <f t="shared" si="53"/>
        <v>45069.86207749998</v>
      </c>
      <c r="BP68" s="16">
        <f t="shared" si="53"/>
        <v>46225.499566666644</v>
      </c>
      <c r="BQ68" s="16">
        <f t="shared" si="53"/>
        <v>47381.137055833307</v>
      </c>
      <c r="BR68" s="16">
        <f t="shared" si="53"/>
        <v>48536.774544999971</v>
      </c>
      <c r="BS68" s="16">
        <f t="shared" si="53"/>
        <v>49692.412034166635</v>
      </c>
    </row>
    <row r="69" spans="1:71" x14ac:dyDescent="0.35">
      <c r="A69" s="15" t="str">
        <f t="shared" ref="A69:I69" si="54">A56</f>
        <v>Found on tab Corporate Headquarters</v>
      </c>
      <c r="B69" s="15" t="str">
        <f t="shared" si="54"/>
        <v>D0099835</v>
      </c>
      <c r="C69" s="15" t="str">
        <f t="shared" si="54"/>
        <v/>
      </c>
      <c r="D69" s="15">
        <f t="shared" si="54"/>
        <v>39000</v>
      </c>
      <c r="E69" s="15" t="str">
        <f t="shared" si="54"/>
        <v>CRR-14416</v>
      </c>
      <c r="F69" s="15" t="str">
        <f t="shared" si="54"/>
        <v>Corporate Headquarters</v>
      </c>
      <c r="G69" s="15" t="str">
        <f t="shared" si="54"/>
        <v>Electric General Plant</v>
      </c>
      <c r="H69" s="15" t="str">
        <f t="shared" si="54"/>
        <v>General Offices</v>
      </c>
      <c r="I69" s="15" t="str">
        <f t="shared" si="54"/>
        <v>TAMPA Corporate HQ</v>
      </c>
      <c r="J69" s="64">
        <f>'Corporate Headq'!K18</f>
        <v>202505</v>
      </c>
      <c r="K69" s="68">
        <v>0</v>
      </c>
      <c r="L69" s="16">
        <f t="shared" ref="L69:AQ69" si="55">K69+L56</f>
        <v>0</v>
      </c>
      <c r="M69" s="16">
        <f t="shared" si="55"/>
        <v>0</v>
      </c>
      <c r="N69" s="16">
        <f t="shared" si="55"/>
        <v>0</v>
      </c>
      <c r="O69" s="16">
        <f t="shared" si="55"/>
        <v>0</v>
      </c>
      <c r="P69" s="16">
        <f t="shared" si="55"/>
        <v>0</v>
      </c>
      <c r="Q69" s="16">
        <f t="shared" si="55"/>
        <v>0</v>
      </c>
      <c r="R69" s="16">
        <f t="shared" si="55"/>
        <v>0</v>
      </c>
      <c r="S69" s="16">
        <f t="shared" si="55"/>
        <v>0</v>
      </c>
      <c r="T69" s="16">
        <f t="shared" si="55"/>
        <v>0</v>
      </c>
      <c r="U69" s="16">
        <f t="shared" si="55"/>
        <v>0</v>
      </c>
      <c r="V69" s="16">
        <f t="shared" si="55"/>
        <v>0</v>
      </c>
      <c r="W69" s="16">
        <f t="shared" si="55"/>
        <v>0</v>
      </c>
      <c r="X69" s="16">
        <f t="shared" si="55"/>
        <v>0</v>
      </c>
      <c r="Y69" s="16">
        <f t="shared" si="55"/>
        <v>0</v>
      </c>
      <c r="Z69" s="16">
        <f t="shared" si="55"/>
        <v>0</v>
      </c>
      <c r="AA69" s="16">
        <f t="shared" si="55"/>
        <v>0</v>
      </c>
      <c r="AB69" s="16">
        <f t="shared" si="55"/>
        <v>0</v>
      </c>
      <c r="AC69" s="16">
        <f t="shared" si="55"/>
        <v>115504.56564083333</v>
      </c>
      <c r="AD69" s="16">
        <f t="shared" si="55"/>
        <v>231009.13128166666</v>
      </c>
      <c r="AE69" s="16">
        <f t="shared" si="55"/>
        <v>346513.69692249998</v>
      </c>
      <c r="AF69" s="16">
        <f t="shared" si="55"/>
        <v>462018.26256333332</v>
      </c>
      <c r="AG69" s="16">
        <f t="shared" si="55"/>
        <v>577522.82820416661</v>
      </c>
      <c r="AH69" s="16">
        <f t="shared" si="55"/>
        <v>693027.39384499996</v>
      </c>
      <c r="AI69" s="16">
        <f t="shared" si="55"/>
        <v>808531.9594858333</v>
      </c>
      <c r="AJ69" s="16">
        <f t="shared" si="55"/>
        <v>924036.52512666665</v>
      </c>
      <c r="AK69" s="16">
        <f t="shared" si="55"/>
        <v>1039541.0907675</v>
      </c>
      <c r="AL69" s="16">
        <f t="shared" si="55"/>
        <v>1155045.6564083332</v>
      </c>
      <c r="AM69" s="16">
        <f t="shared" si="55"/>
        <v>1270550.2220491664</v>
      </c>
      <c r="AN69" s="16">
        <f t="shared" si="55"/>
        <v>1386054.7876899997</v>
      </c>
      <c r="AO69" s="16">
        <f t="shared" si="55"/>
        <v>1501559.3533308329</v>
      </c>
      <c r="AP69" s="16">
        <f t="shared" si="55"/>
        <v>1617063.9189716661</v>
      </c>
      <c r="AQ69" s="16">
        <f t="shared" si="55"/>
        <v>1732568.4846124994</v>
      </c>
      <c r="AR69" s="16">
        <f t="shared" ref="AR69:BS69" si="56">AQ69+AR56</f>
        <v>1848073.0502533326</v>
      </c>
      <c r="AS69" s="16">
        <f t="shared" si="56"/>
        <v>1963577.6158941658</v>
      </c>
      <c r="AT69" s="16">
        <f t="shared" si="56"/>
        <v>2079082.1815349991</v>
      </c>
      <c r="AU69" s="16">
        <f t="shared" si="56"/>
        <v>2194586.7471758323</v>
      </c>
      <c r="AV69" s="16">
        <f t="shared" si="56"/>
        <v>2310091.3128166655</v>
      </c>
      <c r="AW69" s="16">
        <f t="shared" si="56"/>
        <v>2425595.8784574987</v>
      </c>
      <c r="AX69" s="16">
        <f t="shared" si="56"/>
        <v>2541100.444098332</v>
      </c>
      <c r="AY69" s="16">
        <f t="shared" si="56"/>
        <v>2656605.0097391652</v>
      </c>
      <c r="AZ69" s="16">
        <f t="shared" si="56"/>
        <v>2772109.5753799984</v>
      </c>
      <c r="BA69" s="16">
        <f t="shared" si="56"/>
        <v>2887614.1410208317</v>
      </c>
      <c r="BB69" s="16">
        <f t="shared" si="56"/>
        <v>3003118.7066616649</v>
      </c>
      <c r="BC69" s="16">
        <f t="shared" si="56"/>
        <v>3118623.2723024981</v>
      </c>
      <c r="BD69" s="16">
        <f t="shared" si="56"/>
        <v>3234127.8379433313</v>
      </c>
      <c r="BE69" s="16">
        <f t="shared" si="56"/>
        <v>3349632.4035841646</v>
      </c>
      <c r="BF69" s="16">
        <f t="shared" si="56"/>
        <v>3465136.9692249978</v>
      </c>
      <c r="BG69" s="16">
        <f t="shared" si="56"/>
        <v>3580641.534865831</v>
      </c>
      <c r="BH69" s="16">
        <f t="shared" si="56"/>
        <v>3696146.1005066643</v>
      </c>
      <c r="BI69" s="16">
        <f t="shared" si="56"/>
        <v>3811650.6661474975</v>
      </c>
      <c r="BJ69" s="16">
        <f t="shared" si="56"/>
        <v>3927155.2317883307</v>
      </c>
      <c r="BK69" s="16">
        <f t="shared" si="56"/>
        <v>4042659.7974291639</v>
      </c>
      <c r="BL69" s="16">
        <f t="shared" si="56"/>
        <v>4158164.3630699972</v>
      </c>
      <c r="BM69" s="16">
        <f t="shared" si="56"/>
        <v>4273668.9287108304</v>
      </c>
      <c r="BN69" s="16">
        <f t="shared" si="56"/>
        <v>4389173.4943516636</v>
      </c>
      <c r="BO69" s="16">
        <f t="shared" si="56"/>
        <v>4504678.0599924969</v>
      </c>
      <c r="BP69" s="16">
        <f t="shared" si="56"/>
        <v>4620182.6256333301</v>
      </c>
      <c r="BQ69" s="16">
        <f t="shared" si="56"/>
        <v>4735687.1912741633</v>
      </c>
      <c r="BR69" s="16">
        <f t="shared" si="56"/>
        <v>4851191.7569149965</v>
      </c>
      <c r="BS69" s="16">
        <f t="shared" si="56"/>
        <v>4966696.3225558298</v>
      </c>
    </row>
    <row r="70" spans="1:71" x14ac:dyDescent="0.35">
      <c r="A70" s="15" t="str">
        <f t="shared" ref="A70:I70" si="57">A57</f>
        <v>Found on tab Corporate Headquarters</v>
      </c>
      <c r="B70" s="15" t="str">
        <f t="shared" si="57"/>
        <v>D0101336</v>
      </c>
      <c r="C70" s="15" t="str">
        <f t="shared" si="57"/>
        <v/>
      </c>
      <c r="D70" s="15">
        <f t="shared" si="57"/>
        <v>39000</v>
      </c>
      <c r="E70" s="15" t="str">
        <f t="shared" si="57"/>
        <v>CRR-14416</v>
      </c>
      <c r="F70" s="15" t="str">
        <f t="shared" si="57"/>
        <v>Corporate Headquarters</v>
      </c>
      <c r="G70" s="15" t="str">
        <f t="shared" si="57"/>
        <v>Electric General Plant</v>
      </c>
      <c r="H70" s="15" t="str">
        <f t="shared" si="57"/>
        <v>General Offices</v>
      </c>
      <c r="I70" s="15" t="str">
        <f t="shared" si="57"/>
        <v>TAMPA Corporate HQ</v>
      </c>
      <c r="J70" s="64">
        <f>'Corporate Headq'!K19</f>
        <v>202412</v>
      </c>
      <c r="K70" s="68">
        <v>0</v>
      </c>
      <c r="L70" s="16">
        <f t="shared" ref="L70:AQ70" si="58">K70+L57</f>
        <v>0</v>
      </c>
      <c r="M70" s="16">
        <f t="shared" si="58"/>
        <v>0</v>
      </c>
      <c r="N70" s="16">
        <f t="shared" si="58"/>
        <v>0</v>
      </c>
      <c r="O70" s="16">
        <f t="shared" si="58"/>
        <v>0</v>
      </c>
      <c r="P70" s="16">
        <f t="shared" si="58"/>
        <v>0</v>
      </c>
      <c r="Q70" s="16">
        <f t="shared" si="58"/>
        <v>0</v>
      </c>
      <c r="R70" s="16">
        <f t="shared" si="58"/>
        <v>0</v>
      </c>
      <c r="S70" s="16">
        <f t="shared" si="58"/>
        <v>0</v>
      </c>
      <c r="T70" s="16">
        <f t="shared" si="58"/>
        <v>0</v>
      </c>
      <c r="U70" s="16">
        <f t="shared" si="58"/>
        <v>0</v>
      </c>
      <c r="V70" s="16">
        <f t="shared" si="58"/>
        <v>0</v>
      </c>
      <c r="W70" s="16">
        <f t="shared" si="58"/>
        <v>0</v>
      </c>
      <c r="X70" s="16">
        <f t="shared" si="58"/>
        <v>27081.381706666667</v>
      </c>
      <c r="Y70" s="16">
        <f t="shared" si="58"/>
        <v>53591.730580000003</v>
      </c>
      <c r="Z70" s="16">
        <f t="shared" si="58"/>
        <v>80102.079453333339</v>
      </c>
      <c r="AA70" s="16">
        <f t="shared" si="58"/>
        <v>106612.42832666668</v>
      </c>
      <c r="AB70" s="16">
        <f t="shared" si="58"/>
        <v>133122.77720000001</v>
      </c>
      <c r="AC70" s="16">
        <f t="shared" si="58"/>
        <v>159633.12607333335</v>
      </c>
      <c r="AD70" s="16">
        <f t="shared" si="58"/>
        <v>186143.47494666668</v>
      </c>
      <c r="AE70" s="16">
        <f t="shared" si="58"/>
        <v>212653.82382000002</v>
      </c>
      <c r="AF70" s="16">
        <f t="shared" si="58"/>
        <v>239164.17269333336</v>
      </c>
      <c r="AG70" s="16">
        <f t="shared" si="58"/>
        <v>265674.52156666666</v>
      </c>
      <c r="AH70" s="16">
        <f t="shared" si="58"/>
        <v>292184.87043999997</v>
      </c>
      <c r="AI70" s="16">
        <f t="shared" si="58"/>
        <v>318695.21931333328</v>
      </c>
      <c r="AJ70" s="16">
        <f t="shared" si="58"/>
        <v>345205.56818666658</v>
      </c>
      <c r="AK70" s="16">
        <f t="shared" si="58"/>
        <v>371715.91705999989</v>
      </c>
      <c r="AL70" s="16">
        <f t="shared" si="58"/>
        <v>398226.2659333332</v>
      </c>
      <c r="AM70" s="16">
        <f t="shared" si="58"/>
        <v>424736.6148066665</v>
      </c>
      <c r="AN70" s="16">
        <f t="shared" si="58"/>
        <v>451246.96367999981</v>
      </c>
      <c r="AO70" s="16">
        <f t="shared" si="58"/>
        <v>477757.31255333312</v>
      </c>
      <c r="AP70" s="16">
        <f t="shared" si="58"/>
        <v>504267.66142666643</v>
      </c>
      <c r="AQ70" s="16">
        <f t="shared" si="58"/>
        <v>530778.01029999973</v>
      </c>
      <c r="AR70" s="16">
        <f t="shared" ref="AR70:BS70" si="59">AQ70+AR57</f>
        <v>557288.35917333304</v>
      </c>
      <c r="AS70" s="16">
        <f t="shared" si="59"/>
        <v>583798.70804666635</v>
      </c>
      <c r="AT70" s="16">
        <f t="shared" si="59"/>
        <v>610309.05691999965</v>
      </c>
      <c r="AU70" s="16">
        <f t="shared" si="59"/>
        <v>636819.40579333296</v>
      </c>
      <c r="AV70" s="16">
        <f t="shared" si="59"/>
        <v>663329.75466666627</v>
      </c>
      <c r="AW70" s="16">
        <f t="shared" si="59"/>
        <v>689840.10353999957</v>
      </c>
      <c r="AX70" s="16">
        <f t="shared" si="59"/>
        <v>716350.45241333288</v>
      </c>
      <c r="AY70" s="16">
        <f t="shared" si="59"/>
        <v>742860.80128666619</v>
      </c>
      <c r="AZ70" s="16">
        <f t="shared" si="59"/>
        <v>769371.1501599995</v>
      </c>
      <c r="BA70" s="16">
        <f t="shared" si="59"/>
        <v>795881.4990333328</v>
      </c>
      <c r="BB70" s="16">
        <f t="shared" si="59"/>
        <v>822391.84790666611</v>
      </c>
      <c r="BC70" s="16">
        <f t="shared" si="59"/>
        <v>848902.19677999942</v>
      </c>
      <c r="BD70" s="16">
        <f t="shared" si="59"/>
        <v>875412.54565333272</v>
      </c>
      <c r="BE70" s="16">
        <f t="shared" si="59"/>
        <v>901922.89452666603</v>
      </c>
      <c r="BF70" s="16">
        <f t="shared" si="59"/>
        <v>928433.24339999934</v>
      </c>
      <c r="BG70" s="16">
        <f t="shared" si="59"/>
        <v>954943.59227333264</v>
      </c>
      <c r="BH70" s="16">
        <f t="shared" si="59"/>
        <v>981453.94114666595</v>
      </c>
      <c r="BI70" s="16">
        <f t="shared" si="59"/>
        <v>1007964.2900199993</v>
      </c>
      <c r="BJ70" s="16">
        <f t="shared" si="59"/>
        <v>1034474.6388933326</v>
      </c>
      <c r="BK70" s="16">
        <f t="shared" si="59"/>
        <v>1060984.9877666659</v>
      </c>
      <c r="BL70" s="16">
        <f t="shared" si="59"/>
        <v>1087495.3366399992</v>
      </c>
      <c r="BM70" s="16">
        <f t="shared" si="59"/>
        <v>1114005.6855133325</v>
      </c>
      <c r="BN70" s="16">
        <f t="shared" si="59"/>
        <v>1140516.0343866658</v>
      </c>
      <c r="BO70" s="16">
        <f t="shared" si="59"/>
        <v>1167026.3832599991</v>
      </c>
      <c r="BP70" s="16">
        <f t="shared" si="59"/>
        <v>1193536.7321333324</v>
      </c>
      <c r="BQ70" s="16">
        <f t="shared" si="59"/>
        <v>1220047.0810066657</v>
      </c>
      <c r="BR70" s="16">
        <f t="shared" si="59"/>
        <v>1246557.429879999</v>
      </c>
      <c r="BS70" s="16">
        <f t="shared" si="59"/>
        <v>1273067.7787533323</v>
      </c>
    </row>
    <row r="71" spans="1:71" x14ac:dyDescent="0.35">
      <c r="A71" s="15" t="str">
        <f t="shared" ref="A71:I71" si="60">A58</f>
        <v>Found on tab Corporate Headquarters</v>
      </c>
      <c r="B71" s="15" t="str">
        <f t="shared" si="60"/>
        <v>D0101337</v>
      </c>
      <c r="C71" s="15" t="str">
        <f t="shared" si="60"/>
        <v/>
      </c>
      <c r="D71" s="15">
        <f t="shared" si="60"/>
        <v>38900</v>
      </c>
      <c r="E71" s="15" t="str">
        <f t="shared" si="60"/>
        <v>NCP-13727</v>
      </c>
      <c r="F71" s="15" t="str">
        <f t="shared" si="60"/>
        <v>Corporate Headquarters Land</v>
      </c>
      <c r="G71" s="15" t="str">
        <f t="shared" si="60"/>
        <v>Electric General Plant</v>
      </c>
      <c r="H71" s="15" t="str">
        <f t="shared" si="60"/>
        <v>General Offices</v>
      </c>
      <c r="I71" s="15" t="str">
        <f t="shared" si="60"/>
        <v>TAMPA Corporate HQ</v>
      </c>
      <c r="J71" s="64">
        <f>'Corporate Headq'!K20</f>
        <v>202505</v>
      </c>
      <c r="K71" s="68">
        <v>0</v>
      </c>
      <c r="L71" s="16">
        <f t="shared" ref="L71:AQ71" si="61">K71+L58</f>
        <v>0</v>
      </c>
      <c r="M71" s="16">
        <f t="shared" si="61"/>
        <v>0</v>
      </c>
      <c r="N71" s="16">
        <f t="shared" si="61"/>
        <v>0</v>
      </c>
      <c r="O71" s="16">
        <f t="shared" si="61"/>
        <v>0</v>
      </c>
      <c r="P71" s="16">
        <f t="shared" si="61"/>
        <v>0</v>
      </c>
      <c r="Q71" s="16">
        <f t="shared" si="61"/>
        <v>0</v>
      </c>
      <c r="R71" s="16">
        <f t="shared" si="61"/>
        <v>0</v>
      </c>
      <c r="S71" s="16">
        <f t="shared" si="61"/>
        <v>0</v>
      </c>
      <c r="T71" s="16">
        <f t="shared" si="61"/>
        <v>0</v>
      </c>
      <c r="U71" s="16">
        <f t="shared" si="61"/>
        <v>0</v>
      </c>
      <c r="V71" s="16">
        <f t="shared" si="61"/>
        <v>0</v>
      </c>
      <c r="W71" s="16">
        <f t="shared" si="61"/>
        <v>0</v>
      </c>
      <c r="X71" s="16">
        <f t="shared" si="61"/>
        <v>0</v>
      </c>
      <c r="Y71" s="16">
        <f t="shared" si="61"/>
        <v>0</v>
      </c>
      <c r="Z71" s="16">
        <f t="shared" si="61"/>
        <v>0</v>
      </c>
      <c r="AA71" s="16">
        <f t="shared" si="61"/>
        <v>0</v>
      </c>
      <c r="AB71" s="16">
        <f t="shared" si="61"/>
        <v>0</v>
      </c>
      <c r="AC71" s="16">
        <f t="shared" si="61"/>
        <v>0</v>
      </c>
      <c r="AD71" s="16">
        <f t="shared" si="61"/>
        <v>0</v>
      </c>
      <c r="AE71" s="16">
        <f t="shared" si="61"/>
        <v>0</v>
      </c>
      <c r="AF71" s="16">
        <f t="shared" si="61"/>
        <v>0</v>
      </c>
      <c r="AG71" s="16">
        <f t="shared" si="61"/>
        <v>0</v>
      </c>
      <c r="AH71" s="16">
        <f t="shared" si="61"/>
        <v>0</v>
      </c>
      <c r="AI71" s="16">
        <f t="shared" si="61"/>
        <v>0</v>
      </c>
      <c r="AJ71" s="16">
        <f t="shared" si="61"/>
        <v>0</v>
      </c>
      <c r="AK71" s="16">
        <f t="shared" si="61"/>
        <v>0</v>
      </c>
      <c r="AL71" s="16">
        <f t="shared" si="61"/>
        <v>0</v>
      </c>
      <c r="AM71" s="16">
        <f t="shared" si="61"/>
        <v>0</v>
      </c>
      <c r="AN71" s="16">
        <f t="shared" si="61"/>
        <v>0</v>
      </c>
      <c r="AO71" s="16">
        <f t="shared" si="61"/>
        <v>0</v>
      </c>
      <c r="AP71" s="16">
        <f t="shared" si="61"/>
        <v>0</v>
      </c>
      <c r="AQ71" s="16">
        <f t="shared" si="61"/>
        <v>0</v>
      </c>
      <c r="AR71" s="16">
        <f t="shared" ref="AR71:BS71" si="62">AQ71+AR58</f>
        <v>0</v>
      </c>
      <c r="AS71" s="16">
        <f t="shared" si="62"/>
        <v>0</v>
      </c>
      <c r="AT71" s="16">
        <f t="shared" si="62"/>
        <v>0</v>
      </c>
      <c r="AU71" s="16">
        <f t="shared" si="62"/>
        <v>0</v>
      </c>
      <c r="AV71" s="16">
        <f t="shared" si="62"/>
        <v>0</v>
      </c>
      <c r="AW71" s="16">
        <f t="shared" si="62"/>
        <v>0</v>
      </c>
      <c r="AX71" s="16">
        <f t="shared" si="62"/>
        <v>0</v>
      </c>
      <c r="AY71" s="16">
        <f t="shared" si="62"/>
        <v>0</v>
      </c>
      <c r="AZ71" s="16">
        <f t="shared" si="62"/>
        <v>0</v>
      </c>
      <c r="BA71" s="16">
        <f t="shared" si="62"/>
        <v>0</v>
      </c>
      <c r="BB71" s="16">
        <f t="shared" si="62"/>
        <v>0</v>
      </c>
      <c r="BC71" s="16">
        <f t="shared" si="62"/>
        <v>0</v>
      </c>
      <c r="BD71" s="16">
        <f t="shared" si="62"/>
        <v>0</v>
      </c>
      <c r="BE71" s="16">
        <f t="shared" si="62"/>
        <v>0</v>
      </c>
      <c r="BF71" s="16">
        <f t="shared" si="62"/>
        <v>0</v>
      </c>
      <c r="BG71" s="16">
        <f t="shared" si="62"/>
        <v>0</v>
      </c>
      <c r="BH71" s="16">
        <f t="shared" si="62"/>
        <v>0</v>
      </c>
      <c r="BI71" s="16">
        <f t="shared" si="62"/>
        <v>0</v>
      </c>
      <c r="BJ71" s="16">
        <f t="shared" si="62"/>
        <v>0</v>
      </c>
      <c r="BK71" s="16">
        <f t="shared" si="62"/>
        <v>0</v>
      </c>
      <c r="BL71" s="16">
        <f t="shared" si="62"/>
        <v>0</v>
      </c>
      <c r="BM71" s="16">
        <f t="shared" si="62"/>
        <v>0</v>
      </c>
      <c r="BN71" s="16">
        <f t="shared" si="62"/>
        <v>0</v>
      </c>
      <c r="BO71" s="16">
        <f t="shared" si="62"/>
        <v>0</v>
      </c>
      <c r="BP71" s="16">
        <f t="shared" si="62"/>
        <v>0</v>
      </c>
      <c r="BQ71" s="16">
        <f t="shared" si="62"/>
        <v>0</v>
      </c>
      <c r="BR71" s="16">
        <f t="shared" si="62"/>
        <v>0</v>
      </c>
      <c r="BS71" s="16">
        <f t="shared" si="62"/>
        <v>0</v>
      </c>
    </row>
    <row r="72" spans="1:71" x14ac:dyDescent="0.35">
      <c r="A72" s="15" t="str">
        <f t="shared" ref="A72:I72" si="63">A59</f>
        <v>Found on tab Corporate Headquarters</v>
      </c>
      <c r="B72" s="15" t="str">
        <f t="shared" si="63"/>
        <v>D0101338</v>
      </c>
      <c r="C72" s="15" t="str">
        <f t="shared" si="63"/>
        <v/>
      </c>
      <c r="D72" s="15">
        <f t="shared" si="63"/>
        <v>39000</v>
      </c>
      <c r="E72" s="15" t="str">
        <f t="shared" si="63"/>
        <v>CRR-14416</v>
      </c>
      <c r="F72" s="15" t="str">
        <f t="shared" si="63"/>
        <v>Corporate Headquarters</v>
      </c>
      <c r="G72" s="15" t="str">
        <f t="shared" si="63"/>
        <v>Electric General Plant</v>
      </c>
      <c r="H72" s="15" t="str">
        <f t="shared" si="63"/>
        <v>General Offices</v>
      </c>
      <c r="I72" s="15" t="str">
        <f t="shared" si="63"/>
        <v>TAMPA Corporate HQ</v>
      </c>
      <c r="J72" s="64">
        <f>'Corporate Headq'!K21</f>
        <v>202505</v>
      </c>
      <c r="K72" s="68">
        <v>0</v>
      </c>
      <c r="L72" s="16">
        <f t="shared" ref="L72:AQ72" si="64">K72+L59</f>
        <v>0</v>
      </c>
      <c r="M72" s="16">
        <f t="shared" si="64"/>
        <v>0</v>
      </c>
      <c r="N72" s="16">
        <f t="shared" si="64"/>
        <v>0</v>
      </c>
      <c r="O72" s="16">
        <f t="shared" si="64"/>
        <v>0</v>
      </c>
      <c r="P72" s="16">
        <f t="shared" si="64"/>
        <v>0</v>
      </c>
      <c r="Q72" s="16">
        <f t="shared" si="64"/>
        <v>0</v>
      </c>
      <c r="R72" s="16">
        <f t="shared" si="64"/>
        <v>0</v>
      </c>
      <c r="S72" s="16">
        <f t="shared" si="64"/>
        <v>0</v>
      </c>
      <c r="T72" s="16">
        <f t="shared" si="64"/>
        <v>0</v>
      </c>
      <c r="U72" s="16">
        <f t="shared" si="64"/>
        <v>0</v>
      </c>
      <c r="V72" s="16">
        <f t="shared" si="64"/>
        <v>0</v>
      </c>
      <c r="W72" s="16">
        <f t="shared" si="64"/>
        <v>0</v>
      </c>
      <c r="X72" s="16">
        <f t="shared" si="64"/>
        <v>0</v>
      </c>
      <c r="Y72" s="16">
        <f t="shared" si="64"/>
        <v>0</v>
      </c>
      <c r="Z72" s="16">
        <f t="shared" si="64"/>
        <v>0</v>
      </c>
      <c r="AA72" s="16">
        <f t="shared" si="64"/>
        <v>0</v>
      </c>
      <c r="AB72" s="16">
        <f t="shared" si="64"/>
        <v>0</v>
      </c>
      <c r="AC72" s="16">
        <f t="shared" si="64"/>
        <v>116459.31796916666</v>
      </c>
      <c r="AD72" s="16">
        <f t="shared" si="64"/>
        <v>240247.98326999997</v>
      </c>
      <c r="AE72" s="16">
        <f t="shared" si="64"/>
        <v>365834.38944749994</v>
      </c>
      <c r="AF72" s="16">
        <f t="shared" si="64"/>
        <v>491464.82562499994</v>
      </c>
      <c r="AG72" s="16">
        <f t="shared" si="64"/>
        <v>617139.29180249991</v>
      </c>
      <c r="AH72" s="16">
        <f t="shared" si="64"/>
        <v>742853.16720999987</v>
      </c>
      <c r="AI72" s="16">
        <f t="shared" si="64"/>
        <v>868596.39595083322</v>
      </c>
      <c r="AJ72" s="16">
        <f t="shared" si="64"/>
        <v>994350.67517333315</v>
      </c>
      <c r="AK72" s="16">
        <f t="shared" si="64"/>
        <v>1120104.9543958332</v>
      </c>
      <c r="AL72" s="16">
        <f t="shared" si="64"/>
        <v>1245859.2336183332</v>
      </c>
      <c r="AM72" s="16">
        <f t="shared" si="64"/>
        <v>1371613.5128408333</v>
      </c>
      <c r="AN72" s="16">
        <f t="shared" si="64"/>
        <v>1497367.7920633333</v>
      </c>
      <c r="AO72" s="16">
        <f t="shared" si="64"/>
        <v>1623122.0712858334</v>
      </c>
      <c r="AP72" s="16">
        <f t="shared" si="64"/>
        <v>1748876.3505083334</v>
      </c>
      <c r="AQ72" s="16">
        <f t="shared" si="64"/>
        <v>1874630.6297308335</v>
      </c>
      <c r="AR72" s="16">
        <f t="shared" ref="AR72:BS72" si="65">AQ72+AR59</f>
        <v>2000384.9089533335</v>
      </c>
      <c r="AS72" s="16">
        <f t="shared" si="65"/>
        <v>2126139.1881758333</v>
      </c>
      <c r="AT72" s="16">
        <f t="shared" si="65"/>
        <v>2251893.4673983334</v>
      </c>
      <c r="AU72" s="16">
        <f t="shared" si="65"/>
        <v>2377647.7466208334</v>
      </c>
      <c r="AV72" s="16">
        <f t="shared" si="65"/>
        <v>2503402.0258433335</v>
      </c>
      <c r="AW72" s="16">
        <f t="shared" si="65"/>
        <v>2629156.3050658335</v>
      </c>
      <c r="AX72" s="16">
        <f t="shared" si="65"/>
        <v>2754910.5842883335</v>
      </c>
      <c r="AY72" s="16">
        <f t="shared" si="65"/>
        <v>2880664.8635108336</v>
      </c>
      <c r="AZ72" s="16">
        <f t="shared" si="65"/>
        <v>3006419.1427333336</v>
      </c>
      <c r="BA72" s="16">
        <f t="shared" si="65"/>
        <v>3132173.4219558337</v>
      </c>
      <c r="BB72" s="16">
        <f t="shared" si="65"/>
        <v>3257927.7011783337</v>
      </c>
      <c r="BC72" s="16">
        <f t="shared" si="65"/>
        <v>3383681.9804008338</v>
      </c>
      <c r="BD72" s="16">
        <f t="shared" si="65"/>
        <v>3509436.2596233338</v>
      </c>
      <c r="BE72" s="16">
        <f t="shared" si="65"/>
        <v>3635190.5388458339</v>
      </c>
      <c r="BF72" s="16">
        <f t="shared" si="65"/>
        <v>3760944.8180683339</v>
      </c>
      <c r="BG72" s="16">
        <f t="shared" si="65"/>
        <v>3886699.0972908339</v>
      </c>
      <c r="BH72" s="16">
        <f t="shared" si="65"/>
        <v>4012453.376513334</v>
      </c>
      <c r="BI72" s="16">
        <f t="shared" si="65"/>
        <v>4138207.655735834</v>
      </c>
      <c r="BJ72" s="16">
        <f t="shared" si="65"/>
        <v>4263961.9349583341</v>
      </c>
      <c r="BK72" s="16">
        <f t="shared" si="65"/>
        <v>4389716.2141808337</v>
      </c>
      <c r="BL72" s="16">
        <f t="shared" si="65"/>
        <v>4515470.4934033332</v>
      </c>
      <c r="BM72" s="16">
        <f t="shared" si="65"/>
        <v>4641224.7726258328</v>
      </c>
      <c r="BN72" s="16">
        <f t="shared" si="65"/>
        <v>4766979.0518483324</v>
      </c>
      <c r="BO72" s="16">
        <f t="shared" si="65"/>
        <v>4892733.331070832</v>
      </c>
      <c r="BP72" s="16">
        <f t="shared" si="65"/>
        <v>5018487.6102933316</v>
      </c>
      <c r="BQ72" s="16">
        <f t="shared" si="65"/>
        <v>5144241.8895158311</v>
      </c>
      <c r="BR72" s="16">
        <f t="shared" si="65"/>
        <v>5269996.1687383307</v>
      </c>
      <c r="BS72" s="16">
        <f t="shared" si="65"/>
        <v>5395750.4479608303</v>
      </c>
    </row>
    <row r="73" spans="1:71" x14ac:dyDescent="0.35">
      <c r="A73" s="15" t="str">
        <f t="shared" ref="A73:I73" si="66">A60</f>
        <v>Found on tab Corporate Headquarters</v>
      </c>
      <c r="B73" s="15" t="str">
        <f t="shared" si="66"/>
        <v>NCP-13727</v>
      </c>
      <c r="C73" s="15" t="str">
        <f t="shared" si="66"/>
        <v>CORPORATE SERVICES</v>
      </c>
      <c r="D73" s="15">
        <f t="shared" si="66"/>
        <v>38900</v>
      </c>
      <c r="E73" s="15" t="str">
        <f t="shared" si="66"/>
        <v>NCP-13727</v>
      </c>
      <c r="F73" s="15" t="str">
        <f t="shared" si="66"/>
        <v>Corporate Headquarters Land</v>
      </c>
      <c r="G73" s="15" t="str">
        <f t="shared" si="66"/>
        <v>Electric General Plant</v>
      </c>
      <c r="H73" s="15" t="str">
        <f t="shared" si="66"/>
        <v>General Offices</v>
      </c>
      <c r="I73" s="15" t="str">
        <f t="shared" si="66"/>
        <v>TAMPA Corporate HQ</v>
      </c>
      <c r="J73" s="64">
        <f>'Corporate Headq'!K22</f>
        <v>202505</v>
      </c>
      <c r="K73" s="68">
        <v>0</v>
      </c>
      <c r="L73" s="16">
        <f t="shared" ref="L73:AQ73" si="67">K73+L60</f>
        <v>0</v>
      </c>
      <c r="M73" s="16">
        <f t="shared" si="67"/>
        <v>0</v>
      </c>
      <c r="N73" s="16">
        <f t="shared" si="67"/>
        <v>0</v>
      </c>
      <c r="O73" s="16">
        <f t="shared" si="67"/>
        <v>0</v>
      </c>
      <c r="P73" s="16">
        <f t="shared" si="67"/>
        <v>0</v>
      </c>
      <c r="Q73" s="16">
        <f t="shared" si="67"/>
        <v>0</v>
      </c>
      <c r="R73" s="16">
        <f t="shared" si="67"/>
        <v>0</v>
      </c>
      <c r="S73" s="16">
        <f t="shared" si="67"/>
        <v>0</v>
      </c>
      <c r="T73" s="16">
        <f t="shared" si="67"/>
        <v>0</v>
      </c>
      <c r="U73" s="16">
        <f t="shared" si="67"/>
        <v>0</v>
      </c>
      <c r="V73" s="16">
        <f t="shared" si="67"/>
        <v>0</v>
      </c>
      <c r="W73" s="16">
        <f t="shared" si="67"/>
        <v>0</v>
      </c>
      <c r="X73" s="16">
        <f t="shared" si="67"/>
        <v>0</v>
      </c>
      <c r="Y73" s="16">
        <f t="shared" si="67"/>
        <v>0</v>
      </c>
      <c r="Z73" s="16">
        <f t="shared" si="67"/>
        <v>0</v>
      </c>
      <c r="AA73" s="16">
        <f t="shared" si="67"/>
        <v>0</v>
      </c>
      <c r="AB73" s="16">
        <f t="shared" si="67"/>
        <v>0</v>
      </c>
      <c r="AC73" s="16">
        <f t="shared" si="67"/>
        <v>0</v>
      </c>
      <c r="AD73" s="16">
        <f t="shared" si="67"/>
        <v>0</v>
      </c>
      <c r="AE73" s="16">
        <f t="shared" si="67"/>
        <v>0</v>
      </c>
      <c r="AF73" s="16">
        <f t="shared" si="67"/>
        <v>0</v>
      </c>
      <c r="AG73" s="16">
        <f t="shared" si="67"/>
        <v>0</v>
      </c>
      <c r="AH73" s="16">
        <f t="shared" si="67"/>
        <v>0</v>
      </c>
      <c r="AI73" s="16">
        <f t="shared" si="67"/>
        <v>0</v>
      </c>
      <c r="AJ73" s="16">
        <f t="shared" si="67"/>
        <v>0</v>
      </c>
      <c r="AK73" s="16">
        <f t="shared" si="67"/>
        <v>0</v>
      </c>
      <c r="AL73" s="16">
        <f t="shared" si="67"/>
        <v>0</v>
      </c>
      <c r="AM73" s="16">
        <f t="shared" si="67"/>
        <v>0</v>
      </c>
      <c r="AN73" s="16">
        <f t="shared" si="67"/>
        <v>0</v>
      </c>
      <c r="AO73" s="16">
        <f t="shared" si="67"/>
        <v>0</v>
      </c>
      <c r="AP73" s="16">
        <f t="shared" si="67"/>
        <v>0</v>
      </c>
      <c r="AQ73" s="16">
        <f t="shared" si="67"/>
        <v>0</v>
      </c>
      <c r="AR73" s="16">
        <f t="shared" ref="AR73:BS73" si="68">AQ73+AR60</f>
        <v>0</v>
      </c>
      <c r="AS73" s="16">
        <f t="shared" si="68"/>
        <v>0</v>
      </c>
      <c r="AT73" s="16">
        <f t="shared" si="68"/>
        <v>0</v>
      </c>
      <c r="AU73" s="16">
        <f t="shared" si="68"/>
        <v>0</v>
      </c>
      <c r="AV73" s="16">
        <f t="shared" si="68"/>
        <v>0</v>
      </c>
      <c r="AW73" s="16">
        <f t="shared" si="68"/>
        <v>0</v>
      </c>
      <c r="AX73" s="16">
        <f t="shared" si="68"/>
        <v>0</v>
      </c>
      <c r="AY73" s="16">
        <f t="shared" si="68"/>
        <v>0</v>
      </c>
      <c r="AZ73" s="16">
        <f t="shared" si="68"/>
        <v>0</v>
      </c>
      <c r="BA73" s="16">
        <f t="shared" si="68"/>
        <v>0</v>
      </c>
      <c r="BB73" s="16">
        <f t="shared" si="68"/>
        <v>0</v>
      </c>
      <c r="BC73" s="16">
        <f t="shared" si="68"/>
        <v>0</v>
      </c>
      <c r="BD73" s="16">
        <f t="shared" si="68"/>
        <v>0</v>
      </c>
      <c r="BE73" s="16">
        <f t="shared" si="68"/>
        <v>0</v>
      </c>
      <c r="BF73" s="16">
        <f t="shared" si="68"/>
        <v>0</v>
      </c>
      <c r="BG73" s="16">
        <f t="shared" si="68"/>
        <v>0</v>
      </c>
      <c r="BH73" s="16">
        <f t="shared" si="68"/>
        <v>0</v>
      </c>
      <c r="BI73" s="16">
        <f t="shared" si="68"/>
        <v>0</v>
      </c>
      <c r="BJ73" s="16">
        <f t="shared" si="68"/>
        <v>0</v>
      </c>
      <c r="BK73" s="16">
        <f t="shared" si="68"/>
        <v>0</v>
      </c>
      <c r="BL73" s="16">
        <f t="shared" si="68"/>
        <v>0</v>
      </c>
      <c r="BM73" s="16">
        <f t="shared" si="68"/>
        <v>0</v>
      </c>
      <c r="BN73" s="16">
        <f t="shared" si="68"/>
        <v>0</v>
      </c>
      <c r="BO73" s="16">
        <f t="shared" si="68"/>
        <v>0</v>
      </c>
      <c r="BP73" s="16">
        <f t="shared" si="68"/>
        <v>0</v>
      </c>
      <c r="BQ73" s="16">
        <f t="shared" si="68"/>
        <v>0</v>
      </c>
      <c r="BR73" s="16">
        <f t="shared" si="68"/>
        <v>0</v>
      </c>
      <c r="BS73" s="16">
        <f t="shared" si="68"/>
        <v>0</v>
      </c>
    </row>
    <row r="75" spans="1:71" ht="15" thickBot="1" x14ac:dyDescent="0.4">
      <c r="C75" s="15"/>
      <c r="J75" s="52" t="s">
        <v>163</v>
      </c>
      <c r="K75" s="73">
        <f t="shared" ref="K75:AP75" si="69">SUM(K67:K74)</f>
        <v>0</v>
      </c>
      <c r="L75" s="73">
        <f t="shared" si="69"/>
        <v>0</v>
      </c>
      <c r="M75" s="73">
        <f t="shared" si="69"/>
        <v>0</v>
      </c>
      <c r="N75" s="73">
        <f t="shared" si="69"/>
        <v>0</v>
      </c>
      <c r="O75" s="73">
        <f t="shared" si="69"/>
        <v>0</v>
      </c>
      <c r="P75" s="73">
        <f t="shared" si="69"/>
        <v>0</v>
      </c>
      <c r="Q75" s="73">
        <f t="shared" si="69"/>
        <v>0</v>
      </c>
      <c r="R75" s="73">
        <f t="shared" si="69"/>
        <v>0</v>
      </c>
      <c r="S75" s="73">
        <f t="shared" si="69"/>
        <v>0</v>
      </c>
      <c r="T75" s="73">
        <f t="shared" si="69"/>
        <v>0</v>
      </c>
      <c r="U75" s="73">
        <f t="shared" si="69"/>
        <v>0</v>
      </c>
      <c r="V75" s="73">
        <f t="shared" si="69"/>
        <v>0</v>
      </c>
      <c r="W75" s="73">
        <f t="shared" si="69"/>
        <v>0</v>
      </c>
      <c r="X75" s="73">
        <f t="shared" si="69"/>
        <v>27081.381706666667</v>
      </c>
      <c r="Y75" s="73">
        <f t="shared" si="69"/>
        <v>53591.730580000003</v>
      </c>
      <c r="Z75" s="73">
        <f t="shared" si="69"/>
        <v>80102.079453333339</v>
      </c>
      <c r="AA75" s="73">
        <f t="shared" si="69"/>
        <v>106612.42832666668</v>
      </c>
      <c r="AB75" s="73">
        <f t="shared" si="69"/>
        <v>133122.77720000001</v>
      </c>
      <c r="AC75" s="73">
        <f t="shared" si="69"/>
        <v>392757.42150916671</v>
      </c>
      <c r="AD75" s="73">
        <f t="shared" si="69"/>
        <v>659721.41314999992</v>
      </c>
      <c r="AE75" s="73">
        <f t="shared" si="69"/>
        <v>928483.14566749986</v>
      </c>
      <c r="AF75" s="73">
        <f t="shared" si="69"/>
        <v>1197288.9081850001</v>
      </c>
      <c r="AG75" s="73">
        <f t="shared" si="69"/>
        <v>1466138.7007024998</v>
      </c>
      <c r="AH75" s="73">
        <f t="shared" si="69"/>
        <v>1735027.9024499999</v>
      </c>
      <c r="AI75" s="73">
        <f t="shared" si="69"/>
        <v>2003946.4575308333</v>
      </c>
      <c r="AJ75" s="73">
        <f t="shared" si="69"/>
        <v>2272876.063093333</v>
      </c>
      <c r="AK75" s="73">
        <f t="shared" si="69"/>
        <v>2541805.6686558332</v>
      </c>
      <c r="AL75" s="73">
        <f t="shared" si="69"/>
        <v>2810735.274218333</v>
      </c>
      <c r="AM75" s="73">
        <f t="shared" si="69"/>
        <v>3079664.8797808327</v>
      </c>
      <c r="AN75" s="73">
        <f t="shared" si="69"/>
        <v>3348594.4853433329</v>
      </c>
      <c r="AO75" s="73">
        <f t="shared" si="69"/>
        <v>3617524.0909058331</v>
      </c>
      <c r="AP75" s="73">
        <f t="shared" si="69"/>
        <v>3886453.6964683328</v>
      </c>
      <c r="AQ75" s="73">
        <f t="shared" ref="AQ75:BS75" si="70">SUM(AQ67:AQ74)</f>
        <v>4155383.3020308325</v>
      </c>
      <c r="AR75" s="73">
        <f t="shared" si="70"/>
        <v>4424312.9075933322</v>
      </c>
      <c r="AS75" s="73">
        <f t="shared" si="70"/>
        <v>4693242.5131558329</v>
      </c>
      <c r="AT75" s="73">
        <f t="shared" si="70"/>
        <v>4962172.1187183317</v>
      </c>
      <c r="AU75" s="73">
        <f t="shared" si="70"/>
        <v>5231101.7242808323</v>
      </c>
      <c r="AV75" s="73">
        <f t="shared" si="70"/>
        <v>5500031.3298433321</v>
      </c>
      <c r="AW75" s="73">
        <f t="shared" si="70"/>
        <v>5768960.9354058318</v>
      </c>
      <c r="AX75" s="73">
        <f t="shared" si="70"/>
        <v>6037890.5409683315</v>
      </c>
      <c r="AY75" s="73">
        <f t="shared" si="70"/>
        <v>6306820.1465308312</v>
      </c>
      <c r="AZ75" s="73">
        <f t="shared" si="70"/>
        <v>6575749.7520933319</v>
      </c>
      <c r="BA75" s="73">
        <f t="shared" si="70"/>
        <v>6844679.3576558316</v>
      </c>
      <c r="BB75" s="73">
        <f t="shared" si="70"/>
        <v>7113608.9632183313</v>
      </c>
      <c r="BC75" s="73">
        <f t="shared" si="70"/>
        <v>7382538.568780832</v>
      </c>
      <c r="BD75" s="73">
        <f t="shared" si="70"/>
        <v>7651468.1743433308</v>
      </c>
      <c r="BE75" s="73">
        <f t="shared" si="70"/>
        <v>7920397.7799058314</v>
      </c>
      <c r="BF75" s="73">
        <f t="shared" si="70"/>
        <v>8189327.3854683312</v>
      </c>
      <c r="BG75" s="73">
        <f t="shared" si="70"/>
        <v>8458256.9910308309</v>
      </c>
      <c r="BH75" s="73">
        <f t="shared" si="70"/>
        <v>8727186.5965933315</v>
      </c>
      <c r="BI75" s="73">
        <f t="shared" si="70"/>
        <v>8996116.2021558303</v>
      </c>
      <c r="BJ75" s="73">
        <f t="shared" si="70"/>
        <v>9265045.807718331</v>
      </c>
      <c r="BK75" s="73">
        <f t="shared" si="70"/>
        <v>9533975.4132808298</v>
      </c>
      <c r="BL75" s="73">
        <f t="shared" si="70"/>
        <v>9802905.0188433304</v>
      </c>
      <c r="BM75" s="73">
        <f t="shared" si="70"/>
        <v>10071834.624405829</v>
      </c>
      <c r="BN75" s="73">
        <f t="shared" si="70"/>
        <v>10340764.229968328</v>
      </c>
      <c r="BO75" s="73">
        <f t="shared" si="70"/>
        <v>10609693.835530829</v>
      </c>
      <c r="BP75" s="73">
        <f t="shared" si="70"/>
        <v>10878623.441093327</v>
      </c>
      <c r="BQ75" s="73">
        <f t="shared" si="70"/>
        <v>11147553.046655826</v>
      </c>
      <c r="BR75" s="73">
        <f t="shared" si="70"/>
        <v>11416482.652218327</v>
      </c>
      <c r="BS75" s="73">
        <f t="shared" si="70"/>
        <v>11685412.257780824</v>
      </c>
    </row>
    <row r="76" spans="1:71" ht="15" thickTop="1" x14ac:dyDescent="0.35"/>
    <row r="79" spans="1:71" x14ac:dyDescent="0.35">
      <c r="A79" s="56" t="s">
        <v>133</v>
      </c>
      <c r="B79" s="56" t="s">
        <v>134</v>
      </c>
      <c r="C79" s="56" t="s">
        <v>136</v>
      </c>
      <c r="D79" s="56">
        <v>300</v>
      </c>
      <c r="E79" s="56" t="s">
        <v>137</v>
      </c>
      <c r="F79" s="57" t="s">
        <v>138</v>
      </c>
      <c r="G79" s="56" t="s">
        <v>139</v>
      </c>
      <c r="H79" s="56" t="s">
        <v>140</v>
      </c>
      <c r="I79" s="56" t="s">
        <v>141</v>
      </c>
      <c r="J79" s="56" t="s">
        <v>142</v>
      </c>
      <c r="K79" s="67" t="s">
        <v>158</v>
      </c>
      <c r="L79" s="59">
        <v>202401</v>
      </c>
      <c r="M79" s="59">
        <v>202402</v>
      </c>
      <c r="N79" s="59">
        <v>202403</v>
      </c>
      <c r="O79" s="59">
        <v>202404</v>
      </c>
      <c r="P79" s="59">
        <v>202405</v>
      </c>
      <c r="Q79" s="59">
        <v>202406</v>
      </c>
      <c r="R79" s="59">
        <v>202407</v>
      </c>
      <c r="S79" s="59">
        <v>202408</v>
      </c>
      <c r="T79" s="59">
        <v>202409</v>
      </c>
      <c r="U79" s="59">
        <v>202410</v>
      </c>
      <c r="V79" s="59">
        <v>202411</v>
      </c>
      <c r="W79" s="59">
        <v>202412</v>
      </c>
      <c r="X79" s="59">
        <v>202501</v>
      </c>
      <c r="Y79" s="59">
        <v>202502</v>
      </c>
      <c r="Z79" s="59">
        <v>202503</v>
      </c>
      <c r="AA79" s="59">
        <v>202504</v>
      </c>
      <c r="AB79" s="59">
        <v>202505</v>
      </c>
      <c r="AC79" s="59">
        <v>202506</v>
      </c>
      <c r="AD79" s="59">
        <v>202507</v>
      </c>
      <c r="AE79" s="59">
        <v>202508</v>
      </c>
      <c r="AF79" s="59">
        <v>202509</v>
      </c>
      <c r="AG79" s="59">
        <v>202510</v>
      </c>
      <c r="AH79" s="59">
        <v>202511</v>
      </c>
      <c r="AI79" s="59">
        <v>202512</v>
      </c>
      <c r="AJ79" s="59">
        <v>202601</v>
      </c>
      <c r="AK79" s="59">
        <v>202602</v>
      </c>
      <c r="AL79" s="59">
        <v>202603</v>
      </c>
      <c r="AM79" s="59">
        <v>202604</v>
      </c>
      <c r="AN79" s="59">
        <v>202605</v>
      </c>
      <c r="AO79" s="59">
        <v>202606</v>
      </c>
      <c r="AP79" s="59">
        <v>202607</v>
      </c>
      <c r="AQ79" s="59">
        <v>202608</v>
      </c>
      <c r="AR79" s="59">
        <v>202609</v>
      </c>
      <c r="AS79" s="59">
        <v>202610</v>
      </c>
      <c r="AT79" s="59">
        <v>202611</v>
      </c>
      <c r="AU79" s="59">
        <v>202612</v>
      </c>
      <c r="AV79" s="59">
        <v>202701</v>
      </c>
      <c r="AW79" s="59">
        <v>202702</v>
      </c>
      <c r="AX79" s="59">
        <v>202703</v>
      </c>
      <c r="AY79" s="59">
        <v>202704</v>
      </c>
      <c r="AZ79" s="59">
        <v>202705</v>
      </c>
      <c r="BA79" s="59">
        <v>202706</v>
      </c>
      <c r="BB79" s="59">
        <v>202707</v>
      </c>
      <c r="BC79" s="59">
        <v>202708</v>
      </c>
      <c r="BD79" s="59">
        <v>202709</v>
      </c>
      <c r="BE79" s="59">
        <v>202710</v>
      </c>
      <c r="BF79" s="59">
        <v>202711</v>
      </c>
      <c r="BG79" s="59">
        <v>202712</v>
      </c>
      <c r="BH79" s="59">
        <v>202801</v>
      </c>
      <c r="BI79" s="59">
        <v>202802</v>
      </c>
      <c r="BJ79" s="59">
        <v>202803</v>
      </c>
      <c r="BK79" s="59">
        <v>202804</v>
      </c>
      <c r="BL79" s="59">
        <v>202805</v>
      </c>
      <c r="BM79" s="59">
        <v>202806</v>
      </c>
      <c r="BN79" s="59">
        <v>202807</v>
      </c>
      <c r="BO79" s="59">
        <v>202808</v>
      </c>
      <c r="BP79" s="59">
        <v>202809</v>
      </c>
      <c r="BQ79" s="59">
        <v>202810</v>
      </c>
      <c r="BR79" s="59">
        <v>202811</v>
      </c>
      <c r="BS79" s="59">
        <v>202812</v>
      </c>
    </row>
    <row r="80" spans="1:71" x14ac:dyDescent="0.35">
      <c r="A80" s="15" t="str">
        <f t="shared" ref="A80:J80" si="71">A67</f>
        <v>Found on tab Corporate Headquarters</v>
      </c>
      <c r="B80" s="15" t="str">
        <f t="shared" si="71"/>
        <v>A2834759</v>
      </c>
      <c r="C80" s="15" t="str">
        <f t="shared" si="71"/>
        <v/>
      </c>
      <c r="D80" s="15">
        <f t="shared" si="71"/>
        <v>39000</v>
      </c>
      <c r="E80" s="15" t="str">
        <f t="shared" si="71"/>
        <v>CRR-14416</v>
      </c>
      <c r="F80" s="15" t="str">
        <f t="shared" si="71"/>
        <v>Corporate Headquarters</v>
      </c>
      <c r="G80" s="15" t="str">
        <f t="shared" si="71"/>
        <v>Electric General Plant</v>
      </c>
      <c r="H80" s="15" t="str">
        <f t="shared" si="71"/>
        <v>General Offices</v>
      </c>
      <c r="I80" s="15" t="str">
        <f t="shared" si="71"/>
        <v>TAMPA Corporate HQ</v>
      </c>
      <c r="J80" s="15">
        <f t="shared" si="71"/>
        <v>202505</v>
      </c>
      <c r="K80" s="16">
        <f>SUM($K67:K67)/13</f>
        <v>0</v>
      </c>
      <c r="L80" s="16">
        <f>SUM($K67:L67)/13</f>
        <v>0</v>
      </c>
      <c r="M80" s="16">
        <f>SUM($K67:M67)/13</f>
        <v>0</v>
      </c>
      <c r="N80" s="16">
        <f>SUM($K67:N67)/13</f>
        <v>0</v>
      </c>
      <c r="O80" s="16">
        <f>SUM($K67:O67)/13</f>
        <v>0</v>
      </c>
      <c r="P80" s="16">
        <f>SUM($K67:P67)/13</f>
        <v>0</v>
      </c>
      <c r="Q80" s="16">
        <f>SUM($K67:Q67)/13</f>
        <v>0</v>
      </c>
      <c r="R80" s="16">
        <f>SUM($K67:R67)/13</f>
        <v>0</v>
      </c>
      <c r="S80" s="16">
        <f>SUM($K67:S67)/13</f>
        <v>0</v>
      </c>
      <c r="T80" s="16">
        <f>SUM($K67:T67)/13</f>
        <v>0</v>
      </c>
      <c r="U80" s="16">
        <f>SUM($K67:U67)/13</f>
        <v>0</v>
      </c>
      <c r="V80" s="16">
        <f>SUM($K67:V67)/13</f>
        <v>0</v>
      </c>
      <c r="W80" s="16">
        <f t="shared" ref="W80:AF86" si="72">SUM(K67:W67)/13</f>
        <v>0</v>
      </c>
      <c r="X80" s="16">
        <f t="shared" si="72"/>
        <v>0</v>
      </c>
      <c r="Y80" s="16">
        <f t="shared" si="72"/>
        <v>0</v>
      </c>
      <c r="Z80" s="16">
        <f t="shared" si="72"/>
        <v>0</v>
      </c>
      <c r="AA80" s="16">
        <f t="shared" si="72"/>
        <v>0</v>
      </c>
      <c r="AB80" s="16">
        <f t="shared" si="72"/>
        <v>0</v>
      </c>
      <c r="AC80" s="16">
        <f t="shared" si="72"/>
        <v>0.36725666666666668</v>
      </c>
      <c r="AD80" s="16">
        <f t="shared" si="72"/>
        <v>1.1017699999999999</v>
      </c>
      <c r="AE80" s="16">
        <f t="shared" si="72"/>
        <v>2.2035399999999998</v>
      </c>
      <c r="AF80" s="16">
        <f t="shared" si="72"/>
        <v>3.6725666666666665</v>
      </c>
      <c r="AG80" s="16">
        <f t="shared" ref="AG80:AP86" si="73">SUM(U67:AG67)/13</f>
        <v>5.5088499999999998</v>
      </c>
      <c r="AH80" s="16">
        <f t="shared" si="73"/>
        <v>7.7123899999999992</v>
      </c>
      <c r="AI80" s="16">
        <f t="shared" si="73"/>
        <v>10.283186666666666</v>
      </c>
      <c r="AJ80" s="16">
        <f t="shared" si="73"/>
        <v>13.221239999999998</v>
      </c>
      <c r="AK80" s="16">
        <f t="shared" si="73"/>
        <v>16.52655</v>
      </c>
      <c r="AL80" s="16">
        <f t="shared" si="73"/>
        <v>20.199116666666669</v>
      </c>
      <c r="AM80" s="16">
        <f t="shared" si="73"/>
        <v>24.238939999999999</v>
      </c>
      <c r="AN80" s="16">
        <f t="shared" si="73"/>
        <v>28.646020000000004</v>
      </c>
      <c r="AO80" s="16">
        <f t="shared" si="73"/>
        <v>33.42035666666667</v>
      </c>
      <c r="AP80" s="16">
        <f t="shared" si="73"/>
        <v>38.194693333333348</v>
      </c>
      <c r="AQ80" s="16">
        <f t="shared" ref="AQ80:AZ86" si="74">SUM(AE67:AQ67)/13</f>
        <v>42.969030000000011</v>
      </c>
      <c r="AR80" s="16">
        <f t="shared" si="74"/>
        <v>47.743366666666674</v>
      </c>
      <c r="AS80" s="16">
        <f t="shared" si="74"/>
        <v>52.517703333333344</v>
      </c>
      <c r="AT80" s="16">
        <f t="shared" si="74"/>
        <v>57.292040000000014</v>
      </c>
      <c r="AU80" s="16">
        <f t="shared" si="74"/>
        <v>62.066376666666685</v>
      </c>
      <c r="AV80" s="16">
        <f t="shared" si="74"/>
        <v>66.840713333333355</v>
      </c>
      <c r="AW80" s="16">
        <f t="shared" si="74"/>
        <v>71.615050000000025</v>
      </c>
      <c r="AX80" s="16">
        <f t="shared" si="74"/>
        <v>76.389386666666695</v>
      </c>
      <c r="AY80" s="16">
        <f t="shared" si="74"/>
        <v>81.163723333333365</v>
      </c>
      <c r="AZ80" s="16">
        <f t="shared" si="74"/>
        <v>85.938060000000036</v>
      </c>
      <c r="BA80" s="16">
        <f t="shared" ref="BA80:BJ86" si="75">SUM(AO67:BA67)/13</f>
        <v>90.712396666666706</v>
      </c>
      <c r="BB80" s="16">
        <f t="shared" si="75"/>
        <v>95.486733333333376</v>
      </c>
      <c r="BC80" s="16">
        <f t="shared" si="75"/>
        <v>100.26107000000005</v>
      </c>
      <c r="BD80" s="16">
        <f t="shared" si="75"/>
        <v>105.03540666666672</v>
      </c>
      <c r="BE80" s="16">
        <f t="shared" si="75"/>
        <v>109.80974333333339</v>
      </c>
      <c r="BF80" s="16">
        <f t="shared" si="75"/>
        <v>114.58408000000006</v>
      </c>
      <c r="BG80" s="16">
        <f t="shared" si="75"/>
        <v>119.35841666666671</v>
      </c>
      <c r="BH80" s="16">
        <f t="shared" si="75"/>
        <v>124.1327533333334</v>
      </c>
      <c r="BI80" s="16">
        <f t="shared" si="75"/>
        <v>128.90709000000007</v>
      </c>
      <c r="BJ80" s="16">
        <f t="shared" si="75"/>
        <v>133.68142666666674</v>
      </c>
      <c r="BK80" s="16">
        <f t="shared" ref="BK80:BS86" si="76">SUM(AY67:BK67)/13</f>
        <v>138.45576333333341</v>
      </c>
      <c r="BL80" s="16">
        <f t="shared" si="76"/>
        <v>143.23010000000008</v>
      </c>
      <c r="BM80" s="16">
        <f t="shared" si="76"/>
        <v>148.00443666666675</v>
      </c>
      <c r="BN80" s="16">
        <f t="shared" si="76"/>
        <v>152.77877333333342</v>
      </c>
      <c r="BO80" s="16">
        <f t="shared" si="76"/>
        <v>157.55311000000009</v>
      </c>
      <c r="BP80" s="16">
        <f t="shared" si="76"/>
        <v>162.32744666666673</v>
      </c>
      <c r="BQ80" s="16">
        <f t="shared" si="76"/>
        <v>167.10178333333346</v>
      </c>
      <c r="BR80" s="16">
        <f t="shared" si="76"/>
        <v>171.8761200000001</v>
      </c>
      <c r="BS80" s="16">
        <f t="shared" si="76"/>
        <v>176.65045666666677</v>
      </c>
    </row>
    <row r="81" spans="1:71" x14ac:dyDescent="0.35">
      <c r="A81" s="15" t="str">
        <f t="shared" ref="A81:J81" si="77">A68</f>
        <v>Found on tab Corporate Headquarters</v>
      </c>
      <c r="B81" s="15" t="str">
        <f t="shared" si="77"/>
        <v>CRR-14416</v>
      </c>
      <c r="C81" s="15" t="str">
        <f t="shared" si="77"/>
        <v>CORPORATE SERVICES</v>
      </c>
      <c r="D81" s="15">
        <f t="shared" si="77"/>
        <v>39000</v>
      </c>
      <c r="E81" s="15" t="str">
        <f t="shared" si="77"/>
        <v>CRR-14416</v>
      </c>
      <c r="F81" s="15" t="str">
        <f t="shared" si="77"/>
        <v>Corporate Headquarters</v>
      </c>
      <c r="G81" s="15" t="str">
        <f t="shared" si="77"/>
        <v>Electric General Plant</v>
      </c>
      <c r="H81" s="15" t="str">
        <f t="shared" si="77"/>
        <v>General Offices</v>
      </c>
      <c r="I81" s="15" t="str">
        <f t="shared" si="77"/>
        <v>TAMPA Corporate HQ</v>
      </c>
      <c r="J81" s="15">
        <f t="shared" si="77"/>
        <v>202505</v>
      </c>
      <c r="K81" s="16">
        <f>SUM($K68:K68)/13</f>
        <v>0</v>
      </c>
      <c r="L81" s="16">
        <f>SUM($K68:L68)/13</f>
        <v>0</v>
      </c>
      <c r="M81" s="16">
        <f>SUM($K68:M68)/13</f>
        <v>0</v>
      </c>
      <c r="N81" s="16">
        <f>SUM($K68:N68)/13</f>
        <v>0</v>
      </c>
      <c r="O81" s="16">
        <f>SUM($K68:O68)/13</f>
        <v>0</v>
      </c>
      <c r="P81" s="16">
        <f>SUM($K68:P68)/13</f>
        <v>0</v>
      </c>
      <c r="Q81" s="16">
        <f>SUM($K68:Q68)/13</f>
        <v>0</v>
      </c>
      <c r="R81" s="16">
        <f>SUM($K68:R68)/13</f>
        <v>0</v>
      </c>
      <c r="S81" s="16">
        <f>SUM($K68:S68)/13</f>
        <v>0</v>
      </c>
      <c r="T81" s="16">
        <f>SUM($K68:T68)/13</f>
        <v>0</v>
      </c>
      <c r="U81" s="16">
        <f>SUM($K68:U68)/13</f>
        <v>0</v>
      </c>
      <c r="V81" s="16">
        <f>SUM($K68:V68)/13</f>
        <v>0</v>
      </c>
      <c r="W81" s="16">
        <f t="shared" si="72"/>
        <v>0</v>
      </c>
      <c r="X81" s="16">
        <f t="shared" si="72"/>
        <v>0</v>
      </c>
      <c r="Y81" s="16">
        <f t="shared" si="72"/>
        <v>0</v>
      </c>
      <c r="Z81" s="16">
        <f t="shared" si="72"/>
        <v>0</v>
      </c>
      <c r="AA81" s="16">
        <f t="shared" si="72"/>
        <v>0</v>
      </c>
      <c r="AB81" s="16">
        <f t="shared" si="72"/>
        <v>0</v>
      </c>
      <c r="AC81" s="16">
        <f t="shared" si="72"/>
        <v>88.895191474358981</v>
      </c>
      <c r="AD81" s="16">
        <f t="shared" si="72"/>
        <v>266.68557442307696</v>
      </c>
      <c r="AE81" s="16">
        <f t="shared" si="72"/>
        <v>533.37114884615391</v>
      </c>
      <c r="AF81" s="16">
        <f t="shared" si="72"/>
        <v>888.95191474358967</v>
      </c>
      <c r="AG81" s="16">
        <f t="shared" si="73"/>
        <v>1333.4278721153846</v>
      </c>
      <c r="AH81" s="16">
        <f t="shared" si="73"/>
        <v>1866.7990209615384</v>
      </c>
      <c r="AI81" s="16">
        <f t="shared" si="73"/>
        <v>2489.0653612820511</v>
      </c>
      <c r="AJ81" s="16">
        <f t="shared" si="73"/>
        <v>3200.2268930769228</v>
      </c>
      <c r="AK81" s="16">
        <f t="shared" si="73"/>
        <v>4000.2836163461538</v>
      </c>
      <c r="AL81" s="16">
        <f t="shared" si="73"/>
        <v>4889.2355310897437</v>
      </c>
      <c r="AM81" s="16">
        <f t="shared" si="73"/>
        <v>5867.0826373076916</v>
      </c>
      <c r="AN81" s="16">
        <f t="shared" si="73"/>
        <v>6933.8249350000006</v>
      </c>
      <c r="AO81" s="16">
        <f t="shared" si="73"/>
        <v>8089.462424166667</v>
      </c>
      <c r="AP81" s="16">
        <f t="shared" si="73"/>
        <v>9245.0999133333353</v>
      </c>
      <c r="AQ81" s="16">
        <f t="shared" si="74"/>
        <v>10400.737402500003</v>
      </c>
      <c r="AR81" s="16">
        <f t="shared" si="74"/>
        <v>11556.374891666668</v>
      </c>
      <c r="AS81" s="16">
        <f t="shared" si="74"/>
        <v>12712.012380833334</v>
      </c>
      <c r="AT81" s="16">
        <f t="shared" si="74"/>
        <v>13867.649870000003</v>
      </c>
      <c r="AU81" s="16">
        <f t="shared" si="74"/>
        <v>15023.287359166668</v>
      </c>
      <c r="AV81" s="16">
        <f t="shared" si="74"/>
        <v>16178.924848333334</v>
      </c>
      <c r="AW81" s="16">
        <f t="shared" si="74"/>
        <v>17334.562337500003</v>
      </c>
      <c r="AX81" s="16">
        <f t="shared" si="74"/>
        <v>18490.199826666671</v>
      </c>
      <c r="AY81" s="16">
        <f t="shared" si="74"/>
        <v>19645.837315833338</v>
      </c>
      <c r="AZ81" s="16">
        <f t="shared" si="74"/>
        <v>20801.474805000005</v>
      </c>
      <c r="BA81" s="16">
        <f t="shared" si="75"/>
        <v>21957.112294166673</v>
      </c>
      <c r="BB81" s="16">
        <f t="shared" si="75"/>
        <v>23112.749783333336</v>
      </c>
      <c r="BC81" s="16">
        <f t="shared" si="75"/>
        <v>24268.387272500007</v>
      </c>
      <c r="BD81" s="16">
        <f t="shared" si="75"/>
        <v>25424.024761666678</v>
      </c>
      <c r="BE81" s="16">
        <f t="shared" si="75"/>
        <v>26579.662250833346</v>
      </c>
      <c r="BF81" s="16">
        <f t="shared" si="75"/>
        <v>27735.299740000009</v>
      </c>
      <c r="BG81" s="16">
        <f t="shared" si="75"/>
        <v>28890.937229166677</v>
      </c>
      <c r="BH81" s="16">
        <f t="shared" si="75"/>
        <v>30046.574718333341</v>
      </c>
      <c r="BI81" s="16">
        <f t="shared" si="75"/>
        <v>31202.212207500008</v>
      </c>
      <c r="BJ81" s="16">
        <f t="shared" si="75"/>
        <v>32357.849696666675</v>
      </c>
      <c r="BK81" s="16">
        <f t="shared" si="76"/>
        <v>33513.487185833343</v>
      </c>
      <c r="BL81" s="16">
        <f t="shared" si="76"/>
        <v>34669.124675000006</v>
      </c>
      <c r="BM81" s="16">
        <f t="shared" si="76"/>
        <v>35824.76216416667</v>
      </c>
      <c r="BN81" s="16">
        <f t="shared" si="76"/>
        <v>36980.399653333334</v>
      </c>
      <c r="BO81" s="16">
        <f t="shared" si="76"/>
        <v>38136.037142499998</v>
      </c>
      <c r="BP81" s="16">
        <f t="shared" si="76"/>
        <v>39291.674631666669</v>
      </c>
      <c r="BQ81" s="16">
        <f t="shared" si="76"/>
        <v>40447.312120833325</v>
      </c>
      <c r="BR81" s="16">
        <f t="shared" si="76"/>
        <v>41602.949609999996</v>
      </c>
      <c r="BS81" s="16">
        <f t="shared" si="76"/>
        <v>42758.58709916666</v>
      </c>
    </row>
    <row r="82" spans="1:71" x14ac:dyDescent="0.35">
      <c r="A82" s="15" t="str">
        <f t="shared" ref="A82:J82" si="78">A69</f>
        <v>Found on tab Corporate Headquarters</v>
      </c>
      <c r="B82" s="15" t="str">
        <f t="shared" si="78"/>
        <v>D0099835</v>
      </c>
      <c r="C82" s="15" t="str">
        <f t="shared" si="78"/>
        <v/>
      </c>
      <c r="D82" s="15">
        <f t="shared" si="78"/>
        <v>39000</v>
      </c>
      <c r="E82" s="15" t="str">
        <f t="shared" si="78"/>
        <v>CRR-14416</v>
      </c>
      <c r="F82" s="15" t="str">
        <f t="shared" si="78"/>
        <v>Corporate Headquarters</v>
      </c>
      <c r="G82" s="15" t="str">
        <f t="shared" si="78"/>
        <v>Electric General Plant</v>
      </c>
      <c r="H82" s="15" t="str">
        <f t="shared" si="78"/>
        <v>General Offices</v>
      </c>
      <c r="I82" s="15" t="str">
        <f t="shared" si="78"/>
        <v>TAMPA Corporate HQ</v>
      </c>
      <c r="J82" s="15">
        <f t="shared" si="78"/>
        <v>202505</v>
      </c>
      <c r="K82" s="16">
        <f>SUM($K69:K69)/13</f>
        <v>0</v>
      </c>
      <c r="L82" s="16">
        <f>SUM($K69:L69)/13</f>
        <v>0</v>
      </c>
      <c r="M82" s="16">
        <f>SUM($K69:M69)/13</f>
        <v>0</v>
      </c>
      <c r="N82" s="16">
        <f>SUM($K69:N69)/13</f>
        <v>0</v>
      </c>
      <c r="O82" s="16">
        <f>SUM($K69:O69)/13</f>
        <v>0</v>
      </c>
      <c r="P82" s="16">
        <f>SUM($K69:P69)/13</f>
        <v>0</v>
      </c>
      <c r="Q82" s="16">
        <f>SUM($K69:Q69)/13</f>
        <v>0</v>
      </c>
      <c r="R82" s="16">
        <f>SUM($K69:R69)/13</f>
        <v>0</v>
      </c>
      <c r="S82" s="16">
        <f>SUM($K69:S69)/13</f>
        <v>0</v>
      </c>
      <c r="T82" s="16">
        <f>SUM($K69:T69)/13</f>
        <v>0</v>
      </c>
      <c r="U82" s="16">
        <f>SUM($K69:U69)/13</f>
        <v>0</v>
      </c>
      <c r="V82" s="16">
        <f>SUM($K69:V69)/13</f>
        <v>0</v>
      </c>
      <c r="W82" s="16">
        <f t="shared" si="72"/>
        <v>0</v>
      </c>
      <c r="X82" s="16">
        <f t="shared" si="72"/>
        <v>0</v>
      </c>
      <c r="Y82" s="16">
        <f t="shared" si="72"/>
        <v>0</v>
      </c>
      <c r="Z82" s="16">
        <f t="shared" si="72"/>
        <v>0</v>
      </c>
      <c r="AA82" s="16">
        <f t="shared" si="72"/>
        <v>0</v>
      </c>
      <c r="AB82" s="16">
        <f t="shared" si="72"/>
        <v>0</v>
      </c>
      <c r="AC82" s="16">
        <f t="shared" si="72"/>
        <v>8884.9665877564094</v>
      </c>
      <c r="AD82" s="16">
        <f t="shared" si="72"/>
        <v>26654.89976326923</v>
      </c>
      <c r="AE82" s="16">
        <f t="shared" si="72"/>
        <v>53309.79952653846</v>
      </c>
      <c r="AF82" s="16">
        <f t="shared" si="72"/>
        <v>88849.665877564097</v>
      </c>
      <c r="AG82" s="16">
        <f t="shared" si="73"/>
        <v>133274.49881634614</v>
      </c>
      <c r="AH82" s="16">
        <f t="shared" si="73"/>
        <v>186584.29834288458</v>
      </c>
      <c r="AI82" s="16">
        <f t="shared" si="73"/>
        <v>248779.06445717948</v>
      </c>
      <c r="AJ82" s="16">
        <f t="shared" si="73"/>
        <v>319858.79715923074</v>
      </c>
      <c r="AK82" s="16">
        <f t="shared" si="73"/>
        <v>399823.49644903844</v>
      </c>
      <c r="AL82" s="16">
        <f t="shared" si="73"/>
        <v>488673.16232660256</v>
      </c>
      <c r="AM82" s="16">
        <f t="shared" si="73"/>
        <v>586407.79479192302</v>
      </c>
      <c r="AN82" s="16">
        <f t="shared" si="73"/>
        <v>693027.39384499996</v>
      </c>
      <c r="AO82" s="16">
        <f t="shared" si="73"/>
        <v>808531.95948583318</v>
      </c>
      <c r="AP82" s="16">
        <f t="shared" si="73"/>
        <v>924036.52512666641</v>
      </c>
      <c r="AQ82" s="16">
        <f t="shared" si="74"/>
        <v>1039541.0907674996</v>
      </c>
      <c r="AR82" s="16">
        <f t="shared" si="74"/>
        <v>1155045.6564083328</v>
      </c>
      <c r="AS82" s="16">
        <f t="shared" si="74"/>
        <v>1270550.222049166</v>
      </c>
      <c r="AT82" s="16">
        <f t="shared" si="74"/>
        <v>1386054.7876899992</v>
      </c>
      <c r="AU82" s="16">
        <f t="shared" si="74"/>
        <v>1501559.3533308324</v>
      </c>
      <c r="AV82" s="16">
        <f t="shared" si="74"/>
        <v>1617063.9189716657</v>
      </c>
      <c r="AW82" s="16">
        <f t="shared" si="74"/>
        <v>1732568.4846124989</v>
      </c>
      <c r="AX82" s="16">
        <f t="shared" si="74"/>
        <v>1848073.0502533321</v>
      </c>
      <c r="AY82" s="16">
        <f t="shared" si="74"/>
        <v>1963577.6158941654</v>
      </c>
      <c r="AZ82" s="16">
        <f t="shared" si="74"/>
        <v>2079082.1815349986</v>
      </c>
      <c r="BA82" s="16">
        <f t="shared" si="75"/>
        <v>2194586.7471758318</v>
      </c>
      <c r="BB82" s="16">
        <f t="shared" si="75"/>
        <v>2310091.312816665</v>
      </c>
      <c r="BC82" s="16">
        <f t="shared" si="75"/>
        <v>2425595.8784574983</v>
      </c>
      <c r="BD82" s="16">
        <f t="shared" si="75"/>
        <v>2541100.4440983315</v>
      </c>
      <c r="BE82" s="16">
        <f t="shared" si="75"/>
        <v>2656605.0097391647</v>
      </c>
      <c r="BF82" s="16">
        <f t="shared" si="75"/>
        <v>2772109.575379998</v>
      </c>
      <c r="BG82" s="16">
        <f t="shared" si="75"/>
        <v>2887614.1410208317</v>
      </c>
      <c r="BH82" s="16">
        <f t="shared" si="75"/>
        <v>3003118.7066616644</v>
      </c>
      <c r="BI82" s="16">
        <f t="shared" si="75"/>
        <v>3118623.2723024981</v>
      </c>
      <c r="BJ82" s="16">
        <f t="shared" si="75"/>
        <v>3234127.8379433309</v>
      </c>
      <c r="BK82" s="16">
        <f t="shared" si="76"/>
        <v>3349632.4035841646</v>
      </c>
      <c r="BL82" s="16">
        <f t="shared" si="76"/>
        <v>3465136.9692249973</v>
      </c>
      <c r="BM82" s="16">
        <f t="shared" si="76"/>
        <v>3580641.534865831</v>
      </c>
      <c r="BN82" s="16">
        <f t="shared" si="76"/>
        <v>3696146.1005066638</v>
      </c>
      <c r="BO82" s="16">
        <f t="shared" si="76"/>
        <v>3811650.6661474975</v>
      </c>
      <c r="BP82" s="16">
        <f t="shared" si="76"/>
        <v>3927155.2317883302</v>
      </c>
      <c r="BQ82" s="16">
        <f t="shared" si="76"/>
        <v>4042659.7974291639</v>
      </c>
      <c r="BR82" s="16">
        <f t="shared" si="76"/>
        <v>4158164.3630699972</v>
      </c>
      <c r="BS82" s="16">
        <f t="shared" si="76"/>
        <v>4273668.9287108304</v>
      </c>
    </row>
    <row r="83" spans="1:71" x14ac:dyDescent="0.35">
      <c r="A83" s="15" t="str">
        <f t="shared" ref="A83:J83" si="79">A70</f>
        <v>Found on tab Corporate Headquarters</v>
      </c>
      <c r="B83" s="15" t="str">
        <f t="shared" si="79"/>
        <v>D0101336</v>
      </c>
      <c r="C83" s="15" t="str">
        <f t="shared" si="79"/>
        <v/>
      </c>
      <c r="D83" s="15">
        <f t="shared" si="79"/>
        <v>39000</v>
      </c>
      <c r="E83" s="15" t="str">
        <f t="shared" si="79"/>
        <v>CRR-14416</v>
      </c>
      <c r="F83" s="15" t="str">
        <f t="shared" si="79"/>
        <v>Corporate Headquarters</v>
      </c>
      <c r="G83" s="15" t="str">
        <f t="shared" si="79"/>
        <v>Electric General Plant</v>
      </c>
      <c r="H83" s="15" t="str">
        <f t="shared" si="79"/>
        <v>General Offices</v>
      </c>
      <c r="I83" s="15" t="str">
        <f t="shared" si="79"/>
        <v>TAMPA Corporate HQ</v>
      </c>
      <c r="J83" s="15">
        <f t="shared" si="79"/>
        <v>202412</v>
      </c>
      <c r="K83" s="16">
        <f>SUM($K70:K70)/13</f>
        <v>0</v>
      </c>
      <c r="L83" s="16">
        <f>SUM($K70:L70)/13</f>
        <v>0</v>
      </c>
      <c r="M83" s="16">
        <f>SUM($K70:M70)/13</f>
        <v>0</v>
      </c>
      <c r="N83" s="16">
        <f>SUM($K70:N70)/13</f>
        <v>0</v>
      </c>
      <c r="O83" s="16">
        <f>SUM($K70:O70)/13</f>
        <v>0</v>
      </c>
      <c r="P83" s="16">
        <f>SUM($K70:P70)/13</f>
        <v>0</v>
      </c>
      <c r="Q83" s="16">
        <f>SUM($K70:Q70)/13</f>
        <v>0</v>
      </c>
      <c r="R83" s="16">
        <f>SUM($K70:R70)/13</f>
        <v>0</v>
      </c>
      <c r="S83" s="16">
        <f>SUM($K70:S70)/13</f>
        <v>0</v>
      </c>
      <c r="T83" s="16">
        <f>SUM($K70:T70)/13</f>
        <v>0</v>
      </c>
      <c r="U83" s="16">
        <f>SUM($K70:U70)/13</f>
        <v>0</v>
      </c>
      <c r="V83" s="16">
        <f>SUM($K70:V70)/13</f>
        <v>0</v>
      </c>
      <c r="W83" s="16">
        <f t="shared" si="72"/>
        <v>0</v>
      </c>
      <c r="X83" s="16">
        <f t="shared" si="72"/>
        <v>2083.1832082051283</v>
      </c>
      <c r="Y83" s="16">
        <f t="shared" si="72"/>
        <v>6205.6240220512827</v>
      </c>
      <c r="Z83" s="16">
        <f t="shared" si="72"/>
        <v>12367.322441538463</v>
      </c>
      <c r="AA83" s="16">
        <f t="shared" si="72"/>
        <v>20568.278466666667</v>
      </c>
      <c r="AB83" s="16">
        <f t="shared" si="72"/>
        <v>30808.492097435901</v>
      </c>
      <c r="AC83" s="16">
        <f t="shared" si="72"/>
        <v>43087.963333846157</v>
      </c>
      <c r="AD83" s="16">
        <f t="shared" si="72"/>
        <v>57406.692175897449</v>
      </c>
      <c r="AE83" s="16">
        <f t="shared" si="72"/>
        <v>73764.67862358976</v>
      </c>
      <c r="AF83" s="16">
        <f t="shared" si="72"/>
        <v>92161.922676923088</v>
      </c>
      <c r="AG83" s="16">
        <f t="shared" si="73"/>
        <v>112598.42433589745</v>
      </c>
      <c r="AH83" s="16">
        <f t="shared" si="73"/>
        <v>135074.18360051283</v>
      </c>
      <c r="AI83" s="16">
        <f t="shared" si="73"/>
        <v>159589.20047076925</v>
      </c>
      <c r="AJ83" s="16">
        <f t="shared" si="73"/>
        <v>186143.47494666665</v>
      </c>
      <c r="AK83" s="16">
        <f t="shared" si="73"/>
        <v>212653.82382000002</v>
      </c>
      <c r="AL83" s="16">
        <f t="shared" si="73"/>
        <v>239164.1726933333</v>
      </c>
      <c r="AM83" s="16">
        <f t="shared" si="73"/>
        <v>265674.5215666666</v>
      </c>
      <c r="AN83" s="16">
        <f t="shared" si="73"/>
        <v>292184.87043999997</v>
      </c>
      <c r="AO83" s="16">
        <f t="shared" si="73"/>
        <v>318695.21931333322</v>
      </c>
      <c r="AP83" s="16">
        <f t="shared" si="73"/>
        <v>345205.56818666653</v>
      </c>
      <c r="AQ83" s="16">
        <f t="shared" si="74"/>
        <v>371715.91705999983</v>
      </c>
      <c r="AR83" s="16">
        <f t="shared" si="74"/>
        <v>398226.26593333326</v>
      </c>
      <c r="AS83" s="16">
        <f t="shared" si="74"/>
        <v>424736.61480666645</v>
      </c>
      <c r="AT83" s="16">
        <f t="shared" si="74"/>
        <v>451246.96367999975</v>
      </c>
      <c r="AU83" s="16">
        <f t="shared" si="74"/>
        <v>477757.31255333312</v>
      </c>
      <c r="AV83" s="16">
        <f t="shared" si="74"/>
        <v>504267.66142666631</v>
      </c>
      <c r="AW83" s="16">
        <f t="shared" si="74"/>
        <v>530778.01029999973</v>
      </c>
      <c r="AX83" s="16">
        <f t="shared" si="74"/>
        <v>557288.35917333304</v>
      </c>
      <c r="AY83" s="16">
        <f t="shared" si="74"/>
        <v>583798.70804666623</v>
      </c>
      <c r="AZ83" s="16">
        <f t="shared" si="74"/>
        <v>610309.05691999954</v>
      </c>
      <c r="BA83" s="16">
        <f t="shared" si="75"/>
        <v>636819.40579333296</v>
      </c>
      <c r="BB83" s="16">
        <f t="shared" si="75"/>
        <v>663329.75466666627</v>
      </c>
      <c r="BC83" s="16">
        <f t="shared" si="75"/>
        <v>689840.10353999957</v>
      </c>
      <c r="BD83" s="16">
        <f t="shared" si="75"/>
        <v>716350.45241333276</v>
      </c>
      <c r="BE83" s="16">
        <f t="shared" si="75"/>
        <v>742860.80128666619</v>
      </c>
      <c r="BF83" s="16">
        <f t="shared" si="75"/>
        <v>769371.1501599995</v>
      </c>
      <c r="BG83" s="16">
        <f t="shared" si="75"/>
        <v>795881.49903333269</v>
      </c>
      <c r="BH83" s="16">
        <f t="shared" si="75"/>
        <v>822391.84790666599</v>
      </c>
      <c r="BI83" s="16">
        <f t="shared" si="75"/>
        <v>848902.1967799993</v>
      </c>
      <c r="BJ83" s="16">
        <f t="shared" si="75"/>
        <v>875412.54565333261</v>
      </c>
      <c r="BK83" s="16">
        <f t="shared" si="76"/>
        <v>901922.89452666603</v>
      </c>
      <c r="BL83" s="16">
        <f t="shared" si="76"/>
        <v>928433.24339999922</v>
      </c>
      <c r="BM83" s="16">
        <f t="shared" si="76"/>
        <v>954943.59227333276</v>
      </c>
      <c r="BN83" s="16">
        <f t="shared" si="76"/>
        <v>981453.94114666595</v>
      </c>
      <c r="BO83" s="16">
        <f t="shared" si="76"/>
        <v>1007964.2900199991</v>
      </c>
      <c r="BP83" s="16">
        <f t="shared" si="76"/>
        <v>1034474.6388933324</v>
      </c>
      <c r="BQ83" s="16">
        <f t="shared" si="76"/>
        <v>1060984.9877666659</v>
      </c>
      <c r="BR83" s="16">
        <f t="shared" si="76"/>
        <v>1087495.3366399989</v>
      </c>
      <c r="BS83" s="16">
        <f t="shared" si="76"/>
        <v>1114005.6855133323</v>
      </c>
    </row>
    <row r="84" spans="1:71" x14ac:dyDescent="0.35">
      <c r="A84" s="15" t="str">
        <f t="shared" ref="A84:J84" si="80">A71</f>
        <v>Found on tab Corporate Headquarters</v>
      </c>
      <c r="B84" s="15" t="str">
        <f t="shared" si="80"/>
        <v>D0101337</v>
      </c>
      <c r="C84" s="15" t="str">
        <f t="shared" si="80"/>
        <v/>
      </c>
      <c r="D84" s="15">
        <f t="shared" si="80"/>
        <v>38900</v>
      </c>
      <c r="E84" s="15" t="str">
        <f t="shared" si="80"/>
        <v>NCP-13727</v>
      </c>
      <c r="F84" s="15" t="str">
        <f t="shared" si="80"/>
        <v>Corporate Headquarters Land</v>
      </c>
      <c r="G84" s="15" t="str">
        <f t="shared" si="80"/>
        <v>Electric General Plant</v>
      </c>
      <c r="H84" s="15" t="str">
        <f t="shared" si="80"/>
        <v>General Offices</v>
      </c>
      <c r="I84" s="15" t="str">
        <f t="shared" si="80"/>
        <v>TAMPA Corporate HQ</v>
      </c>
      <c r="J84" s="15">
        <f t="shared" si="80"/>
        <v>202505</v>
      </c>
      <c r="K84" s="16">
        <f>SUM($K71:K71)/13</f>
        <v>0</v>
      </c>
      <c r="L84" s="16">
        <f>SUM($K71:L71)/13</f>
        <v>0</v>
      </c>
      <c r="M84" s="16">
        <f>SUM($K71:M71)/13</f>
        <v>0</v>
      </c>
      <c r="N84" s="16">
        <f>SUM($K71:N71)/13</f>
        <v>0</v>
      </c>
      <c r="O84" s="16">
        <f>SUM($K71:O71)/13</f>
        <v>0</v>
      </c>
      <c r="P84" s="16">
        <f>SUM($K71:P71)/13</f>
        <v>0</v>
      </c>
      <c r="Q84" s="16">
        <f>SUM($K71:Q71)/13</f>
        <v>0</v>
      </c>
      <c r="R84" s="16">
        <f>SUM($K71:R71)/13</f>
        <v>0</v>
      </c>
      <c r="S84" s="16">
        <f>SUM($K71:S71)/13</f>
        <v>0</v>
      </c>
      <c r="T84" s="16">
        <f>SUM($K71:T71)/13</f>
        <v>0</v>
      </c>
      <c r="U84" s="16">
        <f>SUM($K71:U71)/13</f>
        <v>0</v>
      </c>
      <c r="V84" s="16">
        <f>SUM($K71:V71)/13</f>
        <v>0</v>
      </c>
      <c r="W84" s="16">
        <f t="shared" si="72"/>
        <v>0</v>
      </c>
      <c r="X84" s="16">
        <f t="shared" si="72"/>
        <v>0</v>
      </c>
      <c r="Y84" s="16">
        <f t="shared" si="72"/>
        <v>0</v>
      </c>
      <c r="Z84" s="16">
        <f t="shared" si="72"/>
        <v>0</v>
      </c>
      <c r="AA84" s="16">
        <f t="shared" si="72"/>
        <v>0</v>
      </c>
      <c r="AB84" s="16">
        <f t="shared" si="72"/>
        <v>0</v>
      </c>
      <c r="AC84" s="16">
        <f t="shared" si="72"/>
        <v>0</v>
      </c>
      <c r="AD84" s="16">
        <f t="shared" si="72"/>
        <v>0</v>
      </c>
      <c r="AE84" s="16">
        <f t="shared" si="72"/>
        <v>0</v>
      </c>
      <c r="AF84" s="16">
        <f t="shared" si="72"/>
        <v>0</v>
      </c>
      <c r="AG84" s="16">
        <f t="shared" si="73"/>
        <v>0</v>
      </c>
      <c r="AH84" s="16">
        <f t="shared" si="73"/>
        <v>0</v>
      </c>
      <c r="AI84" s="16">
        <f t="shared" si="73"/>
        <v>0</v>
      </c>
      <c r="AJ84" s="16">
        <f t="shared" si="73"/>
        <v>0</v>
      </c>
      <c r="AK84" s="16">
        <f t="shared" si="73"/>
        <v>0</v>
      </c>
      <c r="AL84" s="16">
        <f t="shared" si="73"/>
        <v>0</v>
      </c>
      <c r="AM84" s="16">
        <f t="shared" si="73"/>
        <v>0</v>
      </c>
      <c r="AN84" s="16">
        <f t="shared" si="73"/>
        <v>0</v>
      </c>
      <c r="AO84" s="16">
        <f t="shared" si="73"/>
        <v>0</v>
      </c>
      <c r="AP84" s="16">
        <f t="shared" si="73"/>
        <v>0</v>
      </c>
      <c r="AQ84" s="16">
        <f t="shared" si="74"/>
        <v>0</v>
      </c>
      <c r="AR84" s="16">
        <f t="shared" si="74"/>
        <v>0</v>
      </c>
      <c r="AS84" s="16">
        <f t="shared" si="74"/>
        <v>0</v>
      </c>
      <c r="AT84" s="16">
        <f t="shared" si="74"/>
        <v>0</v>
      </c>
      <c r="AU84" s="16">
        <f t="shared" si="74"/>
        <v>0</v>
      </c>
      <c r="AV84" s="16">
        <f t="shared" si="74"/>
        <v>0</v>
      </c>
      <c r="AW84" s="16">
        <f t="shared" si="74"/>
        <v>0</v>
      </c>
      <c r="AX84" s="16">
        <f t="shared" si="74"/>
        <v>0</v>
      </c>
      <c r="AY84" s="16">
        <f t="shared" si="74"/>
        <v>0</v>
      </c>
      <c r="AZ84" s="16">
        <f t="shared" si="74"/>
        <v>0</v>
      </c>
      <c r="BA84" s="16">
        <f t="shared" si="75"/>
        <v>0</v>
      </c>
      <c r="BB84" s="16">
        <f t="shared" si="75"/>
        <v>0</v>
      </c>
      <c r="BC84" s="16">
        <f t="shared" si="75"/>
        <v>0</v>
      </c>
      <c r="BD84" s="16">
        <f t="shared" si="75"/>
        <v>0</v>
      </c>
      <c r="BE84" s="16">
        <f t="shared" si="75"/>
        <v>0</v>
      </c>
      <c r="BF84" s="16">
        <f t="shared" si="75"/>
        <v>0</v>
      </c>
      <c r="BG84" s="16">
        <f t="shared" si="75"/>
        <v>0</v>
      </c>
      <c r="BH84" s="16">
        <f t="shared" si="75"/>
        <v>0</v>
      </c>
      <c r="BI84" s="16">
        <f t="shared" si="75"/>
        <v>0</v>
      </c>
      <c r="BJ84" s="16">
        <f t="shared" si="75"/>
        <v>0</v>
      </c>
      <c r="BK84" s="16">
        <f t="shared" si="76"/>
        <v>0</v>
      </c>
      <c r="BL84" s="16">
        <f t="shared" si="76"/>
        <v>0</v>
      </c>
      <c r="BM84" s="16">
        <f t="shared" si="76"/>
        <v>0</v>
      </c>
      <c r="BN84" s="16">
        <f t="shared" si="76"/>
        <v>0</v>
      </c>
      <c r="BO84" s="16">
        <f t="shared" si="76"/>
        <v>0</v>
      </c>
      <c r="BP84" s="16">
        <f t="shared" si="76"/>
        <v>0</v>
      </c>
      <c r="BQ84" s="16">
        <f t="shared" si="76"/>
        <v>0</v>
      </c>
      <c r="BR84" s="16">
        <f t="shared" si="76"/>
        <v>0</v>
      </c>
      <c r="BS84" s="16">
        <f t="shared" si="76"/>
        <v>0</v>
      </c>
    </row>
    <row r="85" spans="1:71" x14ac:dyDescent="0.35">
      <c r="A85" s="15" t="str">
        <f t="shared" ref="A85:J85" si="81">A72</f>
        <v>Found on tab Corporate Headquarters</v>
      </c>
      <c r="B85" s="15" t="str">
        <f t="shared" si="81"/>
        <v>D0101338</v>
      </c>
      <c r="C85" s="15" t="str">
        <f t="shared" si="81"/>
        <v/>
      </c>
      <c r="D85" s="15">
        <f t="shared" si="81"/>
        <v>39000</v>
      </c>
      <c r="E85" s="15" t="str">
        <f t="shared" si="81"/>
        <v>CRR-14416</v>
      </c>
      <c r="F85" s="15" t="str">
        <f t="shared" si="81"/>
        <v>Corporate Headquarters</v>
      </c>
      <c r="G85" s="15" t="str">
        <f t="shared" si="81"/>
        <v>Electric General Plant</v>
      </c>
      <c r="H85" s="15" t="str">
        <f t="shared" si="81"/>
        <v>General Offices</v>
      </c>
      <c r="I85" s="15" t="str">
        <f t="shared" si="81"/>
        <v>TAMPA Corporate HQ</v>
      </c>
      <c r="J85" s="15">
        <f t="shared" si="81"/>
        <v>202505</v>
      </c>
      <c r="K85" s="16">
        <f>SUM($K72:K72)/13</f>
        <v>0</v>
      </c>
      <c r="L85" s="16">
        <f>SUM($K72:L72)/13</f>
        <v>0</v>
      </c>
      <c r="M85" s="16">
        <f>SUM($K72:M72)/13</f>
        <v>0</v>
      </c>
      <c r="N85" s="16">
        <f>SUM($K72:N72)/13</f>
        <v>0</v>
      </c>
      <c r="O85" s="16">
        <f>SUM($K72:O72)/13</f>
        <v>0</v>
      </c>
      <c r="P85" s="16">
        <f>SUM($K72:P72)/13</f>
        <v>0</v>
      </c>
      <c r="Q85" s="16">
        <f>SUM($K72:Q72)/13</f>
        <v>0</v>
      </c>
      <c r="R85" s="16">
        <f>SUM($K72:R72)/13</f>
        <v>0</v>
      </c>
      <c r="S85" s="16">
        <f>SUM($K72:S72)/13</f>
        <v>0</v>
      </c>
      <c r="T85" s="16">
        <f>SUM($K72:T72)/13</f>
        <v>0</v>
      </c>
      <c r="U85" s="16">
        <f>SUM($K72:U72)/13</f>
        <v>0</v>
      </c>
      <c r="V85" s="16">
        <f>SUM($K72:V72)/13</f>
        <v>0</v>
      </c>
      <c r="W85" s="16">
        <f t="shared" si="72"/>
        <v>0</v>
      </c>
      <c r="X85" s="16">
        <f t="shared" si="72"/>
        <v>0</v>
      </c>
      <c r="Y85" s="16">
        <f t="shared" si="72"/>
        <v>0</v>
      </c>
      <c r="Z85" s="16">
        <f t="shared" si="72"/>
        <v>0</v>
      </c>
      <c r="AA85" s="16">
        <f t="shared" si="72"/>
        <v>0</v>
      </c>
      <c r="AB85" s="16">
        <f t="shared" si="72"/>
        <v>0</v>
      </c>
      <c r="AC85" s="16">
        <f t="shared" si="72"/>
        <v>8958.4090745512822</v>
      </c>
      <c r="AD85" s="16">
        <f t="shared" si="72"/>
        <v>27439.023172243589</v>
      </c>
      <c r="AE85" s="16">
        <f t="shared" si="72"/>
        <v>55580.13005282051</v>
      </c>
      <c r="AF85" s="16">
        <f t="shared" si="72"/>
        <v>93385.116639358952</v>
      </c>
      <c r="AG85" s="16">
        <f t="shared" si="73"/>
        <v>140857.36985493588</v>
      </c>
      <c r="AH85" s="16">
        <f t="shared" si="73"/>
        <v>197999.92117878201</v>
      </c>
      <c r="AI85" s="16">
        <f t="shared" si="73"/>
        <v>264815.02855961531</v>
      </c>
      <c r="AJ85" s="16">
        <f t="shared" si="73"/>
        <v>341303.54203448712</v>
      </c>
      <c r="AK85" s="16">
        <f t="shared" si="73"/>
        <v>427465.46160339739</v>
      </c>
      <c r="AL85" s="16">
        <f t="shared" si="73"/>
        <v>523300.78726634604</v>
      </c>
      <c r="AM85" s="16">
        <f t="shared" si="73"/>
        <v>628809.51902333321</v>
      </c>
      <c r="AN85" s="16">
        <f t="shared" si="73"/>
        <v>743991.65687435889</v>
      </c>
      <c r="AO85" s="16">
        <f t="shared" si="73"/>
        <v>868847.20081942296</v>
      </c>
      <c r="AP85" s="16">
        <f t="shared" si="73"/>
        <v>994417.74178397423</v>
      </c>
      <c r="AQ85" s="16">
        <f t="shared" si="74"/>
        <v>1120139.483819423</v>
      </c>
      <c r="AR85" s="16">
        <f t="shared" si="74"/>
        <v>1245874.1391660257</v>
      </c>
      <c r="AS85" s="16">
        <f t="shared" si="74"/>
        <v>1371618.3209007052</v>
      </c>
      <c r="AT85" s="16">
        <f t="shared" si="74"/>
        <v>1497368.6421003847</v>
      </c>
      <c r="AU85" s="16">
        <f t="shared" si="74"/>
        <v>1623122.0712858331</v>
      </c>
      <c r="AV85" s="16">
        <f t="shared" si="74"/>
        <v>1748876.3505083334</v>
      </c>
      <c r="AW85" s="16">
        <f t="shared" si="74"/>
        <v>1874630.6297308332</v>
      </c>
      <c r="AX85" s="16">
        <f t="shared" si="74"/>
        <v>2000384.908953333</v>
      </c>
      <c r="AY85" s="16">
        <f t="shared" si="74"/>
        <v>2126139.1881758333</v>
      </c>
      <c r="AZ85" s="16">
        <f t="shared" si="74"/>
        <v>2251893.4673983334</v>
      </c>
      <c r="BA85" s="16">
        <f t="shared" si="75"/>
        <v>2377647.7466208334</v>
      </c>
      <c r="BB85" s="16">
        <f t="shared" si="75"/>
        <v>2503402.0258433335</v>
      </c>
      <c r="BC85" s="16">
        <f t="shared" si="75"/>
        <v>2629156.3050658335</v>
      </c>
      <c r="BD85" s="16">
        <f t="shared" si="75"/>
        <v>2754910.5842883335</v>
      </c>
      <c r="BE85" s="16">
        <f t="shared" si="75"/>
        <v>2880664.8635108341</v>
      </c>
      <c r="BF85" s="16">
        <f t="shared" si="75"/>
        <v>3006419.1427333336</v>
      </c>
      <c r="BG85" s="16">
        <f t="shared" si="75"/>
        <v>3132173.4219558341</v>
      </c>
      <c r="BH85" s="16">
        <f t="shared" si="75"/>
        <v>3257927.7011783342</v>
      </c>
      <c r="BI85" s="16">
        <f t="shared" si="75"/>
        <v>3383681.9804008338</v>
      </c>
      <c r="BJ85" s="16">
        <f t="shared" si="75"/>
        <v>3509436.2596233333</v>
      </c>
      <c r="BK85" s="16">
        <f t="shared" si="76"/>
        <v>3635190.5388458339</v>
      </c>
      <c r="BL85" s="16">
        <f t="shared" si="76"/>
        <v>3760944.8180683334</v>
      </c>
      <c r="BM85" s="16">
        <f t="shared" si="76"/>
        <v>3886699.0972908335</v>
      </c>
      <c r="BN85" s="16">
        <f t="shared" si="76"/>
        <v>4012453.3765133331</v>
      </c>
      <c r="BO85" s="16">
        <f t="shared" si="76"/>
        <v>4138207.6557358331</v>
      </c>
      <c r="BP85" s="16">
        <f t="shared" si="76"/>
        <v>4263961.9349583331</v>
      </c>
      <c r="BQ85" s="16">
        <f t="shared" si="76"/>
        <v>4389716.2141808327</v>
      </c>
      <c r="BR85" s="16">
        <f t="shared" si="76"/>
        <v>4515470.4934033323</v>
      </c>
      <c r="BS85" s="16">
        <f t="shared" si="76"/>
        <v>4641224.7726258328</v>
      </c>
    </row>
    <row r="86" spans="1:71" x14ac:dyDescent="0.35">
      <c r="A86" s="15" t="str">
        <f t="shared" ref="A86:J86" si="82">A73</f>
        <v>Found on tab Corporate Headquarters</v>
      </c>
      <c r="B86" s="15" t="str">
        <f t="shared" si="82"/>
        <v>NCP-13727</v>
      </c>
      <c r="C86" s="15" t="str">
        <f t="shared" si="82"/>
        <v>CORPORATE SERVICES</v>
      </c>
      <c r="D86" s="15">
        <f t="shared" si="82"/>
        <v>38900</v>
      </c>
      <c r="E86" s="15" t="str">
        <f t="shared" si="82"/>
        <v>NCP-13727</v>
      </c>
      <c r="F86" s="15" t="str">
        <f t="shared" si="82"/>
        <v>Corporate Headquarters Land</v>
      </c>
      <c r="G86" s="15" t="str">
        <f t="shared" si="82"/>
        <v>Electric General Plant</v>
      </c>
      <c r="H86" s="15" t="str">
        <f t="shared" si="82"/>
        <v>General Offices</v>
      </c>
      <c r="I86" s="15" t="str">
        <f t="shared" si="82"/>
        <v>TAMPA Corporate HQ</v>
      </c>
      <c r="J86" s="15">
        <f t="shared" si="82"/>
        <v>202505</v>
      </c>
      <c r="K86" s="16">
        <f>SUM($K73:K73)/13</f>
        <v>0</v>
      </c>
      <c r="L86" s="16">
        <f>SUM($K73:L73)/13</f>
        <v>0</v>
      </c>
      <c r="M86" s="16">
        <f>SUM($K73:M73)/13</f>
        <v>0</v>
      </c>
      <c r="N86" s="16">
        <f>SUM($K73:N73)/13</f>
        <v>0</v>
      </c>
      <c r="O86" s="16">
        <f>SUM($K73:O73)/13</f>
        <v>0</v>
      </c>
      <c r="P86" s="16">
        <f>SUM($K73:P73)/13</f>
        <v>0</v>
      </c>
      <c r="Q86" s="16">
        <f>SUM($K73:Q73)/13</f>
        <v>0</v>
      </c>
      <c r="R86" s="16">
        <f>SUM($K73:R73)/13</f>
        <v>0</v>
      </c>
      <c r="S86" s="16">
        <f>SUM($K73:S73)/13</f>
        <v>0</v>
      </c>
      <c r="T86" s="16">
        <f>SUM($K73:T73)/13</f>
        <v>0</v>
      </c>
      <c r="U86" s="16">
        <f>SUM($K73:U73)/13</f>
        <v>0</v>
      </c>
      <c r="V86" s="16">
        <f>SUM($K73:V73)/13</f>
        <v>0</v>
      </c>
      <c r="W86" s="16">
        <f t="shared" si="72"/>
        <v>0</v>
      </c>
      <c r="X86" s="16">
        <f t="shared" si="72"/>
        <v>0</v>
      </c>
      <c r="Y86" s="16">
        <f t="shared" si="72"/>
        <v>0</v>
      </c>
      <c r="Z86" s="16">
        <f t="shared" si="72"/>
        <v>0</v>
      </c>
      <c r="AA86" s="16">
        <f t="shared" si="72"/>
        <v>0</v>
      </c>
      <c r="AB86" s="16">
        <f t="shared" si="72"/>
        <v>0</v>
      </c>
      <c r="AC86" s="16">
        <f t="shared" si="72"/>
        <v>0</v>
      </c>
      <c r="AD86" s="16">
        <f t="shared" si="72"/>
        <v>0</v>
      </c>
      <c r="AE86" s="16">
        <f t="shared" si="72"/>
        <v>0</v>
      </c>
      <c r="AF86" s="16">
        <f t="shared" si="72"/>
        <v>0</v>
      </c>
      <c r="AG86" s="16">
        <f t="shared" si="73"/>
        <v>0</v>
      </c>
      <c r="AH86" s="16">
        <f t="shared" si="73"/>
        <v>0</v>
      </c>
      <c r="AI86" s="16">
        <f t="shared" si="73"/>
        <v>0</v>
      </c>
      <c r="AJ86" s="16">
        <f t="shared" si="73"/>
        <v>0</v>
      </c>
      <c r="AK86" s="16">
        <f t="shared" si="73"/>
        <v>0</v>
      </c>
      <c r="AL86" s="16">
        <f t="shared" si="73"/>
        <v>0</v>
      </c>
      <c r="AM86" s="16">
        <f t="shared" si="73"/>
        <v>0</v>
      </c>
      <c r="AN86" s="16">
        <f t="shared" si="73"/>
        <v>0</v>
      </c>
      <c r="AO86" s="16">
        <f t="shared" si="73"/>
        <v>0</v>
      </c>
      <c r="AP86" s="16">
        <f t="shared" si="73"/>
        <v>0</v>
      </c>
      <c r="AQ86" s="16">
        <f t="shared" si="74"/>
        <v>0</v>
      </c>
      <c r="AR86" s="16">
        <f t="shared" si="74"/>
        <v>0</v>
      </c>
      <c r="AS86" s="16">
        <f t="shared" si="74"/>
        <v>0</v>
      </c>
      <c r="AT86" s="16">
        <f t="shared" si="74"/>
        <v>0</v>
      </c>
      <c r="AU86" s="16">
        <f t="shared" si="74"/>
        <v>0</v>
      </c>
      <c r="AV86" s="16">
        <f t="shared" si="74"/>
        <v>0</v>
      </c>
      <c r="AW86" s="16">
        <f t="shared" si="74"/>
        <v>0</v>
      </c>
      <c r="AX86" s="16">
        <f t="shared" si="74"/>
        <v>0</v>
      </c>
      <c r="AY86" s="16">
        <f t="shared" si="74"/>
        <v>0</v>
      </c>
      <c r="AZ86" s="16">
        <f t="shared" si="74"/>
        <v>0</v>
      </c>
      <c r="BA86" s="16">
        <f t="shared" si="75"/>
        <v>0</v>
      </c>
      <c r="BB86" s="16">
        <f t="shared" si="75"/>
        <v>0</v>
      </c>
      <c r="BC86" s="16">
        <f t="shared" si="75"/>
        <v>0</v>
      </c>
      <c r="BD86" s="16">
        <f t="shared" si="75"/>
        <v>0</v>
      </c>
      <c r="BE86" s="16">
        <f t="shared" si="75"/>
        <v>0</v>
      </c>
      <c r="BF86" s="16">
        <f t="shared" si="75"/>
        <v>0</v>
      </c>
      <c r="BG86" s="16">
        <f t="shared" si="75"/>
        <v>0</v>
      </c>
      <c r="BH86" s="16">
        <f t="shared" si="75"/>
        <v>0</v>
      </c>
      <c r="BI86" s="16">
        <f t="shared" si="75"/>
        <v>0</v>
      </c>
      <c r="BJ86" s="16">
        <f t="shared" si="75"/>
        <v>0</v>
      </c>
      <c r="BK86" s="16">
        <f t="shared" si="76"/>
        <v>0</v>
      </c>
      <c r="BL86" s="16">
        <f t="shared" si="76"/>
        <v>0</v>
      </c>
      <c r="BM86" s="16">
        <f t="shared" si="76"/>
        <v>0</v>
      </c>
      <c r="BN86" s="16">
        <f t="shared" si="76"/>
        <v>0</v>
      </c>
      <c r="BO86" s="16">
        <f t="shared" si="76"/>
        <v>0</v>
      </c>
      <c r="BP86" s="16">
        <f t="shared" si="76"/>
        <v>0</v>
      </c>
      <c r="BQ86" s="16">
        <f t="shared" si="76"/>
        <v>0</v>
      </c>
      <c r="BR86" s="16">
        <f t="shared" si="76"/>
        <v>0</v>
      </c>
      <c r="BS86" s="16">
        <f t="shared" si="76"/>
        <v>0</v>
      </c>
    </row>
    <row r="88" spans="1:71" ht="15" thickBot="1" x14ac:dyDescent="0.4">
      <c r="C88" s="15"/>
      <c r="J88" s="52" t="s">
        <v>165</v>
      </c>
      <c r="K88" s="73">
        <f t="shared" ref="K88:AP88" si="83">SUM(K80:K87)</f>
        <v>0</v>
      </c>
      <c r="L88" s="73">
        <f t="shared" si="83"/>
        <v>0</v>
      </c>
      <c r="M88" s="73">
        <f t="shared" si="83"/>
        <v>0</v>
      </c>
      <c r="N88" s="73">
        <f t="shared" si="83"/>
        <v>0</v>
      </c>
      <c r="O88" s="73">
        <f t="shared" si="83"/>
        <v>0</v>
      </c>
      <c r="P88" s="73">
        <f t="shared" si="83"/>
        <v>0</v>
      </c>
      <c r="Q88" s="73">
        <f t="shared" si="83"/>
        <v>0</v>
      </c>
      <c r="R88" s="73">
        <f t="shared" si="83"/>
        <v>0</v>
      </c>
      <c r="S88" s="73">
        <f t="shared" si="83"/>
        <v>0</v>
      </c>
      <c r="T88" s="73">
        <f t="shared" si="83"/>
        <v>0</v>
      </c>
      <c r="U88" s="73">
        <f t="shared" si="83"/>
        <v>0</v>
      </c>
      <c r="V88" s="73">
        <f t="shared" si="83"/>
        <v>0</v>
      </c>
      <c r="W88" s="73">
        <f t="shared" si="83"/>
        <v>0</v>
      </c>
      <c r="X88" s="73">
        <f t="shared" si="83"/>
        <v>2083.1832082051283</v>
      </c>
      <c r="Y88" s="73">
        <f t="shared" si="83"/>
        <v>6205.6240220512827</v>
      </c>
      <c r="Z88" s="73">
        <f t="shared" si="83"/>
        <v>12367.322441538463</v>
      </c>
      <c r="AA88" s="73">
        <f t="shared" si="83"/>
        <v>20568.278466666667</v>
      </c>
      <c r="AB88" s="73">
        <f t="shared" si="83"/>
        <v>30808.492097435901</v>
      </c>
      <c r="AC88" s="73">
        <f t="shared" si="83"/>
        <v>61020.601444294873</v>
      </c>
      <c r="AD88" s="73">
        <f t="shared" si="83"/>
        <v>111768.40245583333</v>
      </c>
      <c r="AE88" s="73">
        <f t="shared" si="83"/>
        <v>183190.18289179489</v>
      </c>
      <c r="AF88" s="73">
        <f t="shared" si="83"/>
        <v>275289.32967525639</v>
      </c>
      <c r="AG88" s="73">
        <f t="shared" si="83"/>
        <v>388069.22972929489</v>
      </c>
      <c r="AH88" s="73">
        <f t="shared" si="83"/>
        <v>521532.91453314095</v>
      </c>
      <c r="AI88" s="73">
        <f t="shared" si="83"/>
        <v>675682.64203551272</v>
      </c>
      <c r="AJ88" s="73">
        <f t="shared" si="83"/>
        <v>850519.26227346144</v>
      </c>
      <c r="AK88" s="73">
        <f t="shared" si="83"/>
        <v>1043959.592038782</v>
      </c>
      <c r="AL88" s="73">
        <f t="shared" si="83"/>
        <v>1256047.5569340382</v>
      </c>
      <c r="AM88" s="73">
        <f t="shared" si="83"/>
        <v>1486783.1569592305</v>
      </c>
      <c r="AN88" s="73">
        <f t="shared" si="83"/>
        <v>1736166.392114359</v>
      </c>
      <c r="AO88" s="73">
        <f t="shared" si="83"/>
        <v>2004197.2623994227</v>
      </c>
      <c r="AP88" s="73">
        <f t="shared" si="83"/>
        <v>2272943.1297039739</v>
      </c>
      <c r="AQ88" s="73">
        <f t="shared" ref="AQ88:BS88" si="84">SUM(AQ80:AQ87)</f>
        <v>2541840.1980794226</v>
      </c>
      <c r="AR88" s="73">
        <f t="shared" si="84"/>
        <v>2810750.1797660249</v>
      </c>
      <c r="AS88" s="73">
        <f t="shared" si="84"/>
        <v>3079669.6878407043</v>
      </c>
      <c r="AT88" s="73">
        <f t="shared" si="84"/>
        <v>3348595.3353803838</v>
      </c>
      <c r="AU88" s="73">
        <f t="shared" si="84"/>
        <v>3617524.0909058321</v>
      </c>
      <c r="AV88" s="73">
        <f t="shared" si="84"/>
        <v>3886453.6964683319</v>
      </c>
      <c r="AW88" s="73">
        <f t="shared" si="84"/>
        <v>4155383.302030832</v>
      </c>
      <c r="AX88" s="73">
        <f t="shared" si="84"/>
        <v>4424312.9075933313</v>
      </c>
      <c r="AY88" s="73">
        <f t="shared" si="84"/>
        <v>4693242.513155831</v>
      </c>
      <c r="AZ88" s="73">
        <f t="shared" si="84"/>
        <v>4962172.1187183317</v>
      </c>
      <c r="BA88" s="73">
        <f t="shared" si="84"/>
        <v>5231101.7242808314</v>
      </c>
      <c r="BB88" s="73">
        <f t="shared" si="84"/>
        <v>5500031.3298433311</v>
      </c>
      <c r="BC88" s="73">
        <f t="shared" si="84"/>
        <v>5768960.9354058318</v>
      </c>
      <c r="BD88" s="73">
        <f t="shared" si="84"/>
        <v>6037890.5409683306</v>
      </c>
      <c r="BE88" s="73">
        <f t="shared" si="84"/>
        <v>6306820.1465308312</v>
      </c>
      <c r="BF88" s="73">
        <f t="shared" si="84"/>
        <v>6575749.752093331</v>
      </c>
      <c r="BG88" s="73">
        <f t="shared" si="84"/>
        <v>6844679.3576558325</v>
      </c>
      <c r="BH88" s="73">
        <f t="shared" si="84"/>
        <v>7113608.9632183313</v>
      </c>
      <c r="BI88" s="73">
        <f t="shared" si="84"/>
        <v>7382538.568780832</v>
      </c>
      <c r="BJ88" s="73">
        <f t="shared" si="84"/>
        <v>7651468.1743433299</v>
      </c>
      <c r="BK88" s="73">
        <f t="shared" si="84"/>
        <v>7920397.7799058314</v>
      </c>
      <c r="BL88" s="73">
        <f t="shared" si="84"/>
        <v>8189327.3854683302</v>
      </c>
      <c r="BM88" s="73">
        <f t="shared" si="84"/>
        <v>8458256.9910308309</v>
      </c>
      <c r="BN88" s="73">
        <f t="shared" si="84"/>
        <v>8727186.5965933297</v>
      </c>
      <c r="BO88" s="73">
        <f t="shared" si="84"/>
        <v>8996116.2021558303</v>
      </c>
      <c r="BP88" s="73">
        <f t="shared" si="84"/>
        <v>9265045.8077183291</v>
      </c>
      <c r="BQ88" s="73">
        <f t="shared" si="84"/>
        <v>9533975.4132808298</v>
      </c>
      <c r="BR88" s="73">
        <f t="shared" si="84"/>
        <v>9802905.0188433286</v>
      </c>
      <c r="BS88" s="73">
        <f t="shared" si="84"/>
        <v>10071834.624405829</v>
      </c>
    </row>
    <row r="89" spans="1:71" ht="15" thickTop="1" x14ac:dyDescent="0.35">
      <c r="C89" s="15"/>
      <c r="J89" s="50"/>
      <c r="K89" s="50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D740E-60D9-47BE-8D5E-70DAA1C2025E}">
  <sheetPr>
    <tabColor theme="7" tint="0.59999389629810485"/>
  </sheetPr>
  <dimension ref="A1:BS95"/>
  <sheetViews>
    <sheetView zoomScale="89" zoomScaleNormal="89" workbookViewId="0">
      <selection activeCell="D4" sqref="D4"/>
    </sheetView>
  </sheetViews>
  <sheetFormatPr defaultColWidth="15.26953125" defaultRowHeight="14.5" x14ac:dyDescent="0.35"/>
  <cols>
    <col min="1" max="6" width="15.26953125" style="51"/>
    <col min="7" max="7" width="32.453125" style="51" bestFit="1" customWidth="1"/>
    <col min="8" max="35" width="15.26953125" style="51"/>
    <col min="36" max="71" width="0" style="51" hidden="1" customWidth="1"/>
    <col min="72" max="16384" width="15.26953125" style="51"/>
  </cols>
  <sheetData>
    <row r="1" spans="1:71" ht="18.5" x14ac:dyDescent="0.45">
      <c r="A1" s="75" t="s">
        <v>430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'Wave 3 Bullfrog Creek'!W39</f>
        <v>109104268.57999998</v>
      </c>
      <c r="D4" s="16">
        <f>'Wave 3 Bullfrog Creek'!AI39</f>
        <v>113675390.23999998</v>
      </c>
      <c r="E4" s="16">
        <f>'Wave 3 Bullfrog Creek'!AU39</f>
        <v>113675390.23999998</v>
      </c>
      <c r="F4" s="16">
        <f>'Wave 3 Bullfrog Creek'!BG39</f>
        <v>113675390.23999998</v>
      </c>
      <c r="G4"/>
      <c r="I4" s="16">
        <f>E4-D4</f>
        <v>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'Wave 3 Bullfrog Creek'!W80</f>
        <v>0</v>
      </c>
      <c r="D5" s="16">
        <f>'Wave 3 Bullfrog Creek'!AI80</f>
        <v>3765520.8796225009</v>
      </c>
      <c r="E5" s="16">
        <f>'Wave 3 Bullfrog Creek'!AU80</f>
        <v>7546055.0838284967</v>
      </c>
      <c r="F5" s="16">
        <f>'Wave 3 Bullfrog Creek'!BG80</f>
        <v>11326589.288034497</v>
      </c>
      <c r="G5"/>
      <c r="K5"/>
    </row>
    <row r="6" spans="1:71" ht="15" thickBot="1" x14ac:dyDescent="0.4">
      <c r="B6" s="52" t="s">
        <v>130</v>
      </c>
      <c r="C6" s="55">
        <f>C4-C5</f>
        <v>109104268.57999998</v>
      </c>
      <c r="D6" s="55">
        <f>D4-D5</f>
        <v>109909869.36037748</v>
      </c>
      <c r="E6" s="55">
        <f>E4-E5</f>
        <v>106129335.15617149</v>
      </c>
      <c r="F6" s="55">
        <f>F4-F5</f>
        <v>102348800.95196548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'Wave 3 Bullfrog Creek'!W53</f>
        <v>8392636.0446153861</v>
      </c>
      <c r="D8" s="16">
        <f>'Wave 3 Bullfrog Creek'!AI53</f>
        <v>113266586.30307694</v>
      </c>
      <c r="E8" s="16">
        <f>'Wave 3 Bullfrog Creek'!AU53</f>
        <v>113675390.24000001</v>
      </c>
      <c r="F8" s="16">
        <f>'Wave 3 Bullfrog Creek'!BG53</f>
        <v>113675390.24000001</v>
      </c>
      <c r="G8"/>
      <c r="I8" s="16">
        <f>E8-D8</f>
        <v>408803.93692307174</v>
      </c>
      <c r="J8" s="16">
        <f>F8-E8</f>
        <v>0</v>
      </c>
      <c r="K8"/>
    </row>
    <row r="9" spans="1:71" x14ac:dyDescent="0.35">
      <c r="A9" s="52" t="s">
        <v>131</v>
      </c>
      <c r="B9" s="52" t="s">
        <v>129</v>
      </c>
      <c r="C9" s="16">
        <f>'Wave 3 Bullfrog Creek'!W94</f>
        <v>0</v>
      </c>
      <c r="D9" s="16">
        <f>'Wave 3 Bullfrog Creek'!AI94</f>
        <v>1876713.4387170768</v>
      </c>
      <c r="E9" s="16">
        <f>'Wave 3 Bullfrog Creek'!AU94</f>
        <v>5655787.9817254981</v>
      </c>
      <c r="F9" s="16">
        <f>'Wave 3 Bullfrog Creek'!BG94</f>
        <v>9436322.1859314963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8392636.0446153861</v>
      </c>
      <c r="D10" s="77">
        <f>D8-D9</f>
        <v>111389872.86435986</v>
      </c>
      <c r="E10" s="55">
        <f>E8-E9</f>
        <v>108019602.25827451</v>
      </c>
      <c r="F10" s="55">
        <f>F8-F9</f>
        <v>104239068.05406851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'Wave 3 Bullfrog Creek'!W67</f>
        <v>0</v>
      </c>
      <c r="D12" s="16">
        <f>'Wave 3 Bullfrog Creek'!AI67</f>
        <v>3765520.879622499</v>
      </c>
      <c r="E12" s="16">
        <f>'Wave 3 Bullfrog Creek'!AU67</f>
        <v>3780534.2042059992</v>
      </c>
      <c r="F12" s="16">
        <f>'Wave 3 Bullfrog Creek'!BG67</f>
        <v>3780534.2042059992</v>
      </c>
      <c r="G12"/>
      <c r="I12" s="16">
        <f>E12-D12</f>
        <v>15013.324583500158</v>
      </c>
      <c r="J12" s="16">
        <f>F12-E12</f>
        <v>0</v>
      </c>
      <c r="K12"/>
    </row>
    <row r="14" spans="1:71" x14ac:dyDescent="0.35">
      <c r="D14" s="79">
        <f>+D4-C4</f>
        <v>4571121.6599999964</v>
      </c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67">
        <v>300</v>
      </c>
      <c r="F15" s="67" t="s">
        <v>137</v>
      </c>
      <c r="G15" s="6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215</v>
      </c>
      <c r="B16" s="60" t="s">
        <v>431</v>
      </c>
      <c r="C16" s="61" t="s">
        <v>145</v>
      </c>
      <c r="D16" s="61" t="s">
        <v>146</v>
      </c>
      <c r="E16" s="82">
        <v>34399</v>
      </c>
      <c r="F16" s="82" t="s">
        <v>432</v>
      </c>
      <c r="G16" s="82" t="s">
        <v>433</v>
      </c>
      <c r="H16" s="63" t="s">
        <v>148</v>
      </c>
      <c r="I16" s="63" t="s">
        <v>434</v>
      </c>
      <c r="J16" s="63" t="s">
        <v>433</v>
      </c>
      <c r="K16" s="64">
        <v>202412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99701255.590000004</v>
      </c>
      <c r="X16" s="16">
        <v>120500</v>
      </c>
      <c r="Y16" s="16">
        <v>100000</v>
      </c>
      <c r="Z16" s="16">
        <v>100000</v>
      </c>
      <c r="AA16" s="16">
        <v>70500</v>
      </c>
      <c r="AB16" s="16">
        <v>57957.379999995232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215</v>
      </c>
      <c r="B17" s="60" t="s">
        <v>435</v>
      </c>
      <c r="C17" s="61" t="s">
        <v>145</v>
      </c>
      <c r="D17" s="61" t="s">
        <v>146</v>
      </c>
      <c r="E17" s="82">
        <v>34399</v>
      </c>
      <c r="F17" s="82" t="s">
        <v>436</v>
      </c>
      <c r="G17" s="82" t="s">
        <v>437</v>
      </c>
      <c r="H17" s="63" t="s">
        <v>148</v>
      </c>
      <c r="I17" s="63" t="s">
        <v>434</v>
      </c>
      <c r="J17" s="63" t="s">
        <v>437</v>
      </c>
      <c r="K17" s="64">
        <v>202412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34066.239999999998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215</v>
      </c>
      <c r="B18" s="60" t="s">
        <v>438</v>
      </c>
      <c r="C18" s="61" t="s">
        <v>145</v>
      </c>
      <c r="D18" s="61" t="s">
        <v>146</v>
      </c>
      <c r="E18" s="82" t="s">
        <v>178</v>
      </c>
      <c r="F18" s="82" t="s">
        <v>436</v>
      </c>
      <c r="G18" s="82" t="s">
        <v>437</v>
      </c>
      <c r="H18" s="63" t="s">
        <v>181</v>
      </c>
      <c r="I18" s="63" t="s">
        <v>182</v>
      </c>
      <c r="J18" s="63" t="s">
        <v>437</v>
      </c>
      <c r="K18" s="64">
        <v>202412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5024.97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215</v>
      </c>
      <c r="B19" s="60" t="s">
        <v>432</v>
      </c>
      <c r="C19" s="61" t="s">
        <v>145</v>
      </c>
      <c r="D19" s="61" t="s">
        <v>235</v>
      </c>
      <c r="E19" s="82">
        <v>34399</v>
      </c>
      <c r="F19" s="82" t="s">
        <v>432</v>
      </c>
      <c r="G19" s="82" t="s">
        <v>433</v>
      </c>
      <c r="H19" s="63" t="s">
        <v>148</v>
      </c>
      <c r="I19" s="63" t="s">
        <v>434</v>
      </c>
      <c r="J19" s="63" t="s">
        <v>433</v>
      </c>
      <c r="K19" s="64">
        <v>202412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4122164.28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215</v>
      </c>
      <c r="B20" s="60" t="s">
        <v>436</v>
      </c>
      <c r="C20" s="61" t="s">
        <v>145</v>
      </c>
      <c r="D20" s="61" t="s">
        <v>235</v>
      </c>
      <c r="E20" s="82" t="s">
        <v>178</v>
      </c>
      <c r="F20" s="82" t="s">
        <v>436</v>
      </c>
      <c r="G20" s="82" t="s">
        <v>437</v>
      </c>
      <c r="H20" s="63" t="s">
        <v>181</v>
      </c>
      <c r="I20" s="63" t="s">
        <v>182</v>
      </c>
      <c r="J20" s="63" t="s">
        <v>437</v>
      </c>
      <c r="K20" s="64">
        <v>202412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103135.69000000002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215</v>
      </c>
      <c r="B21" s="60" t="s">
        <v>439</v>
      </c>
      <c r="C21" s="61" t="s">
        <v>145</v>
      </c>
      <c r="D21" s="61" t="s">
        <v>146</v>
      </c>
      <c r="E21" s="82" t="s">
        <v>178</v>
      </c>
      <c r="F21" s="82" t="s">
        <v>436</v>
      </c>
      <c r="G21" s="82" t="s">
        <v>437</v>
      </c>
      <c r="H21" s="63" t="s">
        <v>181</v>
      </c>
      <c r="I21" s="63" t="s">
        <v>182</v>
      </c>
      <c r="J21" s="63" t="s">
        <v>437</v>
      </c>
      <c r="K21" s="64">
        <v>202412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9257881.1499999985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215</v>
      </c>
      <c r="B22" s="60" t="s">
        <v>440</v>
      </c>
      <c r="C22" s="61" t="s">
        <v>145</v>
      </c>
      <c r="D22" s="61" t="s">
        <v>205</v>
      </c>
      <c r="E22" s="82" t="s">
        <v>178</v>
      </c>
      <c r="F22" s="82" t="s">
        <v>436</v>
      </c>
      <c r="G22" s="82" t="s">
        <v>437</v>
      </c>
      <c r="H22" s="63" t="s">
        <v>181</v>
      </c>
      <c r="I22" s="63" t="s">
        <v>186</v>
      </c>
      <c r="J22" s="63" t="s">
        <v>437</v>
      </c>
      <c r="K22" s="64">
        <v>202412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1385.34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215</v>
      </c>
      <c r="B23" s="60" t="s">
        <v>441</v>
      </c>
      <c r="C23" s="61" t="s">
        <v>145</v>
      </c>
      <c r="D23" s="61" t="s">
        <v>146</v>
      </c>
      <c r="E23" s="82" t="s">
        <v>196</v>
      </c>
      <c r="F23" s="82" t="s">
        <v>436</v>
      </c>
      <c r="G23" s="82" t="s">
        <v>437</v>
      </c>
      <c r="H23" s="63" t="s">
        <v>197</v>
      </c>
      <c r="I23" s="63" t="s">
        <v>186</v>
      </c>
      <c r="J23" s="63" t="s">
        <v>437</v>
      </c>
      <c r="K23" s="64">
        <v>202412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1519.6000000000001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E24" s="50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</row>
    <row r="25" spans="1:71" ht="15" thickBot="1" x14ac:dyDescent="0.4">
      <c r="E25" s="50"/>
      <c r="J25" s="52" t="s">
        <v>153</v>
      </c>
      <c r="K25" s="65" t="s">
        <v>154</v>
      </c>
      <c r="L25" s="55">
        <f t="shared" ref="L25:AQ25" si="0">SUM(L16:L24)</f>
        <v>0</v>
      </c>
      <c r="M25" s="55">
        <f t="shared" si="0"/>
        <v>0</v>
      </c>
      <c r="N25" s="55">
        <f t="shared" si="0"/>
        <v>0</v>
      </c>
      <c r="O25" s="55">
        <f t="shared" si="0"/>
        <v>0</v>
      </c>
      <c r="P25" s="55">
        <f t="shared" si="0"/>
        <v>0</v>
      </c>
      <c r="Q25" s="55">
        <f t="shared" si="0"/>
        <v>0</v>
      </c>
      <c r="R25" s="55">
        <f t="shared" si="0"/>
        <v>0</v>
      </c>
      <c r="S25" s="55">
        <f t="shared" si="0"/>
        <v>0</v>
      </c>
      <c r="T25" s="55">
        <f t="shared" si="0"/>
        <v>0</v>
      </c>
      <c r="U25" s="55">
        <f t="shared" si="0"/>
        <v>0</v>
      </c>
      <c r="V25" s="55">
        <f t="shared" si="0"/>
        <v>0</v>
      </c>
      <c r="W25" s="55">
        <f t="shared" si="0"/>
        <v>109104268.57999998</v>
      </c>
      <c r="X25" s="55">
        <f t="shared" si="0"/>
        <v>4242664.2799999993</v>
      </c>
      <c r="Y25" s="55">
        <f t="shared" si="0"/>
        <v>100000</v>
      </c>
      <c r="Z25" s="55">
        <f t="shared" si="0"/>
        <v>100000</v>
      </c>
      <c r="AA25" s="55">
        <f t="shared" si="0"/>
        <v>70500</v>
      </c>
      <c r="AB25" s="55">
        <f t="shared" si="0"/>
        <v>57957.379999995232</v>
      </c>
      <c r="AC25" s="55">
        <f t="shared" si="0"/>
        <v>0</v>
      </c>
      <c r="AD25" s="55">
        <f t="shared" si="0"/>
        <v>0</v>
      </c>
      <c r="AE25" s="55">
        <f t="shared" si="0"/>
        <v>0</v>
      </c>
      <c r="AF25" s="55">
        <f t="shared" si="0"/>
        <v>0</v>
      </c>
      <c r="AG25" s="55">
        <f t="shared" si="0"/>
        <v>0</v>
      </c>
      <c r="AH25" s="55">
        <f t="shared" si="0"/>
        <v>0</v>
      </c>
      <c r="AI25" s="55">
        <f t="shared" si="0"/>
        <v>0</v>
      </c>
      <c r="AJ25" s="55">
        <f t="shared" si="0"/>
        <v>0</v>
      </c>
      <c r="AK25" s="55">
        <f t="shared" si="0"/>
        <v>0</v>
      </c>
      <c r="AL25" s="55">
        <f t="shared" si="0"/>
        <v>0</v>
      </c>
      <c r="AM25" s="55">
        <f t="shared" si="0"/>
        <v>0</v>
      </c>
      <c r="AN25" s="55">
        <f t="shared" si="0"/>
        <v>0</v>
      </c>
      <c r="AO25" s="55">
        <f t="shared" si="0"/>
        <v>0</v>
      </c>
      <c r="AP25" s="55">
        <f t="shared" si="0"/>
        <v>0</v>
      </c>
      <c r="AQ25" s="55">
        <f t="shared" si="0"/>
        <v>0</v>
      </c>
      <c r="AR25" s="55">
        <f t="shared" ref="AR25:BS25" si="1">SUM(AR16:AR24)</f>
        <v>0</v>
      </c>
      <c r="AS25" s="55">
        <f t="shared" si="1"/>
        <v>0</v>
      </c>
      <c r="AT25" s="55">
        <f t="shared" si="1"/>
        <v>0</v>
      </c>
      <c r="AU25" s="55">
        <f t="shared" si="1"/>
        <v>0</v>
      </c>
      <c r="AV25" s="55">
        <f t="shared" si="1"/>
        <v>0</v>
      </c>
      <c r="AW25" s="55">
        <f t="shared" si="1"/>
        <v>0</v>
      </c>
      <c r="AX25" s="55">
        <f t="shared" si="1"/>
        <v>0</v>
      </c>
      <c r="AY25" s="55">
        <f t="shared" si="1"/>
        <v>0</v>
      </c>
      <c r="AZ25" s="55">
        <f t="shared" si="1"/>
        <v>0</v>
      </c>
      <c r="BA25" s="55">
        <f t="shared" si="1"/>
        <v>0</v>
      </c>
      <c r="BB25" s="55">
        <f t="shared" si="1"/>
        <v>0</v>
      </c>
      <c r="BC25" s="55">
        <f t="shared" si="1"/>
        <v>0</v>
      </c>
      <c r="BD25" s="55">
        <f t="shared" si="1"/>
        <v>0</v>
      </c>
      <c r="BE25" s="55">
        <f t="shared" si="1"/>
        <v>0</v>
      </c>
      <c r="BF25" s="55">
        <f t="shared" si="1"/>
        <v>0</v>
      </c>
      <c r="BG25" s="55">
        <f t="shared" si="1"/>
        <v>0</v>
      </c>
      <c r="BH25" s="55">
        <f t="shared" si="1"/>
        <v>0</v>
      </c>
      <c r="BI25" s="55">
        <f t="shared" si="1"/>
        <v>0</v>
      </c>
      <c r="BJ25" s="55">
        <f t="shared" si="1"/>
        <v>0</v>
      </c>
      <c r="BK25" s="55">
        <f t="shared" si="1"/>
        <v>0</v>
      </c>
      <c r="BL25" s="55">
        <f t="shared" si="1"/>
        <v>0</v>
      </c>
      <c r="BM25" s="55">
        <f t="shared" si="1"/>
        <v>0</v>
      </c>
      <c r="BN25" s="55">
        <f t="shared" si="1"/>
        <v>0</v>
      </c>
      <c r="BO25" s="55">
        <f t="shared" si="1"/>
        <v>0</v>
      </c>
      <c r="BP25" s="55">
        <f t="shared" si="1"/>
        <v>0</v>
      </c>
      <c r="BQ25" s="55">
        <f t="shared" si="1"/>
        <v>0</v>
      </c>
      <c r="BR25" s="55">
        <f t="shared" si="1"/>
        <v>0</v>
      </c>
      <c r="BS25" s="55">
        <f t="shared" si="1"/>
        <v>0</v>
      </c>
    </row>
    <row r="26" spans="1:71" ht="15.5" thickTop="1" thickBot="1" x14ac:dyDescent="0.4">
      <c r="E26" s="50"/>
      <c r="J26" s="52" t="s">
        <v>153</v>
      </c>
      <c r="K26" s="65" t="s">
        <v>155</v>
      </c>
      <c r="L26" s="66">
        <f>L25</f>
        <v>0</v>
      </c>
      <c r="M26" s="66">
        <f t="shared" ref="M26:BS26" si="2">L26+M25</f>
        <v>0</v>
      </c>
      <c r="N26" s="66">
        <f t="shared" si="2"/>
        <v>0</v>
      </c>
      <c r="O26" s="66">
        <f t="shared" si="2"/>
        <v>0</v>
      </c>
      <c r="P26" s="66">
        <f t="shared" si="2"/>
        <v>0</v>
      </c>
      <c r="Q26" s="66">
        <f t="shared" si="2"/>
        <v>0</v>
      </c>
      <c r="R26" s="66">
        <f t="shared" si="2"/>
        <v>0</v>
      </c>
      <c r="S26" s="66">
        <f t="shared" si="2"/>
        <v>0</v>
      </c>
      <c r="T26" s="66">
        <f t="shared" si="2"/>
        <v>0</v>
      </c>
      <c r="U26" s="66">
        <f t="shared" si="2"/>
        <v>0</v>
      </c>
      <c r="V26" s="66">
        <f t="shared" si="2"/>
        <v>0</v>
      </c>
      <c r="W26" s="66">
        <f t="shared" si="2"/>
        <v>109104268.57999998</v>
      </c>
      <c r="X26" s="66">
        <f t="shared" si="2"/>
        <v>113346932.85999998</v>
      </c>
      <c r="Y26" s="66">
        <f t="shared" si="2"/>
        <v>113446932.85999998</v>
      </c>
      <c r="Z26" s="66">
        <f t="shared" si="2"/>
        <v>113546932.85999998</v>
      </c>
      <c r="AA26" s="66">
        <f t="shared" si="2"/>
        <v>113617432.85999998</v>
      </c>
      <c r="AB26" s="66">
        <f t="shared" si="2"/>
        <v>113675390.23999998</v>
      </c>
      <c r="AC26" s="66">
        <f t="shared" si="2"/>
        <v>113675390.23999998</v>
      </c>
      <c r="AD26" s="66">
        <f t="shared" si="2"/>
        <v>113675390.23999998</v>
      </c>
      <c r="AE26" s="66">
        <f t="shared" si="2"/>
        <v>113675390.23999998</v>
      </c>
      <c r="AF26" s="66">
        <f t="shared" si="2"/>
        <v>113675390.23999998</v>
      </c>
      <c r="AG26" s="66">
        <f t="shared" si="2"/>
        <v>113675390.23999998</v>
      </c>
      <c r="AH26" s="66">
        <f t="shared" si="2"/>
        <v>113675390.23999998</v>
      </c>
      <c r="AI26" s="66">
        <f t="shared" si="2"/>
        <v>113675390.23999998</v>
      </c>
      <c r="AJ26" s="66">
        <f t="shared" si="2"/>
        <v>113675390.23999998</v>
      </c>
      <c r="AK26" s="66">
        <f t="shared" si="2"/>
        <v>113675390.23999998</v>
      </c>
      <c r="AL26" s="66">
        <f t="shared" si="2"/>
        <v>113675390.23999998</v>
      </c>
      <c r="AM26" s="66">
        <f t="shared" si="2"/>
        <v>113675390.23999998</v>
      </c>
      <c r="AN26" s="66">
        <f t="shared" si="2"/>
        <v>113675390.23999998</v>
      </c>
      <c r="AO26" s="66">
        <f t="shared" si="2"/>
        <v>113675390.23999998</v>
      </c>
      <c r="AP26" s="66">
        <f t="shared" si="2"/>
        <v>113675390.23999998</v>
      </c>
      <c r="AQ26" s="66">
        <f t="shared" si="2"/>
        <v>113675390.23999998</v>
      </c>
      <c r="AR26" s="66">
        <f t="shared" si="2"/>
        <v>113675390.23999998</v>
      </c>
      <c r="AS26" s="66">
        <f t="shared" si="2"/>
        <v>113675390.23999998</v>
      </c>
      <c r="AT26" s="66">
        <f t="shared" si="2"/>
        <v>113675390.23999998</v>
      </c>
      <c r="AU26" s="66">
        <f t="shared" si="2"/>
        <v>113675390.23999998</v>
      </c>
      <c r="AV26" s="66">
        <f t="shared" si="2"/>
        <v>113675390.23999998</v>
      </c>
      <c r="AW26" s="66">
        <f t="shared" si="2"/>
        <v>113675390.23999998</v>
      </c>
      <c r="AX26" s="66">
        <f t="shared" si="2"/>
        <v>113675390.23999998</v>
      </c>
      <c r="AY26" s="66">
        <f t="shared" si="2"/>
        <v>113675390.23999998</v>
      </c>
      <c r="AZ26" s="66">
        <f t="shared" si="2"/>
        <v>113675390.23999998</v>
      </c>
      <c r="BA26" s="66">
        <f t="shared" si="2"/>
        <v>113675390.23999998</v>
      </c>
      <c r="BB26" s="66">
        <f t="shared" si="2"/>
        <v>113675390.23999998</v>
      </c>
      <c r="BC26" s="66">
        <f t="shared" si="2"/>
        <v>113675390.23999998</v>
      </c>
      <c r="BD26" s="66">
        <f t="shared" si="2"/>
        <v>113675390.23999998</v>
      </c>
      <c r="BE26" s="66">
        <f t="shared" si="2"/>
        <v>113675390.23999998</v>
      </c>
      <c r="BF26" s="66">
        <f t="shared" si="2"/>
        <v>113675390.23999998</v>
      </c>
      <c r="BG26" s="66">
        <f t="shared" si="2"/>
        <v>113675390.23999998</v>
      </c>
      <c r="BH26" s="66">
        <f t="shared" si="2"/>
        <v>113675390.23999998</v>
      </c>
      <c r="BI26" s="66">
        <f t="shared" si="2"/>
        <v>113675390.23999998</v>
      </c>
      <c r="BJ26" s="66">
        <f t="shared" si="2"/>
        <v>113675390.23999998</v>
      </c>
      <c r="BK26" s="66">
        <f t="shared" si="2"/>
        <v>113675390.23999998</v>
      </c>
      <c r="BL26" s="66">
        <f t="shared" si="2"/>
        <v>113675390.23999998</v>
      </c>
      <c r="BM26" s="66">
        <f t="shared" si="2"/>
        <v>113675390.23999998</v>
      </c>
      <c r="BN26" s="66">
        <f t="shared" si="2"/>
        <v>113675390.23999998</v>
      </c>
      <c r="BO26" s="66">
        <f t="shared" si="2"/>
        <v>113675390.23999998</v>
      </c>
      <c r="BP26" s="66">
        <f t="shared" si="2"/>
        <v>113675390.23999998</v>
      </c>
      <c r="BQ26" s="66">
        <f t="shared" si="2"/>
        <v>113675390.23999998</v>
      </c>
      <c r="BR26" s="66">
        <f t="shared" si="2"/>
        <v>113675390.23999998</v>
      </c>
      <c r="BS26" s="66">
        <f t="shared" si="2"/>
        <v>113675390.23999998</v>
      </c>
    </row>
    <row r="27" spans="1:71" ht="15" thickTop="1" x14ac:dyDescent="0.35">
      <c r="E27" s="50"/>
    </row>
    <row r="28" spans="1:71" x14ac:dyDescent="0.35">
      <c r="E28" s="50"/>
    </row>
    <row r="29" spans="1:71" x14ac:dyDescent="0.35">
      <c r="A29" s="56" t="s">
        <v>133</v>
      </c>
      <c r="B29" s="56" t="s">
        <v>134</v>
      </c>
      <c r="C29" s="56" t="s">
        <v>135</v>
      </c>
      <c r="D29" s="56" t="s">
        <v>136</v>
      </c>
      <c r="E29" s="67">
        <v>300</v>
      </c>
      <c r="F29" s="67" t="s">
        <v>137</v>
      </c>
      <c r="G29" s="67" t="s">
        <v>138</v>
      </c>
      <c r="H29" s="56" t="s">
        <v>139</v>
      </c>
      <c r="I29" s="56" t="s">
        <v>140</v>
      </c>
      <c r="J29" s="56" t="s">
        <v>141</v>
      </c>
      <c r="K29" s="67" t="s">
        <v>156</v>
      </c>
      <c r="L29" s="59">
        <v>202401</v>
      </c>
      <c r="M29" s="59">
        <v>202402</v>
      </c>
      <c r="N29" s="59">
        <v>202403</v>
      </c>
      <c r="O29" s="59">
        <v>202404</v>
      </c>
      <c r="P29" s="59">
        <v>202405</v>
      </c>
      <c r="Q29" s="59">
        <v>202406</v>
      </c>
      <c r="R29" s="59">
        <v>202407</v>
      </c>
      <c r="S29" s="59">
        <v>202408</v>
      </c>
      <c r="T29" s="59">
        <v>202409</v>
      </c>
      <c r="U29" s="59">
        <v>202410</v>
      </c>
      <c r="V29" s="59">
        <v>202411</v>
      </c>
      <c r="W29" s="59">
        <v>202412</v>
      </c>
      <c r="X29" s="59">
        <v>202501</v>
      </c>
      <c r="Y29" s="59">
        <v>202502</v>
      </c>
      <c r="Z29" s="59">
        <v>202503</v>
      </c>
      <c r="AA29" s="59">
        <v>202504</v>
      </c>
      <c r="AB29" s="59">
        <v>202505</v>
      </c>
      <c r="AC29" s="59">
        <v>202506</v>
      </c>
      <c r="AD29" s="59">
        <v>202507</v>
      </c>
      <c r="AE29" s="59">
        <v>202508</v>
      </c>
      <c r="AF29" s="59">
        <v>202509</v>
      </c>
      <c r="AG29" s="59">
        <v>202510</v>
      </c>
      <c r="AH29" s="59">
        <v>202511</v>
      </c>
      <c r="AI29" s="59">
        <v>202512</v>
      </c>
      <c r="AJ29" s="59">
        <v>202601</v>
      </c>
      <c r="AK29" s="59">
        <v>202602</v>
      </c>
      <c r="AL29" s="59">
        <v>202603</v>
      </c>
      <c r="AM29" s="59">
        <v>202604</v>
      </c>
      <c r="AN29" s="59">
        <v>202605</v>
      </c>
      <c r="AO29" s="59">
        <v>202606</v>
      </c>
      <c r="AP29" s="59">
        <v>202607</v>
      </c>
      <c r="AQ29" s="59">
        <v>202608</v>
      </c>
      <c r="AR29" s="59">
        <v>202609</v>
      </c>
      <c r="AS29" s="59">
        <v>202610</v>
      </c>
      <c r="AT29" s="59">
        <v>202611</v>
      </c>
      <c r="AU29" s="59">
        <v>202612</v>
      </c>
      <c r="AV29" s="59">
        <v>202701</v>
      </c>
      <c r="AW29" s="59">
        <v>202702</v>
      </c>
      <c r="AX29" s="59">
        <v>202703</v>
      </c>
      <c r="AY29" s="59">
        <v>202704</v>
      </c>
      <c r="AZ29" s="59">
        <v>202705</v>
      </c>
      <c r="BA29" s="59">
        <v>202706</v>
      </c>
      <c r="BB29" s="59">
        <v>202707</v>
      </c>
      <c r="BC29" s="59">
        <v>202708</v>
      </c>
      <c r="BD29" s="59">
        <v>202709</v>
      </c>
      <c r="BE29" s="59">
        <v>202710</v>
      </c>
      <c r="BF29" s="59">
        <v>202711</v>
      </c>
      <c r="BG29" s="59">
        <v>202712</v>
      </c>
      <c r="BH29" s="59">
        <v>202801</v>
      </c>
      <c r="BI29" s="59">
        <v>202802</v>
      </c>
      <c r="BJ29" s="59">
        <v>202803</v>
      </c>
      <c r="BK29" s="59">
        <v>202804</v>
      </c>
      <c r="BL29" s="59">
        <v>202805</v>
      </c>
      <c r="BM29" s="59">
        <v>202806</v>
      </c>
      <c r="BN29" s="59">
        <v>202807</v>
      </c>
      <c r="BO29" s="59">
        <v>202808</v>
      </c>
      <c r="BP29" s="59">
        <v>202809</v>
      </c>
      <c r="BQ29" s="59">
        <v>202810</v>
      </c>
      <c r="BR29" s="59">
        <v>202811</v>
      </c>
      <c r="BS29" s="59">
        <v>202812</v>
      </c>
    </row>
    <row r="30" spans="1:71" x14ac:dyDescent="0.35">
      <c r="A30" s="15" t="str">
        <f t="shared" ref="A30:J30" si="3">A16</f>
        <v>Not in SYA</v>
      </c>
      <c r="B30" s="15" t="str">
        <f t="shared" si="3"/>
        <v>A2879292</v>
      </c>
      <c r="C30" s="15" t="str">
        <f t="shared" si="3"/>
        <v>Base Rates</v>
      </c>
      <c r="D30" s="15" t="str">
        <f t="shared" si="3"/>
        <v/>
      </c>
      <c r="E30" s="15">
        <f t="shared" si="3"/>
        <v>34399</v>
      </c>
      <c r="F30" s="15" t="str">
        <f t="shared" si="3"/>
        <v>NEW-15699</v>
      </c>
      <c r="G30" s="15" t="str">
        <f t="shared" si="3"/>
        <v xml:space="preserve">Bullfrog Creek Solar Construction </v>
      </c>
      <c r="H30" s="15" t="str">
        <f t="shared" si="3"/>
        <v>Electric Other Production Plant</v>
      </c>
      <c r="I30" s="15" t="str">
        <f t="shared" si="3"/>
        <v>Bullfrog Creek Solar</v>
      </c>
      <c r="J30" s="15" t="str">
        <f t="shared" si="3"/>
        <v xml:space="preserve">Bullfrog Creek Solar Construction </v>
      </c>
      <c r="K30" s="68">
        <v>0</v>
      </c>
      <c r="L30" s="16">
        <f t="shared" ref="L30:AQ30" si="4">K30+L16</f>
        <v>0</v>
      </c>
      <c r="M30" s="16">
        <f t="shared" si="4"/>
        <v>0</v>
      </c>
      <c r="N30" s="16">
        <f t="shared" si="4"/>
        <v>0</v>
      </c>
      <c r="O30" s="16">
        <f t="shared" si="4"/>
        <v>0</v>
      </c>
      <c r="P30" s="16">
        <f t="shared" si="4"/>
        <v>0</v>
      </c>
      <c r="Q30" s="16">
        <f t="shared" si="4"/>
        <v>0</v>
      </c>
      <c r="R30" s="16">
        <f t="shared" si="4"/>
        <v>0</v>
      </c>
      <c r="S30" s="16">
        <f t="shared" si="4"/>
        <v>0</v>
      </c>
      <c r="T30" s="16">
        <f t="shared" si="4"/>
        <v>0</v>
      </c>
      <c r="U30" s="16">
        <f t="shared" si="4"/>
        <v>0</v>
      </c>
      <c r="V30" s="16">
        <f t="shared" si="4"/>
        <v>0</v>
      </c>
      <c r="W30" s="16">
        <f t="shared" si="4"/>
        <v>99701255.590000004</v>
      </c>
      <c r="X30" s="16">
        <f t="shared" si="4"/>
        <v>99821755.590000004</v>
      </c>
      <c r="Y30" s="16">
        <f t="shared" si="4"/>
        <v>99921755.590000004</v>
      </c>
      <c r="Z30" s="16">
        <f t="shared" si="4"/>
        <v>100021755.59</v>
      </c>
      <c r="AA30" s="16">
        <f t="shared" si="4"/>
        <v>100092255.59</v>
      </c>
      <c r="AB30" s="16">
        <f t="shared" si="4"/>
        <v>100150212.97</v>
      </c>
      <c r="AC30" s="16">
        <f t="shared" si="4"/>
        <v>100150212.97</v>
      </c>
      <c r="AD30" s="16">
        <f t="shared" si="4"/>
        <v>100150212.97</v>
      </c>
      <c r="AE30" s="16">
        <f t="shared" si="4"/>
        <v>100150212.97</v>
      </c>
      <c r="AF30" s="16">
        <f t="shared" si="4"/>
        <v>100150212.97</v>
      </c>
      <c r="AG30" s="16">
        <f t="shared" si="4"/>
        <v>100150212.97</v>
      </c>
      <c r="AH30" s="16">
        <f t="shared" si="4"/>
        <v>100150212.97</v>
      </c>
      <c r="AI30" s="16">
        <f t="shared" si="4"/>
        <v>100150212.97</v>
      </c>
      <c r="AJ30" s="16">
        <f t="shared" si="4"/>
        <v>100150212.97</v>
      </c>
      <c r="AK30" s="16">
        <f t="shared" si="4"/>
        <v>100150212.97</v>
      </c>
      <c r="AL30" s="16">
        <f t="shared" si="4"/>
        <v>100150212.97</v>
      </c>
      <c r="AM30" s="16">
        <f t="shared" si="4"/>
        <v>100150212.97</v>
      </c>
      <c r="AN30" s="16">
        <f t="shared" si="4"/>
        <v>100150212.97</v>
      </c>
      <c r="AO30" s="16">
        <f t="shared" si="4"/>
        <v>100150212.97</v>
      </c>
      <c r="AP30" s="16">
        <f t="shared" si="4"/>
        <v>100150212.97</v>
      </c>
      <c r="AQ30" s="16">
        <f t="shared" si="4"/>
        <v>100150212.97</v>
      </c>
      <c r="AR30" s="16">
        <f t="shared" ref="AR30:BS30" si="5">AQ30+AR16</f>
        <v>100150212.97</v>
      </c>
      <c r="AS30" s="16">
        <f t="shared" si="5"/>
        <v>100150212.97</v>
      </c>
      <c r="AT30" s="16">
        <f t="shared" si="5"/>
        <v>100150212.97</v>
      </c>
      <c r="AU30" s="16">
        <f t="shared" si="5"/>
        <v>100150212.97</v>
      </c>
      <c r="AV30" s="16">
        <f t="shared" si="5"/>
        <v>100150212.97</v>
      </c>
      <c r="AW30" s="16">
        <f t="shared" si="5"/>
        <v>100150212.97</v>
      </c>
      <c r="AX30" s="16">
        <f t="shared" si="5"/>
        <v>100150212.97</v>
      </c>
      <c r="AY30" s="16">
        <f t="shared" si="5"/>
        <v>100150212.97</v>
      </c>
      <c r="AZ30" s="16">
        <f t="shared" si="5"/>
        <v>100150212.97</v>
      </c>
      <c r="BA30" s="16">
        <f t="shared" si="5"/>
        <v>100150212.97</v>
      </c>
      <c r="BB30" s="16">
        <f t="shared" si="5"/>
        <v>100150212.97</v>
      </c>
      <c r="BC30" s="16">
        <f t="shared" si="5"/>
        <v>100150212.97</v>
      </c>
      <c r="BD30" s="16">
        <f t="shared" si="5"/>
        <v>100150212.97</v>
      </c>
      <c r="BE30" s="16">
        <f t="shared" si="5"/>
        <v>100150212.97</v>
      </c>
      <c r="BF30" s="16">
        <f t="shared" si="5"/>
        <v>100150212.97</v>
      </c>
      <c r="BG30" s="16">
        <f t="shared" si="5"/>
        <v>100150212.97</v>
      </c>
      <c r="BH30" s="16">
        <f t="shared" si="5"/>
        <v>100150212.97</v>
      </c>
      <c r="BI30" s="16">
        <f t="shared" si="5"/>
        <v>100150212.97</v>
      </c>
      <c r="BJ30" s="16">
        <f t="shared" si="5"/>
        <v>100150212.97</v>
      </c>
      <c r="BK30" s="16">
        <f t="shared" si="5"/>
        <v>100150212.97</v>
      </c>
      <c r="BL30" s="16">
        <f t="shared" si="5"/>
        <v>100150212.97</v>
      </c>
      <c r="BM30" s="16">
        <f t="shared" si="5"/>
        <v>100150212.97</v>
      </c>
      <c r="BN30" s="16">
        <f t="shared" si="5"/>
        <v>100150212.97</v>
      </c>
      <c r="BO30" s="16">
        <f t="shared" si="5"/>
        <v>100150212.97</v>
      </c>
      <c r="BP30" s="16">
        <f t="shared" si="5"/>
        <v>100150212.97</v>
      </c>
      <c r="BQ30" s="16">
        <f t="shared" si="5"/>
        <v>100150212.97</v>
      </c>
      <c r="BR30" s="16">
        <f t="shared" si="5"/>
        <v>100150212.97</v>
      </c>
      <c r="BS30" s="16">
        <f t="shared" si="5"/>
        <v>100150212.97</v>
      </c>
    </row>
    <row r="31" spans="1:71" x14ac:dyDescent="0.35">
      <c r="A31" s="15" t="str">
        <f t="shared" ref="A31:J31" si="6">A17</f>
        <v>Not in SYA</v>
      </c>
      <c r="B31" s="15" t="str">
        <f t="shared" si="6"/>
        <v>A2887761</v>
      </c>
      <c r="C31" s="15" t="str">
        <f t="shared" si="6"/>
        <v>Base Rates</v>
      </c>
      <c r="D31" s="15" t="str">
        <f t="shared" si="6"/>
        <v/>
      </c>
      <c r="E31" s="15">
        <f t="shared" si="6"/>
        <v>34399</v>
      </c>
      <c r="F31" s="15" t="str">
        <f t="shared" si="6"/>
        <v>NEW-15806</v>
      </c>
      <c r="G31" s="15" t="str">
        <f t="shared" si="6"/>
        <v>ED Solar - Bullfrog Creek Solar</v>
      </c>
      <c r="H31" s="15" t="str">
        <f t="shared" si="6"/>
        <v>Electric Other Production Plant</v>
      </c>
      <c r="I31" s="15" t="str">
        <f t="shared" si="6"/>
        <v>Bullfrog Creek Solar</v>
      </c>
      <c r="J31" s="15" t="str">
        <f t="shared" si="6"/>
        <v>ED Solar - Bullfrog Creek Solar</v>
      </c>
      <c r="K31" s="68">
        <v>0</v>
      </c>
      <c r="L31" s="16">
        <f t="shared" ref="L31:AQ31" si="7">K31+L17</f>
        <v>0</v>
      </c>
      <c r="M31" s="16">
        <f t="shared" si="7"/>
        <v>0</v>
      </c>
      <c r="N31" s="16">
        <f t="shared" si="7"/>
        <v>0</v>
      </c>
      <c r="O31" s="16">
        <f t="shared" si="7"/>
        <v>0</v>
      </c>
      <c r="P31" s="16">
        <f t="shared" si="7"/>
        <v>0</v>
      </c>
      <c r="Q31" s="16">
        <f t="shared" si="7"/>
        <v>0</v>
      </c>
      <c r="R31" s="16">
        <f t="shared" si="7"/>
        <v>0</v>
      </c>
      <c r="S31" s="16">
        <f t="shared" si="7"/>
        <v>0</v>
      </c>
      <c r="T31" s="16">
        <f t="shared" si="7"/>
        <v>0</v>
      </c>
      <c r="U31" s="16">
        <f t="shared" si="7"/>
        <v>0</v>
      </c>
      <c r="V31" s="16">
        <f t="shared" si="7"/>
        <v>0</v>
      </c>
      <c r="W31" s="16">
        <f t="shared" si="7"/>
        <v>34066.239999999998</v>
      </c>
      <c r="X31" s="16">
        <f t="shared" si="7"/>
        <v>34066.239999999998</v>
      </c>
      <c r="Y31" s="16">
        <f t="shared" si="7"/>
        <v>34066.239999999998</v>
      </c>
      <c r="Z31" s="16">
        <f t="shared" si="7"/>
        <v>34066.239999999998</v>
      </c>
      <c r="AA31" s="16">
        <f t="shared" si="7"/>
        <v>34066.239999999998</v>
      </c>
      <c r="AB31" s="16">
        <f t="shared" si="7"/>
        <v>34066.239999999998</v>
      </c>
      <c r="AC31" s="16">
        <f t="shared" si="7"/>
        <v>34066.239999999998</v>
      </c>
      <c r="AD31" s="16">
        <f t="shared" si="7"/>
        <v>34066.239999999998</v>
      </c>
      <c r="AE31" s="16">
        <f t="shared" si="7"/>
        <v>34066.239999999998</v>
      </c>
      <c r="AF31" s="16">
        <f t="shared" si="7"/>
        <v>34066.239999999998</v>
      </c>
      <c r="AG31" s="16">
        <f t="shared" si="7"/>
        <v>34066.239999999998</v>
      </c>
      <c r="AH31" s="16">
        <f t="shared" si="7"/>
        <v>34066.239999999998</v>
      </c>
      <c r="AI31" s="16">
        <f t="shared" si="7"/>
        <v>34066.239999999998</v>
      </c>
      <c r="AJ31" s="16">
        <f t="shared" si="7"/>
        <v>34066.239999999998</v>
      </c>
      <c r="AK31" s="16">
        <f t="shared" si="7"/>
        <v>34066.239999999998</v>
      </c>
      <c r="AL31" s="16">
        <f t="shared" si="7"/>
        <v>34066.239999999998</v>
      </c>
      <c r="AM31" s="16">
        <f t="shared" si="7"/>
        <v>34066.239999999998</v>
      </c>
      <c r="AN31" s="16">
        <f t="shared" si="7"/>
        <v>34066.239999999998</v>
      </c>
      <c r="AO31" s="16">
        <f t="shared" si="7"/>
        <v>34066.239999999998</v>
      </c>
      <c r="AP31" s="16">
        <f t="shared" si="7"/>
        <v>34066.239999999998</v>
      </c>
      <c r="AQ31" s="16">
        <f t="shared" si="7"/>
        <v>34066.239999999998</v>
      </c>
      <c r="AR31" s="16">
        <f t="shared" ref="AR31:BS31" si="8">AQ31+AR17</f>
        <v>34066.239999999998</v>
      </c>
      <c r="AS31" s="16">
        <f t="shared" si="8"/>
        <v>34066.239999999998</v>
      </c>
      <c r="AT31" s="16">
        <f t="shared" si="8"/>
        <v>34066.239999999998</v>
      </c>
      <c r="AU31" s="16">
        <f t="shared" si="8"/>
        <v>34066.239999999998</v>
      </c>
      <c r="AV31" s="16">
        <f t="shared" si="8"/>
        <v>34066.239999999998</v>
      </c>
      <c r="AW31" s="16">
        <f t="shared" si="8"/>
        <v>34066.239999999998</v>
      </c>
      <c r="AX31" s="16">
        <f t="shared" si="8"/>
        <v>34066.239999999998</v>
      </c>
      <c r="AY31" s="16">
        <f t="shared" si="8"/>
        <v>34066.239999999998</v>
      </c>
      <c r="AZ31" s="16">
        <f t="shared" si="8"/>
        <v>34066.239999999998</v>
      </c>
      <c r="BA31" s="16">
        <f t="shared" si="8"/>
        <v>34066.239999999998</v>
      </c>
      <c r="BB31" s="16">
        <f t="shared" si="8"/>
        <v>34066.239999999998</v>
      </c>
      <c r="BC31" s="16">
        <f t="shared" si="8"/>
        <v>34066.239999999998</v>
      </c>
      <c r="BD31" s="16">
        <f t="shared" si="8"/>
        <v>34066.239999999998</v>
      </c>
      <c r="BE31" s="16">
        <f t="shared" si="8"/>
        <v>34066.239999999998</v>
      </c>
      <c r="BF31" s="16">
        <f t="shared" si="8"/>
        <v>34066.239999999998</v>
      </c>
      <c r="BG31" s="16">
        <f t="shared" si="8"/>
        <v>34066.239999999998</v>
      </c>
      <c r="BH31" s="16">
        <f t="shared" si="8"/>
        <v>34066.239999999998</v>
      </c>
      <c r="BI31" s="16">
        <f t="shared" si="8"/>
        <v>34066.239999999998</v>
      </c>
      <c r="BJ31" s="16">
        <f t="shared" si="8"/>
        <v>34066.239999999998</v>
      </c>
      <c r="BK31" s="16">
        <f t="shared" si="8"/>
        <v>34066.239999999998</v>
      </c>
      <c r="BL31" s="16">
        <f t="shared" si="8"/>
        <v>34066.239999999998</v>
      </c>
      <c r="BM31" s="16">
        <f t="shared" si="8"/>
        <v>34066.239999999998</v>
      </c>
      <c r="BN31" s="16">
        <f t="shared" si="8"/>
        <v>34066.239999999998</v>
      </c>
      <c r="BO31" s="16">
        <f t="shared" si="8"/>
        <v>34066.239999999998</v>
      </c>
      <c r="BP31" s="16">
        <f t="shared" si="8"/>
        <v>34066.239999999998</v>
      </c>
      <c r="BQ31" s="16">
        <f t="shared" si="8"/>
        <v>34066.239999999998</v>
      </c>
      <c r="BR31" s="16">
        <f t="shared" si="8"/>
        <v>34066.239999999998</v>
      </c>
      <c r="BS31" s="16">
        <f t="shared" si="8"/>
        <v>34066.239999999998</v>
      </c>
    </row>
    <row r="32" spans="1:71" x14ac:dyDescent="0.35">
      <c r="A32" s="15" t="str">
        <f t="shared" ref="A32:J32" si="9">A18</f>
        <v>Not in SYA</v>
      </c>
      <c r="B32" s="15" t="str">
        <f t="shared" si="9"/>
        <v>A2897097</v>
      </c>
      <c r="C32" s="15" t="str">
        <f t="shared" si="9"/>
        <v>Base Rates</v>
      </c>
      <c r="D32" s="15" t="str">
        <f t="shared" si="9"/>
        <v/>
      </c>
      <c r="E32" s="15" t="str">
        <f t="shared" si="9"/>
        <v>T</v>
      </c>
      <c r="F32" s="15" t="str">
        <f t="shared" si="9"/>
        <v>NEW-15806</v>
      </c>
      <c r="G32" s="15" t="str">
        <f t="shared" si="9"/>
        <v>ED Solar - Bullfrog Creek Solar</v>
      </c>
      <c r="H32" s="15" t="str">
        <f t="shared" si="9"/>
        <v>Electric Transmission Plant</v>
      </c>
      <c r="I32" s="15" t="str">
        <f t="shared" si="9"/>
        <v>Transmission Lines</v>
      </c>
      <c r="J32" s="15" t="str">
        <f t="shared" si="9"/>
        <v>ED Solar - Bullfrog Creek Solar</v>
      </c>
      <c r="K32" s="68">
        <v>0</v>
      </c>
      <c r="L32" s="16">
        <f t="shared" ref="L32:AQ32" si="10">K32+L18</f>
        <v>0</v>
      </c>
      <c r="M32" s="16">
        <f t="shared" si="10"/>
        <v>0</v>
      </c>
      <c r="N32" s="16">
        <f t="shared" si="10"/>
        <v>0</v>
      </c>
      <c r="O32" s="16">
        <f t="shared" si="10"/>
        <v>0</v>
      </c>
      <c r="P32" s="16">
        <f t="shared" si="10"/>
        <v>0</v>
      </c>
      <c r="Q32" s="16">
        <f t="shared" si="10"/>
        <v>0</v>
      </c>
      <c r="R32" s="16">
        <f t="shared" si="10"/>
        <v>0</v>
      </c>
      <c r="S32" s="16">
        <f t="shared" si="10"/>
        <v>0</v>
      </c>
      <c r="T32" s="16">
        <f t="shared" si="10"/>
        <v>0</v>
      </c>
      <c r="U32" s="16">
        <f t="shared" si="10"/>
        <v>0</v>
      </c>
      <c r="V32" s="16">
        <f t="shared" si="10"/>
        <v>0</v>
      </c>
      <c r="W32" s="16">
        <f t="shared" si="10"/>
        <v>5024.97</v>
      </c>
      <c r="X32" s="16">
        <f t="shared" si="10"/>
        <v>5024.97</v>
      </c>
      <c r="Y32" s="16">
        <f t="shared" si="10"/>
        <v>5024.97</v>
      </c>
      <c r="Z32" s="16">
        <f t="shared" si="10"/>
        <v>5024.97</v>
      </c>
      <c r="AA32" s="16">
        <f t="shared" si="10"/>
        <v>5024.97</v>
      </c>
      <c r="AB32" s="16">
        <f t="shared" si="10"/>
        <v>5024.97</v>
      </c>
      <c r="AC32" s="16">
        <f t="shared" si="10"/>
        <v>5024.97</v>
      </c>
      <c r="AD32" s="16">
        <f t="shared" si="10"/>
        <v>5024.97</v>
      </c>
      <c r="AE32" s="16">
        <f t="shared" si="10"/>
        <v>5024.97</v>
      </c>
      <c r="AF32" s="16">
        <f t="shared" si="10"/>
        <v>5024.97</v>
      </c>
      <c r="AG32" s="16">
        <f t="shared" si="10"/>
        <v>5024.97</v>
      </c>
      <c r="AH32" s="16">
        <f t="shared" si="10"/>
        <v>5024.97</v>
      </c>
      <c r="AI32" s="16">
        <f t="shared" si="10"/>
        <v>5024.97</v>
      </c>
      <c r="AJ32" s="16">
        <f t="shared" si="10"/>
        <v>5024.97</v>
      </c>
      <c r="AK32" s="16">
        <f t="shared" si="10"/>
        <v>5024.97</v>
      </c>
      <c r="AL32" s="16">
        <f t="shared" si="10"/>
        <v>5024.97</v>
      </c>
      <c r="AM32" s="16">
        <f t="shared" si="10"/>
        <v>5024.97</v>
      </c>
      <c r="AN32" s="16">
        <f t="shared" si="10"/>
        <v>5024.97</v>
      </c>
      <c r="AO32" s="16">
        <f t="shared" si="10"/>
        <v>5024.97</v>
      </c>
      <c r="AP32" s="16">
        <f t="shared" si="10"/>
        <v>5024.97</v>
      </c>
      <c r="AQ32" s="16">
        <f t="shared" si="10"/>
        <v>5024.97</v>
      </c>
      <c r="AR32" s="16">
        <f t="shared" ref="AR32:BS32" si="11">AQ32+AR18</f>
        <v>5024.97</v>
      </c>
      <c r="AS32" s="16">
        <f t="shared" si="11"/>
        <v>5024.97</v>
      </c>
      <c r="AT32" s="16">
        <f t="shared" si="11"/>
        <v>5024.97</v>
      </c>
      <c r="AU32" s="16">
        <f t="shared" si="11"/>
        <v>5024.97</v>
      </c>
      <c r="AV32" s="16">
        <f t="shared" si="11"/>
        <v>5024.97</v>
      </c>
      <c r="AW32" s="16">
        <f t="shared" si="11"/>
        <v>5024.97</v>
      </c>
      <c r="AX32" s="16">
        <f t="shared" si="11"/>
        <v>5024.97</v>
      </c>
      <c r="AY32" s="16">
        <f t="shared" si="11"/>
        <v>5024.97</v>
      </c>
      <c r="AZ32" s="16">
        <f t="shared" si="11"/>
        <v>5024.97</v>
      </c>
      <c r="BA32" s="16">
        <f t="shared" si="11"/>
        <v>5024.97</v>
      </c>
      <c r="BB32" s="16">
        <f t="shared" si="11"/>
        <v>5024.97</v>
      </c>
      <c r="BC32" s="16">
        <f t="shared" si="11"/>
        <v>5024.97</v>
      </c>
      <c r="BD32" s="16">
        <f t="shared" si="11"/>
        <v>5024.97</v>
      </c>
      <c r="BE32" s="16">
        <f t="shared" si="11"/>
        <v>5024.97</v>
      </c>
      <c r="BF32" s="16">
        <f t="shared" si="11"/>
        <v>5024.97</v>
      </c>
      <c r="BG32" s="16">
        <f t="shared" si="11"/>
        <v>5024.97</v>
      </c>
      <c r="BH32" s="16">
        <f t="shared" si="11"/>
        <v>5024.97</v>
      </c>
      <c r="BI32" s="16">
        <f t="shared" si="11"/>
        <v>5024.97</v>
      </c>
      <c r="BJ32" s="16">
        <f t="shared" si="11"/>
        <v>5024.97</v>
      </c>
      <c r="BK32" s="16">
        <f t="shared" si="11"/>
        <v>5024.97</v>
      </c>
      <c r="BL32" s="16">
        <f t="shared" si="11"/>
        <v>5024.97</v>
      </c>
      <c r="BM32" s="16">
        <f t="shared" si="11"/>
        <v>5024.97</v>
      </c>
      <c r="BN32" s="16">
        <f t="shared" si="11"/>
        <v>5024.97</v>
      </c>
      <c r="BO32" s="16">
        <f t="shared" si="11"/>
        <v>5024.97</v>
      </c>
      <c r="BP32" s="16">
        <f t="shared" si="11"/>
        <v>5024.97</v>
      </c>
      <c r="BQ32" s="16">
        <f t="shared" si="11"/>
        <v>5024.97</v>
      </c>
      <c r="BR32" s="16">
        <f t="shared" si="11"/>
        <v>5024.97</v>
      </c>
      <c r="BS32" s="16">
        <f t="shared" si="11"/>
        <v>5024.97</v>
      </c>
    </row>
    <row r="33" spans="1:71" x14ac:dyDescent="0.35">
      <c r="A33" s="15" t="str">
        <f t="shared" ref="A33:J33" si="12">A19</f>
        <v>Not in SYA</v>
      </c>
      <c r="B33" s="15" t="str">
        <f t="shared" si="12"/>
        <v>NEW-15699</v>
      </c>
      <c r="C33" s="15" t="str">
        <f t="shared" si="12"/>
        <v>Base Rates</v>
      </c>
      <c r="D33" s="15" t="str">
        <f t="shared" si="12"/>
        <v>CLEAN ENERGY &amp; EMERGING TECHNOLOGIES</v>
      </c>
      <c r="E33" s="15">
        <f t="shared" si="12"/>
        <v>34399</v>
      </c>
      <c r="F33" s="15" t="str">
        <f t="shared" si="12"/>
        <v>NEW-15699</v>
      </c>
      <c r="G33" s="15" t="str">
        <f t="shared" si="12"/>
        <v xml:space="preserve">Bullfrog Creek Solar Construction </v>
      </c>
      <c r="H33" s="15" t="str">
        <f t="shared" si="12"/>
        <v>Electric Other Production Plant</v>
      </c>
      <c r="I33" s="15" t="str">
        <f t="shared" si="12"/>
        <v>Bullfrog Creek Solar</v>
      </c>
      <c r="J33" s="15" t="str">
        <f t="shared" si="12"/>
        <v xml:space="preserve">Bullfrog Creek Solar Construction </v>
      </c>
      <c r="K33" s="68">
        <v>0</v>
      </c>
      <c r="L33" s="16">
        <f t="shared" ref="L33:AQ33" si="13">K33+L19</f>
        <v>0</v>
      </c>
      <c r="M33" s="16">
        <f t="shared" si="13"/>
        <v>0</v>
      </c>
      <c r="N33" s="16">
        <f t="shared" si="13"/>
        <v>0</v>
      </c>
      <c r="O33" s="16">
        <f t="shared" si="13"/>
        <v>0</v>
      </c>
      <c r="P33" s="16">
        <f t="shared" si="13"/>
        <v>0</v>
      </c>
      <c r="Q33" s="16">
        <f t="shared" si="13"/>
        <v>0</v>
      </c>
      <c r="R33" s="16">
        <f t="shared" si="13"/>
        <v>0</v>
      </c>
      <c r="S33" s="16">
        <f t="shared" si="13"/>
        <v>0</v>
      </c>
      <c r="T33" s="16">
        <f t="shared" si="13"/>
        <v>0</v>
      </c>
      <c r="U33" s="16">
        <f t="shared" si="13"/>
        <v>0</v>
      </c>
      <c r="V33" s="16">
        <f t="shared" si="13"/>
        <v>0</v>
      </c>
      <c r="W33" s="16">
        <f t="shared" si="13"/>
        <v>0</v>
      </c>
      <c r="X33" s="16">
        <f t="shared" si="13"/>
        <v>4122164.28</v>
      </c>
      <c r="Y33" s="16">
        <f t="shared" si="13"/>
        <v>4122164.28</v>
      </c>
      <c r="Z33" s="16">
        <f t="shared" si="13"/>
        <v>4122164.28</v>
      </c>
      <c r="AA33" s="16">
        <f t="shared" si="13"/>
        <v>4122164.28</v>
      </c>
      <c r="AB33" s="16">
        <f t="shared" si="13"/>
        <v>4122164.28</v>
      </c>
      <c r="AC33" s="16">
        <f t="shared" si="13"/>
        <v>4122164.28</v>
      </c>
      <c r="AD33" s="16">
        <f t="shared" si="13"/>
        <v>4122164.28</v>
      </c>
      <c r="AE33" s="16">
        <f t="shared" si="13"/>
        <v>4122164.28</v>
      </c>
      <c r="AF33" s="16">
        <f t="shared" si="13"/>
        <v>4122164.28</v>
      </c>
      <c r="AG33" s="16">
        <f t="shared" si="13"/>
        <v>4122164.28</v>
      </c>
      <c r="AH33" s="16">
        <f t="shared" si="13"/>
        <v>4122164.28</v>
      </c>
      <c r="AI33" s="16">
        <f t="shared" si="13"/>
        <v>4122164.28</v>
      </c>
      <c r="AJ33" s="16">
        <f t="shared" si="13"/>
        <v>4122164.28</v>
      </c>
      <c r="AK33" s="16">
        <f t="shared" si="13"/>
        <v>4122164.28</v>
      </c>
      <c r="AL33" s="16">
        <f t="shared" si="13"/>
        <v>4122164.28</v>
      </c>
      <c r="AM33" s="16">
        <f t="shared" si="13"/>
        <v>4122164.28</v>
      </c>
      <c r="AN33" s="16">
        <f t="shared" si="13"/>
        <v>4122164.28</v>
      </c>
      <c r="AO33" s="16">
        <f t="shared" si="13"/>
        <v>4122164.28</v>
      </c>
      <c r="AP33" s="16">
        <f t="shared" si="13"/>
        <v>4122164.28</v>
      </c>
      <c r="AQ33" s="16">
        <f t="shared" si="13"/>
        <v>4122164.28</v>
      </c>
      <c r="AR33" s="16">
        <f t="shared" ref="AR33:BS33" si="14">AQ33+AR19</f>
        <v>4122164.28</v>
      </c>
      <c r="AS33" s="16">
        <f t="shared" si="14"/>
        <v>4122164.28</v>
      </c>
      <c r="AT33" s="16">
        <f t="shared" si="14"/>
        <v>4122164.28</v>
      </c>
      <c r="AU33" s="16">
        <f t="shared" si="14"/>
        <v>4122164.28</v>
      </c>
      <c r="AV33" s="16">
        <f t="shared" si="14"/>
        <v>4122164.28</v>
      </c>
      <c r="AW33" s="16">
        <f t="shared" si="14"/>
        <v>4122164.28</v>
      </c>
      <c r="AX33" s="16">
        <f t="shared" si="14"/>
        <v>4122164.28</v>
      </c>
      <c r="AY33" s="16">
        <f t="shared" si="14"/>
        <v>4122164.28</v>
      </c>
      <c r="AZ33" s="16">
        <f t="shared" si="14"/>
        <v>4122164.28</v>
      </c>
      <c r="BA33" s="16">
        <f t="shared" si="14"/>
        <v>4122164.28</v>
      </c>
      <c r="BB33" s="16">
        <f t="shared" si="14"/>
        <v>4122164.28</v>
      </c>
      <c r="BC33" s="16">
        <f t="shared" si="14"/>
        <v>4122164.28</v>
      </c>
      <c r="BD33" s="16">
        <f t="shared" si="14"/>
        <v>4122164.28</v>
      </c>
      <c r="BE33" s="16">
        <f t="shared" si="14"/>
        <v>4122164.28</v>
      </c>
      <c r="BF33" s="16">
        <f t="shared" si="14"/>
        <v>4122164.28</v>
      </c>
      <c r="BG33" s="16">
        <f t="shared" si="14"/>
        <v>4122164.28</v>
      </c>
      <c r="BH33" s="16">
        <f t="shared" si="14"/>
        <v>4122164.28</v>
      </c>
      <c r="BI33" s="16">
        <f t="shared" si="14"/>
        <v>4122164.28</v>
      </c>
      <c r="BJ33" s="16">
        <f t="shared" si="14"/>
        <v>4122164.28</v>
      </c>
      <c r="BK33" s="16">
        <f t="shared" si="14"/>
        <v>4122164.28</v>
      </c>
      <c r="BL33" s="16">
        <f t="shared" si="14"/>
        <v>4122164.28</v>
      </c>
      <c r="BM33" s="16">
        <f t="shared" si="14"/>
        <v>4122164.28</v>
      </c>
      <c r="BN33" s="16">
        <f t="shared" si="14"/>
        <v>4122164.28</v>
      </c>
      <c r="BO33" s="16">
        <f t="shared" si="14"/>
        <v>4122164.28</v>
      </c>
      <c r="BP33" s="16">
        <f t="shared" si="14"/>
        <v>4122164.28</v>
      </c>
      <c r="BQ33" s="16">
        <f t="shared" si="14"/>
        <v>4122164.28</v>
      </c>
      <c r="BR33" s="16">
        <f t="shared" si="14"/>
        <v>4122164.28</v>
      </c>
      <c r="BS33" s="16">
        <f t="shared" si="14"/>
        <v>4122164.28</v>
      </c>
    </row>
    <row r="34" spans="1:71" x14ac:dyDescent="0.35">
      <c r="A34" s="15" t="str">
        <f t="shared" ref="A34:J34" si="15">A20</f>
        <v>Not in SYA</v>
      </c>
      <c r="B34" s="15" t="str">
        <f t="shared" si="15"/>
        <v>NEW-15806</v>
      </c>
      <c r="C34" s="15" t="str">
        <f t="shared" si="15"/>
        <v>Base Rates</v>
      </c>
      <c r="D34" s="15" t="str">
        <f t="shared" si="15"/>
        <v>CLEAN ENERGY &amp; EMERGING TECHNOLOGIES</v>
      </c>
      <c r="E34" s="15" t="str">
        <f t="shared" si="15"/>
        <v>T</v>
      </c>
      <c r="F34" s="15" t="str">
        <f t="shared" si="15"/>
        <v>NEW-15806</v>
      </c>
      <c r="G34" s="15" t="str">
        <f t="shared" si="15"/>
        <v>ED Solar - Bullfrog Creek Solar</v>
      </c>
      <c r="H34" s="15" t="str">
        <f t="shared" si="15"/>
        <v>Electric Transmission Plant</v>
      </c>
      <c r="I34" s="15" t="str">
        <f t="shared" si="15"/>
        <v>Transmission Lines</v>
      </c>
      <c r="J34" s="15" t="str">
        <f t="shared" si="15"/>
        <v>ED Solar - Bullfrog Creek Solar</v>
      </c>
      <c r="K34" s="68">
        <v>0</v>
      </c>
      <c r="L34" s="16">
        <f t="shared" ref="L34:AQ34" si="16">K34+L20</f>
        <v>0</v>
      </c>
      <c r="M34" s="16">
        <f t="shared" si="16"/>
        <v>0</v>
      </c>
      <c r="N34" s="16">
        <f t="shared" si="16"/>
        <v>0</v>
      </c>
      <c r="O34" s="16">
        <f t="shared" si="16"/>
        <v>0</v>
      </c>
      <c r="P34" s="16">
        <f t="shared" si="16"/>
        <v>0</v>
      </c>
      <c r="Q34" s="16">
        <f t="shared" si="16"/>
        <v>0</v>
      </c>
      <c r="R34" s="16">
        <f t="shared" si="16"/>
        <v>0</v>
      </c>
      <c r="S34" s="16">
        <f t="shared" si="16"/>
        <v>0</v>
      </c>
      <c r="T34" s="16">
        <f t="shared" si="16"/>
        <v>0</v>
      </c>
      <c r="U34" s="16">
        <f t="shared" si="16"/>
        <v>0</v>
      </c>
      <c r="V34" s="16">
        <f t="shared" si="16"/>
        <v>0</v>
      </c>
      <c r="W34" s="16">
        <f t="shared" si="16"/>
        <v>103135.69000000002</v>
      </c>
      <c r="X34" s="16">
        <f t="shared" si="16"/>
        <v>103135.69000000002</v>
      </c>
      <c r="Y34" s="16">
        <f t="shared" si="16"/>
        <v>103135.69000000002</v>
      </c>
      <c r="Z34" s="16">
        <f t="shared" si="16"/>
        <v>103135.69000000002</v>
      </c>
      <c r="AA34" s="16">
        <f t="shared" si="16"/>
        <v>103135.69000000002</v>
      </c>
      <c r="AB34" s="16">
        <f t="shared" si="16"/>
        <v>103135.69000000002</v>
      </c>
      <c r="AC34" s="16">
        <f t="shared" si="16"/>
        <v>103135.69000000002</v>
      </c>
      <c r="AD34" s="16">
        <f t="shared" si="16"/>
        <v>103135.69000000002</v>
      </c>
      <c r="AE34" s="16">
        <f t="shared" si="16"/>
        <v>103135.69000000002</v>
      </c>
      <c r="AF34" s="16">
        <f t="shared" si="16"/>
        <v>103135.69000000002</v>
      </c>
      <c r="AG34" s="16">
        <f t="shared" si="16"/>
        <v>103135.69000000002</v>
      </c>
      <c r="AH34" s="16">
        <f t="shared" si="16"/>
        <v>103135.69000000002</v>
      </c>
      <c r="AI34" s="16">
        <f t="shared" si="16"/>
        <v>103135.69000000002</v>
      </c>
      <c r="AJ34" s="16">
        <f t="shared" si="16"/>
        <v>103135.69000000002</v>
      </c>
      <c r="AK34" s="16">
        <f t="shared" si="16"/>
        <v>103135.69000000002</v>
      </c>
      <c r="AL34" s="16">
        <f t="shared" si="16"/>
        <v>103135.69000000002</v>
      </c>
      <c r="AM34" s="16">
        <f t="shared" si="16"/>
        <v>103135.69000000002</v>
      </c>
      <c r="AN34" s="16">
        <f t="shared" si="16"/>
        <v>103135.69000000002</v>
      </c>
      <c r="AO34" s="16">
        <f t="shared" si="16"/>
        <v>103135.69000000002</v>
      </c>
      <c r="AP34" s="16">
        <f t="shared" si="16"/>
        <v>103135.69000000002</v>
      </c>
      <c r="AQ34" s="16">
        <f t="shared" si="16"/>
        <v>103135.69000000002</v>
      </c>
      <c r="AR34" s="16">
        <f t="shared" ref="AR34:BS34" si="17">AQ34+AR20</f>
        <v>103135.69000000002</v>
      </c>
      <c r="AS34" s="16">
        <f t="shared" si="17"/>
        <v>103135.69000000002</v>
      </c>
      <c r="AT34" s="16">
        <f t="shared" si="17"/>
        <v>103135.69000000002</v>
      </c>
      <c r="AU34" s="16">
        <f t="shared" si="17"/>
        <v>103135.69000000002</v>
      </c>
      <c r="AV34" s="16">
        <f t="shared" si="17"/>
        <v>103135.69000000002</v>
      </c>
      <c r="AW34" s="16">
        <f t="shared" si="17"/>
        <v>103135.69000000002</v>
      </c>
      <c r="AX34" s="16">
        <f t="shared" si="17"/>
        <v>103135.69000000002</v>
      </c>
      <c r="AY34" s="16">
        <f t="shared" si="17"/>
        <v>103135.69000000002</v>
      </c>
      <c r="AZ34" s="16">
        <f t="shared" si="17"/>
        <v>103135.69000000002</v>
      </c>
      <c r="BA34" s="16">
        <f t="shared" si="17"/>
        <v>103135.69000000002</v>
      </c>
      <c r="BB34" s="16">
        <f t="shared" si="17"/>
        <v>103135.69000000002</v>
      </c>
      <c r="BC34" s="16">
        <f t="shared" si="17"/>
        <v>103135.69000000002</v>
      </c>
      <c r="BD34" s="16">
        <f t="shared" si="17"/>
        <v>103135.69000000002</v>
      </c>
      <c r="BE34" s="16">
        <f t="shared" si="17"/>
        <v>103135.69000000002</v>
      </c>
      <c r="BF34" s="16">
        <f t="shared" si="17"/>
        <v>103135.69000000002</v>
      </c>
      <c r="BG34" s="16">
        <f t="shared" si="17"/>
        <v>103135.69000000002</v>
      </c>
      <c r="BH34" s="16">
        <f t="shared" si="17"/>
        <v>103135.69000000002</v>
      </c>
      <c r="BI34" s="16">
        <f t="shared" si="17"/>
        <v>103135.69000000002</v>
      </c>
      <c r="BJ34" s="16">
        <f t="shared" si="17"/>
        <v>103135.69000000002</v>
      </c>
      <c r="BK34" s="16">
        <f t="shared" si="17"/>
        <v>103135.69000000002</v>
      </c>
      <c r="BL34" s="16">
        <f t="shared" si="17"/>
        <v>103135.69000000002</v>
      </c>
      <c r="BM34" s="16">
        <f t="shared" si="17"/>
        <v>103135.69000000002</v>
      </c>
      <c r="BN34" s="16">
        <f t="shared" si="17"/>
        <v>103135.69000000002</v>
      </c>
      <c r="BO34" s="16">
        <f t="shared" si="17"/>
        <v>103135.69000000002</v>
      </c>
      <c r="BP34" s="16">
        <f t="shared" si="17"/>
        <v>103135.69000000002</v>
      </c>
      <c r="BQ34" s="16">
        <f t="shared" si="17"/>
        <v>103135.69000000002</v>
      </c>
      <c r="BR34" s="16">
        <f t="shared" si="17"/>
        <v>103135.69000000002</v>
      </c>
      <c r="BS34" s="16">
        <f t="shared" si="17"/>
        <v>103135.69000000002</v>
      </c>
    </row>
    <row r="35" spans="1:71" x14ac:dyDescent="0.35">
      <c r="A35" s="15" t="str">
        <f t="shared" ref="A35:J35" si="18">A21</f>
        <v>Not in SYA</v>
      </c>
      <c r="B35" s="15" t="str">
        <f t="shared" si="18"/>
        <v>NEW-15806.1</v>
      </c>
      <c r="C35" s="15" t="str">
        <f t="shared" si="18"/>
        <v>Base Rates</v>
      </c>
      <c r="D35" s="15" t="str">
        <f t="shared" si="18"/>
        <v/>
      </c>
      <c r="E35" s="15" t="str">
        <f t="shared" si="18"/>
        <v>T</v>
      </c>
      <c r="F35" s="15" t="str">
        <f t="shared" si="18"/>
        <v>NEW-15806</v>
      </c>
      <c r="G35" s="15" t="str">
        <f t="shared" si="18"/>
        <v>ED Solar - Bullfrog Creek Solar</v>
      </c>
      <c r="H35" s="15" t="str">
        <f t="shared" si="18"/>
        <v>Electric Transmission Plant</v>
      </c>
      <c r="I35" s="15" t="str">
        <f t="shared" si="18"/>
        <v>Transmission Lines</v>
      </c>
      <c r="J35" s="15" t="str">
        <f t="shared" si="18"/>
        <v>ED Solar - Bullfrog Creek Solar</v>
      </c>
      <c r="K35" s="68">
        <v>0</v>
      </c>
      <c r="L35" s="16">
        <f t="shared" ref="L35:AQ35" si="19">K35+L21</f>
        <v>0</v>
      </c>
      <c r="M35" s="16">
        <f t="shared" si="19"/>
        <v>0</v>
      </c>
      <c r="N35" s="16">
        <f t="shared" si="19"/>
        <v>0</v>
      </c>
      <c r="O35" s="16">
        <f t="shared" si="19"/>
        <v>0</v>
      </c>
      <c r="P35" s="16">
        <f t="shared" si="19"/>
        <v>0</v>
      </c>
      <c r="Q35" s="16">
        <f t="shared" si="19"/>
        <v>0</v>
      </c>
      <c r="R35" s="16">
        <f t="shared" si="19"/>
        <v>0</v>
      </c>
      <c r="S35" s="16">
        <f t="shared" si="19"/>
        <v>0</v>
      </c>
      <c r="T35" s="16">
        <f t="shared" si="19"/>
        <v>0</v>
      </c>
      <c r="U35" s="16">
        <f t="shared" si="19"/>
        <v>0</v>
      </c>
      <c r="V35" s="16">
        <f t="shared" si="19"/>
        <v>0</v>
      </c>
      <c r="W35" s="16">
        <f t="shared" si="19"/>
        <v>9257881.1499999985</v>
      </c>
      <c r="X35" s="16">
        <f t="shared" si="19"/>
        <v>9257881.1499999985</v>
      </c>
      <c r="Y35" s="16">
        <f t="shared" si="19"/>
        <v>9257881.1499999985</v>
      </c>
      <c r="Z35" s="16">
        <f t="shared" si="19"/>
        <v>9257881.1499999985</v>
      </c>
      <c r="AA35" s="16">
        <f t="shared" si="19"/>
        <v>9257881.1499999985</v>
      </c>
      <c r="AB35" s="16">
        <f t="shared" si="19"/>
        <v>9257881.1499999985</v>
      </c>
      <c r="AC35" s="16">
        <f t="shared" si="19"/>
        <v>9257881.1499999985</v>
      </c>
      <c r="AD35" s="16">
        <f t="shared" si="19"/>
        <v>9257881.1499999985</v>
      </c>
      <c r="AE35" s="16">
        <f t="shared" si="19"/>
        <v>9257881.1499999985</v>
      </c>
      <c r="AF35" s="16">
        <f t="shared" si="19"/>
        <v>9257881.1499999985</v>
      </c>
      <c r="AG35" s="16">
        <f t="shared" si="19"/>
        <v>9257881.1499999985</v>
      </c>
      <c r="AH35" s="16">
        <f t="shared" si="19"/>
        <v>9257881.1499999985</v>
      </c>
      <c r="AI35" s="16">
        <f t="shared" si="19"/>
        <v>9257881.1499999985</v>
      </c>
      <c r="AJ35" s="16">
        <f t="shared" si="19"/>
        <v>9257881.1499999985</v>
      </c>
      <c r="AK35" s="16">
        <f t="shared" si="19"/>
        <v>9257881.1499999985</v>
      </c>
      <c r="AL35" s="16">
        <f t="shared" si="19"/>
        <v>9257881.1499999985</v>
      </c>
      <c r="AM35" s="16">
        <f t="shared" si="19"/>
        <v>9257881.1499999985</v>
      </c>
      <c r="AN35" s="16">
        <f t="shared" si="19"/>
        <v>9257881.1499999985</v>
      </c>
      <c r="AO35" s="16">
        <f t="shared" si="19"/>
        <v>9257881.1499999985</v>
      </c>
      <c r="AP35" s="16">
        <f t="shared" si="19"/>
        <v>9257881.1499999985</v>
      </c>
      <c r="AQ35" s="16">
        <f t="shared" si="19"/>
        <v>9257881.1499999985</v>
      </c>
      <c r="AR35" s="16">
        <f t="shared" ref="AR35:BS35" si="20">AQ35+AR21</f>
        <v>9257881.1499999985</v>
      </c>
      <c r="AS35" s="16">
        <f t="shared" si="20"/>
        <v>9257881.1499999985</v>
      </c>
      <c r="AT35" s="16">
        <f t="shared" si="20"/>
        <v>9257881.1499999985</v>
      </c>
      <c r="AU35" s="16">
        <f t="shared" si="20"/>
        <v>9257881.1499999985</v>
      </c>
      <c r="AV35" s="16">
        <f t="shared" si="20"/>
        <v>9257881.1499999985</v>
      </c>
      <c r="AW35" s="16">
        <f t="shared" si="20"/>
        <v>9257881.1499999985</v>
      </c>
      <c r="AX35" s="16">
        <f t="shared" si="20"/>
        <v>9257881.1499999985</v>
      </c>
      <c r="AY35" s="16">
        <f t="shared" si="20"/>
        <v>9257881.1499999985</v>
      </c>
      <c r="AZ35" s="16">
        <f t="shared" si="20"/>
        <v>9257881.1499999985</v>
      </c>
      <c r="BA35" s="16">
        <f t="shared" si="20"/>
        <v>9257881.1499999985</v>
      </c>
      <c r="BB35" s="16">
        <f t="shared" si="20"/>
        <v>9257881.1499999985</v>
      </c>
      <c r="BC35" s="16">
        <f t="shared" si="20"/>
        <v>9257881.1499999985</v>
      </c>
      <c r="BD35" s="16">
        <f t="shared" si="20"/>
        <v>9257881.1499999985</v>
      </c>
      <c r="BE35" s="16">
        <f t="shared" si="20"/>
        <v>9257881.1499999985</v>
      </c>
      <c r="BF35" s="16">
        <f t="shared" si="20"/>
        <v>9257881.1499999985</v>
      </c>
      <c r="BG35" s="16">
        <f t="shared" si="20"/>
        <v>9257881.1499999985</v>
      </c>
      <c r="BH35" s="16">
        <f t="shared" si="20"/>
        <v>9257881.1499999985</v>
      </c>
      <c r="BI35" s="16">
        <f t="shared" si="20"/>
        <v>9257881.1499999985</v>
      </c>
      <c r="BJ35" s="16">
        <f t="shared" si="20"/>
        <v>9257881.1499999985</v>
      </c>
      <c r="BK35" s="16">
        <f t="shared" si="20"/>
        <v>9257881.1499999985</v>
      </c>
      <c r="BL35" s="16">
        <f t="shared" si="20"/>
        <v>9257881.1499999985</v>
      </c>
      <c r="BM35" s="16">
        <f t="shared" si="20"/>
        <v>9257881.1499999985</v>
      </c>
      <c r="BN35" s="16">
        <f t="shared" si="20"/>
        <v>9257881.1499999985</v>
      </c>
      <c r="BO35" s="16">
        <f t="shared" si="20"/>
        <v>9257881.1499999985</v>
      </c>
      <c r="BP35" s="16">
        <f t="shared" si="20"/>
        <v>9257881.1499999985</v>
      </c>
      <c r="BQ35" s="16">
        <f t="shared" si="20"/>
        <v>9257881.1499999985</v>
      </c>
      <c r="BR35" s="16">
        <f t="shared" si="20"/>
        <v>9257881.1499999985</v>
      </c>
      <c r="BS35" s="16">
        <f t="shared" si="20"/>
        <v>9257881.1499999985</v>
      </c>
    </row>
    <row r="36" spans="1:71" x14ac:dyDescent="0.35">
      <c r="A36" s="15" t="str">
        <f t="shared" ref="A36:J36" si="21">A22</f>
        <v>Not in SYA</v>
      </c>
      <c r="B36" s="15" t="str">
        <f t="shared" si="21"/>
        <v>NEW-15806.10</v>
      </c>
      <c r="C36" s="15" t="str">
        <f t="shared" si="21"/>
        <v>Base Rates</v>
      </c>
      <c r="D36" s="15" t="str">
        <f t="shared" si="21"/>
        <v>ED-Transmission-Substation-Equipment</v>
      </c>
      <c r="E36" s="15" t="str">
        <f t="shared" si="21"/>
        <v>T</v>
      </c>
      <c r="F36" s="15" t="str">
        <f t="shared" si="21"/>
        <v>NEW-15806</v>
      </c>
      <c r="G36" s="15" t="str">
        <f t="shared" si="21"/>
        <v>ED Solar - Bullfrog Creek Solar</v>
      </c>
      <c r="H36" s="15" t="str">
        <f t="shared" si="21"/>
        <v>Electric Transmission Plant</v>
      </c>
      <c r="I36" s="15" t="str">
        <f t="shared" si="21"/>
        <v>Transmission Substation</v>
      </c>
      <c r="J36" s="15" t="str">
        <f t="shared" si="21"/>
        <v>ED Solar - Bullfrog Creek Solar</v>
      </c>
      <c r="K36" s="68">
        <v>0</v>
      </c>
      <c r="L36" s="16">
        <f t="shared" ref="L36:AQ36" si="22">K36+L22</f>
        <v>0</v>
      </c>
      <c r="M36" s="16">
        <f t="shared" si="22"/>
        <v>0</v>
      </c>
      <c r="N36" s="16">
        <f t="shared" si="22"/>
        <v>0</v>
      </c>
      <c r="O36" s="16">
        <f t="shared" si="22"/>
        <v>0</v>
      </c>
      <c r="P36" s="16">
        <f t="shared" si="22"/>
        <v>0</v>
      </c>
      <c r="Q36" s="16">
        <f t="shared" si="22"/>
        <v>0</v>
      </c>
      <c r="R36" s="16">
        <f t="shared" si="22"/>
        <v>0</v>
      </c>
      <c r="S36" s="16">
        <f t="shared" si="22"/>
        <v>0</v>
      </c>
      <c r="T36" s="16">
        <f t="shared" si="22"/>
        <v>0</v>
      </c>
      <c r="U36" s="16">
        <f t="shared" si="22"/>
        <v>0</v>
      </c>
      <c r="V36" s="16">
        <f t="shared" si="22"/>
        <v>0</v>
      </c>
      <c r="W36" s="16">
        <f t="shared" si="22"/>
        <v>1385.34</v>
      </c>
      <c r="X36" s="16">
        <f t="shared" si="22"/>
        <v>1385.34</v>
      </c>
      <c r="Y36" s="16">
        <f t="shared" si="22"/>
        <v>1385.34</v>
      </c>
      <c r="Z36" s="16">
        <f t="shared" si="22"/>
        <v>1385.34</v>
      </c>
      <c r="AA36" s="16">
        <f t="shared" si="22"/>
        <v>1385.34</v>
      </c>
      <c r="AB36" s="16">
        <f t="shared" si="22"/>
        <v>1385.34</v>
      </c>
      <c r="AC36" s="16">
        <f t="shared" si="22"/>
        <v>1385.34</v>
      </c>
      <c r="AD36" s="16">
        <f t="shared" si="22"/>
        <v>1385.34</v>
      </c>
      <c r="AE36" s="16">
        <f t="shared" si="22"/>
        <v>1385.34</v>
      </c>
      <c r="AF36" s="16">
        <f t="shared" si="22"/>
        <v>1385.34</v>
      </c>
      <c r="AG36" s="16">
        <f t="shared" si="22"/>
        <v>1385.34</v>
      </c>
      <c r="AH36" s="16">
        <f t="shared" si="22"/>
        <v>1385.34</v>
      </c>
      <c r="AI36" s="16">
        <f t="shared" si="22"/>
        <v>1385.34</v>
      </c>
      <c r="AJ36" s="16">
        <f t="shared" si="22"/>
        <v>1385.34</v>
      </c>
      <c r="AK36" s="16">
        <f t="shared" si="22"/>
        <v>1385.34</v>
      </c>
      <c r="AL36" s="16">
        <f t="shared" si="22"/>
        <v>1385.34</v>
      </c>
      <c r="AM36" s="16">
        <f t="shared" si="22"/>
        <v>1385.34</v>
      </c>
      <c r="AN36" s="16">
        <f t="shared" si="22"/>
        <v>1385.34</v>
      </c>
      <c r="AO36" s="16">
        <f t="shared" si="22"/>
        <v>1385.34</v>
      </c>
      <c r="AP36" s="16">
        <f t="shared" si="22"/>
        <v>1385.34</v>
      </c>
      <c r="AQ36" s="16">
        <f t="shared" si="22"/>
        <v>1385.34</v>
      </c>
      <c r="AR36" s="16">
        <f t="shared" ref="AR36:BS36" si="23">AQ36+AR22</f>
        <v>1385.34</v>
      </c>
      <c r="AS36" s="16">
        <f t="shared" si="23"/>
        <v>1385.34</v>
      </c>
      <c r="AT36" s="16">
        <f t="shared" si="23"/>
        <v>1385.34</v>
      </c>
      <c r="AU36" s="16">
        <f t="shared" si="23"/>
        <v>1385.34</v>
      </c>
      <c r="AV36" s="16">
        <f t="shared" si="23"/>
        <v>1385.34</v>
      </c>
      <c r="AW36" s="16">
        <f t="shared" si="23"/>
        <v>1385.34</v>
      </c>
      <c r="AX36" s="16">
        <f t="shared" si="23"/>
        <v>1385.34</v>
      </c>
      <c r="AY36" s="16">
        <f t="shared" si="23"/>
        <v>1385.34</v>
      </c>
      <c r="AZ36" s="16">
        <f t="shared" si="23"/>
        <v>1385.34</v>
      </c>
      <c r="BA36" s="16">
        <f t="shared" si="23"/>
        <v>1385.34</v>
      </c>
      <c r="BB36" s="16">
        <f t="shared" si="23"/>
        <v>1385.34</v>
      </c>
      <c r="BC36" s="16">
        <f t="shared" si="23"/>
        <v>1385.34</v>
      </c>
      <c r="BD36" s="16">
        <f t="shared" si="23"/>
        <v>1385.34</v>
      </c>
      <c r="BE36" s="16">
        <f t="shared" si="23"/>
        <v>1385.34</v>
      </c>
      <c r="BF36" s="16">
        <f t="shared" si="23"/>
        <v>1385.34</v>
      </c>
      <c r="BG36" s="16">
        <f t="shared" si="23"/>
        <v>1385.34</v>
      </c>
      <c r="BH36" s="16">
        <f t="shared" si="23"/>
        <v>1385.34</v>
      </c>
      <c r="BI36" s="16">
        <f t="shared" si="23"/>
        <v>1385.34</v>
      </c>
      <c r="BJ36" s="16">
        <f t="shared" si="23"/>
        <v>1385.34</v>
      </c>
      <c r="BK36" s="16">
        <f t="shared" si="23"/>
        <v>1385.34</v>
      </c>
      <c r="BL36" s="16">
        <f t="shared" si="23"/>
        <v>1385.34</v>
      </c>
      <c r="BM36" s="16">
        <f t="shared" si="23"/>
        <v>1385.34</v>
      </c>
      <c r="BN36" s="16">
        <f t="shared" si="23"/>
        <v>1385.34</v>
      </c>
      <c r="BO36" s="16">
        <f t="shared" si="23"/>
        <v>1385.34</v>
      </c>
      <c r="BP36" s="16">
        <f t="shared" si="23"/>
        <v>1385.34</v>
      </c>
      <c r="BQ36" s="16">
        <f t="shared" si="23"/>
        <v>1385.34</v>
      </c>
      <c r="BR36" s="16">
        <f t="shared" si="23"/>
        <v>1385.34</v>
      </c>
      <c r="BS36" s="16">
        <f t="shared" si="23"/>
        <v>1385.34</v>
      </c>
    </row>
    <row r="37" spans="1:71" x14ac:dyDescent="0.35">
      <c r="A37" s="15" t="str">
        <f t="shared" ref="A37:J37" si="24">A23</f>
        <v>Not in SYA</v>
      </c>
      <c r="B37" s="15" t="str">
        <f t="shared" si="24"/>
        <v>NEW-15806.9</v>
      </c>
      <c r="C37" s="15" t="str">
        <f t="shared" si="24"/>
        <v>Base Rates</v>
      </c>
      <c r="D37" s="15" t="str">
        <f t="shared" si="24"/>
        <v/>
      </c>
      <c r="E37" s="15" t="str">
        <f t="shared" si="24"/>
        <v>D</v>
      </c>
      <c r="F37" s="15" t="str">
        <f t="shared" si="24"/>
        <v>NEW-15806</v>
      </c>
      <c r="G37" s="15" t="str">
        <f t="shared" si="24"/>
        <v>ED Solar - Bullfrog Creek Solar</v>
      </c>
      <c r="H37" s="15" t="str">
        <f t="shared" si="24"/>
        <v>Electric Distribution Plant</v>
      </c>
      <c r="I37" s="15" t="str">
        <f t="shared" si="24"/>
        <v>Transmission Substation</v>
      </c>
      <c r="J37" s="15" t="str">
        <f t="shared" si="24"/>
        <v>ED Solar - Bullfrog Creek Solar</v>
      </c>
      <c r="K37" s="68">
        <v>0</v>
      </c>
      <c r="L37" s="16">
        <f t="shared" ref="L37:AQ37" si="25">K37+L23</f>
        <v>0</v>
      </c>
      <c r="M37" s="16">
        <f t="shared" si="25"/>
        <v>0</v>
      </c>
      <c r="N37" s="16">
        <f t="shared" si="25"/>
        <v>0</v>
      </c>
      <c r="O37" s="16">
        <f t="shared" si="25"/>
        <v>0</v>
      </c>
      <c r="P37" s="16">
        <f t="shared" si="25"/>
        <v>0</v>
      </c>
      <c r="Q37" s="16">
        <f t="shared" si="25"/>
        <v>0</v>
      </c>
      <c r="R37" s="16">
        <f t="shared" si="25"/>
        <v>0</v>
      </c>
      <c r="S37" s="16">
        <f t="shared" si="25"/>
        <v>0</v>
      </c>
      <c r="T37" s="16">
        <f t="shared" si="25"/>
        <v>0</v>
      </c>
      <c r="U37" s="16">
        <f t="shared" si="25"/>
        <v>0</v>
      </c>
      <c r="V37" s="16">
        <f t="shared" si="25"/>
        <v>0</v>
      </c>
      <c r="W37" s="16">
        <f t="shared" si="25"/>
        <v>1519.6000000000001</v>
      </c>
      <c r="X37" s="16">
        <f t="shared" si="25"/>
        <v>1519.6000000000001</v>
      </c>
      <c r="Y37" s="16">
        <f t="shared" si="25"/>
        <v>1519.6000000000001</v>
      </c>
      <c r="Z37" s="16">
        <f t="shared" si="25"/>
        <v>1519.6000000000001</v>
      </c>
      <c r="AA37" s="16">
        <f t="shared" si="25"/>
        <v>1519.6000000000001</v>
      </c>
      <c r="AB37" s="16">
        <f t="shared" si="25"/>
        <v>1519.6000000000001</v>
      </c>
      <c r="AC37" s="16">
        <f t="shared" si="25"/>
        <v>1519.6000000000001</v>
      </c>
      <c r="AD37" s="16">
        <f t="shared" si="25"/>
        <v>1519.6000000000001</v>
      </c>
      <c r="AE37" s="16">
        <f t="shared" si="25"/>
        <v>1519.6000000000001</v>
      </c>
      <c r="AF37" s="16">
        <f t="shared" si="25"/>
        <v>1519.6000000000001</v>
      </c>
      <c r="AG37" s="16">
        <f t="shared" si="25"/>
        <v>1519.6000000000001</v>
      </c>
      <c r="AH37" s="16">
        <f t="shared" si="25"/>
        <v>1519.6000000000001</v>
      </c>
      <c r="AI37" s="16">
        <f t="shared" si="25"/>
        <v>1519.6000000000001</v>
      </c>
      <c r="AJ37" s="16">
        <f t="shared" si="25"/>
        <v>1519.6000000000001</v>
      </c>
      <c r="AK37" s="16">
        <f t="shared" si="25"/>
        <v>1519.6000000000001</v>
      </c>
      <c r="AL37" s="16">
        <f t="shared" si="25"/>
        <v>1519.6000000000001</v>
      </c>
      <c r="AM37" s="16">
        <f t="shared" si="25"/>
        <v>1519.6000000000001</v>
      </c>
      <c r="AN37" s="16">
        <f t="shared" si="25"/>
        <v>1519.6000000000001</v>
      </c>
      <c r="AO37" s="16">
        <f t="shared" si="25"/>
        <v>1519.6000000000001</v>
      </c>
      <c r="AP37" s="16">
        <f t="shared" si="25"/>
        <v>1519.6000000000001</v>
      </c>
      <c r="AQ37" s="16">
        <f t="shared" si="25"/>
        <v>1519.6000000000001</v>
      </c>
      <c r="AR37" s="16">
        <f t="shared" ref="AR37:BS37" si="26">AQ37+AR23</f>
        <v>1519.6000000000001</v>
      </c>
      <c r="AS37" s="16">
        <f t="shared" si="26"/>
        <v>1519.6000000000001</v>
      </c>
      <c r="AT37" s="16">
        <f t="shared" si="26"/>
        <v>1519.6000000000001</v>
      </c>
      <c r="AU37" s="16">
        <f t="shared" si="26"/>
        <v>1519.6000000000001</v>
      </c>
      <c r="AV37" s="16">
        <f t="shared" si="26"/>
        <v>1519.6000000000001</v>
      </c>
      <c r="AW37" s="16">
        <f t="shared" si="26"/>
        <v>1519.6000000000001</v>
      </c>
      <c r="AX37" s="16">
        <f t="shared" si="26"/>
        <v>1519.6000000000001</v>
      </c>
      <c r="AY37" s="16">
        <f t="shared" si="26"/>
        <v>1519.6000000000001</v>
      </c>
      <c r="AZ37" s="16">
        <f t="shared" si="26"/>
        <v>1519.6000000000001</v>
      </c>
      <c r="BA37" s="16">
        <f t="shared" si="26"/>
        <v>1519.6000000000001</v>
      </c>
      <c r="BB37" s="16">
        <f t="shared" si="26"/>
        <v>1519.6000000000001</v>
      </c>
      <c r="BC37" s="16">
        <f t="shared" si="26"/>
        <v>1519.6000000000001</v>
      </c>
      <c r="BD37" s="16">
        <f t="shared" si="26"/>
        <v>1519.6000000000001</v>
      </c>
      <c r="BE37" s="16">
        <f t="shared" si="26"/>
        <v>1519.6000000000001</v>
      </c>
      <c r="BF37" s="16">
        <f t="shared" si="26"/>
        <v>1519.6000000000001</v>
      </c>
      <c r="BG37" s="16">
        <f t="shared" si="26"/>
        <v>1519.6000000000001</v>
      </c>
      <c r="BH37" s="16">
        <f t="shared" si="26"/>
        <v>1519.6000000000001</v>
      </c>
      <c r="BI37" s="16">
        <f t="shared" si="26"/>
        <v>1519.6000000000001</v>
      </c>
      <c r="BJ37" s="16">
        <f t="shared" si="26"/>
        <v>1519.6000000000001</v>
      </c>
      <c r="BK37" s="16">
        <f t="shared" si="26"/>
        <v>1519.6000000000001</v>
      </c>
      <c r="BL37" s="16">
        <f t="shared" si="26"/>
        <v>1519.6000000000001</v>
      </c>
      <c r="BM37" s="16">
        <f t="shared" si="26"/>
        <v>1519.6000000000001</v>
      </c>
      <c r="BN37" s="16">
        <f t="shared" si="26"/>
        <v>1519.6000000000001</v>
      </c>
      <c r="BO37" s="16">
        <f t="shared" si="26"/>
        <v>1519.6000000000001</v>
      </c>
      <c r="BP37" s="16">
        <f t="shared" si="26"/>
        <v>1519.6000000000001</v>
      </c>
      <c r="BQ37" s="16">
        <f t="shared" si="26"/>
        <v>1519.6000000000001</v>
      </c>
      <c r="BR37" s="16">
        <f t="shared" si="26"/>
        <v>1519.6000000000001</v>
      </c>
      <c r="BS37" s="16">
        <f t="shared" si="26"/>
        <v>1519.6000000000001</v>
      </c>
    </row>
    <row r="38" spans="1:71" x14ac:dyDescent="0.35">
      <c r="E38" s="50"/>
    </row>
    <row r="39" spans="1:71" ht="15" thickBot="1" x14ac:dyDescent="0.4">
      <c r="E39" s="50"/>
      <c r="J39" s="52" t="s">
        <v>157</v>
      </c>
      <c r="K39" s="66">
        <f t="shared" ref="K39:AP39" si="27">SUM(K30:K38)</f>
        <v>0</v>
      </c>
      <c r="L39" s="66">
        <f t="shared" si="27"/>
        <v>0</v>
      </c>
      <c r="M39" s="66">
        <f t="shared" si="27"/>
        <v>0</v>
      </c>
      <c r="N39" s="66">
        <f t="shared" si="27"/>
        <v>0</v>
      </c>
      <c r="O39" s="66">
        <f t="shared" si="27"/>
        <v>0</v>
      </c>
      <c r="P39" s="66">
        <f t="shared" si="27"/>
        <v>0</v>
      </c>
      <c r="Q39" s="66">
        <f t="shared" si="27"/>
        <v>0</v>
      </c>
      <c r="R39" s="66">
        <f t="shared" si="27"/>
        <v>0</v>
      </c>
      <c r="S39" s="66">
        <f t="shared" si="27"/>
        <v>0</v>
      </c>
      <c r="T39" s="66">
        <f t="shared" si="27"/>
        <v>0</v>
      </c>
      <c r="U39" s="66">
        <f t="shared" si="27"/>
        <v>0</v>
      </c>
      <c r="V39" s="66">
        <f t="shared" si="27"/>
        <v>0</v>
      </c>
      <c r="W39" s="77">
        <f t="shared" si="27"/>
        <v>109104268.57999998</v>
      </c>
      <c r="X39" s="66">
        <f t="shared" si="27"/>
        <v>113346932.85999998</v>
      </c>
      <c r="Y39" s="66">
        <f t="shared" si="27"/>
        <v>113446932.85999998</v>
      </c>
      <c r="Z39" s="66">
        <f t="shared" si="27"/>
        <v>113546932.85999998</v>
      </c>
      <c r="AA39" s="66">
        <f t="shared" si="27"/>
        <v>113617432.85999998</v>
      </c>
      <c r="AB39" s="66">
        <f t="shared" si="27"/>
        <v>113675390.23999998</v>
      </c>
      <c r="AC39" s="66">
        <f t="shared" si="27"/>
        <v>113675390.23999998</v>
      </c>
      <c r="AD39" s="66">
        <f t="shared" si="27"/>
        <v>113675390.23999998</v>
      </c>
      <c r="AE39" s="66">
        <f t="shared" si="27"/>
        <v>113675390.23999998</v>
      </c>
      <c r="AF39" s="66">
        <f t="shared" si="27"/>
        <v>113675390.23999998</v>
      </c>
      <c r="AG39" s="66">
        <f t="shared" si="27"/>
        <v>113675390.23999998</v>
      </c>
      <c r="AH39" s="66">
        <f t="shared" si="27"/>
        <v>113675390.23999998</v>
      </c>
      <c r="AI39" s="77">
        <f t="shared" si="27"/>
        <v>113675390.23999998</v>
      </c>
      <c r="AJ39" s="66">
        <f t="shared" si="27"/>
        <v>113675390.23999998</v>
      </c>
      <c r="AK39" s="66">
        <f t="shared" si="27"/>
        <v>113675390.23999998</v>
      </c>
      <c r="AL39" s="66">
        <f t="shared" si="27"/>
        <v>113675390.23999998</v>
      </c>
      <c r="AM39" s="66">
        <f t="shared" si="27"/>
        <v>113675390.23999998</v>
      </c>
      <c r="AN39" s="66">
        <f t="shared" si="27"/>
        <v>113675390.23999998</v>
      </c>
      <c r="AO39" s="66">
        <f t="shared" si="27"/>
        <v>113675390.23999998</v>
      </c>
      <c r="AP39" s="66">
        <f t="shared" si="27"/>
        <v>113675390.23999998</v>
      </c>
      <c r="AQ39" s="66">
        <f t="shared" ref="AQ39:BS39" si="28">SUM(AQ30:AQ38)</f>
        <v>113675390.23999998</v>
      </c>
      <c r="AR39" s="66">
        <f t="shared" si="28"/>
        <v>113675390.23999998</v>
      </c>
      <c r="AS39" s="66">
        <f t="shared" si="28"/>
        <v>113675390.23999998</v>
      </c>
      <c r="AT39" s="66">
        <f t="shared" si="28"/>
        <v>113675390.23999998</v>
      </c>
      <c r="AU39" s="66">
        <f t="shared" si="28"/>
        <v>113675390.23999998</v>
      </c>
      <c r="AV39" s="66">
        <f t="shared" si="28"/>
        <v>113675390.23999998</v>
      </c>
      <c r="AW39" s="66">
        <f t="shared" si="28"/>
        <v>113675390.23999998</v>
      </c>
      <c r="AX39" s="66">
        <f t="shared" si="28"/>
        <v>113675390.23999998</v>
      </c>
      <c r="AY39" s="66">
        <f t="shared" si="28"/>
        <v>113675390.23999998</v>
      </c>
      <c r="AZ39" s="66">
        <f t="shared" si="28"/>
        <v>113675390.23999998</v>
      </c>
      <c r="BA39" s="66">
        <f t="shared" si="28"/>
        <v>113675390.23999998</v>
      </c>
      <c r="BB39" s="66">
        <f t="shared" si="28"/>
        <v>113675390.23999998</v>
      </c>
      <c r="BC39" s="66">
        <f t="shared" si="28"/>
        <v>113675390.23999998</v>
      </c>
      <c r="BD39" s="66">
        <f t="shared" si="28"/>
        <v>113675390.23999998</v>
      </c>
      <c r="BE39" s="66">
        <f t="shared" si="28"/>
        <v>113675390.23999998</v>
      </c>
      <c r="BF39" s="66">
        <f t="shared" si="28"/>
        <v>113675390.23999998</v>
      </c>
      <c r="BG39" s="66">
        <f t="shared" si="28"/>
        <v>113675390.23999998</v>
      </c>
      <c r="BH39" s="66">
        <f t="shared" si="28"/>
        <v>113675390.23999998</v>
      </c>
      <c r="BI39" s="66">
        <f t="shared" si="28"/>
        <v>113675390.23999998</v>
      </c>
      <c r="BJ39" s="66">
        <f t="shared" si="28"/>
        <v>113675390.23999998</v>
      </c>
      <c r="BK39" s="66">
        <f t="shared" si="28"/>
        <v>113675390.23999998</v>
      </c>
      <c r="BL39" s="66">
        <f t="shared" si="28"/>
        <v>113675390.23999998</v>
      </c>
      <c r="BM39" s="66">
        <f t="shared" si="28"/>
        <v>113675390.23999998</v>
      </c>
      <c r="BN39" s="66">
        <f t="shared" si="28"/>
        <v>113675390.23999998</v>
      </c>
      <c r="BO39" s="66">
        <f t="shared" si="28"/>
        <v>113675390.23999998</v>
      </c>
      <c r="BP39" s="66">
        <f t="shared" si="28"/>
        <v>113675390.23999998</v>
      </c>
      <c r="BQ39" s="66">
        <f t="shared" si="28"/>
        <v>113675390.23999998</v>
      </c>
      <c r="BR39" s="66">
        <f t="shared" si="28"/>
        <v>113675390.23999998</v>
      </c>
      <c r="BS39" s="66">
        <f t="shared" si="28"/>
        <v>113675390.23999998</v>
      </c>
    </row>
    <row r="40" spans="1:71" ht="15" thickTop="1" x14ac:dyDescent="0.35">
      <c r="E40" s="50"/>
    </row>
    <row r="41" spans="1:71" x14ac:dyDescent="0.35">
      <c r="E41" s="50"/>
    </row>
    <row r="42" spans="1:71" x14ac:dyDescent="0.35">
      <c r="E42" s="50"/>
    </row>
    <row r="43" spans="1:71" x14ac:dyDescent="0.35">
      <c r="A43" s="56" t="s">
        <v>133</v>
      </c>
      <c r="B43" s="56" t="s">
        <v>134</v>
      </c>
      <c r="C43" s="56" t="s">
        <v>135</v>
      </c>
      <c r="D43" s="56" t="s">
        <v>136</v>
      </c>
      <c r="E43" s="67">
        <v>300</v>
      </c>
      <c r="F43" s="67" t="s">
        <v>137</v>
      </c>
      <c r="G43" s="67" t="s">
        <v>138</v>
      </c>
      <c r="H43" s="56" t="s">
        <v>139</v>
      </c>
      <c r="I43" s="56" t="s">
        <v>140</v>
      </c>
      <c r="J43" s="56" t="s">
        <v>141</v>
      </c>
      <c r="K43" s="67" t="s">
        <v>158</v>
      </c>
      <c r="L43" s="59">
        <v>202401</v>
      </c>
      <c r="M43" s="59">
        <v>202402</v>
      </c>
      <c r="N43" s="59">
        <v>202403</v>
      </c>
      <c r="O43" s="59">
        <v>202404</v>
      </c>
      <c r="P43" s="59">
        <v>202405</v>
      </c>
      <c r="Q43" s="59">
        <v>202406</v>
      </c>
      <c r="R43" s="59">
        <v>202407</v>
      </c>
      <c r="S43" s="59">
        <v>202408</v>
      </c>
      <c r="T43" s="59">
        <v>202409</v>
      </c>
      <c r="U43" s="59">
        <v>202410</v>
      </c>
      <c r="V43" s="59">
        <v>202411</v>
      </c>
      <c r="W43" s="59">
        <v>202412</v>
      </c>
      <c r="X43" s="59">
        <v>202501</v>
      </c>
      <c r="Y43" s="59">
        <v>202502</v>
      </c>
      <c r="Z43" s="59">
        <v>202503</v>
      </c>
      <c r="AA43" s="59">
        <v>202504</v>
      </c>
      <c r="AB43" s="59">
        <v>202505</v>
      </c>
      <c r="AC43" s="59">
        <v>202506</v>
      </c>
      <c r="AD43" s="59">
        <v>202507</v>
      </c>
      <c r="AE43" s="59">
        <v>202508</v>
      </c>
      <c r="AF43" s="59">
        <v>202509</v>
      </c>
      <c r="AG43" s="59">
        <v>202510</v>
      </c>
      <c r="AH43" s="59">
        <v>202511</v>
      </c>
      <c r="AI43" s="59">
        <v>202512</v>
      </c>
      <c r="AJ43" s="59">
        <v>202601</v>
      </c>
      <c r="AK43" s="59">
        <v>202602</v>
      </c>
      <c r="AL43" s="59">
        <v>202603</v>
      </c>
      <c r="AM43" s="59">
        <v>202604</v>
      </c>
      <c r="AN43" s="59">
        <v>202605</v>
      </c>
      <c r="AO43" s="59">
        <v>202606</v>
      </c>
      <c r="AP43" s="59">
        <v>202607</v>
      </c>
      <c r="AQ43" s="59">
        <v>202608</v>
      </c>
      <c r="AR43" s="59">
        <v>202609</v>
      </c>
      <c r="AS43" s="59">
        <v>202610</v>
      </c>
      <c r="AT43" s="59">
        <v>202611</v>
      </c>
      <c r="AU43" s="59">
        <v>202612</v>
      </c>
      <c r="AV43" s="59">
        <v>202701</v>
      </c>
      <c r="AW43" s="59">
        <v>202702</v>
      </c>
      <c r="AX43" s="59">
        <v>202703</v>
      </c>
      <c r="AY43" s="59">
        <v>202704</v>
      </c>
      <c r="AZ43" s="59">
        <v>202705</v>
      </c>
      <c r="BA43" s="59">
        <v>202706</v>
      </c>
      <c r="BB43" s="59">
        <v>202707</v>
      </c>
      <c r="BC43" s="59">
        <v>202708</v>
      </c>
      <c r="BD43" s="59">
        <v>202709</v>
      </c>
      <c r="BE43" s="59">
        <v>202710</v>
      </c>
      <c r="BF43" s="59">
        <v>202711</v>
      </c>
      <c r="BG43" s="59">
        <v>202712</v>
      </c>
      <c r="BH43" s="59">
        <v>202801</v>
      </c>
      <c r="BI43" s="59">
        <v>202802</v>
      </c>
      <c r="BJ43" s="59">
        <v>202803</v>
      </c>
      <c r="BK43" s="59">
        <v>202804</v>
      </c>
      <c r="BL43" s="59">
        <v>202805</v>
      </c>
      <c r="BM43" s="59">
        <v>202806</v>
      </c>
      <c r="BN43" s="59">
        <v>202807</v>
      </c>
      <c r="BO43" s="59">
        <v>202808</v>
      </c>
      <c r="BP43" s="59">
        <v>202809</v>
      </c>
      <c r="BQ43" s="59">
        <v>202810</v>
      </c>
      <c r="BR43" s="59">
        <v>202811</v>
      </c>
      <c r="BS43" s="59">
        <v>202812</v>
      </c>
    </row>
    <row r="44" spans="1:71" x14ac:dyDescent="0.35">
      <c r="A44" s="15" t="str">
        <f t="shared" ref="A44:J44" si="29">A30</f>
        <v>Not in SYA</v>
      </c>
      <c r="B44" s="15" t="str">
        <f t="shared" si="29"/>
        <v>A2879292</v>
      </c>
      <c r="C44" s="15" t="str">
        <f t="shared" si="29"/>
        <v>Base Rates</v>
      </c>
      <c r="D44" s="15" t="str">
        <f t="shared" si="29"/>
        <v/>
      </c>
      <c r="E44" s="15">
        <f t="shared" si="29"/>
        <v>34399</v>
      </c>
      <c r="F44" s="15" t="str">
        <f t="shared" si="29"/>
        <v>NEW-15699</v>
      </c>
      <c r="G44" s="15" t="str">
        <f t="shared" si="29"/>
        <v xml:space="preserve">Bullfrog Creek Solar Construction </v>
      </c>
      <c r="H44" s="15" t="str">
        <f t="shared" si="29"/>
        <v>Electric Other Production Plant</v>
      </c>
      <c r="I44" s="15" t="str">
        <f t="shared" si="29"/>
        <v>Bullfrog Creek Solar</v>
      </c>
      <c r="J44" s="15" t="str">
        <f t="shared" si="29"/>
        <v xml:space="preserve">Bullfrog Creek Solar Construction </v>
      </c>
      <c r="K44" s="16">
        <f>SUM($K30:K30)/13</f>
        <v>0</v>
      </c>
      <c r="L44" s="16">
        <f>SUM($K30:L30)/13</f>
        <v>0</v>
      </c>
      <c r="M44" s="16">
        <f>SUM($K30:M30)/13</f>
        <v>0</v>
      </c>
      <c r="N44" s="16">
        <f>SUM($K30:N30)/13</f>
        <v>0</v>
      </c>
      <c r="O44" s="16">
        <f>SUM($K30:O30)/13</f>
        <v>0</v>
      </c>
      <c r="P44" s="16">
        <f>SUM($K30:P30)/13</f>
        <v>0</v>
      </c>
      <c r="Q44" s="16">
        <f>SUM($K30:Q30)/13</f>
        <v>0</v>
      </c>
      <c r="R44" s="16">
        <f>SUM($K30:R30)/13</f>
        <v>0</v>
      </c>
      <c r="S44" s="16">
        <f>SUM($K30:S30)/13</f>
        <v>0</v>
      </c>
      <c r="T44" s="16">
        <f>SUM($K30:T30)/13</f>
        <v>0</v>
      </c>
      <c r="U44" s="16">
        <f>SUM($K30:U30)/13</f>
        <v>0</v>
      </c>
      <c r="V44" s="16">
        <f>SUM($K30:V30)/13</f>
        <v>0</v>
      </c>
      <c r="W44" s="16">
        <f t="shared" ref="W44:AF51" si="30">SUM(K30:W30)/13</f>
        <v>7669327.3530769236</v>
      </c>
      <c r="X44" s="16">
        <f t="shared" si="30"/>
        <v>15347923.936923077</v>
      </c>
      <c r="Y44" s="16">
        <f t="shared" si="30"/>
        <v>23034212.828461535</v>
      </c>
      <c r="Z44" s="16">
        <f t="shared" si="30"/>
        <v>30728194.027692311</v>
      </c>
      <c r="AA44" s="16">
        <f t="shared" si="30"/>
        <v>38427598.303846158</v>
      </c>
      <c r="AB44" s="16">
        <f t="shared" si="30"/>
        <v>46131460.840000004</v>
      </c>
      <c r="AC44" s="16">
        <f t="shared" si="30"/>
        <v>53835323.376153857</v>
      </c>
      <c r="AD44" s="16">
        <f t="shared" si="30"/>
        <v>61539185.912307702</v>
      </c>
      <c r="AE44" s="16">
        <f t="shared" si="30"/>
        <v>69243048.448461547</v>
      </c>
      <c r="AF44" s="16">
        <f t="shared" si="30"/>
        <v>76946910.9846154</v>
      </c>
      <c r="AG44" s="16">
        <f t="shared" ref="AG44:AP51" si="31">SUM(U30:AG30)/13</f>
        <v>84650773.520769253</v>
      </c>
      <c r="AH44" s="16">
        <f t="shared" si="31"/>
        <v>92354636.056923091</v>
      </c>
      <c r="AI44" s="16">
        <f t="shared" si="31"/>
        <v>100058498.59307694</v>
      </c>
      <c r="AJ44" s="16">
        <f t="shared" si="31"/>
        <v>100093033.77615386</v>
      </c>
      <c r="AK44" s="16">
        <f t="shared" si="31"/>
        <v>100118299.72846156</v>
      </c>
      <c r="AL44" s="16">
        <f t="shared" si="31"/>
        <v>100135873.37307693</v>
      </c>
      <c r="AM44" s="16">
        <f t="shared" si="31"/>
        <v>100145754.71000002</v>
      </c>
      <c r="AN44" s="16">
        <f t="shared" si="31"/>
        <v>100150212.97000001</v>
      </c>
      <c r="AO44" s="16">
        <f t="shared" si="31"/>
        <v>100150212.97000001</v>
      </c>
      <c r="AP44" s="16">
        <f t="shared" si="31"/>
        <v>100150212.97000001</v>
      </c>
      <c r="AQ44" s="16">
        <f t="shared" ref="AQ44:AZ51" si="32">SUM(AE30:AQ30)/13</f>
        <v>100150212.97000001</v>
      </c>
      <c r="AR44" s="16">
        <f t="shared" si="32"/>
        <v>100150212.97000001</v>
      </c>
      <c r="AS44" s="16">
        <f t="shared" si="32"/>
        <v>100150212.97000001</v>
      </c>
      <c r="AT44" s="16">
        <f t="shared" si="32"/>
        <v>100150212.97000001</v>
      </c>
      <c r="AU44" s="16">
        <f t="shared" si="32"/>
        <v>100150212.97000001</v>
      </c>
      <c r="AV44" s="16">
        <f t="shared" si="32"/>
        <v>100150212.97000001</v>
      </c>
      <c r="AW44" s="16">
        <f t="shared" si="32"/>
        <v>100150212.97000001</v>
      </c>
      <c r="AX44" s="16">
        <f t="shared" si="32"/>
        <v>100150212.97000001</v>
      </c>
      <c r="AY44" s="16">
        <f t="shared" si="32"/>
        <v>100150212.97000001</v>
      </c>
      <c r="AZ44" s="16">
        <f t="shared" si="32"/>
        <v>100150212.97000001</v>
      </c>
      <c r="BA44" s="16">
        <f t="shared" ref="BA44:BJ51" si="33">SUM(AO30:BA30)/13</f>
        <v>100150212.97000001</v>
      </c>
      <c r="BB44" s="16">
        <f t="shared" si="33"/>
        <v>100150212.97000001</v>
      </c>
      <c r="BC44" s="16">
        <f t="shared" si="33"/>
        <v>100150212.97000001</v>
      </c>
      <c r="BD44" s="16">
        <f t="shared" si="33"/>
        <v>100150212.97000001</v>
      </c>
      <c r="BE44" s="16">
        <f t="shared" si="33"/>
        <v>100150212.97000001</v>
      </c>
      <c r="BF44" s="16">
        <f t="shared" si="33"/>
        <v>100150212.97000001</v>
      </c>
      <c r="BG44" s="16">
        <f t="shared" si="33"/>
        <v>100150212.97000001</v>
      </c>
      <c r="BH44" s="16">
        <f t="shared" si="33"/>
        <v>100150212.97000001</v>
      </c>
      <c r="BI44" s="16">
        <f t="shared" si="33"/>
        <v>100150212.97000001</v>
      </c>
      <c r="BJ44" s="16">
        <f t="shared" si="33"/>
        <v>100150212.97000001</v>
      </c>
      <c r="BK44" s="16">
        <f t="shared" ref="BK44:BS51" si="34">SUM(AY30:BK30)/13</f>
        <v>100150212.97000001</v>
      </c>
      <c r="BL44" s="16">
        <f t="shared" si="34"/>
        <v>100150212.97000001</v>
      </c>
      <c r="BM44" s="16">
        <f t="shared" si="34"/>
        <v>100150212.97000001</v>
      </c>
      <c r="BN44" s="16">
        <f t="shared" si="34"/>
        <v>100150212.97000001</v>
      </c>
      <c r="BO44" s="16">
        <f t="shared" si="34"/>
        <v>100150212.97000001</v>
      </c>
      <c r="BP44" s="16">
        <f t="shared" si="34"/>
        <v>100150212.97000001</v>
      </c>
      <c r="BQ44" s="16">
        <f t="shared" si="34"/>
        <v>100150212.97000001</v>
      </c>
      <c r="BR44" s="16">
        <f t="shared" si="34"/>
        <v>100150212.97000001</v>
      </c>
      <c r="BS44" s="16">
        <f t="shared" si="34"/>
        <v>100150212.97000001</v>
      </c>
    </row>
    <row r="45" spans="1:71" x14ac:dyDescent="0.35">
      <c r="A45" s="15" t="str">
        <f t="shared" ref="A45:J45" si="35">A31</f>
        <v>Not in SYA</v>
      </c>
      <c r="B45" s="15" t="str">
        <f t="shared" si="35"/>
        <v>A2887761</v>
      </c>
      <c r="C45" s="15" t="str">
        <f t="shared" si="35"/>
        <v>Base Rates</v>
      </c>
      <c r="D45" s="15" t="str">
        <f t="shared" si="35"/>
        <v/>
      </c>
      <c r="E45" s="15">
        <f t="shared" si="35"/>
        <v>34399</v>
      </c>
      <c r="F45" s="15" t="str">
        <f t="shared" si="35"/>
        <v>NEW-15806</v>
      </c>
      <c r="G45" s="15" t="str">
        <f t="shared" si="35"/>
        <v>ED Solar - Bullfrog Creek Solar</v>
      </c>
      <c r="H45" s="15" t="str">
        <f t="shared" si="35"/>
        <v>Electric Other Production Plant</v>
      </c>
      <c r="I45" s="15" t="str">
        <f t="shared" si="35"/>
        <v>Bullfrog Creek Solar</v>
      </c>
      <c r="J45" s="15" t="str">
        <f t="shared" si="35"/>
        <v>ED Solar - Bullfrog Creek Solar</v>
      </c>
      <c r="K45" s="16">
        <f>SUM($K31:K31)/13</f>
        <v>0</v>
      </c>
      <c r="L45" s="16">
        <f>SUM($K31:L31)/13</f>
        <v>0</v>
      </c>
      <c r="M45" s="16">
        <f>SUM($K31:M31)/13</f>
        <v>0</v>
      </c>
      <c r="N45" s="16">
        <f>SUM($K31:N31)/13</f>
        <v>0</v>
      </c>
      <c r="O45" s="16">
        <f>SUM($K31:O31)/13</f>
        <v>0</v>
      </c>
      <c r="P45" s="16">
        <f>SUM($K31:P31)/13</f>
        <v>0</v>
      </c>
      <c r="Q45" s="16">
        <f>SUM($K31:Q31)/13</f>
        <v>0</v>
      </c>
      <c r="R45" s="16">
        <f>SUM($K31:R31)/13</f>
        <v>0</v>
      </c>
      <c r="S45" s="16">
        <f>SUM($K31:S31)/13</f>
        <v>0</v>
      </c>
      <c r="T45" s="16">
        <f>SUM($K31:T31)/13</f>
        <v>0</v>
      </c>
      <c r="U45" s="16">
        <f>SUM($K31:U31)/13</f>
        <v>0</v>
      </c>
      <c r="V45" s="16">
        <f>SUM($K31:V31)/13</f>
        <v>0</v>
      </c>
      <c r="W45" s="16">
        <f t="shared" si="30"/>
        <v>2620.48</v>
      </c>
      <c r="X45" s="16">
        <f t="shared" si="30"/>
        <v>5240.96</v>
      </c>
      <c r="Y45" s="16">
        <f t="shared" si="30"/>
        <v>7861.4400000000005</v>
      </c>
      <c r="Z45" s="16">
        <f t="shared" si="30"/>
        <v>10481.92</v>
      </c>
      <c r="AA45" s="16">
        <f t="shared" si="30"/>
        <v>13102.399999999998</v>
      </c>
      <c r="AB45" s="16">
        <f t="shared" si="30"/>
        <v>15722.879999999997</v>
      </c>
      <c r="AC45" s="16">
        <f t="shared" si="30"/>
        <v>18343.359999999997</v>
      </c>
      <c r="AD45" s="16">
        <f t="shared" si="30"/>
        <v>20963.84</v>
      </c>
      <c r="AE45" s="16">
        <f t="shared" si="30"/>
        <v>23584.32</v>
      </c>
      <c r="AF45" s="16">
        <f t="shared" si="30"/>
        <v>26204.799999999996</v>
      </c>
      <c r="AG45" s="16">
        <f t="shared" si="31"/>
        <v>28825.279999999995</v>
      </c>
      <c r="AH45" s="16">
        <f t="shared" si="31"/>
        <v>31445.759999999995</v>
      </c>
      <c r="AI45" s="16">
        <f t="shared" si="31"/>
        <v>34066.239999999998</v>
      </c>
      <c r="AJ45" s="16">
        <f t="shared" si="31"/>
        <v>34066.239999999998</v>
      </c>
      <c r="AK45" s="16">
        <f t="shared" si="31"/>
        <v>34066.239999999998</v>
      </c>
      <c r="AL45" s="16">
        <f t="shared" si="31"/>
        <v>34066.239999999998</v>
      </c>
      <c r="AM45" s="16">
        <f t="shared" si="31"/>
        <v>34066.239999999998</v>
      </c>
      <c r="AN45" s="16">
        <f t="shared" si="31"/>
        <v>34066.239999999998</v>
      </c>
      <c r="AO45" s="16">
        <f t="shared" si="31"/>
        <v>34066.239999999998</v>
      </c>
      <c r="AP45" s="16">
        <f t="shared" si="31"/>
        <v>34066.239999999998</v>
      </c>
      <c r="AQ45" s="16">
        <f t="shared" si="32"/>
        <v>34066.239999999998</v>
      </c>
      <c r="AR45" s="16">
        <f t="shared" si="32"/>
        <v>34066.239999999998</v>
      </c>
      <c r="AS45" s="16">
        <f t="shared" si="32"/>
        <v>34066.239999999998</v>
      </c>
      <c r="AT45" s="16">
        <f t="shared" si="32"/>
        <v>34066.239999999998</v>
      </c>
      <c r="AU45" s="16">
        <f t="shared" si="32"/>
        <v>34066.239999999998</v>
      </c>
      <c r="AV45" s="16">
        <f t="shared" si="32"/>
        <v>34066.239999999998</v>
      </c>
      <c r="AW45" s="16">
        <f t="shared" si="32"/>
        <v>34066.239999999998</v>
      </c>
      <c r="AX45" s="16">
        <f t="shared" si="32"/>
        <v>34066.239999999998</v>
      </c>
      <c r="AY45" s="16">
        <f t="shared" si="32"/>
        <v>34066.239999999998</v>
      </c>
      <c r="AZ45" s="16">
        <f t="shared" si="32"/>
        <v>34066.239999999998</v>
      </c>
      <c r="BA45" s="16">
        <f t="shared" si="33"/>
        <v>34066.239999999998</v>
      </c>
      <c r="BB45" s="16">
        <f t="shared" si="33"/>
        <v>34066.239999999998</v>
      </c>
      <c r="BC45" s="16">
        <f t="shared" si="33"/>
        <v>34066.239999999998</v>
      </c>
      <c r="BD45" s="16">
        <f t="shared" si="33"/>
        <v>34066.239999999998</v>
      </c>
      <c r="BE45" s="16">
        <f t="shared" si="33"/>
        <v>34066.239999999998</v>
      </c>
      <c r="BF45" s="16">
        <f t="shared" si="33"/>
        <v>34066.239999999998</v>
      </c>
      <c r="BG45" s="16">
        <f t="shared" si="33"/>
        <v>34066.239999999998</v>
      </c>
      <c r="BH45" s="16">
        <f t="shared" si="33"/>
        <v>34066.239999999998</v>
      </c>
      <c r="BI45" s="16">
        <f t="shared" si="33"/>
        <v>34066.239999999998</v>
      </c>
      <c r="BJ45" s="16">
        <f t="shared" si="33"/>
        <v>34066.239999999998</v>
      </c>
      <c r="BK45" s="16">
        <f t="shared" si="34"/>
        <v>34066.239999999998</v>
      </c>
      <c r="BL45" s="16">
        <f t="shared" si="34"/>
        <v>34066.239999999998</v>
      </c>
      <c r="BM45" s="16">
        <f t="shared" si="34"/>
        <v>34066.239999999998</v>
      </c>
      <c r="BN45" s="16">
        <f t="shared" si="34"/>
        <v>34066.239999999998</v>
      </c>
      <c r="BO45" s="16">
        <f t="shared" si="34"/>
        <v>34066.239999999998</v>
      </c>
      <c r="BP45" s="16">
        <f t="shared" si="34"/>
        <v>34066.239999999998</v>
      </c>
      <c r="BQ45" s="16">
        <f t="shared" si="34"/>
        <v>34066.239999999998</v>
      </c>
      <c r="BR45" s="16">
        <f t="shared" si="34"/>
        <v>34066.239999999998</v>
      </c>
      <c r="BS45" s="16">
        <f t="shared" si="34"/>
        <v>34066.239999999998</v>
      </c>
    </row>
    <row r="46" spans="1:71" x14ac:dyDescent="0.35">
      <c r="A46" s="15" t="str">
        <f t="shared" ref="A46:J46" si="36">A32</f>
        <v>Not in SYA</v>
      </c>
      <c r="B46" s="15" t="str">
        <f t="shared" si="36"/>
        <v>A2897097</v>
      </c>
      <c r="C46" s="15" t="str">
        <f t="shared" si="36"/>
        <v>Base Rates</v>
      </c>
      <c r="D46" s="15" t="str">
        <f t="shared" si="36"/>
        <v/>
      </c>
      <c r="E46" s="15" t="str">
        <f t="shared" si="36"/>
        <v>T</v>
      </c>
      <c r="F46" s="15" t="str">
        <f t="shared" si="36"/>
        <v>NEW-15806</v>
      </c>
      <c r="G46" s="15" t="str">
        <f t="shared" si="36"/>
        <v>ED Solar - Bullfrog Creek Solar</v>
      </c>
      <c r="H46" s="15" t="str">
        <f t="shared" si="36"/>
        <v>Electric Transmission Plant</v>
      </c>
      <c r="I46" s="15" t="str">
        <f t="shared" si="36"/>
        <v>Transmission Lines</v>
      </c>
      <c r="J46" s="15" t="str">
        <f t="shared" si="36"/>
        <v>ED Solar - Bullfrog Creek Solar</v>
      </c>
      <c r="K46" s="16">
        <f>SUM($K32:K32)/13</f>
        <v>0</v>
      </c>
      <c r="L46" s="16">
        <f>SUM($K32:L32)/13</f>
        <v>0</v>
      </c>
      <c r="M46" s="16">
        <f>SUM($K32:M32)/13</f>
        <v>0</v>
      </c>
      <c r="N46" s="16">
        <f>SUM($K32:N32)/13</f>
        <v>0</v>
      </c>
      <c r="O46" s="16">
        <f>SUM($K32:O32)/13</f>
        <v>0</v>
      </c>
      <c r="P46" s="16">
        <f>SUM($K32:P32)/13</f>
        <v>0</v>
      </c>
      <c r="Q46" s="16">
        <f>SUM($K32:Q32)/13</f>
        <v>0</v>
      </c>
      <c r="R46" s="16">
        <f>SUM($K32:R32)/13</f>
        <v>0</v>
      </c>
      <c r="S46" s="16">
        <f>SUM($K32:S32)/13</f>
        <v>0</v>
      </c>
      <c r="T46" s="16">
        <f>SUM($K32:T32)/13</f>
        <v>0</v>
      </c>
      <c r="U46" s="16">
        <f>SUM($K32:U32)/13</f>
        <v>0</v>
      </c>
      <c r="V46" s="16">
        <f>SUM($K32:V32)/13</f>
        <v>0</v>
      </c>
      <c r="W46" s="16">
        <f t="shared" si="30"/>
        <v>386.53615384615387</v>
      </c>
      <c r="X46" s="16">
        <f t="shared" si="30"/>
        <v>773.07230769230773</v>
      </c>
      <c r="Y46" s="16">
        <f t="shared" si="30"/>
        <v>1159.6084615384616</v>
      </c>
      <c r="Z46" s="16">
        <f t="shared" si="30"/>
        <v>1546.1446153846155</v>
      </c>
      <c r="AA46" s="16">
        <f t="shared" si="30"/>
        <v>1932.6807692307693</v>
      </c>
      <c r="AB46" s="16">
        <f t="shared" si="30"/>
        <v>2319.2169230769232</v>
      </c>
      <c r="AC46" s="16">
        <f t="shared" si="30"/>
        <v>2705.7530769230771</v>
      </c>
      <c r="AD46" s="16">
        <f t="shared" si="30"/>
        <v>3092.2892307692309</v>
      </c>
      <c r="AE46" s="16">
        <f t="shared" si="30"/>
        <v>3478.8253846153848</v>
      </c>
      <c r="AF46" s="16">
        <f t="shared" si="30"/>
        <v>3865.3615384615387</v>
      </c>
      <c r="AG46" s="16">
        <f t="shared" si="31"/>
        <v>4251.8976923076925</v>
      </c>
      <c r="AH46" s="16">
        <f t="shared" si="31"/>
        <v>4638.4338461538464</v>
      </c>
      <c r="AI46" s="16">
        <f t="shared" si="31"/>
        <v>5024.97</v>
      </c>
      <c r="AJ46" s="16">
        <f t="shared" si="31"/>
        <v>5024.97</v>
      </c>
      <c r="AK46" s="16">
        <f t="shared" si="31"/>
        <v>5024.97</v>
      </c>
      <c r="AL46" s="16">
        <f t="shared" si="31"/>
        <v>5024.97</v>
      </c>
      <c r="AM46" s="16">
        <f t="shared" si="31"/>
        <v>5024.97</v>
      </c>
      <c r="AN46" s="16">
        <f t="shared" si="31"/>
        <v>5024.97</v>
      </c>
      <c r="AO46" s="16">
        <f t="shared" si="31"/>
        <v>5024.97</v>
      </c>
      <c r="AP46" s="16">
        <f t="shared" si="31"/>
        <v>5024.97</v>
      </c>
      <c r="AQ46" s="16">
        <f t="shared" si="32"/>
        <v>5024.97</v>
      </c>
      <c r="AR46" s="16">
        <f t="shared" si="32"/>
        <v>5024.97</v>
      </c>
      <c r="AS46" s="16">
        <f t="shared" si="32"/>
        <v>5024.97</v>
      </c>
      <c r="AT46" s="16">
        <f t="shared" si="32"/>
        <v>5024.97</v>
      </c>
      <c r="AU46" s="16">
        <f t="shared" si="32"/>
        <v>5024.97</v>
      </c>
      <c r="AV46" s="16">
        <f t="shared" si="32"/>
        <v>5024.97</v>
      </c>
      <c r="AW46" s="16">
        <f t="shared" si="32"/>
        <v>5024.97</v>
      </c>
      <c r="AX46" s="16">
        <f t="shared" si="32"/>
        <v>5024.97</v>
      </c>
      <c r="AY46" s="16">
        <f t="shared" si="32"/>
        <v>5024.97</v>
      </c>
      <c r="AZ46" s="16">
        <f t="shared" si="32"/>
        <v>5024.97</v>
      </c>
      <c r="BA46" s="16">
        <f t="shared" si="33"/>
        <v>5024.97</v>
      </c>
      <c r="BB46" s="16">
        <f t="shared" si="33"/>
        <v>5024.97</v>
      </c>
      <c r="BC46" s="16">
        <f t="shared" si="33"/>
        <v>5024.97</v>
      </c>
      <c r="BD46" s="16">
        <f t="shared" si="33"/>
        <v>5024.97</v>
      </c>
      <c r="BE46" s="16">
        <f t="shared" si="33"/>
        <v>5024.97</v>
      </c>
      <c r="BF46" s="16">
        <f t="shared" si="33"/>
        <v>5024.97</v>
      </c>
      <c r="BG46" s="16">
        <f t="shared" si="33"/>
        <v>5024.97</v>
      </c>
      <c r="BH46" s="16">
        <f t="shared" si="33"/>
        <v>5024.97</v>
      </c>
      <c r="BI46" s="16">
        <f t="shared" si="33"/>
        <v>5024.97</v>
      </c>
      <c r="BJ46" s="16">
        <f t="shared" si="33"/>
        <v>5024.97</v>
      </c>
      <c r="BK46" s="16">
        <f t="shared" si="34"/>
        <v>5024.97</v>
      </c>
      <c r="BL46" s="16">
        <f t="shared" si="34"/>
        <v>5024.97</v>
      </c>
      <c r="BM46" s="16">
        <f t="shared" si="34"/>
        <v>5024.97</v>
      </c>
      <c r="BN46" s="16">
        <f t="shared" si="34"/>
        <v>5024.97</v>
      </c>
      <c r="BO46" s="16">
        <f t="shared" si="34"/>
        <v>5024.97</v>
      </c>
      <c r="BP46" s="16">
        <f t="shared" si="34"/>
        <v>5024.97</v>
      </c>
      <c r="BQ46" s="16">
        <f t="shared" si="34"/>
        <v>5024.97</v>
      </c>
      <c r="BR46" s="16">
        <f t="shared" si="34"/>
        <v>5024.97</v>
      </c>
      <c r="BS46" s="16">
        <f t="shared" si="34"/>
        <v>5024.97</v>
      </c>
    </row>
    <row r="47" spans="1:71" x14ac:dyDescent="0.35">
      <c r="A47" s="15" t="str">
        <f t="shared" ref="A47:J47" si="37">A33</f>
        <v>Not in SYA</v>
      </c>
      <c r="B47" s="15" t="str">
        <f t="shared" si="37"/>
        <v>NEW-15699</v>
      </c>
      <c r="C47" s="15" t="str">
        <f t="shared" si="37"/>
        <v>Base Rates</v>
      </c>
      <c r="D47" s="15" t="str">
        <f t="shared" si="37"/>
        <v>CLEAN ENERGY &amp; EMERGING TECHNOLOGIES</v>
      </c>
      <c r="E47" s="15">
        <f t="shared" si="37"/>
        <v>34399</v>
      </c>
      <c r="F47" s="15" t="str">
        <f t="shared" si="37"/>
        <v>NEW-15699</v>
      </c>
      <c r="G47" s="15" t="str">
        <f t="shared" si="37"/>
        <v xml:space="preserve">Bullfrog Creek Solar Construction </v>
      </c>
      <c r="H47" s="15" t="str">
        <f t="shared" si="37"/>
        <v>Electric Other Production Plant</v>
      </c>
      <c r="I47" s="15" t="str">
        <f t="shared" si="37"/>
        <v>Bullfrog Creek Solar</v>
      </c>
      <c r="J47" s="15" t="str">
        <f t="shared" si="37"/>
        <v xml:space="preserve">Bullfrog Creek Solar Construction </v>
      </c>
      <c r="K47" s="16">
        <f>SUM($K33:K33)/13</f>
        <v>0</v>
      </c>
      <c r="L47" s="16">
        <f>SUM($K33:L33)/13</f>
        <v>0</v>
      </c>
      <c r="M47" s="16">
        <f>SUM($K33:M33)/13</f>
        <v>0</v>
      </c>
      <c r="N47" s="16">
        <f>SUM($K33:N33)/13</f>
        <v>0</v>
      </c>
      <c r="O47" s="16">
        <f>SUM($K33:O33)/13</f>
        <v>0</v>
      </c>
      <c r="P47" s="16">
        <f>SUM($K33:P33)/13</f>
        <v>0</v>
      </c>
      <c r="Q47" s="16">
        <f>SUM($K33:Q33)/13</f>
        <v>0</v>
      </c>
      <c r="R47" s="16">
        <f>SUM($K33:R33)/13</f>
        <v>0</v>
      </c>
      <c r="S47" s="16">
        <f>SUM($K33:S33)/13</f>
        <v>0</v>
      </c>
      <c r="T47" s="16">
        <f>SUM($K33:T33)/13</f>
        <v>0</v>
      </c>
      <c r="U47" s="16">
        <f>SUM($K33:U33)/13</f>
        <v>0</v>
      </c>
      <c r="V47" s="16">
        <f>SUM($K33:V33)/13</f>
        <v>0</v>
      </c>
      <c r="W47" s="16">
        <f t="shared" si="30"/>
        <v>0</v>
      </c>
      <c r="X47" s="16">
        <f t="shared" si="30"/>
        <v>317089.56</v>
      </c>
      <c r="Y47" s="16">
        <f t="shared" si="30"/>
        <v>634179.12</v>
      </c>
      <c r="Z47" s="16">
        <f t="shared" si="30"/>
        <v>951268.67999999993</v>
      </c>
      <c r="AA47" s="16">
        <f t="shared" si="30"/>
        <v>1268358.24</v>
      </c>
      <c r="AB47" s="16">
        <f t="shared" si="30"/>
        <v>1585447.7999999998</v>
      </c>
      <c r="AC47" s="16">
        <f t="shared" si="30"/>
        <v>1902537.3599999999</v>
      </c>
      <c r="AD47" s="16">
        <f t="shared" si="30"/>
        <v>2219626.92</v>
      </c>
      <c r="AE47" s="16">
        <f t="shared" si="30"/>
        <v>2536716.48</v>
      </c>
      <c r="AF47" s="16">
        <f t="shared" si="30"/>
        <v>2853806.04</v>
      </c>
      <c r="AG47" s="16">
        <f t="shared" si="31"/>
        <v>3170895.6000000006</v>
      </c>
      <c r="AH47" s="16">
        <f t="shared" si="31"/>
        <v>3487985.1600000006</v>
      </c>
      <c r="AI47" s="16">
        <f t="shared" si="31"/>
        <v>3805074.7200000007</v>
      </c>
      <c r="AJ47" s="16">
        <f t="shared" si="31"/>
        <v>4122164.2800000007</v>
      </c>
      <c r="AK47" s="16">
        <f t="shared" si="31"/>
        <v>4122164.2800000007</v>
      </c>
      <c r="AL47" s="16">
        <f t="shared" si="31"/>
        <v>4122164.2800000007</v>
      </c>
      <c r="AM47" s="16">
        <f t="shared" si="31"/>
        <v>4122164.2800000007</v>
      </c>
      <c r="AN47" s="16">
        <f t="shared" si="31"/>
        <v>4122164.2800000007</v>
      </c>
      <c r="AO47" s="16">
        <f t="shared" si="31"/>
        <v>4122164.2800000007</v>
      </c>
      <c r="AP47" s="16">
        <f t="shared" si="31"/>
        <v>4122164.2800000007</v>
      </c>
      <c r="AQ47" s="16">
        <f t="shared" si="32"/>
        <v>4122164.2800000007</v>
      </c>
      <c r="AR47" s="16">
        <f t="shared" si="32"/>
        <v>4122164.2800000007</v>
      </c>
      <c r="AS47" s="16">
        <f t="shared" si="32"/>
        <v>4122164.2800000007</v>
      </c>
      <c r="AT47" s="16">
        <f t="shared" si="32"/>
        <v>4122164.2800000007</v>
      </c>
      <c r="AU47" s="16">
        <f t="shared" si="32"/>
        <v>4122164.2800000007</v>
      </c>
      <c r="AV47" s="16">
        <f t="shared" si="32"/>
        <v>4122164.2800000007</v>
      </c>
      <c r="AW47" s="16">
        <f t="shared" si="32"/>
        <v>4122164.2800000007</v>
      </c>
      <c r="AX47" s="16">
        <f t="shared" si="32"/>
        <v>4122164.2800000007</v>
      </c>
      <c r="AY47" s="16">
        <f t="shared" si="32"/>
        <v>4122164.2800000007</v>
      </c>
      <c r="AZ47" s="16">
        <f t="shared" si="32"/>
        <v>4122164.2800000007</v>
      </c>
      <c r="BA47" s="16">
        <f t="shared" si="33"/>
        <v>4122164.2800000007</v>
      </c>
      <c r="BB47" s="16">
        <f t="shared" si="33"/>
        <v>4122164.2800000007</v>
      </c>
      <c r="BC47" s="16">
        <f t="shared" si="33"/>
        <v>4122164.2800000007</v>
      </c>
      <c r="BD47" s="16">
        <f t="shared" si="33"/>
        <v>4122164.2800000007</v>
      </c>
      <c r="BE47" s="16">
        <f t="shared" si="33"/>
        <v>4122164.2800000007</v>
      </c>
      <c r="BF47" s="16">
        <f t="shared" si="33"/>
        <v>4122164.2800000007</v>
      </c>
      <c r="BG47" s="16">
        <f t="shared" si="33"/>
        <v>4122164.2800000007</v>
      </c>
      <c r="BH47" s="16">
        <f t="shared" si="33"/>
        <v>4122164.2800000007</v>
      </c>
      <c r="BI47" s="16">
        <f t="shared" si="33"/>
        <v>4122164.2800000007</v>
      </c>
      <c r="BJ47" s="16">
        <f t="shared" si="33"/>
        <v>4122164.2800000007</v>
      </c>
      <c r="BK47" s="16">
        <f t="shared" si="34"/>
        <v>4122164.2800000007</v>
      </c>
      <c r="BL47" s="16">
        <f t="shared" si="34"/>
        <v>4122164.2800000007</v>
      </c>
      <c r="BM47" s="16">
        <f t="shared" si="34"/>
        <v>4122164.2800000007</v>
      </c>
      <c r="BN47" s="16">
        <f t="shared" si="34"/>
        <v>4122164.2800000007</v>
      </c>
      <c r="BO47" s="16">
        <f t="shared" si="34"/>
        <v>4122164.2800000007</v>
      </c>
      <c r="BP47" s="16">
        <f t="shared" si="34"/>
        <v>4122164.2800000007</v>
      </c>
      <c r="BQ47" s="16">
        <f t="shared" si="34"/>
        <v>4122164.2800000007</v>
      </c>
      <c r="BR47" s="16">
        <f t="shared" si="34"/>
        <v>4122164.2800000007</v>
      </c>
      <c r="BS47" s="16">
        <f t="shared" si="34"/>
        <v>4122164.2800000007</v>
      </c>
    </row>
    <row r="48" spans="1:71" x14ac:dyDescent="0.35">
      <c r="A48" s="15" t="str">
        <f t="shared" ref="A48:J48" si="38">A34</f>
        <v>Not in SYA</v>
      </c>
      <c r="B48" s="15" t="str">
        <f t="shared" si="38"/>
        <v>NEW-15806</v>
      </c>
      <c r="C48" s="15" t="str">
        <f t="shared" si="38"/>
        <v>Base Rates</v>
      </c>
      <c r="D48" s="15" t="str">
        <f t="shared" si="38"/>
        <v>CLEAN ENERGY &amp; EMERGING TECHNOLOGIES</v>
      </c>
      <c r="E48" s="15" t="str">
        <f t="shared" si="38"/>
        <v>T</v>
      </c>
      <c r="F48" s="15" t="str">
        <f t="shared" si="38"/>
        <v>NEW-15806</v>
      </c>
      <c r="G48" s="15" t="str">
        <f t="shared" si="38"/>
        <v>ED Solar - Bullfrog Creek Solar</v>
      </c>
      <c r="H48" s="15" t="str">
        <f t="shared" si="38"/>
        <v>Electric Transmission Plant</v>
      </c>
      <c r="I48" s="15" t="str">
        <f t="shared" si="38"/>
        <v>Transmission Lines</v>
      </c>
      <c r="J48" s="15" t="str">
        <f t="shared" si="38"/>
        <v>ED Solar - Bullfrog Creek Solar</v>
      </c>
      <c r="K48" s="16">
        <f>SUM($K34:K34)/13</f>
        <v>0</v>
      </c>
      <c r="L48" s="16">
        <f>SUM($K34:L34)/13</f>
        <v>0</v>
      </c>
      <c r="M48" s="16">
        <f>SUM($K34:M34)/13</f>
        <v>0</v>
      </c>
      <c r="N48" s="16">
        <f>SUM($K34:N34)/13</f>
        <v>0</v>
      </c>
      <c r="O48" s="16">
        <f>SUM($K34:O34)/13</f>
        <v>0</v>
      </c>
      <c r="P48" s="16">
        <f>SUM($K34:P34)/13</f>
        <v>0</v>
      </c>
      <c r="Q48" s="16">
        <f>SUM($K34:Q34)/13</f>
        <v>0</v>
      </c>
      <c r="R48" s="16">
        <f>SUM($K34:R34)/13</f>
        <v>0</v>
      </c>
      <c r="S48" s="16">
        <f>SUM($K34:S34)/13</f>
        <v>0</v>
      </c>
      <c r="T48" s="16">
        <f>SUM($K34:T34)/13</f>
        <v>0</v>
      </c>
      <c r="U48" s="16">
        <f>SUM($K34:U34)/13</f>
        <v>0</v>
      </c>
      <c r="V48" s="16">
        <f>SUM($K34:V34)/13</f>
        <v>0</v>
      </c>
      <c r="W48" s="16">
        <f t="shared" si="30"/>
        <v>7933.5146153846163</v>
      </c>
      <c r="X48" s="16">
        <f t="shared" si="30"/>
        <v>15867.029230769233</v>
      </c>
      <c r="Y48" s="16">
        <f t="shared" si="30"/>
        <v>23800.543846153851</v>
      </c>
      <c r="Z48" s="16">
        <f t="shared" si="30"/>
        <v>31734.058461538465</v>
      </c>
      <c r="AA48" s="16">
        <f t="shared" si="30"/>
        <v>39667.573076923079</v>
      </c>
      <c r="AB48" s="16">
        <f t="shared" si="30"/>
        <v>47601.087692307701</v>
      </c>
      <c r="AC48" s="16">
        <f t="shared" si="30"/>
        <v>55534.602307692323</v>
      </c>
      <c r="AD48" s="16">
        <f t="shared" si="30"/>
        <v>63468.116923076945</v>
      </c>
      <c r="AE48" s="16">
        <f t="shared" si="30"/>
        <v>71401.631538461559</v>
      </c>
      <c r="AF48" s="16">
        <f t="shared" si="30"/>
        <v>79335.146153846188</v>
      </c>
      <c r="AG48" s="16">
        <f t="shared" si="31"/>
        <v>87268.660769230788</v>
      </c>
      <c r="AH48" s="16">
        <f t="shared" si="31"/>
        <v>95202.175384615402</v>
      </c>
      <c r="AI48" s="16">
        <f t="shared" si="31"/>
        <v>103135.69000000002</v>
      </c>
      <c r="AJ48" s="16">
        <f t="shared" si="31"/>
        <v>103135.69000000002</v>
      </c>
      <c r="AK48" s="16">
        <f t="shared" si="31"/>
        <v>103135.69000000002</v>
      </c>
      <c r="AL48" s="16">
        <f t="shared" si="31"/>
        <v>103135.69000000002</v>
      </c>
      <c r="AM48" s="16">
        <f t="shared" si="31"/>
        <v>103135.69000000002</v>
      </c>
      <c r="AN48" s="16">
        <f t="shared" si="31"/>
        <v>103135.69000000002</v>
      </c>
      <c r="AO48" s="16">
        <f t="shared" si="31"/>
        <v>103135.69000000002</v>
      </c>
      <c r="AP48" s="16">
        <f t="shared" si="31"/>
        <v>103135.69000000002</v>
      </c>
      <c r="AQ48" s="16">
        <f t="shared" si="32"/>
        <v>103135.69000000002</v>
      </c>
      <c r="AR48" s="16">
        <f t="shared" si="32"/>
        <v>103135.69000000002</v>
      </c>
      <c r="AS48" s="16">
        <f t="shared" si="32"/>
        <v>103135.69000000002</v>
      </c>
      <c r="AT48" s="16">
        <f t="shared" si="32"/>
        <v>103135.69000000002</v>
      </c>
      <c r="AU48" s="16">
        <f t="shared" si="32"/>
        <v>103135.69000000002</v>
      </c>
      <c r="AV48" s="16">
        <f t="shared" si="32"/>
        <v>103135.69000000002</v>
      </c>
      <c r="AW48" s="16">
        <f t="shared" si="32"/>
        <v>103135.69000000002</v>
      </c>
      <c r="AX48" s="16">
        <f t="shared" si="32"/>
        <v>103135.69000000002</v>
      </c>
      <c r="AY48" s="16">
        <f t="shared" si="32"/>
        <v>103135.69000000002</v>
      </c>
      <c r="AZ48" s="16">
        <f t="shared" si="32"/>
        <v>103135.69000000002</v>
      </c>
      <c r="BA48" s="16">
        <f t="shared" si="33"/>
        <v>103135.69000000002</v>
      </c>
      <c r="BB48" s="16">
        <f t="shared" si="33"/>
        <v>103135.69000000002</v>
      </c>
      <c r="BC48" s="16">
        <f t="shared" si="33"/>
        <v>103135.69000000002</v>
      </c>
      <c r="BD48" s="16">
        <f t="shared" si="33"/>
        <v>103135.69000000002</v>
      </c>
      <c r="BE48" s="16">
        <f t="shared" si="33"/>
        <v>103135.69000000002</v>
      </c>
      <c r="BF48" s="16">
        <f t="shared" si="33"/>
        <v>103135.69000000002</v>
      </c>
      <c r="BG48" s="16">
        <f t="shared" si="33"/>
        <v>103135.69000000002</v>
      </c>
      <c r="BH48" s="16">
        <f t="shared" si="33"/>
        <v>103135.69000000002</v>
      </c>
      <c r="BI48" s="16">
        <f t="shared" si="33"/>
        <v>103135.69000000002</v>
      </c>
      <c r="BJ48" s="16">
        <f t="shared" si="33"/>
        <v>103135.69000000002</v>
      </c>
      <c r="BK48" s="16">
        <f t="shared" si="34"/>
        <v>103135.69000000002</v>
      </c>
      <c r="BL48" s="16">
        <f t="shared" si="34"/>
        <v>103135.69000000002</v>
      </c>
      <c r="BM48" s="16">
        <f t="shared" si="34"/>
        <v>103135.69000000002</v>
      </c>
      <c r="BN48" s="16">
        <f t="shared" si="34"/>
        <v>103135.69000000002</v>
      </c>
      <c r="BO48" s="16">
        <f t="shared" si="34"/>
        <v>103135.69000000002</v>
      </c>
      <c r="BP48" s="16">
        <f t="shared" si="34"/>
        <v>103135.69000000002</v>
      </c>
      <c r="BQ48" s="16">
        <f t="shared" si="34"/>
        <v>103135.69000000002</v>
      </c>
      <c r="BR48" s="16">
        <f t="shared" si="34"/>
        <v>103135.69000000002</v>
      </c>
      <c r="BS48" s="16">
        <f t="shared" si="34"/>
        <v>103135.69000000002</v>
      </c>
    </row>
    <row r="49" spans="1:71" x14ac:dyDescent="0.35">
      <c r="A49" s="15" t="str">
        <f t="shared" ref="A49:J49" si="39">A35</f>
        <v>Not in SYA</v>
      </c>
      <c r="B49" s="15" t="str">
        <f t="shared" si="39"/>
        <v>NEW-15806.1</v>
      </c>
      <c r="C49" s="15" t="str">
        <f t="shared" si="39"/>
        <v>Base Rates</v>
      </c>
      <c r="D49" s="15" t="str">
        <f t="shared" si="39"/>
        <v/>
      </c>
      <c r="E49" s="15" t="str">
        <f t="shared" si="39"/>
        <v>T</v>
      </c>
      <c r="F49" s="15" t="str">
        <f t="shared" si="39"/>
        <v>NEW-15806</v>
      </c>
      <c r="G49" s="15" t="str">
        <f t="shared" si="39"/>
        <v>ED Solar - Bullfrog Creek Solar</v>
      </c>
      <c r="H49" s="15" t="str">
        <f t="shared" si="39"/>
        <v>Electric Transmission Plant</v>
      </c>
      <c r="I49" s="15" t="str">
        <f t="shared" si="39"/>
        <v>Transmission Lines</v>
      </c>
      <c r="J49" s="15" t="str">
        <f t="shared" si="39"/>
        <v>ED Solar - Bullfrog Creek Solar</v>
      </c>
      <c r="K49" s="16">
        <f>SUM($K35:K35)/13</f>
        <v>0</v>
      </c>
      <c r="L49" s="16">
        <f>SUM($K35:L35)/13</f>
        <v>0</v>
      </c>
      <c r="M49" s="16">
        <f>SUM($K35:M35)/13</f>
        <v>0</v>
      </c>
      <c r="N49" s="16">
        <f>SUM($K35:N35)/13</f>
        <v>0</v>
      </c>
      <c r="O49" s="16">
        <f>SUM($K35:O35)/13</f>
        <v>0</v>
      </c>
      <c r="P49" s="16">
        <f>SUM($K35:P35)/13</f>
        <v>0</v>
      </c>
      <c r="Q49" s="16">
        <f>SUM($K35:Q35)/13</f>
        <v>0</v>
      </c>
      <c r="R49" s="16">
        <f>SUM($K35:R35)/13</f>
        <v>0</v>
      </c>
      <c r="S49" s="16">
        <f>SUM($K35:S35)/13</f>
        <v>0</v>
      </c>
      <c r="T49" s="16">
        <f>SUM($K35:T35)/13</f>
        <v>0</v>
      </c>
      <c r="U49" s="16">
        <f>SUM($K35:U35)/13</f>
        <v>0</v>
      </c>
      <c r="V49" s="16">
        <f>SUM($K35:V35)/13</f>
        <v>0</v>
      </c>
      <c r="W49" s="16">
        <f t="shared" si="30"/>
        <v>712144.70384615369</v>
      </c>
      <c r="X49" s="16">
        <f t="shared" si="30"/>
        <v>1424289.4076923074</v>
      </c>
      <c r="Y49" s="16">
        <f t="shared" si="30"/>
        <v>2136434.1115384614</v>
      </c>
      <c r="Z49" s="16">
        <f t="shared" si="30"/>
        <v>2848578.8153846147</v>
      </c>
      <c r="AA49" s="16">
        <f t="shared" si="30"/>
        <v>3560723.5192307686</v>
      </c>
      <c r="AB49" s="16">
        <f t="shared" si="30"/>
        <v>4272868.2230769228</v>
      </c>
      <c r="AC49" s="16">
        <f t="shared" si="30"/>
        <v>4985012.9269230757</v>
      </c>
      <c r="AD49" s="16">
        <f t="shared" si="30"/>
        <v>5697157.6307692295</v>
      </c>
      <c r="AE49" s="16">
        <f t="shared" si="30"/>
        <v>6409302.3346153842</v>
      </c>
      <c r="AF49" s="16">
        <f t="shared" si="30"/>
        <v>7121447.038461538</v>
      </c>
      <c r="AG49" s="16">
        <f t="shared" si="31"/>
        <v>7833591.7423076928</v>
      </c>
      <c r="AH49" s="16">
        <f t="shared" si="31"/>
        <v>8545736.4461538475</v>
      </c>
      <c r="AI49" s="16">
        <f t="shared" si="31"/>
        <v>9257881.1500000022</v>
      </c>
      <c r="AJ49" s="16">
        <f t="shared" si="31"/>
        <v>9257881.1500000022</v>
      </c>
      <c r="AK49" s="16">
        <f t="shared" si="31"/>
        <v>9257881.1500000022</v>
      </c>
      <c r="AL49" s="16">
        <f t="shared" si="31"/>
        <v>9257881.1500000022</v>
      </c>
      <c r="AM49" s="16">
        <f t="shared" si="31"/>
        <v>9257881.1500000022</v>
      </c>
      <c r="AN49" s="16">
        <f t="shared" si="31"/>
        <v>9257881.1500000022</v>
      </c>
      <c r="AO49" s="16">
        <f t="shared" si="31"/>
        <v>9257881.1500000022</v>
      </c>
      <c r="AP49" s="16">
        <f t="shared" si="31"/>
        <v>9257881.1500000022</v>
      </c>
      <c r="AQ49" s="16">
        <f t="shared" si="32"/>
        <v>9257881.1500000022</v>
      </c>
      <c r="AR49" s="16">
        <f t="shared" si="32"/>
        <v>9257881.1500000022</v>
      </c>
      <c r="AS49" s="16">
        <f t="shared" si="32"/>
        <v>9257881.1500000022</v>
      </c>
      <c r="AT49" s="16">
        <f t="shared" si="32"/>
        <v>9257881.1500000022</v>
      </c>
      <c r="AU49" s="16">
        <f t="shared" si="32"/>
        <v>9257881.1500000022</v>
      </c>
      <c r="AV49" s="16">
        <f t="shared" si="32"/>
        <v>9257881.1500000022</v>
      </c>
      <c r="AW49" s="16">
        <f t="shared" si="32"/>
        <v>9257881.1500000022</v>
      </c>
      <c r="AX49" s="16">
        <f t="shared" si="32"/>
        <v>9257881.1500000022</v>
      </c>
      <c r="AY49" s="16">
        <f t="shared" si="32"/>
        <v>9257881.1500000022</v>
      </c>
      <c r="AZ49" s="16">
        <f t="shared" si="32"/>
        <v>9257881.1500000022</v>
      </c>
      <c r="BA49" s="16">
        <f t="shared" si="33"/>
        <v>9257881.1500000022</v>
      </c>
      <c r="BB49" s="16">
        <f t="shared" si="33"/>
        <v>9257881.1500000022</v>
      </c>
      <c r="BC49" s="16">
        <f t="shared" si="33"/>
        <v>9257881.1500000022</v>
      </c>
      <c r="BD49" s="16">
        <f t="shared" si="33"/>
        <v>9257881.1500000022</v>
      </c>
      <c r="BE49" s="16">
        <f t="shared" si="33"/>
        <v>9257881.1500000022</v>
      </c>
      <c r="BF49" s="16">
        <f t="shared" si="33"/>
        <v>9257881.1500000022</v>
      </c>
      <c r="BG49" s="16">
        <f t="shared" si="33"/>
        <v>9257881.1500000022</v>
      </c>
      <c r="BH49" s="16">
        <f t="shared" si="33"/>
        <v>9257881.1500000022</v>
      </c>
      <c r="BI49" s="16">
        <f t="shared" si="33"/>
        <v>9257881.1500000022</v>
      </c>
      <c r="BJ49" s="16">
        <f t="shared" si="33"/>
        <v>9257881.1500000022</v>
      </c>
      <c r="BK49" s="16">
        <f t="shared" si="34"/>
        <v>9257881.1500000022</v>
      </c>
      <c r="BL49" s="16">
        <f t="shared" si="34"/>
        <v>9257881.1500000022</v>
      </c>
      <c r="BM49" s="16">
        <f t="shared" si="34"/>
        <v>9257881.1500000022</v>
      </c>
      <c r="BN49" s="16">
        <f t="shared" si="34"/>
        <v>9257881.1500000022</v>
      </c>
      <c r="BO49" s="16">
        <f t="shared" si="34"/>
        <v>9257881.1500000022</v>
      </c>
      <c r="BP49" s="16">
        <f t="shared" si="34"/>
        <v>9257881.1500000022</v>
      </c>
      <c r="BQ49" s="16">
        <f t="shared" si="34"/>
        <v>9257881.1500000022</v>
      </c>
      <c r="BR49" s="16">
        <f t="shared" si="34"/>
        <v>9257881.1500000022</v>
      </c>
      <c r="BS49" s="16">
        <f t="shared" si="34"/>
        <v>9257881.1500000022</v>
      </c>
    </row>
    <row r="50" spans="1:71" x14ac:dyDescent="0.35">
      <c r="A50" s="15" t="str">
        <f t="shared" ref="A50:J50" si="40">A36</f>
        <v>Not in SYA</v>
      </c>
      <c r="B50" s="15" t="str">
        <f t="shared" si="40"/>
        <v>NEW-15806.10</v>
      </c>
      <c r="C50" s="15" t="str">
        <f t="shared" si="40"/>
        <v>Base Rates</v>
      </c>
      <c r="D50" s="15" t="str">
        <f t="shared" si="40"/>
        <v>ED-Transmission-Substation-Equipment</v>
      </c>
      <c r="E50" s="15" t="str">
        <f t="shared" si="40"/>
        <v>T</v>
      </c>
      <c r="F50" s="15" t="str">
        <f t="shared" si="40"/>
        <v>NEW-15806</v>
      </c>
      <c r="G50" s="15" t="str">
        <f t="shared" si="40"/>
        <v>ED Solar - Bullfrog Creek Solar</v>
      </c>
      <c r="H50" s="15" t="str">
        <f t="shared" si="40"/>
        <v>Electric Transmission Plant</v>
      </c>
      <c r="I50" s="15" t="str">
        <f t="shared" si="40"/>
        <v>Transmission Substation</v>
      </c>
      <c r="J50" s="15" t="str">
        <f t="shared" si="40"/>
        <v>ED Solar - Bullfrog Creek Solar</v>
      </c>
      <c r="K50" s="16">
        <f>SUM($K36:K36)/13</f>
        <v>0</v>
      </c>
      <c r="L50" s="16">
        <f>SUM($K36:L36)/13</f>
        <v>0</v>
      </c>
      <c r="M50" s="16">
        <f>SUM($K36:M36)/13</f>
        <v>0</v>
      </c>
      <c r="N50" s="16">
        <f>SUM($K36:N36)/13</f>
        <v>0</v>
      </c>
      <c r="O50" s="16">
        <f>SUM($K36:O36)/13</f>
        <v>0</v>
      </c>
      <c r="P50" s="16">
        <f>SUM($K36:P36)/13</f>
        <v>0</v>
      </c>
      <c r="Q50" s="16">
        <f>SUM($K36:Q36)/13</f>
        <v>0</v>
      </c>
      <c r="R50" s="16">
        <f>SUM($K36:R36)/13</f>
        <v>0</v>
      </c>
      <c r="S50" s="16">
        <f>SUM($K36:S36)/13</f>
        <v>0</v>
      </c>
      <c r="T50" s="16">
        <f>SUM($K36:T36)/13</f>
        <v>0</v>
      </c>
      <c r="U50" s="16">
        <f>SUM($K36:U36)/13</f>
        <v>0</v>
      </c>
      <c r="V50" s="16">
        <f>SUM($K36:V36)/13</f>
        <v>0</v>
      </c>
      <c r="W50" s="16">
        <f t="shared" si="30"/>
        <v>106.56461538461538</v>
      </c>
      <c r="X50" s="16">
        <f t="shared" si="30"/>
        <v>213.12923076923076</v>
      </c>
      <c r="Y50" s="16">
        <f t="shared" si="30"/>
        <v>319.6938461538461</v>
      </c>
      <c r="Z50" s="16">
        <f t="shared" si="30"/>
        <v>426.25846153846152</v>
      </c>
      <c r="AA50" s="16">
        <f t="shared" si="30"/>
        <v>532.82307692307688</v>
      </c>
      <c r="AB50" s="16">
        <f t="shared" si="30"/>
        <v>639.38769230769219</v>
      </c>
      <c r="AC50" s="16">
        <f t="shared" si="30"/>
        <v>745.95230769230761</v>
      </c>
      <c r="AD50" s="16">
        <f t="shared" si="30"/>
        <v>852.51692307692304</v>
      </c>
      <c r="AE50" s="16">
        <f t="shared" si="30"/>
        <v>959.08153846153846</v>
      </c>
      <c r="AF50" s="16">
        <f t="shared" si="30"/>
        <v>1065.6461538461538</v>
      </c>
      <c r="AG50" s="16">
        <f t="shared" si="31"/>
        <v>1172.2107692307693</v>
      </c>
      <c r="AH50" s="16">
        <f t="shared" si="31"/>
        <v>1278.7753846153844</v>
      </c>
      <c r="AI50" s="16">
        <f t="shared" si="31"/>
        <v>1385.34</v>
      </c>
      <c r="AJ50" s="16">
        <f t="shared" si="31"/>
        <v>1385.34</v>
      </c>
      <c r="AK50" s="16">
        <f t="shared" si="31"/>
        <v>1385.34</v>
      </c>
      <c r="AL50" s="16">
        <f t="shared" si="31"/>
        <v>1385.34</v>
      </c>
      <c r="AM50" s="16">
        <f t="shared" si="31"/>
        <v>1385.34</v>
      </c>
      <c r="AN50" s="16">
        <f t="shared" si="31"/>
        <v>1385.34</v>
      </c>
      <c r="AO50" s="16">
        <f t="shared" si="31"/>
        <v>1385.34</v>
      </c>
      <c r="AP50" s="16">
        <f t="shared" si="31"/>
        <v>1385.34</v>
      </c>
      <c r="AQ50" s="16">
        <f t="shared" si="32"/>
        <v>1385.34</v>
      </c>
      <c r="AR50" s="16">
        <f t="shared" si="32"/>
        <v>1385.34</v>
      </c>
      <c r="AS50" s="16">
        <f t="shared" si="32"/>
        <v>1385.34</v>
      </c>
      <c r="AT50" s="16">
        <f t="shared" si="32"/>
        <v>1385.34</v>
      </c>
      <c r="AU50" s="16">
        <f t="shared" si="32"/>
        <v>1385.34</v>
      </c>
      <c r="AV50" s="16">
        <f t="shared" si="32"/>
        <v>1385.34</v>
      </c>
      <c r="AW50" s="16">
        <f t="shared" si="32"/>
        <v>1385.34</v>
      </c>
      <c r="AX50" s="16">
        <f t="shared" si="32"/>
        <v>1385.34</v>
      </c>
      <c r="AY50" s="16">
        <f t="shared" si="32"/>
        <v>1385.34</v>
      </c>
      <c r="AZ50" s="16">
        <f t="shared" si="32"/>
        <v>1385.34</v>
      </c>
      <c r="BA50" s="16">
        <f t="shared" si="33"/>
        <v>1385.34</v>
      </c>
      <c r="BB50" s="16">
        <f t="shared" si="33"/>
        <v>1385.34</v>
      </c>
      <c r="BC50" s="16">
        <f t="shared" si="33"/>
        <v>1385.34</v>
      </c>
      <c r="BD50" s="16">
        <f t="shared" si="33"/>
        <v>1385.34</v>
      </c>
      <c r="BE50" s="16">
        <f t="shared" si="33"/>
        <v>1385.34</v>
      </c>
      <c r="BF50" s="16">
        <f t="shared" si="33"/>
        <v>1385.34</v>
      </c>
      <c r="BG50" s="16">
        <f t="shared" si="33"/>
        <v>1385.34</v>
      </c>
      <c r="BH50" s="16">
        <f t="shared" si="33"/>
        <v>1385.34</v>
      </c>
      <c r="BI50" s="16">
        <f t="shared" si="33"/>
        <v>1385.34</v>
      </c>
      <c r="BJ50" s="16">
        <f t="shared" si="33"/>
        <v>1385.34</v>
      </c>
      <c r="BK50" s="16">
        <f t="shared" si="34"/>
        <v>1385.34</v>
      </c>
      <c r="BL50" s="16">
        <f t="shared" si="34"/>
        <v>1385.34</v>
      </c>
      <c r="BM50" s="16">
        <f t="shared" si="34"/>
        <v>1385.34</v>
      </c>
      <c r="BN50" s="16">
        <f t="shared" si="34"/>
        <v>1385.34</v>
      </c>
      <c r="BO50" s="16">
        <f t="shared" si="34"/>
        <v>1385.34</v>
      </c>
      <c r="BP50" s="16">
        <f t="shared" si="34"/>
        <v>1385.34</v>
      </c>
      <c r="BQ50" s="16">
        <f t="shared" si="34"/>
        <v>1385.34</v>
      </c>
      <c r="BR50" s="16">
        <f t="shared" si="34"/>
        <v>1385.34</v>
      </c>
      <c r="BS50" s="16">
        <f t="shared" si="34"/>
        <v>1385.34</v>
      </c>
    </row>
    <row r="51" spans="1:71" x14ac:dyDescent="0.35">
      <c r="A51" s="15" t="str">
        <f t="shared" ref="A51:J51" si="41">A37</f>
        <v>Not in SYA</v>
      </c>
      <c r="B51" s="15" t="str">
        <f t="shared" si="41"/>
        <v>NEW-15806.9</v>
      </c>
      <c r="C51" s="15" t="str">
        <f t="shared" si="41"/>
        <v>Base Rates</v>
      </c>
      <c r="D51" s="15" t="str">
        <f t="shared" si="41"/>
        <v/>
      </c>
      <c r="E51" s="15" t="str">
        <f t="shared" si="41"/>
        <v>D</v>
      </c>
      <c r="F51" s="15" t="str">
        <f t="shared" si="41"/>
        <v>NEW-15806</v>
      </c>
      <c r="G51" s="15" t="str">
        <f t="shared" si="41"/>
        <v>ED Solar - Bullfrog Creek Solar</v>
      </c>
      <c r="H51" s="15" t="str">
        <f t="shared" si="41"/>
        <v>Electric Distribution Plant</v>
      </c>
      <c r="I51" s="15" t="str">
        <f t="shared" si="41"/>
        <v>Transmission Substation</v>
      </c>
      <c r="J51" s="15" t="str">
        <f t="shared" si="41"/>
        <v>ED Solar - Bullfrog Creek Solar</v>
      </c>
      <c r="K51" s="16">
        <f>SUM($K37:K37)/13</f>
        <v>0</v>
      </c>
      <c r="L51" s="16">
        <f>SUM($K37:L37)/13</f>
        <v>0</v>
      </c>
      <c r="M51" s="16">
        <f>SUM($K37:M37)/13</f>
        <v>0</v>
      </c>
      <c r="N51" s="16">
        <f>SUM($K37:N37)/13</f>
        <v>0</v>
      </c>
      <c r="O51" s="16">
        <f>SUM($K37:O37)/13</f>
        <v>0</v>
      </c>
      <c r="P51" s="16">
        <f>SUM($K37:P37)/13</f>
        <v>0</v>
      </c>
      <c r="Q51" s="16">
        <f>SUM($K37:Q37)/13</f>
        <v>0</v>
      </c>
      <c r="R51" s="16">
        <f>SUM($K37:R37)/13</f>
        <v>0</v>
      </c>
      <c r="S51" s="16">
        <f>SUM($K37:S37)/13</f>
        <v>0</v>
      </c>
      <c r="T51" s="16">
        <f>SUM($K37:T37)/13</f>
        <v>0</v>
      </c>
      <c r="U51" s="16">
        <f>SUM($K37:U37)/13</f>
        <v>0</v>
      </c>
      <c r="V51" s="16">
        <f>SUM($K37:V37)/13</f>
        <v>0</v>
      </c>
      <c r="W51" s="16">
        <f t="shared" si="30"/>
        <v>116.8923076923077</v>
      </c>
      <c r="X51" s="16">
        <f t="shared" si="30"/>
        <v>233.78461538461539</v>
      </c>
      <c r="Y51" s="16">
        <f t="shared" si="30"/>
        <v>350.67692307692312</v>
      </c>
      <c r="Z51" s="16">
        <f t="shared" si="30"/>
        <v>467.56923076923078</v>
      </c>
      <c r="AA51" s="16">
        <f t="shared" si="30"/>
        <v>584.46153846153857</v>
      </c>
      <c r="AB51" s="16">
        <f t="shared" si="30"/>
        <v>701.35384615384623</v>
      </c>
      <c r="AC51" s="16">
        <f t="shared" si="30"/>
        <v>818.2461538461539</v>
      </c>
      <c r="AD51" s="16">
        <f t="shared" si="30"/>
        <v>935.13846153846157</v>
      </c>
      <c r="AE51" s="16">
        <f t="shared" si="30"/>
        <v>1052.0307692307692</v>
      </c>
      <c r="AF51" s="16">
        <f t="shared" si="30"/>
        <v>1168.9230769230771</v>
      </c>
      <c r="AG51" s="16">
        <f t="shared" si="31"/>
        <v>1285.8153846153848</v>
      </c>
      <c r="AH51" s="16">
        <f t="shared" si="31"/>
        <v>1402.7076923076925</v>
      </c>
      <c r="AI51" s="16">
        <f t="shared" si="31"/>
        <v>1519.6</v>
      </c>
      <c r="AJ51" s="16">
        <f t="shared" si="31"/>
        <v>1519.6</v>
      </c>
      <c r="AK51" s="16">
        <f t="shared" si="31"/>
        <v>1519.6</v>
      </c>
      <c r="AL51" s="16">
        <f t="shared" si="31"/>
        <v>1519.6</v>
      </c>
      <c r="AM51" s="16">
        <f t="shared" si="31"/>
        <v>1519.6</v>
      </c>
      <c r="AN51" s="16">
        <f t="shared" si="31"/>
        <v>1519.6</v>
      </c>
      <c r="AO51" s="16">
        <f t="shared" si="31"/>
        <v>1519.6</v>
      </c>
      <c r="AP51" s="16">
        <f t="shared" si="31"/>
        <v>1519.6</v>
      </c>
      <c r="AQ51" s="16">
        <f t="shared" si="32"/>
        <v>1519.6</v>
      </c>
      <c r="AR51" s="16">
        <f t="shared" si="32"/>
        <v>1519.6</v>
      </c>
      <c r="AS51" s="16">
        <f t="shared" si="32"/>
        <v>1519.6</v>
      </c>
      <c r="AT51" s="16">
        <f t="shared" si="32"/>
        <v>1519.6</v>
      </c>
      <c r="AU51" s="16">
        <f t="shared" si="32"/>
        <v>1519.6</v>
      </c>
      <c r="AV51" s="16">
        <f t="shared" si="32"/>
        <v>1519.6</v>
      </c>
      <c r="AW51" s="16">
        <f t="shared" si="32"/>
        <v>1519.6</v>
      </c>
      <c r="AX51" s="16">
        <f t="shared" si="32"/>
        <v>1519.6</v>
      </c>
      <c r="AY51" s="16">
        <f t="shared" si="32"/>
        <v>1519.6</v>
      </c>
      <c r="AZ51" s="16">
        <f t="shared" si="32"/>
        <v>1519.6</v>
      </c>
      <c r="BA51" s="16">
        <f t="shared" si="33"/>
        <v>1519.6</v>
      </c>
      <c r="BB51" s="16">
        <f t="shared" si="33"/>
        <v>1519.6</v>
      </c>
      <c r="BC51" s="16">
        <f t="shared" si="33"/>
        <v>1519.6</v>
      </c>
      <c r="BD51" s="16">
        <f t="shared" si="33"/>
        <v>1519.6</v>
      </c>
      <c r="BE51" s="16">
        <f t="shared" si="33"/>
        <v>1519.6</v>
      </c>
      <c r="BF51" s="16">
        <f t="shared" si="33"/>
        <v>1519.6</v>
      </c>
      <c r="BG51" s="16">
        <f t="shared" si="33"/>
        <v>1519.6</v>
      </c>
      <c r="BH51" s="16">
        <f t="shared" si="33"/>
        <v>1519.6</v>
      </c>
      <c r="BI51" s="16">
        <f t="shared" si="33"/>
        <v>1519.6</v>
      </c>
      <c r="BJ51" s="16">
        <f t="shared" si="33"/>
        <v>1519.6</v>
      </c>
      <c r="BK51" s="16">
        <f t="shared" si="34"/>
        <v>1519.6</v>
      </c>
      <c r="BL51" s="16">
        <f t="shared" si="34"/>
        <v>1519.6</v>
      </c>
      <c r="BM51" s="16">
        <f t="shared" si="34"/>
        <v>1519.6</v>
      </c>
      <c r="BN51" s="16">
        <f t="shared" si="34"/>
        <v>1519.6</v>
      </c>
      <c r="BO51" s="16">
        <f t="shared" si="34"/>
        <v>1519.6</v>
      </c>
      <c r="BP51" s="16">
        <f t="shared" si="34"/>
        <v>1519.6</v>
      </c>
      <c r="BQ51" s="16">
        <f t="shared" si="34"/>
        <v>1519.6</v>
      </c>
      <c r="BR51" s="16">
        <f t="shared" si="34"/>
        <v>1519.6</v>
      </c>
      <c r="BS51" s="16">
        <f t="shared" si="34"/>
        <v>1519.6</v>
      </c>
    </row>
    <row r="52" spans="1:71" x14ac:dyDescent="0.35">
      <c r="E52" s="50"/>
    </row>
    <row r="53" spans="1:71" ht="15" thickBot="1" x14ac:dyDescent="0.4">
      <c r="E53" s="50"/>
      <c r="I53" s="69"/>
      <c r="J53" s="52" t="s">
        <v>159</v>
      </c>
      <c r="K53" s="70">
        <f t="shared" ref="K53:AP53" si="42">SUM(K44:K52)</f>
        <v>0</v>
      </c>
      <c r="L53" s="70">
        <f t="shared" si="42"/>
        <v>0</v>
      </c>
      <c r="M53" s="70">
        <f t="shared" si="42"/>
        <v>0</v>
      </c>
      <c r="N53" s="70">
        <f t="shared" si="42"/>
        <v>0</v>
      </c>
      <c r="O53" s="70">
        <f t="shared" si="42"/>
        <v>0</v>
      </c>
      <c r="P53" s="70">
        <f t="shared" si="42"/>
        <v>0</v>
      </c>
      <c r="Q53" s="70">
        <f t="shared" si="42"/>
        <v>0</v>
      </c>
      <c r="R53" s="70">
        <f t="shared" si="42"/>
        <v>0</v>
      </c>
      <c r="S53" s="70">
        <f t="shared" si="42"/>
        <v>0</v>
      </c>
      <c r="T53" s="70">
        <f t="shared" si="42"/>
        <v>0</v>
      </c>
      <c r="U53" s="70">
        <f t="shared" si="42"/>
        <v>0</v>
      </c>
      <c r="V53" s="70">
        <f t="shared" si="42"/>
        <v>0</v>
      </c>
      <c r="W53" s="70">
        <f t="shared" si="42"/>
        <v>8392636.0446153861</v>
      </c>
      <c r="X53" s="70">
        <f t="shared" si="42"/>
        <v>17111630.880000003</v>
      </c>
      <c r="Y53" s="70">
        <f t="shared" si="42"/>
        <v>25838318.023076925</v>
      </c>
      <c r="Z53" s="70">
        <f t="shared" si="42"/>
        <v>34572697.47384616</v>
      </c>
      <c r="AA53" s="70">
        <f t="shared" si="42"/>
        <v>43312500.00153847</v>
      </c>
      <c r="AB53" s="70">
        <f t="shared" si="42"/>
        <v>52056760.789230779</v>
      </c>
      <c r="AC53" s="70">
        <f t="shared" si="42"/>
        <v>60801021.576923087</v>
      </c>
      <c r="AD53" s="70">
        <f t="shared" si="42"/>
        <v>69545282.364615396</v>
      </c>
      <c r="AE53" s="70">
        <f t="shared" si="42"/>
        <v>78289543.152307704</v>
      </c>
      <c r="AF53" s="70">
        <f t="shared" si="42"/>
        <v>87033803.940000027</v>
      </c>
      <c r="AG53" s="70">
        <f t="shared" si="42"/>
        <v>95778064.727692321</v>
      </c>
      <c r="AH53" s="70">
        <f t="shared" si="42"/>
        <v>104522325.51538464</v>
      </c>
      <c r="AI53" s="83">
        <f t="shared" si="42"/>
        <v>113266586.30307694</v>
      </c>
      <c r="AJ53" s="70">
        <f t="shared" si="42"/>
        <v>113618211.04615386</v>
      </c>
      <c r="AK53" s="70">
        <f t="shared" si="42"/>
        <v>113643476.99846156</v>
      </c>
      <c r="AL53" s="70">
        <f t="shared" si="42"/>
        <v>113661050.64307693</v>
      </c>
      <c r="AM53" s="70">
        <f t="shared" si="42"/>
        <v>113670931.98000002</v>
      </c>
      <c r="AN53" s="70">
        <f t="shared" si="42"/>
        <v>113675390.24000001</v>
      </c>
      <c r="AO53" s="70">
        <f t="shared" si="42"/>
        <v>113675390.24000001</v>
      </c>
      <c r="AP53" s="70">
        <f t="shared" si="42"/>
        <v>113675390.24000001</v>
      </c>
      <c r="AQ53" s="70">
        <f t="shared" ref="AQ53:BS53" si="43">SUM(AQ44:AQ52)</f>
        <v>113675390.24000001</v>
      </c>
      <c r="AR53" s="70">
        <f t="shared" si="43"/>
        <v>113675390.24000001</v>
      </c>
      <c r="AS53" s="70">
        <f t="shared" si="43"/>
        <v>113675390.24000001</v>
      </c>
      <c r="AT53" s="70">
        <f t="shared" si="43"/>
        <v>113675390.24000001</v>
      </c>
      <c r="AU53" s="70">
        <f t="shared" si="43"/>
        <v>113675390.24000001</v>
      </c>
      <c r="AV53" s="70">
        <f t="shared" si="43"/>
        <v>113675390.24000001</v>
      </c>
      <c r="AW53" s="70">
        <f t="shared" si="43"/>
        <v>113675390.24000001</v>
      </c>
      <c r="AX53" s="70">
        <f t="shared" si="43"/>
        <v>113675390.24000001</v>
      </c>
      <c r="AY53" s="70">
        <f t="shared" si="43"/>
        <v>113675390.24000001</v>
      </c>
      <c r="AZ53" s="70">
        <f t="shared" si="43"/>
        <v>113675390.24000001</v>
      </c>
      <c r="BA53" s="70">
        <f t="shared" si="43"/>
        <v>113675390.24000001</v>
      </c>
      <c r="BB53" s="70">
        <f t="shared" si="43"/>
        <v>113675390.24000001</v>
      </c>
      <c r="BC53" s="70">
        <f t="shared" si="43"/>
        <v>113675390.24000001</v>
      </c>
      <c r="BD53" s="70">
        <f t="shared" si="43"/>
        <v>113675390.24000001</v>
      </c>
      <c r="BE53" s="70">
        <f t="shared" si="43"/>
        <v>113675390.24000001</v>
      </c>
      <c r="BF53" s="70">
        <f t="shared" si="43"/>
        <v>113675390.24000001</v>
      </c>
      <c r="BG53" s="70">
        <f t="shared" si="43"/>
        <v>113675390.24000001</v>
      </c>
      <c r="BH53" s="70">
        <f t="shared" si="43"/>
        <v>113675390.24000001</v>
      </c>
      <c r="BI53" s="70">
        <f t="shared" si="43"/>
        <v>113675390.24000001</v>
      </c>
      <c r="BJ53" s="70">
        <f t="shared" si="43"/>
        <v>113675390.24000001</v>
      </c>
      <c r="BK53" s="70">
        <f t="shared" si="43"/>
        <v>113675390.24000001</v>
      </c>
      <c r="BL53" s="70">
        <f t="shared" si="43"/>
        <v>113675390.24000001</v>
      </c>
      <c r="BM53" s="70">
        <f t="shared" si="43"/>
        <v>113675390.24000001</v>
      </c>
      <c r="BN53" s="70">
        <f t="shared" si="43"/>
        <v>113675390.24000001</v>
      </c>
      <c r="BO53" s="70">
        <f t="shared" si="43"/>
        <v>113675390.24000001</v>
      </c>
      <c r="BP53" s="70">
        <f t="shared" si="43"/>
        <v>113675390.24000001</v>
      </c>
      <c r="BQ53" s="70">
        <f t="shared" si="43"/>
        <v>113675390.24000001</v>
      </c>
      <c r="BR53" s="70">
        <f t="shared" si="43"/>
        <v>113675390.24000001</v>
      </c>
      <c r="BS53" s="70">
        <f t="shared" si="43"/>
        <v>113675390.24000001</v>
      </c>
    </row>
    <row r="54" spans="1:71" ht="15" thickTop="1" x14ac:dyDescent="0.35"/>
    <row r="56" spans="1:71" x14ac:dyDescent="0.35">
      <c r="A56" s="56" t="s">
        <v>133</v>
      </c>
      <c r="B56" s="56" t="s">
        <v>134</v>
      </c>
      <c r="C56" s="56" t="s">
        <v>136</v>
      </c>
      <c r="D56" s="56">
        <v>300</v>
      </c>
      <c r="E56" s="56" t="s">
        <v>137</v>
      </c>
      <c r="F56" s="67" t="s">
        <v>138</v>
      </c>
      <c r="G56" s="56" t="s">
        <v>139</v>
      </c>
      <c r="H56" s="56" t="s">
        <v>140</v>
      </c>
      <c r="I56" s="56" t="s">
        <v>141</v>
      </c>
      <c r="J56" s="67" t="s">
        <v>160</v>
      </c>
      <c r="K56" s="67" t="s">
        <v>161</v>
      </c>
      <c r="L56" s="59">
        <v>202401</v>
      </c>
      <c r="M56" s="59">
        <v>202402</v>
      </c>
      <c r="N56" s="59">
        <v>202403</v>
      </c>
      <c r="O56" s="59">
        <v>202404</v>
      </c>
      <c r="P56" s="59">
        <v>202405</v>
      </c>
      <c r="Q56" s="59">
        <v>202406</v>
      </c>
      <c r="R56" s="59">
        <v>202407</v>
      </c>
      <c r="S56" s="59">
        <v>202408</v>
      </c>
      <c r="T56" s="59">
        <v>202409</v>
      </c>
      <c r="U56" s="59">
        <v>202410</v>
      </c>
      <c r="V56" s="59">
        <v>202411</v>
      </c>
      <c r="W56" s="59">
        <v>202412</v>
      </c>
      <c r="X56" s="59">
        <v>202501</v>
      </c>
      <c r="Y56" s="59">
        <v>202502</v>
      </c>
      <c r="Z56" s="59">
        <v>202503</v>
      </c>
      <c r="AA56" s="59">
        <v>202504</v>
      </c>
      <c r="AB56" s="59">
        <v>202505</v>
      </c>
      <c r="AC56" s="59">
        <v>202506</v>
      </c>
      <c r="AD56" s="59">
        <v>202507</v>
      </c>
      <c r="AE56" s="59">
        <v>202508</v>
      </c>
      <c r="AF56" s="59">
        <v>202509</v>
      </c>
      <c r="AG56" s="59">
        <v>202510</v>
      </c>
      <c r="AH56" s="59">
        <v>202511</v>
      </c>
      <c r="AI56" s="59">
        <v>202512</v>
      </c>
      <c r="AJ56" s="59">
        <v>202601</v>
      </c>
      <c r="AK56" s="59">
        <v>202602</v>
      </c>
      <c r="AL56" s="59">
        <v>202603</v>
      </c>
      <c r="AM56" s="59">
        <v>202604</v>
      </c>
      <c r="AN56" s="59">
        <v>202605</v>
      </c>
      <c r="AO56" s="59">
        <v>202606</v>
      </c>
      <c r="AP56" s="59">
        <v>202607</v>
      </c>
      <c r="AQ56" s="59">
        <v>202608</v>
      </c>
      <c r="AR56" s="59">
        <v>202609</v>
      </c>
      <c r="AS56" s="59">
        <v>202610</v>
      </c>
      <c r="AT56" s="59">
        <v>202611</v>
      </c>
      <c r="AU56" s="59">
        <v>202612</v>
      </c>
      <c r="AV56" s="59">
        <v>202701</v>
      </c>
      <c r="AW56" s="59">
        <v>202702</v>
      </c>
      <c r="AX56" s="59">
        <v>202703</v>
      </c>
      <c r="AY56" s="59">
        <v>202704</v>
      </c>
      <c r="AZ56" s="59">
        <v>202705</v>
      </c>
      <c r="BA56" s="59">
        <v>202706</v>
      </c>
      <c r="BB56" s="59">
        <v>202707</v>
      </c>
      <c r="BC56" s="59">
        <v>202708</v>
      </c>
      <c r="BD56" s="59">
        <v>202709</v>
      </c>
      <c r="BE56" s="59">
        <v>202710</v>
      </c>
      <c r="BF56" s="59">
        <v>202711</v>
      </c>
      <c r="BG56" s="59">
        <v>202712</v>
      </c>
      <c r="BH56" s="59">
        <v>202801</v>
      </c>
      <c r="BI56" s="59">
        <v>202802</v>
      </c>
      <c r="BJ56" s="59">
        <v>202803</v>
      </c>
      <c r="BK56" s="59">
        <v>202804</v>
      </c>
      <c r="BL56" s="59">
        <v>202805</v>
      </c>
      <c r="BM56" s="59">
        <v>202806</v>
      </c>
      <c r="BN56" s="59">
        <v>202807</v>
      </c>
      <c r="BO56" s="59">
        <v>202808</v>
      </c>
      <c r="BP56" s="59">
        <v>202809</v>
      </c>
      <c r="BQ56" s="59">
        <v>202810</v>
      </c>
      <c r="BR56" s="59">
        <v>202811</v>
      </c>
      <c r="BS56" s="59">
        <v>202812</v>
      </c>
    </row>
    <row r="57" spans="1:71" x14ac:dyDescent="0.35">
      <c r="A57" s="15" t="str">
        <f>'Wave 3 Bullfrog Creek'!A16</f>
        <v>Not in SYA</v>
      </c>
      <c r="B57" s="15" t="str">
        <f>'Wave 3 Bullfrog Creek'!B16</f>
        <v>A2879292</v>
      </c>
      <c r="C57" s="15" t="str">
        <f>'Wave 3 Bullfrog Creek'!D16</f>
        <v/>
      </c>
      <c r="D57" s="15">
        <f>'Wave 3 Bullfrog Creek'!E16</f>
        <v>34399</v>
      </c>
      <c r="E57" s="15" t="str">
        <f>'Wave 3 Bullfrog Creek'!F16</f>
        <v>NEW-15699</v>
      </c>
      <c r="F57" s="15" t="str">
        <f>'Wave 3 Bullfrog Creek'!G16</f>
        <v xml:space="preserve">Bullfrog Creek Solar Construction </v>
      </c>
      <c r="G57" s="15" t="str">
        <f>'Wave 3 Bullfrog Creek'!H16</f>
        <v>Electric Other Production Plant</v>
      </c>
      <c r="H57" s="15" t="str">
        <f>'Wave 3 Bullfrog Creek'!I16</f>
        <v>Bullfrog Creek Solar</v>
      </c>
      <c r="I57" s="15" t="str">
        <f>'Wave 3 Bullfrog Creek'!J16</f>
        <v xml:space="preserve">Bullfrog Creek Solar Construction </v>
      </c>
      <c r="J57" s="71">
        <v>2.9000000000000001E-2</v>
      </c>
      <c r="K57" s="71">
        <v>3.39E-2</v>
      </c>
      <c r="L57" s="16">
        <f>'Wave 3 Bullfrog Creek'!K30*$J57/12</f>
        <v>0</v>
      </c>
      <c r="M57" s="16">
        <f>'Wave 3 Bullfrog Creek'!L30*$J57/12</f>
        <v>0</v>
      </c>
      <c r="N57" s="16">
        <f>'Wave 3 Bullfrog Creek'!M30*$J57/12</f>
        <v>0</v>
      </c>
      <c r="O57" s="16">
        <f>'Wave 3 Bullfrog Creek'!N30*$J57/12</f>
        <v>0</v>
      </c>
      <c r="P57" s="16">
        <f>'Wave 3 Bullfrog Creek'!O30*$J57/12</f>
        <v>0</v>
      </c>
      <c r="Q57" s="16">
        <f>'Wave 3 Bullfrog Creek'!P30*$J57/12</f>
        <v>0</v>
      </c>
      <c r="R57" s="16">
        <f>'Wave 3 Bullfrog Creek'!Q30*$J57/12</f>
        <v>0</v>
      </c>
      <c r="S57" s="16">
        <f>'Wave 3 Bullfrog Creek'!R30*$J57/12</f>
        <v>0</v>
      </c>
      <c r="T57" s="16">
        <f>'Wave 3 Bullfrog Creek'!S30*$J57/12</f>
        <v>0</v>
      </c>
      <c r="U57" s="16">
        <f>'Wave 3 Bullfrog Creek'!T30*$J57/12</f>
        <v>0</v>
      </c>
      <c r="V57" s="16">
        <f>'Wave 3 Bullfrog Creek'!U30*$J57/12</f>
        <v>0</v>
      </c>
      <c r="W57" s="16">
        <f>'Wave 3 Bullfrog Creek'!V30*$J57/12</f>
        <v>0</v>
      </c>
      <c r="X57" s="16">
        <f>'Wave 3 Bullfrog Creek'!W30*$K57/12</f>
        <v>281656.04704174999</v>
      </c>
      <c r="Y57" s="16">
        <f>'Wave 3 Bullfrog Creek'!X30*$K57/12</f>
        <v>281996.45954175002</v>
      </c>
      <c r="Z57" s="16">
        <f>'Wave 3 Bullfrog Creek'!Y30*$K57/12</f>
        <v>282278.95954175002</v>
      </c>
      <c r="AA57" s="16">
        <f>'Wave 3 Bullfrog Creek'!Z30*$K57/12</f>
        <v>282561.45954175002</v>
      </c>
      <c r="AB57" s="16">
        <f>'Wave 3 Bullfrog Creek'!AA30*$K57/12</f>
        <v>282760.62204175</v>
      </c>
      <c r="AC57" s="16">
        <f>'Wave 3 Bullfrog Creek'!AB30*$K57/12</f>
        <v>282924.35164025001</v>
      </c>
      <c r="AD57" s="16">
        <f>'Wave 3 Bullfrog Creek'!AC30*$K57/12</f>
        <v>282924.35164025001</v>
      </c>
      <c r="AE57" s="16">
        <f>'Wave 3 Bullfrog Creek'!AD30*$K57/12</f>
        <v>282924.35164025001</v>
      </c>
      <c r="AF57" s="16">
        <f>'Wave 3 Bullfrog Creek'!AE30*$K57/12</f>
        <v>282924.35164025001</v>
      </c>
      <c r="AG57" s="16">
        <f>'Wave 3 Bullfrog Creek'!AF30*$K57/12</f>
        <v>282924.35164025001</v>
      </c>
      <c r="AH57" s="16">
        <f>'Wave 3 Bullfrog Creek'!AG30*$K57/12</f>
        <v>282924.35164025001</v>
      </c>
      <c r="AI57" s="16">
        <f>'Wave 3 Bullfrog Creek'!AH30*$K57/12</f>
        <v>282924.35164025001</v>
      </c>
      <c r="AJ57" s="16">
        <f>'Wave 3 Bullfrog Creek'!AI30*$K57/12</f>
        <v>282924.35164025001</v>
      </c>
      <c r="AK57" s="16">
        <f>'Wave 3 Bullfrog Creek'!AJ30*$K57/12</f>
        <v>282924.35164025001</v>
      </c>
      <c r="AL57" s="16">
        <f>'Wave 3 Bullfrog Creek'!AK30*$K57/12</f>
        <v>282924.35164025001</v>
      </c>
      <c r="AM57" s="16">
        <f>'Wave 3 Bullfrog Creek'!AL30*$K57/12</f>
        <v>282924.35164025001</v>
      </c>
      <c r="AN57" s="16">
        <f>'Wave 3 Bullfrog Creek'!AM30*$K57/12</f>
        <v>282924.35164025001</v>
      </c>
      <c r="AO57" s="16">
        <f>'Wave 3 Bullfrog Creek'!AN30*$K57/12</f>
        <v>282924.35164025001</v>
      </c>
      <c r="AP57" s="16">
        <f>'Wave 3 Bullfrog Creek'!AO30*$K57/12</f>
        <v>282924.35164025001</v>
      </c>
      <c r="AQ57" s="16">
        <f>'Wave 3 Bullfrog Creek'!AP30*$K57/12</f>
        <v>282924.35164025001</v>
      </c>
      <c r="AR57" s="16">
        <f>'Wave 3 Bullfrog Creek'!AQ30*$K57/12</f>
        <v>282924.35164025001</v>
      </c>
      <c r="AS57" s="16">
        <f>'Wave 3 Bullfrog Creek'!AR30*$K57/12</f>
        <v>282924.35164025001</v>
      </c>
      <c r="AT57" s="16">
        <f>'Wave 3 Bullfrog Creek'!AS30*$K57/12</f>
        <v>282924.35164025001</v>
      </c>
      <c r="AU57" s="16">
        <f>'Wave 3 Bullfrog Creek'!AT30*$K57/12</f>
        <v>282924.35164025001</v>
      </c>
      <c r="AV57" s="16">
        <f>'Wave 3 Bullfrog Creek'!AU30*$K57/12</f>
        <v>282924.35164025001</v>
      </c>
      <c r="AW57" s="16">
        <f>'Wave 3 Bullfrog Creek'!AV30*$K57/12</f>
        <v>282924.35164025001</v>
      </c>
      <c r="AX57" s="16">
        <f>'Wave 3 Bullfrog Creek'!AW30*$K57/12</f>
        <v>282924.35164025001</v>
      </c>
      <c r="AY57" s="16">
        <f>'Wave 3 Bullfrog Creek'!AX30*$K57/12</f>
        <v>282924.35164025001</v>
      </c>
      <c r="AZ57" s="16">
        <f>'Wave 3 Bullfrog Creek'!AY30*$K57/12</f>
        <v>282924.35164025001</v>
      </c>
      <c r="BA57" s="16">
        <f>'Wave 3 Bullfrog Creek'!AZ30*$K57/12</f>
        <v>282924.35164025001</v>
      </c>
      <c r="BB57" s="16">
        <f>'Wave 3 Bullfrog Creek'!BA30*$K57/12</f>
        <v>282924.35164025001</v>
      </c>
      <c r="BC57" s="16">
        <f>'Wave 3 Bullfrog Creek'!BB30*$K57/12</f>
        <v>282924.35164025001</v>
      </c>
      <c r="BD57" s="16">
        <f>'Wave 3 Bullfrog Creek'!BC30*$K57/12</f>
        <v>282924.35164025001</v>
      </c>
      <c r="BE57" s="16">
        <f>'Wave 3 Bullfrog Creek'!BD30*$K57/12</f>
        <v>282924.35164025001</v>
      </c>
      <c r="BF57" s="16">
        <f>'Wave 3 Bullfrog Creek'!BE30*$K57/12</f>
        <v>282924.35164025001</v>
      </c>
      <c r="BG57" s="16">
        <f>'Wave 3 Bullfrog Creek'!BF30*$K57/12</f>
        <v>282924.35164025001</v>
      </c>
      <c r="BH57" s="16">
        <f>'Wave 3 Bullfrog Creek'!BG30*$K57/12</f>
        <v>282924.35164025001</v>
      </c>
      <c r="BI57" s="16">
        <f>'Wave 3 Bullfrog Creek'!BH30*$K57/12</f>
        <v>282924.35164025001</v>
      </c>
      <c r="BJ57" s="16">
        <f>'Wave 3 Bullfrog Creek'!BI30*$K57/12</f>
        <v>282924.35164025001</v>
      </c>
      <c r="BK57" s="16">
        <f>'Wave 3 Bullfrog Creek'!BJ30*$K57/12</f>
        <v>282924.35164025001</v>
      </c>
      <c r="BL57" s="16">
        <f>'Wave 3 Bullfrog Creek'!BK30*$K57/12</f>
        <v>282924.35164025001</v>
      </c>
      <c r="BM57" s="16">
        <f>'Wave 3 Bullfrog Creek'!BL30*$K57/12</f>
        <v>282924.35164025001</v>
      </c>
      <c r="BN57" s="16">
        <f>'Wave 3 Bullfrog Creek'!BM30*$K57/12</f>
        <v>282924.35164025001</v>
      </c>
      <c r="BO57" s="16">
        <f>'Wave 3 Bullfrog Creek'!BN30*$K57/12</f>
        <v>282924.35164025001</v>
      </c>
      <c r="BP57" s="16">
        <f>'Wave 3 Bullfrog Creek'!BO30*$K57/12</f>
        <v>282924.35164025001</v>
      </c>
      <c r="BQ57" s="16">
        <f>'Wave 3 Bullfrog Creek'!BP30*$K57/12</f>
        <v>282924.35164025001</v>
      </c>
      <c r="BR57" s="16">
        <f>'Wave 3 Bullfrog Creek'!BQ30*$K57/12</f>
        <v>282924.35164025001</v>
      </c>
      <c r="BS57" s="16">
        <f>'Wave 3 Bullfrog Creek'!BR30*$K57/12</f>
        <v>282924.35164025001</v>
      </c>
    </row>
    <row r="58" spans="1:71" x14ac:dyDescent="0.35">
      <c r="A58" s="15" t="str">
        <f>'Wave 3 Bullfrog Creek'!A17</f>
        <v>Not in SYA</v>
      </c>
      <c r="B58" s="15" t="str">
        <f>'Wave 3 Bullfrog Creek'!B17</f>
        <v>A2887761</v>
      </c>
      <c r="C58" s="15" t="str">
        <f>'Wave 3 Bullfrog Creek'!D17</f>
        <v/>
      </c>
      <c r="D58" s="15">
        <f>'Wave 3 Bullfrog Creek'!E17</f>
        <v>34399</v>
      </c>
      <c r="E58" s="15" t="str">
        <f>'Wave 3 Bullfrog Creek'!F17</f>
        <v>NEW-15806</v>
      </c>
      <c r="F58" s="15" t="str">
        <f>'Wave 3 Bullfrog Creek'!G17</f>
        <v>ED Solar - Bullfrog Creek Solar</v>
      </c>
      <c r="G58" s="15" t="str">
        <f>'Wave 3 Bullfrog Creek'!H17</f>
        <v>Electric Other Production Plant</v>
      </c>
      <c r="H58" s="15" t="str">
        <f>'Wave 3 Bullfrog Creek'!I17</f>
        <v>Bullfrog Creek Solar</v>
      </c>
      <c r="I58" s="15" t="str">
        <f>'Wave 3 Bullfrog Creek'!J17</f>
        <v>ED Solar - Bullfrog Creek Solar</v>
      </c>
      <c r="J58" s="71">
        <v>2.9000000000000001E-2</v>
      </c>
      <c r="K58" s="71">
        <v>3.39E-2</v>
      </c>
      <c r="L58" s="16">
        <f>'Wave 3 Bullfrog Creek'!K31*$J58/12</f>
        <v>0</v>
      </c>
      <c r="M58" s="16">
        <f>'Wave 3 Bullfrog Creek'!L31*$J58/12</f>
        <v>0</v>
      </c>
      <c r="N58" s="16">
        <f>'Wave 3 Bullfrog Creek'!M31*$J58/12</f>
        <v>0</v>
      </c>
      <c r="O58" s="16">
        <f>'Wave 3 Bullfrog Creek'!N31*$J58/12</f>
        <v>0</v>
      </c>
      <c r="P58" s="16">
        <f>'Wave 3 Bullfrog Creek'!O31*$J58/12</f>
        <v>0</v>
      </c>
      <c r="Q58" s="16">
        <f>'Wave 3 Bullfrog Creek'!P31*$J58/12</f>
        <v>0</v>
      </c>
      <c r="R58" s="16">
        <f>'Wave 3 Bullfrog Creek'!Q31*$J58/12</f>
        <v>0</v>
      </c>
      <c r="S58" s="16">
        <f>'Wave 3 Bullfrog Creek'!R31*$J58/12</f>
        <v>0</v>
      </c>
      <c r="T58" s="16">
        <f>'Wave 3 Bullfrog Creek'!S31*$J58/12</f>
        <v>0</v>
      </c>
      <c r="U58" s="16">
        <f>'Wave 3 Bullfrog Creek'!T31*$J58/12</f>
        <v>0</v>
      </c>
      <c r="V58" s="16">
        <f>'Wave 3 Bullfrog Creek'!U31*$J58/12</f>
        <v>0</v>
      </c>
      <c r="W58" s="16">
        <f>'Wave 3 Bullfrog Creek'!V31*$J58/12</f>
        <v>0</v>
      </c>
      <c r="X58" s="16">
        <f>'Wave 3 Bullfrog Creek'!W31*$K58/12</f>
        <v>96.237127999999984</v>
      </c>
      <c r="Y58" s="16">
        <f>'Wave 3 Bullfrog Creek'!X31*$K58/12</f>
        <v>96.237127999999984</v>
      </c>
      <c r="Z58" s="16">
        <f>'Wave 3 Bullfrog Creek'!Y31*$K58/12</f>
        <v>96.237127999999984</v>
      </c>
      <c r="AA58" s="16">
        <f>'Wave 3 Bullfrog Creek'!Z31*$K58/12</f>
        <v>96.237127999999984</v>
      </c>
      <c r="AB58" s="16">
        <f>'Wave 3 Bullfrog Creek'!AA31*$K58/12</f>
        <v>96.237127999999984</v>
      </c>
      <c r="AC58" s="16">
        <f>'Wave 3 Bullfrog Creek'!AB31*$K58/12</f>
        <v>96.237127999999984</v>
      </c>
      <c r="AD58" s="16">
        <f>'Wave 3 Bullfrog Creek'!AC31*$K58/12</f>
        <v>96.237127999999984</v>
      </c>
      <c r="AE58" s="16">
        <f>'Wave 3 Bullfrog Creek'!AD31*$K58/12</f>
        <v>96.237127999999984</v>
      </c>
      <c r="AF58" s="16">
        <f>'Wave 3 Bullfrog Creek'!AE31*$K58/12</f>
        <v>96.237127999999984</v>
      </c>
      <c r="AG58" s="16">
        <f>'Wave 3 Bullfrog Creek'!AF31*$K58/12</f>
        <v>96.237127999999984</v>
      </c>
      <c r="AH58" s="16">
        <f>'Wave 3 Bullfrog Creek'!AG31*$K58/12</f>
        <v>96.237127999999984</v>
      </c>
      <c r="AI58" s="16">
        <f>'Wave 3 Bullfrog Creek'!AH31*$K58/12</f>
        <v>96.237127999999984</v>
      </c>
      <c r="AJ58" s="16">
        <f>'Wave 3 Bullfrog Creek'!AI31*$K58/12</f>
        <v>96.237127999999984</v>
      </c>
      <c r="AK58" s="16">
        <f>'Wave 3 Bullfrog Creek'!AJ31*$K58/12</f>
        <v>96.237127999999984</v>
      </c>
      <c r="AL58" s="16">
        <f>'Wave 3 Bullfrog Creek'!AK31*$K58/12</f>
        <v>96.237127999999984</v>
      </c>
      <c r="AM58" s="16">
        <f>'Wave 3 Bullfrog Creek'!AL31*$K58/12</f>
        <v>96.237127999999984</v>
      </c>
      <c r="AN58" s="16">
        <f>'Wave 3 Bullfrog Creek'!AM31*$K58/12</f>
        <v>96.237127999999984</v>
      </c>
      <c r="AO58" s="16">
        <f>'Wave 3 Bullfrog Creek'!AN31*$K58/12</f>
        <v>96.237127999999984</v>
      </c>
      <c r="AP58" s="16">
        <f>'Wave 3 Bullfrog Creek'!AO31*$K58/12</f>
        <v>96.237127999999984</v>
      </c>
      <c r="AQ58" s="16">
        <f>'Wave 3 Bullfrog Creek'!AP31*$K58/12</f>
        <v>96.237127999999984</v>
      </c>
      <c r="AR58" s="16">
        <f>'Wave 3 Bullfrog Creek'!AQ31*$K58/12</f>
        <v>96.237127999999984</v>
      </c>
      <c r="AS58" s="16">
        <f>'Wave 3 Bullfrog Creek'!AR31*$K58/12</f>
        <v>96.237127999999984</v>
      </c>
      <c r="AT58" s="16">
        <f>'Wave 3 Bullfrog Creek'!AS31*$K58/12</f>
        <v>96.237127999999984</v>
      </c>
      <c r="AU58" s="16">
        <f>'Wave 3 Bullfrog Creek'!AT31*$K58/12</f>
        <v>96.237127999999984</v>
      </c>
      <c r="AV58" s="16">
        <f>'Wave 3 Bullfrog Creek'!AU31*$K58/12</f>
        <v>96.237127999999984</v>
      </c>
      <c r="AW58" s="16">
        <f>'Wave 3 Bullfrog Creek'!AV31*$K58/12</f>
        <v>96.237127999999984</v>
      </c>
      <c r="AX58" s="16">
        <f>'Wave 3 Bullfrog Creek'!AW31*$K58/12</f>
        <v>96.237127999999984</v>
      </c>
      <c r="AY58" s="16">
        <f>'Wave 3 Bullfrog Creek'!AX31*$K58/12</f>
        <v>96.237127999999984</v>
      </c>
      <c r="AZ58" s="16">
        <f>'Wave 3 Bullfrog Creek'!AY31*$K58/12</f>
        <v>96.237127999999984</v>
      </c>
      <c r="BA58" s="16">
        <f>'Wave 3 Bullfrog Creek'!AZ31*$K58/12</f>
        <v>96.237127999999984</v>
      </c>
      <c r="BB58" s="16">
        <f>'Wave 3 Bullfrog Creek'!BA31*$K58/12</f>
        <v>96.237127999999984</v>
      </c>
      <c r="BC58" s="16">
        <f>'Wave 3 Bullfrog Creek'!BB31*$K58/12</f>
        <v>96.237127999999984</v>
      </c>
      <c r="BD58" s="16">
        <f>'Wave 3 Bullfrog Creek'!BC31*$K58/12</f>
        <v>96.237127999999984</v>
      </c>
      <c r="BE58" s="16">
        <f>'Wave 3 Bullfrog Creek'!BD31*$K58/12</f>
        <v>96.237127999999984</v>
      </c>
      <c r="BF58" s="16">
        <f>'Wave 3 Bullfrog Creek'!BE31*$K58/12</f>
        <v>96.237127999999984</v>
      </c>
      <c r="BG58" s="16">
        <f>'Wave 3 Bullfrog Creek'!BF31*$K58/12</f>
        <v>96.237127999999984</v>
      </c>
      <c r="BH58" s="16">
        <f>'Wave 3 Bullfrog Creek'!BG31*$K58/12</f>
        <v>96.237127999999984</v>
      </c>
      <c r="BI58" s="16">
        <f>'Wave 3 Bullfrog Creek'!BH31*$K58/12</f>
        <v>96.237127999999984</v>
      </c>
      <c r="BJ58" s="16">
        <f>'Wave 3 Bullfrog Creek'!BI31*$K58/12</f>
        <v>96.237127999999984</v>
      </c>
      <c r="BK58" s="16">
        <f>'Wave 3 Bullfrog Creek'!BJ31*$K58/12</f>
        <v>96.237127999999984</v>
      </c>
      <c r="BL58" s="16">
        <f>'Wave 3 Bullfrog Creek'!BK31*$K58/12</f>
        <v>96.237127999999984</v>
      </c>
      <c r="BM58" s="16">
        <f>'Wave 3 Bullfrog Creek'!BL31*$K58/12</f>
        <v>96.237127999999984</v>
      </c>
      <c r="BN58" s="16">
        <f>'Wave 3 Bullfrog Creek'!BM31*$K58/12</f>
        <v>96.237127999999984</v>
      </c>
      <c r="BO58" s="16">
        <f>'Wave 3 Bullfrog Creek'!BN31*$K58/12</f>
        <v>96.237127999999984</v>
      </c>
      <c r="BP58" s="16">
        <f>'Wave 3 Bullfrog Creek'!BO31*$K58/12</f>
        <v>96.237127999999984</v>
      </c>
      <c r="BQ58" s="16">
        <f>'Wave 3 Bullfrog Creek'!BP31*$K58/12</f>
        <v>96.237127999999984</v>
      </c>
      <c r="BR58" s="16">
        <f>'Wave 3 Bullfrog Creek'!BQ31*$K58/12</f>
        <v>96.237127999999984</v>
      </c>
      <c r="BS58" s="16">
        <f>'Wave 3 Bullfrog Creek'!BR31*$K58/12</f>
        <v>96.237127999999984</v>
      </c>
    </row>
    <row r="59" spans="1:71" x14ac:dyDescent="0.35">
      <c r="A59" s="15" t="str">
        <f>'Wave 3 Bullfrog Creek'!A18</f>
        <v>Not in SYA</v>
      </c>
      <c r="B59" s="15" t="str">
        <f>'Wave 3 Bullfrog Creek'!B18</f>
        <v>A2897097</v>
      </c>
      <c r="C59" s="15" t="str">
        <f>'Wave 3 Bullfrog Creek'!D18</f>
        <v/>
      </c>
      <c r="D59" s="15" t="str">
        <f>'Wave 3 Bullfrog Creek'!E18</f>
        <v>T</v>
      </c>
      <c r="E59" s="15" t="str">
        <f>'Wave 3 Bullfrog Creek'!F18</f>
        <v>NEW-15806</v>
      </c>
      <c r="F59" s="15" t="str">
        <f>'Wave 3 Bullfrog Creek'!G18</f>
        <v>ED Solar - Bullfrog Creek Solar</v>
      </c>
      <c r="G59" s="15" t="str">
        <f>'Wave 3 Bullfrog Creek'!H18</f>
        <v>Electric Transmission Plant</v>
      </c>
      <c r="H59" s="15" t="str">
        <f>'Wave 3 Bullfrog Creek'!I18</f>
        <v>Transmission Lines</v>
      </c>
      <c r="I59" s="15" t="str">
        <f>'Wave 3 Bullfrog Creek'!J18</f>
        <v>ED Solar - Bullfrog Creek Solar</v>
      </c>
      <c r="J59" s="71">
        <v>2.5999999999999999E-2</v>
      </c>
      <c r="K59" s="71">
        <v>2.6100000000000002E-2</v>
      </c>
      <c r="L59" s="16">
        <f>'Wave 3 Bullfrog Creek'!K32*$J59/12</f>
        <v>0</v>
      </c>
      <c r="M59" s="16">
        <f>'Wave 3 Bullfrog Creek'!L32*$J59/12</f>
        <v>0</v>
      </c>
      <c r="N59" s="16">
        <f>'Wave 3 Bullfrog Creek'!M32*$J59/12</f>
        <v>0</v>
      </c>
      <c r="O59" s="16">
        <f>'Wave 3 Bullfrog Creek'!N32*$J59/12</f>
        <v>0</v>
      </c>
      <c r="P59" s="16">
        <f>'Wave 3 Bullfrog Creek'!O32*$J59/12</f>
        <v>0</v>
      </c>
      <c r="Q59" s="16">
        <f>'Wave 3 Bullfrog Creek'!P32*$J59/12</f>
        <v>0</v>
      </c>
      <c r="R59" s="16">
        <f>'Wave 3 Bullfrog Creek'!Q32*$J59/12</f>
        <v>0</v>
      </c>
      <c r="S59" s="16">
        <f>'Wave 3 Bullfrog Creek'!R32*$J59/12</f>
        <v>0</v>
      </c>
      <c r="T59" s="16">
        <f>'Wave 3 Bullfrog Creek'!S32*$J59/12</f>
        <v>0</v>
      </c>
      <c r="U59" s="16">
        <f>'Wave 3 Bullfrog Creek'!T32*$J59/12</f>
        <v>0</v>
      </c>
      <c r="V59" s="16">
        <f>'Wave 3 Bullfrog Creek'!U32*$J59/12</f>
        <v>0</v>
      </c>
      <c r="W59" s="16">
        <f>'Wave 3 Bullfrog Creek'!V32*$J59/12</f>
        <v>0</v>
      </c>
      <c r="X59" s="16">
        <f>'Wave 3 Bullfrog Creek'!W32*$K59/12</f>
        <v>10.929309750000002</v>
      </c>
      <c r="Y59" s="16">
        <f>'Wave 3 Bullfrog Creek'!X32*$K59/12</f>
        <v>10.929309750000002</v>
      </c>
      <c r="Z59" s="16">
        <f>'Wave 3 Bullfrog Creek'!Y32*$K59/12</f>
        <v>10.929309750000002</v>
      </c>
      <c r="AA59" s="16">
        <f>'Wave 3 Bullfrog Creek'!Z32*$K59/12</f>
        <v>10.929309750000002</v>
      </c>
      <c r="AB59" s="16">
        <f>'Wave 3 Bullfrog Creek'!AA32*$K59/12</f>
        <v>10.929309750000002</v>
      </c>
      <c r="AC59" s="16">
        <f>'Wave 3 Bullfrog Creek'!AB32*$K59/12</f>
        <v>10.929309750000002</v>
      </c>
      <c r="AD59" s="16">
        <f>'Wave 3 Bullfrog Creek'!AC32*$K59/12</f>
        <v>10.929309750000002</v>
      </c>
      <c r="AE59" s="16">
        <f>'Wave 3 Bullfrog Creek'!AD32*$K59/12</f>
        <v>10.929309750000002</v>
      </c>
      <c r="AF59" s="16">
        <f>'Wave 3 Bullfrog Creek'!AE32*$K59/12</f>
        <v>10.929309750000002</v>
      </c>
      <c r="AG59" s="16">
        <f>'Wave 3 Bullfrog Creek'!AF32*$K59/12</f>
        <v>10.929309750000002</v>
      </c>
      <c r="AH59" s="16">
        <f>'Wave 3 Bullfrog Creek'!AG32*$K59/12</f>
        <v>10.929309750000002</v>
      </c>
      <c r="AI59" s="16">
        <f>'Wave 3 Bullfrog Creek'!AH32*$K59/12</f>
        <v>10.929309750000002</v>
      </c>
      <c r="AJ59" s="16">
        <f>'Wave 3 Bullfrog Creek'!AI32*$K59/12</f>
        <v>10.929309750000002</v>
      </c>
      <c r="AK59" s="16">
        <f>'Wave 3 Bullfrog Creek'!AJ32*$K59/12</f>
        <v>10.929309750000002</v>
      </c>
      <c r="AL59" s="16">
        <f>'Wave 3 Bullfrog Creek'!AK32*$K59/12</f>
        <v>10.929309750000002</v>
      </c>
      <c r="AM59" s="16">
        <f>'Wave 3 Bullfrog Creek'!AL32*$K59/12</f>
        <v>10.929309750000002</v>
      </c>
      <c r="AN59" s="16">
        <f>'Wave 3 Bullfrog Creek'!AM32*$K59/12</f>
        <v>10.929309750000002</v>
      </c>
      <c r="AO59" s="16">
        <f>'Wave 3 Bullfrog Creek'!AN32*$K59/12</f>
        <v>10.929309750000002</v>
      </c>
      <c r="AP59" s="16">
        <f>'Wave 3 Bullfrog Creek'!AO32*$K59/12</f>
        <v>10.929309750000002</v>
      </c>
      <c r="AQ59" s="16">
        <f>'Wave 3 Bullfrog Creek'!AP32*$K59/12</f>
        <v>10.929309750000002</v>
      </c>
      <c r="AR59" s="16">
        <f>'Wave 3 Bullfrog Creek'!AQ32*$K59/12</f>
        <v>10.929309750000002</v>
      </c>
      <c r="AS59" s="16">
        <f>'Wave 3 Bullfrog Creek'!AR32*$K59/12</f>
        <v>10.929309750000002</v>
      </c>
      <c r="AT59" s="16">
        <f>'Wave 3 Bullfrog Creek'!AS32*$K59/12</f>
        <v>10.929309750000002</v>
      </c>
      <c r="AU59" s="16">
        <f>'Wave 3 Bullfrog Creek'!AT32*$K59/12</f>
        <v>10.929309750000002</v>
      </c>
      <c r="AV59" s="16">
        <f>'Wave 3 Bullfrog Creek'!AU32*$K59/12</f>
        <v>10.929309750000002</v>
      </c>
      <c r="AW59" s="16">
        <f>'Wave 3 Bullfrog Creek'!AV32*$K59/12</f>
        <v>10.929309750000002</v>
      </c>
      <c r="AX59" s="16">
        <f>'Wave 3 Bullfrog Creek'!AW32*$K59/12</f>
        <v>10.929309750000002</v>
      </c>
      <c r="AY59" s="16">
        <f>'Wave 3 Bullfrog Creek'!AX32*$K59/12</f>
        <v>10.929309750000002</v>
      </c>
      <c r="AZ59" s="16">
        <f>'Wave 3 Bullfrog Creek'!AY32*$K59/12</f>
        <v>10.929309750000002</v>
      </c>
      <c r="BA59" s="16">
        <f>'Wave 3 Bullfrog Creek'!AZ32*$K59/12</f>
        <v>10.929309750000002</v>
      </c>
      <c r="BB59" s="16">
        <f>'Wave 3 Bullfrog Creek'!BA32*$K59/12</f>
        <v>10.929309750000002</v>
      </c>
      <c r="BC59" s="16">
        <f>'Wave 3 Bullfrog Creek'!BB32*$K59/12</f>
        <v>10.929309750000002</v>
      </c>
      <c r="BD59" s="16">
        <f>'Wave 3 Bullfrog Creek'!BC32*$K59/12</f>
        <v>10.929309750000002</v>
      </c>
      <c r="BE59" s="16">
        <f>'Wave 3 Bullfrog Creek'!BD32*$K59/12</f>
        <v>10.929309750000002</v>
      </c>
      <c r="BF59" s="16">
        <f>'Wave 3 Bullfrog Creek'!BE32*$K59/12</f>
        <v>10.929309750000002</v>
      </c>
      <c r="BG59" s="16">
        <f>'Wave 3 Bullfrog Creek'!BF32*$K59/12</f>
        <v>10.929309750000002</v>
      </c>
      <c r="BH59" s="16">
        <f>'Wave 3 Bullfrog Creek'!BG32*$K59/12</f>
        <v>10.929309750000002</v>
      </c>
      <c r="BI59" s="16">
        <f>'Wave 3 Bullfrog Creek'!BH32*$K59/12</f>
        <v>10.929309750000002</v>
      </c>
      <c r="BJ59" s="16">
        <f>'Wave 3 Bullfrog Creek'!BI32*$K59/12</f>
        <v>10.929309750000002</v>
      </c>
      <c r="BK59" s="16">
        <f>'Wave 3 Bullfrog Creek'!BJ32*$K59/12</f>
        <v>10.929309750000002</v>
      </c>
      <c r="BL59" s="16">
        <f>'Wave 3 Bullfrog Creek'!BK32*$K59/12</f>
        <v>10.929309750000002</v>
      </c>
      <c r="BM59" s="16">
        <f>'Wave 3 Bullfrog Creek'!BL32*$K59/12</f>
        <v>10.929309750000002</v>
      </c>
      <c r="BN59" s="16">
        <f>'Wave 3 Bullfrog Creek'!BM32*$K59/12</f>
        <v>10.929309750000002</v>
      </c>
      <c r="BO59" s="16">
        <f>'Wave 3 Bullfrog Creek'!BN32*$K59/12</f>
        <v>10.929309750000002</v>
      </c>
      <c r="BP59" s="16">
        <f>'Wave 3 Bullfrog Creek'!BO32*$K59/12</f>
        <v>10.929309750000002</v>
      </c>
      <c r="BQ59" s="16">
        <f>'Wave 3 Bullfrog Creek'!BP32*$K59/12</f>
        <v>10.929309750000002</v>
      </c>
      <c r="BR59" s="16">
        <f>'Wave 3 Bullfrog Creek'!BQ32*$K59/12</f>
        <v>10.929309750000002</v>
      </c>
      <c r="BS59" s="16">
        <f>'Wave 3 Bullfrog Creek'!BR32*$K59/12</f>
        <v>10.929309750000002</v>
      </c>
    </row>
    <row r="60" spans="1:71" x14ac:dyDescent="0.35">
      <c r="A60" s="15" t="str">
        <f>'Wave 3 Bullfrog Creek'!A19</f>
        <v>Not in SYA</v>
      </c>
      <c r="B60" s="15" t="str">
        <f>'Wave 3 Bullfrog Creek'!B19</f>
        <v>NEW-15699</v>
      </c>
      <c r="C60" s="15" t="str">
        <f>'Wave 3 Bullfrog Creek'!D19</f>
        <v>CLEAN ENERGY &amp; EMERGING TECHNOLOGIES</v>
      </c>
      <c r="D60" s="15">
        <f>'Wave 3 Bullfrog Creek'!E19</f>
        <v>34399</v>
      </c>
      <c r="E60" s="15" t="str">
        <f>'Wave 3 Bullfrog Creek'!F19</f>
        <v>NEW-15699</v>
      </c>
      <c r="F60" s="15" t="str">
        <f>'Wave 3 Bullfrog Creek'!G19</f>
        <v xml:space="preserve">Bullfrog Creek Solar Construction </v>
      </c>
      <c r="G60" s="15" t="str">
        <f>'Wave 3 Bullfrog Creek'!H19</f>
        <v>Electric Other Production Plant</v>
      </c>
      <c r="H60" s="15" t="str">
        <f>'Wave 3 Bullfrog Creek'!I19</f>
        <v>Bullfrog Creek Solar</v>
      </c>
      <c r="I60" s="15" t="str">
        <f>'Wave 3 Bullfrog Creek'!J19</f>
        <v xml:space="preserve">Bullfrog Creek Solar Construction </v>
      </c>
      <c r="J60" s="71">
        <v>2.9000000000000001E-2</v>
      </c>
      <c r="K60" s="71">
        <v>3.39E-2</v>
      </c>
      <c r="L60" s="16">
        <f>'Wave 3 Bullfrog Creek'!K33*$J60/12</f>
        <v>0</v>
      </c>
      <c r="M60" s="16">
        <f>'Wave 3 Bullfrog Creek'!L33*$J60/12</f>
        <v>0</v>
      </c>
      <c r="N60" s="16">
        <f>'Wave 3 Bullfrog Creek'!M33*$J60/12</f>
        <v>0</v>
      </c>
      <c r="O60" s="16">
        <f>'Wave 3 Bullfrog Creek'!N33*$J60/12</f>
        <v>0</v>
      </c>
      <c r="P60" s="16">
        <f>'Wave 3 Bullfrog Creek'!O33*$J60/12</f>
        <v>0</v>
      </c>
      <c r="Q60" s="16">
        <f>'Wave 3 Bullfrog Creek'!P33*$J60/12</f>
        <v>0</v>
      </c>
      <c r="R60" s="16">
        <f>'Wave 3 Bullfrog Creek'!Q33*$J60/12</f>
        <v>0</v>
      </c>
      <c r="S60" s="16">
        <f>'Wave 3 Bullfrog Creek'!R33*$J60/12</f>
        <v>0</v>
      </c>
      <c r="T60" s="16">
        <f>'Wave 3 Bullfrog Creek'!S33*$J60/12</f>
        <v>0</v>
      </c>
      <c r="U60" s="16">
        <f>'Wave 3 Bullfrog Creek'!T33*$J60/12</f>
        <v>0</v>
      </c>
      <c r="V60" s="16">
        <f>'Wave 3 Bullfrog Creek'!U33*$J60/12</f>
        <v>0</v>
      </c>
      <c r="W60" s="16">
        <f>'Wave 3 Bullfrog Creek'!V33*$J60/12</f>
        <v>0</v>
      </c>
      <c r="X60" s="16">
        <f>'Wave 3 Bullfrog Creek'!W33*$K60/12</f>
        <v>0</v>
      </c>
      <c r="Y60" s="16">
        <f>'Wave 3 Bullfrog Creek'!X33*$K60/12</f>
        <v>11645.114090999998</v>
      </c>
      <c r="Z60" s="16">
        <f>'Wave 3 Bullfrog Creek'!Y33*$K60/12</f>
        <v>11645.114090999998</v>
      </c>
      <c r="AA60" s="16">
        <f>'Wave 3 Bullfrog Creek'!Z33*$K60/12</f>
        <v>11645.114090999998</v>
      </c>
      <c r="AB60" s="16">
        <f>'Wave 3 Bullfrog Creek'!AA33*$K60/12</f>
        <v>11645.114090999998</v>
      </c>
      <c r="AC60" s="16">
        <f>'Wave 3 Bullfrog Creek'!AB33*$K60/12</f>
        <v>11645.114090999998</v>
      </c>
      <c r="AD60" s="16">
        <f>'Wave 3 Bullfrog Creek'!AC33*$K60/12</f>
        <v>11645.114090999998</v>
      </c>
      <c r="AE60" s="16">
        <f>'Wave 3 Bullfrog Creek'!AD33*$K60/12</f>
        <v>11645.114090999998</v>
      </c>
      <c r="AF60" s="16">
        <f>'Wave 3 Bullfrog Creek'!AE33*$K60/12</f>
        <v>11645.114090999998</v>
      </c>
      <c r="AG60" s="16">
        <f>'Wave 3 Bullfrog Creek'!AF33*$K60/12</f>
        <v>11645.114090999998</v>
      </c>
      <c r="AH60" s="16">
        <f>'Wave 3 Bullfrog Creek'!AG33*$K60/12</f>
        <v>11645.114090999998</v>
      </c>
      <c r="AI60" s="16">
        <f>'Wave 3 Bullfrog Creek'!AH33*$K60/12</f>
        <v>11645.114090999998</v>
      </c>
      <c r="AJ60" s="16">
        <f>'Wave 3 Bullfrog Creek'!AI33*$K60/12</f>
        <v>11645.114090999998</v>
      </c>
      <c r="AK60" s="16">
        <f>'Wave 3 Bullfrog Creek'!AJ33*$K60/12</f>
        <v>11645.114090999998</v>
      </c>
      <c r="AL60" s="16">
        <f>'Wave 3 Bullfrog Creek'!AK33*$K60/12</f>
        <v>11645.114090999998</v>
      </c>
      <c r="AM60" s="16">
        <f>'Wave 3 Bullfrog Creek'!AL33*$K60/12</f>
        <v>11645.114090999998</v>
      </c>
      <c r="AN60" s="16">
        <f>'Wave 3 Bullfrog Creek'!AM33*$K60/12</f>
        <v>11645.114090999998</v>
      </c>
      <c r="AO60" s="16">
        <f>'Wave 3 Bullfrog Creek'!AN33*$K60/12</f>
        <v>11645.114090999998</v>
      </c>
      <c r="AP60" s="16">
        <f>'Wave 3 Bullfrog Creek'!AO33*$K60/12</f>
        <v>11645.114090999998</v>
      </c>
      <c r="AQ60" s="16">
        <f>'Wave 3 Bullfrog Creek'!AP33*$K60/12</f>
        <v>11645.114090999998</v>
      </c>
      <c r="AR60" s="16">
        <f>'Wave 3 Bullfrog Creek'!AQ33*$K60/12</f>
        <v>11645.114090999998</v>
      </c>
      <c r="AS60" s="16">
        <f>'Wave 3 Bullfrog Creek'!AR33*$K60/12</f>
        <v>11645.114090999998</v>
      </c>
      <c r="AT60" s="16">
        <f>'Wave 3 Bullfrog Creek'!AS33*$K60/12</f>
        <v>11645.114090999998</v>
      </c>
      <c r="AU60" s="16">
        <f>'Wave 3 Bullfrog Creek'!AT33*$K60/12</f>
        <v>11645.114090999998</v>
      </c>
      <c r="AV60" s="16">
        <f>'Wave 3 Bullfrog Creek'!AU33*$K60/12</f>
        <v>11645.114090999998</v>
      </c>
      <c r="AW60" s="16">
        <f>'Wave 3 Bullfrog Creek'!AV33*$K60/12</f>
        <v>11645.114090999998</v>
      </c>
      <c r="AX60" s="16">
        <f>'Wave 3 Bullfrog Creek'!AW33*$K60/12</f>
        <v>11645.114090999998</v>
      </c>
      <c r="AY60" s="16">
        <f>'Wave 3 Bullfrog Creek'!AX33*$K60/12</f>
        <v>11645.114090999998</v>
      </c>
      <c r="AZ60" s="16">
        <f>'Wave 3 Bullfrog Creek'!AY33*$K60/12</f>
        <v>11645.114090999998</v>
      </c>
      <c r="BA60" s="16">
        <f>'Wave 3 Bullfrog Creek'!AZ33*$K60/12</f>
        <v>11645.114090999998</v>
      </c>
      <c r="BB60" s="16">
        <f>'Wave 3 Bullfrog Creek'!BA33*$K60/12</f>
        <v>11645.114090999998</v>
      </c>
      <c r="BC60" s="16">
        <f>'Wave 3 Bullfrog Creek'!BB33*$K60/12</f>
        <v>11645.114090999998</v>
      </c>
      <c r="BD60" s="16">
        <f>'Wave 3 Bullfrog Creek'!BC33*$K60/12</f>
        <v>11645.114090999998</v>
      </c>
      <c r="BE60" s="16">
        <f>'Wave 3 Bullfrog Creek'!BD33*$K60/12</f>
        <v>11645.114090999998</v>
      </c>
      <c r="BF60" s="16">
        <f>'Wave 3 Bullfrog Creek'!BE33*$K60/12</f>
        <v>11645.114090999998</v>
      </c>
      <c r="BG60" s="16">
        <f>'Wave 3 Bullfrog Creek'!BF33*$K60/12</f>
        <v>11645.114090999998</v>
      </c>
      <c r="BH60" s="16">
        <f>'Wave 3 Bullfrog Creek'!BG33*$K60/12</f>
        <v>11645.114090999998</v>
      </c>
      <c r="BI60" s="16">
        <f>'Wave 3 Bullfrog Creek'!BH33*$K60/12</f>
        <v>11645.114090999998</v>
      </c>
      <c r="BJ60" s="16">
        <f>'Wave 3 Bullfrog Creek'!BI33*$K60/12</f>
        <v>11645.114090999998</v>
      </c>
      <c r="BK60" s="16">
        <f>'Wave 3 Bullfrog Creek'!BJ33*$K60/12</f>
        <v>11645.114090999998</v>
      </c>
      <c r="BL60" s="16">
        <f>'Wave 3 Bullfrog Creek'!BK33*$K60/12</f>
        <v>11645.114090999998</v>
      </c>
      <c r="BM60" s="16">
        <f>'Wave 3 Bullfrog Creek'!BL33*$K60/12</f>
        <v>11645.114090999998</v>
      </c>
      <c r="BN60" s="16">
        <f>'Wave 3 Bullfrog Creek'!BM33*$K60/12</f>
        <v>11645.114090999998</v>
      </c>
      <c r="BO60" s="16">
        <f>'Wave 3 Bullfrog Creek'!BN33*$K60/12</f>
        <v>11645.114090999998</v>
      </c>
      <c r="BP60" s="16">
        <f>'Wave 3 Bullfrog Creek'!BO33*$K60/12</f>
        <v>11645.114090999998</v>
      </c>
      <c r="BQ60" s="16">
        <f>'Wave 3 Bullfrog Creek'!BP33*$K60/12</f>
        <v>11645.114090999998</v>
      </c>
      <c r="BR60" s="16">
        <f>'Wave 3 Bullfrog Creek'!BQ33*$K60/12</f>
        <v>11645.114090999998</v>
      </c>
      <c r="BS60" s="16">
        <f>'Wave 3 Bullfrog Creek'!BR33*$K60/12</f>
        <v>11645.114090999998</v>
      </c>
    </row>
    <row r="61" spans="1:71" x14ac:dyDescent="0.35">
      <c r="A61" s="15" t="str">
        <f>'Wave 3 Bullfrog Creek'!A20</f>
        <v>Not in SYA</v>
      </c>
      <c r="B61" s="15" t="str">
        <f>'Wave 3 Bullfrog Creek'!B20</f>
        <v>NEW-15806</v>
      </c>
      <c r="C61" s="15" t="str">
        <f>'Wave 3 Bullfrog Creek'!D20</f>
        <v>CLEAN ENERGY &amp; EMERGING TECHNOLOGIES</v>
      </c>
      <c r="D61" s="15" t="str">
        <f>'Wave 3 Bullfrog Creek'!E20</f>
        <v>T</v>
      </c>
      <c r="E61" s="15" t="str">
        <f>'Wave 3 Bullfrog Creek'!F20</f>
        <v>NEW-15806</v>
      </c>
      <c r="F61" s="15" t="str">
        <f>'Wave 3 Bullfrog Creek'!G20</f>
        <v>ED Solar - Bullfrog Creek Solar</v>
      </c>
      <c r="G61" s="15" t="str">
        <f>'Wave 3 Bullfrog Creek'!H20</f>
        <v>Electric Transmission Plant</v>
      </c>
      <c r="H61" s="15" t="str">
        <f>'Wave 3 Bullfrog Creek'!I20</f>
        <v>Transmission Lines</v>
      </c>
      <c r="I61" s="15" t="str">
        <f>'Wave 3 Bullfrog Creek'!J20</f>
        <v>ED Solar - Bullfrog Creek Solar</v>
      </c>
      <c r="J61" s="71">
        <v>2.5999999999999999E-2</v>
      </c>
      <c r="K61" s="71">
        <v>2.6100000000000002E-2</v>
      </c>
      <c r="L61" s="16">
        <f>'Wave 3 Bullfrog Creek'!K34*$J61/12</f>
        <v>0</v>
      </c>
      <c r="M61" s="16">
        <f>'Wave 3 Bullfrog Creek'!L34*$J61/12</f>
        <v>0</v>
      </c>
      <c r="N61" s="16">
        <f>'Wave 3 Bullfrog Creek'!M34*$J61/12</f>
        <v>0</v>
      </c>
      <c r="O61" s="16">
        <f>'Wave 3 Bullfrog Creek'!N34*$J61/12</f>
        <v>0</v>
      </c>
      <c r="P61" s="16">
        <f>'Wave 3 Bullfrog Creek'!O34*$J61/12</f>
        <v>0</v>
      </c>
      <c r="Q61" s="16">
        <f>'Wave 3 Bullfrog Creek'!P34*$J61/12</f>
        <v>0</v>
      </c>
      <c r="R61" s="16">
        <f>'Wave 3 Bullfrog Creek'!Q34*$J61/12</f>
        <v>0</v>
      </c>
      <c r="S61" s="16">
        <f>'Wave 3 Bullfrog Creek'!R34*$J61/12</f>
        <v>0</v>
      </c>
      <c r="T61" s="16">
        <f>'Wave 3 Bullfrog Creek'!S34*$J61/12</f>
        <v>0</v>
      </c>
      <c r="U61" s="16">
        <f>'Wave 3 Bullfrog Creek'!T34*$J61/12</f>
        <v>0</v>
      </c>
      <c r="V61" s="16">
        <f>'Wave 3 Bullfrog Creek'!U34*$J61/12</f>
        <v>0</v>
      </c>
      <c r="W61" s="16">
        <f>'Wave 3 Bullfrog Creek'!V34*$J61/12</f>
        <v>0</v>
      </c>
      <c r="X61" s="16">
        <f>'Wave 3 Bullfrog Creek'!W34*$K61/12</f>
        <v>224.32012575000007</v>
      </c>
      <c r="Y61" s="16">
        <f>'Wave 3 Bullfrog Creek'!X34*$K61/12</f>
        <v>224.32012575000007</v>
      </c>
      <c r="Z61" s="16">
        <f>'Wave 3 Bullfrog Creek'!Y34*$K61/12</f>
        <v>224.32012575000007</v>
      </c>
      <c r="AA61" s="16">
        <f>'Wave 3 Bullfrog Creek'!Z34*$K61/12</f>
        <v>224.32012575000007</v>
      </c>
      <c r="AB61" s="16">
        <f>'Wave 3 Bullfrog Creek'!AA34*$K61/12</f>
        <v>224.32012575000007</v>
      </c>
      <c r="AC61" s="16">
        <f>'Wave 3 Bullfrog Creek'!AB34*$K61/12</f>
        <v>224.32012575000007</v>
      </c>
      <c r="AD61" s="16">
        <f>'Wave 3 Bullfrog Creek'!AC34*$K61/12</f>
        <v>224.32012575000007</v>
      </c>
      <c r="AE61" s="16">
        <f>'Wave 3 Bullfrog Creek'!AD34*$K61/12</f>
        <v>224.32012575000007</v>
      </c>
      <c r="AF61" s="16">
        <f>'Wave 3 Bullfrog Creek'!AE34*$K61/12</f>
        <v>224.32012575000007</v>
      </c>
      <c r="AG61" s="16">
        <f>'Wave 3 Bullfrog Creek'!AF34*$K61/12</f>
        <v>224.32012575000007</v>
      </c>
      <c r="AH61" s="16">
        <f>'Wave 3 Bullfrog Creek'!AG34*$K61/12</f>
        <v>224.32012575000007</v>
      </c>
      <c r="AI61" s="16">
        <f>'Wave 3 Bullfrog Creek'!AH34*$K61/12</f>
        <v>224.32012575000007</v>
      </c>
      <c r="AJ61" s="16">
        <f>'Wave 3 Bullfrog Creek'!AI34*$K61/12</f>
        <v>224.32012575000007</v>
      </c>
      <c r="AK61" s="16">
        <f>'Wave 3 Bullfrog Creek'!AJ34*$K61/12</f>
        <v>224.32012575000007</v>
      </c>
      <c r="AL61" s="16">
        <f>'Wave 3 Bullfrog Creek'!AK34*$K61/12</f>
        <v>224.32012575000007</v>
      </c>
      <c r="AM61" s="16">
        <f>'Wave 3 Bullfrog Creek'!AL34*$K61/12</f>
        <v>224.32012575000007</v>
      </c>
      <c r="AN61" s="16">
        <f>'Wave 3 Bullfrog Creek'!AM34*$K61/12</f>
        <v>224.32012575000007</v>
      </c>
      <c r="AO61" s="16">
        <f>'Wave 3 Bullfrog Creek'!AN34*$K61/12</f>
        <v>224.32012575000007</v>
      </c>
      <c r="AP61" s="16">
        <f>'Wave 3 Bullfrog Creek'!AO34*$K61/12</f>
        <v>224.32012575000007</v>
      </c>
      <c r="AQ61" s="16">
        <f>'Wave 3 Bullfrog Creek'!AP34*$K61/12</f>
        <v>224.32012575000007</v>
      </c>
      <c r="AR61" s="16">
        <f>'Wave 3 Bullfrog Creek'!AQ34*$K61/12</f>
        <v>224.32012575000007</v>
      </c>
      <c r="AS61" s="16">
        <f>'Wave 3 Bullfrog Creek'!AR34*$K61/12</f>
        <v>224.32012575000007</v>
      </c>
      <c r="AT61" s="16">
        <f>'Wave 3 Bullfrog Creek'!AS34*$K61/12</f>
        <v>224.32012575000007</v>
      </c>
      <c r="AU61" s="16">
        <f>'Wave 3 Bullfrog Creek'!AT34*$K61/12</f>
        <v>224.32012575000007</v>
      </c>
      <c r="AV61" s="16">
        <f>'Wave 3 Bullfrog Creek'!AU34*$K61/12</f>
        <v>224.32012575000007</v>
      </c>
      <c r="AW61" s="16">
        <f>'Wave 3 Bullfrog Creek'!AV34*$K61/12</f>
        <v>224.32012575000007</v>
      </c>
      <c r="AX61" s="16">
        <f>'Wave 3 Bullfrog Creek'!AW34*$K61/12</f>
        <v>224.32012575000007</v>
      </c>
      <c r="AY61" s="16">
        <f>'Wave 3 Bullfrog Creek'!AX34*$K61/12</f>
        <v>224.32012575000007</v>
      </c>
      <c r="AZ61" s="16">
        <f>'Wave 3 Bullfrog Creek'!AY34*$K61/12</f>
        <v>224.32012575000007</v>
      </c>
      <c r="BA61" s="16">
        <f>'Wave 3 Bullfrog Creek'!AZ34*$K61/12</f>
        <v>224.32012575000007</v>
      </c>
      <c r="BB61" s="16">
        <f>'Wave 3 Bullfrog Creek'!BA34*$K61/12</f>
        <v>224.32012575000007</v>
      </c>
      <c r="BC61" s="16">
        <f>'Wave 3 Bullfrog Creek'!BB34*$K61/12</f>
        <v>224.32012575000007</v>
      </c>
      <c r="BD61" s="16">
        <f>'Wave 3 Bullfrog Creek'!BC34*$K61/12</f>
        <v>224.32012575000007</v>
      </c>
      <c r="BE61" s="16">
        <f>'Wave 3 Bullfrog Creek'!BD34*$K61/12</f>
        <v>224.32012575000007</v>
      </c>
      <c r="BF61" s="16">
        <f>'Wave 3 Bullfrog Creek'!BE34*$K61/12</f>
        <v>224.32012575000007</v>
      </c>
      <c r="BG61" s="16">
        <f>'Wave 3 Bullfrog Creek'!BF34*$K61/12</f>
        <v>224.32012575000007</v>
      </c>
      <c r="BH61" s="16">
        <f>'Wave 3 Bullfrog Creek'!BG34*$K61/12</f>
        <v>224.32012575000007</v>
      </c>
      <c r="BI61" s="16">
        <f>'Wave 3 Bullfrog Creek'!BH34*$K61/12</f>
        <v>224.32012575000007</v>
      </c>
      <c r="BJ61" s="16">
        <f>'Wave 3 Bullfrog Creek'!BI34*$K61/12</f>
        <v>224.32012575000007</v>
      </c>
      <c r="BK61" s="16">
        <f>'Wave 3 Bullfrog Creek'!BJ34*$K61/12</f>
        <v>224.32012575000007</v>
      </c>
      <c r="BL61" s="16">
        <f>'Wave 3 Bullfrog Creek'!BK34*$K61/12</f>
        <v>224.32012575000007</v>
      </c>
      <c r="BM61" s="16">
        <f>'Wave 3 Bullfrog Creek'!BL34*$K61/12</f>
        <v>224.32012575000007</v>
      </c>
      <c r="BN61" s="16">
        <f>'Wave 3 Bullfrog Creek'!BM34*$K61/12</f>
        <v>224.32012575000007</v>
      </c>
      <c r="BO61" s="16">
        <f>'Wave 3 Bullfrog Creek'!BN34*$K61/12</f>
        <v>224.32012575000007</v>
      </c>
      <c r="BP61" s="16">
        <f>'Wave 3 Bullfrog Creek'!BO34*$K61/12</f>
        <v>224.32012575000007</v>
      </c>
      <c r="BQ61" s="16">
        <f>'Wave 3 Bullfrog Creek'!BP34*$K61/12</f>
        <v>224.32012575000007</v>
      </c>
      <c r="BR61" s="16">
        <f>'Wave 3 Bullfrog Creek'!BQ34*$K61/12</f>
        <v>224.32012575000007</v>
      </c>
      <c r="BS61" s="16">
        <f>'Wave 3 Bullfrog Creek'!BR34*$K61/12</f>
        <v>224.32012575000007</v>
      </c>
    </row>
    <row r="62" spans="1:71" x14ac:dyDescent="0.35">
      <c r="A62" s="15" t="str">
        <f>'Wave 3 Bullfrog Creek'!A21</f>
        <v>Not in SYA</v>
      </c>
      <c r="B62" s="15" t="str">
        <f>'Wave 3 Bullfrog Creek'!B21</f>
        <v>NEW-15806.1</v>
      </c>
      <c r="C62" s="15" t="str">
        <f>'Wave 3 Bullfrog Creek'!D21</f>
        <v/>
      </c>
      <c r="D62" s="15" t="str">
        <f>'Wave 3 Bullfrog Creek'!E21</f>
        <v>T</v>
      </c>
      <c r="E62" s="15" t="str">
        <f>'Wave 3 Bullfrog Creek'!F21</f>
        <v>NEW-15806</v>
      </c>
      <c r="F62" s="15" t="str">
        <f>'Wave 3 Bullfrog Creek'!G21</f>
        <v>ED Solar - Bullfrog Creek Solar</v>
      </c>
      <c r="G62" s="15" t="str">
        <f>'Wave 3 Bullfrog Creek'!H21</f>
        <v>Electric Transmission Plant</v>
      </c>
      <c r="H62" s="15" t="str">
        <f>'Wave 3 Bullfrog Creek'!I21</f>
        <v>Transmission Lines</v>
      </c>
      <c r="I62" s="15" t="str">
        <f>'Wave 3 Bullfrog Creek'!J21</f>
        <v>ED Solar - Bullfrog Creek Solar</v>
      </c>
      <c r="J62" s="71">
        <v>2.5999999999999999E-2</v>
      </c>
      <c r="K62" s="71">
        <v>2.6100000000000002E-2</v>
      </c>
      <c r="L62" s="16">
        <f>'Wave 3 Bullfrog Creek'!K35*$J62/12</f>
        <v>0</v>
      </c>
      <c r="M62" s="16">
        <f>'Wave 3 Bullfrog Creek'!L35*$J62/12</f>
        <v>0</v>
      </c>
      <c r="N62" s="16">
        <f>'Wave 3 Bullfrog Creek'!M35*$J62/12</f>
        <v>0</v>
      </c>
      <c r="O62" s="16">
        <f>'Wave 3 Bullfrog Creek'!N35*$J62/12</f>
        <v>0</v>
      </c>
      <c r="P62" s="16">
        <f>'Wave 3 Bullfrog Creek'!O35*$J62/12</f>
        <v>0</v>
      </c>
      <c r="Q62" s="16">
        <f>'Wave 3 Bullfrog Creek'!P35*$J62/12</f>
        <v>0</v>
      </c>
      <c r="R62" s="16">
        <f>'Wave 3 Bullfrog Creek'!Q35*$J62/12</f>
        <v>0</v>
      </c>
      <c r="S62" s="16">
        <f>'Wave 3 Bullfrog Creek'!R35*$J62/12</f>
        <v>0</v>
      </c>
      <c r="T62" s="16">
        <f>'Wave 3 Bullfrog Creek'!S35*$J62/12</f>
        <v>0</v>
      </c>
      <c r="U62" s="16">
        <f>'Wave 3 Bullfrog Creek'!T35*$J62/12</f>
        <v>0</v>
      </c>
      <c r="V62" s="16">
        <f>'Wave 3 Bullfrog Creek'!U35*$J62/12</f>
        <v>0</v>
      </c>
      <c r="W62" s="16">
        <f>'Wave 3 Bullfrog Creek'!V35*$J62/12</f>
        <v>0</v>
      </c>
      <c r="X62" s="16">
        <f>'Wave 3 Bullfrog Creek'!W35*$K62/12</f>
        <v>20135.891501249997</v>
      </c>
      <c r="Y62" s="16">
        <f>'Wave 3 Bullfrog Creek'!X35*$K62/12</f>
        <v>20135.891501249997</v>
      </c>
      <c r="Z62" s="16">
        <f>'Wave 3 Bullfrog Creek'!Y35*$K62/12</f>
        <v>20135.891501249997</v>
      </c>
      <c r="AA62" s="16">
        <f>'Wave 3 Bullfrog Creek'!Z35*$K62/12</f>
        <v>20135.891501249997</v>
      </c>
      <c r="AB62" s="16">
        <f>'Wave 3 Bullfrog Creek'!AA35*$K62/12</f>
        <v>20135.891501249997</v>
      </c>
      <c r="AC62" s="16">
        <f>'Wave 3 Bullfrog Creek'!AB35*$K62/12</f>
        <v>20135.891501249997</v>
      </c>
      <c r="AD62" s="16">
        <f>'Wave 3 Bullfrog Creek'!AC35*$K62/12</f>
        <v>20135.891501249997</v>
      </c>
      <c r="AE62" s="16">
        <f>'Wave 3 Bullfrog Creek'!AD35*$K62/12</f>
        <v>20135.891501249997</v>
      </c>
      <c r="AF62" s="16">
        <f>'Wave 3 Bullfrog Creek'!AE35*$K62/12</f>
        <v>20135.891501249997</v>
      </c>
      <c r="AG62" s="16">
        <f>'Wave 3 Bullfrog Creek'!AF35*$K62/12</f>
        <v>20135.891501249997</v>
      </c>
      <c r="AH62" s="16">
        <f>'Wave 3 Bullfrog Creek'!AG35*$K62/12</f>
        <v>20135.891501249997</v>
      </c>
      <c r="AI62" s="16">
        <f>'Wave 3 Bullfrog Creek'!AH35*$K62/12</f>
        <v>20135.891501249997</v>
      </c>
      <c r="AJ62" s="16">
        <f>'Wave 3 Bullfrog Creek'!AI35*$K62/12</f>
        <v>20135.891501249997</v>
      </c>
      <c r="AK62" s="16">
        <f>'Wave 3 Bullfrog Creek'!AJ35*$K62/12</f>
        <v>20135.891501249997</v>
      </c>
      <c r="AL62" s="16">
        <f>'Wave 3 Bullfrog Creek'!AK35*$K62/12</f>
        <v>20135.891501249997</v>
      </c>
      <c r="AM62" s="16">
        <f>'Wave 3 Bullfrog Creek'!AL35*$K62/12</f>
        <v>20135.891501249997</v>
      </c>
      <c r="AN62" s="16">
        <f>'Wave 3 Bullfrog Creek'!AM35*$K62/12</f>
        <v>20135.891501249997</v>
      </c>
      <c r="AO62" s="16">
        <f>'Wave 3 Bullfrog Creek'!AN35*$K62/12</f>
        <v>20135.891501249997</v>
      </c>
      <c r="AP62" s="16">
        <f>'Wave 3 Bullfrog Creek'!AO35*$K62/12</f>
        <v>20135.891501249997</v>
      </c>
      <c r="AQ62" s="16">
        <f>'Wave 3 Bullfrog Creek'!AP35*$K62/12</f>
        <v>20135.891501249997</v>
      </c>
      <c r="AR62" s="16">
        <f>'Wave 3 Bullfrog Creek'!AQ35*$K62/12</f>
        <v>20135.891501249997</v>
      </c>
      <c r="AS62" s="16">
        <f>'Wave 3 Bullfrog Creek'!AR35*$K62/12</f>
        <v>20135.891501249997</v>
      </c>
      <c r="AT62" s="16">
        <f>'Wave 3 Bullfrog Creek'!AS35*$K62/12</f>
        <v>20135.891501249997</v>
      </c>
      <c r="AU62" s="16">
        <f>'Wave 3 Bullfrog Creek'!AT35*$K62/12</f>
        <v>20135.891501249997</v>
      </c>
      <c r="AV62" s="16">
        <f>'Wave 3 Bullfrog Creek'!AU35*$K62/12</f>
        <v>20135.891501249997</v>
      </c>
      <c r="AW62" s="16">
        <f>'Wave 3 Bullfrog Creek'!AV35*$K62/12</f>
        <v>20135.891501249997</v>
      </c>
      <c r="AX62" s="16">
        <f>'Wave 3 Bullfrog Creek'!AW35*$K62/12</f>
        <v>20135.891501249997</v>
      </c>
      <c r="AY62" s="16">
        <f>'Wave 3 Bullfrog Creek'!AX35*$K62/12</f>
        <v>20135.891501249997</v>
      </c>
      <c r="AZ62" s="16">
        <f>'Wave 3 Bullfrog Creek'!AY35*$K62/12</f>
        <v>20135.891501249997</v>
      </c>
      <c r="BA62" s="16">
        <f>'Wave 3 Bullfrog Creek'!AZ35*$K62/12</f>
        <v>20135.891501249997</v>
      </c>
      <c r="BB62" s="16">
        <f>'Wave 3 Bullfrog Creek'!BA35*$K62/12</f>
        <v>20135.891501249997</v>
      </c>
      <c r="BC62" s="16">
        <f>'Wave 3 Bullfrog Creek'!BB35*$K62/12</f>
        <v>20135.891501249997</v>
      </c>
      <c r="BD62" s="16">
        <f>'Wave 3 Bullfrog Creek'!BC35*$K62/12</f>
        <v>20135.891501249997</v>
      </c>
      <c r="BE62" s="16">
        <f>'Wave 3 Bullfrog Creek'!BD35*$K62/12</f>
        <v>20135.891501249997</v>
      </c>
      <c r="BF62" s="16">
        <f>'Wave 3 Bullfrog Creek'!BE35*$K62/12</f>
        <v>20135.891501249997</v>
      </c>
      <c r="BG62" s="16">
        <f>'Wave 3 Bullfrog Creek'!BF35*$K62/12</f>
        <v>20135.891501249997</v>
      </c>
      <c r="BH62" s="16">
        <f>'Wave 3 Bullfrog Creek'!BG35*$K62/12</f>
        <v>20135.891501249997</v>
      </c>
      <c r="BI62" s="16">
        <f>'Wave 3 Bullfrog Creek'!BH35*$K62/12</f>
        <v>20135.891501249997</v>
      </c>
      <c r="BJ62" s="16">
        <f>'Wave 3 Bullfrog Creek'!BI35*$K62/12</f>
        <v>20135.891501249997</v>
      </c>
      <c r="BK62" s="16">
        <f>'Wave 3 Bullfrog Creek'!BJ35*$K62/12</f>
        <v>20135.891501249997</v>
      </c>
      <c r="BL62" s="16">
        <f>'Wave 3 Bullfrog Creek'!BK35*$K62/12</f>
        <v>20135.891501249997</v>
      </c>
      <c r="BM62" s="16">
        <f>'Wave 3 Bullfrog Creek'!BL35*$K62/12</f>
        <v>20135.891501249997</v>
      </c>
      <c r="BN62" s="16">
        <f>'Wave 3 Bullfrog Creek'!BM35*$K62/12</f>
        <v>20135.891501249997</v>
      </c>
      <c r="BO62" s="16">
        <f>'Wave 3 Bullfrog Creek'!BN35*$K62/12</f>
        <v>20135.891501249997</v>
      </c>
      <c r="BP62" s="16">
        <f>'Wave 3 Bullfrog Creek'!BO35*$K62/12</f>
        <v>20135.891501249997</v>
      </c>
      <c r="BQ62" s="16">
        <f>'Wave 3 Bullfrog Creek'!BP35*$K62/12</f>
        <v>20135.891501249997</v>
      </c>
      <c r="BR62" s="16">
        <f>'Wave 3 Bullfrog Creek'!BQ35*$K62/12</f>
        <v>20135.891501249997</v>
      </c>
      <c r="BS62" s="16">
        <f>'Wave 3 Bullfrog Creek'!BR35*$K62/12</f>
        <v>20135.891501249997</v>
      </c>
    </row>
    <row r="63" spans="1:71" x14ac:dyDescent="0.35">
      <c r="A63" s="15" t="str">
        <f>'Wave 3 Bullfrog Creek'!A22</f>
        <v>Not in SYA</v>
      </c>
      <c r="B63" s="15" t="str">
        <f>'Wave 3 Bullfrog Creek'!B22</f>
        <v>NEW-15806.10</v>
      </c>
      <c r="C63" s="15" t="str">
        <f>'Wave 3 Bullfrog Creek'!D22</f>
        <v>ED-Transmission-Substation-Equipment</v>
      </c>
      <c r="D63" s="15" t="str">
        <f>'Wave 3 Bullfrog Creek'!E22</f>
        <v>T</v>
      </c>
      <c r="E63" s="15" t="str">
        <f>'Wave 3 Bullfrog Creek'!F22</f>
        <v>NEW-15806</v>
      </c>
      <c r="F63" s="15" t="str">
        <f>'Wave 3 Bullfrog Creek'!G22</f>
        <v>ED Solar - Bullfrog Creek Solar</v>
      </c>
      <c r="G63" s="15" t="str">
        <f>'Wave 3 Bullfrog Creek'!H22</f>
        <v>Electric Transmission Plant</v>
      </c>
      <c r="H63" s="15" t="str">
        <f>'Wave 3 Bullfrog Creek'!I22</f>
        <v>Transmission Substation</v>
      </c>
      <c r="I63" s="15" t="str">
        <f>'Wave 3 Bullfrog Creek'!J22</f>
        <v>ED Solar - Bullfrog Creek Solar</v>
      </c>
      <c r="J63" s="71">
        <v>2.5999999999999999E-2</v>
      </c>
      <c r="K63" s="71">
        <v>2.6100000000000002E-2</v>
      </c>
      <c r="L63" s="16">
        <f>'Wave 3 Bullfrog Creek'!K36*$J63/12</f>
        <v>0</v>
      </c>
      <c r="M63" s="16">
        <f>'Wave 3 Bullfrog Creek'!L36*$J63/12</f>
        <v>0</v>
      </c>
      <c r="N63" s="16">
        <f>'Wave 3 Bullfrog Creek'!M36*$J63/12</f>
        <v>0</v>
      </c>
      <c r="O63" s="16">
        <f>'Wave 3 Bullfrog Creek'!N36*$J63/12</f>
        <v>0</v>
      </c>
      <c r="P63" s="16">
        <f>'Wave 3 Bullfrog Creek'!O36*$J63/12</f>
        <v>0</v>
      </c>
      <c r="Q63" s="16">
        <f>'Wave 3 Bullfrog Creek'!P36*$J63/12</f>
        <v>0</v>
      </c>
      <c r="R63" s="16">
        <f>'Wave 3 Bullfrog Creek'!Q36*$J63/12</f>
        <v>0</v>
      </c>
      <c r="S63" s="16">
        <f>'Wave 3 Bullfrog Creek'!R36*$J63/12</f>
        <v>0</v>
      </c>
      <c r="T63" s="16">
        <f>'Wave 3 Bullfrog Creek'!S36*$J63/12</f>
        <v>0</v>
      </c>
      <c r="U63" s="16">
        <f>'Wave 3 Bullfrog Creek'!T36*$J63/12</f>
        <v>0</v>
      </c>
      <c r="V63" s="16">
        <f>'Wave 3 Bullfrog Creek'!U36*$J63/12</f>
        <v>0</v>
      </c>
      <c r="W63" s="16">
        <f>'Wave 3 Bullfrog Creek'!V36*$J63/12</f>
        <v>0</v>
      </c>
      <c r="X63" s="16">
        <f>'Wave 3 Bullfrog Creek'!W36*$K63/12</f>
        <v>3.0131144999999999</v>
      </c>
      <c r="Y63" s="16">
        <f>'Wave 3 Bullfrog Creek'!X36*$K63/12</f>
        <v>3.0131144999999999</v>
      </c>
      <c r="Z63" s="16">
        <f>'Wave 3 Bullfrog Creek'!Y36*$K63/12</f>
        <v>3.0131144999999999</v>
      </c>
      <c r="AA63" s="16">
        <f>'Wave 3 Bullfrog Creek'!Z36*$K63/12</f>
        <v>3.0131144999999999</v>
      </c>
      <c r="AB63" s="16">
        <f>'Wave 3 Bullfrog Creek'!AA36*$K63/12</f>
        <v>3.0131144999999999</v>
      </c>
      <c r="AC63" s="16">
        <f>'Wave 3 Bullfrog Creek'!AB36*$K63/12</f>
        <v>3.0131144999999999</v>
      </c>
      <c r="AD63" s="16">
        <f>'Wave 3 Bullfrog Creek'!AC36*$K63/12</f>
        <v>3.0131144999999999</v>
      </c>
      <c r="AE63" s="16">
        <f>'Wave 3 Bullfrog Creek'!AD36*$K63/12</f>
        <v>3.0131144999999999</v>
      </c>
      <c r="AF63" s="16">
        <f>'Wave 3 Bullfrog Creek'!AE36*$K63/12</f>
        <v>3.0131144999999999</v>
      </c>
      <c r="AG63" s="16">
        <f>'Wave 3 Bullfrog Creek'!AF36*$K63/12</f>
        <v>3.0131144999999999</v>
      </c>
      <c r="AH63" s="16">
        <f>'Wave 3 Bullfrog Creek'!AG36*$K63/12</f>
        <v>3.0131144999999999</v>
      </c>
      <c r="AI63" s="16">
        <f>'Wave 3 Bullfrog Creek'!AH36*$K63/12</f>
        <v>3.0131144999999999</v>
      </c>
      <c r="AJ63" s="16">
        <f>'Wave 3 Bullfrog Creek'!AI36*$K63/12</f>
        <v>3.0131144999999999</v>
      </c>
      <c r="AK63" s="16">
        <f>'Wave 3 Bullfrog Creek'!AJ36*$K63/12</f>
        <v>3.0131144999999999</v>
      </c>
      <c r="AL63" s="16">
        <f>'Wave 3 Bullfrog Creek'!AK36*$K63/12</f>
        <v>3.0131144999999999</v>
      </c>
      <c r="AM63" s="16">
        <f>'Wave 3 Bullfrog Creek'!AL36*$K63/12</f>
        <v>3.0131144999999999</v>
      </c>
      <c r="AN63" s="16">
        <f>'Wave 3 Bullfrog Creek'!AM36*$K63/12</f>
        <v>3.0131144999999999</v>
      </c>
      <c r="AO63" s="16">
        <f>'Wave 3 Bullfrog Creek'!AN36*$K63/12</f>
        <v>3.0131144999999999</v>
      </c>
      <c r="AP63" s="16">
        <f>'Wave 3 Bullfrog Creek'!AO36*$K63/12</f>
        <v>3.0131144999999999</v>
      </c>
      <c r="AQ63" s="16">
        <f>'Wave 3 Bullfrog Creek'!AP36*$K63/12</f>
        <v>3.0131144999999999</v>
      </c>
      <c r="AR63" s="16">
        <f>'Wave 3 Bullfrog Creek'!AQ36*$K63/12</f>
        <v>3.0131144999999999</v>
      </c>
      <c r="AS63" s="16">
        <f>'Wave 3 Bullfrog Creek'!AR36*$K63/12</f>
        <v>3.0131144999999999</v>
      </c>
      <c r="AT63" s="16">
        <f>'Wave 3 Bullfrog Creek'!AS36*$K63/12</f>
        <v>3.0131144999999999</v>
      </c>
      <c r="AU63" s="16">
        <f>'Wave 3 Bullfrog Creek'!AT36*$K63/12</f>
        <v>3.0131144999999999</v>
      </c>
      <c r="AV63" s="16">
        <f>'Wave 3 Bullfrog Creek'!AU36*$K63/12</f>
        <v>3.0131144999999999</v>
      </c>
      <c r="AW63" s="16">
        <f>'Wave 3 Bullfrog Creek'!AV36*$K63/12</f>
        <v>3.0131144999999999</v>
      </c>
      <c r="AX63" s="16">
        <f>'Wave 3 Bullfrog Creek'!AW36*$K63/12</f>
        <v>3.0131144999999999</v>
      </c>
      <c r="AY63" s="16">
        <f>'Wave 3 Bullfrog Creek'!AX36*$K63/12</f>
        <v>3.0131144999999999</v>
      </c>
      <c r="AZ63" s="16">
        <f>'Wave 3 Bullfrog Creek'!AY36*$K63/12</f>
        <v>3.0131144999999999</v>
      </c>
      <c r="BA63" s="16">
        <f>'Wave 3 Bullfrog Creek'!AZ36*$K63/12</f>
        <v>3.0131144999999999</v>
      </c>
      <c r="BB63" s="16">
        <f>'Wave 3 Bullfrog Creek'!BA36*$K63/12</f>
        <v>3.0131144999999999</v>
      </c>
      <c r="BC63" s="16">
        <f>'Wave 3 Bullfrog Creek'!BB36*$K63/12</f>
        <v>3.0131144999999999</v>
      </c>
      <c r="BD63" s="16">
        <f>'Wave 3 Bullfrog Creek'!BC36*$K63/12</f>
        <v>3.0131144999999999</v>
      </c>
      <c r="BE63" s="16">
        <f>'Wave 3 Bullfrog Creek'!BD36*$K63/12</f>
        <v>3.0131144999999999</v>
      </c>
      <c r="BF63" s="16">
        <f>'Wave 3 Bullfrog Creek'!BE36*$K63/12</f>
        <v>3.0131144999999999</v>
      </c>
      <c r="BG63" s="16">
        <f>'Wave 3 Bullfrog Creek'!BF36*$K63/12</f>
        <v>3.0131144999999999</v>
      </c>
      <c r="BH63" s="16">
        <f>'Wave 3 Bullfrog Creek'!BG36*$K63/12</f>
        <v>3.0131144999999999</v>
      </c>
      <c r="BI63" s="16">
        <f>'Wave 3 Bullfrog Creek'!BH36*$K63/12</f>
        <v>3.0131144999999999</v>
      </c>
      <c r="BJ63" s="16">
        <f>'Wave 3 Bullfrog Creek'!BI36*$K63/12</f>
        <v>3.0131144999999999</v>
      </c>
      <c r="BK63" s="16">
        <f>'Wave 3 Bullfrog Creek'!BJ36*$K63/12</f>
        <v>3.0131144999999999</v>
      </c>
      <c r="BL63" s="16">
        <f>'Wave 3 Bullfrog Creek'!BK36*$K63/12</f>
        <v>3.0131144999999999</v>
      </c>
      <c r="BM63" s="16">
        <f>'Wave 3 Bullfrog Creek'!BL36*$K63/12</f>
        <v>3.0131144999999999</v>
      </c>
      <c r="BN63" s="16">
        <f>'Wave 3 Bullfrog Creek'!BM36*$K63/12</f>
        <v>3.0131144999999999</v>
      </c>
      <c r="BO63" s="16">
        <f>'Wave 3 Bullfrog Creek'!BN36*$K63/12</f>
        <v>3.0131144999999999</v>
      </c>
      <c r="BP63" s="16">
        <f>'Wave 3 Bullfrog Creek'!BO36*$K63/12</f>
        <v>3.0131144999999999</v>
      </c>
      <c r="BQ63" s="16">
        <f>'Wave 3 Bullfrog Creek'!BP36*$K63/12</f>
        <v>3.0131144999999999</v>
      </c>
      <c r="BR63" s="16">
        <f>'Wave 3 Bullfrog Creek'!BQ36*$K63/12</f>
        <v>3.0131144999999999</v>
      </c>
      <c r="BS63" s="16">
        <f>'Wave 3 Bullfrog Creek'!BR36*$K63/12</f>
        <v>3.0131144999999999</v>
      </c>
    </row>
    <row r="64" spans="1:71" x14ac:dyDescent="0.35">
      <c r="A64" s="15" t="str">
        <f>'Wave 3 Bullfrog Creek'!A23</f>
        <v>Not in SYA</v>
      </c>
      <c r="B64" s="15" t="str">
        <f>'Wave 3 Bullfrog Creek'!B23</f>
        <v>NEW-15806.9</v>
      </c>
      <c r="C64" s="15" t="str">
        <f>'Wave 3 Bullfrog Creek'!D23</f>
        <v/>
      </c>
      <c r="D64" s="15" t="str">
        <f>'Wave 3 Bullfrog Creek'!E23</f>
        <v>D</v>
      </c>
      <c r="E64" s="15" t="str">
        <f>'Wave 3 Bullfrog Creek'!F23</f>
        <v>NEW-15806</v>
      </c>
      <c r="F64" s="15" t="str">
        <f>'Wave 3 Bullfrog Creek'!G23</f>
        <v>ED Solar - Bullfrog Creek Solar</v>
      </c>
      <c r="G64" s="15" t="str">
        <f>'Wave 3 Bullfrog Creek'!H23</f>
        <v>Electric Distribution Plant</v>
      </c>
      <c r="H64" s="15" t="str">
        <f>'Wave 3 Bullfrog Creek'!I23</f>
        <v>Transmission Substation</v>
      </c>
      <c r="I64" s="15" t="str">
        <f>'Wave 3 Bullfrog Creek'!J23</f>
        <v>ED Solar - Bullfrog Creek Solar</v>
      </c>
      <c r="J64" s="71">
        <v>3.2000000000000001E-2</v>
      </c>
      <c r="K64" s="71">
        <v>3.6799999999999999E-2</v>
      </c>
      <c r="L64" s="16">
        <f>'Wave 3 Bullfrog Creek'!K37*$J64/12</f>
        <v>0</v>
      </c>
      <c r="M64" s="16">
        <f>'Wave 3 Bullfrog Creek'!L37*$J64/12</f>
        <v>0</v>
      </c>
      <c r="N64" s="16">
        <f>'Wave 3 Bullfrog Creek'!M37*$J64/12</f>
        <v>0</v>
      </c>
      <c r="O64" s="16">
        <f>'Wave 3 Bullfrog Creek'!N37*$J64/12</f>
        <v>0</v>
      </c>
      <c r="P64" s="16">
        <f>'Wave 3 Bullfrog Creek'!O37*$J64/12</f>
        <v>0</v>
      </c>
      <c r="Q64" s="16">
        <f>'Wave 3 Bullfrog Creek'!P37*$J64/12</f>
        <v>0</v>
      </c>
      <c r="R64" s="16">
        <f>'Wave 3 Bullfrog Creek'!Q37*$J64/12</f>
        <v>0</v>
      </c>
      <c r="S64" s="16">
        <f>'Wave 3 Bullfrog Creek'!R37*$J64/12</f>
        <v>0</v>
      </c>
      <c r="T64" s="16">
        <f>'Wave 3 Bullfrog Creek'!S37*$J64/12</f>
        <v>0</v>
      </c>
      <c r="U64" s="16">
        <f>'Wave 3 Bullfrog Creek'!T37*$J64/12</f>
        <v>0</v>
      </c>
      <c r="V64" s="16">
        <f>'Wave 3 Bullfrog Creek'!U37*$J64/12</f>
        <v>0</v>
      </c>
      <c r="W64" s="16">
        <f>'Wave 3 Bullfrog Creek'!V37*$J64/12</f>
        <v>0</v>
      </c>
      <c r="X64" s="16">
        <f>'Wave 3 Bullfrog Creek'!W37*$K64/12</f>
        <v>4.6601066666666666</v>
      </c>
      <c r="Y64" s="16">
        <f>'Wave 3 Bullfrog Creek'!X37*$K64/12</f>
        <v>4.6601066666666666</v>
      </c>
      <c r="Z64" s="16">
        <f>'Wave 3 Bullfrog Creek'!Y37*$K64/12</f>
        <v>4.6601066666666666</v>
      </c>
      <c r="AA64" s="16">
        <f>'Wave 3 Bullfrog Creek'!Z37*$K64/12</f>
        <v>4.6601066666666666</v>
      </c>
      <c r="AB64" s="16">
        <f>'Wave 3 Bullfrog Creek'!AA37*$K64/12</f>
        <v>4.6601066666666666</v>
      </c>
      <c r="AC64" s="16">
        <f>'Wave 3 Bullfrog Creek'!AB37*$K64/12</f>
        <v>4.6601066666666666</v>
      </c>
      <c r="AD64" s="16">
        <f>'Wave 3 Bullfrog Creek'!AC37*$K64/12</f>
        <v>4.6601066666666666</v>
      </c>
      <c r="AE64" s="16">
        <f>'Wave 3 Bullfrog Creek'!AD37*$K64/12</f>
        <v>4.6601066666666666</v>
      </c>
      <c r="AF64" s="16">
        <f>'Wave 3 Bullfrog Creek'!AE37*$K64/12</f>
        <v>4.6601066666666666</v>
      </c>
      <c r="AG64" s="16">
        <f>'Wave 3 Bullfrog Creek'!AF37*$K64/12</f>
        <v>4.6601066666666666</v>
      </c>
      <c r="AH64" s="16">
        <f>'Wave 3 Bullfrog Creek'!AG37*$K64/12</f>
        <v>4.6601066666666666</v>
      </c>
      <c r="AI64" s="16">
        <f>'Wave 3 Bullfrog Creek'!AH37*$K64/12</f>
        <v>4.6601066666666666</v>
      </c>
      <c r="AJ64" s="16">
        <f>'Wave 3 Bullfrog Creek'!AI37*$K64/12</f>
        <v>4.6601066666666666</v>
      </c>
      <c r="AK64" s="16">
        <f>'Wave 3 Bullfrog Creek'!AJ37*$K64/12</f>
        <v>4.6601066666666666</v>
      </c>
      <c r="AL64" s="16">
        <f>'Wave 3 Bullfrog Creek'!AK37*$K64/12</f>
        <v>4.6601066666666666</v>
      </c>
      <c r="AM64" s="16">
        <f>'Wave 3 Bullfrog Creek'!AL37*$K64/12</f>
        <v>4.6601066666666666</v>
      </c>
      <c r="AN64" s="16">
        <f>'Wave 3 Bullfrog Creek'!AM37*$K64/12</f>
        <v>4.6601066666666666</v>
      </c>
      <c r="AO64" s="16">
        <f>'Wave 3 Bullfrog Creek'!AN37*$K64/12</f>
        <v>4.6601066666666666</v>
      </c>
      <c r="AP64" s="16">
        <f>'Wave 3 Bullfrog Creek'!AO37*$K64/12</f>
        <v>4.6601066666666666</v>
      </c>
      <c r="AQ64" s="16">
        <f>'Wave 3 Bullfrog Creek'!AP37*$K64/12</f>
        <v>4.6601066666666666</v>
      </c>
      <c r="AR64" s="16">
        <f>'Wave 3 Bullfrog Creek'!AQ37*$K64/12</f>
        <v>4.6601066666666666</v>
      </c>
      <c r="AS64" s="16">
        <f>'Wave 3 Bullfrog Creek'!AR37*$K64/12</f>
        <v>4.6601066666666666</v>
      </c>
      <c r="AT64" s="16">
        <f>'Wave 3 Bullfrog Creek'!AS37*$K64/12</f>
        <v>4.6601066666666666</v>
      </c>
      <c r="AU64" s="16">
        <f>'Wave 3 Bullfrog Creek'!AT37*$K64/12</f>
        <v>4.6601066666666666</v>
      </c>
      <c r="AV64" s="16">
        <f>'Wave 3 Bullfrog Creek'!AU37*$K64/12</f>
        <v>4.6601066666666666</v>
      </c>
      <c r="AW64" s="16">
        <f>'Wave 3 Bullfrog Creek'!AV37*$K64/12</f>
        <v>4.6601066666666666</v>
      </c>
      <c r="AX64" s="16">
        <f>'Wave 3 Bullfrog Creek'!AW37*$K64/12</f>
        <v>4.6601066666666666</v>
      </c>
      <c r="AY64" s="16">
        <f>'Wave 3 Bullfrog Creek'!AX37*$K64/12</f>
        <v>4.6601066666666666</v>
      </c>
      <c r="AZ64" s="16">
        <f>'Wave 3 Bullfrog Creek'!AY37*$K64/12</f>
        <v>4.6601066666666666</v>
      </c>
      <c r="BA64" s="16">
        <f>'Wave 3 Bullfrog Creek'!AZ37*$K64/12</f>
        <v>4.6601066666666666</v>
      </c>
      <c r="BB64" s="16">
        <f>'Wave 3 Bullfrog Creek'!BA37*$K64/12</f>
        <v>4.6601066666666666</v>
      </c>
      <c r="BC64" s="16">
        <f>'Wave 3 Bullfrog Creek'!BB37*$K64/12</f>
        <v>4.6601066666666666</v>
      </c>
      <c r="BD64" s="16">
        <f>'Wave 3 Bullfrog Creek'!BC37*$K64/12</f>
        <v>4.6601066666666666</v>
      </c>
      <c r="BE64" s="16">
        <f>'Wave 3 Bullfrog Creek'!BD37*$K64/12</f>
        <v>4.6601066666666666</v>
      </c>
      <c r="BF64" s="16">
        <f>'Wave 3 Bullfrog Creek'!BE37*$K64/12</f>
        <v>4.6601066666666666</v>
      </c>
      <c r="BG64" s="16">
        <f>'Wave 3 Bullfrog Creek'!BF37*$K64/12</f>
        <v>4.6601066666666666</v>
      </c>
      <c r="BH64" s="16">
        <f>'Wave 3 Bullfrog Creek'!BG37*$K64/12</f>
        <v>4.6601066666666666</v>
      </c>
      <c r="BI64" s="16">
        <f>'Wave 3 Bullfrog Creek'!BH37*$K64/12</f>
        <v>4.6601066666666666</v>
      </c>
      <c r="BJ64" s="16">
        <f>'Wave 3 Bullfrog Creek'!BI37*$K64/12</f>
        <v>4.6601066666666666</v>
      </c>
      <c r="BK64" s="16">
        <f>'Wave 3 Bullfrog Creek'!BJ37*$K64/12</f>
        <v>4.6601066666666666</v>
      </c>
      <c r="BL64" s="16">
        <f>'Wave 3 Bullfrog Creek'!BK37*$K64/12</f>
        <v>4.6601066666666666</v>
      </c>
      <c r="BM64" s="16">
        <f>'Wave 3 Bullfrog Creek'!BL37*$K64/12</f>
        <v>4.6601066666666666</v>
      </c>
      <c r="BN64" s="16">
        <f>'Wave 3 Bullfrog Creek'!BM37*$K64/12</f>
        <v>4.6601066666666666</v>
      </c>
      <c r="BO64" s="16">
        <f>'Wave 3 Bullfrog Creek'!BN37*$K64/12</f>
        <v>4.6601066666666666</v>
      </c>
      <c r="BP64" s="16">
        <f>'Wave 3 Bullfrog Creek'!BO37*$K64/12</f>
        <v>4.6601066666666666</v>
      </c>
      <c r="BQ64" s="16">
        <f>'Wave 3 Bullfrog Creek'!BP37*$K64/12</f>
        <v>4.6601066666666666</v>
      </c>
      <c r="BR64" s="16">
        <f>'Wave 3 Bullfrog Creek'!BQ37*$K64/12</f>
        <v>4.6601066666666666</v>
      </c>
      <c r="BS64" s="16">
        <f>'Wave 3 Bullfrog Creek'!BR37*$K64/12</f>
        <v>4.6601066666666666</v>
      </c>
    </row>
    <row r="66" spans="1:71" ht="15" thickBot="1" x14ac:dyDescent="0.4">
      <c r="C66" s="15"/>
      <c r="D66" s="50"/>
      <c r="J66" s="52" t="s">
        <v>132</v>
      </c>
      <c r="K66" s="65" t="s">
        <v>154</v>
      </c>
      <c r="L66" s="70">
        <f t="shared" ref="L66:AQ66" si="44">SUM(L57:L65)</f>
        <v>0</v>
      </c>
      <c r="M66" s="70">
        <f t="shared" si="44"/>
        <v>0</v>
      </c>
      <c r="N66" s="70">
        <f t="shared" si="44"/>
        <v>0</v>
      </c>
      <c r="O66" s="70">
        <f t="shared" si="44"/>
        <v>0</v>
      </c>
      <c r="P66" s="70">
        <f t="shared" si="44"/>
        <v>0</v>
      </c>
      <c r="Q66" s="70">
        <f t="shared" si="44"/>
        <v>0</v>
      </c>
      <c r="R66" s="70">
        <f t="shared" si="44"/>
        <v>0</v>
      </c>
      <c r="S66" s="70">
        <f t="shared" si="44"/>
        <v>0</v>
      </c>
      <c r="T66" s="70">
        <f t="shared" si="44"/>
        <v>0</v>
      </c>
      <c r="U66" s="70">
        <f t="shared" si="44"/>
        <v>0</v>
      </c>
      <c r="V66" s="70">
        <f t="shared" si="44"/>
        <v>0</v>
      </c>
      <c r="W66" s="70">
        <f t="shared" si="44"/>
        <v>0</v>
      </c>
      <c r="X66" s="70">
        <f t="shared" si="44"/>
        <v>302131.09832766658</v>
      </c>
      <c r="Y66" s="70">
        <f t="shared" si="44"/>
        <v>314116.62491866661</v>
      </c>
      <c r="Z66" s="70">
        <f t="shared" si="44"/>
        <v>314399.12491866661</v>
      </c>
      <c r="AA66" s="70">
        <f t="shared" si="44"/>
        <v>314681.62491866661</v>
      </c>
      <c r="AB66" s="70">
        <f t="shared" si="44"/>
        <v>314880.78741866659</v>
      </c>
      <c r="AC66" s="70">
        <f t="shared" si="44"/>
        <v>315044.5170171666</v>
      </c>
      <c r="AD66" s="70">
        <f t="shared" si="44"/>
        <v>315044.5170171666</v>
      </c>
      <c r="AE66" s="70">
        <f t="shared" si="44"/>
        <v>315044.5170171666</v>
      </c>
      <c r="AF66" s="70">
        <f t="shared" si="44"/>
        <v>315044.5170171666</v>
      </c>
      <c r="AG66" s="70">
        <f t="shared" si="44"/>
        <v>315044.5170171666</v>
      </c>
      <c r="AH66" s="70">
        <f t="shared" si="44"/>
        <v>315044.5170171666</v>
      </c>
      <c r="AI66" s="70">
        <f t="shared" si="44"/>
        <v>315044.5170171666</v>
      </c>
      <c r="AJ66" s="70">
        <f t="shared" si="44"/>
        <v>315044.5170171666</v>
      </c>
      <c r="AK66" s="70">
        <f t="shared" si="44"/>
        <v>315044.5170171666</v>
      </c>
      <c r="AL66" s="70">
        <f t="shared" si="44"/>
        <v>315044.5170171666</v>
      </c>
      <c r="AM66" s="70">
        <f t="shared" si="44"/>
        <v>315044.5170171666</v>
      </c>
      <c r="AN66" s="70">
        <f t="shared" si="44"/>
        <v>315044.5170171666</v>
      </c>
      <c r="AO66" s="70">
        <f t="shared" si="44"/>
        <v>315044.5170171666</v>
      </c>
      <c r="AP66" s="70">
        <f t="shared" si="44"/>
        <v>315044.5170171666</v>
      </c>
      <c r="AQ66" s="70">
        <f t="shared" si="44"/>
        <v>315044.5170171666</v>
      </c>
      <c r="AR66" s="70">
        <f t="shared" ref="AR66:BS66" si="45">SUM(AR57:AR65)</f>
        <v>315044.5170171666</v>
      </c>
      <c r="AS66" s="70">
        <f t="shared" si="45"/>
        <v>315044.5170171666</v>
      </c>
      <c r="AT66" s="70">
        <f t="shared" si="45"/>
        <v>315044.5170171666</v>
      </c>
      <c r="AU66" s="70">
        <f t="shared" si="45"/>
        <v>315044.5170171666</v>
      </c>
      <c r="AV66" s="70">
        <f t="shared" si="45"/>
        <v>315044.5170171666</v>
      </c>
      <c r="AW66" s="70">
        <f t="shared" si="45"/>
        <v>315044.5170171666</v>
      </c>
      <c r="AX66" s="70">
        <f t="shared" si="45"/>
        <v>315044.5170171666</v>
      </c>
      <c r="AY66" s="70">
        <f t="shared" si="45"/>
        <v>315044.5170171666</v>
      </c>
      <c r="AZ66" s="70">
        <f t="shared" si="45"/>
        <v>315044.5170171666</v>
      </c>
      <c r="BA66" s="70">
        <f t="shared" si="45"/>
        <v>315044.5170171666</v>
      </c>
      <c r="BB66" s="70">
        <f t="shared" si="45"/>
        <v>315044.5170171666</v>
      </c>
      <c r="BC66" s="70">
        <f t="shared" si="45"/>
        <v>315044.5170171666</v>
      </c>
      <c r="BD66" s="70">
        <f t="shared" si="45"/>
        <v>315044.5170171666</v>
      </c>
      <c r="BE66" s="70">
        <f t="shared" si="45"/>
        <v>315044.5170171666</v>
      </c>
      <c r="BF66" s="70">
        <f t="shared" si="45"/>
        <v>315044.5170171666</v>
      </c>
      <c r="BG66" s="70">
        <f t="shared" si="45"/>
        <v>315044.5170171666</v>
      </c>
      <c r="BH66" s="70">
        <f t="shared" si="45"/>
        <v>315044.5170171666</v>
      </c>
      <c r="BI66" s="70">
        <f t="shared" si="45"/>
        <v>315044.5170171666</v>
      </c>
      <c r="BJ66" s="70">
        <f t="shared" si="45"/>
        <v>315044.5170171666</v>
      </c>
      <c r="BK66" s="70">
        <f t="shared" si="45"/>
        <v>315044.5170171666</v>
      </c>
      <c r="BL66" s="70">
        <f t="shared" si="45"/>
        <v>315044.5170171666</v>
      </c>
      <c r="BM66" s="70">
        <f t="shared" si="45"/>
        <v>315044.5170171666</v>
      </c>
      <c r="BN66" s="70">
        <f t="shared" si="45"/>
        <v>315044.5170171666</v>
      </c>
      <c r="BO66" s="70">
        <f t="shared" si="45"/>
        <v>315044.5170171666</v>
      </c>
      <c r="BP66" s="70">
        <f t="shared" si="45"/>
        <v>315044.5170171666</v>
      </c>
      <c r="BQ66" s="70">
        <f t="shared" si="45"/>
        <v>315044.5170171666</v>
      </c>
      <c r="BR66" s="70">
        <f t="shared" si="45"/>
        <v>315044.5170171666</v>
      </c>
      <c r="BS66" s="70">
        <f t="shared" si="45"/>
        <v>315044.5170171666</v>
      </c>
    </row>
    <row r="67" spans="1:71" ht="15.5" thickTop="1" thickBot="1" x14ac:dyDescent="0.4">
      <c r="C67" s="15"/>
      <c r="D67" s="50"/>
      <c r="J67" s="52" t="s">
        <v>132</v>
      </c>
      <c r="K67" s="65" t="s">
        <v>162</v>
      </c>
      <c r="L67" s="72">
        <f>L66</f>
        <v>0</v>
      </c>
      <c r="M67" s="66">
        <f t="shared" ref="M67:W67" si="46">L67+M66</f>
        <v>0</v>
      </c>
      <c r="N67" s="66">
        <f t="shared" si="46"/>
        <v>0</v>
      </c>
      <c r="O67" s="66">
        <f t="shared" si="46"/>
        <v>0</v>
      </c>
      <c r="P67" s="66">
        <f t="shared" si="46"/>
        <v>0</v>
      </c>
      <c r="Q67" s="66">
        <f t="shared" si="46"/>
        <v>0</v>
      </c>
      <c r="R67" s="66">
        <f t="shared" si="46"/>
        <v>0</v>
      </c>
      <c r="S67" s="66">
        <f t="shared" si="46"/>
        <v>0</v>
      </c>
      <c r="T67" s="66">
        <f t="shared" si="46"/>
        <v>0</v>
      </c>
      <c r="U67" s="66">
        <f t="shared" si="46"/>
        <v>0</v>
      </c>
      <c r="V67" s="66">
        <f t="shared" si="46"/>
        <v>0</v>
      </c>
      <c r="W67" s="66">
        <f t="shared" si="46"/>
        <v>0</v>
      </c>
      <c r="X67" s="72">
        <f>X66</f>
        <v>302131.09832766658</v>
      </c>
      <c r="Y67" s="66">
        <f t="shared" ref="Y67:AI67" si="47">X67+Y66</f>
        <v>616247.72324633319</v>
      </c>
      <c r="Z67" s="66">
        <f t="shared" si="47"/>
        <v>930646.84816499986</v>
      </c>
      <c r="AA67" s="66">
        <f t="shared" si="47"/>
        <v>1245328.4730836665</v>
      </c>
      <c r="AB67" s="66">
        <f t="shared" si="47"/>
        <v>1560209.2605023331</v>
      </c>
      <c r="AC67" s="66">
        <f t="shared" si="47"/>
        <v>1875253.7775194997</v>
      </c>
      <c r="AD67" s="66">
        <f t="shared" si="47"/>
        <v>2190298.294536666</v>
      </c>
      <c r="AE67" s="66">
        <f t="shared" si="47"/>
        <v>2505342.8115538326</v>
      </c>
      <c r="AF67" s="66">
        <f t="shared" si="47"/>
        <v>2820387.3285709992</v>
      </c>
      <c r="AG67" s="66">
        <f t="shared" si="47"/>
        <v>3135431.8455881658</v>
      </c>
      <c r="AH67" s="66">
        <f t="shared" si="47"/>
        <v>3450476.3626053324</v>
      </c>
      <c r="AI67" s="66">
        <f t="shared" si="47"/>
        <v>3765520.879622499</v>
      </c>
      <c r="AJ67" s="72">
        <f>AJ66</f>
        <v>315044.5170171666</v>
      </c>
      <c r="AK67" s="66">
        <f t="shared" ref="AK67:AU67" si="48">AJ67+AK66</f>
        <v>630089.03403433319</v>
      </c>
      <c r="AL67" s="66">
        <f t="shared" si="48"/>
        <v>945133.55105149979</v>
      </c>
      <c r="AM67" s="66">
        <f t="shared" si="48"/>
        <v>1260178.0680686664</v>
      </c>
      <c r="AN67" s="66">
        <f t="shared" si="48"/>
        <v>1575222.585085833</v>
      </c>
      <c r="AO67" s="66">
        <f t="shared" si="48"/>
        <v>1890267.1021029996</v>
      </c>
      <c r="AP67" s="66">
        <f t="shared" si="48"/>
        <v>2205311.6191201662</v>
      </c>
      <c r="AQ67" s="66">
        <f t="shared" si="48"/>
        <v>2520356.1361373328</v>
      </c>
      <c r="AR67" s="66">
        <f t="shared" si="48"/>
        <v>2835400.6531544994</v>
      </c>
      <c r="AS67" s="66">
        <f t="shared" si="48"/>
        <v>3150445.170171666</v>
      </c>
      <c r="AT67" s="66">
        <f t="shared" si="48"/>
        <v>3465489.6871888326</v>
      </c>
      <c r="AU67" s="66">
        <f t="shared" si="48"/>
        <v>3780534.2042059992</v>
      </c>
      <c r="AV67" s="72">
        <f>AV66</f>
        <v>315044.5170171666</v>
      </c>
      <c r="AW67" s="66">
        <f t="shared" ref="AW67:BG67" si="49">AV67+AW66</f>
        <v>630089.03403433319</v>
      </c>
      <c r="AX67" s="66">
        <f t="shared" si="49"/>
        <v>945133.55105149979</v>
      </c>
      <c r="AY67" s="66">
        <f t="shared" si="49"/>
        <v>1260178.0680686664</v>
      </c>
      <c r="AZ67" s="66">
        <f t="shared" si="49"/>
        <v>1575222.585085833</v>
      </c>
      <c r="BA67" s="66">
        <f t="shared" si="49"/>
        <v>1890267.1021029996</v>
      </c>
      <c r="BB67" s="66">
        <f t="shared" si="49"/>
        <v>2205311.6191201662</v>
      </c>
      <c r="BC67" s="66">
        <f t="shared" si="49"/>
        <v>2520356.1361373328</v>
      </c>
      <c r="BD67" s="66">
        <f t="shared" si="49"/>
        <v>2835400.6531544994</v>
      </c>
      <c r="BE67" s="66">
        <f t="shared" si="49"/>
        <v>3150445.170171666</v>
      </c>
      <c r="BF67" s="66">
        <f t="shared" si="49"/>
        <v>3465489.6871888326</v>
      </c>
      <c r="BG67" s="66">
        <f t="shared" si="49"/>
        <v>3780534.2042059992</v>
      </c>
      <c r="BH67" s="72">
        <f>BH66</f>
        <v>315044.5170171666</v>
      </c>
      <c r="BI67" s="66">
        <f t="shared" ref="BI67:BS67" si="50">BH67+BI66</f>
        <v>630089.03403433319</v>
      </c>
      <c r="BJ67" s="66">
        <f t="shared" si="50"/>
        <v>945133.55105149979</v>
      </c>
      <c r="BK67" s="66">
        <f t="shared" si="50"/>
        <v>1260178.0680686664</v>
      </c>
      <c r="BL67" s="66">
        <f t="shared" si="50"/>
        <v>1575222.585085833</v>
      </c>
      <c r="BM67" s="66">
        <f t="shared" si="50"/>
        <v>1890267.1021029996</v>
      </c>
      <c r="BN67" s="66">
        <f t="shared" si="50"/>
        <v>2205311.6191201662</v>
      </c>
      <c r="BO67" s="66">
        <f t="shared" si="50"/>
        <v>2520356.1361373328</v>
      </c>
      <c r="BP67" s="66">
        <f t="shared" si="50"/>
        <v>2835400.6531544994</v>
      </c>
      <c r="BQ67" s="66">
        <f t="shared" si="50"/>
        <v>3150445.170171666</v>
      </c>
      <c r="BR67" s="66">
        <f t="shared" si="50"/>
        <v>3465489.6871888326</v>
      </c>
      <c r="BS67" s="66">
        <f t="shared" si="50"/>
        <v>3780534.2042059992</v>
      </c>
    </row>
    <row r="68" spans="1:71" ht="15" thickTop="1" x14ac:dyDescent="0.35">
      <c r="C68" s="15"/>
      <c r="D68" s="50"/>
      <c r="J68" s="50"/>
      <c r="K68" s="50"/>
    </row>
    <row r="69" spans="1:71" x14ac:dyDescent="0.35">
      <c r="C69" s="15"/>
      <c r="D69" s="50"/>
      <c r="J69" s="50"/>
      <c r="K69" s="50"/>
    </row>
    <row r="70" spans="1:71" x14ac:dyDescent="0.35">
      <c r="A70" s="56" t="s">
        <v>133</v>
      </c>
      <c r="B70" s="56" t="s">
        <v>134</v>
      </c>
      <c r="C70" s="56" t="s">
        <v>136</v>
      </c>
      <c r="D70" s="56">
        <v>300</v>
      </c>
      <c r="E70" s="56" t="s">
        <v>137</v>
      </c>
      <c r="F70" s="67" t="s">
        <v>138</v>
      </c>
      <c r="G70" s="56" t="s">
        <v>139</v>
      </c>
      <c r="H70" s="56" t="s">
        <v>140</v>
      </c>
      <c r="I70" s="56" t="s">
        <v>141</v>
      </c>
      <c r="J70" s="56" t="s">
        <v>142</v>
      </c>
      <c r="K70" s="67" t="s">
        <v>156</v>
      </c>
      <c r="L70" s="59">
        <v>202401</v>
      </c>
      <c r="M70" s="59">
        <v>202402</v>
      </c>
      <c r="N70" s="59">
        <v>202403</v>
      </c>
      <c r="O70" s="59">
        <v>202404</v>
      </c>
      <c r="P70" s="59">
        <v>202405</v>
      </c>
      <c r="Q70" s="59">
        <v>202406</v>
      </c>
      <c r="R70" s="59">
        <v>202407</v>
      </c>
      <c r="S70" s="59">
        <v>202408</v>
      </c>
      <c r="T70" s="59">
        <v>202409</v>
      </c>
      <c r="U70" s="59">
        <v>202410</v>
      </c>
      <c r="V70" s="59">
        <v>202411</v>
      </c>
      <c r="W70" s="59">
        <v>202412</v>
      </c>
      <c r="X70" s="59">
        <v>202501</v>
      </c>
      <c r="Y70" s="59">
        <v>202502</v>
      </c>
      <c r="Z70" s="59">
        <v>202503</v>
      </c>
      <c r="AA70" s="59">
        <v>202504</v>
      </c>
      <c r="AB70" s="59">
        <v>202505</v>
      </c>
      <c r="AC70" s="59">
        <v>202506</v>
      </c>
      <c r="AD70" s="59">
        <v>202507</v>
      </c>
      <c r="AE70" s="59">
        <v>202508</v>
      </c>
      <c r="AF70" s="59">
        <v>202509</v>
      </c>
      <c r="AG70" s="59">
        <v>202510</v>
      </c>
      <c r="AH70" s="59">
        <v>202511</v>
      </c>
      <c r="AI70" s="59">
        <v>202512</v>
      </c>
      <c r="AJ70" s="59">
        <v>202601</v>
      </c>
      <c r="AK70" s="59">
        <v>202602</v>
      </c>
      <c r="AL70" s="59">
        <v>202603</v>
      </c>
      <c r="AM70" s="59">
        <v>202604</v>
      </c>
      <c r="AN70" s="59">
        <v>202605</v>
      </c>
      <c r="AO70" s="59">
        <v>202606</v>
      </c>
      <c r="AP70" s="59">
        <v>202607</v>
      </c>
      <c r="AQ70" s="59">
        <v>202608</v>
      </c>
      <c r="AR70" s="59">
        <v>202609</v>
      </c>
      <c r="AS70" s="59">
        <v>202610</v>
      </c>
      <c r="AT70" s="59">
        <v>202611</v>
      </c>
      <c r="AU70" s="59">
        <v>202612</v>
      </c>
      <c r="AV70" s="59">
        <v>202701</v>
      </c>
      <c r="AW70" s="59">
        <v>202702</v>
      </c>
      <c r="AX70" s="59">
        <v>202703</v>
      </c>
      <c r="AY70" s="59">
        <v>202704</v>
      </c>
      <c r="AZ70" s="59">
        <v>202705</v>
      </c>
      <c r="BA70" s="59">
        <v>202706</v>
      </c>
      <c r="BB70" s="59">
        <v>202707</v>
      </c>
      <c r="BC70" s="59">
        <v>202708</v>
      </c>
      <c r="BD70" s="59">
        <v>202709</v>
      </c>
      <c r="BE70" s="59">
        <v>202710</v>
      </c>
      <c r="BF70" s="59">
        <v>202711</v>
      </c>
      <c r="BG70" s="59">
        <v>202712</v>
      </c>
      <c r="BH70" s="59">
        <v>202801</v>
      </c>
      <c r="BI70" s="59">
        <v>202802</v>
      </c>
      <c r="BJ70" s="59">
        <v>202803</v>
      </c>
      <c r="BK70" s="59">
        <v>202804</v>
      </c>
      <c r="BL70" s="59">
        <v>202805</v>
      </c>
      <c r="BM70" s="59">
        <v>202806</v>
      </c>
      <c r="BN70" s="59">
        <v>202807</v>
      </c>
      <c r="BO70" s="59">
        <v>202808</v>
      </c>
      <c r="BP70" s="59">
        <v>202809</v>
      </c>
      <c r="BQ70" s="59">
        <v>202810</v>
      </c>
      <c r="BR70" s="59">
        <v>202811</v>
      </c>
      <c r="BS70" s="59">
        <v>202812</v>
      </c>
    </row>
    <row r="71" spans="1:71" x14ac:dyDescent="0.35">
      <c r="A71" s="15" t="str">
        <f t="shared" ref="A71:I71" si="51">A57</f>
        <v>Not in SYA</v>
      </c>
      <c r="B71" s="15" t="str">
        <f t="shared" si="51"/>
        <v>A2879292</v>
      </c>
      <c r="C71" s="15" t="str">
        <f t="shared" si="51"/>
        <v/>
      </c>
      <c r="D71" s="15">
        <f t="shared" si="51"/>
        <v>34399</v>
      </c>
      <c r="E71" s="15" t="str">
        <f t="shared" si="51"/>
        <v>NEW-15699</v>
      </c>
      <c r="F71" s="15" t="str">
        <f t="shared" si="51"/>
        <v xml:space="preserve">Bullfrog Creek Solar Construction </v>
      </c>
      <c r="G71" s="15" t="str">
        <f t="shared" si="51"/>
        <v>Electric Other Production Plant</v>
      </c>
      <c r="H71" s="15" t="str">
        <f t="shared" si="51"/>
        <v>Bullfrog Creek Solar</v>
      </c>
      <c r="I71" s="15" t="str">
        <f t="shared" si="51"/>
        <v xml:space="preserve">Bullfrog Creek Solar Construction </v>
      </c>
      <c r="J71" s="64">
        <f>'Wave 3 Bullfrog Creek'!K16</f>
        <v>202412</v>
      </c>
      <c r="K71" s="68">
        <v>0</v>
      </c>
      <c r="L71" s="16">
        <f t="shared" ref="L71:AQ71" si="52">K71+L57</f>
        <v>0</v>
      </c>
      <c r="M71" s="16">
        <f t="shared" si="52"/>
        <v>0</v>
      </c>
      <c r="N71" s="16">
        <f t="shared" si="52"/>
        <v>0</v>
      </c>
      <c r="O71" s="16">
        <f t="shared" si="52"/>
        <v>0</v>
      </c>
      <c r="P71" s="16">
        <f t="shared" si="52"/>
        <v>0</v>
      </c>
      <c r="Q71" s="16">
        <f t="shared" si="52"/>
        <v>0</v>
      </c>
      <c r="R71" s="16">
        <f t="shared" si="52"/>
        <v>0</v>
      </c>
      <c r="S71" s="16">
        <f t="shared" si="52"/>
        <v>0</v>
      </c>
      <c r="T71" s="16">
        <f t="shared" si="52"/>
        <v>0</v>
      </c>
      <c r="U71" s="16">
        <f t="shared" si="52"/>
        <v>0</v>
      </c>
      <c r="V71" s="16">
        <f t="shared" si="52"/>
        <v>0</v>
      </c>
      <c r="W71" s="16">
        <f t="shared" si="52"/>
        <v>0</v>
      </c>
      <c r="X71" s="16">
        <f t="shared" si="52"/>
        <v>281656.04704174999</v>
      </c>
      <c r="Y71" s="16">
        <f t="shared" si="52"/>
        <v>563652.50658349996</v>
      </c>
      <c r="Z71" s="16">
        <f t="shared" si="52"/>
        <v>845931.46612524998</v>
      </c>
      <c r="AA71" s="16">
        <f t="shared" si="52"/>
        <v>1128492.925667</v>
      </c>
      <c r="AB71" s="16">
        <f t="shared" si="52"/>
        <v>1411253.54770875</v>
      </c>
      <c r="AC71" s="16">
        <f t="shared" si="52"/>
        <v>1694177.8993490001</v>
      </c>
      <c r="AD71" s="16">
        <f t="shared" si="52"/>
        <v>1977102.2509892501</v>
      </c>
      <c r="AE71" s="16">
        <f t="shared" si="52"/>
        <v>2260026.6026295</v>
      </c>
      <c r="AF71" s="16">
        <f t="shared" si="52"/>
        <v>2542950.95426975</v>
      </c>
      <c r="AG71" s="16">
        <f t="shared" si="52"/>
        <v>2825875.3059100001</v>
      </c>
      <c r="AH71" s="16">
        <f t="shared" si="52"/>
        <v>3108799.6575502502</v>
      </c>
      <c r="AI71" s="16">
        <f t="shared" si="52"/>
        <v>3391724.0091905002</v>
      </c>
      <c r="AJ71" s="16">
        <f t="shared" si="52"/>
        <v>3674648.3608307503</v>
      </c>
      <c r="AK71" s="16">
        <f t="shared" si="52"/>
        <v>3957572.7124710004</v>
      </c>
      <c r="AL71" s="16">
        <f t="shared" si="52"/>
        <v>4240497.0641112505</v>
      </c>
      <c r="AM71" s="16">
        <f t="shared" si="52"/>
        <v>4523421.4157515001</v>
      </c>
      <c r="AN71" s="16">
        <f t="shared" si="52"/>
        <v>4806345.7673917497</v>
      </c>
      <c r="AO71" s="16">
        <f t="shared" si="52"/>
        <v>5089270.1190319993</v>
      </c>
      <c r="AP71" s="16">
        <f t="shared" si="52"/>
        <v>5372194.4706722489</v>
      </c>
      <c r="AQ71" s="16">
        <f t="shared" si="52"/>
        <v>5655118.8223124985</v>
      </c>
      <c r="AR71" s="16">
        <f t="shared" ref="AR71:BS71" si="53">AQ71+AR57</f>
        <v>5938043.1739527481</v>
      </c>
      <c r="AS71" s="16">
        <f t="shared" si="53"/>
        <v>6220967.5255929977</v>
      </c>
      <c r="AT71" s="16">
        <f t="shared" si="53"/>
        <v>6503891.8772332473</v>
      </c>
      <c r="AU71" s="16">
        <f t="shared" si="53"/>
        <v>6786816.2288734969</v>
      </c>
      <c r="AV71" s="16">
        <f t="shared" si="53"/>
        <v>7069740.5805137465</v>
      </c>
      <c r="AW71" s="16">
        <f t="shared" si="53"/>
        <v>7352664.9321539961</v>
      </c>
      <c r="AX71" s="16">
        <f t="shared" si="53"/>
        <v>7635589.2837942457</v>
      </c>
      <c r="AY71" s="16">
        <f t="shared" si="53"/>
        <v>7918513.6354344953</v>
      </c>
      <c r="AZ71" s="16">
        <f t="shared" si="53"/>
        <v>8201437.9870747449</v>
      </c>
      <c r="BA71" s="16">
        <f t="shared" si="53"/>
        <v>8484362.3387149945</v>
      </c>
      <c r="BB71" s="16">
        <f t="shared" si="53"/>
        <v>8767286.690355245</v>
      </c>
      <c r="BC71" s="16">
        <f t="shared" si="53"/>
        <v>9050211.0419954956</v>
      </c>
      <c r="BD71" s="16">
        <f t="shared" si="53"/>
        <v>9333135.3936357461</v>
      </c>
      <c r="BE71" s="16">
        <f t="shared" si="53"/>
        <v>9616059.7452759966</v>
      </c>
      <c r="BF71" s="16">
        <f t="shared" si="53"/>
        <v>9898984.0969162472</v>
      </c>
      <c r="BG71" s="16">
        <f t="shared" si="53"/>
        <v>10181908.448556498</v>
      </c>
      <c r="BH71" s="16">
        <f t="shared" si="53"/>
        <v>10464832.800196748</v>
      </c>
      <c r="BI71" s="16">
        <f t="shared" si="53"/>
        <v>10747757.151836999</v>
      </c>
      <c r="BJ71" s="16">
        <f t="shared" si="53"/>
        <v>11030681.503477249</v>
      </c>
      <c r="BK71" s="16">
        <f t="shared" si="53"/>
        <v>11313605.8551175</v>
      </c>
      <c r="BL71" s="16">
        <f t="shared" si="53"/>
        <v>11596530.20675775</v>
      </c>
      <c r="BM71" s="16">
        <f t="shared" si="53"/>
        <v>11879454.558398001</v>
      </c>
      <c r="BN71" s="16">
        <f t="shared" si="53"/>
        <v>12162378.910038251</v>
      </c>
      <c r="BO71" s="16">
        <f t="shared" si="53"/>
        <v>12445303.261678502</v>
      </c>
      <c r="BP71" s="16">
        <f t="shared" si="53"/>
        <v>12728227.613318752</v>
      </c>
      <c r="BQ71" s="16">
        <f t="shared" si="53"/>
        <v>13011151.964959003</v>
      </c>
      <c r="BR71" s="16">
        <f t="shared" si="53"/>
        <v>13294076.316599254</v>
      </c>
      <c r="BS71" s="16">
        <f t="shared" si="53"/>
        <v>13577000.668239504</v>
      </c>
    </row>
    <row r="72" spans="1:71" x14ac:dyDescent="0.35">
      <c r="A72" s="15" t="str">
        <f t="shared" ref="A72:I72" si="54">A58</f>
        <v>Not in SYA</v>
      </c>
      <c r="B72" s="15" t="str">
        <f t="shared" si="54"/>
        <v>A2887761</v>
      </c>
      <c r="C72" s="15" t="str">
        <f t="shared" si="54"/>
        <v/>
      </c>
      <c r="D72" s="15">
        <f t="shared" si="54"/>
        <v>34399</v>
      </c>
      <c r="E72" s="15" t="str">
        <f t="shared" si="54"/>
        <v>NEW-15806</v>
      </c>
      <c r="F72" s="15" t="str">
        <f t="shared" si="54"/>
        <v>ED Solar - Bullfrog Creek Solar</v>
      </c>
      <c r="G72" s="15" t="str">
        <f t="shared" si="54"/>
        <v>Electric Other Production Plant</v>
      </c>
      <c r="H72" s="15" t="str">
        <f t="shared" si="54"/>
        <v>Bullfrog Creek Solar</v>
      </c>
      <c r="I72" s="15" t="str">
        <f t="shared" si="54"/>
        <v>ED Solar - Bullfrog Creek Solar</v>
      </c>
      <c r="J72" s="64">
        <f>'Wave 3 Bullfrog Creek'!K17</f>
        <v>202412</v>
      </c>
      <c r="K72" s="68">
        <v>0</v>
      </c>
      <c r="L72" s="16">
        <f t="shared" ref="L72:AQ72" si="55">K72+L58</f>
        <v>0</v>
      </c>
      <c r="M72" s="16">
        <f t="shared" si="55"/>
        <v>0</v>
      </c>
      <c r="N72" s="16">
        <f t="shared" si="55"/>
        <v>0</v>
      </c>
      <c r="O72" s="16">
        <f t="shared" si="55"/>
        <v>0</v>
      </c>
      <c r="P72" s="16">
        <f t="shared" si="55"/>
        <v>0</v>
      </c>
      <c r="Q72" s="16">
        <f t="shared" si="55"/>
        <v>0</v>
      </c>
      <c r="R72" s="16">
        <f t="shared" si="55"/>
        <v>0</v>
      </c>
      <c r="S72" s="16">
        <f t="shared" si="55"/>
        <v>0</v>
      </c>
      <c r="T72" s="16">
        <f t="shared" si="55"/>
        <v>0</v>
      </c>
      <c r="U72" s="16">
        <f t="shared" si="55"/>
        <v>0</v>
      </c>
      <c r="V72" s="16">
        <f t="shared" si="55"/>
        <v>0</v>
      </c>
      <c r="W72" s="16">
        <f t="shared" si="55"/>
        <v>0</v>
      </c>
      <c r="X72" s="16">
        <f t="shared" si="55"/>
        <v>96.237127999999984</v>
      </c>
      <c r="Y72" s="16">
        <f t="shared" si="55"/>
        <v>192.47425599999997</v>
      </c>
      <c r="Z72" s="16">
        <f t="shared" si="55"/>
        <v>288.71138399999995</v>
      </c>
      <c r="AA72" s="16">
        <f t="shared" si="55"/>
        <v>384.94851199999994</v>
      </c>
      <c r="AB72" s="16">
        <f t="shared" si="55"/>
        <v>481.18563999999992</v>
      </c>
      <c r="AC72" s="16">
        <f t="shared" si="55"/>
        <v>577.42276799999991</v>
      </c>
      <c r="AD72" s="16">
        <f t="shared" si="55"/>
        <v>673.65989599999989</v>
      </c>
      <c r="AE72" s="16">
        <f t="shared" si="55"/>
        <v>769.89702399999987</v>
      </c>
      <c r="AF72" s="16">
        <f t="shared" si="55"/>
        <v>866.13415199999986</v>
      </c>
      <c r="AG72" s="16">
        <f t="shared" si="55"/>
        <v>962.37127999999984</v>
      </c>
      <c r="AH72" s="16">
        <f t="shared" si="55"/>
        <v>1058.6084079999998</v>
      </c>
      <c r="AI72" s="16">
        <f t="shared" si="55"/>
        <v>1154.8455359999998</v>
      </c>
      <c r="AJ72" s="16">
        <f t="shared" si="55"/>
        <v>1251.0826639999998</v>
      </c>
      <c r="AK72" s="16">
        <f t="shared" si="55"/>
        <v>1347.3197919999998</v>
      </c>
      <c r="AL72" s="16">
        <f t="shared" si="55"/>
        <v>1443.5569199999998</v>
      </c>
      <c r="AM72" s="16">
        <f t="shared" si="55"/>
        <v>1539.7940479999997</v>
      </c>
      <c r="AN72" s="16">
        <f t="shared" si="55"/>
        <v>1636.0311759999997</v>
      </c>
      <c r="AO72" s="16">
        <f t="shared" si="55"/>
        <v>1732.2683039999997</v>
      </c>
      <c r="AP72" s="16">
        <f t="shared" si="55"/>
        <v>1828.5054319999997</v>
      </c>
      <c r="AQ72" s="16">
        <f t="shared" si="55"/>
        <v>1924.7425599999997</v>
      </c>
      <c r="AR72" s="16">
        <f t="shared" ref="AR72:BS72" si="56">AQ72+AR58</f>
        <v>2020.9796879999997</v>
      </c>
      <c r="AS72" s="16">
        <f t="shared" si="56"/>
        <v>2117.2168159999997</v>
      </c>
      <c r="AT72" s="16">
        <f t="shared" si="56"/>
        <v>2213.4539439999999</v>
      </c>
      <c r="AU72" s="16">
        <f t="shared" si="56"/>
        <v>2309.6910719999996</v>
      </c>
      <c r="AV72" s="16">
        <f t="shared" si="56"/>
        <v>2405.9281999999994</v>
      </c>
      <c r="AW72" s="16">
        <f t="shared" si="56"/>
        <v>2502.1653279999991</v>
      </c>
      <c r="AX72" s="16">
        <f t="shared" si="56"/>
        <v>2598.4024559999989</v>
      </c>
      <c r="AY72" s="16">
        <f t="shared" si="56"/>
        <v>2694.6395839999986</v>
      </c>
      <c r="AZ72" s="16">
        <f t="shared" si="56"/>
        <v>2790.8767119999984</v>
      </c>
      <c r="BA72" s="16">
        <f t="shared" si="56"/>
        <v>2887.1138399999982</v>
      </c>
      <c r="BB72" s="16">
        <f t="shared" si="56"/>
        <v>2983.3509679999979</v>
      </c>
      <c r="BC72" s="16">
        <f t="shared" si="56"/>
        <v>3079.5880959999977</v>
      </c>
      <c r="BD72" s="16">
        <f t="shared" si="56"/>
        <v>3175.8252239999974</v>
      </c>
      <c r="BE72" s="16">
        <f t="shared" si="56"/>
        <v>3272.0623519999972</v>
      </c>
      <c r="BF72" s="16">
        <f t="shared" si="56"/>
        <v>3368.2994799999969</v>
      </c>
      <c r="BG72" s="16">
        <f t="shared" si="56"/>
        <v>3464.5366079999967</v>
      </c>
      <c r="BH72" s="16">
        <f t="shared" si="56"/>
        <v>3560.7737359999965</v>
      </c>
      <c r="BI72" s="16">
        <f t="shared" si="56"/>
        <v>3657.0108639999962</v>
      </c>
      <c r="BJ72" s="16">
        <f t="shared" si="56"/>
        <v>3753.247991999996</v>
      </c>
      <c r="BK72" s="16">
        <f t="shared" si="56"/>
        <v>3849.4851199999957</v>
      </c>
      <c r="BL72" s="16">
        <f t="shared" si="56"/>
        <v>3945.7222479999955</v>
      </c>
      <c r="BM72" s="16">
        <f t="shared" si="56"/>
        <v>4041.9593759999952</v>
      </c>
      <c r="BN72" s="16">
        <f t="shared" si="56"/>
        <v>4138.196503999995</v>
      </c>
      <c r="BO72" s="16">
        <f t="shared" si="56"/>
        <v>4234.4336319999948</v>
      </c>
      <c r="BP72" s="16">
        <f t="shared" si="56"/>
        <v>4330.6707599999945</v>
      </c>
      <c r="BQ72" s="16">
        <f t="shared" si="56"/>
        <v>4426.9078879999943</v>
      </c>
      <c r="BR72" s="16">
        <f t="shared" si="56"/>
        <v>4523.145015999994</v>
      </c>
      <c r="BS72" s="16">
        <f t="shared" si="56"/>
        <v>4619.3821439999938</v>
      </c>
    </row>
    <row r="73" spans="1:71" x14ac:dyDescent="0.35">
      <c r="A73" s="15" t="str">
        <f t="shared" ref="A73:I73" si="57">A59</f>
        <v>Not in SYA</v>
      </c>
      <c r="B73" s="15" t="str">
        <f t="shared" si="57"/>
        <v>A2897097</v>
      </c>
      <c r="C73" s="15" t="str">
        <f t="shared" si="57"/>
        <v/>
      </c>
      <c r="D73" s="15" t="str">
        <f t="shared" si="57"/>
        <v>T</v>
      </c>
      <c r="E73" s="15" t="str">
        <f t="shared" si="57"/>
        <v>NEW-15806</v>
      </c>
      <c r="F73" s="15" t="str">
        <f t="shared" si="57"/>
        <v>ED Solar - Bullfrog Creek Solar</v>
      </c>
      <c r="G73" s="15" t="str">
        <f t="shared" si="57"/>
        <v>Electric Transmission Plant</v>
      </c>
      <c r="H73" s="15" t="str">
        <f t="shared" si="57"/>
        <v>Transmission Lines</v>
      </c>
      <c r="I73" s="15" t="str">
        <f t="shared" si="57"/>
        <v>ED Solar - Bullfrog Creek Solar</v>
      </c>
      <c r="J73" s="64">
        <f>'Wave 3 Bullfrog Creek'!K18</f>
        <v>202412</v>
      </c>
      <c r="K73" s="68">
        <v>0</v>
      </c>
      <c r="L73" s="16">
        <f t="shared" ref="L73:AQ73" si="58">K73+L59</f>
        <v>0</v>
      </c>
      <c r="M73" s="16">
        <f t="shared" si="58"/>
        <v>0</v>
      </c>
      <c r="N73" s="16">
        <f t="shared" si="58"/>
        <v>0</v>
      </c>
      <c r="O73" s="16">
        <f t="shared" si="58"/>
        <v>0</v>
      </c>
      <c r="P73" s="16">
        <f t="shared" si="58"/>
        <v>0</v>
      </c>
      <c r="Q73" s="16">
        <f t="shared" si="58"/>
        <v>0</v>
      </c>
      <c r="R73" s="16">
        <f t="shared" si="58"/>
        <v>0</v>
      </c>
      <c r="S73" s="16">
        <f t="shared" si="58"/>
        <v>0</v>
      </c>
      <c r="T73" s="16">
        <f t="shared" si="58"/>
        <v>0</v>
      </c>
      <c r="U73" s="16">
        <f t="shared" si="58"/>
        <v>0</v>
      </c>
      <c r="V73" s="16">
        <f t="shared" si="58"/>
        <v>0</v>
      </c>
      <c r="W73" s="16">
        <f t="shared" si="58"/>
        <v>0</v>
      </c>
      <c r="X73" s="16">
        <f t="shared" si="58"/>
        <v>10.929309750000002</v>
      </c>
      <c r="Y73" s="16">
        <f t="shared" si="58"/>
        <v>21.858619500000003</v>
      </c>
      <c r="Z73" s="16">
        <f t="shared" si="58"/>
        <v>32.787929250000005</v>
      </c>
      <c r="AA73" s="16">
        <f t="shared" si="58"/>
        <v>43.717239000000006</v>
      </c>
      <c r="AB73" s="16">
        <f t="shared" si="58"/>
        <v>54.646548750000008</v>
      </c>
      <c r="AC73" s="16">
        <f t="shared" si="58"/>
        <v>65.57585850000001</v>
      </c>
      <c r="AD73" s="16">
        <f t="shared" si="58"/>
        <v>76.505168250000011</v>
      </c>
      <c r="AE73" s="16">
        <f t="shared" si="58"/>
        <v>87.434478000000013</v>
      </c>
      <c r="AF73" s="16">
        <f t="shared" si="58"/>
        <v>98.363787750000014</v>
      </c>
      <c r="AG73" s="16">
        <f t="shared" si="58"/>
        <v>109.29309750000002</v>
      </c>
      <c r="AH73" s="16">
        <f t="shared" si="58"/>
        <v>120.22240725000002</v>
      </c>
      <c r="AI73" s="16">
        <f t="shared" si="58"/>
        <v>131.15171700000002</v>
      </c>
      <c r="AJ73" s="16">
        <f t="shared" si="58"/>
        <v>142.08102675000004</v>
      </c>
      <c r="AK73" s="16">
        <f t="shared" si="58"/>
        <v>153.01033650000005</v>
      </c>
      <c r="AL73" s="16">
        <f t="shared" si="58"/>
        <v>163.93964625000007</v>
      </c>
      <c r="AM73" s="16">
        <f t="shared" si="58"/>
        <v>174.86895600000008</v>
      </c>
      <c r="AN73" s="16">
        <f t="shared" si="58"/>
        <v>185.7982657500001</v>
      </c>
      <c r="AO73" s="16">
        <f t="shared" si="58"/>
        <v>196.72757550000011</v>
      </c>
      <c r="AP73" s="16">
        <f t="shared" si="58"/>
        <v>207.65688525000013</v>
      </c>
      <c r="AQ73" s="16">
        <f t="shared" si="58"/>
        <v>218.58619500000015</v>
      </c>
      <c r="AR73" s="16">
        <f t="shared" ref="AR73:BS73" si="59">AQ73+AR59</f>
        <v>229.51550475000016</v>
      </c>
      <c r="AS73" s="16">
        <f t="shared" si="59"/>
        <v>240.44481450000018</v>
      </c>
      <c r="AT73" s="16">
        <f t="shared" si="59"/>
        <v>251.37412425000019</v>
      </c>
      <c r="AU73" s="16">
        <f t="shared" si="59"/>
        <v>262.30343400000021</v>
      </c>
      <c r="AV73" s="16">
        <f t="shared" si="59"/>
        <v>273.23274375000022</v>
      </c>
      <c r="AW73" s="16">
        <f t="shared" si="59"/>
        <v>284.16205350000024</v>
      </c>
      <c r="AX73" s="16">
        <f t="shared" si="59"/>
        <v>295.09136325000026</v>
      </c>
      <c r="AY73" s="16">
        <f t="shared" si="59"/>
        <v>306.02067300000027</v>
      </c>
      <c r="AZ73" s="16">
        <f t="shared" si="59"/>
        <v>316.94998275000029</v>
      </c>
      <c r="BA73" s="16">
        <f t="shared" si="59"/>
        <v>327.8792925000003</v>
      </c>
      <c r="BB73" s="16">
        <f t="shared" si="59"/>
        <v>338.80860225000032</v>
      </c>
      <c r="BC73" s="16">
        <f t="shared" si="59"/>
        <v>349.73791200000034</v>
      </c>
      <c r="BD73" s="16">
        <f t="shared" si="59"/>
        <v>360.66722175000035</v>
      </c>
      <c r="BE73" s="16">
        <f t="shared" si="59"/>
        <v>371.59653150000037</v>
      </c>
      <c r="BF73" s="16">
        <f t="shared" si="59"/>
        <v>382.52584125000038</v>
      </c>
      <c r="BG73" s="16">
        <f t="shared" si="59"/>
        <v>393.4551510000004</v>
      </c>
      <c r="BH73" s="16">
        <f t="shared" si="59"/>
        <v>404.38446075000041</v>
      </c>
      <c r="BI73" s="16">
        <f t="shared" si="59"/>
        <v>415.31377050000043</v>
      </c>
      <c r="BJ73" s="16">
        <f t="shared" si="59"/>
        <v>426.24308025000045</v>
      </c>
      <c r="BK73" s="16">
        <f t="shared" si="59"/>
        <v>437.17239000000046</v>
      </c>
      <c r="BL73" s="16">
        <f t="shared" si="59"/>
        <v>448.10169975000048</v>
      </c>
      <c r="BM73" s="16">
        <f t="shared" si="59"/>
        <v>459.03100950000049</v>
      </c>
      <c r="BN73" s="16">
        <f t="shared" si="59"/>
        <v>469.96031925000051</v>
      </c>
      <c r="BO73" s="16">
        <f t="shared" si="59"/>
        <v>480.88962900000053</v>
      </c>
      <c r="BP73" s="16">
        <f t="shared" si="59"/>
        <v>491.81893875000054</v>
      </c>
      <c r="BQ73" s="16">
        <f t="shared" si="59"/>
        <v>502.74824850000056</v>
      </c>
      <c r="BR73" s="16">
        <f t="shared" si="59"/>
        <v>513.67755825000052</v>
      </c>
      <c r="BS73" s="16">
        <f t="shared" si="59"/>
        <v>524.60686800000053</v>
      </c>
    </row>
    <row r="74" spans="1:71" ht="15.75" customHeight="1" x14ac:dyDescent="0.35">
      <c r="A74" s="15" t="str">
        <f t="shared" ref="A74:I74" si="60">A60</f>
        <v>Not in SYA</v>
      </c>
      <c r="B74" s="15" t="str">
        <f t="shared" si="60"/>
        <v>NEW-15699</v>
      </c>
      <c r="C74" s="15" t="str">
        <f t="shared" si="60"/>
        <v>CLEAN ENERGY &amp; EMERGING TECHNOLOGIES</v>
      </c>
      <c r="D74" s="15">
        <f t="shared" si="60"/>
        <v>34399</v>
      </c>
      <c r="E74" s="15" t="str">
        <f t="shared" si="60"/>
        <v>NEW-15699</v>
      </c>
      <c r="F74" s="15" t="str">
        <f t="shared" si="60"/>
        <v xml:space="preserve">Bullfrog Creek Solar Construction </v>
      </c>
      <c r="G74" s="15" t="str">
        <f t="shared" si="60"/>
        <v>Electric Other Production Plant</v>
      </c>
      <c r="H74" s="15" t="str">
        <f t="shared" si="60"/>
        <v>Bullfrog Creek Solar</v>
      </c>
      <c r="I74" s="15" t="str">
        <f t="shared" si="60"/>
        <v xml:space="preserve">Bullfrog Creek Solar Construction </v>
      </c>
      <c r="J74" s="64">
        <f>'Wave 3 Bullfrog Creek'!K19</f>
        <v>202412</v>
      </c>
      <c r="K74" s="68">
        <v>0</v>
      </c>
      <c r="L74" s="16">
        <f t="shared" ref="L74:AQ74" si="61">K74+L60</f>
        <v>0</v>
      </c>
      <c r="M74" s="16">
        <f t="shared" si="61"/>
        <v>0</v>
      </c>
      <c r="N74" s="16">
        <f t="shared" si="61"/>
        <v>0</v>
      </c>
      <c r="O74" s="16">
        <f t="shared" si="61"/>
        <v>0</v>
      </c>
      <c r="P74" s="16">
        <f t="shared" si="61"/>
        <v>0</v>
      </c>
      <c r="Q74" s="16">
        <f t="shared" si="61"/>
        <v>0</v>
      </c>
      <c r="R74" s="16">
        <f t="shared" si="61"/>
        <v>0</v>
      </c>
      <c r="S74" s="16">
        <f t="shared" si="61"/>
        <v>0</v>
      </c>
      <c r="T74" s="16">
        <f t="shared" si="61"/>
        <v>0</v>
      </c>
      <c r="U74" s="16">
        <f t="shared" si="61"/>
        <v>0</v>
      </c>
      <c r="V74" s="16">
        <f t="shared" si="61"/>
        <v>0</v>
      </c>
      <c r="W74" s="16">
        <f t="shared" si="61"/>
        <v>0</v>
      </c>
      <c r="X74" s="16">
        <f t="shared" si="61"/>
        <v>0</v>
      </c>
      <c r="Y74" s="16">
        <f t="shared" si="61"/>
        <v>11645.114090999998</v>
      </c>
      <c r="Z74" s="16">
        <f t="shared" si="61"/>
        <v>23290.228181999995</v>
      </c>
      <c r="AA74" s="16">
        <f t="shared" si="61"/>
        <v>34935.342272999995</v>
      </c>
      <c r="AB74" s="16">
        <f t="shared" si="61"/>
        <v>46580.456363999991</v>
      </c>
      <c r="AC74" s="16">
        <f t="shared" si="61"/>
        <v>58225.570454999986</v>
      </c>
      <c r="AD74" s="16">
        <f t="shared" si="61"/>
        <v>69870.684545999989</v>
      </c>
      <c r="AE74" s="16">
        <f t="shared" si="61"/>
        <v>81515.798636999985</v>
      </c>
      <c r="AF74" s="16">
        <f t="shared" si="61"/>
        <v>93160.912727999981</v>
      </c>
      <c r="AG74" s="16">
        <f t="shared" si="61"/>
        <v>104806.02681899998</v>
      </c>
      <c r="AH74" s="16">
        <f t="shared" si="61"/>
        <v>116451.14090999997</v>
      </c>
      <c r="AI74" s="16">
        <f t="shared" si="61"/>
        <v>128096.25500099997</v>
      </c>
      <c r="AJ74" s="16">
        <f t="shared" si="61"/>
        <v>139741.36909199998</v>
      </c>
      <c r="AK74" s="16">
        <f t="shared" si="61"/>
        <v>151386.48318299997</v>
      </c>
      <c r="AL74" s="16">
        <f t="shared" si="61"/>
        <v>163031.59727399997</v>
      </c>
      <c r="AM74" s="16">
        <f t="shared" si="61"/>
        <v>174676.71136499997</v>
      </c>
      <c r="AN74" s="16">
        <f t="shared" si="61"/>
        <v>186321.82545599996</v>
      </c>
      <c r="AO74" s="16">
        <f t="shared" si="61"/>
        <v>197966.93954699996</v>
      </c>
      <c r="AP74" s="16">
        <f t="shared" si="61"/>
        <v>209612.05363799995</v>
      </c>
      <c r="AQ74" s="16">
        <f t="shared" si="61"/>
        <v>221257.16772899995</v>
      </c>
      <c r="AR74" s="16">
        <f t="shared" ref="AR74:BS74" si="62">AQ74+AR60</f>
        <v>232902.28181999995</v>
      </c>
      <c r="AS74" s="16">
        <f t="shared" si="62"/>
        <v>244547.39591099994</v>
      </c>
      <c r="AT74" s="16">
        <f t="shared" si="62"/>
        <v>256192.51000199994</v>
      </c>
      <c r="AU74" s="16">
        <f t="shared" si="62"/>
        <v>267837.62409299996</v>
      </c>
      <c r="AV74" s="16">
        <f t="shared" si="62"/>
        <v>279482.73818399996</v>
      </c>
      <c r="AW74" s="16">
        <f t="shared" si="62"/>
        <v>291127.85227499995</v>
      </c>
      <c r="AX74" s="16">
        <f t="shared" si="62"/>
        <v>302772.96636599995</v>
      </c>
      <c r="AY74" s="16">
        <f t="shared" si="62"/>
        <v>314418.08045699995</v>
      </c>
      <c r="AZ74" s="16">
        <f t="shared" si="62"/>
        <v>326063.19454799994</v>
      </c>
      <c r="BA74" s="16">
        <f t="shared" si="62"/>
        <v>337708.30863899994</v>
      </c>
      <c r="BB74" s="16">
        <f t="shared" si="62"/>
        <v>349353.42272999993</v>
      </c>
      <c r="BC74" s="16">
        <f t="shared" si="62"/>
        <v>360998.53682099993</v>
      </c>
      <c r="BD74" s="16">
        <f t="shared" si="62"/>
        <v>372643.65091199992</v>
      </c>
      <c r="BE74" s="16">
        <f t="shared" si="62"/>
        <v>384288.76500299992</v>
      </c>
      <c r="BF74" s="16">
        <f t="shared" si="62"/>
        <v>395933.87909399992</v>
      </c>
      <c r="BG74" s="16">
        <f t="shared" si="62"/>
        <v>407578.99318499991</v>
      </c>
      <c r="BH74" s="16">
        <f t="shared" si="62"/>
        <v>419224.10727599991</v>
      </c>
      <c r="BI74" s="16">
        <f t="shared" si="62"/>
        <v>430869.2213669999</v>
      </c>
      <c r="BJ74" s="16">
        <f t="shared" si="62"/>
        <v>442514.3354579999</v>
      </c>
      <c r="BK74" s="16">
        <f t="shared" si="62"/>
        <v>454159.4495489999</v>
      </c>
      <c r="BL74" s="16">
        <f t="shared" si="62"/>
        <v>465804.56363999989</v>
      </c>
      <c r="BM74" s="16">
        <f t="shared" si="62"/>
        <v>477449.67773099989</v>
      </c>
      <c r="BN74" s="16">
        <f t="shared" si="62"/>
        <v>489094.79182199988</v>
      </c>
      <c r="BO74" s="16">
        <f t="shared" si="62"/>
        <v>500739.90591299988</v>
      </c>
      <c r="BP74" s="16">
        <f t="shared" si="62"/>
        <v>512385.02000399987</v>
      </c>
      <c r="BQ74" s="16">
        <f t="shared" si="62"/>
        <v>524030.13409499987</v>
      </c>
      <c r="BR74" s="16">
        <f t="shared" si="62"/>
        <v>535675.24818599992</v>
      </c>
      <c r="BS74" s="16">
        <f t="shared" si="62"/>
        <v>547320.36227699998</v>
      </c>
    </row>
    <row r="75" spans="1:71" x14ac:dyDescent="0.35">
      <c r="A75" s="15" t="str">
        <f t="shared" ref="A75:I75" si="63">A61</f>
        <v>Not in SYA</v>
      </c>
      <c r="B75" s="15" t="str">
        <f t="shared" si="63"/>
        <v>NEW-15806</v>
      </c>
      <c r="C75" s="15" t="str">
        <f t="shared" si="63"/>
        <v>CLEAN ENERGY &amp; EMERGING TECHNOLOGIES</v>
      </c>
      <c r="D75" s="15" t="str">
        <f t="shared" si="63"/>
        <v>T</v>
      </c>
      <c r="E75" s="15" t="str">
        <f t="shared" si="63"/>
        <v>NEW-15806</v>
      </c>
      <c r="F75" s="15" t="str">
        <f t="shared" si="63"/>
        <v>ED Solar - Bullfrog Creek Solar</v>
      </c>
      <c r="G75" s="15" t="str">
        <f t="shared" si="63"/>
        <v>Electric Transmission Plant</v>
      </c>
      <c r="H75" s="15" t="str">
        <f t="shared" si="63"/>
        <v>Transmission Lines</v>
      </c>
      <c r="I75" s="15" t="str">
        <f t="shared" si="63"/>
        <v>ED Solar - Bullfrog Creek Solar</v>
      </c>
      <c r="J75" s="64">
        <f>'Wave 3 Bullfrog Creek'!K20</f>
        <v>202412</v>
      </c>
      <c r="K75" s="68">
        <v>0</v>
      </c>
      <c r="L75" s="16">
        <f t="shared" ref="L75:AQ75" si="64">K75+L61</f>
        <v>0</v>
      </c>
      <c r="M75" s="16">
        <f t="shared" si="64"/>
        <v>0</v>
      </c>
      <c r="N75" s="16">
        <f t="shared" si="64"/>
        <v>0</v>
      </c>
      <c r="O75" s="16">
        <f t="shared" si="64"/>
        <v>0</v>
      </c>
      <c r="P75" s="16">
        <f t="shared" si="64"/>
        <v>0</v>
      </c>
      <c r="Q75" s="16">
        <f t="shared" si="64"/>
        <v>0</v>
      </c>
      <c r="R75" s="16">
        <f t="shared" si="64"/>
        <v>0</v>
      </c>
      <c r="S75" s="16">
        <f t="shared" si="64"/>
        <v>0</v>
      </c>
      <c r="T75" s="16">
        <f t="shared" si="64"/>
        <v>0</v>
      </c>
      <c r="U75" s="16">
        <f t="shared" si="64"/>
        <v>0</v>
      </c>
      <c r="V75" s="16">
        <f t="shared" si="64"/>
        <v>0</v>
      </c>
      <c r="W75" s="16">
        <f t="shared" si="64"/>
        <v>0</v>
      </c>
      <c r="X75" s="16">
        <f t="shared" si="64"/>
        <v>224.32012575000007</v>
      </c>
      <c r="Y75" s="16">
        <f t="shared" si="64"/>
        <v>448.64025150000015</v>
      </c>
      <c r="Z75" s="16">
        <f t="shared" si="64"/>
        <v>672.96037725000019</v>
      </c>
      <c r="AA75" s="16">
        <f t="shared" si="64"/>
        <v>897.28050300000029</v>
      </c>
      <c r="AB75" s="16">
        <f t="shared" si="64"/>
        <v>1121.6006287500004</v>
      </c>
      <c r="AC75" s="16">
        <f t="shared" si="64"/>
        <v>1345.9207545000004</v>
      </c>
      <c r="AD75" s="16">
        <f t="shared" si="64"/>
        <v>1570.2408802500004</v>
      </c>
      <c r="AE75" s="16">
        <f t="shared" si="64"/>
        <v>1794.5610060000004</v>
      </c>
      <c r="AF75" s="16">
        <f t="shared" si="64"/>
        <v>2018.8811317500003</v>
      </c>
      <c r="AG75" s="16">
        <f t="shared" si="64"/>
        <v>2243.2012575000003</v>
      </c>
      <c r="AH75" s="16">
        <f t="shared" si="64"/>
        <v>2467.5213832500003</v>
      </c>
      <c r="AI75" s="16">
        <f t="shared" si="64"/>
        <v>2691.8415090000003</v>
      </c>
      <c r="AJ75" s="16">
        <f t="shared" si="64"/>
        <v>2916.1616347500003</v>
      </c>
      <c r="AK75" s="16">
        <f t="shared" si="64"/>
        <v>3140.4817605000003</v>
      </c>
      <c r="AL75" s="16">
        <f t="shared" si="64"/>
        <v>3364.8018862500003</v>
      </c>
      <c r="AM75" s="16">
        <f t="shared" si="64"/>
        <v>3589.1220120000003</v>
      </c>
      <c r="AN75" s="16">
        <f t="shared" si="64"/>
        <v>3813.4421377500003</v>
      </c>
      <c r="AO75" s="16">
        <f t="shared" si="64"/>
        <v>4037.7622635000002</v>
      </c>
      <c r="AP75" s="16">
        <f t="shared" si="64"/>
        <v>4262.0823892500002</v>
      </c>
      <c r="AQ75" s="16">
        <f t="shared" si="64"/>
        <v>4486.4025150000007</v>
      </c>
      <c r="AR75" s="16">
        <f t="shared" ref="AR75:BS75" si="65">AQ75+AR61</f>
        <v>4710.7226407500011</v>
      </c>
      <c r="AS75" s="16">
        <f t="shared" si="65"/>
        <v>4935.0427665000016</v>
      </c>
      <c r="AT75" s="16">
        <f t="shared" si="65"/>
        <v>5159.362892250002</v>
      </c>
      <c r="AU75" s="16">
        <f t="shared" si="65"/>
        <v>5383.6830180000024</v>
      </c>
      <c r="AV75" s="16">
        <f t="shared" si="65"/>
        <v>5608.0031437500029</v>
      </c>
      <c r="AW75" s="16">
        <f t="shared" si="65"/>
        <v>5832.3232695000033</v>
      </c>
      <c r="AX75" s="16">
        <f t="shared" si="65"/>
        <v>6056.6433952500038</v>
      </c>
      <c r="AY75" s="16">
        <f t="shared" si="65"/>
        <v>6280.9635210000042</v>
      </c>
      <c r="AZ75" s="16">
        <f t="shared" si="65"/>
        <v>6505.2836467500047</v>
      </c>
      <c r="BA75" s="16">
        <f t="shared" si="65"/>
        <v>6729.6037725000051</v>
      </c>
      <c r="BB75" s="16">
        <f t="shared" si="65"/>
        <v>6953.9238982500055</v>
      </c>
      <c r="BC75" s="16">
        <f t="shared" si="65"/>
        <v>7178.244024000006</v>
      </c>
      <c r="BD75" s="16">
        <f t="shared" si="65"/>
        <v>7402.5641497500064</v>
      </c>
      <c r="BE75" s="16">
        <f t="shared" si="65"/>
        <v>7626.8842755000069</v>
      </c>
      <c r="BF75" s="16">
        <f t="shared" si="65"/>
        <v>7851.2044012500073</v>
      </c>
      <c r="BG75" s="16">
        <f t="shared" si="65"/>
        <v>8075.5245270000078</v>
      </c>
      <c r="BH75" s="16">
        <f t="shared" si="65"/>
        <v>8299.8446527500073</v>
      </c>
      <c r="BI75" s="16">
        <f t="shared" si="65"/>
        <v>8524.1647785000077</v>
      </c>
      <c r="BJ75" s="16">
        <f t="shared" si="65"/>
        <v>8748.4849042500082</v>
      </c>
      <c r="BK75" s="16">
        <f t="shared" si="65"/>
        <v>8972.8050300000086</v>
      </c>
      <c r="BL75" s="16">
        <f t="shared" si="65"/>
        <v>9197.1251557500091</v>
      </c>
      <c r="BM75" s="16">
        <f t="shared" si="65"/>
        <v>9421.4452815000095</v>
      </c>
      <c r="BN75" s="16">
        <f t="shared" si="65"/>
        <v>9645.76540725001</v>
      </c>
      <c r="BO75" s="16">
        <f t="shared" si="65"/>
        <v>9870.0855330000104</v>
      </c>
      <c r="BP75" s="16">
        <f t="shared" si="65"/>
        <v>10094.405658750011</v>
      </c>
      <c r="BQ75" s="16">
        <f t="shared" si="65"/>
        <v>10318.725784500011</v>
      </c>
      <c r="BR75" s="16">
        <f t="shared" si="65"/>
        <v>10543.045910250012</v>
      </c>
      <c r="BS75" s="16">
        <f t="shared" si="65"/>
        <v>10767.366036000012</v>
      </c>
    </row>
    <row r="76" spans="1:71" x14ac:dyDescent="0.35">
      <c r="A76" s="15" t="str">
        <f t="shared" ref="A76:I76" si="66">A62</f>
        <v>Not in SYA</v>
      </c>
      <c r="B76" s="15" t="str">
        <f t="shared" si="66"/>
        <v>NEW-15806.1</v>
      </c>
      <c r="C76" s="15" t="str">
        <f t="shared" si="66"/>
        <v/>
      </c>
      <c r="D76" s="15" t="str">
        <f t="shared" si="66"/>
        <v>T</v>
      </c>
      <c r="E76" s="15" t="str">
        <f t="shared" si="66"/>
        <v>NEW-15806</v>
      </c>
      <c r="F76" s="15" t="str">
        <f t="shared" si="66"/>
        <v>ED Solar - Bullfrog Creek Solar</v>
      </c>
      <c r="G76" s="15" t="str">
        <f t="shared" si="66"/>
        <v>Electric Transmission Plant</v>
      </c>
      <c r="H76" s="15" t="str">
        <f t="shared" si="66"/>
        <v>Transmission Lines</v>
      </c>
      <c r="I76" s="15" t="str">
        <f t="shared" si="66"/>
        <v>ED Solar - Bullfrog Creek Solar</v>
      </c>
      <c r="J76" s="64">
        <f>'Wave 3 Bullfrog Creek'!K21</f>
        <v>202412</v>
      </c>
      <c r="K76" s="68">
        <v>0</v>
      </c>
      <c r="L76" s="16">
        <f t="shared" ref="L76:AQ76" si="67">K76+L62</f>
        <v>0</v>
      </c>
      <c r="M76" s="16">
        <f t="shared" si="67"/>
        <v>0</v>
      </c>
      <c r="N76" s="16">
        <f t="shared" si="67"/>
        <v>0</v>
      </c>
      <c r="O76" s="16">
        <f t="shared" si="67"/>
        <v>0</v>
      </c>
      <c r="P76" s="16">
        <f t="shared" si="67"/>
        <v>0</v>
      </c>
      <c r="Q76" s="16">
        <f t="shared" si="67"/>
        <v>0</v>
      </c>
      <c r="R76" s="16">
        <f t="shared" si="67"/>
        <v>0</v>
      </c>
      <c r="S76" s="16">
        <f t="shared" si="67"/>
        <v>0</v>
      </c>
      <c r="T76" s="16">
        <f t="shared" si="67"/>
        <v>0</v>
      </c>
      <c r="U76" s="16">
        <f t="shared" si="67"/>
        <v>0</v>
      </c>
      <c r="V76" s="16">
        <f t="shared" si="67"/>
        <v>0</v>
      </c>
      <c r="W76" s="16">
        <f t="shared" si="67"/>
        <v>0</v>
      </c>
      <c r="X76" s="16">
        <f t="shared" si="67"/>
        <v>20135.891501249997</v>
      </c>
      <c r="Y76" s="16">
        <f t="shared" si="67"/>
        <v>40271.783002499993</v>
      </c>
      <c r="Z76" s="16">
        <f t="shared" si="67"/>
        <v>60407.674503749993</v>
      </c>
      <c r="AA76" s="16">
        <f t="shared" si="67"/>
        <v>80543.566004999986</v>
      </c>
      <c r="AB76" s="16">
        <f t="shared" si="67"/>
        <v>100679.45750624998</v>
      </c>
      <c r="AC76" s="16">
        <f t="shared" si="67"/>
        <v>120815.34900749997</v>
      </c>
      <c r="AD76" s="16">
        <f t="shared" si="67"/>
        <v>140951.24050874996</v>
      </c>
      <c r="AE76" s="16">
        <f t="shared" si="67"/>
        <v>161087.13200999997</v>
      </c>
      <c r="AF76" s="16">
        <f t="shared" si="67"/>
        <v>181223.02351124998</v>
      </c>
      <c r="AG76" s="16">
        <f t="shared" si="67"/>
        <v>201358.91501249999</v>
      </c>
      <c r="AH76" s="16">
        <f t="shared" si="67"/>
        <v>221494.80651374999</v>
      </c>
      <c r="AI76" s="16">
        <f t="shared" si="67"/>
        <v>241630.698015</v>
      </c>
      <c r="AJ76" s="16">
        <f t="shared" si="67"/>
        <v>261766.58951625001</v>
      </c>
      <c r="AK76" s="16">
        <f t="shared" si="67"/>
        <v>281902.48101749999</v>
      </c>
      <c r="AL76" s="16">
        <f t="shared" si="67"/>
        <v>302038.37251874997</v>
      </c>
      <c r="AM76" s="16">
        <f t="shared" si="67"/>
        <v>322174.26401999994</v>
      </c>
      <c r="AN76" s="16">
        <f t="shared" si="67"/>
        <v>342310.15552124992</v>
      </c>
      <c r="AO76" s="16">
        <f t="shared" si="67"/>
        <v>362446.0470224999</v>
      </c>
      <c r="AP76" s="16">
        <f t="shared" si="67"/>
        <v>382581.93852374988</v>
      </c>
      <c r="AQ76" s="16">
        <f t="shared" si="67"/>
        <v>402717.83002499986</v>
      </c>
      <c r="AR76" s="16">
        <f t="shared" ref="AR76:BS76" si="68">AQ76+AR62</f>
        <v>422853.72152624984</v>
      </c>
      <c r="AS76" s="16">
        <f t="shared" si="68"/>
        <v>442989.61302749981</v>
      </c>
      <c r="AT76" s="16">
        <f t="shared" si="68"/>
        <v>463125.50452874979</v>
      </c>
      <c r="AU76" s="16">
        <f t="shared" si="68"/>
        <v>483261.39602999977</v>
      </c>
      <c r="AV76" s="16">
        <f t="shared" si="68"/>
        <v>503397.28753124975</v>
      </c>
      <c r="AW76" s="16">
        <f t="shared" si="68"/>
        <v>523533.17903249973</v>
      </c>
      <c r="AX76" s="16">
        <f t="shared" si="68"/>
        <v>543669.07053374976</v>
      </c>
      <c r="AY76" s="16">
        <f t="shared" si="68"/>
        <v>563804.96203499974</v>
      </c>
      <c r="AZ76" s="16">
        <f t="shared" si="68"/>
        <v>583940.85353624972</v>
      </c>
      <c r="BA76" s="16">
        <f t="shared" si="68"/>
        <v>604076.7450374997</v>
      </c>
      <c r="BB76" s="16">
        <f t="shared" si="68"/>
        <v>624212.63653874968</v>
      </c>
      <c r="BC76" s="16">
        <f t="shared" si="68"/>
        <v>644348.52803999966</v>
      </c>
      <c r="BD76" s="16">
        <f t="shared" si="68"/>
        <v>664484.41954124963</v>
      </c>
      <c r="BE76" s="16">
        <f t="shared" si="68"/>
        <v>684620.31104249961</v>
      </c>
      <c r="BF76" s="16">
        <f t="shared" si="68"/>
        <v>704756.20254374959</v>
      </c>
      <c r="BG76" s="16">
        <f t="shared" si="68"/>
        <v>724892.09404499957</v>
      </c>
      <c r="BH76" s="16">
        <f t="shared" si="68"/>
        <v>745027.98554624955</v>
      </c>
      <c r="BI76" s="16">
        <f t="shared" si="68"/>
        <v>765163.87704749953</v>
      </c>
      <c r="BJ76" s="16">
        <f t="shared" si="68"/>
        <v>785299.7685487495</v>
      </c>
      <c r="BK76" s="16">
        <f t="shared" si="68"/>
        <v>805435.66004999948</v>
      </c>
      <c r="BL76" s="16">
        <f t="shared" si="68"/>
        <v>825571.55155124946</v>
      </c>
      <c r="BM76" s="16">
        <f t="shared" si="68"/>
        <v>845707.44305249944</v>
      </c>
      <c r="BN76" s="16">
        <f t="shared" si="68"/>
        <v>865843.33455374942</v>
      </c>
      <c r="BO76" s="16">
        <f t="shared" si="68"/>
        <v>885979.2260549994</v>
      </c>
      <c r="BP76" s="16">
        <f t="shared" si="68"/>
        <v>906115.11755624937</v>
      </c>
      <c r="BQ76" s="16">
        <f t="shared" si="68"/>
        <v>926251.00905749935</v>
      </c>
      <c r="BR76" s="16">
        <f t="shared" si="68"/>
        <v>946386.90055874933</v>
      </c>
      <c r="BS76" s="16">
        <f t="shared" si="68"/>
        <v>966522.79205999931</v>
      </c>
    </row>
    <row r="77" spans="1:71" x14ac:dyDescent="0.35">
      <c r="A77" s="15" t="str">
        <f t="shared" ref="A77:I77" si="69">A63</f>
        <v>Not in SYA</v>
      </c>
      <c r="B77" s="15" t="str">
        <f t="shared" si="69"/>
        <v>NEW-15806.10</v>
      </c>
      <c r="C77" s="15" t="str">
        <f t="shared" si="69"/>
        <v>ED-Transmission-Substation-Equipment</v>
      </c>
      <c r="D77" s="15" t="str">
        <f t="shared" si="69"/>
        <v>T</v>
      </c>
      <c r="E77" s="15" t="str">
        <f t="shared" si="69"/>
        <v>NEW-15806</v>
      </c>
      <c r="F77" s="15" t="str">
        <f t="shared" si="69"/>
        <v>ED Solar - Bullfrog Creek Solar</v>
      </c>
      <c r="G77" s="15" t="str">
        <f t="shared" si="69"/>
        <v>Electric Transmission Plant</v>
      </c>
      <c r="H77" s="15" t="str">
        <f t="shared" si="69"/>
        <v>Transmission Substation</v>
      </c>
      <c r="I77" s="15" t="str">
        <f t="shared" si="69"/>
        <v>ED Solar - Bullfrog Creek Solar</v>
      </c>
      <c r="J77" s="64">
        <f>'Wave 3 Bullfrog Creek'!K22</f>
        <v>202412</v>
      </c>
      <c r="K77" s="68">
        <v>0</v>
      </c>
      <c r="L77" s="16">
        <f t="shared" ref="L77:AQ77" si="70">K77+L63</f>
        <v>0</v>
      </c>
      <c r="M77" s="16">
        <f t="shared" si="70"/>
        <v>0</v>
      </c>
      <c r="N77" s="16">
        <f t="shared" si="70"/>
        <v>0</v>
      </c>
      <c r="O77" s="16">
        <f t="shared" si="70"/>
        <v>0</v>
      </c>
      <c r="P77" s="16">
        <f t="shared" si="70"/>
        <v>0</v>
      </c>
      <c r="Q77" s="16">
        <f t="shared" si="70"/>
        <v>0</v>
      </c>
      <c r="R77" s="16">
        <f t="shared" si="70"/>
        <v>0</v>
      </c>
      <c r="S77" s="16">
        <f t="shared" si="70"/>
        <v>0</v>
      </c>
      <c r="T77" s="16">
        <f t="shared" si="70"/>
        <v>0</v>
      </c>
      <c r="U77" s="16">
        <f t="shared" si="70"/>
        <v>0</v>
      </c>
      <c r="V77" s="16">
        <f t="shared" si="70"/>
        <v>0</v>
      </c>
      <c r="W77" s="16">
        <f t="shared" si="70"/>
        <v>0</v>
      </c>
      <c r="X77" s="16">
        <f t="shared" si="70"/>
        <v>3.0131144999999999</v>
      </c>
      <c r="Y77" s="16">
        <f t="shared" si="70"/>
        <v>6.0262289999999998</v>
      </c>
      <c r="Z77" s="16">
        <f t="shared" si="70"/>
        <v>9.0393434999999993</v>
      </c>
      <c r="AA77" s="16">
        <f t="shared" si="70"/>
        <v>12.052458</v>
      </c>
      <c r="AB77" s="16">
        <f t="shared" si="70"/>
        <v>15.0655725</v>
      </c>
      <c r="AC77" s="16">
        <f t="shared" si="70"/>
        <v>18.078686999999999</v>
      </c>
      <c r="AD77" s="16">
        <f t="shared" si="70"/>
        <v>21.091801499999999</v>
      </c>
      <c r="AE77" s="16">
        <f t="shared" si="70"/>
        <v>24.104915999999999</v>
      </c>
      <c r="AF77" s="16">
        <f t="shared" si="70"/>
        <v>27.1180305</v>
      </c>
      <c r="AG77" s="16">
        <f t="shared" si="70"/>
        <v>30.131145</v>
      </c>
      <c r="AH77" s="16">
        <f t="shared" si="70"/>
        <v>33.144259499999997</v>
      </c>
      <c r="AI77" s="16">
        <f t="shared" si="70"/>
        <v>36.157373999999997</v>
      </c>
      <c r="AJ77" s="16">
        <f t="shared" si="70"/>
        <v>39.170488499999998</v>
      </c>
      <c r="AK77" s="16">
        <f t="shared" si="70"/>
        <v>42.183602999999998</v>
      </c>
      <c r="AL77" s="16">
        <f t="shared" si="70"/>
        <v>45.196717499999998</v>
      </c>
      <c r="AM77" s="16">
        <f t="shared" si="70"/>
        <v>48.209831999999999</v>
      </c>
      <c r="AN77" s="16">
        <f t="shared" si="70"/>
        <v>51.222946499999999</v>
      </c>
      <c r="AO77" s="16">
        <f t="shared" si="70"/>
        <v>54.236060999999999</v>
      </c>
      <c r="AP77" s="16">
        <f t="shared" si="70"/>
        <v>57.2491755</v>
      </c>
      <c r="AQ77" s="16">
        <f t="shared" si="70"/>
        <v>60.26229</v>
      </c>
      <c r="AR77" s="16">
        <f t="shared" ref="AR77:BS77" si="71">AQ77+AR63</f>
        <v>63.2754045</v>
      </c>
      <c r="AS77" s="16">
        <f t="shared" si="71"/>
        <v>66.288518999999994</v>
      </c>
      <c r="AT77" s="16">
        <f t="shared" si="71"/>
        <v>69.301633499999994</v>
      </c>
      <c r="AU77" s="16">
        <f t="shared" si="71"/>
        <v>72.314747999999994</v>
      </c>
      <c r="AV77" s="16">
        <f t="shared" si="71"/>
        <v>75.327862499999995</v>
      </c>
      <c r="AW77" s="16">
        <f t="shared" si="71"/>
        <v>78.340976999999995</v>
      </c>
      <c r="AX77" s="16">
        <f t="shared" si="71"/>
        <v>81.354091499999996</v>
      </c>
      <c r="AY77" s="16">
        <f t="shared" si="71"/>
        <v>84.367205999999996</v>
      </c>
      <c r="AZ77" s="16">
        <f t="shared" si="71"/>
        <v>87.380320499999996</v>
      </c>
      <c r="BA77" s="16">
        <f t="shared" si="71"/>
        <v>90.393434999999997</v>
      </c>
      <c r="BB77" s="16">
        <f t="shared" si="71"/>
        <v>93.406549499999997</v>
      </c>
      <c r="BC77" s="16">
        <f t="shared" si="71"/>
        <v>96.419663999999997</v>
      </c>
      <c r="BD77" s="16">
        <f t="shared" si="71"/>
        <v>99.432778499999998</v>
      </c>
      <c r="BE77" s="16">
        <f t="shared" si="71"/>
        <v>102.445893</v>
      </c>
      <c r="BF77" s="16">
        <f t="shared" si="71"/>
        <v>105.4590075</v>
      </c>
      <c r="BG77" s="16">
        <f t="shared" si="71"/>
        <v>108.472122</v>
      </c>
      <c r="BH77" s="16">
        <f t="shared" si="71"/>
        <v>111.4852365</v>
      </c>
      <c r="BI77" s="16">
        <f t="shared" si="71"/>
        <v>114.498351</v>
      </c>
      <c r="BJ77" s="16">
        <f t="shared" si="71"/>
        <v>117.5114655</v>
      </c>
      <c r="BK77" s="16">
        <f t="shared" si="71"/>
        <v>120.52458</v>
      </c>
      <c r="BL77" s="16">
        <f t="shared" si="71"/>
        <v>123.5376945</v>
      </c>
      <c r="BM77" s="16">
        <f t="shared" si="71"/>
        <v>126.550809</v>
      </c>
      <c r="BN77" s="16">
        <f t="shared" si="71"/>
        <v>129.56392349999999</v>
      </c>
      <c r="BO77" s="16">
        <f t="shared" si="71"/>
        <v>132.57703799999999</v>
      </c>
      <c r="BP77" s="16">
        <f t="shared" si="71"/>
        <v>135.59015249999999</v>
      </c>
      <c r="BQ77" s="16">
        <f t="shared" si="71"/>
        <v>138.60326699999999</v>
      </c>
      <c r="BR77" s="16">
        <f t="shared" si="71"/>
        <v>141.61638149999999</v>
      </c>
      <c r="BS77" s="16">
        <f t="shared" si="71"/>
        <v>144.62949599999999</v>
      </c>
    </row>
    <row r="78" spans="1:71" x14ac:dyDescent="0.35">
      <c r="A78" s="15" t="str">
        <f t="shared" ref="A78:I78" si="72">A64</f>
        <v>Not in SYA</v>
      </c>
      <c r="B78" s="15" t="str">
        <f t="shared" si="72"/>
        <v>NEW-15806.9</v>
      </c>
      <c r="C78" s="15" t="str">
        <f t="shared" si="72"/>
        <v/>
      </c>
      <c r="D78" s="15" t="str">
        <f t="shared" si="72"/>
        <v>D</v>
      </c>
      <c r="E78" s="15" t="str">
        <f t="shared" si="72"/>
        <v>NEW-15806</v>
      </c>
      <c r="F78" s="15" t="str">
        <f t="shared" si="72"/>
        <v>ED Solar - Bullfrog Creek Solar</v>
      </c>
      <c r="G78" s="15" t="str">
        <f t="shared" si="72"/>
        <v>Electric Distribution Plant</v>
      </c>
      <c r="H78" s="15" t="str">
        <f t="shared" si="72"/>
        <v>Transmission Substation</v>
      </c>
      <c r="I78" s="15" t="str">
        <f t="shared" si="72"/>
        <v>ED Solar - Bullfrog Creek Solar</v>
      </c>
      <c r="J78" s="64">
        <f>'Wave 3 Bullfrog Creek'!K23</f>
        <v>202412</v>
      </c>
      <c r="K78" s="68">
        <v>0</v>
      </c>
      <c r="L78" s="16">
        <f t="shared" ref="L78:AQ78" si="73">K78+L64</f>
        <v>0</v>
      </c>
      <c r="M78" s="16">
        <f t="shared" si="73"/>
        <v>0</v>
      </c>
      <c r="N78" s="16">
        <f t="shared" si="73"/>
        <v>0</v>
      </c>
      <c r="O78" s="16">
        <f t="shared" si="73"/>
        <v>0</v>
      </c>
      <c r="P78" s="16">
        <f t="shared" si="73"/>
        <v>0</v>
      </c>
      <c r="Q78" s="16">
        <f t="shared" si="73"/>
        <v>0</v>
      </c>
      <c r="R78" s="16">
        <f t="shared" si="73"/>
        <v>0</v>
      </c>
      <c r="S78" s="16">
        <f t="shared" si="73"/>
        <v>0</v>
      </c>
      <c r="T78" s="16">
        <f t="shared" si="73"/>
        <v>0</v>
      </c>
      <c r="U78" s="16">
        <f t="shared" si="73"/>
        <v>0</v>
      </c>
      <c r="V78" s="16">
        <f t="shared" si="73"/>
        <v>0</v>
      </c>
      <c r="W78" s="16">
        <f t="shared" si="73"/>
        <v>0</v>
      </c>
      <c r="X78" s="16">
        <f t="shared" si="73"/>
        <v>4.6601066666666666</v>
      </c>
      <c r="Y78" s="16">
        <f t="shared" si="73"/>
        <v>9.3202133333333332</v>
      </c>
      <c r="Z78" s="16">
        <f t="shared" si="73"/>
        <v>13.980319999999999</v>
      </c>
      <c r="AA78" s="16">
        <f t="shared" si="73"/>
        <v>18.640426666666666</v>
      </c>
      <c r="AB78" s="16">
        <f t="shared" si="73"/>
        <v>23.300533333333334</v>
      </c>
      <c r="AC78" s="16">
        <f t="shared" si="73"/>
        <v>27.960640000000001</v>
      </c>
      <c r="AD78" s="16">
        <f t="shared" si="73"/>
        <v>32.620746666666669</v>
      </c>
      <c r="AE78" s="16">
        <f t="shared" si="73"/>
        <v>37.280853333333333</v>
      </c>
      <c r="AF78" s="16">
        <f t="shared" si="73"/>
        <v>41.940959999999997</v>
      </c>
      <c r="AG78" s="16">
        <f t="shared" si="73"/>
        <v>46.601066666666661</v>
      </c>
      <c r="AH78" s="16">
        <f t="shared" si="73"/>
        <v>51.261173333333325</v>
      </c>
      <c r="AI78" s="16">
        <f t="shared" si="73"/>
        <v>55.921279999999989</v>
      </c>
      <c r="AJ78" s="16">
        <f t="shared" si="73"/>
        <v>60.581386666666653</v>
      </c>
      <c r="AK78" s="16">
        <f t="shared" si="73"/>
        <v>65.241493333333324</v>
      </c>
      <c r="AL78" s="16">
        <f t="shared" si="73"/>
        <v>69.901599999999988</v>
      </c>
      <c r="AM78" s="16">
        <f t="shared" si="73"/>
        <v>74.561706666666652</v>
      </c>
      <c r="AN78" s="16">
        <f t="shared" si="73"/>
        <v>79.221813333333316</v>
      </c>
      <c r="AO78" s="16">
        <f t="shared" si="73"/>
        <v>83.88191999999998</v>
      </c>
      <c r="AP78" s="16">
        <f t="shared" si="73"/>
        <v>88.542026666666644</v>
      </c>
      <c r="AQ78" s="16">
        <f t="shared" si="73"/>
        <v>93.202133333333308</v>
      </c>
      <c r="AR78" s="16">
        <f t="shared" ref="AR78:BS78" si="74">AQ78+AR64</f>
        <v>97.862239999999971</v>
      </c>
      <c r="AS78" s="16">
        <f t="shared" si="74"/>
        <v>102.52234666666664</v>
      </c>
      <c r="AT78" s="16">
        <f t="shared" si="74"/>
        <v>107.1824533333333</v>
      </c>
      <c r="AU78" s="16">
        <f t="shared" si="74"/>
        <v>111.84255999999996</v>
      </c>
      <c r="AV78" s="16">
        <f t="shared" si="74"/>
        <v>116.50266666666663</v>
      </c>
      <c r="AW78" s="16">
        <f t="shared" si="74"/>
        <v>121.16277333333329</v>
      </c>
      <c r="AX78" s="16">
        <f t="shared" si="74"/>
        <v>125.82287999999996</v>
      </c>
      <c r="AY78" s="16">
        <f t="shared" si="74"/>
        <v>130.48298666666662</v>
      </c>
      <c r="AZ78" s="16">
        <f t="shared" si="74"/>
        <v>135.1430933333333</v>
      </c>
      <c r="BA78" s="16">
        <f t="shared" si="74"/>
        <v>139.80319999999998</v>
      </c>
      <c r="BB78" s="16">
        <f t="shared" si="74"/>
        <v>144.46330666666665</v>
      </c>
      <c r="BC78" s="16">
        <f t="shared" si="74"/>
        <v>149.12341333333333</v>
      </c>
      <c r="BD78" s="16">
        <f t="shared" si="74"/>
        <v>153.78352000000001</v>
      </c>
      <c r="BE78" s="16">
        <f t="shared" si="74"/>
        <v>158.44362666666669</v>
      </c>
      <c r="BF78" s="16">
        <f t="shared" si="74"/>
        <v>163.10373333333337</v>
      </c>
      <c r="BG78" s="16">
        <f t="shared" si="74"/>
        <v>167.76384000000004</v>
      </c>
      <c r="BH78" s="16">
        <f t="shared" si="74"/>
        <v>172.42394666666672</v>
      </c>
      <c r="BI78" s="16">
        <f t="shared" si="74"/>
        <v>177.0840533333334</v>
      </c>
      <c r="BJ78" s="16">
        <f t="shared" si="74"/>
        <v>181.74416000000008</v>
      </c>
      <c r="BK78" s="16">
        <f t="shared" si="74"/>
        <v>186.40426666666676</v>
      </c>
      <c r="BL78" s="16">
        <f t="shared" si="74"/>
        <v>191.06437333333344</v>
      </c>
      <c r="BM78" s="16">
        <f t="shared" si="74"/>
        <v>195.72448000000011</v>
      </c>
      <c r="BN78" s="16">
        <f t="shared" si="74"/>
        <v>200.38458666666679</v>
      </c>
      <c r="BO78" s="16">
        <f t="shared" si="74"/>
        <v>205.04469333333347</v>
      </c>
      <c r="BP78" s="16">
        <f t="shared" si="74"/>
        <v>209.70480000000015</v>
      </c>
      <c r="BQ78" s="16">
        <f t="shared" si="74"/>
        <v>214.36490666666683</v>
      </c>
      <c r="BR78" s="16">
        <f t="shared" si="74"/>
        <v>219.0250133333335</v>
      </c>
      <c r="BS78" s="16">
        <f t="shared" si="74"/>
        <v>223.68512000000018</v>
      </c>
    </row>
    <row r="79" spans="1:71" x14ac:dyDescent="0.35">
      <c r="I79" s="15"/>
    </row>
    <row r="80" spans="1:71" ht="15" thickBot="1" x14ac:dyDescent="0.4">
      <c r="C80" s="15"/>
      <c r="D80" s="50"/>
      <c r="J80" s="52" t="s">
        <v>163</v>
      </c>
      <c r="K80" s="73">
        <f t="shared" ref="K80:AP80" si="75">SUM(K71:K79)</f>
        <v>0</v>
      </c>
      <c r="L80" s="73">
        <f t="shared" si="75"/>
        <v>0</v>
      </c>
      <c r="M80" s="73">
        <f t="shared" si="75"/>
        <v>0</v>
      </c>
      <c r="N80" s="73">
        <f t="shared" si="75"/>
        <v>0</v>
      </c>
      <c r="O80" s="73">
        <f t="shared" si="75"/>
        <v>0</v>
      </c>
      <c r="P80" s="73">
        <f t="shared" si="75"/>
        <v>0</v>
      </c>
      <c r="Q80" s="73">
        <f t="shared" si="75"/>
        <v>0</v>
      </c>
      <c r="R80" s="73">
        <f t="shared" si="75"/>
        <v>0</v>
      </c>
      <c r="S80" s="73">
        <f t="shared" si="75"/>
        <v>0</v>
      </c>
      <c r="T80" s="73">
        <f t="shared" si="75"/>
        <v>0</v>
      </c>
      <c r="U80" s="73">
        <f t="shared" si="75"/>
        <v>0</v>
      </c>
      <c r="V80" s="73">
        <f t="shared" si="75"/>
        <v>0</v>
      </c>
      <c r="W80" s="84">
        <f t="shared" si="75"/>
        <v>0</v>
      </c>
      <c r="X80" s="73">
        <f t="shared" si="75"/>
        <v>302131.09832766658</v>
      </c>
      <c r="Y80" s="73">
        <f t="shared" si="75"/>
        <v>616247.72324633319</v>
      </c>
      <c r="Z80" s="73">
        <f t="shared" si="75"/>
        <v>930646.84816499997</v>
      </c>
      <c r="AA80" s="73">
        <f t="shared" si="75"/>
        <v>1245328.4730836663</v>
      </c>
      <c r="AB80" s="73">
        <f t="shared" si="75"/>
        <v>1560209.2605023333</v>
      </c>
      <c r="AC80" s="73">
        <f t="shared" si="75"/>
        <v>1875253.7775195001</v>
      </c>
      <c r="AD80" s="73">
        <f t="shared" si="75"/>
        <v>2190298.2945366669</v>
      </c>
      <c r="AE80" s="73">
        <f t="shared" si="75"/>
        <v>2505342.8115538326</v>
      </c>
      <c r="AF80" s="73">
        <f t="shared" si="75"/>
        <v>2820387.3285709997</v>
      </c>
      <c r="AG80" s="73">
        <f t="shared" si="75"/>
        <v>3135431.8455881667</v>
      </c>
      <c r="AH80" s="73">
        <f t="shared" si="75"/>
        <v>3450476.3626053338</v>
      </c>
      <c r="AI80" s="84">
        <f t="shared" si="75"/>
        <v>3765520.8796225009</v>
      </c>
      <c r="AJ80" s="73">
        <f t="shared" si="75"/>
        <v>4080565.3966396675</v>
      </c>
      <c r="AK80" s="73">
        <f t="shared" si="75"/>
        <v>4395609.9136568336</v>
      </c>
      <c r="AL80" s="73">
        <f t="shared" si="75"/>
        <v>4710654.4306740006</v>
      </c>
      <c r="AM80" s="73">
        <f t="shared" si="75"/>
        <v>5025698.9476911658</v>
      </c>
      <c r="AN80" s="73">
        <f t="shared" si="75"/>
        <v>5340743.4647083329</v>
      </c>
      <c r="AO80" s="73">
        <f t="shared" si="75"/>
        <v>5655787.9817254981</v>
      </c>
      <c r="AP80" s="73">
        <f t="shared" si="75"/>
        <v>5970832.4987426661</v>
      </c>
      <c r="AQ80" s="73">
        <f t="shared" ref="AQ80:BS80" si="76">SUM(AQ71:AQ79)</f>
        <v>6285877.0157598313</v>
      </c>
      <c r="AR80" s="73">
        <f t="shared" si="76"/>
        <v>6600921.5327769984</v>
      </c>
      <c r="AS80" s="73">
        <f t="shared" si="76"/>
        <v>6915966.0497941645</v>
      </c>
      <c r="AT80" s="73">
        <f t="shared" si="76"/>
        <v>7231010.5668113306</v>
      </c>
      <c r="AU80" s="73">
        <f t="shared" si="76"/>
        <v>7546055.0838284967</v>
      </c>
      <c r="AV80" s="73">
        <f t="shared" si="76"/>
        <v>7861099.6008456647</v>
      </c>
      <c r="AW80" s="73">
        <f t="shared" si="76"/>
        <v>8176144.1178628299</v>
      </c>
      <c r="AX80" s="73">
        <f t="shared" si="76"/>
        <v>8491188.634879997</v>
      </c>
      <c r="AY80" s="73">
        <f t="shared" si="76"/>
        <v>8806233.1518971622</v>
      </c>
      <c r="AZ80" s="73">
        <f t="shared" si="76"/>
        <v>9121277.6689143274</v>
      </c>
      <c r="BA80" s="73">
        <f t="shared" si="76"/>
        <v>9436322.1859314945</v>
      </c>
      <c r="BB80" s="73">
        <f t="shared" si="76"/>
        <v>9751366.7029486615</v>
      </c>
      <c r="BC80" s="73">
        <f t="shared" si="76"/>
        <v>10066411.219965827</v>
      </c>
      <c r="BD80" s="73">
        <f t="shared" si="76"/>
        <v>10381455.736982994</v>
      </c>
      <c r="BE80" s="73">
        <f t="shared" si="76"/>
        <v>10696500.254000161</v>
      </c>
      <c r="BF80" s="73">
        <f t="shared" si="76"/>
        <v>11011544.77101733</v>
      </c>
      <c r="BG80" s="73">
        <f t="shared" si="76"/>
        <v>11326589.288034497</v>
      </c>
      <c r="BH80" s="73">
        <f t="shared" si="76"/>
        <v>11641633.805051664</v>
      </c>
      <c r="BI80" s="73">
        <f t="shared" si="76"/>
        <v>11956678.322068833</v>
      </c>
      <c r="BJ80" s="73">
        <f t="shared" si="76"/>
        <v>12271722.839085998</v>
      </c>
      <c r="BK80" s="73">
        <f t="shared" si="76"/>
        <v>12586767.356103167</v>
      </c>
      <c r="BL80" s="73">
        <f t="shared" si="76"/>
        <v>12901811.873120334</v>
      </c>
      <c r="BM80" s="73">
        <f t="shared" si="76"/>
        <v>13216856.390137499</v>
      </c>
      <c r="BN80" s="73">
        <f t="shared" si="76"/>
        <v>13531900.907154668</v>
      </c>
      <c r="BO80" s="73">
        <f t="shared" si="76"/>
        <v>13846945.424171835</v>
      </c>
      <c r="BP80" s="73">
        <f t="shared" si="76"/>
        <v>14161989.941189004</v>
      </c>
      <c r="BQ80" s="73">
        <f t="shared" si="76"/>
        <v>14477034.458206169</v>
      </c>
      <c r="BR80" s="73">
        <f t="shared" si="76"/>
        <v>14792078.975223336</v>
      </c>
      <c r="BS80" s="73">
        <f t="shared" si="76"/>
        <v>15107123.492240503</v>
      </c>
    </row>
    <row r="81" spans="1:71" ht="15" thickTop="1" x14ac:dyDescent="0.35">
      <c r="D81" s="50"/>
    </row>
    <row r="82" spans="1:71" x14ac:dyDescent="0.35">
      <c r="D82" s="50"/>
    </row>
    <row r="83" spans="1:71" x14ac:dyDescent="0.35">
      <c r="D83" s="50"/>
    </row>
    <row r="84" spans="1:71" x14ac:dyDescent="0.35">
      <c r="A84" s="56" t="s">
        <v>133</v>
      </c>
      <c r="B84" s="56" t="s">
        <v>134</v>
      </c>
      <c r="C84" s="56" t="s">
        <v>136</v>
      </c>
      <c r="D84" s="56">
        <v>300</v>
      </c>
      <c r="E84" s="56" t="s">
        <v>137</v>
      </c>
      <c r="F84" s="67" t="s">
        <v>138</v>
      </c>
      <c r="G84" s="56" t="s">
        <v>139</v>
      </c>
      <c r="H84" s="56" t="s">
        <v>140</v>
      </c>
      <c r="I84" s="56" t="s">
        <v>141</v>
      </c>
      <c r="J84" s="56" t="s">
        <v>142</v>
      </c>
      <c r="K84" s="67" t="s">
        <v>158</v>
      </c>
      <c r="L84" s="59">
        <v>202401</v>
      </c>
      <c r="M84" s="59">
        <v>202402</v>
      </c>
      <c r="N84" s="59">
        <v>202403</v>
      </c>
      <c r="O84" s="59">
        <v>202404</v>
      </c>
      <c r="P84" s="59">
        <v>202405</v>
      </c>
      <c r="Q84" s="59">
        <v>202406</v>
      </c>
      <c r="R84" s="59">
        <v>202407</v>
      </c>
      <c r="S84" s="59">
        <v>202408</v>
      </c>
      <c r="T84" s="59">
        <v>202409</v>
      </c>
      <c r="U84" s="59">
        <v>202410</v>
      </c>
      <c r="V84" s="59">
        <v>202411</v>
      </c>
      <c r="W84" s="59">
        <v>202412</v>
      </c>
      <c r="X84" s="59">
        <v>202501</v>
      </c>
      <c r="Y84" s="59">
        <v>202502</v>
      </c>
      <c r="Z84" s="59">
        <v>202503</v>
      </c>
      <c r="AA84" s="59">
        <v>202504</v>
      </c>
      <c r="AB84" s="59">
        <v>202505</v>
      </c>
      <c r="AC84" s="59">
        <v>202506</v>
      </c>
      <c r="AD84" s="59">
        <v>202507</v>
      </c>
      <c r="AE84" s="59">
        <v>202508</v>
      </c>
      <c r="AF84" s="59">
        <v>202509</v>
      </c>
      <c r="AG84" s="59">
        <v>202510</v>
      </c>
      <c r="AH84" s="59">
        <v>202511</v>
      </c>
      <c r="AI84" s="59">
        <v>202512</v>
      </c>
      <c r="AJ84" s="59">
        <v>202601</v>
      </c>
      <c r="AK84" s="59">
        <v>202602</v>
      </c>
      <c r="AL84" s="59">
        <v>202603</v>
      </c>
      <c r="AM84" s="59">
        <v>202604</v>
      </c>
      <c r="AN84" s="59">
        <v>202605</v>
      </c>
      <c r="AO84" s="59">
        <v>202606</v>
      </c>
      <c r="AP84" s="59">
        <v>202607</v>
      </c>
      <c r="AQ84" s="59">
        <v>202608</v>
      </c>
      <c r="AR84" s="59">
        <v>202609</v>
      </c>
      <c r="AS84" s="59">
        <v>202610</v>
      </c>
      <c r="AT84" s="59">
        <v>202611</v>
      </c>
      <c r="AU84" s="59">
        <v>202612</v>
      </c>
      <c r="AV84" s="59">
        <v>202701</v>
      </c>
      <c r="AW84" s="59">
        <v>202702</v>
      </c>
      <c r="AX84" s="59">
        <v>202703</v>
      </c>
      <c r="AY84" s="59">
        <v>202704</v>
      </c>
      <c r="AZ84" s="59">
        <v>202705</v>
      </c>
      <c r="BA84" s="59">
        <v>202706</v>
      </c>
      <c r="BB84" s="59">
        <v>202707</v>
      </c>
      <c r="BC84" s="59">
        <v>202708</v>
      </c>
      <c r="BD84" s="59">
        <v>202709</v>
      </c>
      <c r="BE84" s="59">
        <v>202710</v>
      </c>
      <c r="BF84" s="59">
        <v>202711</v>
      </c>
      <c r="BG84" s="59">
        <v>202712</v>
      </c>
      <c r="BH84" s="59">
        <v>202801</v>
      </c>
      <c r="BI84" s="59">
        <v>202802</v>
      </c>
      <c r="BJ84" s="59">
        <v>202803</v>
      </c>
      <c r="BK84" s="59">
        <v>202804</v>
      </c>
      <c r="BL84" s="59">
        <v>202805</v>
      </c>
      <c r="BM84" s="59">
        <v>202806</v>
      </c>
      <c r="BN84" s="59">
        <v>202807</v>
      </c>
      <c r="BO84" s="59">
        <v>202808</v>
      </c>
      <c r="BP84" s="59">
        <v>202809</v>
      </c>
      <c r="BQ84" s="59">
        <v>202810</v>
      </c>
      <c r="BR84" s="59">
        <v>202811</v>
      </c>
      <c r="BS84" s="59">
        <v>202812</v>
      </c>
    </row>
    <row r="85" spans="1:71" x14ac:dyDescent="0.35">
      <c r="A85" s="15" t="str">
        <f t="shared" ref="A85:J85" si="77">A71</f>
        <v>Not in SYA</v>
      </c>
      <c r="B85" s="15" t="str">
        <f t="shared" si="77"/>
        <v>A2879292</v>
      </c>
      <c r="C85" s="15" t="str">
        <f t="shared" si="77"/>
        <v/>
      </c>
      <c r="D85" s="15">
        <f t="shared" si="77"/>
        <v>34399</v>
      </c>
      <c r="E85" s="15" t="str">
        <f t="shared" si="77"/>
        <v>NEW-15699</v>
      </c>
      <c r="F85" s="15" t="str">
        <f t="shared" si="77"/>
        <v xml:space="preserve">Bullfrog Creek Solar Construction </v>
      </c>
      <c r="G85" s="15" t="str">
        <f t="shared" si="77"/>
        <v>Electric Other Production Plant</v>
      </c>
      <c r="H85" s="15" t="str">
        <f t="shared" si="77"/>
        <v>Bullfrog Creek Solar</v>
      </c>
      <c r="I85" s="15" t="str">
        <f t="shared" si="77"/>
        <v xml:space="preserve">Bullfrog Creek Solar Construction </v>
      </c>
      <c r="J85" s="15">
        <f t="shared" si="77"/>
        <v>202412</v>
      </c>
      <c r="K85" s="16">
        <f>SUM($K71:K71)/13</f>
        <v>0</v>
      </c>
      <c r="L85" s="16">
        <f>SUM($K71:L71)/13</f>
        <v>0</v>
      </c>
      <c r="M85" s="16">
        <f>SUM($K71:M71)/13</f>
        <v>0</v>
      </c>
      <c r="N85" s="16">
        <f>SUM($K71:N71)/13</f>
        <v>0</v>
      </c>
      <c r="O85" s="16">
        <f>SUM($K71:O71)/13</f>
        <v>0</v>
      </c>
      <c r="P85" s="16">
        <f>SUM($K71:P71)/13</f>
        <v>0</v>
      </c>
      <c r="Q85" s="16">
        <f>SUM($K71:Q71)/13</f>
        <v>0</v>
      </c>
      <c r="R85" s="16">
        <f>SUM($K71:R71)/13</f>
        <v>0</v>
      </c>
      <c r="S85" s="16">
        <f>SUM($K71:S71)/13</f>
        <v>0</v>
      </c>
      <c r="T85" s="16">
        <f>SUM($K71:T71)/13</f>
        <v>0</v>
      </c>
      <c r="U85" s="16">
        <f>SUM($K71:U71)/13</f>
        <v>0</v>
      </c>
      <c r="V85" s="16">
        <f>SUM($K71:V71)/13</f>
        <v>0</v>
      </c>
      <c r="W85" s="16">
        <f t="shared" ref="W85:AF92" si="78">SUM(K71:W71)/13</f>
        <v>0</v>
      </c>
      <c r="X85" s="16">
        <f t="shared" si="78"/>
        <v>21665.849772442307</v>
      </c>
      <c r="Y85" s="16">
        <f t="shared" si="78"/>
        <v>65023.734894250003</v>
      </c>
      <c r="Z85" s="16">
        <f t="shared" si="78"/>
        <v>130095.38613465385</v>
      </c>
      <c r="AA85" s="16">
        <f t="shared" si="78"/>
        <v>216902.53426288461</v>
      </c>
      <c r="AB85" s="16">
        <f t="shared" si="78"/>
        <v>325460.49947124999</v>
      </c>
      <c r="AC85" s="16">
        <f t="shared" si="78"/>
        <v>455781.87634424999</v>
      </c>
      <c r="AD85" s="16">
        <f t="shared" si="78"/>
        <v>607866.66488188459</v>
      </c>
      <c r="AE85" s="16">
        <f t="shared" si="78"/>
        <v>781714.86508415383</v>
      </c>
      <c r="AF85" s="16">
        <f t="shared" si="78"/>
        <v>977326.47695105767</v>
      </c>
      <c r="AG85" s="16">
        <f t="shared" ref="AG85:AP92" si="79">SUM(U71:AG71)/13</f>
        <v>1194701.5004825962</v>
      </c>
      <c r="AH85" s="16">
        <f t="shared" si="79"/>
        <v>1433839.9356787691</v>
      </c>
      <c r="AI85" s="16">
        <f t="shared" si="79"/>
        <v>1694741.7825395768</v>
      </c>
      <c r="AJ85" s="16">
        <f t="shared" si="79"/>
        <v>1977407.0410650191</v>
      </c>
      <c r="AK85" s="16">
        <f t="shared" si="79"/>
        <v>2260169.8614826542</v>
      </c>
      <c r="AL85" s="16">
        <f t="shared" si="79"/>
        <v>2543004.0582155581</v>
      </c>
      <c r="AM85" s="16">
        <f t="shared" si="79"/>
        <v>2825887.9004945005</v>
      </c>
      <c r="AN85" s="16">
        <f t="shared" si="79"/>
        <v>3108799.6575502502</v>
      </c>
      <c r="AO85" s="16">
        <f t="shared" si="79"/>
        <v>3391724.0091904998</v>
      </c>
      <c r="AP85" s="16">
        <f t="shared" si="79"/>
        <v>3674648.3608307508</v>
      </c>
      <c r="AQ85" s="16">
        <f t="shared" ref="AQ85:AZ92" si="80">SUM(AE71:AQ71)/13</f>
        <v>3957572.7124709999</v>
      </c>
      <c r="AR85" s="16">
        <f t="shared" si="80"/>
        <v>4240497.0641112495</v>
      </c>
      <c r="AS85" s="16">
        <f t="shared" si="80"/>
        <v>4523421.4157515001</v>
      </c>
      <c r="AT85" s="16">
        <f t="shared" si="80"/>
        <v>4806345.7673917487</v>
      </c>
      <c r="AU85" s="16">
        <f t="shared" si="80"/>
        <v>5089270.1190319993</v>
      </c>
      <c r="AV85" s="16">
        <f t="shared" si="80"/>
        <v>5372194.4706722498</v>
      </c>
      <c r="AW85" s="16">
        <f t="shared" si="80"/>
        <v>5655118.8223124985</v>
      </c>
      <c r="AX85" s="16">
        <f t="shared" si="80"/>
        <v>5938043.1739527481</v>
      </c>
      <c r="AY85" s="16">
        <f t="shared" si="80"/>
        <v>6220967.5255929977</v>
      </c>
      <c r="AZ85" s="16">
        <f t="shared" si="80"/>
        <v>6503891.8772332473</v>
      </c>
      <c r="BA85" s="16">
        <f t="shared" ref="BA85:BJ92" si="81">SUM(AO71:BA71)/13</f>
        <v>6786816.2288734978</v>
      </c>
      <c r="BB85" s="16">
        <f t="shared" si="81"/>
        <v>7069740.5805137455</v>
      </c>
      <c r="BC85" s="16">
        <f t="shared" si="81"/>
        <v>7352664.9321539951</v>
      </c>
      <c r="BD85" s="16">
        <f t="shared" si="81"/>
        <v>7635589.2837942457</v>
      </c>
      <c r="BE85" s="16">
        <f t="shared" si="81"/>
        <v>7918513.6354344971</v>
      </c>
      <c r="BF85" s="16">
        <f t="shared" si="81"/>
        <v>8201437.9870747458</v>
      </c>
      <c r="BG85" s="16">
        <f t="shared" si="81"/>
        <v>8484362.3387149964</v>
      </c>
      <c r="BH85" s="16">
        <f t="shared" si="81"/>
        <v>8767286.6903552469</v>
      </c>
      <c r="BI85" s="16">
        <f t="shared" si="81"/>
        <v>9050211.0419954974</v>
      </c>
      <c r="BJ85" s="16">
        <f t="shared" si="81"/>
        <v>9333135.393635748</v>
      </c>
      <c r="BK85" s="16">
        <f t="shared" ref="BK85:BS92" si="82">SUM(AY71:BK71)/13</f>
        <v>9616059.7452759966</v>
      </c>
      <c r="BL85" s="16">
        <f t="shared" si="82"/>
        <v>9898984.0969162472</v>
      </c>
      <c r="BM85" s="16">
        <f t="shared" si="82"/>
        <v>10181908.4485565</v>
      </c>
      <c r="BN85" s="16">
        <f t="shared" si="82"/>
        <v>10464832.80019675</v>
      </c>
      <c r="BO85" s="16">
        <f t="shared" si="82"/>
        <v>10747757.151836999</v>
      </c>
      <c r="BP85" s="16">
        <f t="shared" si="82"/>
        <v>11030681.503477247</v>
      </c>
      <c r="BQ85" s="16">
        <f t="shared" si="82"/>
        <v>11313605.8551175</v>
      </c>
      <c r="BR85" s="16">
        <f t="shared" si="82"/>
        <v>11596530.206757752</v>
      </c>
      <c r="BS85" s="16">
        <f t="shared" si="82"/>
        <v>11879454.558398001</v>
      </c>
    </row>
    <row r="86" spans="1:71" x14ac:dyDescent="0.35">
      <c r="A86" s="15" t="str">
        <f t="shared" ref="A86:J86" si="83">A72</f>
        <v>Not in SYA</v>
      </c>
      <c r="B86" s="15" t="str">
        <f t="shared" si="83"/>
        <v>A2887761</v>
      </c>
      <c r="C86" s="15" t="str">
        <f t="shared" si="83"/>
        <v/>
      </c>
      <c r="D86" s="15">
        <f t="shared" si="83"/>
        <v>34399</v>
      </c>
      <c r="E86" s="15" t="str">
        <f t="shared" si="83"/>
        <v>NEW-15806</v>
      </c>
      <c r="F86" s="15" t="str">
        <f t="shared" si="83"/>
        <v>ED Solar - Bullfrog Creek Solar</v>
      </c>
      <c r="G86" s="15" t="str">
        <f t="shared" si="83"/>
        <v>Electric Other Production Plant</v>
      </c>
      <c r="H86" s="15" t="str">
        <f t="shared" si="83"/>
        <v>Bullfrog Creek Solar</v>
      </c>
      <c r="I86" s="15" t="str">
        <f t="shared" si="83"/>
        <v>ED Solar - Bullfrog Creek Solar</v>
      </c>
      <c r="J86" s="15">
        <f t="shared" si="83"/>
        <v>202412</v>
      </c>
      <c r="K86" s="16">
        <f>SUM($K72:K72)/13</f>
        <v>0</v>
      </c>
      <c r="L86" s="16">
        <f>SUM($K72:L72)/13</f>
        <v>0</v>
      </c>
      <c r="M86" s="16">
        <f>SUM($K72:M72)/13</f>
        <v>0</v>
      </c>
      <c r="N86" s="16">
        <f>SUM($K72:N72)/13</f>
        <v>0</v>
      </c>
      <c r="O86" s="16">
        <f>SUM($K72:O72)/13</f>
        <v>0</v>
      </c>
      <c r="P86" s="16">
        <f>SUM($K72:P72)/13</f>
        <v>0</v>
      </c>
      <c r="Q86" s="16">
        <f>SUM($K72:Q72)/13</f>
        <v>0</v>
      </c>
      <c r="R86" s="16">
        <f>SUM($K72:R72)/13</f>
        <v>0</v>
      </c>
      <c r="S86" s="16">
        <f>SUM($K72:S72)/13</f>
        <v>0</v>
      </c>
      <c r="T86" s="16">
        <f>SUM($K72:T72)/13</f>
        <v>0</v>
      </c>
      <c r="U86" s="16">
        <f>SUM($K72:U72)/13</f>
        <v>0</v>
      </c>
      <c r="V86" s="16">
        <f>SUM($K72:V72)/13</f>
        <v>0</v>
      </c>
      <c r="W86" s="16">
        <f t="shared" si="78"/>
        <v>0</v>
      </c>
      <c r="X86" s="16">
        <f t="shared" si="78"/>
        <v>7.402855999999999</v>
      </c>
      <c r="Y86" s="16">
        <f t="shared" si="78"/>
        <v>22.208567999999996</v>
      </c>
      <c r="Z86" s="16">
        <f t="shared" si="78"/>
        <v>44.417135999999992</v>
      </c>
      <c r="AA86" s="16">
        <f t="shared" si="78"/>
        <v>74.028559999999985</v>
      </c>
      <c r="AB86" s="16">
        <f t="shared" si="78"/>
        <v>111.04283999999998</v>
      </c>
      <c r="AC86" s="16">
        <f t="shared" si="78"/>
        <v>155.45997599999998</v>
      </c>
      <c r="AD86" s="16">
        <f t="shared" si="78"/>
        <v>207.27996799999997</v>
      </c>
      <c r="AE86" s="16">
        <f t="shared" si="78"/>
        <v>266.50281599999994</v>
      </c>
      <c r="AF86" s="16">
        <f t="shared" si="78"/>
        <v>333.12851999999992</v>
      </c>
      <c r="AG86" s="16">
        <f t="shared" si="79"/>
        <v>407.15707999999989</v>
      </c>
      <c r="AH86" s="16">
        <f t="shared" si="79"/>
        <v>488.58849599999991</v>
      </c>
      <c r="AI86" s="16">
        <f t="shared" si="79"/>
        <v>577.42276799999991</v>
      </c>
      <c r="AJ86" s="16">
        <f t="shared" si="79"/>
        <v>673.65989599999989</v>
      </c>
      <c r="AK86" s="16">
        <f t="shared" si="79"/>
        <v>769.89702399999999</v>
      </c>
      <c r="AL86" s="16">
        <f t="shared" si="79"/>
        <v>866.13415199999986</v>
      </c>
      <c r="AM86" s="16">
        <f t="shared" si="79"/>
        <v>962.37127999999984</v>
      </c>
      <c r="AN86" s="16">
        <f t="shared" si="79"/>
        <v>1058.6084079999998</v>
      </c>
      <c r="AO86" s="16">
        <f t="shared" si="79"/>
        <v>1154.8455359999998</v>
      </c>
      <c r="AP86" s="16">
        <f t="shared" si="79"/>
        <v>1251.0826639999998</v>
      </c>
      <c r="AQ86" s="16">
        <f t="shared" si="80"/>
        <v>1347.3197919999998</v>
      </c>
      <c r="AR86" s="16">
        <f t="shared" si="80"/>
        <v>1443.5569199999995</v>
      </c>
      <c r="AS86" s="16">
        <f t="shared" si="80"/>
        <v>1539.7940479999997</v>
      </c>
      <c r="AT86" s="16">
        <f t="shared" si="80"/>
        <v>1636.031176</v>
      </c>
      <c r="AU86" s="16">
        <f t="shared" si="80"/>
        <v>1732.2683039999997</v>
      </c>
      <c r="AV86" s="16">
        <f t="shared" si="80"/>
        <v>1828.5054319999995</v>
      </c>
      <c r="AW86" s="16">
        <f t="shared" si="80"/>
        <v>1924.7425599999999</v>
      </c>
      <c r="AX86" s="16">
        <f t="shared" si="80"/>
        <v>2020.9796879999997</v>
      </c>
      <c r="AY86" s="16">
        <f t="shared" si="80"/>
        <v>2117.2168159999997</v>
      </c>
      <c r="AZ86" s="16">
        <f t="shared" si="80"/>
        <v>2213.4539439999999</v>
      </c>
      <c r="BA86" s="16">
        <f t="shared" si="81"/>
        <v>2309.6910719999992</v>
      </c>
      <c r="BB86" s="16">
        <f t="shared" si="81"/>
        <v>2405.9281999999994</v>
      </c>
      <c r="BC86" s="16">
        <f t="shared" si="81"/>
        <v>2502.1653279999996</v>
      </c>
      <c r="BD86" s="16">
        <f t="shared" si="81"/>
        <v>2598.4024559999989</v>
      </c>
      <c r="BE86" s="16">
        <f t="shared" si="81"/>
        <v>2694.6395839999986</v>
      </c>
      <c r="BF86" s="16">
        <f t="shared" si="81"/>
        <v>2790.876711999998</v>
      </c>
      <c r="BG86" s="16">
        <f t="shared" si="81"/>
        <v>2887.1138399999977</v>
      </c>
      <c r="BH86" s="16">
        <f t="shared" si="81"/>
        <v>2983.3509679999984</v>
      </c>
      <c r="BI86" s="16">
        <f t="shared" si="81"/>
        <v>3079.5880959999977</v>
      </c>
      <c r="BJ86" s="16">
        <f t="shared" si="81"/>
        <v>3175.8252239999974</v>
      </c>
      <c r="BK86" s="16">
        <f t="shared" si="82"/>
        <v>3272.0623519999976</v>
      </c>
      <c r="BL86" s="16">
        <f t="shared" si="82"/>
        <v>3368.2994799999974</v>
      </c>
      <c r="BM86" s="16">
        <f t="shared" si="82"/>
        <v>3464.5366079999972</v>
      </c>
      <c r="BN86" s="16">
        <f t="shared" si="82"/>
        <v>3560.773735999996</v>
      </c>
      <c r="BO86" s="16">
        <f t="shared" si="82"/>
        <v>3657.0108639999967</v>
      </c>
      <c r="BP86" s="16">
        <f t="shared" si="82"/>
        <v>3753.247991999996</v>
      </c>
      <c r="BQ86" s="16">
        <f t="shared" si="82"/>
        <v>3849.4851199999953</v>
      </c>
      <c r="BR86" s="16">
        <f t="shared" si="82"/>
        <v>3945.722247999995</v>
      </c>
      <c r="BS86" s="16">
        <f t="shared" si="82"/>
        <v>4041.9593759999957</v>
      </c>
    </row>
    <row r="87" spans="1:71" x14ac:dyDescent="0.35">
      <c r="A87" s="15" t="str">
        <f t="shared" ref="A87:J87" si="84">A73</f>
        <v>Not in SYA</v>
      </c>
      <c r="B87" s="15" t="str">
        <f t="shared" si="84"/>
        <v>A2897097</v>
      </c>
      <c r="C87" s="15" t="str">
        <f t="shared" si="84"/>
        <v/>
      </c>
      <c r="D87" s="15" t="str">
        <f t="shared" si="84"/>
        <v>T</v>
      </c>
      <c r="E87" s="15" t="str">
        <f t="shared" si="84"/>
        <v>NEW-15806</v>
      </c>
      <c r="F87" s="15" t="str">
        <f t="shared" si="84"/>
        <v>ED Solar - Bullfrog Creek Solar</v>
      </c>
      <c r="G87" s="15" t="str">
        <f t="shared" si="84"/>
        <v>Electric Transmission Plant</v>
      </c>
      <c r="H87" s="15" t="str">
        <f t="shared" si="84"/>
        <v>Transmission Lines</v>
      </c>
      <c r="I87" s="15" t="str">
        <f t="shared" si="84"/>
        <v>ED Solar - Bullfrog Creek Solar</v>
      </c>
      <c r="J87" s="15">
        <f t="shared" si="84"/>
        <v>202412</v>
      </c>
      <c r="K87" s="16">
        <f>SUM($K73:K73)/13</f>
        <v>0</v>
      </c>
      <c r="L87" s="16">
        <f>SUM($K73:L73)/13</f>
        <v>0</v>
      </c>
      <c r="M87" s="16">
        <f>SUM($K73:M73)/13</f>
        <v>0</v>
      </c>
      <c r="N87" s="16">
        <f>SUM($K73:N73)/13</f>
        <v>0</v>
      </c>
      <c r="O87" s="16">
        <f>SUM($K73:O73)/13</f>
        <v>0</v>
      </c>
      <c r="P87" s="16">
        <f>SUM($K73:P73)/13</f>
        <v>0</v>
      </c>
      <c r="Q87" s="16">
        <f>SUM($K73:Q73)/13</f>
        <v>0</v>
      </c>
      <c r="R87" s="16">
        <f>SUM($K73:R73)/13</f>
        <v>0</v>
      </c>
      <c r="S87" s="16">
        <f>SUM($K73:S73)/13</f>
        <v>0</v>
      </c>
      <c r="T87" s="16">
        <f>SUM($K73:T73)/13</f>
        <v>0</v>
      </c>
      <c r="U87" s="16">
        <f>SUM($K73:U73)/13</f>
        <v>0</v>
      </c>
      <c r="V87" s="16">
        <f>SUM($K73:V73)/13</f>
        <v>0</v>
      </c>
      <c r="W87" s="16">
        <f t="shared" si="78"/>
        <v>0</v>
      </c>
      <c r="X87" s="16">
        <f t="shared" si="78"/>
        <v>0.84071613461538475</v>
      </c>
      <c r="Y87" s="16">
        <f t="shared" si="78"/>
        <v>2.5221484038461544</v>
      </c>
      <c r="Z87" s="16">
        <f t="shared" si="78"/>
        <v>5.0442968076923087</v>
      </c>
      <c r="AA87" s="16">
        <f t="shared" si="78"/>
        <v>8.4071613461538472</v>
      </c>
      <c r="AB87" s="16">
        <f t="shared" si="78"/>
        <v>12.61074201923077</v>
      </c>
      <c r="AC87" s="16">
        <f t="shared" si="78"/>
        <v>17.655038826923079</v>
      </c>
      <c r="AD87" s="16">
        <f t="shared" si="78"/>
        <v>23.540051769230772</v>
      </c>
      <c r="AE87" s="16">
        <f t="shared" si="78"/>
        <v>30.265780846153852</v>
      </c>
      <c r="AF87" s="16">
        <f t="shared" si="78"/>
        <v>37.832226057692317</v>
      </c>
      <c r="AG87" s="16">
        <f t="shared" si="79"/>
        <v>46.239387403846159</v>
      </c>
      <c r="AH87" s="16">
        <f t="shared" si="79"/>
        <v>55.487264884615392</v>
      </c>
      <c r="AI87" s="16">
        <f t="shared" si="79"/>
        <v>65.57585850000001</v>
      </c>
      <c r="AJ87" s="16">
        <f t="shared" si="79"/>
        <v>76.505168250000011</v>
      </c>
      <c r="AK87" s="16">
        <f t="shared" si="79"/>
        <v>87.434478000000027</v>
      </c>
      <c r="AL87" s="16">
        <f t="shared" si="79"/>
        <v>98.363787750000029</v>
      </c>
      <c r="AM87" s="16">
        <f t="shared" si="79"/>
        <v>109.29309750000003</v>
      </c>
      <c r="AN87" s="16">
        <f t="shared" si="79"/>
        <v>120.22240725000005</v>
      </c>
      <c r="AO87" s="16">
        <f t="shared" si="79"/>
        <v>131.15171700000005</v>
      </c>
      <c r="AP87" s="16">
        <f t="shared" si="79"/>
        <v>142.08102675000006</v>
      </c>
      <c r="AQ87" s="16">
        <f t="shared" si="80"/>
        <v>153.01033650000005</v>
      </c>
      <c r="AR87" s="16">
        <f t="shared" si="80"/>
        <v>163.93964625000007</v>
      </c>
      <c r="AS87" s="16">
        <f t="shared" si="80"/>
        <v>174.86895600000008</v>
      </c>
      <c r="AT87" s="16">
        <f t="shared" si="80"/>
        <v>185.7982657500001</v>
      </c>
      <c r="AU87" s="16">
        <f t="shared" si="80"/>
        <v>196.72757550000011</v>
      </c>
      <c r="AV87" s="16">
        <f t="shared" si="80"/>
        <v>207.65688525000013</v>
      </c>
      <c r="AW87" s="16">
        <f t="shared" si="80"/>
        <v>218.58619500000015</v>
      </c>
      <c r="AX87" s="16">
        <f t="shared" si="80"/>
        <v>229.51550475000016</v>
      </c>
      <c r="AY87" s="16">
        <f t="shared" si="80"/>
        <v>240.44481450000015</v>
      </c>
      <c r="AZ87" s="16">
        <f t="shared" si="80"/>
        <v>251.37412425000019</v>
      </c>
      <c r="BA87" s="16">
        <f t="shared" si="81"/>
        <v>262.30343400000021</v>
      </c>
      <c r="BB87" s="16">
        <f t="shared" si="81"/>
        <v>273.23274375000022</v>
      </c>
      <c r="BC87" s="16">
        <f t="shared" si="81"/>
        <v>284.16205350000024</v>
      </c>
      <c r="BD87" s="16">
        <f t="shared" si="81"/>
        <v>295.09136325000026</v>
      </c>
      <c r="BE87" s="16">
        <f t="shared" si="81"/>
        <v>306.02067300000027</v>
      </c>
      <c r="BF87" s="16">
        <f t="shared" si="81"/>
        <v>316.94998275000029</v>
      </c>
      <c r="BG87" s="16">
        <f t="shared" si="81"/>
        <v>327.8792925000003</v>
      </c>
      <c r="BH87" s="16">
        <f t="shared" si="81"/>
        <v>338.80860225000026</v>
      </c>
      <c r="BI87" s="16">
        <f t="shared" si="81"/>
        <v>349.73791200000039</v>
      </c>
      <c r="BJ87" s="16">
        <f t="shared" si="81"/>
        <v>360.66722175000035</v>
      </c>
      <c r="BK87" s="16">
        <f t="shared" si="82"/>
        <v>371.59653150000037</v>
      </c>
      <c r="BL87" s="16">
        <f t="shared" si="82"/>
        <v>382.52584125000033</v>
      </c>
      <c r="BM87" s="16">
        <f t="shared" si="82"/>
        <v>393.45515100000034</v>
      </c>
      <c r="BN87" s="16">
        <f t="shared" si="82"/>
        <v>404.38446075000041</v>
      </c>
      <c r="BO87" s="16">
        <f t="shared" si="82"/>
        <v>415.31377050000043</v>
      </c>
      <c r="BP87" s="16">
        <f t="shared" si="82"/>
        <v>426.2430802500005</v>
      </c>
      <c r="BQ87" s="16">
        <f t="shared" si="82"/>
        <v>437.17239000000052</v>
      </c>
      <c r="BR87" s="16">
        <f t="shared" si="82"/>
        <v>448.10169975000048</v>
      </c>
      <c r="BS87" s="16">
        <f t="shared" si="82"/>
        <v>459.03100950000049</v>
      </c>
    </row>
    <row r="88" spans="1:71" x14ac:dyDescent="0.35">
      <c r="A88" s="15" t="str">
        <f t="shared" ref="A88:J88" si="85">A74</f>
        <v>Not in SYA</v>
      </c>
      <c r="B88" s="15" t="str">
        <f t="shared" si="85"/>
        <v>NEW-15699</v>
      </c>
      <c r="C88" s="15" t="str">
        <f t="shared" si="85"/>
        <v>CLEAN ENERGY &amp; EMERGING TECHNOLOGIES</v>
      </c>
      <c r="D88" s="15">
        <f t="shared" si="85"/>
        <v>34399</v>
      </c>
      <c r="E88" s="15" t="str">
        <f t="shared" si="85"/>
        <v>NEW-15699</v>
      </c>
      <c r="F88" s="15" t="str">
        <f t="shared" si="85"/>
        <v xml:space="preserve">Bullfrog Creek Solar Construction </v>
      </c>
      <c r="G88" s="15" t="str">
        <f t="shared" si="85"/>
        <v>Electric Other Production Plant</v>
      </c>
      <c r="H88" s="15" t="str">
        <f t="shared" si="85"/>
        <v>Bullfrog Creek Solar</v>
      </c>
      <c r="I88" s="15" t="str">
        <f t="shared" si="85"/>
        <v xml:space="preserve">Bullfrog Creek Solar Construction </v>
      </c>
      <c r="J88" s="15">
        <f t="shared" si="85"/>
        <v>202412</v>
      </c>
      <c r="K88" s="16">
        <f>SUM($K74:K74)/13</f>
        <v>0</v>
      </c>
      <c r="L88" s="16">
        <f>SUM($K74:L74)/13</f>
        <v>0</v>
      </c>
      <c r="M88" s="16">
        <f>SUM($K74:M74)/13</f>
        <v>0</v>
      </c>
      <c r="N88" s="16">
        <f>SUM($K74:N74)/13</f>
        <v>0</v>
      </c>
      <c r="O88" s="16">
        <f>SUM($K74:O74)/13</f>
        <v>0</v>
      </c>
      <c r="P88" s="16">
        <f>SUM($K74:P74)/13</f>
        <v>0</v>
      </c>
      <c r="Q88" s="16">
        <f>SUM($K74:Q74)/13</f>
        <v>0</v>
      </c>
      <c r="R88" s="16">
        <f>SUM($K74:R74)/13</f>
        <v>0</v>
      </c>
      <c r="S88" s="16">
        <f>SUM($K74:S74)/13</f>
        <v>0</v>
      </c>
      <c r="T88" s="16">
        <f>SUM($K74:T74)/13</f>
        <v>0</v>
      </c>
      <c r="U88" s="16">
        <f>SUM($K74:U74)/13</f>
        <v>0</v>
      </c>
      <c r="V88" s="16">
        <f>SUM($K74:V74)/13</f>
        <v>0</v>
      </c>
      <c r="W88" s="16">
        <f t="shared" si="78"/>
        <v>0</v>
      </c>
      <c r="X88" s="16">
        <f t="shared" si="78"/>
        <v>0</v>
      </c>
      <c r="Y88" s="16">
        <f t="shared" si="78"/>
        <v>895.77800699999977</v>
      </c>
      <c r="Z88" s="16">
        <f t="shared" si="78"/>
        <v>2687.3340209999997</v>
      </c>
      <c r="AA88" s="16">
        <f t="shared" si="78"/>
        <v>5374.6680419999993</v>
      </c>
      <c r="AB88" s="16">
        <f t="shared" si="78"/>
        <v>8957.7800699999989</v>
      </c>
      <c r="AC88" s="16">
        <f t="shared" si="78"/>
        <v>13436.670104999997</v>
      </c>
      <c r="AD88" s="16">
        <f t="shared" si="78"/>
        <v>18811.338146999999</v>
      </c>
      <c r="AE88" s="16">
        <f t="shared" si="78"/>
        <v>25081.784195999997</v>
      </c>
      <c r="AF88" s="16">
        <f t="shared" si="78"/>
        <v>32248.008251999992</v>
      </c>
      <c r="AG88" s="16">
        <f t="shared" si="79"/>
        <v>40310.010314999992</v>
      </c>
      <c r="AH88" s="16">
        <f t="shared" si="79"/>
        <v>49267.790384999986</v>
      </c>
      <c r="AI88" s="16">
        <f t="shared" si="79"/>
        <v>59121.348461999987</v>
      </c>
      <c r="AJ88" s="16">
        <f t="shared" si="79"/>
        <v>69870.684545999989</v>
      </c>
      <c r="AK88" s="16">
        <f t="shared" si="79"/>
        <v>81515.798636999985</v>
      </c>
      <c r="AL88" s="16">
        <f t="shared" si="79"/>
        <v>93160.912727999981</v>
      </c>
      <c r="AM88" s="16">
        <f t="shared" si="79"/>
        <v>104806.02681899999</v>
      </c>
      <c r="AN88" s="16">
        <f t="shared" si="79"/>
        <v>116451.14090999997</v>
      </c>
      <c r="AO88" s="16">
        <f t="shared" si="79"/>
        <v>128096.25500099997</v>
      </c>
      <c r="AP88" s="16">
        <f t="shared" si="79"/>
        <v>139741.36909199998</v>
      </c>
      <c r="AQ88" s="16">
        <f t="shared" si="80"/>
        <v>151386.48318299997</v>
      </c>
      <c r="AR88" s="16">
        <f t="shared" si="80"/>
        <v>163031.59727399997</v>
      </c>
      <c r="AS88" s="16">
        <f t="shared" si="80"/>
        <v>174676.71136499994</v>
      </c>
      <c r="AT88" s="16">
        <f t="shared" si="80"/>
        <v>186321.82545599993</v>
      </c>
      <c r="AU88" s="16">
        <f t="shared" si="80"/>
        <v>197966.93954699996</v>
      </c>
      <c r="AV88" s="16">
        <f t="shared" si="80"/>
        <v>209612.05363799992</v>
      </c>
      <c r="AW88" s="16">
        <f t="shared" si="80"/>
        <v>221257.16772899995</v>
      </c>
      <c r="AX88" s="16">
        <f t="shared" si="80"/>
        <v>232902.28181999997</v>
      </c>
      <c r="AY88" s="16">
        <f t="shared" si="80"/>
        <v>244547.395911</v>
      </c>
      <c r="AZ88" s="16">
        <f t="shared" si="80"/>
        <v>256192.51000199997</v>
      </c>
      <c r="BA88" s="16">
        <f t="shared" si="81"/>
        <v>267837.62409299996</v>
      </c>
      <c r="BB88" s="16">
        <f t="shared" si="81"/>
        <v>279482.73818399996</v>
      </c>
      <c r="BC88" s="16">
        <f t="shared" si="81"/>
        <v>291127.8522749999</v>
      </c>
      <c r="BD88" s="16">
        <f t="shared" si="81"/>
        <v>302772.96636599995</v>
      </c>
      <c r="BE88" s="16">
        <f t="shared" si="81"/>
        <v>314418.08045699995</v>
      </c>
      <c r="BF88" s="16">
        <f t="shared" si="81"/>
        <v>326063.19454799988</v>
      </c>
      <c r="BG88" s="16">
        <f t="shared" si="81"/>
        <v>337708.30863899988</v>
      </c>
      <c r="BH88" s="16">
        <f t="shared" si="81"/>
        <v>349353.42272999987</v>
      </c>
      <c r="BI88" s="16">
        <f t="shared" si="81"/>
        <v>360998.53682099993</v>
      </c>
      <c r="BJ88" s="16">
        <f t="shared" si="81"/>
        <v>372643.65091199992</v>
      </c>
      <c r="BK88" s="16">
        <f t="shared" si="82"/>
        <v>384288.76500299998</v>
      </c>
      <c r="BL88" s="16">
        <f t="shared" si="82"/>
        <v>395933.87909399997</v>
      </c>
      <c r="BM88" s="16">
        <f t="shared" si="82"/>
        <v>407578.99318499997</v>
      </c>
      <c r="BN88" s="16">
        <f t="shared" si="82"/>
        <v>419224.10727599985</v>
      </c>
      <c r="BO88" s="16">
        <f t="shared" si="82"/>
        <v>430869.2213669999</v>
      </c>
      <c r="BP88" s="16">
        <f t="shared" si="82"/>
        <v>442514.33545799984</v>
      </c>
      <c r="BQ88" s="16">
        <f t="shared" si="82"/>
        <v>454159.44954899984</v>
      </c>
      <c r="BR88" s="16">
        <f t="shared" si="82"/>
        <v>465804.56363999989</v>
      </c>
      <c r="BS88" s="16">
        <f t="shared" si="82"/>
        <v>477449.67773099995</v>
      </c>
    </row>
    <row r="89" spans="1:71" x14ac:dyDescent="0.35">
      <c r="A89" s="15" t="str">
        <f t="shared" ref="A89:J89" si="86">A75</f>
        <v>Not in SYA</v>
      </c>
      <c r="B89" s="15" t="str">
        <f t="shared" si="86"/>
        <v>NEW-15806</v>
      </c>
      <c r="C89" s="15" t="str">
        <f t="shared" si="86"/>
        <v>CLEAN ENERGY &amp; EMERGING TECHNOLOGIES</v>
      </c>
      <c r="D89" s="15" t="str">
        <f t="shared" si="86"/>
        <v>T</v>
      </c>
      <c r="E89" s="15" t="str">
        <f t="shared" si="86"/>
        <v>NEW-15806</v>
      </c>
      <c r="F89" s="15" t="str">
        <f t="shared" si="86"/>
        <v>ED Solar - Bullfrog Creek Solar</v>
      </c>
      <c r="G89" s="15" t="str">
        <f t="shared" si="86"/>
        <v>Electric Transmission Plant</v>
      </c>
      <c r="H89" s="15" t="str">
        <f t="shared" si="86"/>
        <v>Transmission Lines</v>
      </c>
      <c r="I89" s="15" t="str">
        <f t="shared" si="86"/>
        <v>ED Solar - Bullfrog Creek Solar</v>
      </c>
      <c r="J89" s="15">
        <f t="shared" si="86"/>
        <v>202412</v>
      </c>
      <c r="K89" s="16">
        <f>SUM($K75:K75)/13</f>
        <v>0</v>
      </c>
      <c r="L89" s="16">
        <f>SUM($K75:L75)/13</f>
        <v>0</v>
      </c>
      <c r="M89" s="16">
        <f>SUM($K75:M75)/13</f>
        <v>0</v>
      </c>
      <c r="N89" s="16">
        <f>SUM($K75:N75)/13</f>
        <v>0</v>
      </c>
      <c r="O89" s="16">
        <f>SUM($K75:O75)/13</f>
        <v>0</v>
      </c>
      <c r="P89" s="16">
        <f>SUM($K75:P75)/13</f>
        <v>0</v>
      </c>
      <c r="Q89" s="16">
        <f>SUM($K75:Q75)/13</f>
        <v>0</v>
      </c>
      <c r="R89" s="16">
        <f>SUM($K75:R75)/13</f>
        <v>0</v>
      </c>
      <c r="S89" s="16">
        <f>SUM($K75:S75)/13</f>
        <v>0</v>
      </c>
      <c r="T89" s="16">
        <f>SUM($K75:T75)/13</f>
        <v>0</v>
      </c>
      <c r="U89" s="16">
        <f>SUM($K75:U75)/13</f>
        <v>0</v>
      </c>
      <c r="V89" s="16">
        <f>SUM($K75:V75)/13</f>
        <v>0</v>
      </c>
      <c r="W89" s="16">
        <f t="shared" si="78"/>
        <v>0</v>
      </c>
      <c r="X89" s="16">
        <f t="shared" si="78"/>
        <v>17.255394288461545</v>
      </c>
      <c r="Y89" s="16">
        <f t="shared" si="78"/>
        <v>51.766182865384629</v>
      </c>
      <c r="Z89" s="16">
        <f t="shared" si="78"/>
        <v>103.53236573076926</v>
      </c>
      <c r="AA89" s="16">
        <f t="shared" si="78"/>
        <v>172.55394288461545</v>
      </c>
      <c r="AB89" s="16">
        <f t="shared" si="78"/>
        <v>258.83091432692316</v>
      </c>
      <c r="AC89" s="16">
        <f t="shared" si="78"/>
        <v>362.36328005769246</v>
      </c>
      <c r="AD89" s="16">
        <f t="shared" si="78"/>
        <v>483.15104007692327</v>
      </c>
      <c r="AE89" s="16">
        <f t="shared" si="78"/>
        <v>621.19419438461568</v>
      </c>
      <c r="AF89" s="16">
        <f t="shared" si="78"/>
        <v>776.49274298076955</v>
      </c>
      <c r="AG89" s="16">
        <f t="shared" si="79"/>
        <v>949.04668586538492</v>
      </c>
      <c r="AH89" s="16">
        <f t="shared" si="79"/>
        <v>1138.8560230384619</v>
      </c>
      <c r="AI89" s="16">
        <f t="shared" si="79"/>
        <v>1345.9207545000004</v>
      </c>
      <c r="AJ89" s="16">
        <f t="shared" si="79"/>
        <v>1570.2408802500006</v>
      </c>
      <c r="AK89" s="16">
        <f t="shared" si="79"/>
        <v>1794.5610060000001</v>
      </c>
      <c r="AL89" s="16">
        <f t="shared" si="79"/>
        <v>2018.8811317500001</v>
      </c>
      <c r="AM89" s="16">
        <f t="shared" si="79"/>
        <v>2243.2012575000003</v>
      </c>
      <c r="AN89" s="16">
        <f t="shared" si="79"/>
        <v>2467.5213832500003</v>
      </c>
      <c r="AO89" s="16">
        <f t="shared" si="79"/>
        <v>2691.8415089999999</v>
      </c>
      <c r="AP89" s="16">
        <f t="shared" si="79"/>
        <v>2916.1616347499998</v>
      </c>
      <c r="AQ89" s="16">
        <f t="shared" si="80"/>
        <v>3140.4817604999998</v>
      </c>
      <c r="AR89" s="16">
        <f t="shared" si="80"/>
        <v>3364.8018862500003</v>
      </c>
      <c r="AS89" s="16">
        <f t="shared" si="80"/>
        <v>3589.1220120000003</v>
      </c>
      <c r="AT89" s="16">
        <f t="shared" si="80"/>
        <v>3813.4421377500007</v>
      </c>
      <c r="AU89" s="16">
        <f t="shared" si="80"/>
        <v>4037.7622635000007</v>
      </c>
      <c r="AV89" s="16">
        <f t="shared" si="80"/>
        <v>4262.0823892500011</v>
      </c>
      <c r="AW89" s="16">
        <f t="shared" si="80"/>
        <v>4486.4025150000007</v>
      </c>
      <c r="AX89" s="16">
        <f t="shared" si="80"/>
        <v>4710.7226407500011</v>
      </c>
      <c r="AY89" s="16">
        <f t="shared" si="80"/>
        <v>4935.0427665000016</v>
      </c>
      <c r="AZ89" s="16">
        <f t="shared" si="80"/>
        <v>5159.362892250002</v>
      </c>
      <c r="BA89" s="16">
        <f t="shared" si="81"/>
        <v>5383.6830180000015</v>
      </c>
      <c r="BB89" s="16">
        <f t="shared" si="81"/>
        <v>5608.003143750002</v>
      </c>
      <c r="BC89" s="16">
        <f t="shared" si="81"/>
        <v>5832.3232695000033</v>
      </c>
      <c r="BD89" s="16">
        <f t="shared" si="81"/>
        <v>6056.6433952500029</v>
      </c>
      <c r="BE89" s="16">
        <f t="shared" si="81"/>
        <v>6280.9635210000033</v>
      </c>
      <c r="BF89" s="16">
        <f t="shared" si="81"/>
        <v>6505.2836467500056</v>
      </c>
      <c r="BG89" s="16">
        <f t="shared" si="81"/>
        <v>6729.6037725000051</v>
      </c>
      <c r="BH89" s="16">
        <f t="shared" si="81"/>
        <v>6953.9238982500046</v>
      </c>
      <c r="BI89" s="16">
        <f t="shared" si="81"/>
        <v>7178.2440240000051</v>
      </c>
      <c r="BJ89" s="16">
        <f t="shared" si="81"/>
        <v>7402.5641497500055</v>
      </c>
      <c r="BK89" s="16">
        <f t="shared" si="82"/>
        <v>7626.8842755000069</v>
      </c>
      <c r="BL89" s="16">
        <f t="shared" si="82"/>
        <v>7851.2044012500073</v>
      </c>
      <c r="BM89" s="16">
        <f t="shared" si="82"/>
        <v>8075.5245270000069</v>
      </c>
      <c r="BN89" s="16">
        <f t="shared" si="82"/>
        <v>8299.8446527500073</v>
      </c>
      <c r="BO89" s="16">
        <f t="shared" si="82"/>
        <v>8524.1647785000077</v>
      </c>
      <c r="BP89" s="16">
        <f t="shared" si="82"/>
        <v>8748.48490425001</v>
      </c>
      <c r="BQ89" s="16">
        <f t="shared" si="82"/>
        <v>8972.8050300000086</v>
      </c>
      <c r="BR89" s="16">
        <f t="shared" si="82"/>
        <v>9197.1251557500091</v>
      </c>
      <c r="BS89" s="16">
        <f t="shared" si="82"/>
        <v>9421.4452815000095</v>
      </c>
    </row>
    <row r="90" spans="1:71" x14ac:dyDescent="0.35">
      <c r="A90" s="15" t="str">
        <f t="shared" ref="A90:J90" si="87">A76</f>
        <v>Not in SYA</v>
      </c>
      <c r="B90" s="15" t="str">
        <f t="shared" si="87"/>
        <v>NEW-15806.1</v>
      </c>
      <c r="C90" s="15" t="str">
        <f t="shared" si="87"/>
        <v/>
      </c>
      <c r="D90" s="15" t="str">
        <f t="shared" si="87"/>
        <v>T</v>
      </c>
      <c r="E90" s="15" t="str">
        <f t="shared" si="87"/>
        <v>NEW-15806</v>
      </c>
      <c r="F90" s="15" t="str">
        <f t="shared" si="87"/>
        <v>ED Solar - Bullfrog Creek Solar</v>
      </c>
      <c r="G90" s="15" t="str">
        <f t="shared" si="87"/>
        <v>Electric Transmission Plant</v>
      </c>
      <c r="H90" s="15" t="str">
        <f t="shared" si="87"/>
        <v>Transmission Lines</v>
      </c>
      <c r="I90" s="15" t="str">
        <f t="shared" si="87"/>
        <v>ED Solar - Bullfrog Creek Solar</v>
      </c>
      <c r="J90" s="15">
        <f t="shared" si="87"/>
        <v>202412</v>
      </c>
      <c r="K90" s="16">
        <f>SUM($K76:K76)/13</f>
        <v>0</v>
      </c>
      <c r="L90" s="16">
        <f>SUM($K76:L76)/13</f>
        <v>0</v>
      </c>
      <c r="M90" s="16">
        <f>SUM($K76:M76)/13</f>
        <v>0</v>
      </c>
      <c r="N90" s="16">
        <f>SUM($K76:N76)/13</f>
        <v>0</v>
      </c>
      <c r="O90" s="16">
        <f>SUM($K76:O76)/13</f>
        <v>0</v>
      </c>
      <c r="P90" s="16">
        <f>SUM($K76:P76)/13</f>
        <v>0</v>
      </c>
      <c r="Q90" s="16">
        <f>SUM($K76:Q76)/13</f>
        <v>0</v>
      </c>
      <c r="R90" s="16">
        <f>SUM($K76:R76)/13</f>
        <v>0</v>
      </c>
      <c r="S90" s="16">
        <f>SUM($K76:S76)/13</f>
        <v>0</v>
      </c>
      <c r="T90" s="16">
        <f>SUM($K76:T76)/13</f>
        <v>0</v>
      </c>
      <c r="U90" s="16">
        <f>SUM($K76:U76)/13</f>
        <v>0</v>
      </c>
      <c r="V90" s="16">
        <f>SUM($K76:V76)/13</f>
        <v>0</v>
      </c>
      <c r="W90" s="16">
        <f t="shared" si="78"/>
        <v>0</v>
      </c>
      <c r="X90" s="16">
        <f t="shared" si="78"/>
        <v>1548.9147308653844</v>
      </c>
      <c r="Y90" s="16">
        <f t="shared" si="78"/>
        <v>4646.744192596153</v>
      </c>
      <c r="Z90" s="16">
        <f t="shared" si="78"/>
        <v>9293.4883851923059</v>
      </c>
      <c r="AA90" s="16">
        <f t="shared" si="78"/>
        <v>15489.147308653843</v>
      </c>
      <c r="AB90" s="16">
        <f t="shared" si="78"/>
        <v>23233.720962980762</v>
      </c>
      <c r="AC90" s="16">
        <f t="shared" si="78"/>
        <v>32527.20934817307</v>
      </c>
      <c r="AD90" s="16">
        <f t="shared" si="78"/>
        <v>43369.612464230755</v>
      </c>
      <c r="AE90" s="16">
        <f t="shared" si="78"/>
        <v>55760.930311153832</v>
      </c>
      <c r="AF90" s="16">
        <f t="shared" si="78"/>
        <v>69701.162888942286</v>
      </c>
      <c r="AG90" s="16">
        <f t="shared" si="79"/>
        <v>85190.310197596133</v>
      </c>
      <c r="AH90" s="16">
        <f t="shared" si="79"/>
        <v>102228.37223711537</v>
      </c>
      <c r="AI90" s="16">
        <f t="shared" si="79"/>
        <v>120815.34900749997</v>
      </c>
      <c r="AJ90" s="16">
        <f t="shared" si="79"/>
        <v>140951.24050874996</v>
      </c>
      <c r="AK90" s="16">
        <f t="shared" si="79"/>
        <v>161087.13200999997</v>
      </c>
      <c r="AL90" s="16">
        <f t="shared" si="79"/>
        <v>181223.02351124998</v>
      </c>
      <c r="AM90" s="16">
        <f t="shared" si="79"/>
        <v>201358.91501249999</v>
      </c>
      <c r="AN90" s="16">
        <f t="shared" si="79"/>
        <v>221494.80651374999</v>
      </c>
      <c r="AO90" s="16">
        <f t="shared" si="79"/>
        <v>241630.698015</v>
      </c>
      <c r="AP90" s="16">
        <f t="shared" si="79"/>
        <v>261766.58951624995</v>
      </c>
      <c r="AQ90" s="16">
        <f t="shared" si="80"/>
        <v>281902.48101749999</v>
      </c>
      <c r="AR90" s="16">
        <f t="shared" si="80"/>
        <v>302038.37251874997</v>
      </c>
      <c r="AS90" s="16">
        <f t="shared" si="80"/>
        <v>322174.26401999994</v>
      </c>
      <c r="AT90" s="16">
        <f t="shared" si="80"/>
        <v>342310.15552124992</v>
      </c>
      <c r="AU90" s="16">
        <f t="shared" si="80"/>
        <v>362446.04702249996</v>
      </c>
      <c r="AV90" s="16">
        <f t="shared" si="80"/>
        <v>382581.93852374988</v>
      </c>
      <c r="AW90" s="16">
        <f t="shared" si="80"/>
        <v>402717.83002499992</v>
      </c>
      <c r="AX90" s="16">
        <f t="shared" si="80"/>
        <v>422853.72152624989</v>
      </c>
      <c r="AY90" s="16">
        <f t="shared" si="80"/>
        <v>442989.61302749976</v>
      </c>
      <c r="AZ90" s="16">
        <f t="shared" si="80"/>
        <v>463125.50452874979</v>
      </c>
      <c r="BA90" s="16">
        <f t="shared" si="81"/>
        <v>483261.39602999983</v>
      </c>
      <c r="BB90" s="16">
        <f t="shared" si="81"/>
        <v>503397.28753124981</v>
      </c>
      <c r="BC90" s="16">
        <f t="shared" si="81"/>
        <v>523533.17903249979</v>
      </c>
      <c r="BD90" s="16">
        <f t="shared" si="81"/>
        <v>543669.07053374976</v>
      </c>
      <c r="BE90" s="16">
        <f t="shared" si="81"/>
        <v>563804.96203499963</v>
      </c>
      <c r="BF90" s="16">
        <f t="shared" si="81"/>
        <v>583940.85353624972</v>
      </c>
      <c r="BG90" s="16">
        <f t="shared" si="81"/>
        <v>604076.7450374997</v>
      </c>
      <c r="BH90" s="16">
        <f t="shared" si="81"/>
        <v>624212.63653874968</v>
      </c>
      <c r="BI90" s="16">
        <f t="shared" si="81"/>
        <v>644348.52803999966</v>
      </c>
      <c r="BJ90" s="16">
        <f t="shared" si="81"/>
        <v>664484.41954124963</v>
      </c>
      <c r="BK90" s="16">
        <f t="shared" si="82"/>
        <v>684620.31104249961</v>
      </c>
      <c r="BL90" s="16">
        <f t="shared" si="82"/>
        <v>704756.20254374959</v>
      </c>
      <c r="BM90" s="16">
        <f t="shared" si="82"/>
        <v>724892.09404499945</v>
      </c>
      <c r="BN90" s="16">
        <f t="shared" si="82"/>
        <v>745027.98554624966</v>
      </c>
      <c r="BO90" s="16">
        <f t="shared" si="82"/>
        <v>765163.87704749964</v>
      </c>
      <c r="BP90" s="16">
        <f t="shared" si="82"/>
        <v>785299.7685487495</v>
      </c>
      <c r="BQ90" s="16">
        <f t="shared" si="82"/>
        <v>805435.6600499996</v>
      </c>
      <c r="BR90" s="16">
        <f t="shared" si="82"/>
        <v>825571.55155124946</v>
      </c>
      <c r="BS90" s="16">
        <f t="shared" si="82"/>
        <v>845707.44305249932</v>
      </c>
    </row>
    <row r="91" spans="1:71" x14ac:dyDescent="0.35">
      <c r="A91" s="15" t="str">
        <f t="shared" ref="A91:J91" si="88">A77</f>
        <v>Not in SYA</v>
      </c>
      <c r="B91" s="15" t="str">
        <f t="shared" si="88"/>
        <v>NEW-15806.10</v>
      </c>
      <c r="C91" s="15" t="str">
        <f t="shared" si="88"/>
        <v>ED-Transmission-Substation-Equipment</v>
      </c>
      <c r="D91" s="15" t="str">
        <f t="shared" si="88"/>
        <v>T</v>
      </c>
      <c r="E91" s="15" t="str">
        <f t="shared" si="88"/>
        <v>NEW-15806</v>
      </c>
      <c r="F91" s="15" t="str">
        <f t="shared" si="88"/>
        <v>ED Solar - Bullfrog Creek Solar</v>
      </c>
      <c r="G91" s="15" t="str">
        <f t="shared" si="88"/>
        <v>Electric Transmission Plant</v>
      </c>
      <c r="H91" s="15" t="str">
        <f t="shared" si="88"/>
        <v>Transmission Substation</v>
      </c>
      <c r="I91" s="15" t="str">
        <f t="shared" si="88"/>
        <v>ED Solar - Bullfrog Creek Solar</v>
      </c>
      <c r="J91" s="15">
        <f t="shared" si="88"/>
        <v>202412</v>
      </c>
      <c r="K91" s="16">
        <f>SUM($K77:K77)/13</f>
        <v>0</v>
      </c>
      <c r="L91" s="16">
        <f>SUM($K77:L77)/13</f>
        <v>0</v>
      </c>
      <c r="M91" s="16">
        <f>SUM($K77:M77)/13</f>
        <v>0</v>
      </c>
      <c r="N91" s="16">
        <f>SUM($K77:N77)/13</f>
        <v>0</v>
      </c>
      <c r="O91" s="16">
        <f>SUM($K77:O77)/13</f>
        <v>0</v>
      </c>
      <c r="P91" s="16">
        <f>SUM($K77:P77)/13</f>
        <v>0</v>
      </c>
      <c r="Q91" s="16">
        <f>SUM($K77:Q77)/13</f>
        <v>0</v>
      </c>
      <c r="R91" s="16">
        <f>SUM($K77:R77)/13</f>
        <v>0</v>
      </c>
      <c r="S91" s="16">
        <f>SUM($K77:S77)/13</f>
        <v>0</v>
      </c>
      <c r="T91" s="16">
        <f>SUM($K77:T77)/13</f>
        <v>0</v>
      </c>
      <c r="U91" s="16">
        <f>SUM($K77:U77)/13</f>
        <v>0</v>
      </c>
      <c r="V91" s="16">
        <f>SUM($K77:V77)/13</f>
        <v>0</v>
      </c>
      <c r="W91" s="16">
        <f t="shared" si="78"/>
        <v>0</v>
      </c>
      <c r="X91" s="16">
        <f t="shared" si="78"/>
        <v>0.23177803846153847</v>
      </c>
      <c r="Y91" s="16">
        <f t="shared" si="78"/>
        <v>0.69533411538461531</v>
      </c>
      <c r="Z91" s="16">
        <f t="shared" si="78"/>
        <v>1.3906682307692306</v>
      </c>
      <c r="AA91" s="16">
        <f t="shared" si="78"/>
        <v>2.3177803846153844</v>
      </c>
      <c r="AB91" s="16">
        <f t="shared" si="78"/>
        <v>3.4766705769230768</v>
      </c>
      <c r="AC91" s="16">
        <f t="shared" si="78"/>
        <v>4.867338807692307</v>
      </c>
      <c r="AD91" s="16">
        <f t="shared" si="78"/>
        <v>6.4897850769230763</v>
      </c>
      <c r="AE91" s="16">
        <f t="shared" si="78"/>
        <v>8.3440093846153847</v>
      </c>
      <c r="AF91" s="16">
        <f t="shared" si="78"/>
        <v>10.43001173076923</v>
      </c>
      <c r="AG91" s="16">
        <f t="shared" si="79"/>
        <v>12.747792115384614</v>
      </c>
      <c r="AH91" s="16">
        <f t="shared" si="79"/>
        <v>15.297350538461538</v>
      </c>
      <c r="AI91" s="16">
        <f t="shared" si="79"/>
        <v>18.078686999999999</v>
      </c>
      <c r="AJ91" s="16">
        <f t="shared" si="79"/>
        <v>21.091801499999999</v>
      </c>
      <c r="AK91" s="16">
        <f t="shared" si="79"/>
        <v>24.104915999999999</v>
      </c>
      <c r="AL91" s="16">
        <f t="shared" si="79"/>
        <v>27.118030499999996</v>
      </c>
      <c r="AM91" s="16">
        <f t="shared" si="79"/>
        <v>30.131145</v>
      </c>
      <c r="AN91" s="16">
        <f t="shared" si="79"/>
        <v>33.144259499999997</v>
      </c>
      <c r="AO91" s="16">
        <f t="shared" si="79"/>
        <v>36.157373999999997</v>
      </c>
      <c r="AP91" s="16">
        <f t="shared" si="79"/>
        <v>39.170488499999998</v>
      </c>
      <c r="AQ91" s="16">
        <f t="shared" si="80"/>
        <v>42.183602999999991</v>
      </c>
      <c r="AR91" s="16">
        <f t="shared" si="80"/>
        <v>45.196717499999991</v>
      </c>
      <c r="AS91" s="16">
        <f t="shared" si="80"/>
        <v>48.209831999999999</v>
      </c>
      <c r="AT91" s="16">
        <f t="shared" si="80"/>
        <v>51.222946499999992</v>
      </c>
      <c r="AU91" s="16">
        <f t="shared" si="80"/>
        <v>54.236060999999992</v>
      </c>
      <c r="AV91" s="16">
        <f t="shared" si="80"/>
        <v>57.249175499999993</v>
      </c>
      <c r="AW91" s="16">
        <f t="shared" si="80"/>
        <v>60.26229</v>
      </c>
      <c r="AX91" s="16">
        <f t="shared" si="80"/>
        <v>63.2754045</v>
      </c>
      <c r="AY91" s="16">
        <f t="shared" si="80"/>
        <v>66.288518999999994</v>
      </c>
      <c r="AZ91" s="16">
        <f t="shared" si="80"/>
        <v>69.301633499999994</v>
      </c>
      <c r="BA91" s="16">
        <f t="shared" si="81"/>
        <v>72.314747999999994</v>
      </c>
      <c r="BB91" s="16">
        <f t="shared" si="81"/>
        <v>75.327862499999995</v>
      </c>
      <c r="BC91" s="16">
        <f t="shared" si="81"/>
        <v>78.340976999999995</v>
      </c>
      <c r="BD91" s="16">
        <f t="shared" si="81"/>
        <v>81.354091499999996</v>
      </c>
      <c r="BE91" s="16">
        <f t="shared" si="81"/>
        <v>84.367205999999996</v>
      </c>
      <c r="BF91" s="16">
        <f t="shared" si="81"/>
        <v>87.38032050000001</v>
      </c>
      <c r="BG91" s="16">
        <f t="shared" si="81"/>
        <v>90.393434999999982</v>
      </c>
      <c r="BH91" s="16">
        <f t="shared" si="81"/>
        <v>93.406549499999983</v>
      </c>
      <c r="BI91" s="16">
        <f t="shared" si="81"/>
        <v>96.419663999999997</v>
      </c>
      <c r="BJ91" s="16">
        <f t="shared" si="81"/>
        <v>99.432778499999984</v>
      </c>
      <c r="BK91" s="16">
        <f t="shared" si="82"/>
        <v>102.445893</v>
      </c>
      <c r="BL91" s="16">
        <f t="shared" si="82"/>
        <v>105.45900750000001</v>
      </c>
      <c r="BM91" s="16">
        <f t="shared" si="82"/>
        <v>108.47212200000003</v>
      </c>
      <c r="BN91" s="16">
        <f t="shared" si="82"/>
        <v>111.48523650000001</v>
      </c>
      <c r="BO91" s="16">
        <f t="shared" si="82"/>
        <v>114.49835100000001</v>
      </c>
      <c r="BP91" s="16">
        <f t="shared" si="82"/>
        <v>117.5114655</v>
      </c>
      <c r="BQ91" s="16">
        <f t="shared" si="82"/>
        <v>120.52458</v>
      </c>
      <c r="BR91" s="16">
        <f t="shared" si="82"/>
        <v>123.53769449999999</v>
      </c>
      <c r="BS91" s="16">
        <f t="shared" si="82"/>
        <v>126.55080899999999</v>
      </c>
    </row>
    <row r="92" spans="1:71" x14ac:dyDescent="0.35">
      <c r="A92" s="15" t="str">
        <f t="shared" ref="A92:J92" si="89">A78</f>
        <v>Not in SYA</v>
      </c>
      <c r="B92" s="15" t="str">
        <f t="shared" si="89"/>
        <v>NEW-15806.9</v>
      </c>
      <c r="C92" s="15" t="str">
        <f t="shared" si="89"/>
        <v/>
      </c>
      <c r="D92" s="15" t="str">
        <f t="shared" si="89"/>
        <v>D</v>
      </c>
      <c r="E92" s="15" t="str">
        <f t="shared" si="89"/>
        <v>NEW-15806</v>
      </c>
      <c r="F92" s="15" t="str">
        <f t="shared" si="89"/>
        <v>ED Solar - Bullfrog Creek Solar</v>
      </c>
      <c r="G92" s="15" t="str">
        <f t="shared" si="89"/>
        <v>Electric Distribution Plant</v>
      </c>
      <c r="H92" s="15" t="str">
        <f t="shared" si="89"/>
        <v>Transmission Substation</v>
      </c>
      <c r="I92" s="15" t="str">
        <f t="shared" si="89"/>
        <v>ED Solar - Bullfrog Creek Solar</v>
      </c>
      <c r="J92" s="15">
        <f t="shared" si="89"/>
        <v>202412</v>
      </c>
      <c r="K92" s="16">
        <f>SUM($K78:K78)/13</f>
        <v>0</v>
      </c>
      <c r="L92" s="16">
        <f>SUM($K78:L78)/13</f>
        <v>0</v>
      </c>
      <c r="M92" s="16">
        <f>SUM($K78:M78)/13</f>
        <v>0</v>
      </c>
      <c r="N92" s="16">
        <f>SUM($K78:N78)/13</f>
        <v>0</v>
      </c>
      <c r="O92" s="16">
        <f>SUM($K78:O78)/13</f>
        <v>0</v>
      </c>
      <c r="P92" s="16">
        <f>SUM($K78:P78)/13</f>
        <v>0</v>
      </c>
      <c r="Q92" s="16">
        <f>SUM($K78:Q78)/13</f>
        <v>0</v>
      </c>
      <c r="R92" s="16">
        <f>SUM($K78:R78)/13</f>
        <v>0</v>
      </c>
      <c r="S92" s="16">
        <f>SUM($K78:S78)/13</f>
        <v>0</v>
      </c>
      <c r="T92" s="16">
        <f>SUM($K78:T78)/13</f>
        <v>0</v>
      </c>
      <c r="U92" s="16">
        <f>SUM($K78:U78)/13</f>
        <v>0</v>
      </c>
      <c r="V92" s="16">
        <f>SUM($K78:V78)/13</f>
        <v>0</v>
      </c>
      <c r="W92" s="16">
        <f t="shared" si="78"/>
        <v>0</v>
      </c>
      <c r="X92" s="16">
        <f t="shared" si="78"/>
        <v>0.35846974358974359</v>
      </c>
      <c r="Y92" s="16">
        <f t="shared" si="78"/>
        <v>1.0754092307692307</v>
      </c>
      <c r="Z92" s="16">
        <f t="shared" si="78"/>
        <v>2.1508184615384613</v>
      </c>
      <c r="AA92" s="16">
        <f t="shared" si="78"/>
        <v>3.5846974358974362</v>
      </c>
      <c r="AB92" s="16">
        <f t="shared" si="78"/>
        <v>5.3770461538461536</v>
      </c>
      <c r="AC92" s="16">
        <f t="shared" si="78"/>
        <v>7.5278646153846154</v>
      </c>
      <c r="AD92" s="16">
        <f t="shared" si="78"/>
        <v>10.037152820512821</v>
      </c>
      <c r="AE92" s="16">
        <f t="shared" si="78"/>
        <v>12.904910769230771</v>
      </c>
      <c r="AF92" s="16">
        <f t="shared" si="78"/>
        <v>16.131138461538463</v>
      </c>
      <c r="AG92" s="16">
        <f t="shared" si="79"/>
        <v>19.715835897435895</v>
      </c>
      <c r="AH92" s="16">
        <f t="shared" si="79"/>
        <v>23.659003076923074</v>
      </c>
      <c r="AI92" s="16">
        <f t="shared" si="79"/>
        <v>27.960639999999994</v>
      </c>
      <c r="AJ92" s="16">
        <f t="shared" si="79"/>
        <v>32.620746666666662</v>
      </c>
      <c r="AK92" s="16">
        <f t="shared" si="79"/>
        <v>37.280853333333326</v>
      </c>
      <c r="AL92" s="16">
        <f t="shared" si="79"/>
        <v>41.940960000000004</v>
      </c>
      <c r="AM92" s="16">
        <f t="shared" si="79"/>
        <v>46.601066666666661</v>
      </c>
      <c r="AN92" s="16">
        <f t="shared" si="79"/>
        <v>51.261173333333325</v>
      </c>
      <c r="AO92" s="16">
        <f t="shared" si="79"/>
        <v>55.921279999999989</v>
      </c>
      <c r="AP92" s="16">
        <f t="shared" si="79"/>
        <v>60.581386666666653</v>
      </c>
      <c r="AQ92" s="16">
        <f t="shared" si="80"/>
        <v>65.24149333333331</v>
      </c>
      <c r="AR92" s="16">
        <f t="shared" si="80"/>
        <v>69.901599999999988</v>
      </c>
      <c r="AS92" s="16">
        <f t="shared" si="80"/>
        <v>74.561706666666637</v>
      </c>
      <c r="AT92" s="16">
        <f t="shared" si="80"/>
        <v>79.221813333333316</v>
      </c>
      <c r="AU92" s="16">
        <f t="shared" si="80"/>
        <v>83.88191999999998</v>
      </c>
      <c r="AV92" s="16">
        <f t="shared" si="80"/>
        <v>88.542026666666644</v>
      </c>
      <c r="AW92" s="16">
        <f t="shared" si="80"/>
        <v>93.202133333333293</v>
      </c>
      <c r="AX92" s="16">
        <f t="shared" si="80"/>
        <v>97.862239999999957</v>
      </c>
      <c r="AY92" s="16">
        <f t="shared" si="80"/>
        <v>102.52234666666664</v>
      </c>
      <c r="AZ92" s="16">
        <f t="shared" si="80"/>
        <v>107.18245333333331</v>
      </c>
      <c r="BA92" s="16">
        <f t="shared" si="81"/>
        <v>111.84255999999998</v>
      </c>
      <c r="BB92" s="16">
        <f t="shared" si="81"/>
        <v>116.50266666666666</v>
      </c>
      <c r="BC92" s="16">
        <f t="shared" si="81"/>
        <v>121.16277333333332</v>
      </c>
      <c r="BD92" s="16">
        <f t="shared" si="81"/>
        <v>125.82287999999996</v>
      </c>
      <c r="BE92" s="16">
        <f t="shared" si="81"/>
        <v>130.48298666666662</v>
      </c>
      <c r="BF92" s="16">
        <f t="shared" si="81"/>
        <v>135.1430933333333</v>
      </c>
      <c r="BG92" s="16">
        <f t="shared" si="81"/>
        <v>139.80319999999998</v>
      </c>
      <c r="BH92" s="16">
        <f t="shared" si="81"/>
        <v>144.46330666666665</v>
      </c>
      <c r="BI92" s="16">
        <f t="shared" si="81"/>
        <v>149.12341333333336</v>
      </c>
      <c r="BJ92" s="16">
        <f t="shared" si="81"/>
        <v>153.78352000000001</v>
      </c>
      <c r="BK92" s="16">
        <f t="shared" si="82"/>
        <v>158.44362666666669</v>
      </c>
      <c r="BL92" s="16">
        <f t="shared" si="82"/>
        <v>163.10373333333337</v>
      </c>
      <c r="BM92" s="16">
        <f t="shared" si="82"/>
        <v>167.76384000000007</v>
      </c>
      <c r="BN92" s="16">
        <f t="shared" si="82"/>
        <v>172.42394666666672</v>
      </c>
      <c r="BO92" s="16">
        <f t="shared" si="82"/>
        <v>177.08405333333337</v>
      </c>
      <c r="BP92" s="16">
        <f t="shared" si="82"/>
        <v>181.74416000000005</v>
      </c>
      <c r="BQ92" s="16">
        <f t="shared" si="82"/>
        <v>186.40426666666673</v>
      </c>
      <c r="BR92" s="16">
        <f t="shared" si="82"/>
        <v>191.06437333333341</v>
      </c>
      <c r="BS92" s="16">
        <f t="shared" si="82"/>
        <v>195.72448000000011</v>
      </c>
    </row>
    <row r="94" spans="1:71" ht="15" thickBot="1" x14ac:dyDescent="0.4">
      <c r="C94" s="15"/>
      <c r="D94" s="50"/>
      <c r="J94" s="52" t="s">
        <v>165</v>
      </c>
      <c r="K94" s="73">
        <f t="shared" ref="K94:AP94" si="90">SUM(K85:K93)</f>
        <v>0</v>
      </c>
      <c r="L94" s="73">
        <f t="shared" si="90"/>
        <v>0</v>
      </c>
      <c r="M94" s="73">
        <f t="shared" si="90"/>
        <v>0</v>
      </c>
      <c r="N94" s="73">
        <f t="shared" si="90"/>
        <v>0</v>
      </c>
      <c r="O94" s="73">
        <f t="shared" si="90"/>
        <v>0</v>
      </c>
      <c r="P94" s="73">
        <f t="shared" si="90"/>
        <v>0</v>
      </c>
      <c r="Q94" s="73">
        <f t="shared" si="90"/>
        <v>0</v>
      </c>
      <c r="R94" s="73">
        <f t="shared" si="90"/>
        <v>0</v>
      </c>
      <c r="S94" s="73">
        <f t="shared" si="90"/>
        <v>0</v>
      </c>
      <c r="T94" s="73">
        <f t="shared" si="90"/>
        <v>0</v>
      </c>
      <c r="U94" s="73">
        <f t="shared" si="90"/>
        <v>0</v>
      </c>
      <c r="V94" s="73">
        <f t="shared" si="90"/>
        <v>0</v>
      </c>
      <c r="W94" s="73">
        <f t="shared" si="90"/>
        <v>0</v>
      </c>
      <c r="X94" s="73">
        <f t="shared" si="90"/>
        <v>23240.853717512822</v>
      </c>
      <c r="Y94" s="73">
        <f t="shared" si="90"/>
        <v>70644.524736461535</v>
      </c>
      <c r="Z94" s="73">
        <f t="shared" si="90"/>
        <v>142232.74382607691</v>
      </c>
      <c r="AA94" s="73">
        <f t="shared" si="90"/>
        <v>238027.24175558973</v>
      </c>
      <c r="AB94" s="73">
        <f t="shared" si="90"/>
        <v>358043.33871730766</v>
      </c>
      <c r="AC94" s="73">
        <f t="shared" si="90"/>
        <v>502293.62929573073</v>
      </c>
      <c r="AD94" s="73">
        <f t="shared" si="90"/>
        <v>670778.11349085893</v>
      </c>
      <c r="AE94" s="73">
        <f t="shared" si="90"/>
        <v>863496.79130269226</v>
      </c>
      <c r="AF94" s="73">
        <f t="shared" si="90"/>
        <v>1080449.662731231</v>
      </c>
      <c r="AG94" s="73">
        <f t="shared" si="90"/>
        <v>1321636.7277764748</v>
      </c>
      <c r="AH94" s="73">
        <f t="shared" si="90"/>
        <v>1587057.9864384229</v>
      </c>
      <c r="AI94" s="84">
        <f t="shared" si="90"/>
        <v>1876713.4387170768</v>
      </c>
      <c r="AJ94" s="73">
        <f t="shared" si="90"/>
        <v>2190603.0846124357</v>
      </c>
      <c r="AK94" s="73">
        <f t="shared" si="90"/>
        <v>2505486.0704069869</v>
      </c>
      <c r="AL94" s="73">
        <f t="shared" si="90"/>
        <v>2820440.4325168077</v>
      </c>
      <c r="AM94" s="73">
        <f t="shared" si="90"/>
        <v>3135444.4401726671</v>
      </c>
      <c r="AN94" s="73">
        <f t="shared" si="90"/>
        <v>3450476.3626053338</v>
      </c>
      <c r="AO94" s="73">
        <f t="shared" si="90"/>
        <v>3765520.8796225004</v>
      </c>
      <c r="AP94" s="73">
        <f t="shared" si="90"/>
        <v>4080565.3966396679</v>
      </c>
      <c r="AQ94" s="73">
        <f t="shared" ref="AQ94:BS94" si="91">SUM(AQ85:AQ93)</f>
        <v>4395609.9136568327</v>
      </c>
      <c r="AR94" s="73">
        <f t="shared" si="91"/>
        <v>4710654.4306739997</v>
      </c>
      <c r="AS94" s="73">
        <f t="shared" si="91"/>
        <v>5025698.9476911658</v>
      </c>
      <c r="AT94" s="73">
        <f t="shared" si="91"/>
        <v>5340743.464708332</v>
      </c>
      <c r="AU94" s="73">
        <f t="shared" si="91"/>
        <v>5655787.9817254981</v>
      </c>
      <c r="AV94" s="73">
        <f t="shared" si="91"/>
        <v>5970832.498742667</v>
      </c>
      <c r="AW94" s="73">
        <f t="shared" si="91"/>
        <v>6285877.0157598313</v>
      </c>
      <c r="AX94" s="73">
        <f t="shared" si="91"/>
        <v>6600921.5327769984</v>
      </c>
      <c r="AY94" s="73">
        <f t="shared" si="91"/>
        <v>6915966.0497941645</v>
      </c>
      <c r="AZ94" s="73">
        <f t="shared" si="91"/>
        <v>7231010.5668113306</v>
      </c>
      <c r="BA94" s="73">
        <f t="shared" si="91"/>
        <v>7546055.0838284977</v>
      </c>
      <c r="BB94" s="73">
        <f t="shared" si="91"/>
        <v>7861099.6008456638</v>
      </c>
      <c r="BC94" s="73">
        <f t="shared" si="91"/>
        <v>8176144.117862829</v>
      </c>
      <c r="BD94" s="73">
        <f t="shared" si="91"/>
        <v>8491188.634879997</v>
      </c>
      <c r="BE94" s="73">
        <f t="shared" si="91"/>
        <v>8806233.1518971641</v>
      </c>
      <c r="BF94" s="73">
        <f t="shared" si="91"/>
        <v>9121277.6689143293</v>
      </c>
      <c r="BG94" s="73">
        <f t="shared" si="91"/>
        <v>9436322.1859314963</v>
      </c>
      <c r="BH94" s="73">
        <f t="shared" si="91"/>
        <v>9751366.7029486634</v>
      </c>
      <c r="BI94" s="73">
        <f t="shared" si="91"/>
        <v>10066411.219965829</v>
      </c>
      <c r="BJ94" s="73">
        <f t="shared" si="91"/>
        <v>10381455.736982996</v>
      </c>
      <c r="BK94" s="73">
        <f t="shared" si="91"/>
        <v>10696500.254000161</v>
      </c>
      <c r="BL94" s="73">
        <f t="shared" si="91"/>
        <v>11011544.771017332</v>
      </c>
      <c r="BM94" s="73">
        <f t="shared" si="91"/>
        <v>11326589.288034499</v>
      </c>
      <c r="BN94" s="73">
        <f t="shared" si="91"/>
        <v>11641633.805051666</v>
      </c>
      <c r="BO94" s="73">
        <f t="shared" si="91"/>
        <v>11956678.322068833</v>
      </c>
      <c r="BP94" s="73">
        <f t="shared" si="91"/>
        <v>12271722.839085996</v>
      </c>
      <c r="BQ94" s="73">
        <f t="shared" si="91"/>
        <v>12586767.356103167</v>
      </c>
      <c r="BR94" s="73">
        <f t="shared" si="91"/>
        <v>12901811.873120336</v>
      </c>
      <c r="BS94" s="73">
        <f t="shared" si="91"/>
        <v>13216856.390137499</v>
      </c>
    </row>
    <row r="95" spans="1:71" ht="15" thickTop="1" x14ac:dyDescent="0.35">
      <c r="C95" s="15"/>
      <c r="D95" s="50"/>
      <c r="J95" s="50"/>
      <c r="K95" s="50"/>
    </row>
  </sheetData>
  <autoFilter ref="A29:BS37" xr:uid="{1F4D740E-60D9-47BE-8D5E-70DAA1C2025E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1D90-72CE-4B10-96BB-7D92A3892AB7}">
  <sheetPr>
    <tabColor theme="7" tint="0.59999389629810485"/>
  </sheetPr>
  <dimension ref="A1:BS71"/>
  <sheetViews>
    <sheetView topLeftCell="A5" zoomScale="85" zoomScaleNormal="85" workbookViewId="0">
      <selection activeCell="AI16" sqref="AI16:AI17"/>
    </sheetView>
  </sheetViews>
  <sheetFormatPr defaultColWidth="9.26953125" defaultRowHeight="14.5" x14ac:dyDescent="0.35"/>
  <cols>
    <col min="1" max="1" width="35" style="51" bestFit="1" customWidth="1"/>
    <col min="2" max="6" width="13.453125" style="51" customWidth="1"/>
    <col min="7" max="7" width="36.26953125" style="51" bestFit="1" customWidth="1"/>
    <col min="8" max="9" width="13.453125" style="51" customWidth="1"/>
    <col min="10" max="10" width="34.7265625" style="51" bestFit="1" customWidth="1"/>
    <col min="11" max="11" width="13.453125" style="51" customWidth="1"/>
    <col min="12" max="22" width="9.453125" style="51" bestFit="1" customWidth="1"/>
    <col min="23" max="34" width="12.54296875" style="51" bestFit="1" customWidth="1"/>
    <col min="35" max="35" width="13.54296875" style="51" bestFit="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430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'Wave 3 Cottonmouth'!W31</f>
        <v>0</v>
      </c>
      <c r="D4" s="16">
        <f>'Wave 3 Cottonmouth'!AI31</f>
        <v>114135034.78999999</v>
      </c>
      <c r="E4" s="16">
        <f>'Wave 3 Cottonmouth'!AU31</f>
        <v>115293034.78999999</v>
      </c>
      <c r="F4" s="16">
        <f>'Wave 3 Cottonmouth'!BG31</f>
        <v>115293034.78999999</v>
      </c>
      <c r="G4"/>
      <c r="I4" s="16">
        <f>E4-D4</f>
        <v>1158000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'Wave 3 Cottonmouth'!W60</f>
        <v>0</v>
      </c>
      <c r="D5" s="16">
        <f>'Wave 3 Cottonmouth'!AI60</f>
        <v>0</v>
      </c>
      <c r="E5" s="16">
        <f>'Wave 3 Cottonmouth'!AU60</f>
        <v>3827043.3045280003</v>
      </c>
      <c r="F5" s="16">
        <f>'Wave 3 Cottonmouth'!BG60</f>
        <v>7661487.4056310039</v>
      </c>
      <c r="G5"/>
      <c r="K5"/>
    </row>
    <row r="6" spans="1:71" ht="15" thickBot="1" x14ac:dyDescent="0.4">
      <c r="B6" s="52" t="s">
        <v>130</v>
      </c>
      <c r="C6" s="55">
        <f>C4-C5</f>
        <v>0</v>
      </c>
      <c r="D6" s="55">
        <f>D4-D5</f>
        <v>114135034.78999999</v>
      </c>
      <c r="E6" s="55">
        <f>E4-E5</f>
        <v>111465991.48547199</v>
      </c>
      <c r="F6" s="55">
        <f>F4-F5</f>
        <v>107631547.38436899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'Wave 3 Cottonmouth'!W41</f>
        <v>0</v>
      </c>
      <c r="D8" s="16">
        <f>'Wave 3 Cottonmouth'!AI41</f>
        <v>8779618.060769232</v>
      </c>
      <c r="E8" s="16">
        <f>'Wave 3 Cottonmouth'!AU41</f>
        <v>115091515.4823077</v>
      </c>
      <c r="F8" s="16">
        <f>'Wave 3 Cottonmouth'!BG41</f>
        <v>115293034.79000001</v>
      </c>
      <c r="G8"/>
      <c r="I8" s="16">
        <f>E8-D8</f>
        <v>106311897.42153847</v>
      </c>
      <c r="J8" s="16">
        <f>F8-E8</f>
        <v>201519.30769230425</v>
      </c>
      <c r="K8"/>
    </row>
    <row r="9" spans="1:71" x14ac:dyDescent="0.35">
      <c r="A9" s="52" t="s">
        <v>131</v>
      </c>
      <c r="B9" s="52" t="s">
        <v>129</v>
      </c>
      <c r="C9" s="16">
        <f>'Wave 3 Cottonmouth'!W70</f>
        <v>0</v>
      </c>
      <c r="D9" s="16">
        <f>'Wave 3 Cottonmouth'!AI70</f>
        <v>0</v>
      </c>
      <c r="E9" s="16">
        <f>'Wave 3 Cottonmouth'!AU70</f>
        <v>1911100.2197034233</v>
      </c>
      <c r="F9" s="16">
        <f>'Wave 3 Cottonmouth'!BG70</f>
        <v>5744265.3550795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0</v>
      </c>
      <c r="D10" s="77">
        <f>D8-D9</f>
        <v>8779618.060769232</v>
      </c>
      <c r="E10" s="55">
        <f>E8-E9</f>
        <v>113180415.26260428</v>
      </c>
      <c r="F10" s="55">
        <f>F8-F9</f>
        <v>109548769.4349205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'Wave 3 Cottonmouth'!W51</f>
        <v>0</v>
      </c>
      <c r="D12" s="16">
        <f>'Wave 3 Cottonmouth'!AI51</f>
        <v>0</v>
      </c>
      <c r="E12" s="16">
        <f>'Wave 3 Cottonmouth'!AU51</f>
        <v>3827043.3045280012</v>
      </c>
      <c r="F12" s="16">
        <f>'Wave 3 Cottonmouth'!BG51</f>
        <v>3834444.1011030008</v>
      </c>
      <c r="G12"/>
      <c r="I12" s="16">
        <f>E12-D12</f>
        <v>3827043.3045280012</v>
      </c>
      <c r="J12" s="16">
        <f>F12-E12</f>
        <v>7400.7965749995783</v>
      </c>
      <c r="K12"/>
    </row>
    <row r="14" spans="1:71" x14ac:dyDescent="0.35">
      <c r="D14" s="79">
        <f>+D4-C4</f>
        <v>114135034.78999999</v>
      </c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67">
        <v>300</v>
      </c>
      <c r="F15" s="67" t="s">
        <v>137</v>
      </c>
      <c r="G15" s="6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442</v>
      </c>
      <c r="B16" s="60" t="s">
        <v>443</v>
      </c>
      <c r="C16" s="61" t="s">
        <v>145</v>
      </c>
      <c r="D16" s="61" t="s">
        <v>146</v>
      </c>
      <c r="E16" s="82">
        <v>34399</v>
      </c>
      <c r="F16" s="82" t="s">
        <v>444</v>
      </c>
      <c r="G16" s="82" t="s">
        <v>445</v>
      </c>
      <c r="H16" s="63" t="s">
        <v>148</v>
      </c>
      <c r="I16" s="63" t="s">
        <v>445</v>
      </c>
      <c r="J16" s="63" t="s">
        <v>445</v>
      </c>
      <c r="K16" s="64">
        <v>202512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20625507.529999994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442</v>
      </c>
      <c r="B17" s="60" t="s">
        <v>444</v>
      </c>
      <c r="C17" s="61" t="s">
        <v>145</v>
      </c>
      <c r="D17" s="61" t="s">
        <v>235</v>
      </c>
      <c r="E17" s="82">
        <v>34399</v>
      </c>
      <c r="F17" s="82" t="s">
        <v>444</v>
      </c>
      <c r="G17" s="82" t="s">
        <v>445</v>
      </c>
      <c r="H17" s="63" t="s">
        <v>148</v>
      </c>
      <c r="I17" s="63" t="s">
        <v>445</v>
      </c>
      <c r="J17" s="63" t="s">
        <v>445</v>
      </c>
      <c r="K17" s="64">
        <v>202512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84023658.250000015</v>
      </c>
      <c r="AJ17" s="16">
        <v>620500</v>
      </c>
      <c r="AK17" s="16">
        <v>125000</v>
      </c>
      <c r="AL17" s="16">
        <v>170500</v>
      </c>
      <c r="AM17" s="16">
        <v>70500</v>
      </c>
      <c r="AN17" s="16">
        <v>73249</v>
      </c>
      <c r="AO17" s="16">
        <v>98251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442</v>
      </c>
      <c r="B18" s="60" t="s">
        <v>446</v>
      </c>
      <c r="C18" s="61" t="s">
        <v>145</v>
      </c>
      <c r="D18" s="61" t="s">
        <v>146</v>
      </c>
      <c r="E18" s="82" t="s">
        <v>178</v>
      </c>
      <c r="F18" s="82" t="s">
        <v>447</v>
      </c>
      <c r="G18" s="82" t="s">
        <v>448</v>
      </c>
      <c r="H18" s="63" t="s">
        <v>181</v>
      </c>
      <c r="I18" s="63" t="s">
        <v>182</v>
      </c>
      <c r="J18" s="63" t="s">
        <v>448</v>
      </c>
      <c r="K18" s="64">
        <v>202512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6402966.8800000008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442</v>
      </c>
      <c r="B19" s="60" t="s">
        <v>449</v>
      </c>
      <c r="C19" s="61" t="s">
        <v>145</v>
      </c>
      <c r="D19" s="61" t="s">
        <v>235</v>
      </c>
      <c r="E19" s="82" t="s">
        <v>178</v>
      </c>
      <c r="F19" s="82" t="s">
        <v>447</v>
      </c>
      <c r="G19" s="82" t="s">
        <v>448</v>
      </c>
      <c r="H19" s="63" t="s">
        <v>181</v>
      </c>
      <c r="I19" s="63" t="s">
        <v>182</v>
      </c>
      <c r="J19" s="63" t="s">
        <v>448</v>
      </c>
      <c r="K19" s="64">
        <v>202512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3082902.13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E20" s="50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</row>
    <row r="21" spans="1:71" ht="15" thickBot="1" x14ac:dyDescent="0.4">
      <c r="E21" s="50"/>
      <c r="J21" s="52" t="s">
        <v>153</v>
      </c>
      <c r="K21" s="65" t="s">
        <v>154</v>
      </c>
      <c r="L21" s="55">
        <f t="shared" ref="L21:BS21" si="0">SUM(L16:L20)</f>
        <v>0</v>
      </c>
      <c r="M21" s="55">
        <f t="shared" si="0"/>
        <v>0</v>
      </c>
      <c r="N21" s="55">
        <f t="shared" si="0"/>
        <v>0</v>
      </c>
      <c r="O21" s="55">
        <f t="shared" si="0"/>
        <v>0</v>
      </c>
      <c r="P21" s="55">
        <f t="shared" si="0"/>
        <v>0</v>
      </c>
      <c r="Q21" s="55">
        <f t="shared" si="0"/>
        <v>0</v>
      </c>
      <c r="R21" s="55">
        <f t="shared" si="0"/>
        <v>0</v>
      </c>
      <c r="S21" s="55">
        <f t="shared" si="0"/>
        <v>0</v>
      </c>
      <c r="T21" s="55">
        <f t="shared" si="0"/>
        <v>0</v>
      </c>
      <c r="U21" s="55">
        <f t="shared" si="0"/>
        <v>0</v>
      </c>
      <c r="V21" s="55">
        <f t="shared" si="0"/>
        <v>0</v>
      </c>
      <c r="W21" s="55">
        <f t="shared" si="0"/>
        <v>0</v>
      </c>
      <c r="X21" s="55">
        <f t="shared" si="0"/>
        <v>0</v>
      </c>
      <c r="Y21" s="55">
        <f t="shared" si="0"/>
        <v>0</v>
      </c>
      <c r="Z21" s="55">
        <f t="shared" si="0"/>
        <v>0</v>
      </c>
      <c r="AA21" s="55">
        <f t="shared" si="0"/>
        <v>0</v>
      </c>
      <c r="AB21" s="55">
        <f t="shared" si="0"/>
        <v>0</v>
      </c>
      <c r="AC21" s="55">
        <f t="shared" si="0"/>
        <v>0</v>
      </c>
      <c r="AD21" s="55">
        <f t="shared" si="0"/>
        <v>0</v>
      </c>
      <c r="AE21" s="55">
        <f t="shared" si="0"/>
        <v>0</v>
      </c>
      <c r="AF21" s="55">
        <f t="shared" si="0"/>
        <v>0</v>
      </c>
      <c r="AG21" s="55">
        <f t="shared" si="0"/>
        <v>0</v>
      </c>
      <c r="AH21" s="55">
        <f t="shared" si="0"/>
        <v>0</v>
      </c>
      <c r="AI21" s="55">
        <f t="shared" si="0"/>
        <v>114135034.78999999</v>
      </c>
      <c r="AJ21" s="55">
        <f t="shared" si="0"/>
        <v>620500</v>
      </c>
      <c r="AK21" s="55">
        <f t="shared" si="0"/>
        <v>125000</v>
      </c>
      <c r="AL21" s="55">
        <f t="shared" si="0"/>
        <v>170500</v>
      </c>
      <c r="AM21" s="55">
        <f t="shared" si="0"/>
        <v>70500</v>
      </c>
      <c r="AN21" s="55">
        <f t="shared" si="0"/>
        <v>73249</v>
      </c>
      <c r="AO21" s="55">
        <f t="shared" si="0"/>
        <v>98251</v>
      </c>
      <c r="AP21" s="55">
        <f t="shared" si="0"/>
        <v>0</v>
      </c>
      <c r="AQ21" s="55">
        <f t="shared" si="0"/>
        <v>0</v>
      </c>
      <c r="AR21" s="55">
        <f t="shared" si="0"/>
        <v>0</v>
      </c>
      <c r="AS21" s="55">
        <f t="shared" si="0"/>
        <v>0</v>
      </c>
      <c r="AT21" s="55">
        <f t="shared" si="0"/>
        <v>0</v>
      </c>
      <c r="AU21" s="55">
        <f t="shared" si="0"/>
        <v>0</v>
      </c>
      <c r="AV21" s="55">
        <f t="shared" si="0"/>
        <v>0</v>
      </c>
      <c r="AW21" s="55">
        <f t="shared" si="0"/>
        <v>0</v>
      </c>
      <c r="AX21" s="55">
        <f t="shared" si="0"/>
        <v>0</v>
      </c>
      <c r="AY21" s="55">
        <f t="shared" si="0"/>
        <v>0</v>
      </c>
      <c r="AZ21" s="55">
        <f t="shared" si="0"/>
        <v>0</v>
      </c>
      <c r="BA21" s="55">
        <f t="shared" si="0"/>
        <v>0</v>
      </c>
      <c r="BB21" s="55">
        <f t="shared" si="0"/>
        <v>0</v>
      </c>
      <c r="BC21" s="55">
        <f t="shared" si="0"/>
        <v>0</v>
      </c>
      <c r="BD21" s="55">
        <f t="shared" si="0"/>
        <v>0</v>
      </c>
      <c r="BE21" s="55">
        <f t="shared" si="0"/>
        <v>0</v>
      </c>
      <c r="BF21" s="55">
        <f t="shared" si="0"/>
        <v>0</v>
      </c>
      <c r="BG21" s="55">
        <f t="shared" si="0"/>
        <v>0</v>
      </c>
      <c r="BH21" s="55">
        <f t="shared" si="0"/>
        <v>0</v>
      </c>
      <c r="BI21" s="55">
        <f t="shared" si="0"/>
        <v>0</v>
      </c>
      <c r="BJ21" s="55">
        <f t="shared" si="0"/>
        <v>0</v>
      </c>
      <c r="BK21" s="55">
        <f t="shared" si="0"/>
        <v>0</v>
      </c>
      <c r="BL21" s="55">
        <f t="shared" si="0"/>
        <v>0</v>
      </c>
      <c r="BM21" s="55">
        <f t="shared" si="0"/>
        <v>0</v>
      </c>
      <c r="BN21" s="55">
        <f t="shared" si="0"/>
        <v>0</v>
      </c>
      <c r="BO21" s="55">
        <f t="shared" si="0"/>
        <v>0</v>
      </c>
      <c r="BP21" s="55">
        <f t="shared" si="0"/>
        <v>0</v>
      </c>
      <c r="BQ21" s="55">
        <f t="shared" si="0"/>
        <v>0</v>
      </c>
      <c r="BR21" s="55">
        <f t="shared" si="0"/>
        <v>0</v>
      </c>
      <c r="BS21" s="55">
        <f t="shared" si="0"/>
        <v>0</v>
      </c>
    </row>
    <row r="22" spans="1:71" ht="15.5" thickTop="1" thickBot="1" x14ac:dyDescent="0.4">
      <c r="E22" s="50"/>
      <c r="J22" s="52" t="s">
        <v>153</v>
      </c>
      <c r="K22" s="65" t="s">
        <v>155</v>
      </c>
      <c r="L22" s="66">
        <f>L21</f>
        <v>0</v>
      </c>
      <c r="M22" s="66">
        <f t="shared" ref="M22:BS22" si="1">L22+M21</f>
        <v>0</v>
      </c>
      <c r="N22" s="66">
        <f t="shared" si="1"/>
        <v>0</v>
      </c>
      <c r="O22" s="66">
        <f t="shared" si="1"/>
        <v>0</v>
      </c>
      <c r="P22" s="66">
        <f t="shared" si="1"/>
        <v>0</v>
      </c>
      <c r="Q22" s="66">
        <f t="shared" si="1"/>
        <v>0</v>
      </c>
      <c r="R22" s="66">
        <f t="shared" si="1"/>
        <v>0</v>
      </c>
      <c r="S22" s="66">
        <f t="shared" si="1"/>
        <v>0</v>
      </c>
      <c r="T22" s="66">
        <f t="shared" si="1"/>
        <v>0</v>
      </c>
      <c r="U22" s="66">
        <f t="shared" si="1"/>
        <v>0</v>
      </c>
      <c r="V22" s="66">
        <f t="shared" si="1"/>
        <v>0</v>
      </c>
      <c r="W22" s="66">
        <f t="shared" si="1"/>
        <v>0</v>
      </c>
      <c r="X22" s="66">
        <f t="shared" si="1"/>
        <v>0</v>
      </c>
      <c r="Y22" s="66">
        <f t="shared" si="1"/>
        <v>0</v>
      </c>
      <c r="Z22" s="66">
        <f t="shared" si="1"/>
        <v>0</v>
      </c>
      <c r="AA22" s="66">
        <f t="shared" si="1"/>
        <v>0</v>
      </c>
      <c r="AB22" s="66">
        <f t="shared" si="1"/>
        <v>0</v>
      </c>
      <c r="AC22" s="66">
        <f t="shared" si="1"/>
        <v>0</v>
      </c>
      <c r="AD22" s="66">
        <f t="shared" si="1"/>
        <v>0</v>
      </c>
      <c r="AE22" s="66">
        <f t="shared" si="1"/>
        <v>0</v>
      </c>
      <c r="AF22" s="66">
        <f t="shared" si="1"/>
        <v>0</v>
      </c>
      <c r="AG22" s="66">
        <f t="shared" si="1"/>
        <v>0</v>
      </c>
      <c r="AH22" s="66">
        <f t="shared" si="1"/>
        <v>0</v>
      </c>
      <c r="AI22" s="66">
        <f t="shared" si="1"/>
        <v>114135034.78999999</v>
      </c>
      <c r="AJ22" s="66">
        <f t="shared" si="1"/>
        <v>114755534.78999999</v>
      </c>
      <c r="AK22" s="66">
        <f t="shared" si="1"/>
        <v>114880534.78999999</v>
      </c>
      <c r="AL22" s="66">
        <f t="shared" si="1"/>
        <v>115051034.78999999</v>
      </c>
      <c r="AM22" s="66">
        <f t="shared" si="1"/>
        <v>115121534.78999999</v>
      </c>
      <c r="AN22" s="66">
        <f t="shared" si="1"/>
        <v>115194783.78999999</v>
      </c>
      <c r="AO22" s="66">
        <f t="shared" si="1"/>
        <v>115293034.78999999</v>
      </c>
      <c r="AP22" s="66">
        <f t="shared" si="1"/>
        <v>115293034.78999999</v>
      </c>
      <c r="AQ22" s="66">
        <f t="shared" si="1"/>
        <v>115293034.78999999</v>
      </c>
      <c r="AR22" s="66">
        <f t="shared" si="1"/>
        <v>115293034.78999999</v>
      </c>
      <c r="AS22" s="66">
        <f t="shared" si="1"/>
        <v>115293034.78999999</v>
      </c>
      <c r="AT22" s="66">
        <f t="shared" si="1"/>
        <v>115293034.78999999</v>
      </c>
      <c r="AU22" s="66">
        <f t="shared" si="1"/>
        <v>115293034.78999999</v>
      </c>
      <c r="AV22" s="66">
        <f t="shared" si="1"/>
        <v>115293034.78999999</v>
      </c>
      <c r="AW22" s="66">
        <f t="shared" si="1"/>
        <v>115293034.78999999</v>
      </c>
      <c r="AX22" s="66">
        <f t="shared" si="1"/>
        <v>115293034.78999999</v>
      </c>
      <c r="AY22" s="66">
        <f t="shared" si="1"/>
        <v>115293034.78999999</v>
      </c>
      <c r="AZ22" s="66">
        <f t="shared" si="1"/>
        <v>115293034.78999999</v>
      </c>
      <c r="BA22" s="66">
        <f t="shared" si="1"/>
        <v>115293034.78999999</v>
      </c>
      <c r="BB22" s="66">
        <f t="shared" si="1"/>
        <v>115293034.78999999</v>
      </c>
      <c r="BC22" s="66">
        <f t="shared" si="1"/>
        <v>115293034.78999999</v>
      </c>
      <c r="BD22" s="66">
        <f t="shared" si="1"/>
        <v>115293034.78999999</v>
      </c>
      <c r="BE22" s="66">
        <f t="shared" si="1"/>
        <v>115293034.78999999</v>
      </c>
      <c r="BF22" s="66">
        <f t="shared" si="1"/>
        <v>115293034.78999999</v>
      </c>
      <c r="BG22" s="66">
        <f t="shared" si="1"/>
        <v>115293034.78999999</v>
      </c>
      <c r="BH22" s="66">
        <f t="shared" si="1"/>
        <v>115293034.78999999</v>
      </c>
      <c r="BI22" s="66">
        <f t="shared" si="1"/>
        <v>115293034.78999999</v>
      </c>
      <c r="BJ22" s="66">
        <f t="shared" si="1"/>
        <v>115293034.78999999</v>
      </c>
      <c r="BK22" s="66">
        <f t="shared" si="1"/>
        <v>115293034.78999999</v>
      </c>
      <c r="BL22" s="66">
        <f t="shared" si="1"/>
        <v>115293034.78999999</v>
      </c>
      <c r="BM22" s="66">
        <f t="shared" si="1"/>
        <v>115293034.78999999</v>
      </c>
      <c r="BN22" s="66">
        <f t="shared" si="1"/>
        <v>115293034.78999999</v>
      </c>
      <c r="BO22" s="66">
        <f t="shared" si="1"/>
        <v>115293034.78999999</v>
      </c>
      <c r="BP22" s="66">
        <f t="shared" si="1"/>
        <v>115293034.78999999</v>
      </c>
      <c r="BQ22" s="66">
        <f t="shared" si="1"/>
        <v>115293034.78999999</v>
      </c>
      <c r="BR22" s="66">
        <f t="shared" si="1"/>
        <v>115293034.78999999</v>
      </c>
      <c r="BS22" s="66">
        <f t="shared" si="1"/>
        <v>115293034.78999999</v>
      </c>
    </row>
    <row r="23" spans="1:71" ht="15" thickTop="1" x14ac:dyDescent="0.35">
      <c r="E23" s="50"/>
    </row>
    <row r="24" spans="1:71" x14ac:dyDescent="0.35">
      <c r="E24" s="50"/>
    </row>
    <row r="25" spans="1:71" x14ac:dyDescent="0.35">
      <c r="A25" s="56" t="s">
        <v>133</v>
      </c>
      <c r="B25" s="56" t="s">
        <v>134</v>
      </c>
      <c r="C25" s="56" t="s">
        <v>135</v>
      </c>
      <c r="D25" s="56" t="s">
        <v>136</v>
      </c>
      <c r="E25" s="67">
        <v>300</v>
      </c>
      <c r="F25" s="67" t="s">
        <v>137</v>
      </c>
      <c r="G25" s="67" t="s">
        <v>138</v>
      </c>
      <c r="H25" s="56" t="s">
        <v>139</v>
      </c>
      <c r="I25" s="56" t="s">
        <v>140</v>
      </c>
      <c r="J25" s="56" t="s">
        <v>141</v>
      </c>
      <c r="K25" s="67" t="s">
        <v>156</v>
      </c>
      <c r="L25" s="59">
        <v>202401</v>
      </c>
      <c r="M25" s="59">
        <v>202402</v>
      </c>
      <c r="N25" s="59">
        <v>202403</v>
      </c>
      <c r="O25" s="59">
        <v>202404</v>
      </c>
      <c r="P25" s="59">
        <v>202405</v>
      </c>
      <c r="Q25" s="59">
        <v>202406</v>
      </c>
      <c r="R25" s="59">
        <v>202407</v>
      </c>
      <c r="S25" s="59">
        <v>202408</v>
      </c>
      <c r="T25" s="59">
        <v>202409</v>
      </c>
      <c r="U25" s="59">
        <v>202410</v>
      </c>
      <c r="V25" s="59">
        <v>202411</v>
      </c>
      <c r="W25" s="59">
        <v>202412</v>
      </c>
      <c r="X25" s="59">
        <v>202501</v>
      </c>
      <c r="Y25" s="59">
        <v>202502</v>
      </c>
      <c r="Z25" s="59">
        <v>202503</v>
      </c>
      <c r="AA25" s="59">
        <v>202504</v>
      </c>
      <c r="AB25" s="59">
        <v>202505</v>
      </c>
      <c r="AC25" s="59">
        <v>202506</v>
      </c>
      <c r="AD25" s="59">
        <v>202507</v>
      </c>
      <c r="AE25" s="59">
        <v>202508</v>
      </c>
      <c r="AF25" s="59">
        <v>202509</v>
      </c>
      <c r="AG25" s="59">
        <v>202510</v>
      </c>
      <c r="AH25" s="59">
        <v>202511</v>
      </c>
      <c r="AI25" s="59">
        <v>202512</v>
      </c>
      <c r="AJ25" s="59">
        <v>202601</v>
      </c>
      <c r="AK25" s="59">
        <v>202602</v>
      </c>
      <c r="AL25" s="59">
        <v>202603</v>
      </c>
      <c r="AM25" s="59">
        <v>202604</v>
      </c>
      <c r="AN25" s="59">
        <v>202605</v>
      </c>
      <c r="AO25" s="59">
        <v>202606</v>
      </c>
      <c r="AP25" s="59">
        <v>202607</v>
      </c>
      <c r="AQ25" s="59">
        <v>202608</v>
      </c>
      <c r="AR25" s="59">
        <v>202609</v>
      </c>
      <c r="AS25" s="59">
        <v>202610</v>
      </c>
      <c r="AT25" s="59">
        <v>202611</v>
      </c>
      <c r="AU25" s="59">
        <v>202612</v>
      </c>
      <c r="AV25" s="59">
        <v>202701</v>
      </c>
      <c r="AW25" s="59">
        <v>202702</v>
      </c>
      <c r="AX25" s="59">
        <v>202703</v>
      </c>
      <c r="AY25" s="59">
        <v>202704</v>
      </c>
      <c r="AZ25" s="59">
        <v>202705</v>
      </c>
      <c r="BA25" s="59">
        <v>202706</v>
      </c>
      <c r="BB25" s="59">
        <v>202707</v>
      </c>
      <c r="BC25" s="59">
        <v>202708</v>
      </c>
      <c r="BD25" s="59">
        <v>202709</v>
      </c>
      <c r="BE25" s="59">
        <v>202710</v>
      </c>
      <c r="BF25" s="59">
        <v>202711</v>
      </c>
      <c r="BG25" s="59">
        <v>202712</v>
      </c>
      <c r="BH25" s="59">
        <v>202801</v>
      </c>
      <c r="BI25" s="59">
        <v>202802</v>
      </c>
      <c r="BJ25" s="59">
        <v>202803</v>
      </c>
      <c r="BK25" s="59">
        <v>202804</v>
      </c>
      <c r="BL25" s="59">
        <v>202805</v>
      </c>
      <c r="BM25" s="59">
        <v>202806</v>
      </c>
      <c r="BN25" s="59">
        <v>202807</v>
      </c>
      <c r="BO25" s="59">
        <v>202808</v>
      </c>
      <c r="BP25" s="59">
        <v>202809</v>
      </c>
      <c r="BQ25" s="59">
        <v>202810</v>
      </c>
      <c r="BR25" s="59">
        <v>202811</v>
      </c>
      <c r="BS25" s="59">
        <v>202812</v>
      </c>
    </row>
    <row r="26" spans="1:71" x14ac:dyDescent="0.35">
      <c r="A26" s="15" t="str">
        <f t="shared" ref="A26:J29" si="2">A16</f>
        <v>Found on tab Solar - CM &amp; FFD</v>
      </c>
      <c r="B26" s="15" t="str">
        <f t="shared" si="2"/>
        <v>A2902172</v>
      </c>
      <c r="C26" s="15" t="str">
        <f t="shared" si="2"/>
        <v>Base Rates</v>
      </c>
      <c r="D26" s="15" t="str">
        <f t="shared" si="2"/>
        <v/>
      </c>
      <c r="E26" s="15">
        <f t="shared" si="2"/>
        <v>34399</v>
      </c>
      <c r="F26" s="15" t="str">
        <f t="shared" si="2"/>
        <v>NEW-15701</v>
      </c>
      <c r="G26" s="15" t="str">
        <f t="shared" si="2"/>
        <v>Cottonmouth Ranch Solar</v>
      </c>
      <c r="H26" s="15" t="str">
        <f t="shared" si="2"/>
        <v>Electric Other Production Plant</v>
      </c>
      <c r="I26" s="15" t="str">
        <f t="shared" si="2"/>
        <v>Cottonmouth Ranch Solar</v>
      </c>
      <c r="J26" s="15" t="str">
        <f t="shared" si="2"/>
        <v>Cottonmouth Ranch Solar</v>
      </c>
      <c r="K26" s="68">
        <v>0</v>
      </c>
      <c r="L26" s="16">
        <f t="shared" ref="L26:BS29" si="3">K26+L16</f>
        <v>0</v>
      </c>
      <c r="M26" s="16">
        <f t="shared" si="3"/>
        <v>0</v>
      </c>
      <c r="N26" s="16">
        <f t="shared" si="3"/>
        <v>0</v>
      </c>
      <c r="O26" s="16">
        <f t="shared" si="3"/>
        <v>0</v>
      </c>
      <c r="P26" s="16">
        <f t="shared" si="3"/>
        <v>0</v>
      </c>
      <c r="Q26" s="16">
        <f t="shared" si="3"/>
        <v>0</v>
      </c>
      <c r="R26" s="16">
        <f t="shared" si="3"/>
        <v>0</v>
      </c>
      <c r="S26" s="16">
        <f t="shared" si="3"/>
        <v>0</v>
      </c>
      <c r="T26" s="16">
        <f t="shared" si="3"/>
        <v>0</v>
      </c>
      <c r="U26" s="16">
        <f t="shared" si="3"/>
        <v>0</v>
      </c>
      <c r="V26" s="16">
        <f t="shared" si="3"/>
        <v>0</v>
      </c>
      <c r="W26" s="16">
        <f t="shared" si="3"/>
        <v>0</v>
      </c>
      <c r="X26" s="16">
        <f t="shared" si="3"/>
        <v>0</v>
      </c>
      <c r="Y26" s="16">
        <f t="shared" si="3"/>
        <v>0</v>
      </c>
      <c r="Z26" s="16">
        <f t="shared" si="3"/>
        <v>0</v>
      </c>
      <c r="AA26" s="16">
        <f t="shared" si="3"/>
        <v>0</v>
      </c>
      <c r="AB26" s="16">
        <f t="shared" si="3"/>
        <v>0</v>
      </c>
      <c r="AC26" s="16">
        <f t="shared" si="3"/>
        <v>0</v>
      </c>
      <c r="AD26" s="16">
        <f t="shared" si="3"/>
        <v>0</v>
      </c>
      <c r="AE26" s="16">
        <f t="shared" si="3"/>
        <v>0</v>
      </c>
      <c r="AF26" s="16">
        <f t="shared" si="3"/>
        <v>0</v>
      </c>
      <c r="AG26" s="16">
        <f t="shared" si="3"/>
        <v>0</v>
      </c>
      <c r="AH26" s="16">
        <f t="shared" si="3"/>
        <v>0</v>
      </c>
      <c r="AI26" s="16">
        <f t="shared" si="3"/>
        <v>20625507.529999994</v>
      </c>
      <c r="AJ26" s="16">
        <f t="shared" si="3"/>
        <v>20625507.529999994</v>
      </c>
      <c r="AK26" s="16">
        <f t="shared" si="3"/>
        <v>20625507.529999994</v>
      </c>
      <c r="AL26" s="16">
        <f t="shared" si="3"/>
        <v>20625507.529999994</v>
      </c>
      <c r="AM26" s="16">
        <f t="shared" si="3"/>
        <v>20625507.529999994</v>
      </c>
      <c r="AN26" s="16">
        <f t="shared" si="3"/>
        <v>20625507.529999994</v>
      </c>
      <c r="AO26" s="16">
        <f t="shared" si="3"/>
        <v>20625507.529999994</v>
      </c>
      <c r="AP26" s="16">
        <f t="shared" si="3"/>
        <v>20625507.529999994</v>
      </c>
      <c r="AQ26" s="16">
        <f t="shared" si="3"/>
        <v>20625507.529999994</v>
      </c>
      <c r="AR26" s="16">
        <f t="shared" si="3"/>
        <v>20625507.529999994</v>
      </c>
      <c r="AS26" s="16">
        <f t="shared" si="3"/>
        <v>20625507.529999994</v>
      </c>
      <c r="AT26" s="16">
        <f t="shared" si="3"/>
        <v>20625507.529999994</v>
      </c>
      <c r="AU26" s="16">
        <f t="shared" si="3"/>
        <v>20625507.529999994</v>
      </c>
      <c r="AV26" s="16">
        <f t="shared" si="3"/>
        <v>20625507.529999994</v>
      </c>
      <c r="AW26" s="16">
        <f t="shared" si="3"/>
        <v>20625507.529999994</v>
      </c>
      <c r="AX26" s="16">
        <f t="shared" si="3"/>
        <v>20625507.529999994</v>
      </c>
      <c r="AY26" s="16">
        <f t="shared" si="3"/>
        <v>20625507.529999994</v>
      </c>
      <c r="AZ26" s="16">
        <f t="shared" si="3"/>
        <v>20625507.529999994</v>
      </c>
      <c r="BA26" s="16">
        <f t="shared" si="3"/>
        <v>20625507.529999994</v>
      </c>
      <c r="BB26" s="16">
        <f t="shared" si="3"/>
        <v>20625507.529999994</v>
      </c>
      <c r="BC26" s="16">
        <f t="shared" si="3"/>
        <v>20625507.529999994</v>
      </c>
      <c r="BD26" s="16">
        <f t="shared" si="3"/>
        <v>20625507.529999994</v>
      </c>
      <c r="BE26" s="16">
        <f t="shared" si="3"/>
        <v>20625507.529999994</v>
      </c>
      <c r="BF26" s="16">
        <f t="shared" si="3"/>
        <v>20625507.529999994</v>
      </c>
      <c r="BG26" s="16">
        <f t="shared" si="3"/>
        <v>20625507.529999994</v>
      </c>
      <c r="BH26" s="16">
        <f t="shared" si="3"/>
        <v>20625507.529999994</v>
      </c>
      <c r="BI26" s="16">
        <f t="shared" si="3"/>
        <v>20625507.529999994</v>
      </c>
      <c r="BJ26" s="16">
        <f t="shared" si="3"/>
        <v>20625507.529999994</v>
      </c>
      <c r="BK26" s="16">
        <f t="shared" si="3"/>
        <v>20625507.529999994</v>
      </c>
      <c r="BL26" s="16">
        <f t="shared" si="3"/>
        <v>20625507.529999994</v>
      </c>
      <c r="BM26" s="16">
        <f t="shared" si="3"/>
        <v>20625507.529999994</v>
      </c>
      <c r="BN26" s="16">
        <f t="shared" si="3"/>
        <v>20625507.529999994</v>
      </c>
      <c r="BO26" s="16">
        <f t="shared" si="3"/>
        <v>20625507.529999994</v>
      </c>
      <c r="BP26" s="16">
        <f t="shared" si="3"/>
        <v>20625507.529999994</v>
      </c>
      <c r="BQ26" s="16">
        <f t="shared" si="3"/>
        <v>20625507.529999994</v>
      </c>
      <c r="BR26" s="16">
        <f t="shared" si="3"/>
        <v>20625507.529999994</v>
      </c>
      <c r="BS26" s="16">
        <f t="shared" si="3"/>
        <v>20625507.529999994</v>
      </c>
    </row>
    <row r="27" spans="1:71" x14ac:dyDescent="0.35">
      <c r="A27" s="15" t="str">
        <f t="shared" si="2"/>
        <v>Found on tab Solar - CM &amp; FFD</v>
      </c>
      <c r="B27" s="15" t="str">
        <f t="shared" si="2"/>
        <v>NEW-15701</v>
      </c>
      <c r="C27" s="15" t="str">
        <f t="shared" si="2"/>
        <v>Base Rates</v>
      </c>
      <c r="D27" s="15" t="str">
        <f t="shared" si="2"/>
        <v>CLEAN ENERGY &amp; EMERGING TECHNOLOGIES</v>
      </c>
      <c r="E27" s="15">
        <f t="shared" si="2"/>
        <v>34399</v>
      </c>
      <c r="F27" s="15" t="str">
        <f t="shared" si="2"/>
        <v>NEW-15701</v>
      </c>
      <c r="G27" s="15" t="str">
        <f t="shared" si="2"/>
        <v>Cottonmouth Ranch Solar</v>
      </c>
      <c r="H27" s="15" t="str">
        <f t="shared" si="2"/>
        <v>Electric Other Production Plant</v>
      </c>
      <c r="I27" s="15" t="str">
        <f t="shared" si="2"/>
        <v>Cottonmouth Ranch Solar</v>
      </c>
      <c r="J27" s="15" t="str">
        <f t="shared" si="2"/>
        <v>Cottonmouth Ranch Solar</v>
      </c>
      <c r="K27" s="68">
        <v>0</v>
      </c>
      <c r="L27" s="16">
        <f t="shared" si="3"/>
        <v>0</v>
      </c>
      <c r="M27" s="16">
        <f t="shared" si="3"/>
        <v>0</v>
      </c>
      <c r="N27" s="16">
        <f t="shared" si="3"/>
        <v>0</v>
      </c>
      <c r="O27" s="16">
        <f t="shared" si="3"/>
        <v>0</v>
      </c>
      <c r="P27" s="16">
        <f t="shared" si="3"/>
        <v>0</v>
      </c>
      <c r="Q27" s="16">
        <f t="shared" si="3"/>
        <v>0</v>
      </c>
      <c r="R27" s="16">
        <f t="shared" si="3"/>
        <v>0</v>
      </c>
      <c r="S27" s="16">
        <f t="shared" si="3"/>
        <v>0</v>
      </c>
      <c r="T27" s="16">
        <f t="shared" si="3"/>
        <v>0</v>
      </c>
      <c r="U27" s="16">
        <f t="shared" si="3"/>
        <v>0</v>
      </c>
      <c r="V27" s="16">
        <f t="shared" si="3"/>
        <v>0</v>
      </c>
      <c r="W27" s="16">
        <f t="shared" si="3"/>
        <v>0</v>
      </c>
      <c r="X27" s="16">
        <f t="shared" si="3"/>
        <v>0</v>
      </c>
      <c r="Y27" s="16">
        <f t="shared" si="3"/>
        <v>0</v>
      </c>
      <c r="Z27" s="16">
        <f t="shared" si="3"/>
        <v>0</v>
      </c>
      <c r="AA27" s="16">
        <f t="shared" si="3"/>
        <v>0</v>
      </c>
      <c r="AB27" s="16">
        <f t="shared" si="3"/>
        <v>0</v>
      </c>
      <c r="AC27" s="16">
        <f t="shared" si="3"/>
        <v>0</v>
      </c>
      <c r="AD27" s="16">
        <f t="shared" si="3"/>
        <v>0</v>
      </c>
      <c r="AE27" s="16">
        <f t="shared" si="3"/>
        <v>0</v>
      </c>
      <c r="AF27" s="16">
        <f t="shared" si="3"/>
        <v>0</v>
      </c>
      <c r="AG27" s="16">
        <f t="shared" si="3"/>
        <v>0</v>
      </c>
      <c r="AH27" s="16">
        <f t="shared" si="3"/>
        <v>0</v>
      </c>
      <c r="AI27" s="16">
        <f t="shared" si="3"/>
        <v>84023658.250000015</v>
      </c>
      <c r="AJ27" s="16">
        <f t="shared" si="3"/>
        <v>84644158.250000015</v>
      </c>
      <c r="AK27" s="16">
        <f t="shared" si="3"/>
        <v>84769158.250000015</v>
      </c>
      <c r="AL27" s="16">
        <f t="shared" si="3"/>
        <v>84939658.250000015</v>
      </c>
      <c r="AM27" s="16">
        <f t="shared" si="3"/>
        <v>85010158.250000015</v>
      </c>
      <c r="AN27" s="16">
        <f t="shared" si="3"/>
        <v>85083407.250000015</v>
      </c>
      <c r="AO27" s="16">
        <f t="shared" si="3"/>
        <v>85181658.250000015</v>
      </c>
      <c r="AP27" s="16">
        <f t="shared" si="3"/>
        <v>85181658.250000015</v>
      </c>
      <c r="AQ27" s="16">
        <f t="shared" si="3"/>
        <v>85181658.250000015</v>
      </c>
      <c r="AR27" s="16">
        <f t="shared" si="3"/>
        <v>85181658.250000015</v>
      </c>
      <c r="AS27" s="16">
        <f t="shared" si="3"/>
        <v>85181658.250000015</v>
      </c>
      <c r="AT27" s="16">
        <f t="shared" si="3"/>
        <v>85181658.250000015</v>
      </c>
      <c r="AU27" s="16">
        <f t="shared" si="3"/>
        <v>85181658.250000015</v>
      </c>
      <c r="AV27" s="16">
        <f t="shared" si="3"/>
        <v>85181658.250000015</v>
      </c>
      <c r="AW27" s="16">
        <f t="shared" si="3"/>
        <v>85181658.250000015</v>
      </c>
      <c r="AX27" s="16">
        <f t="shared" si="3"/>
        <v>85181658.250000015</v>
      </c>
      <c r="AY27" s="16">
        <f t="shared" si="3"/>
        <v>85181658.250000015</v>
      </c>
      <c r="AZ27" s="16">
        <f t="shared" si="3"/>
        <v>85181658.250000015</v>
      </c>
      <c r="BA27" s="16">
        <f t="shared" si="3"/>
        <v>85181658.250000015</v>
      </c>
      <c r="BB27" s="16">
        <f t="shared" si="3"/>
        <v>85181658.250000015</v>
      </c>
      <c r="BC27" s="16">
        <f t="shared" si="3"/>
        <v>85181658.250000015</v>
      </c>
      <c r="BD27" s="16">
        <f t="shared" si="3"/>
        <v>85181658.250000015</v>
      </c>
      <c r="BE27" s="16">
        <f t="shared" si="3"/>
        <v>85181658.250000015</v>
      </c>
      <c r="BF27" s="16">
        <f t="shared" si="3"/>
        <v>85181658.250000015</v>
      </c>
      <c r="BG27" s="16">
        <f t="shared" si="3"/>
        <v>85181658.250000015</v>
      </c>
      <c r="BH27" s="16">
        <f t="shared" si="3"/>
        <v>85181658.250000015</v>
      </c>
      <c r="BI27" s="16">
        <f t="shared" si="3"/>
        <v>85181658.250000015</v>
      </c>
      <c r="BJ27" s="16">
        <f t="shared" si="3"/>
        <v>85181658.250000015</v>
      </c>
      <c r="BK27" s="16">
        <f t="shared" si="3"/>
        <v>85181658.250000015</v>
      </c>
      <c r="BL27" s="16">
        <f t="shared" si="3"/>
        <v>85181658.250000015</v>
      </c>
      <c r="BM27" s="16">
        <f t="shared" si="3"/>
        <v>85181658.250000015</v>
      </c>
      <c r="BN27" s="16">
        <f t="shared" si="3"/>
        <v>85181658.250000015</v>
      </c>
      <c r="BO27" s="16">
        <f t="shared" si="3"/>
        <v>85181658.250000015</v>
      </c>
      <c r="BP27" s="16">
        <f t="shared" si="3"/>
        <v>85181658.250000015</v>
      </c>
      <c r="BQ27" s="16">
        <f t="shared" si="3"/>
        <v>85181658.250000015</v>
      </c>
      <c r="BR27" s="16">
        <f t="shared" si="3"/>
        <v>85181658.250000015</v>
      </c>
      <c r="BS27" s="16">
        <f t="shared" si="3"/>
        <v>85181658.250000015</v>
      </c>
    </row>
    <row r="28" spans="1:71" x14ac:dyDescent="0.35">
      <c r="A28" s="15" t="str">
        <f t="shared" si="2"/>
        <v>Found on tab Solar - CM &amp; FFD</v>
      </c>
      <c r="B28" s="15" t="str">
        <f t="shared" si="2"/>
        <v>NEW-15873.1</v>
      </c>
      <c r="C28" s="15" t="str">
        <f t="shared" si="2"/>
        <v>Base Rates</v>
      </c>
      <c r="D28" s="15" t="str">
        <f t="shared" si="2"/>
        <v/>
      </c>
      <c r="E28" s="15" t="str">
        <f t="shared" si="2"/>
        <v>T</v>
      </c>
      <c r="F28" s="15" t="str">
        <f t="shared" si="2"/>
        <v>NEW-15873</v>
      </c>
      <c r="G28" s="15" t="str">
        <f t="shared" si="2"/>
        <v>ED Solar - Cottonmouth Solar</v>
      </c>
      <c r="H28" s="15" t="str">
        <f t="shared" si="2"/>
        <v>Electric Transmission Plant</v>
      </c>
      <c r="I28" s="15" t="str">
        <f t="shared" si="2"/>
        <v>Transmission Lines</v>
      </c>
      <c r="J28" s="15" t="str">
        <f t="shared" si="2"/>
        <v>ED Solar - Cottonmouth Solar</v>
      </c>
      <c r="K28" s="68">
        <v>0</v>
      </c>
      <c r="L28" s="16">
        <f t="shared" si="3"/>
        <v>0</v>
      </c>
      <c r="M28" s="16">
        <f t="shared" si="3"/>
        <v>0</v>
      </c>
      <c r="N28" s="16">
        <f t="shared" si="3"/>
        <v>0</v>
      </c>
      <c r="O28" s="16">
        <f t="shared" si="3"/>
        <v>0</v>
      </c>
      <c r="P28" s="16">
        <f t="shared" si="3"/>
        <v>0</v>
      </c>
      <c r="Q28" s="16">
        <f t="shared" si="3"/>
        <v>0</v>
      </c>
      <c r="R28" s="16">
        <f t="shared" si="3"/>
        <v>0</v>
      </c>
      <c r="S28" s="16">
        <f t="shared" si="3"/>
        <v>0</v>
      </c>
      <c r="T28" s="16">
        <f t="shared" si="3"/>
        <v>0</v>
      </c>
      <c r="U28" s="16">
        <f t="shared" si="3"/>
        <v>0</v>
      </c>
      <c r="V28" s="16">
        <f t="shared" si="3"/>
        <v>0</v>
      </c>
      <c r="W28" s="16">
        <f t="shared" si="3"/>
        <v>0</v>
      </c>
      <c r="X28" s="16">
        <f t="shared" si="3"/>
        <v>0</v>
      </c>
      <c r="Y28" s="16">
        <f t="shared" si="3"/>
        <v>0</v>
      </c>
      <c r="Z28" s="16">
        <f t="shared" si="3"/>
        <v>0</v>
      </c>
      <c r="AA28" s="16">
        <f t="shared" si="3"/>
        <v>0</v>
      </c>
      <c r="AB28" s="16">
        <f t="shared" si="3"/>
        <v>0</v>
      </c>
      <c r="AC28" s="16">
        <f t="shared" si="3"/>
        <v>0</v>
      </c>
      <c r="AD28" s="16">
        <f t="shared" si="3"/>
        <v>0</v>
      </c>
      <c r="AE28" s="16">
        <f t="shared" si="3"/>
        <v>0</v>
      </c>
      <c r="AF28" s="16">
        <f t="shared" si="3"/>
        <v>0</v>
      </c>
      <c r="AG28" s="16">
        <f t="shared" si="3"/>
        <v>0</v>
      </c>
      <c r="AH28" s="16">
        <f t="shared" si="3"/>
        <v>0</v>
      </c>
      <c r="AI28" s="16">
        <f t="shared" si="3"/>
        <v>6402966.8800000008</v>
      </c>
      <c r="AJ28" s="16">
        <f t="shared" si="3"/>
        <v>6402966.8800000008</v>
      </c>
      <c r="AK28" s="16">
        <f t="shared" si="3"/>
        <v>6402966.8800000008</v>
      </c>
      <c r="AL28" s="16">
        <f t="shared" si="3"/>
        <v>6402966.8800000008</v>
      </c>
      <c r="AM28" s="16">
        <f t="shared" si="3"/>
        <v>6402966.8800000008</v>
      </c>
      <c r="AN28" s="16">
        <f t="shared" si="3"/>
        <v>6402966.8800000008</v>
      </c>
      <c r="AO28" s="16">
        <f t="shared" si="3"/>
        <v>6402966.8800000008</v>
      </c>
      <c r="AP28" s="16">
        <f t="shared" si="3"/>
        <v>6402966.8800000008</v>
      </c>
      <c r="AQ28" s="16">
        <f t="shared" si="3"/>
        <v>6402966.8800000008</v>
      </c>
      <c r="AR28" s="16">
        <f t="shared" si="3"/>
        <v>6402966.8800000008</v>
      </c>
      <c r="AS28" s="16">
        <f t="shared" si="3"/>
        <v>6402966.8800000008</v>
      </c>
      <c r="AT28" s="16">
        <f t="shared" si="3"/>
        <v>6402966.8800000008</v>
      </c>
      <c r="AU28" s="16">
        <f t="shared" si="3"/>
        <v>6402966.8800000008</v>
      </c>
      <c r="AV28" s="16">
        <f t="shared" si="3"/>
        <v>6402966.8800000008</v>
      </c>
      <c r="AW28" s="16">
        <f t="shared" si="3"/>
        <v>6402966.8800000008</v>
      </c>
      <c r="AX28" s="16">
        <f t="shared" si="3"/>
        <v>6402966.8800000008</v>
      </c>
      <c r="AY28" s="16">
        <f t="shared" si="3"/>
        <v>6402966.8800000008</v>
      </c>
      <c r="AZ28" s="16">
        <f t="shared" si="3"/>
        <v>6402966.8800000008</v>
      </c>
      <c r="BA28" s="16">
        <f t="shared" si="3"/>
        <v>6402966.8800000008</v>
      </c>
      <c r="BB28" s="16">
        <f t="shared" si="3"/>
        <v>6402966.8800000008</v>
      </c>
      <c r="BC28" s="16">
        <f t="shared" si="3"/>
        <v>6402966.8800000008</v>
      </c>
      <c r="BD28" s="16">
        <f t="shared" si="3"/>
        <v>6402966.8800000008</v>
      </c>
      <c r="BE28" s="16">
        <f t="shared" si="3"/>
        <v>6402966.8800000008</v>
      </c>
      <c r="BF28" s="16">
        <f t="shared" si="3"/>
        <v>6402966.8800000008</v>
      </c>
      <c r="BG28" s="16">
        <f t="shared" si="3"/>
        <v>6402966.8800000008</v>
      </c>
      <c r="BH28" s="16">
        <f t="shared" si="3"/>
        <v>6402966.8800000008</v>
      </c>
      <c r="BI28" s="16">
        <f t="shared" si="3"/>
        <v>6402966.8800000008</v>
      </c>
      <c r="BJ28" s="16">
        <f t="shared" si="3"/>
        <v>6402966.8800000008</v>
      </c>
      <c r="BK28" s="16">
        <f t="shared" si="3"/>
        <v>6402966.8800000008</v>
      </c>
      <c r="BL28" s="16">
        <f t="shared" si="3"/>
        <v>6402966.8800000008</v>
      </c>
      <c r="BM28" s="16">
        <f t="shared" si="3"/>
        <v>6402966.8800000008</v>
      </c>
      <c r="BN28" s="16">
        <f t="shared" si="3"/>
        <v>6402966.8800000008</v>
      </c>
      <c r="BO28" s="16">
        <f t="shared" si="3"/>
        <v>6402966.8800000008</v>
      </c>
      <c r="BP28" s="16">
        <f t="shared" si="3"/>
        <v>6402966.8800000008</v>
      </c>
      <c r="BQ28" s="16">
        <f t="shared" si="3"/>
        <v>6402966.8800000008</v>
      </c>
      <c r="BR28" s="16">
        <f t="shared" si="3"/>
        <v>6402966.8800000008</v>
      </c>
      <c r="BS28" s="16">
        <f t="shared" si="3"/>
        <v>6402966.8800000008</v>
      </c>
    </row>
    <row r="29" spans="1:71" x14ac:dyDescent="0.35">
      <c r="A29" s="15" t="str">
        <f t="shared" si="2"/>
        <v>Found on tab Solar - CM &amp; FFD</v>
      </c>
      <c r="B29" s="15" t="str">
        <f t="shared" si="2"/>
        <v>NEW-15873.11</v>
      </c>
      <c r="C29" s="15" t="str">
        <f t="shared" si="2"/>
        <v>Base Rates</v>
      </c>
      <c r="D29" s="15" t="str">
        <f t="shared" si="2"/>
        <v>CLEAN ENERGY &amp; EMERGING TECHNOLOGIES</v>
      </c>
      <c r="E29" s="15" t="str">
        <f t="shared" si="2"/>
        <v>T</v>
      </c>
      <c r="F29" s="15" t="str">
        <f t="shared" si="2"/>
        <v>NEW-15873</v>
      </c>
      <c r="G29" s="15" t="str">
        <f t="shared" si="2"/>
        <v>ED Solar - Cottonmouth Solar</v>
      </c>
      <c r="H29" s="15" t="str">
        <f t="shared" si="2"/>
        <v>Electric Transmission Plant</v>
      </c>
      <c r="I29" s="15" t="str">
        <f t="shared" si="2"/>
        <v>Transmission Lines</v>
      </c>
      <c r="J29" s="15" t="str">
        <f t="shared" si="2"/>
        <v>ED Solar - Cottonmouth Solar</v>
      </c>
      <c r="K29" s="68">
        <v>0</v>
      </c>
      <c r="L29" s="16">
        <f t="shared" si="3"/>
        <v>0</v>
      </c>
      <c r="M29" s="16">
        <f t="shared" si="3"/>
        <v>0</v>
      </c>
      <c r="N29" s="16">
        <f t="shared" si="3"/>
        <v>0</v>
      </c>
      <c r="O29" s="16">
        <f t="shared" si="3"/>
        <v>0</v>
      </c>
      <c r="P29" s="16">
        <f t="shared" si="3"/>
        <v>0</v>
      </c>
      <c r="Q29" s="16">
        <f t="shared" si="3"/>
        <v>0</v>
      </c>
      <c r="R29" s="16">
        <f t="shared" si="3"/>
        <v>0</v>
      </c>
      <c r="S29" s="16">
        <f t="shared" si="3"/>
        <v>0</v>
      </c>
      <c r="T29" s="16">
        <f t="shared" si="3"/>
        <v>0</v>
      </c>
      <c r="U29" s="16">
        <f t="shared" si="3"/>
        <v>0</v>
      </c>
      <c r="V29" s="16">
        <f t="shared" si="3"/>
        <v>0</v>
      </c>
      <c r="W29" s="16">
        <f t="shared" si="3"/>
        <v>0</v>
      </c>
      <c r="X29" s="16">
        <f t="shared" si="3"/>
        <v>0</v>
      </c>
      <c r="Y29" s="16">
        <f t="shared" si="3"/>
        <v>0</v>
      </c>
      <c r="Z29" s="16">
        <f t="shared" si="3"/>
        <v>0</v>
      </c>
      <c r="AA29" s="16">
        <f t="shared" si="3"/>
        <v>0</v>
      </c>
      <c r="AB29" s="16">
        <f t="shared" si="3"/>
        <v>0</v>
      </c>
      <c r="AC29" s="16">
        <f t="shared" si="3"/>
        <v>0</v>
      </c>
      <c r="AD29" s="16">
        <f t="shared" si="3"/>
        <v>0</v>
      </c>
      <c r="AE29" s="16">
        <f t="shared" si="3"/>
        <v>0</v>
      </c>
      <c r="AF29" s="16">
        <f t="shared" si="3"/>
        <v>0</v>
      </c>
      <c r="AG29" s="16">
        <f t="shared" si="3"/>
        <v>0</v>
      </c>
      <c r="AH29" s="16">
        <f t="shared" si="3"/>
        <v>0</v>
      </c>
      <c r="AI29" s="16">
        <f t="shared" si="3"/>
        <v>3082902.13</v>
      </c>
      <c r="AJ29" s="16">
        <f t="shared" si="3"/>
        <v>3082902.13</v>
      </c>
      <c r="AK29" s="16">
        <f t="shared" si="3"/>
        <v>3082902.13</v>
      </c>
      <c r="AL29" s="16">
        <f t="shared" si="3"/>
        <v>3082902.13</v>
      </c>
      <c r="AM29" s="16">
        <f t="shared" si="3"/>
        <v>3082902.13</v>
      </c>
      <c r="AN29" s="16">
        <f t="shared" si="3"/>
        <v>3082902.13</v>
      </c>
      <c r="AO29" s="16">
        <f t="shared" si="3"/>
        <v>3082902.13</v>
      </c>
      <c r="AP29" s="16">
        <f t="shared" si="3"/>
        <v>3082902.13</v>
      </c>
      <c r="AQ29" s="16">
        <f t="shared" si="3"/>
        <v>3082902.13</v>
      </c>
      <c r="AR29" s="16">
        <f t="shared" si="3"/>
        <v>3082902.13</v>
      </c>
      <c r="AS29" s="16">
        <f t="shared" si="3"/>
        <v>3082902.13</v>
      </c>
      <c r="AT29" s="16">
        <f t="shared" si="3"/>
        <v>3082902.13</v>
      </c>
      <c r="AU29" s="16">
        <f t="shared" si="3"/>
        <v>3082902.13</v>
      </c>
      <c r="AV29" s="16">
        <f t="shared" si="3"/>
        <v>3082902.13</v>
      </c>
      <c r="AW29" s="16">
        <f t="shared" si="3"/>
        <v>3082902.13</v>
      </c>
      <c r="AX29" s="16">
        <f t="shared" si="3"/>
        <v>3082902.13</v>
      </c>
      <c r="AY29" s="16">
        <f t="shared" si="3"/>
        <v>3082902.13</v>
      </c>
      <c r="AZ29" s="16">
        <f t="shared" si="3"/>
        <v>3082902.13</v>
      </c>
      <c r="BA29" s="16">
        <f t="shared" si="3"/>
        <v>3082902.13</v>
      </c>
      <c r="BB29" s="16">
        <f t="shared" si="3"/>
        <v>3082902.13</v>
      </c>
      <c r="BC29" s="16">
        <f t="shared" si="3"/>
        <v>3082902.13</v>
      </c>
      <c r="BD29" s="16">
        <f t="shared" si="3"/>
        <v>3082902.13</v>
      </c>
      <c r="BE29" s="16">
        <f t="shared" si="3"/>
        <v>3082902.13</v>
      </c>
      <c r="BF29" s="16">
        <f t="shared" si="3"/>
        <v>3082902.13</v>
      </c>
      <c r="BG29" s="16">
        <f t="shared" si="3"/>
        <v>3082902.13</v>
      </c>
      <c r="BH29" s="16">
        <f t="shared" si="3"/>
        <v>3082902.13</v>
      </c>
      <c r="BI29" s="16">
        <f t="shared" si="3"/>
        <v>3082902.13</v>
      </c>
      <c r="BJ29" s="16">
        <f t="shared" si="3"/>
        <v>3082902.13</v>
      </c>
      <c r="BK29" s="16">
        <f t="shared" si="3"/>
        <v>3082902.13</v>
      </c>
      <c r="BL29" s="16">
        <f t="shared" si="3"/>
        <v>3082902.13</v>
      </c>
      <c r="BM29" s="16">
        <f t="shared" si="3"/>
        <v>3082902.13</v>
      </c>
      <c r="BN29" s="16">
        <f t="shared" si="3"/>
        <v>3082902.13</v>
      </c>
      <c r="BO29" s="16">
        <f t="shared" si="3"/>
        <v>3082902.13</v>
      </c>
      <c r="BP29" s="16">
        <f t="shared" si="3"/>
        <v>3082902.13</v>
      </c>
      <c r="BQ29" s="16">
        <f t="shared" si="3"/>
        <v>3082902.13</v>
      </c>
      <c r="BR29" s="16">
        <f t="shared" si="3"/>
        <v>3082902.13</v>
      </c>
      <c r="BS29" s="16">
        <f t="shared" si="3"/>
        <v>3082902.13</v>
      </c>
    </row>
    <row r="30" spans="1:71" x14ac:dyDescent="0.35">
      <c r="E30" s="50"/>
    </row>
    <row r="31" spans="1:71" ht="15" thickBot="1" x14ac:dyDescent="0.4">
      <c r="E31" s="50"/>
      <c r="J31" s="52" t="s">
        <v>157</v>
      </c>
      <c r="K31" s="66">
        <f t="shared" ref="K31:BS31" si="4">SUM(K26:K30)</f>
        <v>0</v>
      </c>
      <c r="L31" s="66">
        <f t="shared" si="4"/>
        <v>0</v>
      </c>
      <c r="M31" s="66">
        <f t="shared" si="4"/>
        <v>0</v>
      </c>
      <c r="N31" s="66">
        <f t="shared" si="4"/>
        <v>0</v>
      </c>
      <c r="O31" s="66">
        <f t="shared" si="4"/>
        <v>0</v>
      </c>
      <c r="P31" s="66">
        <f t="shared" si="4"/>
        <v>0</v>
      </c>
      <c r="Q31" s="66">
        <f t="shared" si="4"/>
        <v>0</v>
      </c>
      <c r="R31" s="66">
        <f t="shared" si="4"/>
        <v>0</v>
      </c>
      <c r="S31" s="66">
        <f t="shared" si="4"/>
        <v>0</v>
      </c>
      <c r="T31" s="66">
        <f t="shared" si="4"/>
        <v>0</v>
      </c>
      <c r="U31" s="66">
        <f t="shared" si="4"/>
        <v>0</v>
      </c>
      <c r="V31" s="66">
        <f t="shared" si="4"/>
        <v>0</v>
      </c>
      <c r="W31" s="77">
        <f t="shared" si="4"/>
        <v>0</v>
      </c>
      <c r="X31" s="66">
        <f t="shared" si="4"/>
        <v>0</v>
      </c>
      <c r="Y31" s="66">
        <f t="shared" si="4"/>
        <v>0</v>
      </c>
      <c r="Z31" s="66">
        <f t="shared" si="4"/>
        <v>0</v>
      </c>
      <c r="AA31" s="66">
        <f t="shared" si="4"/>
        <v>0</v>
      </c>
      <c r="AB31" s="66">
        <f t="shared" si="4"/>
        <v>0</v>
      </c>
      <c r="AC31" s="66">
        <f t="shared" si="4"/>
        <v>0</v>
      </c>
      <c r="AD31" s="66">
        <f t="shared" si="4"/>
        <v>0</v>
      </c>
      <c r="AE31" s="66">
        <f t="shared" si="4"/>
        <v>0</v>
      </c>
      <c r="AF31" s="66">
        <f t="shared" si="4"/>
        <v>0</v>
      </c>
      <c r="AG31" s="66">
        <f t="shared" si="4"/>
        <v>0</v>
      </c>
      <c r="AH31" s="66">
        <f t="shared" si="4"/>
        <v>0</v>
      </c>
      <c r="AI31" s="77">
        <f t="shared" si="4"/>
        <v>114135034.78999999</v>
      </c>
      <c r="AJ31" s="66">
        <f t="shared" si="4"/>
        <v>114755534.78999999</v>
      </c>
      <c r="AK31" s="66">
        <f t="shared" si="4"/>
        <v>114880534.78999999</v>
      </c>
      <c r="AL31" s="66">
        <f t="shared" si="4"/>
        <v>115051034.78999999</v>
      </c>
      <c r="AM31" s="66">
        <f t="shared" si="4"/>
        <v>115121534.78999999</v>
      </c>
      <c r="AN31" s="66">
        <f t="shared" si="4"/>
        <v>115194783.78999999</v>
      </c>
      <c r="AO31" s="66">
        <f t="shared" si="4"/>
        <v>115293034.78999999</v>
      </c>
      <c r="AP31" s="66">
        <f t="shared" si="4"/>
        <v>115293034.78999999</v>
      </c>
      <c r="AQ31" s="66">
        <f t="shared" si="4"/>
        <v>115293034.78999999</v>
      </c>
      <c r="AR31" s="66">
        <f t="shared" si="4"/>
        <v>115293034.78999999</v>
      </c>
      <c r="AS31" s="66">
        <f t="shared" si="4"/>
        <v>115293034.78999999</v>
      </c>
      <c r="AT31" s="66">
        <f t="shared" si="4"/>
        <v>115293034.78999999</v>
      </c>
      <c r="AU31" s="66">
        <f t="shared" si="4"/>
        <v>115293034.78999999</v>
      </c>
      <c r="AV31" s="66">
        <f t="shared" si="4"/>
        <v>115293034.78999999</v>
      </c>
      <c r="AW31" s="66">
        <f t="shared" si="4"/>
        <v>115293034.78999999</v>
      </c>
      <c r="AX31" s="66">
        <f t="shared" si="4"/>
        <v>115293034.78999999</v>
      </c>
      <c r="AY31" s="66">
        <f t="shared" si="4"/>
        <v>115293034.78999999</v>
      </c>
      <c r="AZ31" s="66">
        <f t="shared" si="4"/>
        <v>115293034.78999999</v>
      </c>
      <c r="BA31" s="66">
        <f t="shared" si="4"/>
        <v>115293034.78999999</v>
      </c>
      <c r="BB31" s="66">
        <f t="shared" si="4"/>
        <v>115293034.78999999</v>
      </c>
      <c r="BC31" s="66">
        <f t="shared" si="4"/>
        <v>115293034.78999999</v>
      </c>
      <c r="BD31" s="66">
        <f t="shared" si="4"/>
        <v>115293034.78999999</v>
      </c>
      <c r="BE31" s="66">
        <f t="shared" si="4"/>
        <v>115293034.78999999</v>
      </c>
      <c r="BF31" s="66">
        <f t="shared" si="4"/>
        <v>115293034.78999999</v>
      </c>
      <c r="BG31" s="66">
        <f t="shared" si="4"/>
        <v>115293034.78999999</v>
      </c>
      <c r="BH31" s="66">
        <f t="shared" si="4"/>
        <v>115293034.78999999</v>
      </c>
      <c r="BI31" s="66">
        <f t="shared" si="4"/>
        <v>115293034.78999999</v>
      </c>
      <c r="BJ31" s="66">
        <f t="shared" si="4"/>
        <v>115293034.78999999</v>
      </c>
      <c r="BK31" s="66">
        <f t="shared" si="4"/>
        <v>115293034.78999999</v>
      </c>
      <c r="BL31" s="66">
        <f t="shared" si="4"/>
        <v>115293034.78999999</v>
      </c>
      <c r="BM31" s="66">
        <f t="shared" si="4"/>
        <v>115293034.78999999</v>
      </c>
      <c r="BN31" s="66">
        <f t="shared" si="4"/>
        <v>115293034.78999999</v>
      </c>
      <c r="BO31" s="66">
        <f t="shared" si="4"/>
        <v>115293034.78999999</v>
      </c>
      <c r="BP31" s="66">
        <f t="shared" si="4"/>
        <v>115293034.78999999</v>
      </c>
      <c r="BQ31" s="66">
        <f t="shared" si="4"/>
        <v>115293034.78999999</v>
      </c>
      <c r="BR31" s="66">
        <f t="shared" si="4"/>
        <v>115293034.78999999</v>
      </c>
      <c r="BS31" s="66">
        <f t="shared" si="4"/>
        <v>115293034.78999999</v>
      </c>
    </row>
    <row r="32" spans="1:71" ht="15" thickTop="1" x14ac:dyDescent="0.35">
      <c r="E32" s="50"/>
    </row>
    <row r="33" spans="1:71" x14ac:dyDescent="0.35">
      <c r="E33" s="50"/>
    </row>
    <row r="34" spans="1:71" x14ac:dyDescent="0.35">
      <c r="E34" s="50"/>
    </row>
    <row r="35" spans="1:71" x14ac:dyDescent="0.35">
      <c r="A35" s="56" t="s">
        <v>133</v>
      </c>
      <c r="B35" s="56" t="s">
        <v>134</v>
      </c>
      <c r="C35" s="56" t="s">
        <v>135</v>
      </c>
      <c r="D35" s="56" t="s">
        <v>136</v>
      </c>
      <c r="E35" s="67">
        <v>300</v>
      </c>
      <c r="F35" s="67" t="s">
        <v>137</v>
      </c>
      <c r="G35" s="67" t="s">
        <v>138</v>
      </c>
      <c r="H35" s="56" t="s">
        <v>139</v>
      </c>
      <c r="I35" s="56" t="s">
        <v>140</v>
      </c>
      <c r="J35" s="56" t="s">
        <v>141</v>
      </c>
      <c r="K35" s="67" t="s">
        <v>158</v>
      </c>
      <c r="L35" s="59">
        <v>202401</v>
      </c>
      <c r="M35" s="59">
        <v>202402</v>
      </c>
      <c r="N35" s="59">
        <v>202403</v>
      </c>
      <c r="O35" s="59">
        <v>202404</v>
      </c>
      <c r="P35" s="59">
        <v>202405</v>
      </c>
      <c r="Q35" s="59">
        <v>202406</v>
      </c>
      <c r="R35" s="59">
        <v>202407</v>
      </c>
      <c r="S35" s="59">
        <v>202408</v>
      </c>
      <c r="T35" s="59">
        <v>202409</v>
      </c>
      <c r="U35" s="59">
        <v>202410</v>
      </c>
      <c r="V35" s="59">
        <v>202411</v>
      </c>
      <c r="W35" s="59">
        <v>202412</v>
      </c>
      <c r="X35" s="59">
        <v>202501</v>
      </c>
      <c r="Y35" s="59">
        <v>202502</v>
      </c>
      <c r="Z35" s="59">
        <v>202503</v>
      </c>
      <c r="AA35" s="59">
        <v>202504</v>
      </c>
      <c r="AB35" s="59">
        <v>202505</v>
      </c>
      <c r="AC35" s="59">
        <v>202506</v>
      </c>
      <c r="AD35" s="59">
        <v>202507</v>
      </c>
      <c r="AE35" s="59">
        <v>202508</v>
      </c>
      <c r="AF35" s="59">
        <v>202509</v>
      </c>
      <c r="AG35" s="59">
        <v>202510</v>
      </c>
      <c r="AH35" s="59">
        <v>202511</v>
      </c>
      <c r="AI35" s="59">
        <v>202512</v>
      </c>
      <c r="AJ35" s="59">
        <v>202601</v>
      </c>
      <c r="AK35" s="59">
        <v>202602</v>
      </c>
      <c r="AL35" s="59">
        <v>202603</v>
      </c>
      <c r="AM35" s="59">
        <v>202604</v>
      </c>
      <c r="AN35" s="59">
        <v>202605</v>
      </c>
      <c r="AO35" s="59">
        <v>202606</v>
      </c>
      <c r="AP35" s="59">
        <v>202607</v>
      </c>
      <c r="AQ35" s="59">
        <v>202608</v>
      </c>
      <c r="AR35" s="59">
        <v>202609</v>
      </c>
      <c r="AS35" s="59">
        <v>202610</v>
      </c>
      <c r="AT35" s="59">
        <v>202611</v>
      </c>
      <c r="AU35" s="59">
        <v>202612</v>
      </c>
      <c r="AV35" s="59">
        <v>202701</v>
      </c>
      <c r="AW35" s="59">
        <v>202702</v>
      </c>
      <c r="AX35" s="59">
        <v>202703</v>
      </c>
      <c r="AY35" s="59">
        <v>202704</v>
      </c>
      <c r="AZ35" s="59">
        <v>202705</v>
      </c>
      <c r="BA35" s="59">
        <v>202706</v>
      </c>
      <c r="BB35" s="59">
        <v>202707</v>
      </c>
      <c r="BC35" s="59">
        <v>202708</v>
      </c>
      <c r="BD35" s="59">
        <v>202709</v>
      </c>
      <c r="BE35" s="59">
        <v>202710</v>
      </c>
      <c r="BF35" s="59">
        <v>202711</v>
      </c>
      <c r="BG35" s="59">
        <v>202712</v>
      </c>
      <c r="BH35" s="59">
        <v>202801</v>
      </c>
      <c r="BI35" s="59">
        <v>202802</v>
      </c>
      <c r="BJ35" s="59">
        <v>202803</v>
      </c>
      <c r="BK35" s="59">
        <v>202804</v>
      </c>
      <c r="BL35" s="59">
        <v>202805</v>
      </c>
      <c r="BM35" s="59">
        <v>202806</v>
      </c>
      <c r="BN35" s="59">
        <v>202807</v>
      </c>
      <c r="BO35" s="59">
        <v>202808</v>
      </c>
      <c r="BP35" s="59">
        <v>202809</v>
      </c>
      <c r="BQ35" s="59">
        <v>202810</v>
      </c>
      <c r="BR35" s="59">
        <v>202811</v>
      </c>
      <c r="BS35" s="59">
        <v>202812</v>
      </c>
    </row>
    <row r="36" spans="1:71" x14ac:dyDescent="0.35">
      <c r="A36" s="15" t="str">
        <f t="shared" ref="A36:J39" si="5">A26</f>
        <v>Found on tab Solar - CM &amp; FFD</v>
      </c>
      <c r="B36" s="15" t="str">
        <f t="shared" si="5"/>
        <v>A2902172</v>
      </c>
      <c r="C36" s="15" t="str">
        <f t="shared" si="5"/>
        <v>Base Rates</v>
      </c>
      <c r="D36" s="15" t="str">
        <f t="shared" si="5"/>
        <v/>
      </c>
      <c r="E36" s="15">
        <f t="shared" si="5"/>
        <v>34399</v>
      </c>
      <c r="F36" s="15" t="str">
        <f t="shared" si="5"/>
        <v>NEW-15701</v>
      </c>
      <c r="G36" s="15" t="str">
        <f t="shared" si="5"/>
        <v>Cottonmouth Ranch Solar</v>
      </c>
      <c r="H36" s="15" t="str">
        <f t="shared" si="5"/>
        <v>Electric Other Production Plant</v>
      </c>
      <c r="I36" s="15" t="str">
        <f t="shared" si="5"/>
        <v>Cottonmouth Ranch Solar</v>
      </c>
      <c r="J36" s="15" t="str">
        <f t="shared" si="5"/>
        <v>Cottonmouth Ranch Solar</v>
      </c>
      <c r="K36" s="16">
        <f>SUM($K26:K26)/13</f>
        <v>0</v>
      </c>
      <c r="L36" s="16">
        <f>SUM($K26:L26)/13</f>
        <v>0</v>
      </c>
      <c r="M36" s="16">
        <f>SUM($K26:M26)/13</f>
        <v>0</v>
      </c>
      <c r="N36" s="16">
        <f>SUM($K26:N26)/13</f>
        <v>0</v>
      </c>
      <c r="O36" s="16">
        <f>SUM($K26:O26)/13</f>
        <v>0</v>
      </c>
      <c r="P36" s="16">
        <f>SUM($K26:P26)/13</f>
        <v>0</v>
      </c>
      <c r="Q36" s="16">
        <f>SUM($K26:Q26)/13</f>
        <v>0</v>
      </c>
      <c r="R36" s="16">
        <f>SUM($K26:R26)/13</f>
        <v>0</v>
      </c>
      <c r="S36" s="16">
        <f>SUM($K26:S26)/13</f>
        <v>0</v>
      </c>
      <c r="T36" s="16">
        <f>SUM($K26:T26)/13</f>
        <v>0</v>
      </c>
      <c r="U36" s="16">
        <f>SUM($K26:U26)/13</f>
        <v>0</v>
      </c>
      <c r="V36" s="16">
        <f>SUM($K26:V26)/13</f>
        <v>0</v>
      </c>
      <c r="W36" s="16">
        <f t="shared" ref="W36:BS39" si="6">SUM(K26:W26)/13</f>
        <v>0</v>
      </c>
      <c r="X36" s="16">
        <f t="shared" si="6"/>
        <v>0</v>
      </c>
      <c r="Y36" s="16">
        <f t="shared" si="6"/>
        <v>0</v>
      </c>
      <c r="Z36" s="16">
        <f t="shared" si="6"/>
        <v>0</v>
      </c>
      <c r="AA36" s="16">
        <f t="shared" si="6"/>
        <v>0</v>
      </c>
      <c r="AB36" s="16">
        <f t="shared" si="6"/>
        <v>0</v>
      </c>
      <c r="AC36" s="16">
        <f t="shared" si="6"/>
        <v>0</v>
      </c>
      <c r="AD36" s="16">
        <f t="shared" si="6"/>
        <v>0</v>
      </c>
      <c r="AE36" s="16">
        <f t="shared" si="6"/>
        <v>0</v>
      </c>
      <c r="AF36" s="16">
        <f t="shared" si="6"/>
        <v>0</v>
      </c>
      <c r="AG36" s="16">
        <f t="shared" si="6"/>
        <v>0</v>
      </c>
      <c r="AH36" s="16">
        <f t="shared" si="6"/>
        <v>0</v>
      </c>
      <c r="AI36" s="16">
        <f t="shared" si="6"/>
        <v>1586577.5023076918</v>
      </c>
      <c r="AJ36" s="16">
        <f t="shared" si="6"/>
        <v>3173155.0046153837</v>
      </c>
      <c r="AK36" s="16">
        <f t="shared" si="6"/>
        <v>4759732.5069230758</v>
      </c>
      <c r="AL36" s="16">
        <f t="shared" si="6"/>
        <v>6346310.0092307674</v>
      </c>
      <c r="AM36" s="16">
        <f t="shared" si="6"/>
        <v>7932887.5115384599</v>
      </c>
      <c r="AN36" s="16">
        <f t="shared" si="6"/>
        <v>9519465.0138461515</v>
      </c>
      <c r="AO36" s="16">
        <f t="shared" si="6"/>
        <v>11106042.516153844</v>
      </c>
      <c r="AP36" s="16">
        <f t="shared" si="6"/>
        <v>12692620.018461537</v>
      </c>
      <c r="AQ36" s="16">
        <f t="shared" si="6"/>
        <v>14279197.520769229</v>
      </c>
      <c r="AR36" s="16">
        <f t="shared" si="6"/>
        <v>15865775.023076922</v>
      </c>
      <c r="AS36" s="16">
        <f t="shared" si="6"/>
        <v>17452352.525384612</v>
      </c>
      <c r="AT36" s="16">
        <f t="shared" si="6"/>
        <v>19038930.027692307</v>
      </c>
      <c r="AU36" s="16">
        <f t="shared" si="6"/>
        <v>20625507.529999997</v>
      </c>
      <c r="AV36" s="16">
        <f t="shared" si="6"/>
        <v>20625507.529999997</v>
      </c>
      <c r="AW36" s="16">
        <f t="shared" si="6"/>
        <v>20625507.529999997</v>
      </c>
      <c r="AX36" s="16">
        <f t="shared" si="6"/>
        <v>20625507.529999997</v>
      </c>
      <c r="AY36" s="16">
        <f t="shared" si="6"/>
        <v>20625507.529999997</v>
      </c>
      <c r="AZ36" s="16">
        <f t="shared" si="6"/>
        <v>20625507.529999997</v>
      </c>
      <c r="BA36" s="16">
        <f t="shared" si="6"/>
        <v>20625507.529999997</v>
      </c>
      <c r="BB36" s="16">
        <f t="shared" si="6"/>
        <v>20625507.529999997</v>
      </c>
      <c r="BC36" s="16">
        <f t="shared" si="6"/>
        <v>20625507.529999997</v>
      </c>
      <c r="BD36" s="16">
        <f t="shared" si="6"/>
        <v>20625507.529999997</v>
      </c>
      <c r="BE36" s="16">
        <f t="shared" si="6"/>
        <v>20625507.529999997</v>
      </c>
      <c r="BF36" s="16">
        <f t="shared" si="6"/>
        <v>20625507.529999997</v>
      </c>
      <c r="BG36" s="16">
        <f t="shared" si="6"/>
        <v>20625507.529999997</v>
      </c>
      <c r="BH36" s="16">
        <f t="shared" si="6"/>
        <v>20625507.529999997</v>
      </c>
      <c r="BI36" s="16">
        <f t="shared" si="6"/>
        <v>20625507.529999997</v>
      </c>
      <c r="BJ36" s="16">
        <f t="shared" si="6"/>
        <v>20625507.529999997</v>
      </c>
      <c r="BK36" s="16">
        <f t="shared" si="6"/>
        <v>20625507.529999997</v>
      </c>
      <c r="BL36" s="16">
        <f t="shared" si="6"/>
        <v>20625507.529999997</v>
      </c>
      <c r="BM36" s="16">
        <f t="shared" si="6"/>
        <v>20625507.529999997</v>
      </c>
      <c r="BN36" s="16">
        <f t="shared" si="6"/>
        <v>20625507.529999997</v>
      </c>
      <c r="BO36" s="16">
        <f t="shared" si="6"/>
        <v>20625507.529999997</v>
      </c>
      <c r="BP36" s="16">
        <f t="shared" si="6"/>
        <v>20625507.529999997</v>
      </c>
      <c r="BQ36" s="16">
        <f t="shared" si="6"/>
        <v>20625507.529999997</v>
      </c>
      <c r="BR36" s="16">
        <f t="shared" si="6"/>
        <v>20625507.529999997</v>
      </c>
      <c r="BS36" s="16">
        <f t="shared" si="6"/>
        <v>20625507.529999997</v>
      </c>
    </row>
    <row r="37" spans="1:71" x14ac:dyDescent="0.35">
      <c r="A37" s="15" t="str">
        <f t="shared" si="5"/>
        <v>Found on tab Solar - CM &amp; FFD</v>
      </c>
      <c r="B37" s="15" t="str">
        <f t="shared" si="5"/>
        <v>NEW-15701</v>
      </c>
      <c r="C37" s="15" t="str">
        <f t="shared" si="5"/>
        <v>Base Rates</v>
      </c>
      <c r="D37" s="15" t="str">
        <f t="shared" si="5"/>
        <v>CLEAN ENERGY &amp; EMERGING TECHNOLOGIES</v>
      </c>
      <c r="E37" s="15">
        <f t="shared" si="5"/>
        <v>34399</v>
      </c>
      <c r="F37" s="15" t="str">
        <f t="shared" si="5"/>
        <v>NEW-15701</v>
      </c>
      <c r="G37" s="15" t="str">
        <f t="shared" si="5"/>
        <v>Cottonmouth Ranch Solar</v>
      </c>
      <c r="H37" s="15" t="str">
        <f t="shared" si="5"/>
        <v>Electric Other Production Plant</v>
      </c>
      <c r="I37" s="15" t="str">
        <f t="shared" si="5"/>
        <v>Cottonmouth Ranch Solar</v>
      </c>
      <c r="J37" s="15" t="str">
        <f t="shared" si="5"/>
        <v>Cottonmouth Ranch Solar</v>
      </c>
      <c r="K37" s="16">
        <f>SUM($K27:K27)/13</f>
        <v>0</v>
      </c>
      <c r="L37" s="16">
        <f>SUM($K27:L27)/13</f>
        <v>0</v>
      </c>
      <c r="M37" s="16">
        <f>SUM($K27:M27)/13</f>
        <v>0</v>
      </c>
      <c r="N37" s="16">
        <f>SUM($K27:N27)/13</f>
        <v>0</v>
      </c>
      <c r="O37" s="16">
        <f>SUM($K27:O27)/13</f>
        <v>0</v>
      </c>
      <c r="P37" s="16">
        <f>SUM($K27:P27)/13</f>
        <v>0</v>
      </c>
      <c r="Q37" s="16">
        <f>SUM($K27:Q27)/13</f>
        <v>0</v>
      </c>
      <c r="R37" s="16">
        <f>SUM($K27:R27)/13</f>
        <v>0</v>
      </c>
      <c r="S37" s="16">
        <f>SUM($K27:S27)/13</f>
        <v>0</v>
      </c>
      <c r="T37" s="16">
        <f>SUM($K27:T27)/13</f>
        <v>0</v>
      </c>
      <c r="U37" s="16">
        <f>SUM($K27:U27)/13</f>
        <v>0</v>
      </c>
      <c r="V37" s="16">
        <f>SUM($K27:V27)/13</f>
        <v>0</v>
      </c>
      <c r="W37" s="16">
        <f t="shared" si="6"/>
        <v>0</v>
      </c>
      <c r="X37" s="16">
        <f t="shared" si="6"/>
        <v>0</v>
      </c>
      <c r="Y37" s="16">
        <f t="shared" si="6"/>
        <v>0</v>
      </c>
      <c r="Z37" s="16">
        <f t="shared" si="6"/>
        <v>0</v>
      </c>
      <c r="AA37" s="16">
        <f t="shared" si="6"/>
        <v>0</v>
      </c>
      <c r="AB37" s="16">
        <f t="shared" si="6"/>
        <v>0</v>
      </c>
      <c r="AC37" s="16">
        <f t="shared" si="6"/>
        <v>0</v>
      </c>
      <c r="AD37" s="16">
        <f t="shared" si="6"/>
        <v>0</v>
      </c>
      <c r="AE37" s="16">
        <f t="shared" si="6"/>
        <v>0</v>
      </c>
      <c r="AF37" s="16">
        <f t="shared" si="6"/>
        <v>0</v>
      </c>
      <c r="AG37" s="16">
        <f t="shared" si="6"/>
        <v>0</v>
      </c>
      <c r="AH37" s="16">
        <f t="shared" si="6"/>
        <v>0</v>
      </c>
      <c r="AI37" s="16">
        <f t="shared" si="6"/>
        <v>6463358.3269230779</v>
      </c>
      <c r="AJ37" s="16">
        <f t="shared" si="6"/>
        <v>12974447.423076926</v>
      </c>
      <c r="AK37" s="16">
        <f t="shared" si="6"/>
        <v>19495151.90384616</v>
      </c>
      <c r="AL37" s="16">
        <f t="shared" si="6"/>
        <v>26028971.769230776</v>
      </c>
      <c r="AM37" s="16">
        <f t="shared" si="6"/>
        <v>32568214.711538468</v>
      </c>
      <c r="AN37" s="16">
        <f t="shared" si="6"/>
        <v>39113092.192307696</v>
      </c>
      <c r="AO37" s="16">
        <f t="shared" si="6"/>
        <v>45665527.442307703</v>
      </c>
      <c r="AP37" s="16">
        <f t="shared" si="6"/>
        <v>52217962.692307703</v>
      </c>
      <c r="AQ37" s="16">
        <f t="shared" si="6"/>
        <v>58770397.942307703</v>
      </c>
      <c r="AR37" s="16">
        <f t="shared" si="6"/>
        <v>65322833.192307703</v>
      </c>
      <c r="AS37" s="16">
        <f t="shared" si="6"/>
        <v>71875268.442307696</v>
      </c>
      <c r="AT37" s="16">
        <f t="shared" si="6"/>
        <v>78427703.692307696</v>
      </c>
      <c r="AU37" s="16">
        <f t="shared" si="6"/>
        <v>84980138.942307711</v>
      </c>
      <c r="AV37" s="16">
        <f t="shared" si="6"/>
        <v>85069215.865384638</v>
      </c>
      <c r="AW37" s="16">
        <f t="shared" si="6"/>
        <v>85110562.019230783</v>
      </c>
      <c r="AX37" s="16">
        <f t="shared" si="6"/>
        <v>85142292.788461551</v>
      </c>
      <c r="AY37" s="16">
        <f t="shared" si="6"/>
        <v>85160908.173076943</v>
      </c>
      <c r="AZ37" s="16">
        <f t="shared" si="6"/>
        <v>85174100.480769247</v>
      </c>
      <c r="BA37" s="16">
        <f t="shared" si="6"/>
        <v>85181658.250000015</v>
      </c>
      <c r="BB37" s="16">
        <f t="shared" si="6"/>
        <v>85181658.250000015</v>
      </c>
      <c r="BC37" s="16">
        <f t="shared" si="6"/>
        <v>85181658.250000015</v>
      </c>
      <c r="BD37" s="16">
        <f t="shared" si="6"/>
        <v>85181658.250000015</v>
      </c>
      <c r="BE37" s="16">
        <f t="shared" si="6"/>
        <v>85181658.250000015</v>
      </c>
      <c r="BF37" s="16">
        <f t="shared" si="6"/>
        <v>85181658.250000015</v>
      </c>
      <c r="BG37" s="16">
        <f t="shared" si="6"/>
        <v>85181658.250000015</v>
      </c>
      <c r="BH37" s="16">
        <f t="shared" si="6"/>
        <v>85181658.250000015</v>
      </c>
      <c r="BI37" s="16">
        <f t="shared" si="6"/>
        <v>85181658.250000015</v>
      </c>
      <c r="BJ37" s="16">
        <f t="shared" si="6"/>
        <v>85181658.250000015</v>
      </c>
      <c r="BK37" s="16">
        <f t="shared" si="6"/>
        <v>85181658.250000015</v>
      </c>
      <c r="BL37" s="16">
        <f t="shared" si="6"/>
        <v>85181658.250000015</v>
      </c>
      <c r="BM37" s="16">
        <f t="shared" si="6"/>
        <v>85181658.250000015</v>
      </c>
      <c r="BN37" s="16">
        <f t="shared" si="6"/>
        <v>85181658.250000015</v>
      </c>
      <c r="BO37" s="16">
        <f t="shared" si="6"/>
        <v>85181658.250000015</v>
      </c>
      <c r="BP37" s="16">
        <f t="shared" si="6"/>
        <v>85181658.250000015</v>
      </c>
      <c r="BQ37" s="16">
        <f t="shared" si="6"/>
        <v>85181658.250000015</v>
      </c>
      <c r="BR37" s="16">
        <f t="shared" si="6"/>
        <v>85181658.250000015</v>
      </c>
      <c r="BS37" s="16">
        <f t="shared" si="6"/>
        <v>85181658.250000015</v>
      </c>
    </row>
    <row r="38" spans="1:71" x14ac:dyDescent="0.35">
      <c r="A38" s="15" t="str">
        <f t="shared" si="5"/>
        <v>Found on tab Solar - CM &amp; FFD</v>
      </c>
      <c r="B38" s="15" t="str">
        <f t="shared" si="5"/>
        <v>NEW-15873.1</v>
      </c>
      <c r="C38" s="15" t="str">
        <f t="shared" si="5"/>
        <v>Base Rates</v>
      </c>
      <c r="D38" s="15" t="str">
        <f t="shared" si="5"/>
        <v/>
      </c>
      <c r="E38" s="15" t="str">
        <f t="shared" si="5"/>
        <v>T</v>
      </c>
      <c r="F38" s="15" t="str">
        <f t="shared" si="5"/>
        <v>NEW-15873</v>
      </c>
      <c r="G38" s="15" t="str">
        <f t="shared" si="5"/>
        <v>ED Solar - Cottonmouth Solar</v>
      </c>
      <c r="H38" s="15" t="str">
        <f t="shared" si="5"/>
        <v>Electric Transmission Plant</v>
      </c>
      <c r="I38" s="15" t="str">
        <f t="shared" si="5"/>
        <v>Transmission Lines</v>
      </c>
      <c r="J38" s="15" t="str">
        <f t="shared" si="5"/>
        <v>ED Solar - Cottonmouth Solar</v>
      </c>
      <c r="K38" s="16">
        <f>SUM($K28:K28)/13</f>
        <v>0</v>
      </c>
      <c r="L38" s="16">
        <f>SUM($K28:L28)/13</f>
        <v>0</v>
      </c>
      <c r="M38" s="16">
        <f>SUM($K28:M28)/13</f>
        <v>0</v>
      </c>
      <c r="N38" s="16">
        <f>SUM($K28:N28)/13</f>
        <v>0</v>
      </c>
      <c r="O38" s="16">
        <f>SUM($K28:O28)/13</f>
        <v>0</v>
      </c>
      <c r="P38" s="16">
        <f>SUM($K28:P28)/13</f>
        <v>0</v>
      </c>
      <c r="Q38" s="16">
        <f>SUM($K28:Q28)/13</f>
        <v>0</v>
      </c>
      <c r="R38" s="16">
        <f>SUM($K28:R28)/13</f>
        <v>0</v>
      </c>
      <c r="S38" s="16">
        <f>SUM($K28:S28)/13</f>
        <v>0</v>
      </c>
      <c r="T38" s="16">
        <f>SUM($K28:T28)/13</f>
        <v>0</v>
      </c>
      <c r="U38" s="16">
        <f>SUM($K28:U28)/13</f>
        <v>0</v>
      </c>
      <c r="V38" s="16">
        <f>SUM($K28:V28)/13</f>
        <v>0</v>
      </c>
      <c r="W38" s="16">
        <f t="shared" si="6"/>
        <v>0</v>
      </c>
      <c r="X38" s="16">
        <f t="shared" si="6"/>
        <v>0</v>
      </c>
      <c r="Y38" s="16">
        <f t="shared" si="6"/>
        <v>0</v>
      </c>
      <c r="Z38" s="16">
        <f t="shared" si="6"/>
        <v>0</v>
      </c>
      <c r="AA38" s="16">
        <f t="shared" si="6"/>
        <v>0</v>
      </c>
      <c r="AB38" s="16">
        <f t="shared" si="6"/>
        <v>0</v>
      </c>
      <c r="AC38" s="16">
        <f t="shared" si="6"/>
        <v>0</v>
      </c>
      <c r="AD38" s="16">
        <f t="shared" si="6"/>
        <v>0</v>
      </c>
      <c r="AE38" s="16">
        <f t="shared" si="6"/>
        <v>0</v>
      </c>
      <c r="AF38" s="16">
        <f t="shared" si="6"/>
        <v>0</v>
      </c>
      <c r="AG38" s="16">
        <f t="shared" si="6"/>
        <v>0</v>
      </c>
      <c r="AH38" s="16">
        <f t="shared" si="6"/>
        <v>0</v>
      </c>
      <c r="AI38" s="16">
        <f t="shared" si="6"/>
        <v>492535.91384615388</v>
      </c>
      <c r="AJ38" s="16">
        <f t="shared" si="6"/>
        <v>985071.82769230776</v>
      </c>
      <c r="AK38" s="16">
        <f t="shared" si="6"/>
        <v>1477607.7415384615</v>
      </c>
      <c r="AL38" s="16">
        <f t="shared" si="6"/>
        <v>1970143.6553846155</v>
      </c>
      <c r="AM38" s="16">
        <f t="shared" si="6"/>
        <v>2462679.5692307698</v>
      </c>
      <c r="AN38" s="16">
        <f t="shared" si="6"/>
        <v>2955215.4830769235</v>
      </c>
      <c r="AO38" s="16">
        <f t="shared" si="6"/>
        <v>3447751.3969230778</v>
      </c>
      <c r="AP38" s="16">
        <f t="shared" si="6"/>
        <v>3940287.310769232</v>
      </c>
      <c r="AQ38" s="16">
        <f t="shared" si="6"/>
        <v>4432823.2246153858</v>
      </c>
      <c r="AR38" s="16">
        <f t="shared" si="6"/>
        <v>4925359.1384615395</v>
      </c>
      <c r="AS38" s="16">
        <f t="shared" si="6"/>
        <v>5417895.0523076942</v>
      </c>
      <c r="AT38" s="16">
        <f t="shared" si="6"/>
        <v>5910430.9661538471</v>
      </c>
      <c r="AU38" s="16">
        <f t="shared" si="6"/>
        <v>6402966.8800000008</v>
      </c>
      <c r="AV38" s="16">
        <f t="shared" si="6"/>
        <v>6402966.8800000008</v>
      </c>
      <c r="AW38" s="16">
        <f t="shared" si="6"/>
        <v>6402966.8800000008</v>
      </c>
      <c r="AX38" s="16">
        <f t="shared" si="6"/>
        <v>6402966.8800000008</v>
      </c>
      <c r="AY38" s="16">
        <f t="shared" si="6"/>
        <v>6402966.8800000008</v>
      </c>
      <c r="AZ38" s="16">
        <f t="shared" si="6"/>
        <v>6402966.8800000008</v>
      </c>
      <c r="BA38" s="16">
        <f t="shared" si="6"/>
        <v>6402966.8800000008</v>
      </c>
      <c r="BB38" s="16">
        <f t="shared" si="6"/>
        <v>6402966.8800000008</v>
      </c>
      <c r="BC38" s="16">
        <f t="shared" si="6"/>
        <v>6402966.8800000008</v>
      </c>
      <c r="BD38" s="16">
        <f t="shared" si="6"/>
        <v>6402966.8800000008</v>
      </c>
      <c r="BE38" s="16">
        <f t="shared" si="6"/>
        <v>6402966.8800000008</v>
      </c>
      <c r="BF38" s="16">
        <f t="shared" si="6"/>
        <v>6402966.8800000008</v>
      </c>
      <c r="BG38" s="16">
        <f t="shared" si="6"/>
        <v>6402966.8800000008</v>
      </c>
      <c r="BH38" s="16">
        <f t="shared" si="6"/>
        <v>6402966.8800000008</v>
      </c>
      <c r="BI38" s="16">
        <f t="shared" si="6"/>
        <v>6402966.8800000008</v>
      </c>
      <c r="BJ38" s="16">
        <f t="shared" si="6"/>
        <v>6402966.8800000008</v>
      </c>
      <c r="BK38" s="16">
        <f t="shared" si="6"/>
        <v>6402966.8800000008</v>
      </c>
      <c r="BL38" s="16">
        <f t="shared" si="6"/>
        <v>6402966.8800000008</v>
      </c>
      <c r="BM38" s="16">
        <f t="shared" si="6"/>
        <v>6402966.8800000008</v>
      </c>
      <c r="BN38" s="16">
        <f t="shared" si="6"/>
        <v>6402966.8800000008</v>
      </c>
      <c r="BO38" s="16">
        <f t="shared" si="6"/>
        <v>6402966.8800000008</v>
      </c>
      <c r="BP38" s="16">
        <f t="shared" si="6"/>
        <v>6402966.8800000008</v>
      </c>
      <c r="BQ38" s="16">
        <f t="shared" si="6"/>
        <v>6402966.8800000008</v>
      </c>
      <c r="BR38" s="16">
        <f t="shared" si="6"/>
        <v>6402966.8800000008</v>
      </c>
      <c r="BS38" s="16">
        <f t="shared" si="6"/>
        <v>6402966.8800000008</v>
      </c>
    </row>
    <row r="39" spans="1:71" x14ac:dyDescent="0.35">
      <c r="A39" s="15" t="str">
        <f t="shared" si="5"/>
        <v>Found on tab Solar - CM &amp; FFD</v>
      </c>
      <c r="B39" s="15" t="str">
        <f t="shared" si="5"/>
        <v>NEW-15873.11</v>
      </c>
      <c r="C39" s="15" t="str">
        <f t="shared" si="5"/>
        <v>Base Rates</v>
      </c>
      <c r="D39" s="15" t="str">
        <f t="shared" si="5"/>
        <v>CLEAN ENERGY &amp; EMERGING TECHNOLOGIES</v>
      </c>
      <c r="E39" s="15" t="str">
        <f t="shared" si="5"/>
        <v>T</v>
      </c>
      <c r="F39" s="15" t="str">
        <f t="shared" si="5"/>
        <v>NEW-15873</v>
      </c>
      <c r="G39" s="15" t="str">
        <f t="shared" si="5"/>
        <v>ED Solar - Cottonmouth Solar</v>
      </c>
      <c r="H39" s="15" t="str">
        <f t="shared" si="5"/>
        <v>Electric Transmission Plant</v>
      </c>
      <c r="I39" s="15" t="str">
        <f t="shared" si="5"/>
        <v>Transmission Lines</v>
      </c>
      <c r="J39" s="15" t="str">
        <f t="shared" si="5"/>
        <v>ED Solar - Cottonmouth Solar</v>
      </c>
      <c r="K39" s="16">
        <f>SUM($K29:K29)/13</f>
        <v>0</v>
      </c>
      <c r="L39" s="16">
        <f>SUM($K29:L29)/13</f>
        <v>0</v>
      </c>
      <c r="M39" s="16">
        <f>SUM($K29:M29)/13</f>
        <v>0</v>
      </c>
      <c r="N39" s="16">
        <f>SUM($K29:N29)/13</f>
        <v>0</v>
      </c>
      <c r="O39" s="16">
        <f>SUM($K29:O29)/13</f>
        <v>0</v>
      </c>
      <c r="P39" s="16">
        <f>SUM($K29:P29)/13</f>
        <v>0</v>
      </c>
      <c r="Q39" s="16">
        <f>SUM($K29:Q29)/13</f>
        <v>0</v>
      </c>
      <c r="R39" s="16">
        <f>SUM($K29:R29)/13</f>
        <v>0</v>
      </c>
      <c r="S39" s="16">
        <f>SUM($K29:S29)/13</f>
        <v>0</v>
      </c>
      <c r="T39" s="16">
        <f>SUM($K29:T29)/13</f>
        <v>0</v>
      </c>
      <c r="U39" s="16">
        <f>SUM($K29:U29)/13</f>
        <v>0</v>
      </c>
      <c r="V39" s="16">
        <f>SUM($K29:V29)/13</f>
        <v>0</v>
      </c>
      <c r="W39" s="16">
        <f t="shared" si="6"/>
        <v>0</v>
      </c>
      <c r="X39" s="16">
        <f t="shared" si="6"/>
        <v>0</v>
      </c>
      <c r="Y39" s="16">
        <f t="shared" si="6"/>
        <v>0</v>
      </c>
      <c r="Z39" s="16">
        <f t="shared" si="6"/>
        <v>0</v>
      </c>
      <c r="AA39" s="16">
        <f t="shared" si="6"/>
        <v>0</v>
      </c>
      <c r="AB39" s="16">
        <f t="shared" si="6"/>
        <v>0</v>
      </c>
      <c r="AC39" s="16">
        <f t="shared" si="6"/>
        <v>0</v>
      </c>
      <c r="AD39" s="16">
        <f t="shared" si="6"/>
        <v>0</v>
      </c>
      <c r="AE39" s="16">
        <f t="shared" si="6"/>
        <v>0</v>
      </c>
      <c r="AF39" s="16">
        <f t="shared" si="6"/>
        <v>0</v>
      </c>
      <c r="AG39" s="16">
        <f t="shared" si="6"/>
        <v>0</v>
      </c>
      <c r="AH39" s="16">
        <f t="shared" si="6"/>
        <v>0</v>
      </c>
      <c r="AI39" s="16">
        <f t="shared" si="6"/>
        <v>237146.3176923077</v>
      </c>
      <c r="AJ39" s="16">
        <f t="shared" si="6"/>
        <v>474292.63538461539</v>
      </c>
      <c r="AK39" s="16">
        <f t="shared" si="6"/>
        <v>711438.95307692315</v>
      </c>
      <c r="AL39" s="16">
        <f t="shared" si="6"/>
        <v>948585.27076923079</v>
      </c>
      <c r="AM39" s="16">
        <f t="shared" si="6"/>
        <v>1185731.5884615383</v>
      </c>
      <c r="AN39" s="16">
        <f t="shared" si="6"/>
        <v>1422877.9061538461</v>
      </c>
      <c r="AO39" s="16">
        <f t="shared" si="6"/>
        <v>1660024.2238461536</v>
      </c>
      <c r="AP39" s="16">
        <f t="shared" si="6"/>
        <v>1897170.5415384611</v>
      </c>
      <c r="AQ39" s="16">
        <f t="shared" si="6"/>
        <v>2134316.8592307689</v>
      </c>
      <c r="AR39" s="16">
        <f t="shared" si="6"/>
        <v>2371463.1769230766</v>
      </c>
      <c r="AS39" s="16">
        <f t="shared" si="6"/>
        <v>2608609.4946153839</v>
      </c>
      <c r="AT39" s="16">
        <f t="shared" si="6"/>
        <v>2845755.8123076921</v>
      </c>
      <c r="AU39" s="16">
        <f t="shared" si="6"/>
        <v>3082902.13</v>
      </c>
      <c r="AV39" s="16">
        <f t="shared" si="6"/>
        <v>3082902.13</v>
      </c>
      <c r="AW39" s="16">
        <f t="shared" si="6"/>
        <v>3082902.13</v>
      </c>
      <c r="AX39" s="16">
        <f t="shared" si="6"/>
        <v>3082902.13</v>
      </c>
      <c r="AY39" s="16">
        <f t="shared" si="6"/>
        <v>3082902.13</v>
      </c>
      <c r="AZ39" s="16">
        <f t="shared" si="6"/>
        <v>3082902.13</v>
      </c>
      <c r="BA39" s="16">
        <f t="shared" si="6"/>
        <v>3082902.13</v>
      </c>
      <c r="BB39" s="16">
        <f t="shared" si="6"/>
        <v>3082902.13</v>
      </c>
      <c r="BC39" s="16">
        <f t="shared" si="6"/>
        <v>3082902.13</v>
      </c>
      <c r="BD39" s="16">
        <f t="shared" si="6"/>
        <v>3082902.13</v>
      </c>
      <c r="BE39" s="16">
        <f t="shared" si="6"/>
        <v>3082902.13</v>
      </c>
      <c r="BF39" s="16">
        <f t="shared" si="6"/>
        <v>3082902.13</v>
      </c>
      <c r="BG39" s="16">
        <f t="shared" si="6"/>
        <v>3082902.13</v>
      </c>
      <c r="BH39" s="16">
        <f t="shared" si="6"/>
        <v>3082902.13</v>
      </c>
      <c r="BI39" s="16">
        <f t="shared" si="6"/>
        <v>3082902.13</v>
      </c>
      <c r="BJ39" s="16">
        <f t="shared" si="6"/>
        <v>3082902.13</v>
      </c>
      <c r="BK39" s="16">
        <f t="shared" si="6"/>
        <v>3082902.13</v>
      </c>
      <c r="BL39" s="16">
        <f t="shared" si="6"/>
        <v>3082902.13</v>
      </c>
      <c r="BM39" s="16">
        <f t="shared" si="6"/>
        <v>3082902.13</v>
      </c>
      <c r="BN39" s="16">
        <f t="shared" si="6"/>
        <v>3082902.13</v>
      </c>
      <c r="BO39" s="16">
        <f t="shared" si="6"/>
        <v>3082902.13</v>
      </c>
      <c r="BP39" s="16">
        <f t="shared" si="6"/>
        <v>3082902.13</v>
      </c>
      <c r="BQ39" s="16">
        <f t="shared" si="6"/>
        <v>3082902.13</v>
      </c>
      <c r="BR39" s="16">
        <f t="shared" si="6"/>
        <v>3082902.13</v>
      </c>
      <c r="BS39" s="16">
        <f t="shared" si="6"/>
        <v>3082902.13</v>
      </c>
    </row>
    <row r="40" spans="1:71" x14ac:dyDescent="0.35">
      <c r="E40" s="50"/>
    </row>
    <row r="41" spans="1:71" ht="15" thickBot="1" x14ac:dyDescent="0.4">
      <c r="E41" s="50"/>
      <c r="I41" s="69"/>
      <c r="J41" s="52" t="s">
        <v>159</v>
      </c>
      <c r="K41" s="70">
        <f t="shared" ref="K41:BS41" si="7">SUM(K36:K40)</f>
        <v>0</v>
      </c>
      <c r="L41" s="70">
        <f t="shared" si="7"/>
        <v>0</v>
      </c>
      <c r="M41" s="70">
        <f t="shared" si="7"/>
        <v>0</v>
      </c>
      <c r="N41" s="70">
        <f t="shared" si="7"/>
        <v>0</v>
      </c>
      <c r="O41" s="70">
        <f t="shared" si="7"/>
        <v>0</v>
      </c>
      <c r="P41" s="70">
        <f t="shared" si="7"/>
        <v>0</v>
      </c>
      <c r="Q41" s="70">
        <f t="shared" si="7"/>
        <v>0</v>
      </c>
      <c r="R41" s="70">
        <f t="shared" si="7"/>
        <v>0</v>
      </c>
      <c r="S41" s="70">
        <f t="shared" si="7"/>
        <v>0</v>
      </c>
      <c r="T41" s="70">
        <f t="shared" si="7"/>
        <v>0</v>
      </c>
      <c r="U41" s="70">
        <f t="shared" si="7"/>
        <v>0</v>
      </c>
      <c r="V41" s="70">
        <f t="shared" si="7"/>
        <v>0</v>
      </c>
      <c r="W41" s="70">
        <f t="shared" si="7"/>
        <v>0</v>
      </c>
      <c r="X41" s="70">
        <f t="shared" si="7"/>
        <v>0</v>
      </c>
      <c r="Y41" s="70">
        <f t="shared" si="7"/>
        <v>0</v>
      </c>
      <c r="Z41" s="70">
        <f t="shared" si="7"/>
        <v>0</v>
      </c>
      <c r="AA41" s="70">
        <f t="shared" si="7"/>
        <v>0</v>
      </c>
      <c r="AB41" s="70">
        <f t="shared" si="7"/>
        <v>0</v>
      </c>
      <c r="AC41" s="70">
        <f t="shared" si="7"/>
        <v>0</v>
      </c>
      <c r="AD41" s="70">
        <f t="shared" si="7"/>
        <v>0</v>
      </c>
      <c r="AE41" s="70">
        <f t="shared" si="7"/>
        <v>0</v>
      </c>
      <c r="AF41" s="70">
        <f t="shared" si="7"/>
        <v>0</v>
      </c>
      <c r="AG41" s="70">
        <f t="shared" si="7"/>
        <v>0</v>
      </c>
      <c r="AH41" s="70">
        <f t="shared" si="7"/>
        <v>0</v>
      </c>
      <c r="AI41" s="83">
        <f t="shared" si="7"/>
        <v>8779618.060769232</v>
      </c>
      <c r="AJ41" s="70">
        <f t="shared" si="7"/>
        <v>17606966.890769232</v>
      </c>
      <c r="AK41" s="70">
        <f t="shared" si="7"/>
        <v>26443931.105384618</v>
      </c>
      <c r="AL41" s="70">
        <f t="shared" si="7"/>
        <v>35294010.704615392</v>
      </c>
      <c r="AM41" s="70">
        <f t="shared" si="7"/>
        <v>44149513.380769238</v>
      </c>
      <c r="AN41" s="70">
        <f t="shared" si="7"/>
        <v>53010650.595384613</v>
      </c>
      <c r="AO41" s="70">
        <f t="shared" si="7"/>
        <v>61879345.579230778</v>
      </c>
      <c r="AP41" s="70">
        <f t="shared" si="7"/>
        <v>70748040.563076928</v>
      </c>
      <c r="AQ41" s="70">
        <f t="shared" si="7"/>
        <v>79616735.546923086</v>
      </c>
      <c r="AR41" s="70">
        <f t="shared" si="7"/>
        <v>88485430.530769259</v>
      </c>
      <c r="AS41" s="70">
        <f t="shared" si="7"/>
        <v>97354125.514615402</v>
      </c>
      <c r="AT41" s="70">
        <f t="shared" si="7"/>
        <v>106222820.49846153</v>
      </c>
      <c r="AU41" s="70">
        <f t="shared" si="7"/>
        <v>115091515.4823077</v>
      </c>
      <c r="AV41" s="70">
        <f t="shared" si="7"/>
        <v>115180592.40538463</v>
      </c>
      <c r="AW41" s="70">
        <f t="shared" si="7"/>
        <v>115221938.55923077</v>
      </c>
      <c r="AX41" s="70">
        <f t="shared" si="7"/>
        <v>115253669.32846154</v>
      </c>
      <c r="AY41" s="70">
        <f t="shared" si="7"/>
        <v>115272284.71307693</v>
      </c>
      <c r="AZ41" s="70">
        <f t="shared" si="7"/>
        <v>115285477.02076924</v>
      </c>
      <c r="BA41" s="70">
        <f t="shared" si="7"/>
        <v>115293034.79000001</v>
      </c>
      <c r="BB41" s="70">
        <f t="shared" si="7"/>
        <v>115293034.79000001</v>
      </c>
      <c r="BC41" s="70">
        <f t="shared" si="7"/>
        <v>115293034.79000001</v>
      </c>
      <c r="BD41" s="70">
        <f t="shared" si="7"/>
        <v>115293034.79000001</v>
      </c>
      <c r="BE41" s="70">
        <f t="shared" si="7"/>
        <v>115293034.79000001</v>
      </c>
      <c r="BF41" s="70">
        <f t="shared" si="7"/>
        <v>115293034.79000001</v>
      </c>
      <c r="BG41" s="70">
        <f t="shared" si="7"/>
        <v>115293034.79000001</v>
      </c>
      <c r="BH41" s="70">
        <f t="shared" si="7"/>
        <v>115293034.79000001</v>
      </c>
      <c r="BI41" s="70">
        <f t="shared" si="7"/>
        <v>115293034.79000001</v>
      </c>
      <c r="BJ41" s="70">
        <f t="shared" si="7"/>
        <v>115293034.79000001</v>
      </c>
      <c r="BK41" s="70">
        <f t="shared" si="7"/>
        <v>115293034.79000001</v>
      </c>
      <c r="BL41" s="70">
        <f t="shared" si="7"/>
        <v>115293034.79000001</v>
      </c>
      <c r="BM41" s="70">
        <f t="shared" si="7"/>
        <v>115293034.79000001</v>
      </c>
      <c r="BN41" s="70">
        <f t="shared" si="7"/>
        <v>115293034.79000001</v>
      </c>
      <c r="BO41" s="70">
        <f t="shared" si="7"/>
        <v>115293034.79000001</v>
      </c>
      <c r="BP41" s="70">
        <f t="shared" si="7"/>
        <v>115293034.79000001</v>
      </c>
      <c r="BQ41" s="70">
        <f t="shared" si="7"/>
        <v>115293034.79000001</v>
      </c>
      <c r="BR41" s="70">
        <f t="shared" si="7"/>
        <v>115293034.79000001</v>
      </c>
      <c r="BS41" s="70">
        <f t="shared" si="7"/>
        <v>115293034.79000001</v>
      </c>
    </row>
    <row r="42" spans="1:71" ht="15" thickTop="1" x14ac:dyDescent="0.35"/>
    <row r="44" spans="1:71" x14ac:dyDescent="0.35">
      <c r="A44" s="56" t="s">
        <v>133</v>
      </c>
      <c r="B44" s="56" t="s">
        <v>134</v>
      </c>
      <c r="C44" s="56" t="s">
        <v>136</v>
      </c>
      <c r="D44" s="56">
        <v>300</v>
      </c>
      <c r="E44" s="56" t="s">
        <v>137</v>
      </c>
      <c r="F44" s="67" t="s">
        <v>138</v>
      </c>
      <c r="G44" s="56" t="s">
        <v>139</v>
      </c>
      <c r="H44" s="56" t="s">
        <v>140</v>
      </c>
      <c r="I44" s="56" t="s">
        <v>141</v>
      </c>
      <c r="J44" s="67" t="s">
        <v>160</v>
      </c>
      <c r="K44" s="67" t="s">
        <v>161</v>
      </c>
      <c r="L44" s="59">
        <v>202401</v>
      </c>
      <c r="M44" s="59">
        <v>202402</v>
      </c>
      <c r="N44" s="59">
        <v>202403</v>
      </c>
      <c r="O44" s="59">
        <v>202404</v>
      </c>
      <c r="P44" s="59">
        <v>202405</v>
      </c>
      <c r="Q44" s="59">
        <v>202406</v>
      </c>
      <c r="R44" s="59">
        <v>202407</v>
      </c>
      <c r="S44" s="59">
        <v>202408</v>
      </c>
      <c r="T44" s="59">
        <v>202409</v>
      </c>
      <c r="U44" s="59">
        <v>202410</v>
      </c>
      <c r="V44" s="59">
        <v>202411</v>
      </c>
      <c r="W44" s="59">
        <v>202412</v>
      </c>
      <c r="X44" s="59">
        <v>202501</v>
      </c>
      <c r="Y44" s="59">
        <v>202502</v>
      </c>
      <c r="Z44" s="59">
        <v>202503</v>
      </c>
      <c r="AA44" s="59">
        <v>202504</v>
      </c>
      <c r="AB44" s="59">
        <v>202505</v>
      </c>
      <c r="AC44" s="59">
        <v>202506</v>
      </c>
      <c r="AD44" s="59">
        <v>202507</v>
      </c>
      <c r="AE44" s="59">
        <v>202508</v>
      </c>
      <c r="AF44" s="59">
        <v>202509</v>
      </c>
      <c r="AG44" s="59">
        <v>202510</v>
      </c>
      <c r="AH44" s="59">
        <v>202511</v>
      </c>
      <c r="AI44" s="59">
        <v>202512</v>
      </c>
      <c r="AJ44" s="59">
        <v>202601</v>
      </c>
      <c r="AK44" s="59">
        <v>202602</v>
      </c>
      <c r="AL44" s="59">
        <v>202603</v>
      </c>
      <c r="AM44" s="59">
        <v>202604</v>
      </c>
      <c r="AN44" s="59">
        <v>202605</v>
      </c>
      <c r="AO44" s="59">
        <v>202606</v>
      </c>
      <c r="AP44" s="59">
        <v>202607</v>
      </c>
      <c r="AQ44" s="59">
        <v>202608</v>
      </c>
      <c r="AR44" s="59">
        <v>202609</v>
      </c>
      <c r="AS44" s="59">
        <v>202610</v>
      </c>
      <c r="AT44" s="59">
        <v>202611</v>
      </c>
      <c r="AU44" s="59">
        <v>202612</v>
      </c>
      <c r="AV44" s="59">
        <v>202701</v>
      </c>
      <c r="AW44" s="59">
        <v>202702</v>
      </c>
      <c r="AX44" s="59">
        <v>202703</v>
      </c>
      <c r="AY44" s="59">
        <v>202704</v>
      </c>
      <c r="AZ44" s="59">
        <v>202705</v>
      </c>
      <c r="BA44" s="59">
        <v>202706</v>
      </c>
      <c r="BB44" s="59">
        <v>202707</v>
      </c>
      <c r="BC44" s="59">
        <v>202708</v>
      </c>
      <c r="BD44" s="59">
        <v>202709</v>
      </c>
      <c r="BE44" s="59">
        <v>202710</v>
      </c>
      <c r="BF44" s="59">
        <v>202711</v>
      </c>
      <c r="BG44" s="59">
        <v>202712</v>
      </c>
      <c r="BH44" s="59">
        <v>202801</v>
      </c>
      <c r="BI44" s="59">
        <v>202802</v>
      </c>
      <c r="BJ44" s="59">
        <v>202803</v>
      </c>
      <c r="BK44" s="59">
        <v>202804</v>
      </c>
      <c r="BL44" s="59">
        <v>202805</v>
      </c>
      <c r="BM44" s="59">
        <v>202806</v>
      </c>
      <c r="BN44" s="59">
        <v>202807</v>
      </c>
      <c r="BO44" s="59">
        <v>202808</v>
      </c>
      <c r="BP44" s="59">
        <v>202809</v>
      </c>
      <c r="BQ44" s="59">
        <v>202810</v>
      </c>
      <c r="BR44" s="59">
        <v>202811</v>
      </c>
      <c r="BS44" s="59">
        <v>202812</v>
      </c>
    </row>
    <row r="45" spans="1:71" x14ac:dyDescent="0.35">
      <c r="A45" s="15" t="str">
        <f>'Wave 3 Cottonmouth'!A16</f>
        <v>Found on tab Solar - CM &amp; FFD</v>
      </c>
      <c r="B45" s="15" t="str">
        <f>'Wave 3 Cottonmouth'!B16</f>
        <v>A2902172</v>
      </c>
      <c r="C45" s="15" t="str">
        <f>'Wave 3 Cottonmouth'!D16</f>
        <v/>
      </c>
      <c r="D45" s="15">
        <f>'Wave 3 Cottonmouth'!E16</f>
        <v>34399</v>
      </c>
      <c r="E45" s="15" t="str">
        <f>'Wave 3 Cottonmouth'!F16</f>
        <v>NEW-15701</v>
      </c>
      <c r="F45" s="15" t="str">
        <f>'Wave 3 Cottonmouth'!G16</f>
        <v>Cottonmouth Ranch Solar</v>
      </c>
      <c r="G45" s="15" t="str">
        <f>'Wave 3 Cottonmouth'!H16</f>
        <v>Electric Other Production Plant</v>
      </c>
      <c r="H45" s="15" t="str">
        <f>'Wave 3 Cottonmouth'!I16</f>
        <v>Cottonmouth Ranch Solar</v>
      </c>
      <c r="I45" s="15" t="str">
        <f>'Wave 3 Cottonmouth'!J16</f>
        <v>Cottonmouth Ranch Solar</v>
      </c>
      <c r="J45" s="71">
        <v>2.9000000000000001E-2</v>
      </c>
      <c r="K45" s="71">
        <v>3.39E-2</v>
      </c>
      <c r="L45" s="16">
        <f>'Wave 3 Cottonmouth'!K26*$J45/12</f>
        <v>0</v>
      </c>
      <c r="M45" s="16">
        <f>'Wave 3 Cottonmouth'!L26*$J45/12</f>
        <v>0</v>
      </c>
      <c r="N45" s="16">
        <f>'Wave 3 Cottonmouth'!M26*$J45/12</f>
        <v>0</v>
      </c>
      <c r="O45" s="16">
        <f>'Wave 3 Cottonmouth'!N26*$J45/12</f>
        <v>0</v>
      </c>
      <c r="P45" s="16">
        <f>'Wave 3 Cottonmouth'!O26*$J45/12</f>
        <v>0</v>
      </c>
      <c r="Q45" s="16">
        <f>'Wave 3 Cottonmouth'!P26*$J45/12</f>
        <v>0</v>
      </c>
      <c r="R45" s="16">
        <f>'Wave 3 Cottonmouth'!Q26*$J45/12</f>
        <v>0</v>
      </c>
      <c r="S45" s="16">
        <f>'Wave 3 Cottonmouth'!R26*$J45/12</f>
        <v>0</v>
      </c>
      <c r="T45" s="16">
        <f>'Wave 3 Cottonmouth'!S26*$J45/12</f>
        <v>0</v>
      </c>
      <c r="U45" s="16">
        <f>'Wave 3 Cottonmouth'!T26*$J45/12</f>
        <v>0</v>
      </c>
      <c r="V45" s="16">
        <f>'Wave 3 Cottonmouth'!U26*$J45/12</f>
        <v>0</v>
      </c>
      <c r="W45" s="16">
        <f>'Wave 3 Cottonmouth'!V26*$J45/12</f>
        <v>0</v>
      </c>
      <c r="X45" s="16">
        <f>'Wave 3 Cottonmouth'!W26*$K45/12</f>
        <v>0</v>
      </c>
      <c r="Y45" s="16">
        <f>'Wave 3 Cottonmouth'!X26*$K45/12</f>
        <v>0</v>
      </c>
      <c r="Z45" s="16">
        <f>'Wave 3 Cottonmouth'!Y26*$K45/12</f>
        <v>0</v>
      </c>
      <c r="AA45" s="16">
        <f>'Wave 3 Cottonmouth'!Z26*$K45/12</f>
        <v>0</v>
      </c>
      <c r="AB45" s="16">
        <f>'Wave 3 Cottonmouth'!AA26*$K45/12</f>
        <v>0</v>
      </c>
      <c r="AC45" s="16">
        <f>'Wave 3 Cottonmouth'!AB26*$K45/12</f>
        <v>0</v>
      </c>
      <c r="AD45" s="16">
        <f>'Wave 3 Cottonmouth'!AC26*$K45/12</f>
        <v>0</v>
      </c>
      <c r="AE45" s="16">
        <f>'Wave 3 Cottonmouth'!AD26*$K45/12</f>
        <v>0</v>
      </c>
      <c r="AF45" s="16">
        <f>'Wave 3 Cottonmouth'!AE26*$K45/12</f>
        <v>0</v>
      </c>
      <c r="AG45" s="16">
        <f>'Wave 3 Cottonmouth'!AF26*$K45/12</f>
        <v>0</v>
      </c>
      <c r="AH45" s="16">
        <f>'Wave 3 Cottonmouth'!AG26*$K45/12</f>
        <v>0</v>
      </c>
      <c r="AI45" s="16">
        <f>'Wave 3 Cottonmouth'!AH26*$K45/12</f>
        <v>0</v>
      </c>
      <c r="AJ45" s="16">
        <f>'Wave 3 Cottonmouth'!AI26*$K45/12</f>
        <v>58267.058772249984</v>
      </c>
      <c r="AK45" s="16">
        <f>'Wave 3 Cottonmouth'!AJ26*$K45/12</f>
        <v>58267.058772249984</v>
      </c>
      <c r="AL45" s="16">
        <f>'Wave 3 Cottonmouth'!AK26*$K45/12</f>
        <v>58267.058772249984</v>
      </c>
      <c r="AM45" s="16">
        <f>'Wave 3 Cottonmouth'!AL26*$K45/12</f>
        <v>58267.058772249984</v>
      </c>
      <c r="AN45" s="16">
        <f>'Wave 3 Cottonmouth'!AM26*$K45/12</f>
        <v>58267.058772249984</v>
      </c>
      <c r="AO45" s="16">
        <f>'Wave 3 Cottonmouth'!AN26*$K45/12</f>
        <v>58267.058772249984</v>
      </c>
      <c r="AP45" s="16">
        <f>'Wave 3 Cottonmouth'!AO26*$K45/12</f>
        <v>58267.058772249984</v>
      </c>
      <c r="AQ45" s="16">
        <f>'Wave 3 Cottonmouth'!AP26*$K45/12</f>
        <v>58267.058772249984</v>
      </c>
      <c r="AR45" s="16">
        <f>'Wave 3 Cottonmouth'!AQ26*$K45/12</f>
        <v>58267.058772249984</v>
      </c>
      <c r="AS45" s="16">
        <f>'Wave 3 Cottonmouth'!AR26*$K45/12</f>
        <v>58267.058772249984</v>
      </c>
      <c r="AT45" s="16">
        <f>'Wave 3 Cottonmouth'!AS26*$K45/12</f>
        <v>58267.058772249984</v>
      </c>
      <c r="AU45" s="16">
        <f>'Wave 3 Cottonmouth'!AT26*$K45/12</f>
        <v>58267.058772249984</v>
      </c>
      <c r="AV45" s="16">
        <f>'Wave 3 Cottonmouth'!AU26*$K45/12</f>
        <v>58267.058772249984</v>
      </c>
      <c r="AW45" s="16">
        <f>'Wave 3 Cottonmouth'!AV26*$K45/12</f>
        <v>58267.058772249984</v>
      </c>
      <c r="AX45" s="16">
        <f>'Wave 3 Cottonmouth'!AW26*$K45/12</f>
        <v>58267.058772249984</v>
      </c>
      <c r="AY45" s="16">
        <f>'Wave 3 Cottonmouth'!AX26*$K45/12</f>
        <v>58267.058772249984</v>
      </c>
      <c r="AZ45" s="16">
        <f>'Wave 3 Cottonmouth'!AY26*$K45/12</f>
        <v>58267.058772249984</v>
      </c>
      <c r="BA45" s="16">
        <f>'Wave 3 Cottonmouth'!AZ26*$K45/12</f>
        <v>58267.058772249984</v>
      </c>
      <c r="BB45" s="16">
        <f>'Wave 3 Cottonmouth'!BA26*$K45/12</f>
        <v>58267.058772249984</v>
      </c>
      <c r="BC45" s="16">
        <f>'Wave 3 Cottonmouth'!BB26*$K45/12</f>
        <v>58267.058772249984</v>
      </c>
      <c r="BD45" s="16">
        <f>'Wave 3 Cottonmouth'!BC26*$K45/12</f>
        <v>58267.058772249984</v>
      </c>
      <c r="BE45" s="16">
        <f>'Wave 3 Cottonmouth'!BD26*$K45/12</f>
        <v>58267.058772249984</v>
      </c>
      <c r="BF45" s="16">
        <f>'Wave 3 Cottonmouth'!BE26*$K45/12</f>
        <v>58267.058772249984</v>
      </c>
      <c r="BG45" s="16">
        <f>'Wave 3 Cottonmouth'!BF26*$K45/12</f>
        <v>58267.058772249984</v>
      </c>
      <c r="BH45" s="16">
        <f>'Wave 3 Cottonmouth'!BG26*$K45/12</f>
        <v>58267.058772249984</v>
      </c>
      <c r="BI45" s="16">
        <f>'Wave 3 Cottonmouth'!BH26*$K45/12</f>
        <v>58267.058772249984</v>
      </c>
      <c r="BJ45" s="16">
        <f>'Wave 3 Cottonmouth'!BI26*$K45/12</f>
        <v>58267.058772249984</v>
      </c>
      <c r="BK45" s="16">
        <f>'Wave 3 Cottonmouth'!BJ26*$K45/12</f>
        <v>58267.058772249984</v>
      </c>
      <c r="BL45" s="16">
        <f>'Wave 3 Cottonmouth'!BK26*$K45/12</f>
        <v>58267.058772249984</v>
      </c>
      <c r="BM45" s="16">
        <f>'Wave 3 Cottonmouth'!BL26*$K45/12</f>
        <v>58267.058772249984</v>
      </c>
      <c r="BN45" s="16">
        <f>'Wave 3 Cottonmouth'!BM26*$K45/12</f>
        <v>58267.058772249984</v>
      </c>
      <c r="BO45" s="16">
        <f>'Wave 3 Cottonmouth'!BN26*$K45/12</f>
        <v>58267.058772249984</v>
      </c>
      <c r="BP45" s="16">
        <f>'Wave 3 Cottonmouth'!BO26*$K45/12</f>
        <v>58267.058772249984</v>
      </c>
      <c r="BQ45" s="16">
        <f>'Wave 3 Cottonmouth'!BP26*$K45/12</f>
        <v>58267.058772249984</v>
      </c>
      <c r="BR45" s="16">
        <f>'Wave 3 Cottonmouth'!BQ26*$K45/12</f>
        <v>58267.058772249984</v>
      </c>
      <c r="BS45" s="16">
        <f>'Wave 3 Cottonmouth'!BR26*$K45/12</f>
        <v>58267.058772249984</v>
      </c>
    </row>
    <row r="46" spans="1:71" x14ac:dyDescent="0.35">
      <c r="A46" s="15" t="str">
        <f>'Wave 3 Cottonmouth'!A17</f>
        <v>Found on tab Solar - CM &amp; FFD</v>
      </c>
      <c r="B46" s="15" t="str">
        <f>'Wave 3 Cottonmouth'!B17</f>
        <v>NEW-15701</v>
      </c>
      <c r="C46" s="15" t="str">
        <f>'Wave 3 Cottonmouth'!D17</f>
        <v>CLEAN ENERGY &amp; EMERGING TECHNOLOGIES</v>
      </c>
      <c r="D46" s="15">
        <f>'Wave 3 Cottonmouth'!E17</f>
        <v>34399</v>
      </c>
      <c r="E46" s="15" t="str">
        <f>'Wave 3 Cottonmouth'!F17</f>
        <v>NEW-15701</v>
      </c>
      <c r="F46" s="15" t="str">
        <f>'Wave 3 Cottonmouth'!G17</f>
        <v>Cottonmouth Ranch Solar</v>
      </c>
      <c r="G46" s="15" t="str">
        <f>'Wave 3 Cottonmouth'!H17</f>
        <v>Electric Other Production Plant</v>
      </c>
      <c r="H46" s="15" t="str">
        <f>'Wave 3 Cottonmouth'!I17</f>
        <v>Cottonmouth Ranch Solar</v>
      </c>
      <c r="I46" s="15" t="str">
        <f>'Wave 3 Cottonmouth'!J17</f>
        <v>Cottonmouth Ranch Solar</v>
      </c>
      <c r="J46" s="71">
        <v>2.9000000000000001E-2</v>
      </c>
      <c r="K46" s="71">
        <v>3.39E-2</v>
      </c>
      <c r="L46" s="16">
        <f>'Wave 3 Cottonmouth'!K27*$J46/12</f>
        <v>0</v>
      </c>
      <c r="M46" s="16">
        <f>'Wave 3 Cottonmouth'!L27*$J46/12</f>
        <v>0</v>
      </c>
      <c r="N46" s="16">
        <f>'Wave 3 Cottonmouth'!M27*$J46/12</f>
        <v>0</v>
      </c>
      <c r="O46" s="16">
        <f>'Wave 3 Cottonmouth'!N27*$J46/12</f>
        <v>0</v>
      </c>
      <c r="P46" s="16">
        <f>'Wave 3 Cottonmouth'!O27*$J46/12</f>
        <v>0</v>
      </c>
      <c r="Q46" s="16">
        <f>'Wave 3 Cottonmouth'!P27*$J46/12</f>
        <v>0</v>
      </c>
      <c r="R46" s="16">
        <f>'Wave 3 Cottonmouth'!Q27*$J46/12</f>
        <v>0</v>
      </c>
      <c r="S46" s="16">
        <f>'Wave 3 Cottonmouth'!R27*$J46/12</f>
        <v>0</v>
      </c>
      <c r="T46" s="16">
        <f>'Wave 3 Cottonmouth'!S27*$J46/12</f>
        <v>0</v>
      </c>
      <c r="U46" s="16">
        <f>'Wave 3 Cottonmouth'!T27*$J46/12</f>
        <v>0</v>
      </c>
      <c r="V46" s="16">
        <f>'Wave 3 Cottonmouth'!U27*$J46/12</f>
        <v>0</v>
      </c>
      <c r="W46" s="16">
        <f>'Wave 3 Cottonmouth'!V27*$J46/12</f>
        <v>0</v>
      </c>
      <c r="X46" s="16">
        <f>'Wave 3 Cottonmouth'!W27*$K46/12</f>
        <v>0</v>
      </c>
      <c r="Y46" s="16">
        <f>'Wave 3 Cottonmouth'!X27*$K46/12</f>
        <v>0</v>
      </c>
      <c r="Z46" s="16">
        <f>'Wave 3 Cottonmouth'!Y27*$K46/12</f>
        <v>0</v>
      </c>
      <c r="AA46" s="16">
        <f>'Wave 3 Cottonmouth'!Z27*$K46/12</f>
        <v>0</v>
      </c>
      <c r="AB46" s="16">
        <f>'Wave 3 Cottonmouth'!AA27*$K46/12</f>
        <v>0</v>
      </c>
      <c r="AC46" s="16">
        <f>'Wave 3 Cottonmouth'!AB27*$K46/12</f>
        <v>0</v>
      </c>
      <c r="AD46" s="16">
        <f>'Wave 3 Cottonmouth'!AC27*$K46/12</f>
        <v>0</v>
      </c>
      <c r="AE46" s="16">
        <f>'Wave 3 Cottonmouth'!AD27*$K46/12</f>
        <v>0</v>
      </c>
      <c r="AF46" s="16">
        <f>'Wave 3 Cottonmouth'!AE27*$K46/12</f>
        <v>0</v>
      </c>
      <c r="AG46" s="16">
        <f>'Wave 3 Cottonmouth'!AF27*$K46/12</f>
        <v>0</v>
      </c>
      <c r="AH46" s="16">
        <f>'Wave 3 Cottonmouth'!AG27*$K46/12</f>
        <v>0</v>
      </c>
      <c r="AI46" s="16">
        <f>'Wave 3 Cottonmouth'!AH27*$K46/12</f>
        <v>0</v>
      </c>
      <c r="AJ46" s="16">
        <f>'Wave 3 Cottonmouth'!AI27*$K46/12</f>
        <v>237366.83455625005</v>
      </c>
      <c r="AK46" s="16">
        <f>'Wave 3 Cottonmouth'!AJ27*$K46/12</f>
        <v>239119.74705625002</v>
      </c>
      <c r="AL46" s="16">
        <f>'Wave 3 Cottonmouth'!AK27*$K46/12</f>
        <v>239472.87205625002</v>
      </c>
      <c r="AM46" s="16">
        <f>'Wave 3 Cottonmouth'!AL27*$K46/12</f>
        <v>239954.53455625006</v>
      </c>
      <c r="AN46" s="16">
        <f>'Wave 3 Cottonmouth'!AM27*$K46/12</f>
        <v>240153.69705625004</v>
      </c>
      <c r="AO46" s="16">
        <f>'Wave 3 Cottonmouth'!AN27*$K46/12</f>
        <v>240360.62548125003</v>
      </c>
      <c r="AP46" s="16">
        <f>'Wave 3 Cottonmouth'!AO27*$K46/12</f>
        <v>240638.18455625002</v>
      </c>
      <c r="AQ46" s="16">
        <f>'Wave 3 Cottonmouth'!AP27*$K46/12</f>
        <v>240638.18455625002</v>
      </c>
      <c r="AR46" s="16">
        <f>'Wave 3 Cottonmouth'!AQ27*$K46/12</f>
        <v>240638.18455625002</v>
      </c>
      <c r="AS46" s="16">
        <f>'Wave 3 Cottonmouth'!AR27*$K46/12</f>
        <v>240638.18455625002</v>
      </c>
      <c r="AT46" s="16">
        <f>'Wave 3 Cottonmouth'!AS27*$K46/12</f>
        <v>240638.18455625002</v>
      </c>
      <c r="AU46" s="16">
        <f>'Wave 3 Cottonmouth'!AT27*$K46/12</f>
        <v>240638.18455625002</v>
      </c>
      <c r="AV46" s="16">
        <f>'Wave 3 Cottonmouth'!AU27*$K46/12</f>
        <v>240638.18455625002</v>
      </c>
      <c r="AW46" s="16">
        <f>'Wave 3 Cottonmouth'!AV27*$K46/12</f>
        <v>240638.18455625002</v>
      </c>
      <c r="AX46" s="16">
        <f>'Wave 3 Cottonmouth'!AW27*$K46/12</f>
        <v>240638.18455625002</v>
      </c>
      <c r="AY46" s="16">
        <f>'Wave 3 Cottonmouth'!AX27*$K46/12</f>
        <v>240638.18455625002</v>
      </c>
      <c r="AZ46" s="16">
        <f>'Wave 3 Cottonmouth'!AY27*$K46/12</f>
        <v>240638.18455625002</v>
      </c>
      <c r="BA46" s="16">
        <f>'Wave 3 Cottonmouth'!AZ27*$K46/12</f>
        <v>240638.18455625002</v>
      </c>
      <c r="BB46" s="16">
        <f>'Wave 3 Cottonmouth'!BA27*$K46/12</f>
        <v>240638.18455625002</v>
      </c>
      <c r="BC46" s="16">
        <f>'Wave 3 Cottonmouth'!BB27*$K46/12</f>
        <v>240638.18455625002</v>
      </c>
      <c r="BD46" s="16">
        <f>'Wave 3 Cottonmouth'!BC27*$K46/12</f>
        <v>240638.18455625002</v>
      </c>
      <c r="BE46" s="16">
        <f>'Wave 3 Cottonmouth'!BD27*$K46/12</f>
        <v>240638.18455625002</v>
      </c>
      <c r="BF46" s="16">
        <f>'Wave 3 Cottonmouth'!BE27*$K46/12</f>
        <v>240638.18455625002</v>
      </c>
      <c r="BG46" s="16">
        <f>'Wave 3 Cottonmouth'!BF27*$K46/12</f>
        <v>240638.18455625002</v>
      </c>
      <c r="BH46" s="16">
        <f>'Wave 3 Cottonmouth'!BG27*$K46/12</f>
        <v>240638.18455625002</v>
      </c>
      <c r="BI46" s="16">
        <f>'Wave 3 Cottonmouth'!BH27*$K46/12</f>
        <v>240638.18455625002</v>
      </c>
      <c r="BJ46" s="16">
        <f>'Wave 3 Cottonmouth'!BI27*$K46/12</f>
        <v>240638.18455625002</v>
      </c>
      <c r="BK46" s="16">
        <f>'Wave 3 Cottonmouth'!BJ27*$K46/12</f>
        <v>240638.18455625002</v>
      </c>
      <c r="BL46" s="16">
        <f>'Wave 3 Cottonmouth'!BK27*$K46/12</f>
        <v>240638.18455625002</v>
      </c>
      <c r="BM46" s="16">
        <f>'Wave 3 Cottonmouth'!BL27*$K46/12</f>
        <v>240638.18455625002</v>
      </c>
      <c r="BN46" s="16">
        <f>'Wave 3 Cottonmouth'!BM27*$K46/12</f>
        <v>240638.18455625002</v>
      </c>
      <c r="BO46" s="16">
        <f>'Wave 3 Cottonmouth'!BN27*$K46/12</f>
        <v>240638.18455625002</v>
      </c>
      <c r="BP46" s="16">
        <f>'Wave 3 Cottonmouth'!BO27*$K46/12</f>
        <v>240638.18455625002</v>
      </c>
      <c r="BQ46" s="16">
        <f>'Wave 3 Cottonmouth'!BP27*$K46/12</f>
        <v>240638.18455625002</v>
      </c>
      <c r="BR46" s="16">
        <f>'Wave 3 Cottonmouth'!BQ27*$K46/12</f>
        <v>240638.18455625002</v>
      </c>
      <c r="BS46" s="16">
        <f>'Wave 3 Cottonmouth'!BR27*$K46/12</f>
        <v>240638.18455625002</v>
      </c>
    </row>
    <row r="47" spans="1:71" x14ac:dyDescent="0.35">
      <c r="A47" s="15" t="str">
        <f>'Wave 3 Cottonmouth'!A18</f>
        <v>Found on tab Solar - CM &amp; FFD</v>
      </c>
      <c r="B47" s="15" t="str">
        <f>'Wave 3 Cottonmouth'!B18</f>
        <v>NEW-15873.1</v>
      </c>
      <c r="C47" s="15" t="str">
        <f>'Wave 3 Cottonmouth'!D18</f>
        <v/>
      </c>
      <c r="D47" s="15" t="str">
        <f>'Wave 3 Cottonmouth'!E18</f>
        <v>T</v>
      </c>
      <c r="E47" s="15" t="str">
        <f>'Wave 3 Cottonmouth'!F18</f>
        <v>NEW-15873</v>
      </c>
      <c r="F47" s="15" t="str">
        <f>'Wave 3 Cottonmouth'!G18</f>
        <v>ED Solar - Cottonmouth Solar</v>
      </c>
      <c r="G47" s="15" t="str">
        <f>'Wave 3 Cottonmouth'!H18</f>
        <v>Electric Transmission Plant</v>
      </c>
      <c r="H47" s="15" t="str">
        <f>'Wave 3 Cottonmouth'!I18</f>
        <v>Transmission Lines</v>
      </c>
      <c r="I47" s="15" t="str">
        <f>'Wave 3 Cottonmouth'!J18</f>
        <v>ED Solar - Cottonmouth Solar</v>
      </c>
      <c r="J47" s="71">
        <v>2.5999999999999999E-2</v>
      </c>
      <c r="K47" s="71">
        <v>2.6100000000000002E-2</v>
      </c>
      <c r="L47" s="16">
        <f>'Wave 3 Cottonmouth'!K28*$J47/12</f>
        <v>0</v>
      </c>
      <c r="M47" s="16">
        <f>'Wave 3 Cottonmouth'!L28*$J47/12</f>
        <v>0</v>
      </c>
      <c r="N47" s="16">
        <f>'Wave 3 Cottonmouth'!M28*$J47/12</f>
        <v>0</v>
      </c>
      <c r="O47" s="16">
        <f>'Wave 3 Cottonmouth'!N28*$J47/12</f>
        <v>0</v>
      </c>
      <c r="P47" s="16">
        <f>'Wave 3 Cottonmouth'!O28*$J47/12</f>
        <v>0</v>
      </c>
      <c r="Q47" s="16">
        <f>'Wave 3 Cottonmouth'!P28*$J47/12</f>
        <v>0</v>
      </c>
      <c r="R47" s="16">
        <f>'Wave 3 Cottonmouth'!Q28*$J47/12</f>
        <v>0</v>
      </c>
      <c r="S47" s="16">
        <f>'Wave 3 Cottonmouth'!R28*$J47/12</f>
        <v>0</v>
      </c>
      <c r="T47" s="16">
        <f>'Wave 3 Cottonmouth'!S28*$J47/12</f>
        <v>0</v>
      </c>
      <c r="U47" s="16">
        <f>'Wave 3 Cottonmouth'!T28*$J47/12</f>
        <v>0</v>
      </c>
      <c r="V47" s="16">
        <f>'Wave 3 Cottonmouth'!U28*$J47/12</f>
        <v>0</v>
      </c>
      <c r="W47" s="16">
        <f>'Wave 3 Cottonmouth'!V28*$J47/12</f>
        <v>0</v>
      </c>
      <c r="X47" s="16">
        <f>'Wave 3 Cottonmouth'!W28*$K47/12</f>
        <v>0</v>
      </c>
      <c r="Y47" s="16">
        <f>'Wave 3 Cottonmouth'!X28*$K47/12</f>
        <v>0</v>
      </c>
      <c r="Z47" s="16">
        <f>'Wave 3 Cottonmouth'!Y28*$K47/12</f>
        <v>0</v>
      </c>
      <c r="AA47" s="16">
        <f>'Wave 3 Cottonmouth'!Z28*$K47/12</f>
        <v>0</v>
      </c>
      <c r="AB47" s="16">
        <f>'Wave 3 Cottonmouth'!AA28*$K47/12</f>
        <v>0</v>
      </c>
      <c r="AC47" s="16">
        <f>'Wave 3 Cottonmouth'!AB28*$K47/12</f>
        <v>0</v>
      </c>
      <c r="AD47" s="16">
        <f>'Wave 3 Cottonmouth'!AC28*$K47/12</f>
        <v>0</v>
      </c>
      <c r="AE47" s="16">
        <f>'Wave 3 Cottonmouth'!AD28*$K47/12</f>
        <v>0</v>
      </c>
      <c r="AF47" s="16">
        <f>'Wave 3 Cottonmouth'!AE28*$K47/12</f>
        <v>0</v>
      </c>
      <c r="AG47" s="16">
        <f>'Wave 3 Cottonmouth'!AF28*$K47/12</f>
        <v>0</v>
      </c>
      <c r="AH47" s="16">
        <f>'Wave 3 Cottonmouth'!AG28*$K47/12</f>
        <v>0</v>
      </c>
      <c r="AI47" s="16">
        <f>'Wave 3 Cottonmouth'!AH28*$K47/12</f>
        <v>0</v>
      </c>
      <c r="AJ47" s="16">
        <f>'Wave 3 Cottonmouth'!AI28*$K47/12</f>
        <v>13926.452964000004</v>
      </c>
      <c r="AK47" s="16">
        <f>'Wave 3 Cottonmouth'!AJ28*$K47/12</f>
        <v>13926.452964000004</v>
      </c>
      <c r="AL47" s="16">
        <f>'Wave 3 Cottonmouth'!AK28*$K47/12</f>
        <v>13926.452964000004</v>
      </c>
      <c r="AM47" s="16">
        <f>'Wave 3 Cottonmouth'!AL28*$K47/12</f>
        <v>13926.452964000004</v>
      </c>
      <c r="AN47" s="16">
        <f>'Wave 3 Cottonmouth'!AM28*$K47/12</f>
        <v>13926.452964000004</v>
      </c>
      <c r="AO47" s="16">
        <f>'Wave 3 Cottonmouth'!AN28*$K47/12</f>
        <v>13926.452964000004</v>
      </c>
      <c r="AP47" s="16">
        <f>'Wave 3 Cottonmouth'!AO28*$K47/12</f>
        <v>13926.452964000004</v>
      </c>
      <c r="AQ47" s="16">
        <f>'Wave 3 Cottonmouth'!AP28*$K47/12</f>
        <v>13926.452964000004</v>
      </c>
      <c r="AR47" s="16">
        <f>'Wave 3 Cottonmouth'!AQ28*$K47/12</f>
        <v>13926.452964000004</v>
      </c>
      <c r="AS47" s="16">
        <f>'Wave 3 Cottonmouth'!AR28*$K47/12</f>
        <v>13926.452964000004</v>
      </c>
      <c r="AT47" s="16">
        <f>'Wave 3 Cottonmouth'!AS28*$K47/12</f>
        <v>13926.452964000004</v>
      </c>
      <c r="AU47" s="16">
        <f>'Wave 3 Cottonmouth'!AT28*$K47/12</f>
        <v>13926.452964000004</v>
      </c>
      <c r="AV47" s="16">
        <f>'Wave 3 Cottonmouth'!AU28*$K47/12</f>
        <v>13926.452964000004</v>
      </c>
      <c r="AW47" s="16">
        <f>'Wave 3 Cottonmouth'!AV28*$K47/12</f>
        <v>13926.452964000004</v>
      </c>
      <c r="AX47" s="16">
        <f>'Wave 3 Cottonmouth'!AW28*$K47/12</f>
        <v>13926.452964000004</v>
      </c>
      <c r="AY47" s="16">
        <f>'Wave 3 Cottonmouth'!AX28*$K47/12</f>
        <v>13926.452964000004</v>
      </c>
      <c r="AZ47" s="16">
        <f>'Wave 3 Cottonmouth'!AY28*$K47/12</f>
        <v>13926.452964000004</v>
      </c>
      <c r="BA47" s="16">
        <f>'Wave 3 Cottonmouth'!AZ28*$K47/12</f>
        <v>13926.452964000004</v>
      </c>
      <c r="BB47" s="16">
        <f>'Wave 3 Cottonmouth'!BA28*$K47/12</f>
        <v>13926.452964000004</v>
      </c>
      <c r="BC47" s="16">
        <f>'Wave 3 Cottonmouth'!BB28*$K47/12</f>
        <v>13926.452964000004</v>
      </c>
      <c r="BD47" s="16">
        <f>'Wave 3 Cottonmouth'!BC28*$K47/12</f>
        <v>13926.452964000004</v>
      </c>
      <c r="BE47" s="16">
        <f>'Wave 3 Cottonmouth'!BD28*$K47/12</f>
        <v>13926.452964000004</v>
      </c>
      <c r="BF47" s="16">
        <f>'Wave 3 Cottonmouth'!BE28*$K47/12</f>
        <v>13926.452964000004</v>
      </c>
      <c r="BG47" s="16">
        <f>'Wave 3 Cottonmouth'!BF28*$K47/12</f>
        <v>13926.452964000004</v>
      </c>
      <c r="BH47" s="16">
        <f>'Wave 3 Cottonmouth'!BG28*$K47/12</f>
        <v>13926.452964000004</v>
      </c>
      <c r="BI47" s="16">
        <f>'Wave 3 Cottonmouth'!BH28*$K47/12</f>
        <v>13926.452964000004</v>
      </c>
      <c r="BJ47" s="16">
        <f>'Wave 3 Cottonmouth'!BI28*$K47/12</f>
        <v>13926.452964000004</v>
      </c>
      <c r="BK47" s="16">
        <f>'Wave 3 Cottonmouth'!BJ28*$K47/12</f>
        <v>13926.452964000004</v>
      </c>
      <c r="BL47" s="16">
        <f>'Wave 3 Cottonmouth'!BK28*$K47/12</f>
        <v>13926.452964000004</v>
      </c>
      <c r="BM47" s="16">
        <f>'Wave 3 Cottonmouth'!BL28*$K47/12</f>
        <v>13926.452964000004</v>
      </c>
      <c r="BN47" s="16">
        <f>'Wave 3 Cottonmouth'!BM28*$K47/12</f>
        <v>13926.452964000004</v>
      </c>
      <c r="BO47" s="16">
        <f>'Wave 3 Cottonmouth'!BN28*$K47/12</f>
        <v>13926.452964000004</v>
      </c>
      <c r="BP47" s="16">
        <f>'Wave 3 Cottonmouth'!BO28*$K47/12</f>
        <v>13926.452964000004</v>
      </c>
      <c r="BQ47" s="16">
        <f>'Wave 3 Cottonmouth'!BP28*$K47/12</f>
        <v>13926.452964000004</v>
      </c>
      <c r="BR47" s="16">
        <f>'Wave 3 Cottonmouth'!BQ28*$K47/12</f>
        <v>13926.452964000004</v>
      </c>
      <c r="BS47" s="16">
        <f>'Wave 3 Cottonmouth'!BR28*$K47/12</f>
        <v>13926.452964000004</v>
      </c>
    </row>
    <row r="48" spans="1:71" x14ac:dyDescent="0.35">
      <c r="A48" s="15" t="str">
        <f>'Wave 3 Cottonmouth'!A19</f>
        <v>Found on tab Solar - CM &amp; FFD</v>
      </c>
      <c r="B48" s="15" t="str">
        <f>'Wave 3 Cottonmouth'!B19</f>
        <v>NEW-15873.11</v>
      </c>
      <c r="C48" s="15" t="str">
        <f>'Wave 3 Cottonmouth'!D19</f>
        <v>CLEAN ENERGY &amp; EMERGING TECHNOLOGIES</v>
      </c>
      <c r="D48" s="15" t="str">
        <f>'Wave 3 Cottonmouth'!E19</f>
        <v>T</v>
      </c>
      <c r="E48" s="15" t="str">
        <f>'Wave 3 Cottonmouth'!F19</f>
        <v>NEW-15873</v>
      </c>
      <c r="F48" s="15" t="str">
        <f>'Wave 3 Cottonmouth'!G19</f>
        <v>ED Solar - Cottonmouth Solar</v>
      </c>
      <c r="G48" s="15" t="str">
        <f>'Wave 3 Cottonmouth'!H19</f>
        <v>Electric Transmission Plant</v>
      </c>
      <c r="H48" s="15" t="str">
        <f>'Wave 3 Cottonmouth'!I19</f>
        <v>Transmission Lines</v>
      </c>
      <c r="I48" s="15" t="str">
        <f>'Wave 3 Cottonmouth'!J19</f>
        <v>ED Solar - Cottonmouth Solar</v>
      </c>
      <c r="J48" s="71">
        <v>2.5999999999999999E-2</v>
      </c>
      <c r="K48" s="71">
        <v>2.6100000000000002E-2</v>
      </c>
      <c r="L48" s="16">
        <f>'Wave 3 Cottonmouth'!K29*$J48/12</f>
        <v>0</v>
      </c>
      <c r="M48" s="16">
        <f>'Wave 3 Cottonmouth'!L29*$J48/12</f>
        <v>0</v>
      </c>
      <c r="N48" s="16">
        <f>'Wave 3 Cottonmouth'!M29*$J48/12</f>
        <v>0</v>
      </c>
      <c r="O48" s="16">
        <f>'Wave 3 Cottonmouth'!N29*$J48/12</f>
        <v>0</v>
      </c>
      <c r="P48" s="16">
        <f>'Wave 3 Cottonmouth'!O29*$J48/12</f>
        <v>0</v>
      </c>
      <c r="Q48" s="16">
        <f>'Wave 3 Cottonmouth'!P29*$J48/12</f>
        <v>0</v>
      </c>
      <c r="R48" s="16">
        <f>'Wave 3 Cottonmouth'!Q29*$J48/12</f>
        <v>0</v>
      </c>
      <c r="S48" s="16">
        <f>'Wave 3 Cottonmouth'!R29*$J48/12</f>
        <v>0</v>
      </c>
      <c r="T48" s="16">
        <f>'Wave 3 Cottonmouth'!S29*$J48/12</f>
        <v>0</v>
      </c>
      <c r="U48" s="16">
        <f>'Wave 3 Cottonmouth'!T29*$J48/12</f>
        <v>0</v>
      </c>
      <c r="V48" s="16">
        <f>'Wave 3 Cottonmouth'!U29*$J48/12</f>
        <v>0</v>
      </c>
      <c r="W48" s="16">
        <f>'Wave 3 Cottonmouth'!V29*$J48/12</f>
        <v>0</v>
      </c>
      <c r="X48" s="16">
        <f>'Wave 3 Cottonmouth'!W29*$K48/12</f>
        <v>0</v>
      </c>
      <c r="Y48" s="16">
        <f>'Wave 3 Cottonmouth'!X29*$K48/12</f>
        <v>0</v>
      </c>
      <c r="Z48" s="16">
        <f>'Wave 3 Cottonmouth'!Y29*$K48/12</f>
        <v>0</v>
      </c>
      <c r="AA48" s="16">
        <f>'Wave 3 Cottonmouth'!Z29*$K48/12</f>
        <v>0</v>
      </c>
      <c r="AB48" s="16">
        <f>'Wave 3 Cottonmouth'!AA29*$K48/12</f>
        <v>0</v>
      </c>
      <c r="AC48" s="16">
        <f>'Wave 3 Cottonmouth'!AB29*$K48/12</f>
        <v>0</v>
      </c>
      <c r="AD48" s="16">
        <f>'Wave 3 Cottonmouth'!AC29*$K48/12</f>
        <v>0</v>
      </c>
      <c r="AE48" s="16">
        <f>'Wave 3 Cottonmouth'!AD29*$K48/12</f>
        <v>0</v>
      </c>
      <c r="AF48" s="16">
        <f>'Wave 3 Cottonmouth'!AE29*$K48/12</f>
        <v>0</v>
      </c>
      <c r="AG48" s="16">
        <f>'Wave 3 Cottonmouth'!AF29*$K48/12</f>
        <v>0</v>
      </c>
      <c r="AH48" s="16">
        <f>'Wave 3 Cottonmouth'!AG29*$K48/12</f>
        <v>0</v>
      </c>
      <c r="AI48" s="16">
        <f>'Wave 3 Cottonmouth'!AH29*$K48/12</f>
        <v>0</v>
      </c>
      <c r="AJ48" s="16">
        <f>'Wave 3 Cottonmouth'!AI29*$K48/12</f>
        <v>6705.3121327500003</v>
      </c>
      <c r="AK48" s="16">
        <f>'Wave 3 Cottonmouth'!AJ29*$K48/12</f>
        <v>6705.3121327500003</v>
      </c>
      <c r="AL48" s="16">
        <f>'Wave 3 Cottonmouth'!AK29*$K48/12</f>
        <v>6705.3121327500003</v>
      </c>
      <c r="AM48" s="16">
        <f>'Wave 3 Cottonmouth'!AL29*$K48/12</f>
        <v>6705.3121327500003</v>
      </c>
      <c r="AN48" s="16">
        <f>'Wave 3 Cottonmouth'!AM29*$K48/12</f>
        <v>6705.3121327500003</v>
      </c>
      <c r="AO48" s="16">
        <f>'Wave 3 Cottonmouth'!AN29*$K48/12</f>
        <v>6705.3121327500003</v>
      </c>
      <c r="AP48" s="16">
        <f>'Wave 3 Cottonmouth'!AO29*$K48/12</f>
        <v>6705.3121327500003</v>
      </c>
      <c r="AQ48" s="16">
        <f>'Wave 3 Cottonmouth'!AP29*$K48/12</f>
        <v>6705.3121327500003</v>
      </c>
      <c r="AR48" s="16">
        <f>'Wave 3 Cottonmouth'!AQ29*$K48/12</f>
        <v>6705.3121327500003</v>
      </c>
      <c r="AS48" s="16">
        <f>'Wave 3 Cottonmouth'!AR29*$K48/12</f>
        <v>6705.3121327500003</v>
      </c>
      <c r="AT48" s="16">
        <f>'Wave 3 Cottonmouth'!AS29*$K48/12</f>
        <v>6705.3121327500003</v>
      </c>
      <c r="AU48" s="16">
        <f>'Wave 3 Cottonmouth'!AT29*$K48/12</f>
        <v>6705.3121327500003</v>
      </c>
      <c r="AV48" s="16">
        <f>'Wave 3 Cottonmouth'!AU29*$K48/12</f>
        <v>6705.3121327500003</v>
      </c>
      <c r="AW48" s="16">
        <f>'Wave 3 Cottonmouth'!AV29*$K48/12</f>
        <v>6705.3121327500003</v>
      </c>
      <c r="AX48" s="16">
        <f>'Wave 3 Cottonmouth'!AW29*$K48/12</f>
        <v>6705.3121327500003</v>
      </c>
      <c r="AY48" s="16">
        <f>'Wave 3 Cottonmouth'!AX29*$K48/12</f>
        <v>6705.3121327500003</v>
      </c>
      <c r="AZ48" s="16">
        <f>'Wave 3 Cottonmouth'!AY29*$K48/12</f>
        <v>6705.3121327500003</v>
      </c>
      <c r="BA48" s="16">
        <f>'Wave 3 Cottonmouth'!AZ29*$K48/12</f>
        <v>6705.3121327500003</v>
      </c>
      <c r="BB48" s="16">
        <f>'Wave 3 Cottonmouth'!BA29*$K48/12</f>
        <v>6705.3121327500003</v>
      </c>
      <c r="BC48" s="16">
        <f>'Wave 3 Cottonmouth'!BB29*$K48/12</f>
        <v>6705.3121327500003</v>
      </c>
      <c r="BD48" s="16">
        <f>'Wave 3 Cottonmouth'!BC29*$K48/12</f>
        <v>6705.3121327500003</v>
      </c>
      <c r="BE48" s="16">
        <f>'Wave 3 Cottonmouth'!BD29*$K48/12</f>
        <v>6705.3121327500003</v>
      </c>
      <c r="BF48" s="16">
        <f>'Wave 3 Cottonmouth'!BE29*$K48/12</f>
        <v>6705.3121327500003</v>
      </c>
      <c r="BG48" s="16">
        <f>'Wave 3 Cottonmouth'!BF29*$K48/12</f>
        <v>6705.3121327500003</v>
      </c>
      <c r="BH48" s="16">
        <f>'Wave 3 Cottonmouth'!BG29*$K48/12</f>
        <v>6705.3121327500003</v>
      </c>
      <c r="BI48" s="16">
        <f>'Wave 3 Cottonmouth'!BH29*$K48/12</f>
        <v>6705.3121327500003</v>
      </c>
      <c r="BJ48" s="16">
        <f>'Wave 3 Cottonmouth'!BI29*$K48/12</f>
        <v>6705.3121327500003</v>
      </c>
      <c r="BK48" s="16">
        <f>'Wave 3 Cottonmouth'!BJ29*$K48/12</f>
        <v>6705.3121327500003</v>
      </c>
      <c r="BL48" s="16">
        <f>'Wave 3 Cottonmouth'!BK29*$K48/12</f>
        <v>6705.3121327500003</v>
      </c>
      <c r="BM48" s="16">
        <f>'Wave 3 Cottonmouth'!BL29*$K48/12</f>
        <v>6705.3121327500003</v>
      </c>
      <c r="BN48" s="16">
        <f>'Wave 3 Cottonmouth'!BM29*$K48/12</f>
        <v>6705.3121327500003</v>
      </c>
      <c r="BO48" s="16">
        <f>'Wave 3 Cottonmouth'!BN29*$K48/12</f>
        <v>6705.3121327500003</v>
      </c>
      <c r="BP48" s="16">
        <f>'Wave 3 Cottonmouth'!BO29*$K48/12</f>
        <v>6705.3121327500003</v>
      </c>
      <c r="BQ48" s="16">
        <f>'Wave 3 Cottonmouth'!BP29*$K48/12</f>
        <v>6705.3121327500003</v>
      </c>
      <c r="BR48" s="16">
        <f>'Wave 3 Cottonmouth'!BQ29*$K48/12</f>
        <v>6705.3121327500003</v>
      </c>
      <c r="BS48" s="16">
        <f>'Wave 3 Cottonmouth'!BR29*$K48/12</f>
        <v>6705.3121327500003</v>
      </c>
    </row>
    <row r="50" spans="1:71" ht="15" thickBot="1" x14ac:dyDescent="0.4">
      <c r="C50" s="15"/>
      <c r="D50" s="50"/>
      <c r="J50" s="52" t="s">
        <v>132</v>
      </c>
      <c r="K50" s="65" t="s">
        <v>154</v>
      </c>
      <c r="L50" s="70">
        <f t="shared" ref="L50:BS50" si="8">SUM(L45:L49)</f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70">
        <f t="shared" si="8"/>
        <v>0</v>
      </c>
      <c r="AG50" s="70">
        <f t="shared" si="8"/>
        <v>0</v>
      </c>
      <c r="AH50" s="70">
        <f t="shared" si="8"/>
        <v>0</v>
      </c>
      <c r="AI50" s="70">
        <f t="shared" si="8"/>
        <v>0</v>
      </c>
      <c r="AJ50" s="70">
        <f t="shared" si="8"/>
        <v>316265.65842525003</v>
      </c>
      <c r="AK50" s="70">
        <f t="shared" si="8"/>
        <v>318018.57092525001</v>
      </c>
      <c r="AL50" s="70">
        <f t="shared" si="8"/>
        <v>318371.69592525001</v>
      </c>
      <c r="AM50" s="70">
        <f t="shared" si="8"/>
        <v>318853.35842525004</v>
      </c>
      <c r="AN50" s="70">
        <f t="shared" si="8"/>
        <v>319052.52092525002</v>
      </c>
      <c r="AO50" s="70">
        <f t="shared" si="8"/>
        <v>319259.44935025001</v>
      </c>
      <c r="AP50" s="70">
        <f t="shared" si="8"/>
        <v>319537.00842525001</v>
      </c>
      <c r="AQ50" s="70">
        <f t="shared" si="8"/>
        <v>319537.00842525001</v>
      </c>
      <c r="AR50" s="70">
        <f t="shared" si="8"/>
        <v>319537.00842525001</v>
      </c>
      <c r="AS50" s="70">
        <f t="shared" si="8"/>
        <v>319537.00842525001</v>
      </c>
      <c r="AT50" s="70">
        <f t="shared" si="8"/>
        <v>319537.00842525001</v>
      </c>
      <c r="AU50" s="70">
        <f t="shared" si="8"/>
        <v>319537.00842525001</v>
      </c>
      <c r="AV50" s="70">
        <f t="shared" si="8"/>
        <v>319537.00842525001</v>
      </c>
      <c r="AW50" s="70">
        <f t="shared" si="8"/>
        <v>319537.00842525001</v>
      </c>
      <c r="AX50" s="70">
        <f t="shared" si="8"/>
        <v>319537.00842525001</v>
      </c>
      <c r="AY50" s="70">
        <f t="shared" si="8"/>
        <v>319537.00842525001</v>
      </c>
      <c r="AZ50" s="70">
        <f t="shared" si="8"/>
        <v>319537.00842525001</v>
      </c>
      <c r="BA50" s="70">
        <f t="shared" si="8"/>
        <v>319537.00842525001</v>
      </c>
      <c r="BB50" s="70">
        <f t="shared" si="8"/>
        <v>319537.00842525001</v>
      </c>
      <c r="BC50" s="70">
        <f t="shared" si="8"/>
        <v>319537.00842525001</v>
      </c>
      <c r="BD50" s="70">
        <f t="shared" si="8"/>
        <v>319537.00842525001</v>
      </c>
      <c r="BE50" s="70">
        <f t="shared" si="8"/>
        <v>319537.00842525001</v>
      </c>
      <c r="BF50" s="70">
        <f t="shared" si="8"/>
        <v>319537.00842525001</v>
      </c>
      <c r="BG50" s="70">
        <f t="shared" si="8"/>
        <v>319537.00842525001</v>
      </c>
      <c r="BH50" s="70">
        <f t="shared" si="8"/>
        <v>319537.00842525001</v>
      </c>
      <c r="BI50" s="70">
        <f t="shared" si="8"/>
        <v>319537.00842525001</v>
      </c>
      <c r="BJ50" s="70">
        <f t="shared" si="8"/>
        <v>319537.00842525001</v>
      </c>
      <c r="BK50" s="70">
        <f t="shared" si="8"/>
        <v>319537.00842525001</v>
      </c>
      <c r="BL50" s="70">
        <f t="shared" si="8"/>
        <v>319537.00842525001</v>
      </c>
      <c r="BM50" s="70">
        <f t="shared" si="8"/>
        <v>319537.00842525001</v>
      </c>
      <c r="BN50" s="70">
        <f t="shared" si="8"/>
        <v>319537.00842525001</v>
      </c>
      <c r="BO50" s="70">
        <f t="shared" si="8"/>
        <v>319537.00842525001</v>
      </c>
      <c r="BP50" s="70">
        <f t="shared" si="8"/>
        <v>319537.00842525001</v>
      </c>
      <c r="BQ50" s="70">
        <f t="shared" si="8"/>
        <v>319537.00842525001</v>
      </c>
      <c r="BR50" s="70">
        <f t="shared" si="8"/>
        <v>319537.00842525001</v>
      </c>
      <c r="BS50" s="70">
        <f t="shared" si="8"/>
        <v>319537.00842525001</v>
      </c>
    </row>
    <row r="51" spans="1:71" ht="15.5" thickTop="1" thickBot="1" x14ac:dyDescent="0.4">
      <c r="C51" s="15"/>
      <c r="D51" s="50"/>
      <c r="J51" s="52" t="s">
        <v>132</v>
      </c>
      <c r="K51" s="65" t="s">
        <v>162</v>
      </c>
      <c r="L51" s="72">
        <f>L50</f>
        <v>0</v>
      </c>
      <c r="M51" s="66">
        <f t="shared" ref="M51:W51" si="9">L51+M50</f>
        <v>0</v>
      </c>
      <c r="N51" s="66">
        <f t="shared" si="9"/>
        <v>0</v>
      </c>
      <c r="O51" s="66">
        <f t="shared" si="9"/>
        <v>0</v>
      </c>
      <c r="P51" s="66">
        <f t="shared" si="9"/>
        <v>0</v>
      </c>
      <c r="Q51" s="66">
        <f t="shared" si="9"/>
        <v>0</v>
      </c>
      <c r="R51" s="66">
        <f t="shared" si="9"/>
        <v>0</v>
      </c>
      <c r="S51" s="66">
        <f t="shared" si="9"/>
        <v>0</v>
      </c>
      <c r="T51" s="66">
        <f t="shared" si="9"/>
        <v>0</v>
      </c>
      <c r="U51" s="66">
        <f t="shared" si="9"/>
        <v>0</v>
      </c>
      <c r="V51" s="66">
        <f t="shared" si="9"/>
        <v>0</v>
      </c>
      <c r="W51" s="66">
        <f t="shared" si="9"/>
        <v>0</v>
      </c>
      <c r="X51" s="72">
        <f>X50</f>
        <v>0</v>
      </c>
      <c r="Y51" s="66">
        <f t="shared" ref="Y51:AI51" si="10">X51+Y50</f>
        <v>0</v>
      </c>
      <c r="Z51" s="66">
        <f t="shared" si="10"/>
        <v>0</v>
      </c>
      <c r="AA51" s="66">
        <f t="shared" si="10"/>
        <v>0</v>
      </c>
      <c r="AB51" s="66">
        <f t="shared" si="10"/>
        <v>0</v>
      </c>
      <c r="AC51" s="66">
        <f t="shared" si="10"/>
        <v>0</v>
      </c>
      <c r="AD51" s="66">
        <f t="shared" si="10"/>
        <v>0</v>
      </c>
      <c r="AE51" s="66">
        <f t="shared" si="10"/>
        <v>0</v>
      </c>
      <c r="AF51" s="66">
        <f t="shared" si="10"/>
        <v>0</v>
      </c>
      <c r="AG51" s="66">
        <f t="shared" si="10"/>
        <v>0</v>
      </c>
      <c r="AH51" s="66">
        <f t="shared" si="10"/>
        <v>0</v>
      </c>
      <c r="AI51" s="66">
        <f t="shared" si="10"/>
        <v>0</v>
      </c>
      <c r="AJ51" s="72">
        <f>AJ50</f>
        <v>316265.65842525003</v>
      </c>
      <c r="AK51" s="66">
        <f t="shared" ref="AK51:AU51" si="11">AJ51+AK50</f>
        <v>634284.22935050004</v>
      </c>
      <c r="AL51" s="66">
        <f t="shared" si="11"/>
        <v>952655.92527574999</v>
      </c>
      <c r="AM51" s="66">
        <f t="shared" si="11"/>
        <v>1271509.283701</v>
      </c>
      <c r="AN51" s="66">
        <f t="shared" si="11"/>
        <v>1590561.8046262502</v>
      </c>
      <c r="AO51" s="66">
        <f t="shared" si="11"/>
        <v>1909821.2539765001</v>
      </c>
      <c r="AP51" s="66">
        <f t="shared" si="11"/>
        <v>2229358.2624017503</v>
      </c>
      <c r="AQ51" s="66">
        <f t="shared" si="11"/>
        <v>2548895.2708270005</v>
      </c>
      <c r="AR51" s="66">
        <f t="shared" si="11"/>
        <v>2868432.2792522507</v>
      </c>
      <c r="AS51" s="66">
        <f t="shared" si="11"/>
        <v>3187969.2876775009</v>
      </c>
      <c r="AT51" s="66">
        <f t="shared" si="11"/>
        <v>3507506.296102751</v>
      </c>
      <c r="AU51" s="66">
        <f t="shared" si="11"/>
        <v>3827043.3045280012</v>
      </c>
      <c r="AV51" s="72">
        <f>AV50</f>
        <v>319537.00842525001</v>
      </c>
      <c r="AW51" s="66">
        <f t="shared" ref="AW51:BG51" si="12">AV51+AW50</f>
        <v>639074.01685050002</v>
      </c>
      <c r="AX51" s="66">
        <f t="shared" si="12"/>
        <v>958611.02527575009</v>
      </c>
      <c r="AY51" s="66">
        <f t="shared" si="12"/>
        <v>1278148.033701</v>
      </c>
      <c r="AZ51" s="66">
        <f t="shared" si="12"/>
        <v>1597685.04212625</v>
      </c>
      <c r="BA51" s="66">
        <f t="shared" si="12"/>
        <v>1917222.0505514999</v>
      </c>
      <c r="BB51" s="66">
        <f t="shared" si="12"/>
        <v>2236759.0589767499</v>
      </c>
      <c r="BC51" s="66">
        <f t="shared" si="12"/>
        <v>2556296.0674020001</v>
      </c>
      <c r="BD51" s="66">
        <f t="shared" si="12"/>
        <v>2875833.0758272503</v>
      </c>
      <c r="BE51" s="66">
        <f t="shared" si="12"/>
        <v>3195370.0842525004</v>
      </c>
      <c r="BF51" s="66">
        <f t="shared" si="12"/>
        <v>3514907.0926777506</v>
      </c>
      <c r="BG51" s="66">
        <f t="shared" si="12"/>
        <v>3834444.1011030008</v>
      </c>
      <c r="BH51" s="72">
        <f>BH50</f>
        <v>319537.00842525001</v>
      </c>
      <c r="BI51" s="66">
        <f t="shared" ref="BI51:BS51" si="13">BH51+BI50</f>
        <v>639074.01685050002</v>
      </c>
      <c r="BJ51" s="66">
        <f t="shared" si="13"/>
        <v>958611.02527575009</v>
      </c>
      <c r="BK51" s="66">
        <f t="shared" si="13"/>
        <v>1278148.033701</v>
      </c>
      <c r="BL51" s="66">
        <f t="shared" si="13"/>
        <v>1597685.04212625</v>
      </c>
      <c r="BM51" s="66">
        <f t="shared" si="13"/>
        <v>1917222.0505514999</v>
      </c>
      <c r="BN51" s="66">
        <f t="shared" si="13"/>
        <v>2236759.0589767499</v>
      </c>
      <c r="BO51" s="66">
        <f t="shared" si="13"/>
        <v>2556296.0674020001</v>
      </c>
      <c r="BP51" s="66">
        <f t="shared" si="13"/>
        <v>2875833.0758272503</v>
      </c>
      <c r="BQ51" s="66">
        <f t="shared" si="13"/>
        <v>3195370.0842525004</v>
      </c>
      <c r="BR51" s="66">
        <f t="shared" si="13"/>
        <v>3514907.0926777506</v>
      </c>
      <c r="BS51" s="66">
        <f t="shared" si="13"/>
        <v>3834444.1011030008</v>
      </c>
    </row>
    <row r="52" spans="1:71" ht="15" thickTop="1" x14ac:dyDescent="0.35">
      <c r="C52" s="15"/>
      <c r="D52" s="50"/>
      <c r="J52" s="50"/>
      <c r="K52" s="50"/>
    </row>
    <row r="53" spans="1:71" x14ac:dyDescent="0.35">
      <c r="C53" s="15"/>
      <c r="D53" s="50"/>
      <c r="J53" s="50"/>
      <c r="K53" s="50"/>
    </row>
    <row r="54" spans="1:71" x14ac:dyDescent="0.35">
      <c r="A54" s="56" t="s">
        <v>133</v>
      </c>
      <c r="B54" s="56" t="s">
        <v>134</v>
      </c>
      <c r="C54" s="56" t="s">
        <v>136</v>
      </c>
      <c r="D54" s="56">
        <v>300</v>
      </c>
      <c r="E54" s="56" t="s">
        <v>137</v>
      </c>
      <c r="F54" s="67" t="s">
        <v>138</v>
      </c>
      <c r="G54" s="56" t="s">
        <v>139</v>
      </c>
      <c r="H54" s="56" t="s">
        <v>140</v>
      </c>
      <c r="I54" s="56" t="s">
        <v>141</v>
      </c>
      <c r="J54" s="56" t="s">
        <v>142</v>
      </c>
      <c r="K54" s="67" t="s">
        <v>156</v>
      </c>
      <c r="L54" s="59">
        <v>202401</v>
      </c>
      <c r="M54" s="59">
        <v>202402</v>
      </c>
      <c r="N54" s="59">
        <v>202403</v>
      </c>
      <c r="O54" s="59">
        <v>202404</v>
      </c>
      <c r="P54" s="59">
        <v>202405</v>
      </c>
      <c r="Q54" s="59">
        <v>202406</v>
      </c>
      <c r="R54" s="59">
        <v>202407</v>
      </c>
      <c r="S54" s="59">
        <v>202408</v>
      </c>
      <c r="T54" s="59">
        <v>202409</v>
      </c>
      <c r="U54" s="59">
        <v>202410</v>
      </c>
      <c r="V54" s="59">
        <v>202411</v>
      </c>
      <c r="W54" s="59">
        <v>202412</v>
      </c>
      <c r="X54" s="59">
        <v>202501</v>
      </c>
      <c r="Y54" s="59">
        <v>202502</v>
      </c>
      <c r="Z54" s="59">
        <v>202503</v>
      </c>
      <c r="AA54" s="59">
        <v>202504</v>
      </c>
      <c r="AB54" s="59">
        <v>202505</v>
      </c>
      <c r="AC54" s="59">
        <v>202506</v>
      </c>
      <c r="AD54" s="59">
        <v>202507</v>
      </c>
      <c r="AE54" s="59">
        <v>202508</v>
      </c>
      <c r="AF54" s="59">
        <v>202509</v>
      </c>
      <c r="AG54" s="59">
        <v>202510</v>
      </c>
      <c r="AH54" s="59">
        <v>202511</v>
      </c>
      <c r="AI54" s="59">
        <v>202512</v>
      </c>
      <c r="AJ54" s="59">
        <v>202601</v>
      </c>
      <c r="AK54" s="59">
        <v>202602</v>
      </c>
      <c r="AL54" s="59">
        <v>202603</v>
      </c>
      <c r="AM54" s="59">
        <v>202604</v>
      </c>
      <c r="AN54" s="59">
        <v>202605</v>
      </c>
      <c r="AO54" s="59">
        <v>202606</v>
      </c>
      <c r="AP54" s="59">
        <v>202607</v>
      </c>
      <c r="AQ54" s="59">
        <v>202608</v>
      </c>
      <c r="AR54" s="59">
        <v>202609</v>
      </c>
      <c r="AS54" s="59">
        <v>202610</v>
      </c>
      <c r="AT54" s="59">
        <v>202611</v>
      </c>
      <c r="AU54" s="59">
        <v>202612</v>
      </c>
      <c r="AV54" s="59">
        <v>202701</v>
      </c>
      <c r="AW54" s="59">
        <v>202702</v>
      </c>
      <c r="AX54" s="59">
        <v>202703</v>
      </c>
      <c r="AY54" s="59">
        <v>202704</v>
      </c>
      <c r="AZ54" s="59">
        <v>202705</v>
      </c>
      <c r="BA54" s="59">
        <v>202706</v>
      </c>
      <c r="BB54" s="59">
        <v>202707</v>
      </c>
      <c r="BC54" s="59">
        <v>202708</v>
      </c>
      <c r="BD54" s="59">
        <v>202709</v>
      </c>
      <c r="BE54" s="59">
        <v>202710</v>
      </c>
      <c r="BF54" s="59">
        <v>202711</v>
      </c>
      <c r="BG54" s="59">
        <v>202712</v>
      </c>
      <c r="BH54" s="59">
        <v>202801</v>
      </c>
      <c r="BI54" s="59">
        <v>202802</v>
      </c>
      <c r="BJ54" s="59">
        <v>202803</v>
      </c>
      <c r="BK54" s="59">
        <v>202804</v>
      </c>
      <c r="BL54" s="59">
        <v>202805</v>
      </c>
      <c r="BM54" s="59">
        <v>202806</v>
      </c>
      <c r="BN54" s="59">
        <v>202807</v>
      </c>
      <c r="BO54" s="59">
        <v>202808</v>
      </c>
      <c r="BP54" s="59">
        <v>202809</v>
      </c>
      <c r="BQ54" s="59">
        <v>202810</v>
      </c>
      <c r="BR54" s="59">
        <v>202811</v>
      </c>
      <c r="BS54" s="59">
        <v>202812</v>
      </c>
    </row>
    <row r="55" spans="1:71" x14ac:dyDescent="0.35">
      <c r="A55" s="15" t="str">
        <f t="shared" ref="A55:I58" si="14">A45</f>
        <v>Found on tab Solar - CM &amp; FFD</v>
      </c>
      <c r="B55" s="15" t="str">
        <f t="shared" si="14"/>
        <v>A2902172</v>
      </c>
      <c r="C55" s="15" t="str">
        <f t="shared" si="14"/>
        <v/>
      </c>
      <c r="D55" s="15">
        <f t="shared" si="14"/>
        <v>34399</v>
      </c>
      <c r="E55" s="15" t="str">
        <f t="shared" si="14"/>
        <v>NEW-15701</v>
      </c>
      <c r="F55" s="15" t="str">
        <f t="shared" si="14"/>
        <v>Cottonmouth Ranch Solar</v>
      </c>
      <c r="G55" s="15" t="str">
        <f t="shared" si="14"/>
        <v>Electric Other Production Plant</v>
      </c>
      <c r="H55" s="15" t="str">
        <f t="shared" si="14"/>
        <v>Cottonmouth Ranch Solar</v>
      </c>
      <c r="I55" s="15" t="str">
        <f t="shared" si="14"/>
        <v>Cottonmouth Ranch Solar</v>
      </c>
      <c r="J55" s="64">
        <f>'Wave 3 Cottonmouth'!K16</f>
        <v>202512</v>
      </c>
      <c r="K55" s="68">
        <v>0</v>
      </c>
      <c r="L55" s="16">
        <f t="shared" ref="L55:BS58" si="15">K55+L45</f>
        <v>0</v>
      </c>
      <c r="M55" s="16">
        <f t="shared" si="15"/>
        <v>0</v>
      </c>
      <c r="N55" s="16">
        <f t="shared" si="15"/>
        <v>0</v>
      </c>
      <c r="O55" s="16">
        <f t="shared" si="15"/>
        <v>0</v>
      </c>
      <c r="P55" s="16">
        <f t="shared" si="15"/>
        <v>0</v>
      </c>
      <c r="Q55" s="16">
        <f t="shared" si="15"/>
        <v>0</v>
      </c>
      <c r="R55" s="16">
        <f t="shared" si="15"/>
        <v>0</v>
      </c>
      <c r="S55" s="16">
        <f t="shared" si="15"/>
        <v>0</v>
      </c>
      <c r="T55" s="16">
        <f t="shared" si="15"/>
        <v>0</v>
      </c>
      <c r="U55" s="16">
        <f t="shared" si="15"/>
        <v>0</v>
      </c>
      <c r="V55" s="16">
        <f t="shared" si="15"/>
        <v>0</v>
      </c>
      <c r="W55" s="16">
        <f t="shared" si="15"/>
        <v>0</v>
      </c>
      <c r="X55" s="16">
        <f t="shared" si="15"/>
        <v>0</v>
      </c>
      <c r="Y55" s="16">
        <f t="shared" si="15"/>
        <v>0</v>
      </c>
      <c r="Z55" s="16">
        <f t="shared" si="15"/>
        <v>0</v>
      </c>
      <c r="AA55" s="16">
        <f t="shared" si="15"/>
        <v>0</v>
      </c>
      <c r="AB55" s="16">
        <f t="shared" si="15"/>
        <v>0</v>
      </c>
      <c r="AC55" s="16">
        <f t="shared" si="15"/>
        <v>0</v>
      </c>
      <c r="AD55" s="16">
        <f t="shared" si="15"/>
        <v>0</v>
      </c>
      <c r="AE55" s="16">
        <f t="shared" si="15"/>
        <v>0</v>
      </c>
      <c r="AF55" s="16">
        <f t="shared" si="15"/>
        <v>0</v>
      </c>
      <c r="AG55" s="16">
        <f t="shared" si="15"/>
        <v>0</v>
      </c>
      <c r="AH55" s="16">
        <f t="shared" si="15"/>
        <v>0</v>
      </c>
      <c r="AI55" s="16">
        <f t="shared" si="15"/>
        <v>0</v>
      </c>
      <c r="AJ55" s="16">
        <f t="shared" si="15"/>
        <v>58267.058772249984</v>
      </c>
      <c r="AK55" s="16">
        <f t="shared" si="15"/>
        <v>116534.11754449997</v>
      </c>
      <c r="AL55" s="16">
        <f t="shared" si="15"/>
        <v>174801.17631674994</v>
      </c>
      <c r="AM55" s="16">
        <f t="shared" si="15"/>
        <v>233068.23508899994</v>
      </c>
      <c r="AN55" s="16">
        <f t="shared" si="15"/>
        <v>291335.29386124993</v>
      </c>
      <c r="AO55" s="16">
        <f t="shared" si="15"/>
        <v>349602.35263349989</v>
      </c>
      <c r="AP55" s="16">
        <f t="shared" si="15"/>
        <v>407869.41140574985</v>
      </c>
      <c r="AQ55" s="16">
        <f t="shared" si="15"/>
        <v>466136.47017799981</v>
      </c>
      <c r="AR55" s="16">
        <f t="shared" si="15"/>
        <v>524403.52895024978</v>
      </c>
      <c r="AS55" s="16">
        <f t="shared" si="15"/>
        <v>582670.58772249974</v>
      </c>
      <c r="AT55" s="16">
        <f t="shared" si="15"/>
        <v>640937.6464947497</v>
      </c>
      <c r="AU55" s="16">
        <f t="shared" si="15"/>
        <v>699204.70526699966</v>
      </c>
      <c r="AV55" s="16">
        <f t="shared" si="15"/>
        <v>757471.76403924963</v>
      </c>
      <c r="AW55" s="16">
        <f t="shared" si="15"/>
        <v>815738.82281149959</v>
      </c>
      <c r="AX55" s="16">
        <f t="shared" si="15"/>
        <v>874005.88158374955</v>
      </c>
      <c r="AY55" s="16">
        <f t="shared" si="15"/>
        <v>932272.94035599951</v>
      </c>
      <c r="AZ55" s="16">
        <f t="shared" si="15"/>
        <v>990539.99912824947</v>
      </c>
      <c r="BA55" s="16">
        <f t="shared" si="15"/>
        <v>1048807.0579004996</v>
      </c>
      <c r="BB55" s="16">
        <f t="shared" si="15"/>
        <v>1107074.1166727496</v>
      </c>
      <c r="BC55" s="16">
        <f t="shared" si="15"/>
        <v>1165341.1754449997</v>
      </c>
      <c r="BD55" s="16">
        <f t="shared" si="15"/>
        <v>1223608.2342172498</v>
      </c>
      <c r="BE55" s="16">
        <f t="shared" si="15"/>
        <v>1281875.2929894999</v>
      </c>
      <c r="BF55" s="16">
        <f t="shared" si="15"/>
        <v>1340142.3517617499</v>
      </c>
      <c r="BG55" s="16">
        <f t="shared" si="15"/>
        <v>1398409.410534</v>
      </c>
      <c r="BH55" s="16">
        <f t="shared" si="15"/>
        <v>1456676.4693062501</v>
      </c>
      <c r="BI55" s="16">
        <f t="shared" si="15"/>
        <v>1514943.5280785002</v>
      </c>
      <c r="BJ55" s="16">
        <f t="shared" si="15"/>
        <v>1573210.5868507503</v>
      </c>
      <c r="BK55" s="16">
        <f t="shared" si="15"/>
        <v>1631477.6456230003</v>
      </c>
      <c r="BL55" s="16">
        <f t="shared" si="15"/>
        <v>1689744.7043952504</v>
      </c>
      <c r="BM55" s="16">
        <f t="shared" si="15"/>
        <v>1748011.7631675005</v>
      </c>
      <c r="BN55" s="16">
        <f t="shared" si="15"/>
        <v>1806278.8219397506</v>
      </c>
      <c r="BO55" s="16">
        <f t="shared" si="15"/>
        <v>1864545.8807120007</v>
      </c>
      <c r="BP55" s="16">
        <f t="shared" si="15"/>
        <v>1922812.9394842507</v>
      </c>
      <c r="BQ55" s="16">
        <f t="shared" si="15"/>
        <v>1981079.9982565008</v>
      </c>
      <c r="BR55" s="16">
        <f t="shared" si="15"/>
        <v>2039347.0570287509</v>
      </c>
      <c r="BS55" s="16">
        <f t="shared" si="15"/>
        <v>2097614.115801001</v>
      </c>
    </row>
    <row r="56" spans="1:71" x14ac:dyDescent="0.35">
      <c r="A56" s="15" t="str">
        <f t="shared" si="14"/>
        <v>Found on tab Solar - CM &amp; FFD</v>
      </c>
      <c r="B56" s="15" t="str">
        <f t="shared" si="14"/>
        <v>NEW-15701</v>
      </c>
      <c r="C56" s="15" t="str">
        <f t="shared" si="14"/>
        <v>CLEAN ENERGY &amp; EMERGING TECHNOLOGIES</v>
      </c>
      <c r="D56" s="15">
        <f t="shared" si="14"/>
        <v>34399</v>
      </c>
      <c r="E56" s="15" t="str">
        <f t="shared" si="14"/>
        <v>NEW-15701</v>
      </c>
      <c r="F56" s="15" t="str">
        <f t="shared" si="14"/>
        <v>Cottonmouth Ranch Solar</v>
      </c>
      <c r="G56" s="15" t="str">
        <f t="shared" si="14"/>
        <v>Electric Other Production Plant</v>
      </c>
      <c r="H56" s="15" t="str">
        <f t="shared" si="14"/>
        <v>Cottonmouth Ranch Solar</v>
      </c>
      <c r="I56" s="15" t="str">
        <f t="shared" si="14"/>
        <v>Cottonmouth Ranch Solar</v>
      </c>
      <c r="J56" s="64">
        <f>'Wave 3 Cottonmouth'!K17</f>
        <v>202512</v>
      </c>
      <c r="K56" s="68">
        <v>0</v>
      </c>
      <c r="L56" s="16">
        <f t="shared" si="15"/>
        <v>0</v>
      </c>
      <c r="M56" s="16">
        <f t="shared" si="15"/>
        <v>0</v>
      </c>
      <c r="N56" s="16">
        <f t="shared" si="15"/>
        <v>0</v>
      </c>
      <c r="O56" s="16">
        <f t="shared" si="15"/>
        <v>0</v>
      </c>
      <c r="P56" s="16">
        <f t="shared" si="15"/>
        <v>0</v>
      </c>
      <c r="Q56" s="16">
        <f t="shared" si="15"/>
        <v>0</v>
      </c>
      <c r="R56" s="16">
        <f t="shared" si="15"/>
        <v>0</v>
      </c>
      <c r="S56" s="16">
        <f t="shared" si="15"/>
        <v>0</v>
      </c>
      <c r="T56" s="16">
        <f t="shared" si="15"/>
        <v>0</v>
      </c>
      <c r="U56" s="16">
        <f t="shared" si="15"/>
        <v>0</v>
      </c>
      <c r="V56" s="16">
        <f t="shared" si="15"/>
        <v>0</v>
      </c>
      <c r="W56" s="16">
        <f t="shared" si="15"/>
        <v>0</v>
      </c>
      <c r="X56" s="16">
        <f t="shared" si="15"/>
        <v>0</v>
      </c>
      <c r="Y56" s="16">
        <f t="shared" si="15"/>
        <v>0</v>
      </c>
      <c r="Z56" s="16">
        <f t="shared" si="15"/>
        <v>0</v>
      </c>
      <c r="AA56" s="16">
        <f t="shared" si="15"/>
        <v>0</v>
      </c>
      <c r="AB56" s="16">
        <f t="shared" si="15"/>
        <v>0</v>
      </c>
      <c r="AC56" s="16">
        <f t="shared" si="15"/>
        <v>0</v>
      </c>
      <c r="AD56" s="16">
        <f t="shared" si="15"/>
        <v>0</v>
      </c>
      <c r="AE56" s="16">
        <f t="shared" si="15"/>
        <v>0</v>
      </c>
      <c r="AF56" s="16">
        <f t="shared" si="15"/>
        <v>0</v>
      </c>
      <c r="AG56" s="16">
        <f t="shared" si="15"/>
        <v>0</v>
      </c>
      <c r="AH56" s="16">
        <f t="shared" si="15"/>
        <v>0</v>
      </c>
      <c r="AI56" s="16">
        <f t="shared" si="15"/>
        <v>0</v>
      </c>
      <c r="AJ56" s="16">
        <f t="shared" si="15"/>
        <v>237366.83455625005</v>
      </c>
      <c r="AK56" s="16">
        <f t="shared" si="15"/>
        <v>476486.58161250007</v>
      </c>
      <c r="AL56" s="16">
        <f t="shared" si="15"/>
        <v>715959.45366875012</v>
      </c>
      <c r="AM56" s="16">
        <f t="shared" si="15"/>
        <v>955913.98822500021</v>
      </c>
      <c r="AN56" s="16">
        <f t="shared" si="15"/>
        <v>1196067.6852812502</v>
      </c>
      <c r="AO56" s="16">
        <f t="shared" si="15"/>
        <v>1436428.3107625002</v>
      </c>
      <c r="AP56" s="16">
        <f t="shared" si="15"/>
        <v>1677066.4953187502</v>
      </c>
      <c r="AQ56" s="16">
        <f t="shared" si="15"/>
        <v>1917704.6798750001</v>
      </c>
      <c r="AR56" s="16">
        <f t="shared" si="15"/>
        <v>2158342.8644312504</v>
      </c>
      <c r="AS56" s="16">
        <f t="shared" si="15"/>
        <v>2398981.0489875004</v>
      </c>
      <c r="AT56" s="16">
        <f t="shared" si="15"/>
        <v>2639619.2335437504</v>
      </c>
      <c r="AU56" s="16">
        <f t="shared" si="15"/>
        <v>2880257.4181000004</v>
      </c>
      <c r="AV56" s="16">
        <f t="shared" si="15"/>
        <v>3120895.6026562504</v>
      </c>
      <c r="AW56" s="16">
        <f t="shared" si="15"/>
        <v>3361533.7872125003</v>
      </c>
      <c r="AX56" s="16">
        <f t="shared" si="15"/>
        <v>3602171.9717687503</v>
      </c>
      <c r="AY56" s="16">
        <f t="shared" si="15"/>
        <v>3842810.1563250003</v>
      </c>
      <c r="AZ56" s="16">
        <f t="shared" si="15"/>
        <v>4083448.3408812503</v>
      </c>
      <c r="BA56" s="16">
        <f t="shared" si="15"/>
        <v>4324086.5254375003</v>
      </c>
      <c r="BB56" s="16">
        <f t="shared" si="15"/>
        <v>4564724.7099937508</v>
      </c>
      <c r="BC56" s="16">
        <f t="shared" si="15"/>
        <v>4805362.8945500012</v>
      </c>
      <c r="BD56" s="16">
        <f t="shared" si="15"/>
        <v>5046001.0791062517</v>
      </c>
      <c r="BE56" s="16">
        <f t="shared" si="15"/>
        <v>5286639.2636625022</v>
      </c>
      <c r="BF56" s="16">
        <f t="shared" si="15"/>
        <v>5527277.4482187526</v>
      </c>
      <c r="BG56" s="16">
        <f t="shared" si="15"/>
        <v>5767915.6327750031</v>
      </c>
      <c r="BH56" s="16">
        <f t="shared" si="15"/>
        <v>6008553.8173312536</v>
      </c>
      <c r="BI56" s="16">
        <f t="shared" si="15"/>
        <v>6249192.001887504</v>
      </c>
      <c r="BJ56" s="16">
        <f t="shared" si="15"/>
        <v>6489830.1864437545</v>
      </c>
      <c r="BK56" s="16">
        <f t="shared" si="15"/>
        <v>6730468.3710000049</v>
      </c>
      <c r="BL56" s="16">
        <f t="shared" si="15"/>
        <v>6971106.5555562554</v>
      </c>
      <c r="BM56" s="16">
        <f t="shared" si="15"/>
        <v>7211744.7401125059</v>
      </c>
      <c r="BN56" s="16">
        <f t="shared" si="15"/>
        <v>7452382.9246687563</v>
      </c>
      <c r="BO56" s="16">
        <f t="shared" si="15"/>
        <v>7693021.1092250068</v>
      </c>
      <c r="BP56" s="16">
        <f t="shared" si="15"/>
        <v>7933659.2937812572</v>
      </c>
      <c r="BQ56" s="16">
        <f t="shared" si="15"/>
        <v>8174297.4783375077</v>
      </c>
      <c r="BR56" s="16">
        <f t="shared" si="15"/>
        <v>8414935.6628937572</v>
      </c>
      <c r="BS56" s="16">
        <f t="shared" si="15"/>
        <v>8655573.8474500068</v>
      </c>
    </row>
    <row r="57" spans="1:71" x14ac:dyDescent="0.35">
      <c r="A57" s="15" t="str">
        <f t="shared" si="14"/>
        <v>Found on tab Solar - CM &amp; FFD</v>
      </c>
      <c r="B57" s="15" t="str">
        <f t="shared" si="14"/>
        <v>NEW-15873.1</v>
      </c>
      <c r="C57" s="15" t="str">
        <f t="shared" si="14"/>
        <v/>
      </c>
      <c r="D57" s="15" t="str">
        <f t="shared" si="14"/>
        <v>T</v>
      </c>
      <c r="E57" s="15" t="str">
        <f t="shared" si="14"/>
        <v>NEW-15873</v>
      </c>
      <c r="F57" s="15" t="str">
        <f t="shared" si="14"/>
        <v>ED Solar - Cottonmouth Solar</v>
      </c>
      <c r="G57" s="15" t="str">
        <f t="shared" si="14"/>
        <v>Electric Transmission Plant</v>
      </c>
      <c r="H57" s="15" t="str">
        <f t="shared" si="14"/>
        <v>Transmission Lines</v>
      </c>
      <c r="I57" s="15" t="str">
        <f t="shared" si="14"/>
        <v>ED Solar - Cottonmouth Solar</v>
      </c>
      <c r="J57" s="64">
        <f>'Wave 3 Cottonmouth'!K18</f>
        <v>202512</v>
      </c>
      <c r="K57" s="68">
        <v>0</v>
      </c>
      <c r="L57" s="16">
        <f t="shared" si="15"/>
        <v>0</v>
      </c>
      <c r="M57" s="16">
        <f t="shared" si="15"/>
        <v>0</v>
      </c>
      <c r="N57" s="16">
        <f t="shared" si="15"/>
        <v>0</v>
      </c>
      <c r="O57" s="16">
        <f t="shared" si="15"/>
        <v>0</v>
      </c>
      <c r="P57" s="16">
        <f t="shared" si="15"/>
        <v>0</v>
      </c>
      <c r="Q57" s="16">
        <f t="shared" si="15"/>
        <v>0</v>
      </c>
      <c r="R57" s="16">
        <f t="shared" si="15"/>
        <v>0</v>
      </c>
      <c r="S57" s="16">
        <f t="shared" si="15"/>
        <v>0</v>
      </c>
      <c r="T57" s="16">
        <f t="shared" si="15"/>
        <v>0</v>
      </c>
      <c r="U57" s="16">
        <f t="shared" si="15"/>
        <v>0</v>
      </c>
      <c r="V57" s="16">
        <f t="shared" si="15"/>
        <v>0</v>
      </c>
      <c r="W57" s="16">
        <f t="shared" si="15"/>
        <v>0</v>
      </c>
      <c r="X57" s="16">
        <f t="shared" si="15"/>
        <v>0</v>
      </c>
      <c r="Y57" s="16">
        <f t="shared" si="15"/>
        <v>0</v>
      </c>
      <c r="Z57" s="16">
        <f t="shared" si="15"/>
        <v>0</v>
      </c>
      <c r="AA57" s="16">
        <f t="shared" si="15"/>
        <v>0</v>
      </c>
      <c r="AB57" s="16">
        <f t="shared" si="15"/>
        <v>0</v>
      </c>
      <c r="AC57" s="16">
        <f t="shared" si="15"/>
        <v>0</v>
      </c>
      <c r="AD57" s="16">
        <f t="shared" si="15"/>
        <v>0</v>
      </c>
      <c r="AE57" s="16">
        <f t="shared" si="15"/>
        <v>0</v>
      </c>
      <c r="AF57" s="16">
        <f t="shared" si="15"/>
        <v>0</v>
      </c>
      <c r="AG57" s="16">
        <f t="shared" si="15"/>
        <v>0</v>
      </c>
      <c r="AH57" s="16">
        <f t="shared" si="15"/>
        <v>0</v>
      </c>
      <c r="AI57" s="16">
        <f t="shared" si="15"/>
        <v>0</v>
      </c>
      <c r="AJ57" s="16">
        <f t="shared" si="15"/>
        <v>13926.452964000004</v>
      </c>
      <c r="AK57" s="16">
        <f t="shared" si="15"/>
        <v>27852.905928000007</v>
      </c>
      <c r="AL57" s="16">
        <f t="shared" si="15"/>
        <v>41779.358892000011</v>
      </c>
      <c r="AM57" s="16">
        <f t="shared" si="15"/>
        <v>55705.811856000015</v>
      </c>
      <c r="AN57" s="16">
        <f t="shared" si="15"/>
        <v>69632.264820000011</v>
      </c>
      <c r="AO57" s="16">
        <f t="shared" si="15"/>
        <v>83558.717784000008</v>
      </c>
      <c r="AP57" s="16">
        <f t="shared" si="15"/>
        <v>97485.170748000004</v>
      </c>
      <c r="AQ57" s="16">
        <f t="shared" si="15"/>
        <v>111411.623712</v>
      </c>
      <c r="AR57" s="16">
        <f t="shared" si="15"/>
        <v>125338.076676</v>
      </c>
      <c r="AS57" s="16">
        <f t="shared" si="15"/>
        <v>139264.52963999999</v>
      </c>
      <c r="AT57" s="16">
        <f t="shared" si="15"/>
        <v>153190.98260399999</v>
      </c>
      <c r="AU57" s="16">
        <f t="shared" si="15"/>
        <v>167117.43556799999</v>
      </c>
      <c r="AV57" s="16">
        <f t="shared" si="15"/>
        <v>181043.88853199998</v>
      </c>
      <c r="AW57" s="16">
        <f t="shared" si="15"/>
        <v>194970.34149599998</v>
      </c>
      <c r="AX57" s="16">
        <f t="shared" si="15"/>
        <v>208896.79445999998</v>
      </c>
      <c r="AY57" s="16">
        <f t="shared" si="15"/>
        <v>222823.24742399997</v>
      </c>
      <c r="AZ57" s="16">
        <f t="shared" si="15"/>
        <v>236749.70038799997</v>
      </c>
      <c r="BA57" s="16">
        <f t="shared" si="15"/>
        <v>250676.15335199996</v>
      </c>
      <c r="BB57" s="16">
        <f t="shared" si="15"/>
        <v>264602.60631599999</v>
      </c>
      <c r="BC57" s="16">
        <f t="shared" si="15"/>
        <v>278529.05927999999</v>
      </c>
      <c r="BD57" s="16">
        <f t="shared" si="15"/>
        <v>292455.51224399998</v>
      </c>
      <c r="BE57" s="16">
        <f t="shared" si="15"/>
        <v>306381.96520799998</v>
      </c>
      <c r="BF57" s="16">
        <f t="shared" si="15"/>
        <v>320308.41817199998</v>
      </c>
      <c r="BG57" s="16">
        <f t="shared" si="15"/>
        <v>334234.87113599997</v>
      </c>
      <c r="BH57" s="16">
        <f t="shared" si="15"/>
        <v>348161.32409999997</v>
      </c>
      <c r="BI57" s="16">
        <f t="shared" si="15"/>
        <v>362087.77706399997</v>
      </c>
      <c r="BJ57" s="16">
        <f t="shared" si="15"/>
        <v>376014.23002799996</v>
      </c>
      <c r="BK57" s="16">
        <f t="shared" si="15"/>
        <v>389940.68299199996</v>
      </c>
      <c r="BL57" s="16">
        <f t="shared" si="15"/>
        <v>403867.13595599995</v>
      </c>
      <c r="BM57" s="16">
        <f t="shared" si="15"/>
        <v>417793.58891999995</v>
      </c>
      <c r="BN57" s="16">
        <f t="shared" si="15"/>
        <v>431720.04188399995</v>
      </c>
      <c r="BO57" s="16">
        <f t="shared" si="15"/>
        <v>445646.49484799994</v>
      </c>
      <c r="BP57" s="16">
        <f t="shared" si="15"/>
        <v>459572.94781199994</v>
      </c>
      <c r="BQ57" s="16">
        <f t="shared" si="15"/>
        <v>473499.40077599994</v>
      </c>
      <c r="BR57" s="16">
        <f t="shared" si="15"/>
        <v>487425.85373999993</v>
      </c>
      <c r="BS57" s="16">
        <f t="shared" si="15"/>
        <v>501352.30670399993</v>
      </c>
    </row>
    <row r="58" spans="1:71" x14ac:dyDescent="0.35">
      <c r="A58" s="15" t="str">
        <f t="shared" si="14"/>
        <v>Found on tab Solar - CM &amp; FFD</v>
      </c>
      <c r="B58" s="15" t="str">
        <f t="shared" si="14"/>
        <v>NEW-15873.11</v>
      </c>
      <c r="C58" s="15" t="str">
        <f t="shared" si="14"/>
        <v>CLEAN ENERGY &amp; EMERGING TECHNOLOGIES</v>
      </c>
      <c r="D58" s="15" t="str">
        <f t="shared" si="14"/>
        <v>T</v>
      </c>
      <c r="E58" s="15" t="str">
        <f t="shared" si="14"/>
        <v>NEW-15873</v>
      </c>
      <c r="F58" s="15" t="str">
        <f t="shared" si="14"/>
        <v>ED Solar - Cottonmouth Solar</v>
      </c>
      <c r="G58" s="15" t="str">
        <f t="shared" si="14"/>
        <v>Electric Transmission Plant</v>
      </c>
      <c r="H58" s="15" t="str">
        <f t="shared" si="14"/>
        <v>Transmission Lines</v>
      </c>
      <c r="I58" s="15" t="str">
        <f t="shared" si="14"/>
        <v>ED Solar - Cottonmouth Solar</v>
      </c>
      <c r="J58" s="64">
        <f>'Wave 3 Cottonmouth'!K19</f>
        <v>202512</v>
      </c>
      <c r="K58" s="68">
        <v>0</v>
      </c>
      <c r="L58" s="16">
        <f t="shared" si="15"/>
        <v>0</v>
      </c>
      <c r="M58" s="16">
        <f t="shared" si="15"/>
        <v>0</v>
      </c>
      <c r="N58" s="16">
        <f t="shared" si="15"/>
        <v>0</v>
      </c>
      <c r="O58" s="16">
        <f t="shared" si="15"/>
        <v>0</v>
      </c>
      <c r="P58" s="16">
        <f t="shared" si="15"/>
        <v>0</v>
      </c>
      <c r="Q58" s="16">
        <f t="shared" si="15"/>
        <v>0</v>
      </c>
      <c r="R58" s="16">
        <f t="shared" si="15"/>
        <v>0</v>
      </c>
      <c r="S58" s="16">
        <f t="shared" si="15"/>
        <v>0</v>
      </c>
      <c r="T58" s="16">
        <f t="shared" si="15"/>
        <v>0</v>
      </c>
      <c r="U58" s="16">
        <f t="shared" si="15"/>
        <v>0</v>
      </c>
      <c r="V58" s="16">
        <f t="shared" si="15"/>
        <v>0</v>
      </c>
      <c r="W58" s="16">
        <f t="shared" si="15"/>
        <v>0</v>
      </c>
      <c r="X58" s="16">
        <f t="shared" si="15"/>
        <v>0</v>
      </c>
      <c r="Y58" s="16">
        <f t="shared" si="15"/>
        <v>0</v>
      </c>
      <c r="Z58" s="16">
        <f t="shared" si="15"/>
        <v>0</v>
      </c>
      <c r="AA58" s="16">
        <f t="shared" si="15"/>
        <v>0</v>
      </c>
      <c r="AB58" s="16">
        <f t="shared" si="15"/>
        <v>0</v>
      </c>
      <c r="AC58" s="16">
        <f t="shared" si="15"/>
        <v>0</v>
      </c>
      <c r="AD58" s="16">
        <f t="shared" si="15"/>
        <v>0</v>
      </c>
      <c r="AE58" s="16">
        <f t="shared" si="15"/>
        <v>0</v>
      </c>
      <c r="AF58" s="16">
        <f t="shared" si="15"/>
        <v>0</v>
      </c>
      <c r="AG58" s="16">
        <f t="shared" si="15"/>
        <v>0</v>
      </c>
      <c r="AH58" s="16">
        <f t="shared" si="15"/>
        <v>0</v>
      </c>
      <c r="AI58" s="16">
        <f t="shared" si="15"/>
        <v>0</v>
      </c>
      <c r="AJ58" s="16">
        <f t="shared" si="15"/>
        <v>6705.3121327500003</v>
      </c>
      <c r="AK58" s="16">
        <f t="shared" si="15"/>
        <v>13410.624265500001</v>
      </c>
      <c r="AL58" s="16">
        <f t="shared" si="15"/>
        <v>20115.93639825</v>
      </c>
      <c r="AM58" s="16">
        <f t="shared" si="15"/>
        <v>26821.248531000001</v>
      </c>
      <c r="AN58" s="16">
        <f t="shared" si="15"/>
        <v>33526.560663750002</v>
      </c>
      <c r="AO58" s="16">
        <f t="shared" si="15"/>
        <v>40231.8727965</v>
      </c>
      <c r="AP58" s="16">
        <f t="shared" si="15"/>
        <v>46937.184929249997</v>
      </c>
      <c r="AQ58" s="16">
        <f t="shared" si="15"/>
        <v>53642.497061999995</v>
      </c>
      <c r="AR58" s="16">
        <f t="shared" si="15"/>
        <v>60347.809194749992</v>
      </c>
      <c r="AS58" s="16">
        <f t="shared" si="15"/>
        <v>67053.12132749999</v>
      </c>
      <c r="AT58" s="16">
        <f t="shared" si="15"/>
        <v>73758.433460249988</v>
      </c>
      <c r="AU58" s="16">
        <f t="shared" si="15"/>
        <v>80463.745592999985</v>
      </c>
      <c r="AV58" s="16">
        <f t="shared" si="15"/>
        <v>87169.057725749983</v>
      </c>
      <c r="AW58" s="16">
        <f t="shared" si="15"/>
        <v>93874.36985849998</v>
      </c>
      <c r="AX58" s="16">
        <f t="shared" si="15"/>
        <v>100579.68199124998</v>
      </c>
      <c r="AY58" s="16">
        <f t="shared" si="15"/>
        <v>107284.99412399998</v>
      </c>
      <c r="AZ58" s="16">
        <f t="shared" si="15"/>
        <v>113990.30625674997</v>
      </c>
      <c r="BA58" s="16">
        <f t="shared" si="15"/>
        <v>120695.61838949997</v>
      </c>
      <c r="BB58" s="16">
        <f t="shared" si="15"/>
        <v>127400.93052224997</v>
      </c>
      <c r="BC58" s="16">
        <f t="shared" si="15"/>
        <v>134106.24265499998</v>
      </c>
      <c r="BD58" s="16">
        <f t="shared" si="15"/>
        <v>140811.55478774998</v>
      </c>
      <c r="BE58" s="16">
        <f t="shared" si="15"/>
        <v>147516.86692049998</v>
      </c>
      <c r="BF58" s="16">
        <f t="shared" si="15"/>
        <v>154222.17905324997</v>
      </c>
      <c r="BG58" s="16">
        <f t="shared" si="15"/>
        <v>160927.49118599997</v>
      </c>
      <c r="BH58" s="16">
        <f t="shared" si="15"/>
        <v>167632.80331874997</v>
      </c>
      <c r="BI58" s="16">
        <f t="shared" si="15"/>
        <v>174338.11545149997</v>
      </c>
      <c r="BJ58" s="16">
        <f t="shared" si="15"/>
        <v>181043.42758424996</v>
      </c>
      <c r="BK58" s="16">
        <f t="shared" si="15"/>
        <v>187748.73971699996</v>
      </c>
      <c r="BL58" s="16">
        <f t="shared" si="15"/>
        <v>194454.05184974996</v>
      </c>
      <c r="BM58" s="16">
        <f t="shared" si="15"/>
        <v>201159.36398249996</v>
      </c>
      <c r="BN58" s="16">
        <f t="shared" si="15"/>
        <v>207864.67611524995</v>
      </c>
      <c r="BO58" s="16">
        <f t="shared" si="15"/>
        <v>214569.98824799995</v>
      </c>
      <c r="BP58" s="16">
        <f t="shared" si="15"/>
        <v>221275.30038074995</v>
      </c>
      <c r="BQ58" s="16">
        <f t="shared" si="15"/>
        <v>227980.61251349995</v>
      </c>
      <c r="BR58" s="16">
        <f t="shared" si="15"/>
        <v>234685.92464624994</v>
      </c>
      <c r="BS58" s="16">
        <f t="shared" si="15"/>
        <v>241391.23677899994</v>
      </c>
    </row>
    <row r="59" spans="1:71" x14ac:dyDescent="0.35">
      <c r="I59" s="15"/>
    </row>
    <row r="60" spans="1:71" ht="15" thickBot="1" x14ac:dyDescent="0.4">
      <c r="C60" s="15"/>
      <c r="D60" s="50"/>
      <c r="J60" s="52" t="s">
        <v>163</v>
      </c>
      <c r="K60" s="73">
        <f t="shared" ref="K60:BS60" si="16">SUM(K55:K59)</f>
        <v>0</v>
      </c>
      <c r="L60" s="73">
        <f t="shared" si="16"/>
        <v>0</v>
      </c>
      <c r="M60" s="73">
        <f t="shared" si="16"/>
        <v>0</v>
      </c>
      <c r="N60" s="73">
        <f t="shared" si="16"/>
        <v>0</v>
      </c>
      <c r="O60" s="73">
        <f t="shared" si="16"/>
        <v>0</v>
      </c>
      <c r="P60" s="73">
        <f t="shared" si="16"/>
        <v>0</v>
      </c>
      <c r="Q60" s="73">
        <f t="shared" si="16"/>
        <v>0</v>
      </c>
      <c r="R60" s="73">
        <f t="shared" si="16"/>
        <v>0</v>
      </c>
      <c r="S60" s="73">
        <f t="shared" si="16"/>
        <v>0</v>
      </c>
      <c r="T60" s="73">
        <f t="shared" si="16"/>
        <v>0</v>
      </c>
      <c r="U60" s="73">
        <f t="shared" si="16"/>
        <v>0</v>
      </c>
      <c r="V60" s="73">
        <f t="shared" si="16"/>
        <v>0</v>
      </c>
      <c r="W60" s="84">
        <f t="shared" si="16"/>
        <v>0</v>
      </c>
      <c r="X60" s="73">
        <f t="shared" si="16"/>
        <v>0</v>
      </c>
      <c r="Y60" s="73">
        <f t="shared" si="16"/>
        <v>0</v>
      </c>
      <c r="Z60" s="73">
        <f t="shared" si="16"/>
        <v>0</v>
      </c>
      <c r="AA60" s="73">
        <f t="shared" si="16"/>
        <v>0</v>
      </c>
      <c r="AB60" s="73">
        <f t="shared" si="16"/>
        <v>0</v>
      </c>
      <c r="AC60" s="73">
        <f t="shared" si="16"/>
        <v>0</v>
      </c>
      <c r="AD60" s="73">
        <f t="shared" si="16"/>
        <v>0</v>
      </c>
      <c r="AE60" s="73">
        <f t="shared" si="16"/>
        <v>0</v>
      </c>
      <c r="AF60" s="73">
        <f t="shared" si="16"/>
        <v>0</v>
      </c>
      <c r="AG60" s="73">
        <f t="shared" si="16"/>
        <v>0</v>
      </c>
      <c r="AH60" s="73">
        <f t="shared" si="16"/>
        <v>0</v>
      </c>
      <c r="AI60" s="84">
        <f t="shared" si="16"/>
        <v>0</v>
      </c>
      <c r="AJ60" s="73">
        <f t="shared" si="16"/>
        <v>316265.65842525003</v>
      </c>
      <c r="AK60" s="73">
        <f t="shared" si="16"/>
        <v>634284.22935050004</v>
      </c>
      <c r="AL60" s="73">
        <f t="shared" si="16"/>
        <v>952655.92527575023</v>
      </c>
      <c r="AM60" s="73">
        <f t="shared" si="16"/>
        <v>1271509.283701</v>
      </c>
      <c r="AN60" s="73">
        <f t="shared" si="16"/>
        <v>1590561.8046262499</v>
      </c>
      <c r="AO60" s="73">
        <f t="shared" si="16"/>
        <v>1909821.2539765001</v>
      </c>
      <c r="AP60" s="73">
        <f t="shared" si="16"/>
        <v>2229358.2624017498</v>
      </c>
      <c r="AQ60" s="73">
        <f t="shared" si="16"/>
        <v>2548895.270827</v>
      </c>
      <c r="AR60" s="73">
        <f t="shared" si="16"/>
        <v>2868432.2792522502</v>
      </c>
      <c r="AS60" s="73">
        <f t="shared" si="16"/>
        <v>3187969.2876774999</v>
      </c>
      <c r="AT60" s="73">
        <f t="shared" si="16"/>
        <v>3507506.2961027496</v>
      </c>
      <c r="AU60" s="73">
        <f t="shared" si="16"/>
        <v>3827043.3045280003</v>
      </c>
      <c r="AV60" s="73">
        <f t="shared" si="16"/>
        <v>4146580.31295325</v>
      </c>
      <c r="AW60" s="73">
        <f t="shared" si="16"/>
        <v>4466117.3213784993</v>
      </c>
      <c r="AX60" s="73">
        <f t="shared" si="16"/>
        <v>4785654.3298037499</v>
      </c>
      <c r="AY60" s="73">
        <f t="shared" si="16"/>
        <v>5105191.3382289996</v>
      </c>
      <c r="AZ60" s="73">
        <f t="shared" si="16"/>
        <v>5424728.3466542494</v>
      </c>
      <c r="BA60" s="73">
        <f t="shared" si="16"/>
        <v>5744265.3550795</v>
      </c>
      <c r="BB60" s="73">
        <f t="shared" si="16"/>
        <v>6063802.3635047507</v>
      </c>
      <c r="BC60" s="73">
        <f t="shared" si="16"/>
        <v>6383339.3719300004</v>
      </c>
      <c r="BD60" s="73">
        <f t="shared" si="16"/>
        <v>6702876.380355252</v>
      </c>
      <c r="BE60" s="73">
        <f t="shared" si="16"/>
        <v>7022413.3887805017</v>
      </c>
      <c r="BF60" s="73">
        <f t="shared" si="16"/>
        <v>7341950.3972057523</v>
      </c>
      <c r="BG60" s="73">
        <f t="shared" si="16"/>
        <v>7661487.4056310039</v>
      </c>
      <c r="BH60" s="73">
        <f t="shared" si="16"/>
        <v>7981024.4140562536</v>
      </c>
      <c r="BI60" s="73">
        <f t="shared" si="16"/>
        <v>8300561.4224815043</v>
      </c>
      <c r="BJ60" s="73">
        <f t="shared" si="16"/>
        <v>8620098.430906754</v>
      </c>
      <c r="BK60" s="73">
        <f t="shared" si="16"/>
        <v>8939635.4393320046</v>
      </c>
      <c r="BL60" s="73">
        <f t="shared" si="16"/>
        <v>9259172.4477572571</v>
      </c>
      <c r="BM60" s="73">
        <f t="shared" si="16"/>
        <v>9578709.4561825059</v>
      </c>
      <c r="BN60" s="73">
        <f t="shared" si="16"/>
        <v>9898246.4646077566</v>
      </c>
      <c r="BO60" s="73">
        <f t="shared" si="16"/>
        <v>10217783.473033007</v>
      </c>
      <c r="BP60" s="73">
        <f t="shared" si="16"/>
        <v>10537320.481458258</v>
      </c>
      <c r="BQ60" s="73">
        <f t="shared" si="16"/>
        <v>10856857.489883509</v>
      </c>
      <c r="BR60" s="73">
        <f t="shared" si="16"/>
        <v>11176394.498308757</v>
      </c>
      <c r="BS60" s="73">
        <f t="shared" si="16"/>
        <v>11495931.506734008</v>
      </c>
    </row>
    <row r="61" spans="1:71" ht="15" thickTop="1" x14ac:dyDescent="0.35">
      <c r="D61" s="50"/>
    </row>
    <row r="62" spans="1:71" x14ac:dyDescent="0.35">
      <c r="D62" s="50"/>
    </row>
    <row r="63" spans="1:71" x14ac:dyDescent="0.35">
      <c r="D63" s="50"/>
    </row>
    <row r="64" spans="1:71" x14ac:dyDescent="0.35">
      <c r="A64" s="56" t="s">
        <v>133</v>
      </c>
      <c r="B64" s="56" t="s">
        <v>134</v>
      </c>
      <c r="C64" s="56" t="s">
        <v>136</v>
      </c>
      <c r="D64" s="56">
        <v>300</v>
      </c>
      <c r="E64" s="56" t="s">
        <v>137</v>
      </c>
      <c r="F64" s="67" t="s">
        <v>138</v>
      </c>
      <c r="G64" s="56" t="s">
        <v>139</v>
      </c>
      <c r="H64" s="56" t="s">
        <v>140</v>
      </c>
      <c r="I64" s="56" t="s">
        <v>141</v>
      </c>
      <c r="J64" s="56" t="s">
        <v>142</v>
      </c>
      <c r="K64" s="67" t="s">
        <v>158</v>
      </c>
      <c r="L64" s="59">
        <v>202401</v>
      </c>
      <c r="M64" s="59">
        <v>202402</v>
      </c>
      <c r="N64" s="59">
        <v>202403</v>
      </c>
      <c r="O64" s="59">
        <v>202404</v>
      </c>
      <c r="P64" s="59">
        <v>202405</v>
      </c>
      <c r="Q64" s="59">
        <v>202406</v>
      </c>
      <c r="R64" s="59">
        <v>202407</v>
      </c>
      <c r="S64" s="59">
        <v>202408</v>
      </c>
      <c r="T64" s="59">
        <v>202409</v>
      </c>
      <c r="U64" s="59">
        <v>202410</v>
      </c>
      <c r="V64" s="59">
        <v>202411</v>
      </c>
      <c r="W64" s="59">
        <v>202412</v>
      </c>
      <c r="X64" s="59">
        <v>202501</v>
      </c>
      <c r="Y64" s="59">
        <v>202502</v>
      </c>
      <c r="Z64" s="59">
        <v>202503</v>
      </c>
      <c r="AA64" s="59">
        <v>202504</v>
      </c>
      <c r="AB64" s="59">
        <v>202505</v>
      </c>
      <c r="AC64" s="59">
        <v>202506</v>
      </c>
      <c r="AD64" s="59">
        <v>202507</v>
      </c>
      <c r="AE64" s="59">
        <v>202508</v>
      </c>
      <c r="AF64" s="59">
        <v>202509</v>
      </c>
      <c r="AG64" s="59">
        <v>202510</v>
      </c>
      <c r="AH64" s="59">
        <v>202511</v>
      </c>
      <c r="AI64" s="59">
        <v>202512</v>
      </c>
      <c r="AJ64" s="59">
        <v>202601</v>
      </c>
      <c r="AK64" s="59">
        <v>202602</v>
      </c>
      <c r="AL64" s="59">
        <v>202603</v>
      </c>
      <c r="AM64" s="59">
        <v>202604</v>
      </c>
      <c r="AN64" s="59">
        <v>202605</v>
      </c>
      <c r="AO64" s="59">
        <v>202606</v>
      </c>
      <c r="AP64" s="59">
        <v>202607</v>
      </c>
      <c r="AQ64" s="59">
        <v>202608</v>
      </c>
      <c r="AR64" s="59">
        <v>202609</v>
      </c>
      <c r="AS64" s="59">
        <v>202610</v>
      </c>
      <c r="AT64" s="59">
        <v>202611</v>
      </c>
      <c r="AU64" s="59">
        <v>202612</v>
      </c>
      <c r="AV64" s="59">
        <v>202701</v>
      </c>
      <c r="AW64" s="59">
        <v>202702</v>
      </c>
      <c r="AX64" s="59">
        <v>202703</v>
      </c>
      <c r="AY64" s="59">
        <v>202704</v>
      </c>
      <c r="AZ64" s="59">
        <v>202705</v>
      </c>
      <c r="BA64" s="59">
        <v>202706</v>
      </c>
      <c r="BB64" s="59">
        <v>202707</v>
      </c>
      <c r="BC64" s="59">
        <v>202708</v>
      </c>
      <c r="BD64" s="59">
        <v>202709</v>
      </c>
      <c r="BE64" s="59">
        <v>202710</v>
      </c>
      <c r="BF64" s="59">
        <v>202711</v>
      </c>
      <c r="BG64" s="59">
        <v>202712</v>
      </c>
      <c r="BH64" s="59">
        <v>202801</v>
      </c>
      <c r="BI64" s="59">
        <v>202802</v>
      </c>
      <c r="BJ64" s="59">
        <v>202803</v>
      </c>
      <c r="BK64" s="59">
        <v>202804</v>
      </c>
      <c r="BL64" s="59">
        <v>202805</v>
      </c>
      <c r="BM64" s="59">
        <v>202806</v>
      </c>
      <c r="BN64" s="59">
        <v>202807</v>
      </c>
      <c r="BO64" s="59">
        <v>202808</v>
      </c>
      <c r="BP64" s="59">
        <v>202809</v>
      </c>
      <c r="BQ64" s="59">
        <v>202810</v>
      </c>
      <c r="BR64" s="59">
        <v>202811</v>
      </c>
      <c r="BS64" s="59">
        <v>202812</v>
      </c>
    </row>
    <row r="65" spans="1:71" x14ac:dyDescent="0.35">
      <c r="A65" s="15" t="str">
        <f t="shared" ref="A65:J68" si="17">A55</f>
        <v>Found on tab Solar - CM &amp; FFD</v>
      </c>
      <c r="B65" s="15" t="str">
        <f t="shared" si="17"/>
        <v>A2902172</v>
      </c>
      <c r="C65" s="15" t="str">
        <f t="shared" si="17"/>
        <v/>
      </c>
      <c r="D65" s="15">
        <f t="shared" si="17"/>
        <v>34399</v>
      </c>
      <c r="E65" s="15" t="str">
        <f t="shared" si="17"/>
        <v>NEW-15701</v>
      </c>
      <c r="F65" s="15" t="str">
        <f t="shared" si="17"/>
        <v>Cottonmouth Ranch Solar</v>
      </c>
      <c r="G65" s="15" t="str">
        <f t="shared" si="17"/>
        <v>Electric Other Production Plant</v>
      </c>
      <c r="H65" s="15" t="str">
        <f t="shared" si="17"/>
        <v>Cottonmouth Ranch Solar</v>
      </c>
      <c r="I65" s="15" t="str">
        <f t="shared" si="17"/>
        <v>Cottonmouth Ranch Solar</v>
      </c>
      <c r="J65" s="15">
        <f t="shared" si="17"/>
        <v>202512</v>
      </c>
      <c r="K65" s="16">
        <f>SUM($K55:K55)/13</f>
        <v>0</v>
      </c>
      <c r="L65" s="16">
        <f>SUM($K55:L55)/13</f>
        <v>0</v>
      </c>
      <c r="M65" s="16">
        <f>SUM($K55:M55)/13</f>
        <v>0</v>
      </c>
      <c r="N65" s="16">
        <f>SUM($K55:N55)/13</f>
        <v>0</v>
      </c>
      <c r="O65" s="16">
        <f>SUM($K55:O55)/13</f>
        <v>0</v>
      </c>
      <c r="P65" s="16">
        <f>SUM($K55:P55)/13</f>
        <v>0</v>
      </c>
      <c r="Q65" s="16">
        <f>SUM($K55:Q55)/13</f>
        <v>0</v>
      </c>
      <c r="R65" s="16">
        <f>SUM($K55:R55)/13</f>
        <v>0</v>
      </c>
      <c r="S65" s="16">
        <f>SUM($K55:S55)/13</f>
        <v>0</v>
      </c>
      <c r="T65" s="16">
        <f>SUM($K55:T55)/13</f>
        <v>0</v>
      </c>
      <c r="U65" s="16">
        <f>SUM($K55:U55)/13</f>
        <v>0</v>
      </c>
      <c r="V65" s="16">
        <f>SUM($K55:V55)/13</f>
        <v>0</v>
      </c>
      <c r="W65" s="16">
        <f t="shared" ref="W65:BS68" si="18">SUM(K55:W55)/13</f>
        <v>0</v>
      </c>
      <c r="X65" s="16">
        <f t="shared" si="18"/>
        <v>0</v>
      </c>
      <c r="Y65" s="16">
        <f t="shared" si="18"/>
        <v>0</v>
      </c>
      <c r="Z65" s="16">
        <f t="shared" si="18"/>
        <v>0</v>
      </c>
      <c r="AA65" s="16">
        <f t="shared" si="18"/>
        <v>0</v>
      </c>
      <c r="AB65" s="16">
        <f t="shared" si="18"/>
        <v>0</v>
      </c>
      <c r="AC65" s="16">
        <f t="shared" si="18"/>
        <v>0</v>
      </c>
      <c r="AD65" s="16">
        <f t="shared" si="18"/>
        <v>0</v>
      </c>
      <c r="AE65" s="16">
        <f t="shared" si="18"/>
        <v>0</v>
      </c>
      <c r="AF65" s="16">
        <f t="shared" si="18"/>
        <v>0</v>
      </c>
      <c r="AG65" s="16">
        <f t="shared" si="18"/>
        <v>0</v>
      </c>
      <c r="AH65" s="16">
        <f t="shared" si="18"/>
        <v>0</v>
      </c>
      <c r="AI65" s="16">
        <f t="shared" si="18"/>
        <v>0</v>
      </c>
      <c r="AJ65" s="16">
        <f t="shared" si="18"/>
        <v>4482.0814440192298</v>
      </c>
      <c r="AK65" s="16">
        <f t="shared" si="18"/>
        <v>13446.244332057688</v>
      </c>
      <c r="AL65" s="16">
        <f t="shared" si="18"/>
        <v>26892.488664115375</v>
      </c>
      <c r="AM65" s="16">
        <f t="shared" si="18"/>
        <v>44820.814440192298</v>
      </c>
      <c r="AN65" s="16">
        <f t="shared" si="18"/>
        <v>67231.221660288444</v>
      </c>
      <c r="AO65" s="16">
        <f t="shared" si="18"/>
        <v>94123.71032440383</v>
      </c>
      <c r="AP65" s="16">
        <f t="shared" si="18"/>
        <v>125498.28043253843</v>
      </c>
      <c r="AQ65" s="16">
        <f t="shared" si="18"/>
        <v>161354.93198469229</v>
      </c>
      <c r="AR65" s="16">
        <f t="shared" si="18"/>
        <v>201693.66498086535</v>
      </c>
      <c r="AS65" s="16">
        <f t="shared" si="18"/>
        <v>246514.47942105762</v>
      </c>
      <c r="AT65" s="16">
        <f t="shared" si="18"/>
        <v>295817.37530526915</v>
      </c>
      <c r="AU65" s="16">
        <f t="shared" si="18"/>
        <v>349602.35263349989</v>
      </c>
      <c r="AV65" s="16">
        <f t="shared" si="18"/>
        <v>407869.41140574991</v>
      </c>
      <c r="AW65" s="16">
        <f t="shared" si="18"/>
        <v>466136.47017799976</v>
      </c>
      <c r="AX65" s="16">
        <f t="shared" si="18"/>
        <v>524403.52895024966</v>
      </c>
      <c r="AY65" s="16">
        <f t="shared" si="18"/>
        <v>582670.58772249974</v>
      </c>
      <c r="AZ65" s="16">
        <f t="shared" si="18"/>
        <v>640937.6464947497</v>
      </c>
      <c r="BA65" s="16">
        <f t="shared" si="18"/>
        <v>699204.70526699955</v>
      </c>
      <c r="BB65" s="16">
        <f t="shared" si="18"/>
        <v>757471.76403924963</v>
      </c>
      <c r="BC65" s="16">
        <f t="shared" si="18"/>
        <v>815738.8228114997</v>
      </c>
      <c r="BD65" s="16">
        <f t="shared" si="18"/>
        <v>874005.88158374967</v>
      </c>
      <c r="BE65" s="16">
        <f t="shared" si="18"/>
        <v>932272.94035599951</v>
      </c>
      <c r="BF65" s="16">
        <f t="shared" si="18"/>
        <v>990539.99912824971</v>
      </c>
      <c r="BG65" s="16">
        <f t="shared" si="18"/>
        <v>1048807.0579004998</v>
      </c>
      <c r="BH65" s="16">
        <f t="shared" si="18"/>
        <v>1107074.1166727496</v>
      </c>
      <c r="BI65" s="16">
        <f t="shared" si="18"/>
        <v>1165341.1754449999</v>
      </c>
      <c r="BJ65" s="16">
        <f t="shared" si="18"/>
        <v>1223608.23421725</v>
      </c>
      <c r="BK65" s="16">
        <f t="shared" si="18"/>
        <v>1281875.2929895001</v>
      </c>
      <c r="BL65" s="16">
        <f t="shared" si="18"/>
        <v>1340142.3517617499</v>
      </c>
      <c r="BM65" s="16">
        <f t="shared" si="18"/>
        <v>1398409.4105340003</v>
      </c>
      <c r="BN65" s="16">
        <f t="shared" si="18"/>
        <v>1456676.4693062503</v>
      </c>
      <c r="BO65" s="16">
        <f t="shared" si="18"/>
        <v>1514943.5280785004</v>
      </c>
      <c r="BP65" s="16">
        <f t="shared" si="18"/>
        <v>1573210.58685075</v>
      </c>
      <c r="BQ65" s="16">
        <f t="shared" si="18"/>
        <v>1631477.6456230001</v>
      </c>
      <c r="BR65" s="16">
        <f t="shared" si="18"/>
        <v>1689744.7043952507</v>
      </c>
      <c r="BS65" s="16">
        <f t="shared" si="18"/>
        <v>1748011.7631675005</v>
      </c>
    </row>
    <row r="66" spans="1:71" x14ac:dyDescent="0.35">
      <c r="A66" s="15" t="str">
        <f t="shared" si="17"/>
        <v>Found on tab Solar - CM &amp; FFD</v>
      </c>
      <c r="B66" s="15" t="str">
        <f t="shared" si="17"/>
        <v>NEW-15701</v>
      </c>
      <c r="C66" s="15" t="str">
        <f t="shared" si="17"/>
        <v>CLEAN ENERGY &amp; EMERGING TECHNOLOGIES</v>
      </c>
      <c r="D66" s="15">
        <f t="shared" si="17"/>
        <v>34399</v>
      </c>
      <c r="E66" s="15" t="str">
        <f t="shared" si="17"/>
        <v>NEW-15701</v>
      </c>
      <c r="F66" s="15" t="str">
        <f t="shared" si="17"/>
        <v>Cottonmouth Ranch Solar</v>
      </c>
      <c r="G66" s="15" t="str">
        <f t="shared" si="17"/>
        <v>Electric Other Production Plant</v>
      </c>
      <c r="H66" s="15" t="str">
        <f t="shared" si="17"/>
        <v>Cottonmouth Ranch Solar</v>
      </c>
      <c r="I66" s="15" t="str">
        <f t="shared" si="17"/>
        <v>Cottonmouth Ranch Solar</v>
      </c>
      <c r="J66" s="15">
        <f t="shared" si="17"/>
        <v>202512</v>
      </c>
      <c r="K66" s="16">
        <f>SUM($K56:K56)/13</f>
        <v>0</v>
      </c>
      <c r="L66" s="16">
        <f>SUM($K56:L56)/13</f>
        <v>0</v>
      </c>
      <c r="M66" s="16">
        <f>SUM($K56:M56)/13</f>
        <v>0</v>
      </c>
      <c r="N66" s="16">
        <f>SUM($K56:N56)/13</f>
        <v>0</v>
      </c>
      <c r="O66" s="16">
        <f>SUM($K56:O56)/13</f>
        <v>0</v>
      </c>
      <c r="P66" s="16">
        <f>SUM($K56:P56)/13</f>
        <v>0</v>
      </c>
      <c r="Q66" s="16">
        <f>SUM($K56:Q56)/13</f>
        <v>0</v>
      </c>
      <c r="R66" s="16">
        <f>SUM($K56:R56)/13</f>
        <v>0</v>
      </c>
      <c r="S66" s="16">
        <f>SUM($K56:S56)/13</f>
        <v>0</v>
      </c>
      <c r="T66" s="16">
        <f>SUM($K56:T56)/13</f>
        <v>0</v>
      </c>
      <c r="U66" s="16">
        <f>SUM($K56:U56)/13</f>
        <v>0</v>
      </c>
      <c r="V66" s="16">
        <f>SUM($K56:V56)/13</f>
        <v>0</v>
      </c>
      <c r="W66" s="16">
        <f t="shared" si="18"/>
        <v>0</v>
      </c>
      <c r="X66" s="16">
        <f t="shared" si="18"/>
        <v>0</v>
      </c>
      <c r="Y66" s="16">
        <f t="shared" si="18"/>
        <v>0</v>
      </c>
      <c r="Z66" s="16">
        <f t="shared" si="18"/>
        <v>0</v>
      </c>
      <c r="AA66" s="16">
        <f t="shared" si="18"/>
        <v>0</v>
      </c>
      <c r="AB66" s="16">
        <f t="shared" si="18"/>
        <v>0</v>
      </c>
      <c r="AC66" s="16">
        <f t="shared" si="18"/>
        <v>0</v>
      </c>
      <c r="AD66" s="16">
        <f t="shared" si="18"/>
        <v>0</v>
      </c>
      <c r="AE66" s="16">
        <f t="shared" si="18"/>
        <v>0</v>
      </c>
      <c r="AF66" s="16">
        <f t="shared" si="18"/>
        <v>0</v>
      </c>
      <c r="AG66" s="16">
        <f t="shared" si="18"/>
        <v>0</v>
      </c>
      <c r="AH66" s="16">
        <f t="shared" si="18"/>
        <v>0</v>
      </c>
      <c r="AI66" s="16">
        <f t="shared" si="18"/>
        <v>0</v>
      </c>
      <c r="AJ66" s="16">
        <f t="shared" si="18"/>
        <v>18258.987273557697</v>
      </c>
      <c r="AK66" s="16">
        <f t="shared" si="18"/>
        <v>54911.801243750015</v>
      </c>
      <c r="AL66" s="16">
        <f t="shared" si="18"/>
        <v>109985.6053721154</v>
      </c>
      <c r="AM66" s="16">
        <f t="shared" si="18"/>
        <v>183517.45062019231</v>
      </c>
      <c r="AN66" s="16">
        <f t="shared" si="18"/>
        <v>275522.65718028846</v>
      </c>
      <c r="AO66" s="16">
        <f t="shared" si="18"/>
        <v>386017.14262355771</v>
      </c>
      <c r="AP66" s="16">
        <f t="shared" si="18"/>
        <v>515022.25764807692</v>
      </c>
      <c r="AQ66" s="16">
        <f t="shared" si="18"/>
        <v>662538.00225384615</v>
      </c>
      <c r="AR66" s="16">
        <f t="shared" si="18"/>
        <v>828564.37644086545</v>
      </c>
      <c r="AS66" s="16">
        <f t="shared" si="18"/>
        <v>1013101.3802091348</v>
      </c>
      <c r="AT66" s="16">
        <f t="shared" si="18"/>
        <v>1216149.0135586539</v>
      </c>
      <c r="AU66" s="16">
        <f t="shared" si="18"/>
        <v>1437707.2764894231</v>
      </c>
      <c r="AV66" s="16">
        <f t="shared" si="18"/>
        <v>1677776.1690014424</v>
      </c>
      <c r="AW66" s="16">
        <f t="shared" si="18"/>
        <v>1918096.7038211541</v>
      </c>
      <c r="AX66" s="16">
        <f t="shared" si="18"/>
        <v>2158534.0415254808</v>
      </c>
      <c r="AY66" s="16">
        <f t="shared" si="18"/>
        <v>2399061.0186528848</v>
      </c>
      <c r="AZ66" s="16">
        <f t="shared" si="18"/>
        <v>2639640.584241827</v>
      </c>
      <c r="BA66" s="16">
        <f t="shared" si="18"/>
        <v>2880257.4181000004</v>
      </c>
      <c r="BB66" s="16">
        <f t="shared" si="18"/>
        <v>3120895.6026562504</v>
      </c>
      <c r="BC66" s="16">
        <f t="shared" si="18"/>
        <v>3361533.7872125008</v>
      </c>
      <c r="BD66" s="16">
        <f t="shared" si="18"/>
        <v>3602171.9717687508</v>
      </c>
      <c r="BE66" s="16">
        <f t="shared" si="18"/>
        <v>3842810.1563250008</v>
      </c>
      <c r="BF66" s="16">
        <f t="shared" si="18"/>
        <v>4083448.3408812508</v>
      </c>
      <c r="BG66" s="16">
        <f t="shared" si="18"/>
        <v>4324086.5254375003</v>
      </c>
      <c r="BH66" s="16">
        <f t="shared" si="18"/>
        <v>4564724.7099937508</v>
      </c>
      <c r="BI66" s="16">
        <f t="shared" si="18"/>
        <v>4805362.8945500012</v>
      </c>
      <c r="BJ66" s="16">
        <f t="shared" si="18"/>
        <v>5046001.0791062526</v>
      </c>
      <c r="BK66" s="16">
        <f t="shared" si="18"/>
        <v>5286639.2636625022</v>
      </c>
      <c r="BL66" s="16">
        <f t="shared" si="18"/>
        <v>5527277.4482187526</v>
      </c>
      <c r="BM66" s="16">
        <f t="shared" si="18"/>
        <v>5767915.632775004</v>
      </c>
      <c r="BN66" s="16">
        <f t="shared" si="18"/>
        <v>6008553.8173312536</v>
      </c>
      <c r="BO66" s="16">
        <f t="shared" si="18"/>
        <v>6249192.001887504</v>
      </c>
      <c r="BP66" s="16">
        <f t="shared" si="18"/>
        <v>6489830.1864437545</v>
      </c>
      <c r="BQ66" s="16">
        <f t="shared" si="18"/>
        <v>6730468.3710000049</v>
      </c>
      <c r="BR66" s="16">
        <f t="shared" si="18"/>
        <v>6971106.5555562545</v>
      </c>
      <c r="BS66" s="16">
        <f t="shared" si="18"/>
        <v>7211744.7401125049</v>
      </c>
    </row>
    <row r="67" spans="1:71" x14ac:dyDescent="0.35">
      <c r="A67" s="15" t="str">
        <f t="shared" si="17"/>
        <v>Found on tab Solar - CM &amp; FFD</v>
      </c>
      <c r="B67" s="15" t="str">
        <f t="shared" si="17"/>
        <v>NEW-15873.1</v>
      </c>
      <c r="C67" s="15" t="str">
        <f t="shared" si="17"/>
        <v/>
      </c>
      <c r="D67" s="15" t="str">
        <f t="shared" si="17"/>
        <v>T</v>
      </c>
      <c r="E67" s="15" t="str">
        <f t="shared" si="17"/>
        <v>NEW-15873</v>
      </c>
      <c r="F67" s="15" t="str">
        <f t="shared" si="17"/>
        <v>ED Solar - Cottonmouth Solar</v>
      </c>
      <c r="G67" s="15" t="str">
        <f t="shared" si="17"/>
        <v>Electric Transmission Plant</v>
      </c>
      <c r="H67" s="15" t="str">
        <f t="shared" si="17"/>
        <v>Transmission Lines</v>
      </c>
      <c r="I67" s="15" t="str">
        <f t="shared" si="17"/>
        <v>ED Solar - Cottonmouth Solar</v>
      </c>
      <c r="J67" s="15">
        <f t="shared" si="17"/>
        <v>202512</v>
      </c>
      <c r="K67" s="16">
        <f>SUM($K57:K57)/13</f>
        <v>0</v>
      </c>
      <c r="L67" s="16">
        <f>SUM($K57:L57)/13</f>
        <v>0</v>
      </c>
      <c r="M67" s="16">
        <f>SUM($K57:M57)/13</f>
        <v>0</v>
      </c>
      <c r="N67" s="16">
        <f>SUM($K57:N57)/13</f>
        <v>0</v>
      </c>
      <c r="O67" s="16">
        <f>SUM($K57:O57)/13</f>
        <v>0</v>
      </c>
      <c r="P67" s="16">
        <f>SUM($K57:P57)/13</f>
        <v>0</v>
      </c>
      <c r="Q67" s="16">
        <f>SUM($K57:Q57)/13</f>
        <v>0</v>
      </c>
      <c r="R67" s="16">
        <f>SUM($K57:R57)/13</f>
        <v>0</v>
      </c>
      <c r="S67" s="16">
        <f>SUM($K57:S57)/13</f>
        <v>0</v>
      </c>
      <c r="T67" s="16">
        <f>SUM($K57:T57)/13</f>
        <v>0</v>
      </c>
      <c r="U67" s="16">
        <f>SUM($K57:U57)/13</f>
        <v>0</v>
      </c>
      <c r="V67" s="16">
        <f>SUM($K57:V57)/13</f>
        <v>0</v>
      </c>
      <c r="W67" s="16">
        <f t="shared" si="18"/>
        <v>0</v>
      </c>
      <c r="X67" s="16">
        <f t="shared" si="18"/>
        <v>0</v>
      </c>
      <c r="Y67" s="16">
        <f t="shared" si="18"/>
        <v>0</v>
      </c>
      <c r="Z67" s="16">
        <f t="shared" si="18"/>
        <v>0</v>
      </c>
      <c r="AA67" s="16">
        <f t="shared" si="18"/>
        <v>0</v>
      </c>
      <c r="AB67" s="16">
        <f t="shared" si="18"/>
        <v>0</v>
      </c>
      <c r="AC67" s="16">
        <f t="shared" si="18"/>
        <v>0</v>
      </c>
      <c r="AD67" s="16">
        <f t="shared" si="18"/>
        <v>0</v>
      </c>
      <c r="AE67" s="16">
        <f t="shared" si="18"/>
        <v>0</v>
      </c>
      <c r="AF67" s="16">
        <f t="shared" si="18"/>
        <v>0</v>
      </c>
      <c r="AG67" s="16">
        <f t="shared" si="18"/>
        <v>0</v>
      </c>
      <c r="AH67" s="16">
        <f t="shared" si="18"/>
        <v>0</v>
      </c>
      <c r="AI67" s="16">
        <f t="shared" si="18"/>
        <v>0</v>
      </c>
      <c r="AJ67" s="16">
        <f t="shared" si="18"/>
        <v>1071.265612615385</v>
      </c>
      <c r="AK67" s="16">
        <f t="shared" si="18"/>
        <v>3213.7968378461546</v>
      </c>
      <c r="AL67" s="16">
        <f t="shared" si="18"/>
        <v>6427.5936756923093</v>
      </c>
      <c r="AM67" s="16">
        <f t="shared" si="18"/>
        <v>10712.656126153848</v>
      </c>
      <c r="AN67" s="16">
        <f t="shared" si="18"/>
        <v>16068.984189230772</v>
      </c>
      <c r="AO67" s="16">
        <f t="shared" si="18"/>
        <v>22496.577864923082</v>
      </c>
      <c r="AP67" s="16">
        <f t="shared" si="18"/>
        <v>29995.43715323077</v>
      </c>
      <c r="AQ67" s="16">
        <f t="shared" si="18"/>
        <v>38565.562054153845</v>
      </c>
      <c r="AR67" s="16">
        <f t="shared" si="18"/>
        <v>48206.952567692308</v>
      </c>
      <c r="AS67" s="16">
        <f t="shared" si="18"/>
        <v>58919.608693846152</v>
      </c>
      <c r="AT67" s="16">
        <f t="shared" si="18"/>
        <v>70703.530432615386</v>
      </c>
      <c r="AU67" s="16">
        <f t="shared" si="18"/>
        <v>83558.717784000008</v>
      </c>
      <c r="AV67" s="16">
        <f t="shared" si="18"/>
        <v>97485.170748000004</v>
      </c>
      <c r="AW67" s="16">
        <f t="shared" si="18"/>
        <v>111411.623712</v>
      </c>
      <c r="AX67" s="16">
        <f t="shared" si="18"/>
        <v>125338.076676</v>
      </c>
      <c r="AY67" s="16">
        <f t="shared" si="18"/>
        <v>139264.52963999999</v>
      </c>
      <c r="AZ67" s="16">
        <f t="shared" si="18"/>
        <v>153190.98260399999</v>
      </c>
      <c r="BA67" s="16">
        <f t="shared" si="18"/>
        <v>167117.43556799999</v>
      </c>
      <c r="BB67" s="16">
        <f t="shared" si="18"/>
        <v>181043.88853199998</v>
      </c>
      <c r="BC67" s="16">
        <f t="shared" si="18"/>
        <v>194970.34149600001</v>
      </c>
      <c r="BD67" s="16">
        <f t="shared" si="18"/>
        <v>208896.79446</v>
      </c>
      <c r="BE67" s="16">
        <f t="shared" si="18"/>
        <v>222823.247424</v>
      </c>
      <c r="BF67" s="16">
        <f t="shared" si="18"/>
        <v>236749.700388</v>
      </c>
      <c r="BG67" s="16">
        <f t="shared" si="18"/>
        <v>250676.15335199996</v>
      </c>
      <c r="BH67" s="16">
        <f t="shared" si="18"/>
        <v>264602.60631599999</v>
      </c>
      <c r="BI67" s="16">
        <f t="shared" si="18"/>
        <v>278529.05927999993</v>
      </c>
      <c r="BJ67" s="16">
        <f t="shared" si="18"/>
        <v>292455.51224399998</v>
      </c>
      <c r="BK67" s="16">
        <f t="shared" si="18"/>
        <v>306381.96520799992</v>
      </c>
      <c r="BL67" s="16">
        <f t="shared" si="18"/>
        <v>320308.41817199992</v>
      </c>
      <c r="BM67" s="16">
        <f t="shared" si="18"/>
        <v>334234.87113599997</v>
      </c>
      <c r="BN67" s="16">
        <f t="shared" si="18"/>
        <v>348161.32409999997</v>
      </c>
      <c r="BO67" s="16">
        <f t="shared" si="18"/>
        <v>362087.77706399997</v>
      </c>
      <c r="BP67" s="16">
        <f t="shared" si="18"/>
        <v>376014.23002800002</v>
      </c>
      <c r="BQ67" s="16">
        <f t="shared" si="18"/>
        <v>389940.68299200002</v>
      </c>
      <c r="BR67" s="16">
        <f t="shared" si="18"/>
        <v>403867.13595599995</v>
      </c>
      <c r="BS67" s="16">
        <f t="shared" si="18"/>
        <v>417793.58891999995</v>
      </c>
    </row>
    <row r="68" spans="1:71" x14ac:dyDescent="0.35">
      <c r="A68" s="15" t="str">
        <f t="shared" si="17"/>
        <v>Found on tab Solar - CM &amp; FFD</v>
      </c>
      <c r="B68" s="15" t="str">
        <f t="shared" si="17"/>
        <v>NEW-15873.11</v>
      </c>
      <c r="C68" s="15" t="str">
        <f t="shared" si="17"/>
        <v>CLEAN ENERGY &amp; EMERGING TECHNOLOGIES</v>
      </c>
      <c r="D68" s="15" t="str">
        <f t="shared" si="17"/>
        <v>T</v>
      </c>
      <c r="E68" s="15" t="str">
        <f t="shared" si="17"/>
        <v>NEW-15873</v>
      </c>
      <c r="F68" s="15" t="str">
        <f t="shared" si="17"/>
        <v>ED Solar - Cottonmouth Solar</v>
      </c>
      <c r="G68" s="15" t="str">
        <f t="shared" si="17"/>
        <v>Electric Transmission Plant</v>
      </c>
      <c r="H68" s="15" t="str">
        <f t="shared" si="17"/>
        <v>Transmission Lines</v>
      </c>
      <c r="I68" s="15" t="str">
        <f t="shared" si="17"/>
        <v>ED Solar - Cottonmouth Solar</v>
      </c>
      <c r="J68" s="15">
        <f t="shared" si="17"/>
        <v>202512</v>
      </c>
      <c r="K68" s="16">
        <f>SUM($K58:K58)/13</f>
        <v>0</v>
      </c>
      <c r="L68" s="16">
        <f>SUM($K58:L58)/13</f>
        <v>0</v>
      </c>
      <c r="M68" s="16">
        <f>SUM($K58:M58)/13</f>
        <v>0</v>
      </c>
      <c r="N68" s="16">
        <f>SUM($K58:N58)/13</f>
        <v>0</v>
      </c>
      <c r="O68" s="16">
        <f>SUM($K58:O58)/13</f>
        <v>0</v>
      </c>
      <c r="P68" s="16">
        <f>SUM($K58:P58)/13</f>
        <v>0</v>
      </c>
      <c r="Q68" s="16">
        <f>SUM($K58:Q58)/13</f>
        <v>0</v>
      </c>
      <c r="R68" s="16">
        <f>SUM($K58:R58)/13</f>
        <v>0</v>
      </c>
      <c r="S68" s="16">
        <f>SUM($K58:S58)/13</f>
        <v>0</v>
      </c>
      <c r="T68" s="16">
        <f>SUM($K58:T58)/13</f>
        <v>0</v>
      </c>
      <c r="U68" s="16">
        <f>SUM($K58:U58)/13</f>
        <v>0</v>
      </c>
      <c r="V68" s="16">
        <f>SUM($K58:V58)/13</f>
        <v>0</v>
      </c>
      <c r="W68" s="16">
        <f t="shared" si="18"/>
        <v>0</v>
      </c>
      <c r="X68" s="16">
        <f t="shared" si="18"/>
        <v>0</v>
      </c>
      <c r="Y68" s="16">
        <f t="shared" si="18"/>
        <v>0</v>
      </c>
      <c r="Z68" s="16">
        <f t="shared" si="18"/>
        <v>0</v>
      </c>
      <c r="AA68" s="16">
        <f t="shared" si="18"/>
        <v>0</v>
      </c>
      <c r="AB68" s="16">
        <f t="shared" si="18"/>
        <v>0</v>
      </c>
      <c r="AC68" s="16">
        <f t="shared" si="18"/>
        <v>0</v>
      </c>
      <c r="AD68" s="16">
        <f t="shared" si="18"/>
        <v>0</v>
      </c>
      <c r="AE68" s="16">
        <f t="shared" si="18"/>
        <v>0</v>
      </c>
      <c r="AF68" s="16">
        <f t="shared" si="18"/>
        <v>0</v>
      </c>
      <c r="AG68" s="16">
        <f t="shared" si="18"/>
        <v>0</v>
      </c>
      <c r="AH68" s="16">
        <f t="shared" si="18"/>
        <v>0</v>
      </c>
      <c r="AI68" s="16">
        <f t="shared" si="18"/>
        <v>0</v>
      </c>
      <c r="AJ68" s="16">
        <f t="shared" si="18"/>
        <v>515.79324098076927</v>
      </c>
      <c r="AK68" s="16">
        <f t="shared" si="18"/>
        <v>1547.3797229423076</v>
      </c>
      <c r="AL68" s="16">
        <f t="shared" si="18"/>
        <v>3094.7594458846152</v>
      </c>
      <c r="AM68" s="16">
        <f t="shared" si="18"/>
        <v>5157.9324098076922</v>
      </c>
      <c r="AN68" s="16">
        <f t="shared" si="18"/>
        <v>7736.8986147115393</v>
      </c>
      <c r="AO68" s="16">
        <f t="shared" si="18"/>
        <v>10831.658060596154</v>
      </c>
      <c r="AP68" s="16">
        <f t="shared" si="18"/>
        <v>14442.210747461537</v>
      </c>
      <c r="AQ68" s="16">
        <f t="shared" si="18"/>
        <v>18568.556675307689</v>
      </c>
      <c r="AR68" s="16">
        <f t="shared" si="18"/>
        <v>23210.695844134611</v>
      </c>
      <c r="AS68" s="16">
        <f t="shared" si="18"/>
        <v>28368.628253942301</v>
      </c>
      <c r="AT68" s="16">
        <f t="shared" si="18"/>
        <v>34042.353904730764</v>
      </c>
      <c r="AU68" s="16">
        <f t="shared" si="18"/>
        <v>40231.872796499993</v>
      </c>
      <c r="AV68" s="16">
        <f t="shared" si="18"/>
        <v>46937.18492924999</v>
      </c>
      <c r="AW68" s="16">
        <f t="shared" si="18"/>
        <v>53642.497061999988</v>
      </c>
      <c r="AX68" s="16">
        <f t="shared" si="18"/>
        <v>60347.809194749992</v>
      </c>
      <c r="AY68" s="16">
        <f t="shared" si="18"/>
        <v>67053.12132749999</v>
      </c>
      <c r="AZ68" s="16">
        <f t="shared" si="18"/>
        <v>73758.433460249988</v>
      </c>
      <c r="BA68" s="16">
        <f t="shared" si="18"/>
        <v>80463.745592999985</v>
      </c>
      <c r="BB68" s="16">
        <f t="shared" si="18"/>
        <v>87169.057725749983</v>
      </c>
      <c r="BC68" s="16">
        <f t="shared" si="18"/>
        <v>93874.36985849998</v>
      </c>
      <c r="BD68" s="16">
        <f t="shared" si="18"/>
        <v>100579.68199124999</v>
      </c>
      <c r="BE68" s="16">
        <f t="shared" si="18"/>
        <v>107284.99412399998</v>
      </c>
      <c r="BF68" s="16">
        <f t="shared" si="18"/>
        <v>113990.30625674999</v>
      </c>
      <c r="BG68" s="16">
        <f t="shared" si="18"/>
        <v>120695.61838949998</v>
      </c>
      <c r="BH68" s="16">
        <f t="shared" si="18"/>
        <v>127400.93052224998</v>
      </c>
      <c r="BI68" s="16">
        <f t="shared" si="18"/>
        <v>134106.24265499998</v>
      </c>
      <c r="BJ68" s="16">
        <f t="shared" si="18"/>
        <v>140811.55478774995</v>
      </c>
      <c r="BK68" s="16">
        <f t="shared" si="18"/>
        <v>147516.86692049998</v>
      </c>
      <c r="BL68" s="16">
        <f t="shared" si="18"/>
        <v>154222.17905324997</v>
      </c>
      <c r="BM68" s="16">
        <f t="shared" si="18"/>
        <v>160927.49118599997</v>
      </c>
      <c r="BN68" s="16">
        <f t="shared" si="18"/>
        <v>167632.80331874997</v>
      </c>
      <c r="BO68" s="16">
        <f t="shared" si="18"/>
        <v>174338.11545149997</v>
      </c>
      <c r="BP68" s="16">
        <f t="shared" si="18"/>
        <v>181043.42758424999</v>
      </c>
      <c r="BQ68" s="16">
        <f t="shared" si="18"/>
        <v>187748.73971699996</v>
      </c>
      <c r="BR68" s="16">
        <f t="shared" si="18"/>
        <v>194454.05184974993</v>
      </c>
      <c r="BS68" s="16">
        <f t="shared" si="18"/>
        <v>201159.36398249998</v>
      </c>
    </row>
    <row r="70" spans="1:71" ht="15" thickBot="1" x14ac:dyDescent="0.4">
      <c r="C70" s="15"/>
      <c r="D70" s="50"/>
      <c r="J70" s="52" t="s">
        <v>165</v>
      </c>
      <c r="K70" s="73">
        <f t="shared" ref="K70:BS70" si="19">SUM(K65:K69)</f>
        <v>0</v>
      </c>
      <c r="L70" s="73">
        <f t="shared" si="19"/>
        <v>0</v>
      </c>
      <c r="M70" s="73">
        <f t="shared" si="19"/>
        <v>0</v>
      </c>
      <c r="N70" s="73">
        <f t="shared" si="19"/>
        <v>0</v>
      </c>
      <c r="O70" s="73">
        <f t="shared" si="19"/>
        <v>0</v>
      </c>
      <c r="P70" s="73">
        <f t="shared" si="19"/>
        <v>0</v>
      </c>
      <c r="Q70" s="73">
        <f t="shared" si="19"/>
        <v>0</v>
      </c>
      <c r="R70" s="73">
        <f t="shared" si="19"/>
        <v>0</v>
      </c>
      <c r="S70" s="73">
        <f t="shared" si="19"/>
        <v>0</v>
      </c>
      <c r="T70" s="73">
        <f t="shared" si="19"/>
        <v>0</v>
      </c>
      <c r="U70" s="73">
        <f t="shared" si="19"/>
        <v>0</v>
      </c>
      <c r="V70" s="73">
        <f t="shared" si="19"/>
        <v>0</v>
      </c>
      <c r="W70" s="73">
        <f t="shared" si="19"/>
        <v>0</v>
      </c>
      <c r="X70" s="73">
        <f t="shared" si="19"/>
        <v>0</v>
      </c>
      <c r="Y70" s="73">
        <f t="shared" si="19"/>
        <v>0</v>
      </c>
      <c r="Z70" s="73">
        <f t="shared" si="19"/>
        <v>0</v>
      </c>
      <c r="AA70" s="73">
        <f t="shared" si="19"/>
        <v>0</v>
      </c>
      <c r="AB70" s="73">
        <f t="shared" si="19"/>
        <v>0</v>
      </c>
      <c r="AC70" s="73">
        <f t="shared" si="19"/>
        <v>0</v>
      </c>
      <c r="AD70" s="73">
        <f t="shared" si="19"/>
        <v>0</v>
      </c>
      <c r="AE70" s="73">
        <f t="shared" si="19"/>
        <v>0</v>
      </c>
      <c r="AF70" s="73">
        <f t="shared" si="19"/>
        <v>0</v>
      </c>
      <c r="AG70" s="73">
        <f t="shared" si="19"/>
        <v>0</v>
      </c>
      <c r="AH70" s="73">
        <f t="shared" si="19"/>
        <v>0</v>
      </c>
      <c r="AI70" s="84">
        <f t="shared" si="19"/>
        <v>0</v>
      </c>
      <c r="AJ70" s="73">
        <f t="shared" si="19"/>
        <v>24328.127571173081</v>
      </c>
      <c r="AK70" s="73">
        <f t="shared" si="19"/>
        <v>73119.22213659616</v>
      </c>
      <c r="AL70" s="73">
        <f t="shared" si="19"/>
        <v>146400.44715780771</v>
      </c>
      <c r="AM70" s="73">
        <f t="shared" si="19"/>
        <v>244208.85359634616</v>
      </c>
      <c r="AN70" s="73">
        <f t="shared" si="19"/>
        <v>366559.76164451923</v>
      </c>
      <c r="AO70" s="73">
        <f t="shared" si="19"/>
        <v>513469.0888734808</v>
      </c>
      <c r="AP70" s="73">
        <f t="shared" si="19"/>
        <v>684958.18598130764</v>
      </c>
      <c r="AQ70" s="73">
        <f t="shared" si="19"/>
        <v>881027.05296799995</v>
      </c>
      <c r="AR70" s="73">
        <f t="shared" si="19"/>
        <v>1101675.6898335577</v>
      </c>
      <c r="AS70" s="73">
        <f t="shared" si="19"/>
        <v>1346904.096577981</v>
      </c>
      <c r="AT70" s="73">
        <f t="shared" si="19"/>
        <v>1616712.2732012693</v>
      </c>
      <c r="AU70" s="73">
        <f t="shared" si="19"/>
        <v>1911100.2197034233</v>
      </c>
      <c r="AV70" s="73">
        <f t="shared" si="19"/>
        <v>2230067.9360844418</v>
      </c>
      <c r="AW70" s="73">
        <f t="shared" si="19"/>
        <v>2549287.294773154</v>
      </c>
      <c r="AX70" s="73">
        <f t="shared" si="19"/>
        <v>2868623.4563464806</v>
      </c>
      <c r="AY70" s="73">
        <f t="shared" si="19"/>
        <v>3188049.2573428843</v>
      </c>
      <c r="AZ70" s="73">
        <f t="shared" si="19"/>
        <v>3507527.6468008268</v>
      </c>
      <c r="BA70" s="73">
        <f t="shared" si="19"/>
        <v>3827043.3045280003</v>
      </c>
      <c r="BB70" s="73">
        <f t="shared" si="19"/>
        <v>4146580.31295325</v>
      </c>
      <c r="BC70" s="73">
        <f t="shared" si="19"/>
        <v>4466117.3213785002</v>
      </c>
      <c r="BD70" s="73">
        <f t="shared" si="19"/>
        <v>4785654.3298037509</v>
      </c>
      <c r="BE70" s="73">
        <f t="shared" si="19"/>
        <v>5105191.3382290006</v>
      </c>
      <c r="BF70" s="73">
        <f t="shared" si="19"/>
        <v>5424728.3466542503</v>
      </c>
      <c r="BG70" s="73">
        <f t="shared" si="19"/>
        <v>5744265.3550795</v>
      </c>
      <c r="BH70" s="73">
        <f t="shared" si="19"/>
        <v>6063802.3635047507</v>
      </c>
      <c r="BI70" s="73">
        <f t="shared" si="19"/>
        <v>6383339.3719300004</v>
      </c>
      <c r="BJ70" s="73">
        <f t="shared" si="19"/>
        <v>6702876.3803552529</v>
      </c>
      <c r="BK70" s="73">
        <f t="shared" si="19"/>
        <v>7022413.3887805017</v>
      </c>
      <c r="BL70" s="73">
        <f t="shared" si="19"/>
        <v>7341950.3972057523</v>
      </c>
      <c r="BM70" s="73">
        <f t="shared" si="19"/>
        <v>7661487.4056310048</v>
      </c>
      <c r="BN70" s="73">
        <f t="shared" si="19"/>
        <v>7981024.4140562536</v>
      </c>
      <c r="BO70" s="73">
        <f t="shared" si="19"/>
        <v>8300561.4224815043</v>
      </c>
      <c r="BP70" s="73">
        <f t="shared" si="19"/>
        <v>8620098.430906754</v>
      </c>
      <c r="BQ70" s="73">
        <f t="shared" si="19"/>
        <v>8939635.4393320046</v>
      </c>
      <c r="BR70" s="73">
        <f t="shared" si="19"/>
        <v>9259172.4477572571</v>
      </c>
      <c r="BS70" s="73">
        <f t="shared" si="19"/>
        <v>9578709.4561825059</v>
      </c>
    </row>
    <row r="71" spans="1:71" ht="15" thickTop="1" x14ac:dyDescent="0.35">
      <c r="C71" s="15"/>
      <c r="D71" s="50"/>
      <c r="J71" s="50"/>
      <c r="K71" s="50"/>
    </row>
  </sheetData>
  <autoFilter ref="A15:BS19" xr:uid="{0CEFC72B-9281-4571-9826-A08011AFD0E1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A35B4-3A1F-436D-A4ED-B9E051306942}">
  <sheetPr>
    <tabColor theme="7" tint="0.59999389629810485"/>
  </sheetPr>
  <dimension ref="A1:BS107"/>
  <sheetViews>
    <sheetView topLeftCell="A4" zoomScaleNormal="100" workbookViewId="0">
      <selection activeCell="J20" sqref="J20"/>
    </sheetView>
  </sheetViews>
  <sheetFormatPr defaultColWidth="9.26953125" defaultRowHeight="14.5" x14ac:dyDescent="0.35"/>
  <cols>
    <col min="1" max="1" width="35" style="51" bestFit="1" customWidth="1"/>
    <col min="2" max="6" width="13.453125" style="51" customWidth="1"/>
    <col min="7" max="7" width="36.26953125" style="51" bestFit="1" customWidth="1"/>
    <col min="8" max="9" width="13.453125" style="51" customWidth="1"/>
    <col min="10" max="10" width="34.7265625" style="51" bestFit="1" customWidth="1"/>
    <col min="11" max="11" width="13.453125" style="51" customWidth="1"/>
    <col min="12" max="22" width="9.453125" style="51" bestFit="1" customWidth="1"/>
    <col min="23" max="35" width="12.54296875" style="51" bestFit="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430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'Wave 3 English Creek'!W43</f>
        <v>49007495.600000009</v>
      </c>
      <c r="D4" s="16">
        <f>'Wave 3 English Creek'!AI43</f>
        <v>53310872.330000013</v>
      </c>
      <c r="E4" s="16">
        <f>'Wave 3 English Creek'!AU43</f>
        <v>53310872.330000013</v>
      </c>
      <c r="F4" s="16">
        <f>'Wave 3 English Creek'!BG43</f>
        <v>53310872.330000013</v>
      </c>
      <c r="G4"/>
      <c r="I4" s="16">
        <f>E4-D4</f>
        <v>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'Wave 3 English Creek'!W90</f>
        <v>0</v>
      </c>
      <c r="D5" s="16">
        <f>'Wave 3 English Creek'!AI90</f>
        <v>1551203.9854355007</v>
      </c>
      <c r="E5" s="16">
        <f>'Wave 3 English Creek'!AU90</f>
        <v>3114719.9259295017</v>
      </c>
      <c r="F5" s="16">
        <f>'Wave 3 English Creek'!BG90</f>
        <v>4678235.8664235016</v>
      </c>
      <c r="G5"/>
      <c r="K5"/>
    </row>
    <row r="6" spans="1:71" ht="15" thickBot="1" x14ac:dyDescent="0.4">
      <c r="B6" s="52" t="s">
        <v>130</v>
      </c>
      <c r="C6" s="55">
        <f>C4-C5</f>
        <v>49007495.600000009</v>
      </c>
      <c r="D6" s="55">
        <f>D4-D5</f>
        <v>51759668.344564512</v>
      </c>
      <c r="E6" s="55">
        <f>E4-E5</f>
        <v>50196152.404070511</v>
      </c>
      <c r="F6" s="55">
        <f>F4-F5</f>
        <v>48632636.463576511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'Wave 3 English Creek'!W59</f>
        <v>3769807.3538461551</v>
      </c>
      <c r="D8" s="16">
        <f>'Wave 3 English Creek'!AI59</f>
        <v>52975625.085384622</v>
      </c>
      <c r="E8" s="16">
        <f>'Wave 3 English Creek'!AU59</f>
        <v>53310872.330000006</v>
      </c>
      <c r="F8" s="16">
        <f>'Wave 3 English Creek'!BG59</f>
        <v>53310872.330000006</v>
      </c>
      <c r="G8"/>
      <c r="I8" s="16">
        <f>E8-D8</f>
        <v>335247.24461538345</v>
      </c>
      <c r="J8" s="16">
        <f>F8-E8</f>
        <v>0</v>
      </c>
      <c r="K8"/>
    </row>
    <row r="9" spans="1:71" x14ac:dyDescent="0.35">
      <c r="A9" s="52" t="s">
        <v>131</v>
      </c>
      <c r="B9" s="52" t="s">
        <v>129</v>
      </c>
      <c r="C9" s="16">
        <f>'Wave 3 English Creek'!W106</f>
        <v>0</v>
      </c>
      <c r="D9" s="16">
        <f>'Wave 3 English Creek'!AI106</f>
        <v>770405.00525425037</v>
      </c>
      <c r="E9" s="16">
        <f>'Wave 3 English Creek'!AU106</f>
        <v>2332961.9556825007</v>
      </c>
      <c r="F9" s="16">
        <f>'Wave 3 English Creek'!BG106</f>
        <v>3896477.896176503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3769807.3538461551</v>
      </c>
      <c r="D10" s="77">
        <f>D8-D9</f>
        <v>52205220.080130368</v>
      </c>
      <c r="E10" s="55">
        <f>E8-E9</f>
        <v>50977910.374317504</v>
      </c>
      <c r="F10" s="55">
        <f>F8-F9</f>
        <v>49414394.433823504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'Wave 3 English Creek'!W75</f>
        <v>0</v>
      </c>
      <c r="D12" s="16">
        <f>'Wave 3 English Creek'!AI75</f>
        <v>1551203.9854355</v>
      </c>
      <c r="E12" s="16">
        <f>'Wave 3 English Creek'!AU75</f>
        <v>1563515.9404940002</v>
      </c>
      <c r="F12" s="16">
        <f>'Wave 3 English Creek'!BG75</f>
        <v>1563515.9404940002</v>
      </c>
      <c r="G12"/>
      <c r="I12" s="16">
        <f>E12-D12</f>
        <v>12311.955058500171</v>
      </c>
      <c r="J12" s="16">
        <f>F12-E12</f>
        <v>0</v>
      </c>
      <c r="K12"/>
    </row>
    <row r="14" spans="1:71" x14ac:dyDescent="0.35">
      <c r="D14" s="79">
        <f>+D4-C4</f>
        <v>4303376.7300000042</v>
      </c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67">
        <v>300</v>
      </c>
      <c r="F15" s="67" t="s">
        <v>137</v>
      </c>
      <c r="G15" s="6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215</v>
      </c>
      <c r="B16" s="60" t="s">
        <v>450</v>
      </c>
      <c r="C16" s="61" t="s">
        <v>145</v>
      </c>
      <c r="D16" s="61" t="s">
        <v>169</v>
      </c>
      <c r="E16" s="82">
        <v>39700</v>
      </c>
      <c r="F16" s="82" t="s">
        <v>451</v>
      </c>
      <c r="G16" s="82" t="s">
        <v>452</v>
      </c>
      <c r="H16" s="63" t="s">
        <v>174</v>
      </c>
      <c r="I16" s="63" t="s">
        <v>248</v>
      </c>
      <c r="J16" s="63" t="s">
        <v>452</v>
      </c>
      <c r="K16" s="64">
        <v>202412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65688.460000000006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215</v>
      </c>
      <c r="B17" s="60" t="s">
        <v>453</v>
      </c>
      <c r="C17" s="61" t="s">
        <v>145</v>
      </c>
      <c r="D17" s="61" t="s">
        <v>169</v>
      </c>
      <c r="E17" s="82">
        <v>34399</v>
      </c>
      <c r="F17" s="82" t="s">
        <v>454</v>
      </c>
      <c r="G17" s="82" t="s">
        <v>455</v>
      </c>
      <c r="H17" s="63" t="s">
        <v>148</v>
      </c>
      <c r="I17" s="63" t="s">
        <v>456</v>
      </c>
      <c r="J17" s="63" t="s">
        <v>455</v>
      </c>
      <c r="K17" s="64">
        <v>202412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312360.27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215</v>
      </c>
      <c r="B18" s="60" t="s">
        <v>457</v>
      </c>
      <c r="C18" s="61" t="s">
        <v>145</v>
      </c>
      <c r="D18" s="61" t="s">
        <v>169</v>
      </c>
      <c r="E18" s="82">
        <v>34399</v>
      </c>
      <c r="F18" s="82" t="s">
        <v>454</v>
      </c>
      <c r="G18" s="82" t="s">
        <v>455</v>
      </c>
      <c r="H18" s="63" t="s">
        <v>148</v>
      </c>
      <c r="I18" s="63" t="s">
        <v>456</v>
      </c>
      <c r="J18" s="63" t="s">
        <v>455</v>
      </c>
      <c r="K18" s="64">
        <v>202412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38845749.340000011</v>
      </c>
      <c r="X18" s="16">
        <v>4248539.2800000012</v>
      </c>
      <c r="Y18" s="16">
        <v>54837.45000000298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215</v>
      </c>
      <c r="B19" s="60" t="s">
        <v>458</v>
      </c>
      <c r="C19" s="61" t="s">
        <v>145</v>
      </c>
      <c r="D19" s="61" t="s">
        <v>189</v>
      </c>
      <c r="E19" s="82">
        <v>39700</v>
      </c>
      <c r="F19" s="82" t="s">
        <v>451</v>
      </c>
      <c r="G19" s="82" t="s">
        <v>452</v>
      </c>
      <c r="H19" s="63" t="s">
        <v>174</v>
      </c>
      <c r="I19" s="63" t="s">
        <v>248</v>
      </c>
      <c r="J19" s="63" t="s">
        <v>452</v>
      </c>
      <c r="K19" s="64">
        <v>202412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1031.1300000000001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442</v>
      </c>
      <c r="B20" s="60" t="s">
        <v>459</v>
      </c>
      <c r="C20" s="61" t="s">
        <v>145</v>
      </c>
      <c r="D20" s="61" t="s">
        <v>146</v>
      </c>
      <c r="E20" s="82">
        <v>34099</v>
      </c>
      <c r="F20" s="82" t="s">
        <v>460</v>
      </c>
      <c r="G20" s="82" t="s">
        <v>461</v>
      </c>
      <c r="H20" s="63" t="s">
        <v>148</v>
      </c>
      <c r="I20" s="63" t="s">
        <v>456</v>
      </c>
      <c r="J20" s="63" t="s">
        <v>461</v>
      </c>
      <c r="K20" s="64">
        <v>202412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6693640.7999999989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215</v>
      </c>
      <c r="B21" s="60" t="s">
        <v>462</v>
      </c>
      <c r="C21" s="61" t="s">
        <v>145</v>
      </c>
      <c r="D21" s="61" t="s">
        <v>189</v>
      </c>
      <c r="E21" s="82" t="s">
        <v>178</v>
      </c>
      <c r="F21" s="82" t="s">
        <v>451</v>
      </c>
      <c r="G21" s="82" t="s">
        <v>452</v>
      </c>
      <c r="H21" s="63" t="s">
        <v>181</v>
      </c>
      <c r="I21" s="63" t="s">
        <v>182</v>
      </c>
      <c r="J21" s="63" t="s">
        <v>452</v>
      </c>
      <c r="K21" s="64">
        <v>202412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3080651.8100000005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215</v>
      </c>
      <c r="B22" s="60" t="s">
        <v>463</v>
      </c>
      <c r="C22" s="61" t="s">
        <v>145</v>
      </c>
      <c r="D22" s="61" t="s">
        <v>205</v>
      </c>
      <c r="E22" s="82" t="s">
        <v>178</v>
      </c>
      <c r="F22" s="82" t="s">
        <v>451</v>
      </c>
      <c r="G22" s="82" t="s">
        <v>452</v>
      </c>
      <c r="H22" s="63" t="s">
        <v>181</v>
      </c>
      <c r="I22" s="63" t="s">
        <v>186</v>
      </c>
      <c r="J22" s="63" t="s">
        <v>452</v>
      </c>
      <c r="K22" s="64">
        <v>202412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561.0100000000001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215</v>
      </c>
      <c r="B23" s="60" t="s">
        <v>464</v>
      </c>
      <c r="C23" s="61" t="s">
        <v>145</v>
      </c>
      <c r="D23" s="61" t="s">
        <v>192</v>
      </c>
      <c r="E23" s="82" t="s">
        <v>178</v>
      </c>
      <c r="F23" s="82" t="s">
        <v>451</v>
      </c>
      <c r="G23" s="82" t="s">
        <v>452</v>
      </c>
      <c r="H23" s="63" t="s">
        <v>181</v>
      </c>
      <c r="I23" s="63" t="s">
        <v>186</v>
      </c>
      <c r="J23" s="63" t="s">
        <v>452</v>
      </c>
      <c r="K23" s="64">
        <v>202412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6596.829999999999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15" t="s">
        <v>215</v>
      </c>
      <c r="B24" s="60" t="s">
        <v>465</v>
      </c>
      <c r="C24" s="61" t="s">
        <v>145</v>
      </c>
      <c r="D24" s="61" t="s">
        <v>205</v>
      </c>
      <c r="E24" s="82" t="s">
        <v>178</v>
      </c>
      <c r="F24" s="82" t="s">
        <v>451</v>
      </c>
      <c r="G24" s="82" t="s">
        <v>452</v>
      </c>
      <c r="H24" s="63" t="s">
        <v>181</v>
      </c>
      <c r="I24" s="63" t="s">
        <v>186</v>
      </c>
      <c r="J24" s="63" t="s">
        <v>452</v>
      </c>
      <c r="K24" s="64">
        <v>202412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307.74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15" t="s">
        <v>215</v>
      </c>
      <c r="B25" s="60" t="s">
        <v>454</v>
      </c>
      <c r="C25" s="61" t="s">
        <v>145</v>
      </c>
      <c r="D25" s="61" t="s">
        <v>235</v>
      </c>
      <c r="E25" s="82">
        <v>34399</v>
      </c>
      <c r="F25" s="82" t="s">
        <v>454</v>
      </c>
      <c r="G25" s="82" t="s">
        <v>455</v>
      </c>
      <c r="H25" s="63" t="s">
        <v>148</v>
      </c>
      <c r="I25" s="63" t="s">
        <v>456</v>
      </c>
      <c r="J25" s="63" t="s">
        <v>455</v>
      </c>
      <c r="K25" s="64">
        <v>202412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908.21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E26" s="50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</row>
    <row r="27" spans="1:71" ht="15" thickBot="1" x14ac:dyDescent="0.4">
      <c r="E27" s="50"/>
      <c r="J27" s="52" t="s">
        <v>153</v>
      </c>
      <c r="K27" s="65" t="s">
        <v>154</v>
      </c>
      <c r="L27" s="55">
        <f t="shared" ref="L27:BS27" si="0">SUM(L16:L26)</f>
        <v>0</v>
      </c>
      <c r="M27" s="55">
        <f t="shared" si="0"/>
        <v>0</v>
      </c>
      <c r="N27" s="55">
        <f t="shared" si="0"/>
        <v>0</v>
      </c>
      <c r="O27" s="55">
        <f t="shared" si="0"/>
        <v>0</v>
      </c>
      <c r="P27" s="55">
        <f t="shared" si="0"/>
        <v>0</v>
      </c>
      <c r="Q27" s="55">
        <f t="shared" si="0"/>
        <v>0</v>
      </c>
      <c r="R27" s="55">
        <f t="shared" si="0"/>
        <v>0</v>
      </c>
      <c r="S27" s="55">
        <f t="shared" si="0"/>
        <v>0</v>
      </c>
      <c r="T27" s="55">
        <f t="shared" si="0"/>
        <v>0</v>
      </c>
      <c r="U27" s="55">
        <f t="shared" si="0"/>
        <v>0</v>
      </c>
      <c r="V27" s="55">
        <f t="shared" si="0"/>
        <v>0</v>
      </c>
      <c r="W27" s="55">
        <f t="shared" si="0"/>
        <v>49007495.600000009</v>
      </c>
      <c r="X27" s="55">
        <f t="shared" si="0"/>
        <v>4248539.2800000012</v>
      </c>
      <c r="Y27" s="55">
        <f t="shared" si="0"/>
        <v>54837.45000000298</v>
      </c>
      <c r="Z27" s="55">
        <f t="shared" si="0"/>
        <v>0</v>
      </c>
      <c r="AA27" s="55">
        <f t="shared" si="0"/>
        <v>0</v>
      </c>
      <c r="AB27" s="55">
        <f t="shared" si="0"/>
        <v>0</v>
      </c>
      <c r="AC27" s="55">
        <f t="shared" si="0"/>
        <v>0</v>
      </c>
      <c r="AD27" s="55">
        <f t="shared" si="0"/>
        <v>0</v>
      </c>
      <c r="AE27" s="55">
        <f t="shared" si="0"/>
        <v>0</v>
      </c>
      <c r="AF27" s="55">
        <f t="shared" si="0"/>
        <v>0</v>
      </c>
      <c r="AG27" s="55">
        <f t="shared" si="0"/>
        <v>0</v>
      </c>
      <c r="AH27" s="55">
        <f t="shared" si="0"/>
        <v>0</v>
      </c>
      <c r="AI27" s="55">
        <f t="shared" si="0"/>
        <v>0</v>
      </c>
      <c r="AJ27" s="55">
        <f t="shared" si="0"/>
        <v>0</v>
      </c>
      <c r="AK27" s="55">
        <f t="shared" si="0"/>
        <v>0</v>
      </c>
      <c r="AL27" s="55">
        <f t="shared" si="0"/>
        <v>0</v>
      </c>
      <c r="AM27" s="55">
        <f t="shared" si="0"/>
        <v>0</v>
      </c>
      <c r="AN27" s="55">
        <f t="shared" si="0"/>
        <v>0</v>
      </c>
      <c r="AO27" s="55">
        <f t="shared" si="0"/>
        <v>0</v>
      </c>
      <c r="AP27" s="55">
        <f t="shared" si="0"/>
        <v>0</v>
      </c>
      <c r="AQ27" s="55">
        <f t="shared" si="0"/>
        <v>0</v>
      </c>
      <c r="AR27" s="55">
        <f t="shared" si="0"/>
        <v>0</v>
      </c>
      <c r="AS27" s="55">
        <f t="shared" si="0"/>
        <v>0</v>
      </c>
      <c r="AT27" s="55">
        <f t="shared" si="0"/>
        <v>0</v>
      </c>
      <c r="AU27" s="55">
        <f t="shared" si="0"/>
        <v>0</v>
      </c>
      <c r="AV27" s="55">
        <f t="shared" si="0"/>
        <v>0</v>
      </c>
      <c r="AW27" s="55">
        <f t="shared" si="0"/>
        <v>0</v>
      </c>
      <c r="AX27" s="55">
        <f t="shared" si="0"/>
        <v>0</v>
      </c>
      <c r="AY27" s="55">
        <f t="shared" si="0"/>
        <v>0</v>
      </c>
      <c r="AZ27" s="55">
        <f t="shared" si="0"/>
        <v>0</v>
      </c>
      <c r="BA27" s="55">
        <f t="shared" si="0"/>
        <v>0</v>
      </c>
      <c r="BB27" s="55">
        <f t="shared" si="0"/>
        <v>0</v>
      </c>
      <c r="BC27" s="55">
        <f t="shared" si="0"/>
        <v>0</v>
      </c>
      <c r="BD27" s="55">
        <f t="shared" si="0"/>
        <v>0</v>
      </c>
      <c r="BE27" s="55">
        <f t="shared" si="0"/>
        <v>0</v>
      </c>
      <c r="BF27" s="55">
        <f t="shared" si="0"/>
        <v>0</v>
      </c>
      <c r="BG27" s="55">
        <f t="shared" si="0"/>
        <v>0</v>
      </c>
      <c r="BH27" s="55">
        <f t="shared" si="0"/>
        <v>0</v>
      </c>
      <c r="BI27" s="55">
        <f t="shared" si="0"/>
        <v>0</v>
      </c>
      <c r="BJ27" s="55">
        <f t="shared" si="0"/>
        <v>0</v>
      </c>
      <c r="BK27" s="55">
        <f t="shared" si="0"/>
        <v>0</v>
      </c>
      <c r="BL27" s="55">
        <f t="shared" si="0"/>
        <v>0</v>
      </c>
      <c r="BM27" s="55">
        <f t="shared" si="0"/>
        <v>0</v>
      </c>
      <c r="BN27" s="55">
        <f t="shared" si="0"/>
        <v>0</v>
      </c>
      <c r="BO27" s="55">
        <f t="shared" si="0"/>
        <v>0</v>
      </c>
      <c r="BP27" s="55">
        <f t="shared" si="0"/>
        <v>0</v>
      </c>
      <c r="BQ27" s="55">
        <f t="shared" si="0"/>
        <v>0</v>
      </c>
      <c r="BR27" s="55">
        <f t="shared" si="0"/>
        <v>0</v>
      </c>
      <c r="BS27" s="55">
        <f t="shared" si="0"/>
        <v>0</v>
      </c>
    </row>
    <row r="28" spans="1:71" ht="15.5" thickTop="1" thickBot="1" x14ac:dyDescent="0.4">
      <c r="E28" s="50"/>
      <c r="J28" s="52" t="s">
        <v>153</v>
      </c>
      <c r="K28" s="65" t="s">
        <v>155</v>
      </c>
      <c r="L28" s="66">
        <f>L27</f>
        <v>0</v>
      </c>
      <c r="M28" s="66">
        <f t="shared" ref="M28:BS28" si="1">L28+M27</f>
        <v>0</v>
      </c>
      <c r="N28" s="66">
        <f t="shared" si="1"/>
        <v>0</v>
      </c>
      <c r="O28" s="66">
        <f t="shared" si="1"/>
        <v>0</v>
      </c>
      <c r="P28" s="66">
        <f t="shared" si="1"/>
        <v>0</v>
      </c>
      <c r="Q28" s="66">
        <f t="shared" si="1"/>
        <v>0</v>
      </c>
      <c r="R28" s="66">
        <f t="shared" si="1"/>
        <v>0</v>
      </c>
      <c r="S28" s="66">
        <f t="shared" si="1"/>
        <v>0</v>
      </c>
      <c r="T28" s="66">
        <f t="shared" si="1"/>
        <v>0</v>
      </c>
      <c r="U28" s="66">
        <f t="shared" si="1"/>
        <v>0</v>
      </c>
      <c r="V28" s="66">
        <f t="shared" si="1"/>
        <v>0</v>
      </c>
      <c r="W28" s="66">
        <f t="shared" si="1"/>
        <v>49007495.600000009</v>
      </c>
      <c r="X28" s="66">
        <f t="shared" si="1"/>
        <v>53256034.88000001</v>
      </c>
      <c r="Y28" s="66">
        <f t="shared" si="1"/>
        <v>53310872.330000013</v>
      </c>
      <c r="Z28" s="66">
        <f t="shared" si="1"/>
        <v>53310872.330000013</v>
      </c>
      <c r="AA28" s="66">
        <f t="shared" si="1"/>
        <v>53310872.330000013</v>
      </c>
      <c r="AB28" s="66">
        <f t="shared" si="1"/>
        <v>53310872.330000013</v>
      </c>
      <c r="AC28" s="66">
        <f t="shared" si="1"/>
        <v>53310872.330000013</v>
      </c>
      <c r="AD28" s="66">
        <f t="shared" si="1"/>
        <v>53310872.330000013</v>
      </c>
      <c r="AE28" s="66">
        <f t="shared" si="1"/>
        <v>53310872.330000013</v>
      </c>
      <c r="AF28" s="66">
        <f t="shared" si="1"/>
        <v>53310872.330000013</v>
      </c>
      <c r="AG28" s="66">
        <f t="shared" si="1"/>
        <v>53310872.330000013</v>
      </c>
      <c r="AH28" s="66">
        <f t="shared" si="1"/>
        <v>53310872.330000013</v>
      </c>
      <c r="AI28" s="66">
        <f t="shared" si="1"/>
        <v>53310872.330000013</v>
      </c>
      <c r="AJ28" s="66">
        <f t="shared" si="1"/>
        <v>53310872.330000013</v>
      </c>
      <c r="AK28" s="66">
        <f t="shared" si="1"/>
        <v>53310872.330000013</v>
      </c>
      <c r="AL28" s="66">
        <f t="shared" si="1"/>
        <v>53310872.330000013</v>
      </c>
      <c r="AM28" s="66">
        <f t="shared" si="1"/>
        <v>53310872.330000013</v>
      </c>
      <c r="AN28" s="66">
        <f t="shared" si="1"/>
        <v>53310872.330000013</v>
      </c>
      <c r="AO28" s="66">
        <f t="shared" si="1"/>
        <v>53310872.330000013</v>
      </c>
      <c r="AP28" s="66">
        <f t="shared" si="1"/>
        <v>53310872.330000013</v>
      </c>
      <c r="AQ28" s="66">
        <f t="shared" si="1"/>
        <v>53310872.330000013</v>
      </c>
      <c r="AR28" s="66">
        <f t="shared" si="1"/>
        <v>53310872.330000013</v>
      </c>
      <c r="AS28" s="66">
        <f t="shared" si="1"/>
        <v>53310872.330000013</v>
      </c>
      <c r="AT28" s="66">
        <f t="shared" si="1"/>
        <v>53310872.330000013</v>
      </c>
      <c r="AU28" s="66">
        <f t="shared" si="1"/>
        <v>53310872.330000013</v>
      </c>
      <c r="AV28" s="66">
        <f t="shared" si="1"/>
        <v>53310872.330000013</v>
      </c>
      <c r="AW28" s="66">
        <f t="shared" si="1"/>
        <v>53310872.330000013</v>
      </c>
      <c r="AX28" s="66">
        <f t="shared" si="1"/>
        <v>53310872.330000013</v>
      </c>
      <c r="AY28" s="66">
        <f t="shared" si="1"/>
        <v>53310872.330000013</v>
      </c>
      <c r="AZ28" s="66">
        <f t="shared" si="1"/>
        <v>53310872.330000013</v>
      </c>
      <c r="BA28" s="66">
        <f t="shared" si="1"/>
        <v>53310872.330000013</v>
      </c>
      <c r="BB28" s="66">
        <f t="shared" si="1"/>
        <v>53310872.330000013</v>
      </c>
      <c r="BC28" s="66">
        <f t="shared" si="1"/>
        <v>53310872.330000013</v>
      </c>
      <c r="BD28" s="66">
        <f t="shared" si="1"/>
        <v>53310872.330000013</v>
      </c>
      <c r="BE28" s="66">
        <f t="shared" si="1"/>
        <v>53310872.330000013</v>
      </c>
      <c r="BF28" s="66">
        <f t="shared" si="1"/>
        <v>53310872.330000013</v>
      </c>
      <c r="BG28" s="66">
        <f t="shared" si="1"/>
        <v>53310872.330000013</v>
      </c>
      <c r="BH28" s="66">
        <f t="shared" si="1"/>
        <v>53310872.330000013</v>
      </c>
      <c r="BI28" s="66">
        <f t="shared" si="1"/>
        <v>53310872.330000013</v>
      </c>
      <c r="BJ28" s="66">
        <f t="shared" si="1"/>
        <v>53310872.330000013</v>
      </c>
      <c r="BK28" s="66">
        <f t="shared" si="1"/>
        <v>53310872.330000013</v>
      </c>
      <c r="BL28" s="66">
        <f t="shared" si="1"/>
        <v>53310872.330000013</v>
      </c>
      <c r="BM28" s="66">
        <f t="shared" si="1"/>
        <v>53310872.330000013</v>
      </c>
      <c r="BN28" s="66">
        <f t="shared" si="1"/>
        <v>53310872.330000013</v>
      </c>
      <c r="BO28" s="66">
        <f t="shared" si="1"/>
        <v>53310872.330000013</v>
      </c>
      <c r="BP28" s="66">
        <f t="shared" si="1"/>
        <v>53310872.330000013</v>
      </c>
      <c r="BQ28" s="66">
        <f t="shared" si="1"/>
        <v>53310872.330000013</v>
      </c>
      <c r="BR28" s="66">
        <f t="shared" si="1"/>
        <v>53310872.330000013</v>
      </c>
      <c r="BS28" s="66">
        <f t="shared" si="1"/>
        <v>53310872.330000013</v>
      </c>
    </row>
    <row r="29" spans="1:71" ht="15" thickTop="1" x14ac:dyDescent="0.35">
      <c r="E29" s="50"/>
    </row>
    <row r="30" spans="1:71" x14ac:dyDescent="0.35">
      <c r="E30" s="50"/>
    </row>
    <row r="31" spans="1:71" x14ac:dyDescent="0.35">
      <c r="A31" s="56" t="s">
        <v>133</v>
      </c>
      <c r="B31" s="56" t="s">
        <v>134</v>
      </c>
      <c r="C31" s="56" t="s">
        <v>135</v>
      </c>
      <c r="D31" s="56" t="s">
        <v>136</v>
      </c>
      <c r="E31" s="67">
        <v>300</v>
      </c>
      <c r="F31" s="67" t="s">
        <v>137</v>
      </c>
      <c r="G31" s="67" t="s">
        <v>138</v>
      </c>
      <c r="H31" s="56" t="s">
        <v>139</v>
      </c>
      <c r="I31" s="56" t="s">
        <v>140</v>
      </c>
      <c r="J31" s="56" t="s">
        <v>141</v>
      </c>
      <c r="K31" s="67" t="s">
        <v>156</v>
      </c>
      <c r="L31" s="59">
        <v>202401</v>
      </c>
      <c r="M31" s="59">
        <v>202402</v>
      </c>
      <c r="N31" s="59">
        <v>202403</v>
      </c>
      <c r="O31" s="59">
        <v>202404</v>
      </c>
      <c r="P31" s="59">
        <v>202405</v>
      </c>
      <c r="Q31" s="59">
        <v>202406</v>
      </c>
      <c r="R31" s="59">
        <v>202407</v>
      </c>
      <c r="S31" s="59">
        <v>202408</v>
      </c>
      <c r="T31" s="59">
        <v>202409</v>
      </c>
      <c r="U31" s="59">
        <v>202410</v>
      </c>
      <c r="V31" s="59">
        <v>202411</v>
      </c>
      <c r="W31" s="59">
        <v>202412</v>
      </c>
      <c r="X31" s="59">
        <v>202501</v>
      </c>
      <c r="Y31" s="59">
        <v>202502</v>
      </c>
      <c r="Z31" s="59">
        <v>202503</v>
      </c>
      <c r="AA31" s="59">
        <v>202504</v>
      </c>
      <c r="AB31" s="59">
        <v>202505</v>
      </c>
      <c r="AC31" s="59">
        <v>202506</v>
      </c>
      <c r="AD31" s="59">
        <v>202507</v>
      </c>
      <c r="AE31" s="59">
        <v>202508</v>
      </c>
      <c r="AF31" s="59">
        <v>202509</v>
      </c>
      <c r="AG31" s="59">
        <v>202510</v>
      </c>
      <c r="AH31" s="59">
        <v>202511</v>
      </c>
      <c r="AI31" s="59">
        <v>202512</v>
      </c>
      <c r="AJ31" s="59">
        <v>202601</v>
      </c>
      <c r="AK31" s="59">
        <v>202602</v>
      </c>
      <c r="AL31" s="59">
        <v>202603</v>
      </c>
      <c r="AM31" s="59">
        <v>202604</v>
      </c>
      <c r="AN31" s="59">
        <v>202605</v>
      </c>
      <c r="AO31" s="59">
        <v>202606</v>
      </c>
      <c r="AP31" s="59">
        <v>202607</v>
      </c>
      <c r="AQ31" s="59">
        <v>202608</v>
      </c>
      <c r="AR31" s="59">
        <v>202609</v>
      </c>
      <c r="AS31" s="59">
        <v>202610</v>
      </c>
      <c r="AT31" s="59">
        <v>202611</v>
      </c>
      <c r="AU31" s="59">
        <v>202612</v>
      </c>
      <c r="AV31" s="59">
        <v>202701</v>
      </c>
      <c r="AW31" s="59">
        <v>202702</v>
      </c>
      <c r="AX31" s="59">
        <v>202703</v>
      </c>
      <c r="AY31" s="59">
        <v>202704</v>
      </c>
      <c r="AZ31" s="59">
        <v>202705</v>
      </c>
      <c r="BA31" s="59">
        <v>202706</v>
      </c>
      <c r="BB31" s="59">
        <v>202707</v>
      </c>
      <c r="BC31" s="59">
        <v>202708</v>
      </c>
      <c r="BD31" s="59">
        <v>202709</v>
      </c>
      <c r="BE31" s="59">
        <v>202710</v>
      </c>
      <c r="BF31" s="59">
        <v>202711</v>
      </c>
      <c r="BG31" s="59">
        <v>202712</v>
      </c>
      <c r="BH31" s="59">
        <v>202801</v>
      </c>
      <c r="BI31" s="59">
        <v>202802</v>
      </c>
      <c r="BJ31" s="59">
        <v>202803</v>
      </c>
      <c r="BK31" s="59">
        <v>202804</v>
      </c>
      <c r="BL31" s="59">
        <v>202805</v>
      </c>
      <c r="BM31" s="59">
        <v>202806</v>
      </c>
      <c r="BN31" s="59">
        <v>202807</v>
      </c>
      <c r="BO31" s="59">
        <v>202808</v>
      </c>
      <c r="BP31" s="59">
        <v>202809</v>
      </c>
      <c r="BQ31" s="59">
        <v>202810</v>
      </c>
      <c r="BR31" s="59">
        <v>202811</v>
      </c>
      <c r="BS31" s="59">
        <v>202812</v>
      </c>
    </row>
    <row r="32" spans="1:71" x14ac:dyDescent="0.35">
      <c r="A32" s="15" t="str">
        <f t="shared" ref="A32:J41" si="2">A16</f>
        <v>Not in SYA</v>
      </c>
      <c r="B32" s="15" t="str">
        <f t="shared" si="2"/>
        <v>A2643961</v>
      </c>
      <c r="C32" s="15" t="str">
        <f t="shared" si="2"/>
        <v>Base Rates</v>
      </c>
      <c r="D32" s="15" t="str">
        <f t="shared" si="2"/>
        <v>BSR-Solar Expansion</v>
      </c>
      <c r="E32" s="15">
        <f t="shared" si="2"/>
        <v>39700</v>
      </c>
      <c r="F32" s="15" t="str">
        <f t="shared" si="2"/>
        <v>NEW-10486</v>
      </c>
      <c r="G32" s="15" t="str">
        <f t="shared" si="2"/>
        <v>ED Solar - English Creek Solar</v>
      </c>
      <c r="H32" s="15" t="str">
        <f t="shared" si="2"/>
        <v>Electric General Plant</v>
      </c>
      <c r="I32" s="15" t="str">
        <f t="shared" si="2"/>
        <v>Other Structures</v>
      </c>
      <c r="J32" s="15" t="str">
        <f t="shared" si="2"/>
        <v>ED Solar - English Creek Solar</v>
      </c>
      <c r="K32" s="68">
        <v>0</v>
      </c>
      <c r="L32" s="16">
        <f t="shared" ref="L32:BS36" si="3">K32+L16</f>
        <v>0</v>
      </c>
      <c r="M32" s="16">
        <f t="shared" si="3"/>
        <v>0</v>
      </c>
      <c r="N32" s="16">
        <f t="shared" si="3"/>
        <v>0</v>
      </c>
      <c r="O32" s="16">
        <f t="shared" si="3"/>
        <v>0</v>
      </c>
      <c r="P32" s="16">
        <f t="shared" si="3"/>
        <v>0</v>
      </c>
      <c r="Q32" s="16">
        <f t="shared" si="3"/>
        <v>0</v>
      </c>
      <c r="R32" s="16">
        <f t="shared" si="3"/>
        <v>0</v>
      </c>
      <c r="S32" s="16">
        <f t="shared" si="3"/>
        <v>0</v>
      </c>
      <c r="T32" s="16">
        <f t="shared" si="3"/>
        <v>0</v>
      </c>
      <c r="U32" s="16">
        <f t="shared" si="3"/>
        <v>0</v>
      </c>
      <c r="V32" s="16">
        <f t="shared" si="3"/>
        <v>0</v>
      </c>
      <c r="W32" s="16">
        <f t="shared" si="3"/>
        <v>65688.460000000006</v>
      </c>
      <c r="X32" s="16">
        <f t="shared" si="3"/>
        <v>65688.460000000006</v>
      </c>
      <c r="Y32" s="16">
        <f t="shared" si="3"/>
        <v>65688.460000000006</v>
      </c>
      <c r="Z32" s="16">
        <f t="shared" si="3"/>
        <v>65688.460000000006</v>
      </c>
      <c r="AA32" s="16">
        <f t="shared" si="3"/>
        <v>65688.460000000006</v>
      </c>
      <c r="AB32" s="16">
        <f t="shared" si="3"/>
        <v>65688.460000000006</v>
      </c>
      <c r="AC32" s="16">
        <f t="shared" si="3"/>
        <v>65688.460000000006</v>
      </c>
      <c r="AD32" s="16">
        <f t="shared" si="3"/>
        <v>65688.460000000006</v>
      </c>
      <c r="AE32" s="16">
        <f t="shared" si="3"/>
        <v>65688.460000000006</v>
      </c>
      <c r="AF32" s="16">
        <f t="shared" si="3"/>
        <v>65688.460000000006</v>
      </c>
      <c r="AG32" s="16">
        <f t="shared" si="3"/>
        <v>65688.460000000006</v>
      </c>
      <c r="AH32" s="16">
        <f t="shared" si="3"/>
        <v>65688.460000000006</v>
      </c>
      <c r="AI32" s="16">
        <f t="shared" si="3"/>
        <v>65688.460000000006</v>
      </c>
      <c r="AJ32" s="16">
        <f t="shared" si="3"/>
        <v>65688.460000000006</v>
      </c>
      <c r="AK32" s="16">
        <f t="shared" si="3"/>
        <v>65688.460000000006</v>
      </c>
      <c r="AL32" s="16">
        <f t="shared" si="3"/>
        <v>65688.460000000006</v>
      </c>
      <c r="AM32" s="16">
        <f t="shared" si="3"/>
        <v>65688.460000000006</v>
      </c>
      <c r="AN32" s="16">
        <f t="shared" si="3"/>
        <v>65688.460000000006</v>
      </c>
      <c r="AO32" s="16">
        <f t="shared" si="3"/>
        <v>65688.460000000006</v>
      </c>
      <c r="AP32" s="16">
        <f t="shared" si="3"/>
        <v>65688.460000000006</v>
      </c>
      <c r="AQ32" s="16">
        <f t="shared" si="3"/>
        <v>65688.460000000006</v>
      </c>
      <c r="AR32" s="16">
        <f t="shared" si="3"/>
        <v>65688.460000000006</v>
      </c>
      <c r="AS32" s="16">
        <f t="shared" si="3"/>
        <v>65688.460000000006</v>
      </c>
      <c r="AT32" s="16">
        <f t="shared" si="3"/>
        <v>65688.460000000006</v>
      </c>
      <c r="AU32" s="16">
        <f t="shared" si="3"/>
        <v>65688.460000000006</v>
      </c>
      <c r="AV32" s="16">
        <f t="shared" si="3"/>
        <v>65688.460000000006</v>
      </c>
      <c r="AW32" s="16">
        <f t="shared" si="3"/>
        <v>65688.460000000006</v>
      </c>
      <c r="AX32" s="16">
        <f t="shared" si="3"/>
        <v>65688.460000000006</v>
      </c>
      <c r="AY32" s="16">
        <f t="shared" si="3"/>
        <v>65688.460000000006</v>
      </c>
      <c r="AZ32" s="16">
        <f t="shared" si="3"/>
        <v>65688.460000000006</v>
      </c>
      <c r="BA32" s="16">
        <f t="shared" si="3"/>
        <v>65688.460000000006</v>
      </c>
      <c r="BB32" s="16">
        <f t="shared" si="3"/>
        <v>65688.460000000006</v>
      </c>
      <c r="BC32" s="16">
        <f t="shared" si="3"/>
        <v>65688.460000000006</v>
      </c>
      <c r="BD32" s="16">
        <f t="shared" si="3"/>
        <v>65688.460000000006</v>
      </c>
      <c r="BE32" s="16">
        <f t="shared" si="3"/>
        <v>65688.460000000006</v>
      </c>
      <c r="BF32" s="16">
        <f t="shared" si="3"/>
        <v>65688.460000000006</v>
      </c>
      <c r="BG32" s="16">
        <f t="shared" si="3"/>
        <v>65688.460000000006</v>
      </c>
      <c r="BH32" s="16">
        <f t="shared" si="3"/>
        <v>65688.460000000006</v>
      </c>
      <c r="BI32" s="16">
        <f t="shared" si="3"/>
        <v>65688.460000000006</v>
      </c>
      <c r="BJ32" s="16">
        <f t="shared" si="3"/>
        <v>65688.460000000006</v>
      </c>
      <c r="BK32" s="16">
        <f t="shared" si="3"/>
        <v>65688.460000000006</v>
      </c>
      <c r="BL32" s="16">
        <f t="shared" si="3"/>
        <v>65688.460000000006</v>
      </c>
      <c r="BM32" s="16">
        <f t="shared" si="3"/>
        <v>65688.460000000006</v>
      </c>
      <c r="BN32" s="16">
        <f t="shared" si="3"/>
        <v>65688.460000000006</v>
      </c>
      <c r="BO32" s="16">
        <f t="shared" si="3"/>
        <v>65688.460000000006</v>
      </c>
      <c r="BP32" s="16">
        <f t="shared" si="3"/>
        <v>65688.460000000006</v>
      </c>
      <c r="BQ32" s="16">
        <f t="shared" si="3"/>
        <v>65688.460000000006</v>
      </c>
      <c r="BR32" s="16">
        <f t="shared" si="3"/>
        <v>65688.460000000006</v>
      </c>
      <c r="BS32" s="16">
        <f t="shared" si="3"/>
        <v>65688.460000000006</v>
      </c>
    </row>
    <row r="33" spans="1:71" x14ac:dyDescent="0.35">
      <c r="A33" s="15" t="str">
        <f t="shared" si="2"/>
        <v>Not in SYA</v>
      </c>
      <c r="B33" s="15" t="str">
        <f t="shared" si="2"/>
        <v>A2646132</v>
      </c>
      <c r="C33" s="15" t="str">
        <f t="shared" si="2"/>
        <v>Base Rates</v>
      </c>
      <c r="D33" s="15" t="str">
        <f t="shared" si="2"/>
        <v>BSR-Solar Expansion</v>
      </c>
      <c r="E33" s="15">
        <f t="shared" si="2"/>
        <v>34399</v>
      </c>
      <c r="F33" s="15" t="str">
        <f t="shared" si="2"/>
        <v>NEW-10607</v>
      </c>
      <c r="G33" s="15" t="str">
        <f t="shared" si="2"/>
        <v>English Creek Solar Development</v>
      </c>
      <c r="H33" s="15" t="str">
        <f t="shared" si="2"/>
        <v>Electric Other Production Plant</v>
      </c>
      <c r="I33" s="15" t="str">
        <f t="shared" si="2"/>
        <v>English Creek Solar</v>
      </c>
      <c r="J33" s="15" t="str">
        <f t="shared" si="2"/>
        <v>English Creek Solar Development</v>
      </c>
      <c r="K33" s="68">
        <v>0</v>
      </c>
      <c r="L33" s="16">
        <f t="shared" si="3"/>
        <v>0</v>
      </c>
      <c r="M33" s="16">
        <f t="shared" si="3"/>
        <v>0</v>
      </c>
      <c r="N33" s="16">
        <f t="shared" si="3"/>
        <v>0</v>
      </c>
      <c r="O33" s="16">
        <f t="shared" si="3"/>
        <v>0</v>
      </c>
      <c r="P33" s="16">
        <f t="shared" si="3"/>
        <v>0</v>
      </c>
      <c r="Q33" s="16">
        <f t="shared" si="3"/>
        <v>0</v>
      </c>
      <c r="R33" s="16">
        <f t="shared" si="3"/>
        <v>0</v>
      </c>
      <c r="S33" s="16">
        <f t="shared" si="3"/>
        <v>0</v>
      </c>
      <c r="T33" s="16">
        <f t="shared" si="3"/>
        <v>0</v>
      </c>
      <c r="U33" s="16">
        <f t="shared" si="3"/>
        <v>0</v>
      </c>
      <c r="V33" s="16">
        <f t="shared" si="3"/>
        <v>0</v>
      </c>
      <c r="W33" s="16">
        <f t="shared" si="3"/>
        <v>312360.27</v>
      </c>
      <c r="X33" s="16">
        <f t="shared" si="3"/>
        <v>312360.27</v>
      </c>
      <c r="Y33" s="16">
        <f t="shared" si="3"/>
        <v>312360.27</v>
      </c>
      <c r="Z33" s="16">
        <f t="shared" si="3"/>
        <v>312360.27</v>
      </c>
      <c r="AA33" s="16">
        <f t="shared" si="3"/>
        <v>312360.27</v>
      </c>
      <c r="AB33" s="16">
        <f t="shared" si="3"/>
        <v>312360.27</v>
      </c>
      <c r="AC33" s="16">
        <f t="shared" si="3"/>
        <v>312360.27</v>
      </c>
      <c r="AD33" s="16">
        <f t="shared" si="3"/>
        <v>312360.27</v>
      </c>
      <c r="AE33" s="16">
        <f t="shared" si="3"/>
        <v>312360.27</v>
      </c>
      <c r="AF33" s="16">
        <f t="shared" si="3"/>
        <v>312360.27</v>
      </c>
      <c r="AG33" s="16">
        <f t="shared" si="3"/>
        <v>312360.27</v>
      </c>
      <c r="AH33" s="16">
        <f t="shared" si="3"/>
        <v>312360.27</v>
      </c>
      <c r="AI33" s="16">
        <f t="shared" si="3"/>
        <v>312360.27</v>
      </c>
      <c r="AJ33" s="16">
        <f t="shared" si="3"/>
        <v>312360.27</v>
      </c>
      <c r="AK33" s="16">
        <f t="shared" si="3"/>
        <v>312360.27</v>
      </c>
      <c r="AL33" s="16">
        <f t="shared" si="3"/>
        <v>312360.27</v>
      </c>
      <c r="AM33" s="16">
        <f t="shared" si="3"/>
        <v>312360.27</v>
      </c>
      <c r="AN33" s="16">
        <f t="shared" si="3"/>
        <v>312360.27</v>
      </c>
      <c r="AO33" s="16">
        <f t="shared" si="3"/>
        <v>312360.27</v>
      </c>
      <c r="AP33" s="16">
        <f t="shared" si="3"/>
        <v>312360.27</v>
      </c>
      <c r="AQ33" s="16">
        <f t="shared" si="3"/>
        <v>312360.27</v>
      </c>
      <c r="AR33" s="16">
        <f t="shared" si="3"/>
        <v>312360.27</v>
      </c>
      <c r="AS33" s="16">
        <f t="shared" si="3"/>
        <v>312360.27</v>
      </c>
      <c r="AT33" s="16">
        <f t="shared" si="3"/>
        <v>312360.27</v>
      </c>
      <c r="AU33" s="16">
        <f t="shared" si="3"/>
        <v>312360.27</v>
      </c>
      <c r="AV33" s="16">
        <f t="shared" si="3"/>
        <v>312360.27</v>
      </c>
      <c r="AW33" s="16">
        <f t="shared" si="3"/>
        <v>312360.27</v>
      </c>
      <c r="AX33" s="16">
        <f t="shared" si="3"/>
        <v>312360.27</v>
      </c>
      <c r="AY33" s="16">
        <f t="shared" si="3"/>
        <v>312360.27</v>
      </c>
      <c r="AZ33" s="16">
        <f t="shared" si="3"/>
        <v>312360.27</v>
      </c>
      <c r="BA33" s="16">
        <f t="shared" si="3"/>
        <v>312360.27</v>
      </c>
      <c r="BB33" s="16">
        <f t="shared" si="3"/>
        <v>312360.27</v>
      </c>
      <c r="BC33" s="16">
        <f t="shared" si="3"/>
        <v>312360.27</v>
      </c>
      <c r="BD33" s="16">
        <f t="shared" si="3"/>
        <v>312360.27</v>
      </c>
      <c r="BE33" s="16">
        <f t="shared" si="3"/>
        <v>312360.27</v>
      </c>
      <c r="BF33" s="16">
        <f t="shared" si="3"/>
        <v>312360.27</v>
      </c>
      <c r="BG33" s="16">
        <f t="shared" si="3"/>
        <v>312360.27</v>
      </c>
      <c r="BH33" s="16">
        <f t="shared" si="3"/>
        <v>312360.27</v>
      </c>
      <c r="BI33" s="16">
        <f t="shared" si="3"/>
        <v>312360.27</v>
      </c>
      <c r="BJ33" s="16">
        <f t="shared" si="3"/>
        <v>312360.27</v>
      </c>
      <c r="BK33" s="16">
        <f t="shared" si="3"/>
        <v>312360.27</v>
      </c>
      <c r="BL33" s="16">
        <f t="shared" si="3"/>
        <v>312360.27</v>
      </c>
      <c r="BM33" s="16">
        <f t="shared" si="3"/>
        <v>312360.27</v>
      </c>
      <c r="BN33" s="16">
        <f t="shared" si="3"/>
        <v>312360.27</v>
      </c>
      <c r="BO33" s="16">
        <f t="shared" si="3"/>
        <v>312360.27</v>
      </c>
      <c r="BP33" s="16">
        <f t="shared" si="3"/>
        <v>312360.27</v>
      </c>
      <c r="BQ33" s="16">
        <f t="shared" si="3"/>
        <v>312360.27</v>
      </c>
      <c r="BR33" s="16">
        <f t="shared" si="3"/>
        <v>312360.27</v>
      </c>
      <c r="BS33" s="16">
        <f t="shared" si="3"/>
        <v>312360.27</v>
      </c>
    </row>
    <row r="34" spans="1:71" x14ac:dyDescent="0.35">
      <c r="A34" s="15" t="str">
        <f t="shared" si="2"/>
        <v>Not in SYA</v>
      </c>
      <c r="B34" s="15" t="str">
        <f t="shared" si="2"/>
        <v>A2649190</v>
      </c>
      <c r="C34" s="15" t="str">
        <f t="shared" si="2"/>
        <v>Base Rates</v>
      </c>
      <c r="D34" s="15" t="str">
        <f t="shared" si="2"/>
        <v>BSR-Solar Expansion</v>
      </c>
      <c r="E34" s="15">
        <f t="shared" si="2"/>
        <v>34399</v>
      </c>
      <c r="F34" s="15" t="str">
        <f t="shared" si="2"/>
        <v>NEW-10607</v>
      </c>
      <c r="G34" s="15" t="str">
        <f t="shared" si="2"/>
        <v>English Creek Solar Development</v>
      </c>
      <c r="H34" s="15" t="str">
        <f t="shared" si="2"/>
        <v>Electric Other Production Plant</v>
      </c>
      <c r="I34" s="15" t="str">
        <f t="shared" si="2"/>
        <v>English Creek Solar</v>
      </c>
      <c r="J34" s="15" t="str">
        <f t="shared" si="2"/>
        <v>English Creek Solar Development</v>
      </c>
      <c r="K34" s="68">
        <v>0</v>
      </c>
      <c r="L34" s="16">
        <f t="shared" si="3"/>
        <v>0</v>
      </c>
      <c r="M34" s="16">
        <f t="shared" si="3"/>
        <v>0</v>
      </c>
      <c r="N34" s="16">
        <f t="shared" si="3"/>
        <v>0</v>
      </c>
      <c r="O34" s="16">
        <f t="shared" si="3"/>
        <v>0</v>
      </c>
      <c r="P34" s="16">
        <f t="shared" si="3"/>
        <v>0</v>
      </c>
      <c r="Q34" s="16">
        <f t="shared" si="3"/>
        <v>0</v>
      </c>
      <c r="R34" s="16">
        <f t="shared" si="3"/>
        <v>0</v>
      </c>
      <c r="S34" s="16">
        <f t="shared" si="3"/>
        <v>0</v>
      </c>
      <c r="T34" s="16">
        <f t="shared" si="3"/>
        <v>0</v>
      </c>
      <c r="U34" s="16">
        <f t="shared" si="3"/>
        <v>0</v>
      </c>
      <c r="V34" s="16">
        <f t="shared" si="3"/>
        <v>0</v>
      </c>
      <c r="W34" s="16">
        <f t="shared" si="3"/>
        <v>38845749.340000011</v>
      </c>
      <c r="X34" s="16">
        <f t="shared" si="3"/>
        <v>43094288.620000012</v>
      </c>
      <c r="Y34" s="16">
        <f t="shared" si="3"/>
        <v>43149126.070000015</v>
      </c>
      <c r="Z34" s="16">
        <f t="shared" si="3"/>
        <v>43149126.070000015</v>
      </c>
      <c r="AA34" s="16">
        <f t="shared" si="3"/>
        <v>43149126.070000015</v>
      </c>
      <c r="AB34" s="16">
        <f t="shared" si="3"/>
        <v>43149126.070000015</v>
      </c>
      <c r="AC34" s="16">
        <f t="shared" si="3"/>
        <v>43149126.070000015</v>
      </c>
      <c r="AD34" s="16">
        <f t="shared" si="3"/>
        <v>43149126.070000015</v>
      </c>
      <c r="AE34" s="16">
        <f t="shared" si="3"/>
        <v>43149126.070000015</v>
      </c>
      <c r="AF34" s="16">
        <f t="shared" si="3"/>
        <v>43149126.070000015</v>
      </c>
      <c r="AG34" s="16">
        <f t="shared" si="3"/>
        <v>43149126.070000015</v>
      </c>
      <c r="AH34" s="16">
        <f t="shared" si="3"/>
        <v>43149126.070000015</v>
      </c>
      <c r="AI34" s="16">
        <f t="shared" si="3"/>
        <v>43149126.070000015</v>
      </c>
      <c r="AJ34" s="16">
        <f t="shared" si="3"/>
        <v>43149126.070000015</v>
      </c>
      <c r="AK34" s="16">
        <f t="shared" si="3"/>
        <v>43149126.070000015</v>
      </c>
      <c r="AL34" s="16">
        <f t="shared" si="3"/>
        <v>43149126.070000015</v>
      </c>
      <c r="AM34" s="16">
        <f t="shared" si="3"/>
        <v>43149126.070000015</v>
      </c>
      <c r="AN34" s="16">
        <f t="shared" si="3"/>
        <v>43149126.070000015</v>
      </c>
      <c r="AO34" s="16">
        <f t="shared" si="3"/>
        <v>43149126.070000015</v>
      </c>
      <c r="AP34" s="16">
        <f t="shared" si="3"/>
        <v>43149126.070000015</v>
      </c>
      <c r="AQ34" s="16">
        <f t="shared" si="3"/>
        <v>43149126.070000015</v>
      </c>
      <c r="AR34" s="16">
        <f t="shared" si="3"/>
        <v>43149126.070000015</v>
      </c>
      <c r="AS34" s="16">
        <f t="shared" si="3"/>
        <v>43149126.070000015</v>
      </c>
      <c r="AT34" s="16">
        <f t="shared" si="3"/>
        <v>43149126.070000015</v>
      </c>
      <c r="AU34" s="16">
        <f t="shared" si="3"/>
        <v>43149126.070000015</v>
      </c>
      <c r="AV34" s="16">
        <f t="shared" si="3"/>
        <v>43149126.070000015</v>
      </c>
      <c r="AW34" s="16">
        <f t="shared" si="3"/>
        <v>43149126.070000015</v>
      </c>
      <c r="AX34" s="16">
        <f t="shared" si="3"/>
        <v>43149126.070000015</v>
      </c>
      <c r="AY34" s="16">
        <f t="shared" si="3"/>
        <v>43149126.070000015</v>
      </c>
      <c r="AZ34" s="16">
        <f t="shared" si="3"/>
        <v>43149126.070000015</v>
      </c>
      <c r="BA34" s="16">
        <f t="shared" si="3"/>
        <v>43149126.070000015</v>
      </c>
      <c r="BB34" s="16">
        <f t="shared" si="3"/>
        <v>43149126.070000015</v>
      </c>
      <c r="BC34" s="16">
        <f t="shared" si="3"/>
        <v>43149126.070000015</v>
      </c>
      <c r="BD34" s="16">
        <f t="shared" si="3"/>
        <v>43149126.070000015</v>
      </c>
      <c r="BE34" s="16">
        <f t="shared" si="3"/>
        <v>43149126.070000015</v>
      </c>
      <c r="BF34" s="16">
        <f t="shared" si="3"/>
        <v>43149126.070000015</v>
      </c>
      <c r="BG34" s="16">
        <f t="shared" si="3"/>
        <v>43149126.070000015</v>
      </c>
      <c r="BH34" s="16">
        <f t="shared" si="3"/>
        <v>43149126.070000015</v>
      </c>
      <c r="BI34" s="16">
        <f t="shared" si="3"/>
        <v>43149126.070000015</v>
      </c>
      <c r="BJ34" s="16">
        <f t="shared" si="3"/>
        <v>43149126.070000015</v>
      </c>
      <c r="BK34" s="16">
        <f t="shared" si="3"/>
        <v>43149126.070000015</v>
      </c>
      <c r="BL34" s="16">
        <f t="shared" si="3"/>
        <v>43149126.070000015</v>
      </c>
      <c r="BM34" s="16">
        <f t="shared" si="3"/>
        <v>43149126.070000015</v>
      </c>
      <c r="BN34" s="16">
        <f t="shared" si="3"/>
        <v>43149126.070000015</v>
      </c>
      <c r="BO34" s="16">
        <f t="shared" si="3"/>
        <v>43149126.070000015</v>
      </c>
      <c r="BP34" s="16">
        <f t="shared" si="3"/>
        <v>43149126.070000015</v>
      </c>
      <c r="BQ34" s="16">
        <f t="shared" si="3"/>
        <v>43149126.070000015</v>
      </c>
      <c r="BR34" s="16">
        <f t="shared" si="3"/>
        <v>43149126.070000015</v>
      </c>
      <c r="BS34" s="16">
        <f t="shared" si="3"/>
        <v>43149126.070000015</v>
      </c>
    </row>
    <row r="35" spans="1:71" x14ac:dyDescent="0.35">
      <c r="A35" s="15" t="str">
        <f t="shared" si="2"/>
        <v>Not in SYA</v>
      </c>
      <c r="B35" s="15" t="str">
        <f t="shared" si="2"/>
        <v>A2682212</v>
      </c>
      <c r="C35" s="15" t="str">
        <f t="shared" si="2"/>
        <v>Base Rates</v>
      </c>
      <c r="D35" s="15" t="str">
        <f t="shared" si="2"/>
        <v>ED-Transmission-Line-69 kV</v>
      </c>
      <c r="E35" s="15">
        <f t="shared" si="2"/>
        <v>39700</v>
      </c>
      <c r="F35" s="15" t="str">
        <f t="shared" si="2"/>
        <v>NEW-10486</v>
      </c>
      <c r="G35" s="15" t="str">
        <f t="shared" si="2"/>
        <v>ED Solar - English Creek Solar</v>
      </c>
      <c r="H35" s="15" t="str">
        <f t="shared" si="2"/>
        <v>Electric General Plant</v>
      </c>
      <c r="I35" s="15" t="str">
        <f t="shared" si="2"/>
        <v>Other Structures</v>
      </c>
      <c r="J35" s="15" t="str">
        <f t="shared" si="2"/>
        <v>ED Solar - English Creek Solar</v>
      </c>
      <c r="K35" s="68">
        <v>0</v>
      </c>
      <c r="L35" s="16">
        <f t="shared" si="3"/>
        <v>0</v>
      </c>
      <c r="M35" s="16">
        <f t="shared" si="3"/>
        <v>0</v>
      </c>
      <c r="N35" s="16">
        <f t="shared" si="3"/>
        <v>0</v>
      </c>
      <c r="O35" s="16">
        <f t="shared" si="3"/>
        <v>0</v>
      </c>
      <c r="P35" s="16">
        <f t="shared" si="3"/>
        <v>0</v>
      </c>
      <c r="Q35" s="16">
        <f t="shared" si="3"/>
        <v>0</v>
      </c>
      <c r="R35" s="16">
        <f t="shared" si="3"/>
        <v>0</v>
      </c>
      <c r="S35" s="16">
        <f t="shared" si="3"/>
        <v>0</v>
      </c>
      <c r="T35" s="16">
        <f t="shared" si="3"/>
        <v>0</v>
      </c>
      <c r="U35" s="16">
        <f t="shared" si="3"/>
        <v>0</v>
      </c>
      <c r="V35" s="16">
        <f t="shared" si="3"/>
        <v>0</v>
      </c>
      <c r="W35" s="16">
        <f t="shared" si="3"/>
        <v>1031.1300000000001</v>
      </c>
      <c r="X35" s="16">
        <f t="shared" si="3"/>
        <v>1031.1300000000001</v>
      </c>
      <c r="Y35" s="16">
        <f t="shared" si="3"/>
        <v>1031.1300000000001</v>
      </c>
      <c r="Z35" s="16">
        <f t="shared" si="3"/>
        <v>1031.1300000000001</v>
      </c>
      <c r="AA35" s="16">
        <f t="shared" si="3"/>
        <v>1031.1300000000001</v>
      </c>
      <c r="AB35" s="16">
        <f t="shared" si="3"/>
        <v>1031.1300000000001</v>
      </c>
      <c r="AC35" s="16">
        <f t="shared" si="3"/>
        <v>1031.1300000000001</v>
      </c>
      <c r="AD35" s="16">
        <f t="shared" si="3"/>
        <v>1031.1300000000001</v>
      </c>
      <c r="AE35" s="16">
        <f t="shared" si="3"/>
        <v>1031.1300000000001</v>
      </c>
      <c r="AF35" s="16">
        <f t="shared" si="3"/>
        <v>1031.1300000000001</v>
      </c>
      <c r="AG35" s="16">
        <f t="shared" si="3"/>
        <v>1031.1300000000001</v>
      </c>
      <c r="AH35" s="16">
        <f t="shared" si="3"/>
        <v>1031.1300000000001</v>
      </c>
      <c r="AI35" s="16">
        <f t="shared" si="3"/>
        <v>1031.1300000000001</v>
      </c>
      <c r="AJ35" s="16">
        <f t="shared" si="3"/>
        <v>1031.1300000000001</v>
      </c>
      <c r="AK35" s="16">
        <f t="shared" si="3"/>
        <v>1031.1300000000001</v>
      </c>
      <c r="AL35" s="16">
        <f t="shared" si="3"/>
        <v>1031.1300000000001</v>
      </c>
      <c r="AM35" s="16">
        <f t="shared" si="3"/>
        <v>1031.1300000000001</v>
      </c>
      <c r="AN35" s="16">
        <f t="shared" si="3"/>
        <v>1031.1300000000001</v>
      </c>
      <c r="AO35" s="16">
        <f t="shared" si="3"/>
        <v>1031.1300000000001</v>
      </c>
      <c r="AP35" s="16">
        <f t="shared" si="3"/>
        <v>1031.1300000000001</v>
      </c>
      <c r="AQ35" s="16">
        <f t="shared" si="3"/>
        <v>1031.1300000000001</v>
      </c>
      <c r="AR35" s="16">
        <f t="shared" si="3"/>
        <v>1031.1300000000001</v>
      </c>
      <c r="AS35" s="16">
        <f t="shared" si="3"/>
        <v>1031.1300000000001</v>
      </c>
      <c r="AT35" s="16">
        <f t="shared" si="3"/>
        <v>1031.1300000000001</v>
      </c>
      <c r="AU35" s="16">
        <f t="shared" si="3"/>
        <v>1031.1300000000001</v>
      </c>
      <c r="AV35" s="16">
        <f t="shared" si="3"/>
        <v>1031.1300000000001</v>
      </c>
      <c r="AW35" s="16">
        <f t="shared" si="3"/>
        <v>1031.1300000000001</v>
      </c>
      <c r="AX35" s="16">
        <f t="shared" si="3"/>
        <v>1031.1300000000001</v>
      </c>
      <c r="AY35" s="16">
        <f t="shared" si="3"/>
        <v>1031.1300000000001</v>
      </c>
      <c r="AZ35" s="16">
        <f t="shared" si="3"/>
        <v>1031.1300000000001</v>
      </c>
      <c r="BA35" s="16">
        <f t="shared" si="3"/>
        <v>1031.1300000000001</v>
      </c>
      <c r="BB35" s="16">
        <f t="shared" si="3"/>
        <v>1031.1300000000001</v>
      </c>
      <c r="BC35" s="16">
        <f t="shared" si="3"/>
        <v>1031.1300000000001</v>
      </c>
      <c r="BD35" s="16">
        <f t="shared" si="3"/>
        <v>1031.1300000000001</v>
      </c>
      <c r="BE35" s="16">
        <f t="shared" si="3"/>
        <v>1031.1300000000001</v>
      </c>
      <c r="BF35" s="16">
        <f t="shared" si="3"/>
        <v>1031.1300000000001</v>
      </c>
      <c r="BG35" s="16">
        <f t="shared" si="3"/>
        <v>1031.1300000000001</v>
      </c>
      <c r="BH35" s="16">
        <f t="shared" si="3"/>
        <v>1031.1300000000001</v>
      </c>
      <c r="BI35" s="16">
        <f t="shared" si="3"/>
        <v>1031.1300000000001</v>
      </c>
      <c r="BJ35" s="16">
        <f t="shared" si="3"/>
        <v>1031.1300000000001</v>
      </c>
      <c r="BK35" s="16">
        <f t="shared" si="3"/>
        <v>1031.1300000000001</v>
      </c>
      <c r="BL35" s="16">
        <f t="shared" si="3"/>
        <v>1031.1300000000001</v>
      </c>
      <c r="BM35" s="16">
        <f t="shared" si="3"/>
        <v>1031.1300000000001</v>
      </c>
      <c r="BN35" s="16">
        <f t="shared" si="3"/>
        <v>1031.1300000000001</v>
      </c>
      <c r="BO35" s="16">
        <f t="shared" si="3"/>
        <v>1031.1300000000001</v>
      </c>
      <c r="BP35" s="16">
        <f t="shared" si="3"/>
        <v>1031.1300000000001</v>
      </c>
      <c r="BQ35" s="16">
        <f t="shared" si="3"/>
        <v>1031.1300000000001</v>
      </c>
      <c r="BR35" s="16">
        <f t="shared" si="3"/>
        <v>1031.1300000000001</v>
      </c>
      <c r="BS35" s="16">
        <f t="shared" si="3"/>
        <v>1031.1300000000001</v>
      </c>
    </row>
    <row r="36" spans="1:71" x14ac:dyDescent="0.35">
      <c r="A36" s="15" t="str">
        <f t="shared" si="2"/>
        <v>Found on tab Solar - CM &amp; FFD</v>
      </c>
      <c r="B36" s="15" t="str">
        <f t="shared" si="2"/>
        <v>D0069048</v>
      </c>
      <c r="C36" s="15" t="str">
        <f t="shared" si="2"/>
        <v>Base Rates</v>
      </c>
      <c r="D36" s="15" t="str">
        <f t="shared" si="2"/>
        <v/>
      </c>
      <c r="E36" s="15">
        <f t="shared" si="2"/>
        <v>34099</v>
      </c>
      <c r="F36" s="15" t="str">
        <f t="shared" si="2"/>
        <v>NCP-11265</v>
      </c>
      <c r="G36" s="15" t="str">
        <f t="shared" si="2"/>
        <v>English Creek Solar Land Purchase</v>
      </c>
      <c r="H36" s="15" t="str">
        <f t="shared" si="2"/>
        <v>Electric Other Production Plant</v>
      </c>
      <c r="I36" s="15" t="str">
        <f t="shared" si="2"/>
        <v>English Creek Solar</v>
      </c>
      <c r="J36" s="15" t="str">
        <f t="shared" si="2"/>
        <v>English Creek Solar Land Purchase</v>
      </c>
      <c r="K36" s="68">
        <v>0</v>
      </c>
      <c r="L36" s="16">
        <f t="shared" si="3"/>
        <v>0</v>
      </c>
      <c r="M36" s="16">
        <f t="shared" si="3"/>
        <v>0</v>
      </c>
      <c r="N36" s="16">
        <f t="shared" si="3"/>
        <v>0</v>
      </c>
      <c r="O36" s="16">
        <f t="shared" si="3"/>
        <v>0</v>
      </c>
      <c r="P36" s="16">
        <f t="shared" si="3"/>
        <v>0</v>
      </c>
      <c r="Q36" s="16">
        <f t="shared" si="3"/>
        <v>0</v>
      </c>
      <c r="R36" s="16">
        <f t="shared" si="3"/>
        <v>0</v>
      </c>
      <c r="S36" s="16">
        <f t="shared" si="3"/>
        <v>0</v>
      </c>
      <c r="T36" s="16">
        <f t="shared" si="3"/>
        <v>0</v>
      </c>
      <c r="U36" s="16">
        <f t="shared" si="3"/>
        <v>0</v>
      </c>
      <c r="V36" s="16">
        <f t="shared" si="3"/>
        <v>0</v>
      </c>
      <c r="W36" s="16">
        <f t="shared" si="3"/>
        <v>6693640.7999999989</v>
      </c>
      <c r="X36" s="16">
        <f t="shared" si="3"/>
        <v>6693640.7999999989</v>
      </c>
      <c r="Y36" s="16">
        <f t="shared" si="3"/>
        <v>6693640.7999999989</v>
      </c>
      <c r="Z36" s="16">
        <f t="shared" si="3"/>
        <v>6693640.7999999989</v>
      </c>
      <c r="AA36" s="16">
        <f t="shared" ref="AA36:BS41" si="4">Z36+AA20</f>
        <v>6693640.7999999989</v>
      </c>
      <c r="AB36" s="16">
        <f t="shared" si="4"/>
        <v>6693640.7999999989</v>
      </c>
      <c r="AC36" s="16">
        <f t="shared" si="4"/>
        <v>6693640.7999999989</v>
      </c>
      <c r="AD36" s="16">
        <f t="shared" si="4"/>
        <v>6693640.7999999989</v>
      </c>
      <c r="AE36" s="16">
        <f t="shared" si="4"/>
        <v>6693640.7999999989</v>
      </c>
      <c r="AF36" s="16">
        <f t="shared" si="4"/>
        <v>6693640.7999999989</v>
      </c>
      <c r="AG36" s="16">
        <f t="shared" si="4"/>
        <v>6693640.7999999989</v>
      </c>
      <c r="AH36" s="16">
        <f t="shared" si="4"/>
        <v>6693640.7999999989</v>
      </c>
      <c r="AI36" s="16">
        <f t="shared" si="4"/>
        <v>6693640.7999999989</v>
      </c>
      <c r="AJ36" s="16">
        <f t="shared" si="4"/>
        <v>6693640.7999999989</v>
      </c>
      <c r="AK36" s="16">
        <f t="shared" si="4"/>
        <v>6693640.7999999989</v>
      </c>
      <c r="AL36" s="16">
        <f t="shared" si="4"/>
        <v>6693640.7999999989</v>
      </c>
      <c r="AM36" s="16">
        <f t="shared" si="4"/>
        <v>6693640.7999999989</v>
      </c>
      <c r="AN36" s="16">
        <f t="shared" si="4"/>
        <v>6693640.7999999989</v>
      </c>
      <c r="AO36" s="16">
        <f t="shared" si="4"/>
        <v>6693640.7999999989</v>
      </c>
      <c r="AP36" s="16">
        <f t="shared" si="4"/>
        <v>6693640.7999999989</v>
      </c>
      <c r="AQ36" s="16">
        <f t="shared" si="4"/>
        <v>6693640.7999999989</v>
      </c>
      <c r="AR36" s="16">
        <f t="shared" si="4"/>
        <v>6693640.7999999989</v>
      </c>
      <c r="AS36" s="16">
        <f t="shared" si="4"/>
        <v>6693640.7999999989</v>
      </c>
      <c r="AT36" s="16">
        <f t="shared" si="4"/>
        <v>6693640.7999999989</v>
      </c>
      <c r="AU36" s="16">
        <f t="shared" si="4"/>
        <v>6693640.7999999989</v>
      </c>
      <c r="AV36" s="16">
        <f t="shared" si="4"/>
        <v>6693640.7999999989</v>
      </c>
      <c r="AW36" s="16">
        <f t="shared" si="4"/>
        <v>6693640.7999999989</v>
      </c>
      <c r="AX36" s="16">
        <f t="shared" si="4"/>
        <v>6693640.7999999989</v>
      </c>
      <c r="AY36" s="16">
        <f t="shared" si="4"/>
        <v>6693640.7999999989</v>
      </c>
      <c r="AZ36" s="16">
        <f t="shared" si="4"/>
        <v>6693640.7999999989</v>
      </c>
      <c r="BA36" s="16">
        <f t="shared" si="4"/>
        <v>6693640.7999999989</v>
      </c>
      <c r="BB36" s="16">
        <f t="shared" si="4"/>
        <v>6693640.7999999989</v>
      </c>
      <c r="BC36" s="16">
        <f t="shared" si="4"/>
        <v>6693640.7999999989</v>
      </c>
      <c r="BD36" s="16">
        <f t="shared" si="4"/>
        <v>6693640.7999999989</v>
      </c>
      <c r="BE36" s="16">
        <f t="shared" si="4"/>
        <v>6693640.7999999989</v>
      </c>
      <c r="BF36" s="16">
        <f t="shared" si="4"/>
        <v>6693640.7999999989</v>
      </c>
      <c r="BG36" s="16">
        <f t="shared" si="4"/>
        <v>6693640.7999999989</v>
      </c>
      <c r="BH36" s="16">
        <f t="shared" si="4"/>
        <v>6693640.7999999989</v>
      </c>
      <c r="BI36" s="16">
        <f t="shared" si="4"/>
        <v>6693640.7999999989</v>
      </c>
      <c r="BJ36" s="16">
        <f t="shared" si="4"/>
        <v>6693640.7999999989</v>
      </c>
      <c r="BK36" s="16">
        <f t="shared" si="4"/>
        <v>6693640.7999999989</v>
      </c>
      <c r="BL36" s="16">
        <f t="shared" si="4"/>
        <v>6693640.7999999989</v>
      </c>
      <c r="BM36" s="16">
        <f t="shared" si="4"/>
        <v>6693640.7999999989</v>
      </c>
      <c r="BN36" s="16">
        <f t="shared" si="4"/>
        <v>6693640.7999999989</v>
      </c>
      <c r="BO36" s="16">
        <f t="shared" si="4"/>
        <v>6693640.7999999989</v>
      </c>
      <c r="BP36" s="16">
        <f t="shared" si="4"/>
        <v>6693640.7999999989</v>
      </c>
      <c r="BQ36" s="16">
        <f t="shared" si="4"/>
        <v>6693640.7999999989</v>
      </c>
      <c r="BR36" s="16">
        <f t="shared" si="4"/>
        <v>6693640.7999999989</v>
      </c>
      <c r="BS36" s="16">
        <f t="shared" si="4"/>
        <v>6693640.7999999989</v>
      </c>
    </row>
    <row r="37" spans="1:71" x14ac:dyDescent="0.35">
      <c r="A37" s="15" t="str">
        <f t="shared" si="2"/>
        <v>Not in SYA</v>
      </c>
      <c r="B37" s="15" t="str">
        <f t="shared" si="2"/>
        <v>NEW-10486.1</v>
      </c>
      <c r="C37" s="15" t="str">
        <f t="shared" si="2"/>
        <v>Base Rates</v>
      </c>
      <c r="D37" s="15" t="str">
        <f t="shared" si="2"/>
        <v>ED-Transmission-Line-69 kV</v>
      </c>
      <c r="E37" s="15" t="str">
        <f t="shared" si="2"/>
        <v>T</v>
      </c>
      <c r="F37" s="15" t="str">
        <f t="shared" si="2"/>
        <v>NEW-10486</v>
      </c>
      <c r="G37" s="15" t="str">
        <f t="shared" si="2"/>
        <v>ED Solar - English Creek Solar</v>
      </c>
      <c r="H37" s="15" t="str">
        <f t="shared" si="2"/>
        <v>Electric Transmission Plant</v>
      </c>
      <c r="I37" s="15" t="str">
        <f t="shared" si="2"/>
        <v>Transmission Lines</v>
      </c>
      <c r="J37" s="15" t="str">
        <f t="shared" si="2"/>
        <v>ED Solar - English Creek Solar</v>
      </c>
      <c r="K37" s="68">
        <v>0</v>
      </c>
      <c r="L37" s="16">
        <f t="shared" ref="L37:AQ41" si="5">K37+L21</f>
        <v>0</v>
      </c>
      <c r="M37" s="16">
        <f t="shared" si="5"/>
        <v>0</v>
      </c>
      <c r="N37" s="16">
        <f t="shared" si="5"/>
        <v>0</v>
      </c>
      <c r="O37" s="16">
        <f t="shared" si="5"/>
        <v>0</v>
      </c>
      <c r="P37" s="16">
        <f t="shared" si="5"/>
        <v>0</v>
      </c>
      <c r="Q37" s="16">
        <f t="shared" si="5"/>
        <v>0</v>
      </c>
      <c r="R37" s="16">
        <f t="shared" si="5"/>
        <v>0</v>
      </c>
      <c r="S37" s="16">
        <f t="shared" si="5"/>
        <v>0</v>
      </c>
      <c r="T37" s="16">
        <f t="shared" si="5"/>
        <v>0</v>
      </c>
      <c r="U37" s="16">
        <f t="shared" si="5"/>
        <v>0</v>
      </c>
      <c r="V37" s="16">
        <f t="shared" si="5"/>
        <v>0</v>
      </c>
      <c r="W37" s="16">
        <f t="shared" si="5"/>
        <v>3080651.8100000005</v>
      </c>
      <c r="X37" s="16">
        <f t="shared" si="5"/>
        <v>3080651.8100000005</v>
      </c>
      <c r="Y37" s="16">
        <f t="shared" si="5"/>
        <v>3080651.8100000005</v>
      </c>
      <c r="Z37" s="16">
        <f t="shared" si="5"/>
        <v>3080651.8100000005</v>
      </c>
      <c r="AA37" s="16">
        <f t="shared" si="5"/>
        <v>3080651.8100000005</v>
      </c>
      <c r="AB37" s="16">
        <f t="shared" si="5"/>
        <v>3080651.8100000005</v>
      </c>
      <c r="AC37" s="16">
        <f t="shared" si="5"/>
        <v>3080651.8100000005</v>
      </c>
      <c r="AD37" s="16">
        <f t="shared" si="5"/>
        <v>3080651.8100000005</v>
      </c>
      <c r="AE37" s="16">
        <f t="shared" si="5"/>
        <v>3080651.8100000005</v>
      </c>
      <c r="AF37" s="16">
        <f t="shared" si="5"/>
        <v>3080651.8100000005</v>
      </c>
      <c r="AG37" s="16">
        <f t="shared" si="5"/>
        <v>3080651.8100000005</v>
      </c>
      <c r="AH37" s="16">
        <f t="shared" si="5"/>
        <v>3080651.8100000005</v>
      </c>
      <c r="AI37" s="16">
        <f t="shared" si="5"/>
        <v>3080651.8100000005</v>
      </c>
      <c r="AJ37" s="16">
        <f t="shared" si="5"/>
        <v>3080651.8100000005</v>
      </c>
      <c r="AK37" s="16">
        <f t="shared" si="5"/>
        <v>3080651.8100000005</v>
      </c>
      <c r="AL37" s="16">
        <f t="shared" si="5"/>
        <v>3080651.8100000005</v>
      </c>
      <c r="AM37" s="16">
        <f t="shared" si="5"/>
        <v>3080651.8100000005</v>
      </c>
      <c r="AN37" s="16">
        <f t="shared" si="5"/>
        <v>3080651.8100000005</v>
      </c>
      <c r="AO37" s="16">
        <f t="shared" si="5"/>
        <v>3080651.8100000005</v>
      </c>
      <c r="AP37" s="16">
        <f t="shared" si="5"/>
        <v>3080651.8100000005</v>
      </c>
      <c r="AQ37" s="16">
        <f t="shared" si="5"/>
        <v>3080651.8100000005</v>
      </c>
      <c r="AR37" s="16">
        <f t="shared" si="4"/>
        <v>3080651.8100000005</v>
      </c>
      <c r="AS37" s="16">
        <f t="shared" si="4"/>
        <v>3080651.8100000005</v>
      </c>
      <c r="AT37" s="16">
        <f t="shared" si="4"/>
        <v>3080651.8100000005</v>
      </c>
      <c r="AU37" s="16">
        <f t="shared" si="4"/>
        <v>3080651.8100000005</v>
      </c>
      <c r="AV37" s="16">
        <f t="shared" si="4"/>
        <v>3080651.8100000005</v>
      </c>
      <c r="AW37" s="16">
        <f t="shared" si="4"/>
        <v>3080651.8100000005</v>
      </c>
      <c r="AX37" s="16">
        <f t="shared" si="4"/>
        <v>3080651.8100000005</v>
      </c>
      <c r="AY37" s="16">
        <f t="shared" si="4"/>
        <v>3080651.8100000005</v>
      </c>
      <c r="AZ37" s="16">
        <f t="shared" si="4"/>
        <v>3080651.8100000005</v>
      </c>
      <c r="BA37" s="16">
        <f t="shared" si="4"/>
        <v>3080651.8100000005</v>
      </c>
      <c r="BB37" s="16">
        <f t="shared" si="4"/>
        <v>3080651.8100000005</v>
      </c>
      <c r="BC37" s="16">
        <f t="shared" si="4"/>
        <v>3080651.8100000005</v>
      </c>
      <c r="BD37" s="16">
        <f t="shared" si="4"/>
        <v>3080651.8100000005</v>
      </c>
      <c r="BE37" s="16">
        <f t="shared" si="4"/>
        <v>3080651.8100000005</v>
      </c>
      <c r="BF37" s="16">
        <f t="shared" si="4"/>
        <v>3080651.8100000005</v>
      </c>
      <c r="BG37" s="16">
        <f t="shared" si="4"/>
        <v>3080651.8100000005</v>
      </c>
      <c r="BH37" s="16">
        <f t="shared" si="4"/>
        <v>3080651.8100000005</v>
      </c>
      <c r="BI37" s="16">
        <f t="shared" si="4"/>
        <v>3080651.8100000005</v>
      </c>
      <c r="BJ37" s="16">
        <f t="shared" si="4"/>
        <v>3080651.8100000005</v>
      </c>
      <c r="BK37" s="16">
        <f t="shared" si="4"/>
        <v>3080651.8100000005</v>
      </c>
      <c r="BL37" s="16">
        <f t="shared" si="4"/>
        <v>3080651.8100000005</v>
      </c>
      <c r="BM37" s="16">
        <f t="shared" si="4"/>
        <v>3080651.8100000005</v>
      </c>
      <c r="BN37" s="16">
        <f t="shared" si="4"/>
        <v>3080651.8100000005</v>
      </c>
      <c r="BO37" s="16">
        <f t="shared" si="4"/>
        <v>3080651.8100000005</v>
      </c>
      <c r="BP37" s="16">
        <f t="shared" si="4"/>
        <v>3080651.8100000005</v>
      </c>
      <c r="BQ37" s="16">
        <f t="shared" si="4"/>
        <v>3080651.8100000005</v>
      </c>
      <c r="BR37" s="16">
        <f t="shared" si="4"/>
        <v>3080651.8100000005</v>
      </c>
      <c r="BS37" s="16">
        <f t="shared" si="4"/>
        <v>3080651.8100000005</v>
      </c>
    </row>
    <row r="38" spans="1:71" x14ac:dyDescent="0.35">
      <c r="A38" s="15" t="str">
        <f t="shared" si="2"/>
        <v>Not in SYA</v>
      </c>
      <c r="B38" s="15" t="str">
        <f t="shared" si="2"/>
        <v>NEW-10486.3</v>
      </c>
      <c r="C38" s="15" t="str">
        <f t="shared" si="2"/>
        <v>Base Rates</v>
      </c>
      <c r="D38" s="15" t="str">
        <f t="shared" si="2"/>
        <v>ED-Transmission-Substation-Equipment</v>
      </c>
      <c r="E38" s="15" t="str">
        <f t="shared" si="2"/>
        <v>T</v>
      </c>
      <c r="F38" s="15" t="str">
        <f t="shared" si="2"/>
        <v>NEW-10486</v>
      </c>
      <c r="G38" s="15" t="str">
        <f t="shared" si="2"/>
        <v>ED Solar - English Creek Solar</v>
      </c>
      <c r="H38" s="15" t="str">
        <f t="shared" si="2"/>
        <v>Electric Transmission Plant</v>
      </c>
      <c r="I38" s="15" t="str">
        <f t="shared" si="2"/>
        <v>Transmission Substation</v>
      </c>
      <c r="J38" s="15" t="str">
        <f t="shared" si="2"/>
        <v>ED Solar - English Creek Solar</v>
      </c>
      <c r="K38" s="68">
        <v>0</v>
      </c>
      <c r="L38" s="16">
        <f t="shared" si="5"/>
        <v>0</v>
      </c>
      <c r="M38" s="16">
        <f t="shared" si="5"/>
        <v>0</v>
      </c>
      <c r="N38" s="16">
        <f t="shared" si="5"/>
        <v>0</v>
      </c>
      <c r="O38" s="16">
        <f t="shared" si="5"/>
        <v>0</v>
      </c>
      <c r="P38" s="16">
        <f t="shared" si="5"/>
        <v>0</v>
      </c>
      <c r="Q38" s="16">
        <f t="shared" si="5"/>
        <v>0</v>
      </c>
      <c r="R38" s="16">
        <f t="shared" si="5"/>
        <v>0</v>
      </c>
      <c r="S38" s="16">
        <f t="shared" si="5"/>
        <v>0</v>
      </c>
      <c r="T38" s="16">
        <f t="shared" si="5"/>
        <v>0</v>
      </c>
      <c r="U38" s="16">
        <f t="shared" si="5"/>
        <v>0</v>
      </c>
      <c r="V38" s="16">
        <f t="shared" si="5"/>
        <v>0</v>
      </c>
      <c r="W38" s="16">
        <f t="shared" si="5"/>
        <v>561.0100000000001</v>
      </c>
      <c r="X38" s="16">
        <f t="shared" si="5"/>
        <v>561.0100000000001</v>
      </c>
      <c r="Y38" s="16">
        <f t="shared" si="5"/>
        <v>561.0100000000001</v>
      </c>
      <c r="Z38" s="16">
        <f t="shared" si="5"/>
        <v>561.0100000000001</v>
      </c>
      <c r="AA38" s="16">
        <f t="shared" si="5"/>
        <v>561.0100000000001</v>
      </c>
      <c r="AB38" s="16">
        <f t="shared" si="5"/>
        <v>561.0100000000001</v>
      </c>
      <c r="AC38" s="16">
        <f t="shared" si="5"/>
        <v>561.0100000000001</v>
      </c>
      <c r="AD38" s="16">
        <f t="shared" si="5"/>
        <v>561.0100000000001</v>
      </c>
      <c r="AE38" s="16">
        <f t="shared" si="5"/>
        <v>561.0100000000001</v>
      </c>
      <c r="AF38" s="16">
        <f t="shared" si="5"/>
        <v>561.0100000000001</v>
      </c>
      <c r="AG38" s="16">
        <f t="shared" si="5"/>
        <v>561.0100000000001</v>
      </c>
      <c r="AH38" s="16">
        <f t="shared" si="5"/>
        <v>561.0100000000001</v>
      </c>
      <c r="AI38" s="16">
        <f t="shared" si="5"/>
        <v>561.0100000000001</v>
      </c>
      <c r="AJ38" s="16">
        <f t="shared" si="5"/>
        <v>561.0100000000001</v>
      </c>
      <c r="AK38" s="16">
        <f t="shared" si="5"/>
        <v>561.0100000000001</v>
      </c>
      <c r="AL38" s="16">
        <f t="shared" si="5"/>
        <v>561.0100000000001</v>
      </c>
      <c r="AM38" s="16">
        <f t="shared" si="5"/>
        <v>561.0100000000001</v>
      </c>
      <c r="AN38" s="16">
        <f t="shared" si="5"/>
        <v>561.0100000000001</v>
      </c>
      <c r="AO38" s="16">
        <f t="shared" si="5"/>
        <v>561.0100000000001</v>
      </c>
      <c r="AP38" s="16">
        <f t="shared" si="5"/>
        <v>561.0100000000001</v>
      </c>
      <c r="AQ38" s="16">
        <f t="shared" si="5"/>
        <v>561.0100000000001</v>
      </c>
      <c r="AR38" s="16">
        <f t="shared" si="4"/>
        <v>561.0100000000001</v>
      </c>
      <c r="AS38" s="16">
        <f t="shared" si="4"/>
        <v>561.0100000000001</v>
      </c>
      <c r="AT38" s="16">
        <f t="shared" si="4"/>
        <v>561.0100000000001</v>
      </c>
      <c r="AU38" s="16">
        <f t="shared" si="4"/>
        <v>561.0100000000001</v>
      </c>
      <c r="AV38" s="16">
        <f t="shared" si="4"/>
        <v>561.0100000000001</v>
      </c>
      <c r="AW38" s="16">
        <f t="shared" si="4"/>
        <v>561.0100000000001</v>
      </c>
      <c r="AX38" s="16">
        <f t="shared" si="4"/>
        <v>561.0100000000001</v>
      </c>
      <c r="AY38" s="16">
        <f t="shared" si="4"/>
        <v>561.0100000000001</v>
      </c>
      <c r="AZ38" s="16">
        <f t="shared" si="4"/>
        <v>561.0100000000001</v>
      </c>
      <c r="BA38" s="16">
        <f t="shared" si="4"/>
        <v>561.0100000000001</v>
      </c>
      <c r="BB38" s="16">
        <f t="shared" si="4"/>
        <v>561.0100000000001</v>
      </c>
      <c r="BC38" s="16">
        <f t="shared" si="4"/>
        <v>561.0100000000001</v>
      </c>
      <c r="BD38" s="16">
        <f t="shared" si="4"/>
        <v>561.0100000000001</v>
      </c>
      <c r="BE38" s="16">
        <f t="shared" si="4"/>
        <v>561.0100000000001</v>
      </c>
      <c r="BF38" s="16">
        <f t="shared" si="4"/>
        <v>561.0100000000001</v>
      </c>
      <c r="BG38" s="16">
        <f t="shared" si="4"/>
        <v>561.0100000000001</v>
      </c>
      <c r="BH38" s="16">
        <f t="shared" si="4"/>
        <v>561.0100000000001</v>
      </c>
      <c r="BI38" s="16">
        <f t="shared" si="4"/>
        <v>561.0100000000001</v>
      </c>
      <c r="BJ38" s="16">
        <f t="shared" si="4"/>
        <v>561.0100000000001</v>
      </c>
      <c r="BK38" s="16">
        <f t="shared" si="4"/>
        <v>561.0100000000001</v>
      </c>
      <c r="BL38" s="16">
        <f t="shared" si="4"/>
        <v>561.0100000000001</v>
      </c>
      <c r="BM38" s="16">
        <f t="shared" si="4"/>
        <v>561.0100000000001</v>
      </c>
      <c r="BN38" s="16">
        <f t="shared" si="4"/>
        <v>561.0100000000001</v>
      </c>
      <c r="BO38" s="16">
        <f t="shared" si="4"/>
        <v>561.0100000000001</v>
      </c>
      <c r="BP38" s="16">
        <f t="shared" si="4"/>
        <v>561.0100000000001</v>
      </c>
      <c r="BQ38" s="16">
        <f t="shared" si="4"/>
        <v>561.0100000000001</v>
      </c>
      <c r="BR38" s="16">
        <f t="shared" si="4"/>
        <v>561.0100000000001</v>
      </c>
      <c r="BS38" s="16">
        <f t="shared" si="4"/>
        <v>561.0100000000001</v>
      </c>
    </row>
    <row r="39" spans="1:71" x14ac:dyDescent="0.35">
      <c r="A39" s="15" t="str">
        <f t="shared" si="2"/>
        <v>Not in SYA</v>
      </c>
      <c r="B39" s="15" t="str">
        <f t="shared" si="2"/>
        <v>NEW-10486.4</v>
      </c>
      <c r="C39" s="15" t="str">
        <f t="shared" si="2"/>
        <v>Base Rates</v>
      </c>
      <c r="D39" s="15" t="str">
        <f t="shared" si="2"/>
        <v>ED-Transmission-Substation-Relay, Control &amp; RTU</v>
      </c>
      <c r="E39" s="15" t="str">
        <f t="shared" si="2"/>
        <v>T</v>
      </c>
      <c r="F39" s="15" t="str">
        <f t="shared" si="2"/>
        <v>NEW-10486</v>
      </c>
      <c r="G39" s="15" t="str">
        <f t="shared" si="2"/>
        <v>ED Solar - English Creek Solar</v>
      </c>
      <c r="H39" s="15" t="str">
        <f t="shared" si="2"/>
        <v>Electric Transmission Plant</v>
      </c>
      <c r="I39" s="15" t="str">
        <f t="shared" si="2"/>
        <v>Transmission Substation</v>
      </c>
      <c r="J39" s="15" t="str">
        <f t="shared" si="2"/>
        <v>ED Solar - English Creek Solar</v>
      </c>
      <c r="K39" s="68">
        <v>0</v>
      </c>
      <c r="L39" s="16">
        <f t="shared" si="5"/>
        <v>0</v>
      </c>
      <c r="M39" s="16">
        <f t="shared" si="5"/>
        <v>0</v>
      </c>
      <c r="N39" s="16">
        <f t="shared" si="5"/>
        <v>0</v>
      </c>
      <c r="O39" s="16">
        <f t="shared" si="5"/>
        <v>0</v>
      </c>
      <c r="P39" s="16">
        <f t="shared" si="5"/>
        <v>0</v>
      </c>
      <c r="Q39" s="16">
        <f t="shared" si="5"/>
        <v>0</v>
      </c>
      <c r="R39" s="16">
        <f t="shared" si="5"/>
        <v>0</v>
      </c>
      <c r="S39" s="16">
        <f t="shared" si="5"/>
        <v>0</v>
      </c>
      <c r="T39" s="16">
        <f t="shared" si="5"/>
        <v>0</v>
      </c>
      <c r="U39" s="16">
        <f t="shared" si="5"/>
        <v>0</v>
      </c>
      <c r="V39" s="16">
        <f t="shared" si="5"/>
        <v>0</v>
      </c>
      <c r="W39" s="16">
        <f t="shared" si="5"/>
        <v>6596.829999999999</v>
      </c>
      <c r="X39" s="16">
        <f t="shared" si="5"/>
        <v>6596.829999999999</v>
      </c>
      <c r="Y39" s="16">
        <f t="shared" si="5"/>
        <v>6596.829999999999</v>
      </c>
      <c r="Z39" s="16">
        <f t="shared" si="5"/>
        <v>6596.829999999999</v>
      </c>
      <c r="AA39" s="16">
        <f t="shared" si="5"/>
        <v>6596.829999999999</v>
      </c>
      <c r="AB39" s="16">
        <f t="shared" si="5"/>
        <v>6596.829999999999</v>
      </c>
      <c r="AC39" s="16">
        <f t="shared" si="5"/>
        <v>6596.829999999999</v>
      </c>
      <c r="AD39" s="16">
        <f t="shared" si="5"/>
        <v>6596.829999999999</v>
      </c>
      <c r="AE39" s="16">
        <f t="shared" si="5"/>
        <v>6596.829999999999</v>
      </c>
      <c r="AF39" s="16">
        <f t="shared" si="5"/>
        <v>6596.829999999999</v>
      </c>
      <c r="AG39" s="16">
        <f t="shared" si="5"/>
        <v>6596.829999999999</v>
      </c>
      <c r="AH39" s="16">
        <f t="shared" si="5"/>
        <v>6596.829999999999</v>
      </c>
      <c r="AI39" s="16">
        <f t="shared" si="5"/>
        <v>6596.829999999999</v>
      </c>
      <c r="AJ39" s="16">
        <f t="shared" si="5"/>
        <v>6596.829999999999</v>
      </c>
      <c r="AK39" s="16">
        <f t="shared" si="5"/>
        <v>6596.829999999999</v>
      </c>
      <c r="AL39" s="16">
        <f t="shared" si="5"/>
        <v>6596.829999999999</v>
      </c>
      <c r="AM39" s="16">
        <f t="shared" si="5"/>
        <v>6596.829999999999</v>
      </c>
      <c r="AN39" s="16">
        <f t="shared" si="5"/>
        <v>6596.829999999999</v>
      </c>
      <c r="AO39" s="16">
        <f t="shared" si="5"/>
        <v>6596.829999999999</v>
      </c>
      <c r="AP39" s="16">
        <f t="shared" si="5"/>
        <v>6596.829999999999</v>
      </c>
      <c r="AQ39" s="16">
        <f t="shared" si="5"/>
        <v>6596.829999999999</v>
      </c>
      <c r="AR39" s="16">
        <f t="shared" si="4"/>
        <v>6596.829999999999</v>
      </c>
      <c r="AS39" s="16">
        <f t="shared" si="4"/>
        <v>6596.829999999999</v>
      </c>
      <c r="AT39" s="16">
        <f t="shared" si="4"/>
        <v>6596.829999999999</v>
      </c>
      <c r="AU39" s="16">
        <f t="shared" si="4"/>
        <v>6596.829999999999</v>
      </c>
      <c r="AV39" s="16">
        <f t="shared" si="4"/>
        <v>6596.829999999999</v>
      </c>
      <c r="AW39" s="16">
        <f t="shared" si="4"/>
        <v>6596.829999999999</v>
      </c>
      <c r="AX39" s="16">
        <f t="shared" si="4"/>
        <v>6596.829999999999</v>
      </c>
      <c r="AY39" s="16">
        <f t="shared" si="4"/>
        <v>6596.829999999999</v>
      </c>
      <c r="AZ39" s="16">
        <f t="shared" si="4"/>
        <v>6596.829999999999</v>
      </c>
      <c r="BA39" s="16">
        <f t="shared" si="4"/>
        <v>6596.829999999999</v>
      </c>
      <c r="BB39" s="16">
        <f t="shared" si="4"/>
        <v>6596.829999999999</v>
      </c>
      <c r="BC39" s="16">
        <f t="shared" si="4"/>
        <v>6596.829999999999</v>
      </c>
      <c r="BD39" s="16">
        <f t="shared" si="4"/>
        <v>6596.829999999999</v>
      </c>
      <c r="BE39" s="16">
        <f t="shared" si="4"/>
        <v>6596.829999999999</v>
      </c>
      <c r="BF39" s="16">
        <f t="shared" si="4"/>
        <v>6596.829999999999</v>
      </c>
      <c r="BG39" s="16">
        <f t="shared" si="4"/>
        <v>6596.829999999999</v>
      </c>
      <c r="BH39" s="16">
        <f t="shared" si="4"/>
        <v>6596.829999999999</v>
      </c>
      <c r="BI39" s="16">
        <f t="shared" si="4"/>
        <v>6596.829999999999</v>
      </c>
      <c r="BJ39" s="16">
        <f t="shared" si="4"/>
        <v>6596.829999999999</v>
      </c>
      <c r="BK39" s="16">
        <f t="shared" si="4"/>
        <v>6596.829999999999</v>
      </c>
      <c r="BL39" s="16">
        <f t="shared" si="4"/>
        <v>6596.829999999999</v>
      </c>
      <c r="BM39" s="16">
        <f t="shared" si="4"/>
        <v>6596.829999999999</v>
      </c>
      <c r="BN39" s="16">
        <f t="shared" si="4"/>
        <v>6596.829999999999</v>
      </c>
      <c r="BO39" s="16">
        <f t="shared" si="4"/>
        <v>6596.829999999999</v>
      </c>
      <c r="BP39" s="16">
        <f t="shared" si="4"/>
        <v>6596.829999999999</v>
      </c>
      <c r="BQ39" s="16">
        <f t="shared" si="4"/>
        <v>6596.829999999999</v>
      </c>
      <c r="BR39" s="16">
        <f t="shared" si="4"/>
        <v>6596.829999999999</v>
      </c>
      <c r="BS39" s="16">
        <f t="shared" si="4"/>
        <v>6596.829999999999</v>
      </c>
    </row>
    <row r="40" spans="1:71" x14ac:dyDescent="0.35">
      <c r="A40" s="15" t="str">
        <f t="shared" si="2"/>
        <v>Not in SYA</v>
      </c>
      <c r="B40" s="15" t="str">
        <f t="shared" si="2"/>
        <v>NEW-10486.7</v>
      </c>
      <c r="C40" s="15" t="str">
        <f t="shared" si="2"/>
        <v>Base Rates</v>
      </c>
      <c r="D40" s="15" t="str">
        <f t="shared" si="2"/>
        <v>ED-Transmission-Substation-Equipment</v>
      </c>
      <c r="E40" s="15" t="str">
        <f t="shared" si="2"/>
        <v>T</v>
      </c>
      <c r="F40" s="15" t="str">
        <f t="shared" si="2"/>
        <v>NEW-10486</v>
      </c>
      <c r="G40" s="15" t="str">
        <f t="shared" si="2"/>
        <v>ED Solar - English Creek Solar</v>
      </c>
      <c r="H40" s="15" t="str">
        <f t="shared" si="2"/>
        <v>Electric Transmission Plant</v>
      </c>
      <c r="I40" s="15" t="str">
        <f t="shared" si="2"/>
        <v>Transmission Substation</v>
      </c>
      <c r="J40" s="15" t="str">
        <f t="shared" si="2"/>
        <v>ED Solar - English Creek Solar</v>
      </c>
      <c r="K40" s="68">
        <v>0</v>
      </c>
      <c r="L40" s="16">
        <f t="shared" si="5"/>
        <v>0</v>
      </c>
      <c r="M40" s="16">
        <f t="shared" si="5"/>
        <v>0</v>
      </c>
      <c r="N40" s="16">
        <f t="shared" si="5"/>
        <v>0</v>
      </c>
      <c r="O40" s="16">
        <f t="shared" si="5"/>
        <v>0</v>
      </c>
      <c r="P40" s="16">
        <f t="shared" si="5"/>
        <v>0</v>
      </c>
      <c r="Q40" s="16">
        <f t="shared" si="5"/>
        <v>0</v>
      </c>
      <c r="R40" s="16">
        <f t="shared" si="5"/>
        <v>0</v>
      </c>
      <c r="S40" s="16">
        <f t="shared" si="5"/>
        <v>0</v>
      </c>
      <c r="T40" s="16">
        <f t="shared" si="5"/>
        <v>0</v>
      </c>
      <c r="U40" s="16">
        <f t="shared" si="5"/>
        <v>0</v>
      </c>
      <c r="V40" s="16">
        <f t="shared" si="5"/>
        <v>0</v>
      </c>
      <c r="W40" s="16">
        <f t="shared" si="5"/>
        <v>307.74</v>
      </c>
      <c r="X40" s="16">
        <f t="shared" si="5"/>
        <v>307.74</v>
      </c>
      <c r="Y40" s="16">
        <f t="shared" si="5"/>
        <v>307.74</v>
      </c>
      <c r="Z40" s="16">
        <f t="shared" si="5"/>
        <v>307.74</v>
      </c>
      <c r="AA40" s="16">
        <f t="shared" si="5"/>
        <v>307.74</v>
      </c>
      <c r="AB40" s="16">
        <f t="shared" si="5"/>
        <v>307.74</v>
      </c>
      <c r="AC40" s="16">
        <f t="shared" si="5"/>
        <v>307.74</v>
      </c>
      <c r="AD40" s="16">
        <f t="shared" si="5"/>
        <v>307.74</v>
      </c>
      <c r="AE40" s="16">
        <f t="shared" si="5"/>
        <v>307.74</v>
      </c>
      <c r="AF40" s="16">
        <f t="shared" si="5"/>
        <v>307.74</v>
      </c>
      <c r="AG40" s="16">
        <f t="shared" si="5"/>
        <v>307.74</v>
      </c>
      <c r="AH40" s="16">
        <f t="shared" si="5"/>
        <v>307.74</v>
      </c>
      <c r="AI40" s="16">
        <f t="shared" si="5"/>
        <v>307.74</v>
      </c>
      <c r="AJ40" s="16">
        <f t="shared" si="5"/>
        <v>307.74</v>
      </c>
      <c r="AK40" s="16">
        <f t="shared" si="5"/>
        <v>307.74</v>
      </c>
      <c r="AL40" s="16">
        <f t="shared" si="5"/>
        <v>307.74</v>
      </c>
      <c r="AM40" s="16">
        <f t="shared" si="5"/>
        <v>307.74</v>
      </c>
      <c r="AN40" s="16">
        <f t="shared" si="5"/>
        <v>307.74</v>
      </c>
      <c r="AO40" s="16">
        <f t="shared" si="5"/>
        <v>307.74</v>
      </c>
      <c r="AP40" s="16">
        <f t="shared" si="5"/>
        <v>307.74</v>
      </c>
      <c r="AQ40" s="16">
        <f t="shared" si="5"/>
        <v>307.74</v>
      </c>
      <c r="AR40" s="16">
        <f t="shared" si="4"/>
        <v>307.74</v>
      </c>
      <c r="AS40" s="16">
        <f t="shared" si="4"/>
        <v>307.74</v>
      </c>
      <c r="AT40" s="16">
        <f t="shared" si="4"/>
        <v>307.74</v>
      </c>
      <c r="AU40" s="16">
        <f t="shared" si="4"/>
        <v>307.74</v>
      </c>
      <c r="AV40" s="16">
        <f t="shared" si="4"/>
        <v>307.74</v>
      </c>
      <c r="AW40" s="16">
        <f t="shared" si="4"/>
        <v>307.74</v>
      </c>
      <c r="AX40" s="16">
        <f t="shared" si="4"/>
        <v>307.74</v>
      </c>
      <c r="AY40" s="16">
        <f t="shared" si="4"/>
        <v>307.74</v>
      </c>
      <c r="AZ40" s="16">
        <f t="shared" si="4"/>
        <v>307.74</v>
      </c>
      <c r="BA40" s="16">
        <f t="shared" si="4"/>
        <v>307.74</v>
      </c>
      <c r="BB40" s="16">
        <f t="shared" si="4"/>
        <v>307.74</v>
      </c>
      <c r="BC40" s="16">
        <f t="shared" si="4"/>
        <v>307.74</v>
      </c>
      <c r="BD40" s="16">
        <f t="shared" si="4"/>
        <v>307.74</v>
      </c>
      <c r="BE40" s="16">
        <f t="shared" si="4"/>
        <v>307.74</v>
      </c>
      <c r="BF40" s="16">
        <f t="shared" si="4"/>
        <v>307.74</v>
      </c>
      <c r="BG40" s="16">
        <f t="shared" si="4"/>
        <v>307.74</v>
      </c>
      <c r="BH40" s="16">
        <f t="shared" si="4"/>
        <v>307.74</v>
      </c>
      <c r="BI40" s="16">
        <f t="shared" si="4"/>
        <v>307.74</v>
      </c>
      <c r="BJ40" s="16">
        <f t="shared" si="4"/>
        <v>307.74</v>
      </c>
      <c r="BK40" s="16">
        <f t="shared" si="4"/>
        <v>307.74</v>
      </c>
      <c r="BL40" s="16">
        <f t="shared" si="4"/>
        <v>307.74</v>
      </c>
      <c r="BM40" s="16">
        <f t="shared" si="4"/>
        <v>307.74</v>
      </c>
      <c r="BN40" s="16">
        <f t="shared" si="4"/>
        <v>307.74</v>
      </c>
      <c r="BO40" s="16">
        <f t="shared" si="4"/>
        <v>307.74</v>
      </c>
      <c r="BP40" s="16">
        <f t="shared" si="4"/>
        <v>307.74</v>
      </c>
      <c r="BQ40" s="16">
        <f t="shared" si="4"/>
        <v>307.74</v>
      </c>
      <c r="BR40" s="16">
        <f t="shared" si="4"/>
        <v>307.74</v>
      </c>
      <c r="BS40" s="16">
        <f t="shared" si="4"/>
        <v>307.74</v>
      </c>
    </row>
    <row r="41" spans="1:71" x14ac:dyDescent="0.35">
      <c r="A41" s="15" t="str">
        <f t="shared" si="2"/>
        <v>Not in SYA</v>
      </c>
      <c r="B41" s="15" t="str">
        <f t="shared" si="2"/>
        <v>NEW-10607</v>
      </c>
      <c r="C41" s="15" t="str">
        <f t="shared" si="2"/>
        <v>Base Rates</v>
      </c>
      <c r="D41" s="15" t="str">
        <f t="shared" si="2"/>
        <v>CLEAN ENERGY &amp; EMERGING TECHNOLOGIES</v>
      </c>
      <c r="E41" s="15">
        <f t="shared" si="2"/>
        <v>34399</v>
      </c>
      <c r="F41" s="15" t="str">
        <f t="shared" si="2"/>
        <v>NEW-10607</v>
      </c>
      <c r="G41" s="15" t="str">
        <f t="shared" si="2"/>
        <v>English Creek Solar Development</v>
      </c>
      <c r="H41" s="15" t="str">
        <f t="shared" si="2"/>
        <v>Electric Other Production Plant</v>
      </c>
      <c r="I41" s="15" t="str">
        <f t="shared" si="2"/>
        <v>English Creek Solar</v>
      </c>
      <c r="J41" s="15" t="str">
        <f t="shared" si="2"/>
        <v>English Creek Solar Development</v>
      </c>
      <c r="K41" s="68">
        <v>0</v>
      </c>
      <c r="L41" s="16">
        <f t="shared" si="5"/>
        <v>0</v>
      </c>
      <c r="M41" s="16">
        <f t="shared" si="5"/>
        <v>0</v>
      </c>
      <c r="N41" s="16">
        <f t="shared" si="5"/>
        <v>0</v>
      </c>
      <c r="O41" s="16">
        <f t="shared" si="5"/>
        <v>0</v>
      </c>
      <c r="P41" s="16">
        <f t="shared" si="5"/>
        <v>0</v>
      </c>
      <c r="Q41" s="16">
        <f t="shared" si="5"/>
        <v>0</v>
      </c>
      <c r="R41" s="16">
        <f t="shared" si="5"/>
        <v>0</v>
      </c>
      <c r="S41" s="16">
        <f t="shared" si="5"/>
        <v>0</v>
      </c>
      <c r="T41" s="16">
        <f t="shared" si="5"/>
        <v>0</v>
      </c>
      <c r="U41" s="16">
        <f t="shared" si="5"/>
        <v>0</v>
      </c>
      <c r="V41" s="16">
        <f t="shared" si="5"/>
        <v>0</v>
      </c>
      <c r="W41" s="16">
        <f t="shared" si="5"/>
        <v>908.21</v>
      </c>
      <c r="X41" s="16">
        <f t="shared" si="5"/>
        <v>908.21</v>
      </c>
      <c r="Y41" s="16">
        <f t="shared" si="5"/>
        <v>908.21</v>
      </c>
      <c r="Z41" s="16">
        <f t="shared" si="5"/>
        <v>908.21</v>
      </c>
      <c r="AA41" s="16">
        <f t="shared" si="5"/>
        <v>908.21</v>
      </c>
      <c r="AB41" s="16">
        <f t="shared" si="5"/>
        <v>908.21</v>
      </c>
      <c r="AC41" s="16">
        <f t="shared" si="5"/>
        <v>908.21</v>
      </c>
      <c r="AD41" s="16">
        <f t="shared" si="5"/>
        <v>908.21</v>
      </c>
      <c r="AE41" s="16">
        <f t="shared" si="5"/>
        <v>908.21</v>
      </c>
      <c r="AF41" s="16">
        <f t="shared" si="5"/>
        <v>908.21</v>
      </c>
      <c r="AG41" s="16">
        <f t="shared" si="5"/>
        <v>908.21</v>
      </c>
      <c r="AH41" s="16">
        <f t="shared" si="5"/>
        <v>908.21</v>
      </c>
      <c r="AI41" s="16">
        <f t="shared" si="5"/>
        <v>908.21</v>
      </c>
      <c r="AJ41" s="16">
        <f t="shared" si="5"/>
        <v>908.21</v>
      </c>
      <c r="AK41" s="16">
        <f t="shared" si="5"/>
        <v>908.21</v>
      </c>
      <c r="AL41" s="16">
        <f t="shared" si="5"/>
        <v>908.21</v>
      </c>
      <c r="AM41" s="16">
        <f t="shared" si="5"/>
        <v>908.21</v>
      </c>
      <c r="AN41" s="16">
        <f t="shared" si="5"/>
        <v>908.21</v>
      </c>
      <c r="AO41" s="16">
        <f t="shared" si="5"/>
        <v>908.21</v>
      </c>
      <c r="AP41" s="16">
        <f t="shared" si="5"/>
        <v>908.21</v>
      </c>
      <c r="AQ41" s="16">
        <f t="shared" si="5"/>
        <v>908.21</v>
      </c>
      <c r="AR41" s="16">
        <f t="shared" si="4"/>
        <v>908.21</v>
      </c>
      <c r="AS41" s="16">
        <f t="shared" si="4"/>
        <v>908.21</v>
      </c>
      <c r="AT41" s="16">
        <f t="shared" si="4"/>
        <v>908.21</v>
      </c>
      <c r="AU41" s="16">
        <f t="shared" si="4"/>
        <v>908.21</v>
      </c>
      <c r="AV41" s="16">
        <f t="shared" si="4"/>
        <v>908.21</v>
      </c>
      <c r="AW41" s="16">
        <f t="shared" si="4"/>
        <v>908.21</v>
      </c>
      <c r="AX41" s="16">
        <f t="shared" si="4"/>
        <v>908.21</v>
      </c>
      <c r="AY41" s="16">
        <f t="shared" si="4"/>
        <v>908.21</v>
      </c>
      <c r="AZ41" s="16">
        <f t="shared" si="4"/>
        <v>908.21</v>
      </c>
      <c r="BA41" s="16">
        <f t="shared" si="4"/>
        <v>908.21</v>
      </c>
      <c r="BB41" s="16">
        <f t="shared" si="4"/>
        <v>908.21</v>
      </c>
      <c r="BC41" s="16">
        <f t="shared" si="4"/>
        <v>908.21</v>
      </c>
      <c r="BD41" s="16">
        <f t="shared" si="4"/>
        <v>908.21</v>
      </c>
      <c r="BE41" s="16">
        <f t="shared" si="4"/>
        <v>908.21</v>
      </c>
      <c r="BF41" s="16">
        <f t="shared" si="4"/>
        <v>908.21</v>
      </c>
      <c r="BG41" s="16">
        <f t="shared" si="4"/>
        <v>908.21</v>
      </c>
      <c r="BH41" s="16">
        <f t="shared" si="4"/>
        <v>908.21</v>
      </c>
      <c r="BI41" s="16">
        <f t="shared" si="4"/>
        <v>908.21</v>
      </c>
      <c r="BJ41" s="16">
        <f t="shared" si="4"/>
        <v>908.21</v>
      </c>
      <c r="BK41" s="16">
        <f t="shared" si="4"/>
        <v>908.21</v>
      </c>
      <c r="BL41" s="16">
        <f t="shared" si="4"/>
        <v>908.21</v>
      </c>
      <c r="BM41" s="16">
        <f t="shared" si="4"/>
        <v>908.21</v>
      </c>
      <c r="BN41" s="16">
        <f t="shared" si="4"/>
        <v>908.21</v>
      </c>
      <c r="BO41" s="16">
        <f t="shared" si="4"/>
        <v>908.21</v>
      </c>
      <c r="BP41" s="16">
        <f t="shared" si="4"/>
        <v>908.21</v>
      </c>
      <c r="BQ41" s="16">
        <f t="shared" si="4"/>
        <v>908.21</v>
      </c>
      <c r="BR41" s="16">
        <f t="shared" si="4"/>
        <v>908.21</v>
      </c>
      <c r="BS41" s="16">
        <f t="shared" si="4"/>
        <v>908.21</v>
      </c>
    </row>
    <row r="42" spans="1:71" x14ac:dyDescent="0.35">
      <c r="E42" s="50"/>
    </row>
    <row r="43" spans="1:71" ht="15" thickBot="1" x14ac:dyDescent="0.4">
      <c r="E43" s="50"/>
      <c r="J43" s="52" t="s">
        <v>157</v>
      </c>
      <c r="K43" s="66">
        <f t="shared" ref="K43:BS43" si="6">SUM(K32:K42)</f>
        <v>0</v>
      </c>
      <c r="L43" s="66">
        <f t="shared" si="6"/>
        <v>0</v>
      </c>
      <c r="M43" s="66">
        <f t="shared" si="6"/>
        <v>0</v>
      </c>
      <c r="N43" s="66">
        <f t="shared" si="6"/>
        <v>0</v>
      </c>
      <c r="O43" s="66">
        <f t="shared" si="6"/>
        <v>0</v>
      </c>
      <c r="P43" s="66">
        <f t="shared" si="6"/>
        <v>0</v>
      </c>
      <c r="Q43" s="66">
        <f t="shared" si="6"/>
        <v>0</v>
      </c>
      <c r="R43" s="66">
        <f t="shared" si="6"/>
        <v>0</v>
      </c>
      <c r="S43" s="66">
        <f t="shared" si="6"/>
        <v>0</v>
      </c>
      <c r="T43" s="66">
        <f t="shared" si="6"/>
        <v>0</v>
      </c>
      <c r="U43" s="66">
        <f t="shared" si="6"/>
        <v>0</v>
      </c>
      <c r="V43" s="66">
        <f t="shared" si="6"/>
        <v>0</v>
      </c>
      <c r="W43" s="77">
        <f t="shared" si="6"/>
        <v>49007495.600000009</v>
      </c>
      <c r="X43" s="66">
        <f t="shared" si="6"/>
        <v>53256034.88000001</v>
      </c>
      <c r="Y43" s="66">
        <f t="shared" si="6"/>
        <v>53310872.330000013</v>
      </c>
      <c r="Z43" s="66">
        <f t="shared" si="6"/>
        <v>53310872.330000013</v>
      </c>
      <c r="AA43" s="66">
        <f t="shared" si="6"/>
        <v>53310872.330000013</v>
      </c>
      <c r="AB43" s="66">
        <f t="shared" si="6"/>
        <v>53310872.330000013</v>
      </c>
      <c r="AC43" s="66">
        <f t="shared" si="6"/>
        <v>53310872.330000013</v>
      </c>
      <c r="AD43" s="66">
        <f t="shared" si="6"/>
        <v>53310872.330000013</v>
      </c>
      <c r="AE43" s="66">
        <f t="shared" si="6"/>
        <v>53310872.330000013</v>
      </c>
      <c r="AF43" s="66">
        <f t="shared" si="6"/>
        <v>53310872.330000013</v>
      </c>
      <c r="AG43" s="66">
        <f t="shared" si="6"/>
        <v>53310872.330000013</v>
      </c>
      <c r="AH43" s="66">
        <f t="shared" si="6"/>
        <v>53310872.330000013</v>
      </c>
      <c r="AI43" s="77">
        <f t="shared" si="6"/>
        <v>53310872.330000013</v>
      </c>
      <c r="AJ43" s="66">
        <f t="shared" si="6"/>
        <v>53310872.330000013</v>
      </c>
      <c r="AK43" s="66">
        <f t="shared" si="6"/>
        <v>53310872.330000013</v>
      </c>
      <c r="AL43" s="66">
        <f t="shared" si="6"/>
        <v>53310872.330000013</v>
      </c>
      <c r="AM43" s="66">
        <f t="shared" si="6"/>
        <v>53310872.330000013</v>
      </c>
      <c r="AN43" s="66">
        <f t="shared" si="6"/>
        <v>53310872.330000013</v>
      </c>
      <c r="AO43" s="66">
        <f t="shared" si="6"/>
        <v>53310872.330000013</v>
      </c>
      <c r="AP43" s="66">
        <f t="shared" si="6"/>
        <v>53310872.330000013</v>
      </c>
      <c r="AQ43" s="66">
        <f t="shared" si="6"/>
        <v>53310872.330000013</v>
      </c>
      <c r="AR43" s="66">
        <f t="shared" si="6"/>
        <v>53310872.330000013</v>
      </c>
      <c r="AS43" s="66">
        <f t="shared" si="6"/>
        <v>53310872.330000013</v>
      </c>
      <c r="AT43" s="66">
        <f t="shared" si="6"/>
        <v>53310872.330000013</v>
      </c>
      <c r="AU43" s="66">
        <f t="shared" si="6"/>
        <v>53310872.330000013</v>
      </c>
      <c r="AV43" s="66">
        <f t="shared" si="6"/>
        <v>53310872.330000013</v>
      </c>
      <c r="AW43" s="66">
        <f t="shared" si="6"/>
        <v>53310872.330000013</v>
      </c>
      <c r="AX43" s="66">
        <f t="shared" si="6"/>
        <v>53310872.330000013</v>
      </c>
      <c r="AY43" s="66">
        <f t="shared" si="6"/>
        <v>53310872.330000013</v>
      </c>
      <c r="AZ43" s="66">
        <f t="shared" si="6"/>
        <v>53310872.330000013</v>
      </c>
      <c r="BA43" s="66">
        <f t="shared" si="6"/>
        <v>53310872.330000013</v>
      </c>
      <c r="BB43" s="66">
        <f t="shared" si="6"/>
        <v>53310872.330000013</v>
      </c>
      <c r="BC43" s="66">
        <f t="shared" si="6"/>
        <v>53310872.330000013</v>
      </c>
      <c r="BD43" s="66">
        <f t="shared" si="6"/>
        <v>53310872.330000013</v>
      </c>
      <c r="BE43" s="66">
        <f t="shared" si="6"/>
        <v>53310872.330000013</v>
      </c>
      <c r="BF43" s="66">
        <f t="shared" si="6"/>
        <v>53310872.330000013</v>
      </c>
      <c r="BG43" s="66">
        <f t="shared" si="6"/>
        <v>53310872.330000013</v>
      </c>
      <c r="BH43" s="66">
        <f t="shared" si="6"/>
        <v>53310872.330000013</v>
      </c>
      <c r="BI43" s="66">
        <f t="shared" si="6"/>
        <v>53310872.330000013</v>
      </c>
      <c r="BJ43" s="66">
        <f t="shared" si="6"/>
        <v>53310872.330000013</v>
      </c>
      <c r="BK43" s="66">
        <f t="shared" si="6"/>
        <v>53310872.330000013</v>
      </c>
      <c r="BL43" s="66">
        <f t="shared" si="6"/>
        <v>53310872.330000013</v>
      </c>
      <c r="BM43" s="66">
        <f t="shared" si="6"/>
        <v>53310872.330000013</v>
      </c>
      <c r="BN43" s="66">
        <f t="shared" si="6"/>
        <v>53310872.330000013</v>
      </c>
      <c r="BO43" s="66">
        <f t="shared" si="6"/>
        <v>53310872.330000013</v>
      </c>
      <c r="BP43" s="66">
        <f t="shared" si="6"/>
        <v>53310872.330000013</v>
      </c>
      <c r="BQ43" s="66">
        <f t="shared" si="6"/>
        <v>53310872.330000013</v>
      </c>
      <c r="BR43" s="66">
        <f t="shared" si="6"/>
        <v>53310872.330000013</v>
      </c>
      <c r="BS43" s="66">
        <f t="shared" si="6"/>
        <v>53310872.330000013</v>
      </c>
    </row>
    <row r="44" spans="1:71" ht="15" thickTop="1" x14ac:dyDescent="0.35">
      <c r="E44" s="50"/>
    </row>
    <row r="45" spans="1:71" x14ac:dyDescent="0.35">
      <c r="E45" s="50"/>
    </row>
    <row r="46" spans="1:71" x14ac:dyDescent="0.35">
      <c r="E46" s="50"/>
    </row>
    <row r="47" spans="1:71" x14ac:dyDescent="0.35">
      <c r="A47" s="56" t="s">
        <v>133</v>
      </c>
      <c r="B47" s="56" t="s">
        <v>134</v>
      </c>
      <c r="C47" s="56" t="s">
        <v>135</v>
      </c>
      <c r="D47" s="56" t="s">
        <v>136</v>
      </c>
      <c r="E47" s="67">
        <v>300</v>
      </c>
      <c r="F47" s="67" t="s">
        <v>137</v>
      </c>
      <c r="G47" s="67" t="s">
        <v>138</v>
      </c>
      <c r="H47" s="56" t="s">
        <v>139</v>
      </c>
      <c r="I47" s="56" t="s">
        <v>140</v>
      </c>
      <c r="J47" s="56" t="s">
        <v>141</v>
      </c>
      <c r="K47" s="67" t="s">
        <v>158</v>
      </c>
      <c r="L47" s="59">
        <v>202401</v>
      </c>
      <c r="M47" s="59">
        <v>202402</v>
      </c>
      <c r="N47" s="59">
        <v>202403</v>
      </c>
      <c r="O47" s="59">
        <v>202404</v>
      </c>
      <c r="P47" s="59">
        <v>202405</v>
      </c>
      <c r="Q47" s="59">
        <v>202406</v>
      </c>
      <c r="R47" s="59">
        <v>202407</v>
      </c>
      <c r="S47" s="59">
        <v>202408</v>
      </c>
      <c r="T47" s="59">
        <v>202409</v>
      </c>
      <c r="U47" s="59">
        <v>202410</v>
      </c>
      <c r="V47" s="59">
        <v>202411</v>
      </c>
      <c r="W47" s="59">
        <v>202412</v>
      </c>
      <c r="X47" s="59">
        <v>202501</v>
      </c>
      <c r="Y47" s="59">
        <v>202502</v>
      </c>
      <c r="Z47" s="59">
        <v>202503</v>
      </c>
      <c r="AA47" s="59">
        <v>202504</v>
      </c>
      <c r="AB47" s="59">
        <v>202505</v>
      </c>
      <c r="AC47" s="59">
        <v>202506</v>
      </c>
      <c r="AD47" s="59">
        <v>202507</v>
      </c>
      <c r="AE47" s="59">
        <v>202508</v>
      </c>
      <c r="AF47" s="59">
        <v>202509</v>
      </c>
      <c r="AG47" s="59">
        <v>202510</v>
      </c>
      <c r="AH47" s="59">
        <v>202511</v>
      </c>
      <c r="AI47" s="59">
        <v>202512</v>
      </c>
      <c r="AJ47" s="59">
        <v>202601</v>
      </c>
      <c r="AK47" s="59">
        <v>202602</v>
      </c>
      <c r="AL47" s="59">
        <v>202603</v>
      </c>
      <c r="AM47" s="59">
        <v>202604</v>
      </c>
      <c r="AN47" s="59">
        <v>202605</v>
      </c>
      <c r="AO47" s="59">
        <v>202606</v>
      </c>
      <c r="AP47" s="59">
        <v>202607</v>
      </c>
      <c r="AQ47" s="59">
        <v>202608</v>
      </c>
      <c r="AR47" s="59">
        <v>202609</v>
      </c>
      <c r="AS47" s="59">
        <v>202610</v>
      </c>
      <c r="AT47" s="59">
        <v>202611</v>
      </c>
      <c r="AU47" s="59">
        <v>202612</v>
      </c>
      <c r="AV47" s="59">
        <v>202701</v>
      </c>
      <c r="AW47" s="59">
        <v>202702</v>
      </c>
      <c r="AX47" s="59">
        <v>202703</v>
      </c>
      <c r="AY47" s="59">
        <v>202704</v>
      </c>
      <c r="AZ47" s="59">
        <v>202705</v>
      </c>
      <c r="BA47" s="59">
        <v>202706</v>
      </c>
      <c r="BB47" s="59">
        <v>202707</v>
      </c>
      <c r="BC47" s="59">
        <v>202708</v>
      </c>
      <c r="BD47" s="59">
        <v>202709</v>
      </c>
      <c r="BE47" s="59">
        <v>202710</v>
      </c>
      <c r="BF47" s="59">
        <v>202711</v>
      </c>
      <c r="BG47" s="59">
        <v>202712</v>
      </c>
      <c r="BH47" s="59">
        <v>202801</v>
      </c>
      <c r="BI47" s="59">
        <v>202802</v>
      </c>
      <c r="BJ47" s="59">
        <v>202803</v>
      </c>
      <c r="BK47" s="59">
        <v>202804</v>
      </c>
      <c r="BL47" s="59">
        <v>202805</v>
      </c>
      <c r="BM47" s="59">
        <v>202806</v>
      </c>
      <c r="BN47" s="59">
        <v>202807</v>
      </c>
      <c r="BO47" s="59">
        <v>202808</v>
      </c>
      <c r="BP47" s="59">
        <v>202809</v>
      </c>
      <c r="BQ47" s="59">
        <v>202810</v>
      </c>
      <c r="BR47" s="59">
        <v>202811</v>
      </c>
      <c r="BS47" s="59">
        <v>202812</v>
      </c>
    </row>
    <row r="48" spans="1:71" x14ac:dyDescent="0.35">
      <c r="A48" s="15" t="str">
        <f t="shared" ref="A48:J57" si="7">A32</f>
        <v>Not in SYA</v>
      </c>
      <c r="B48" s="15" t="str">
        <f t="shared" si="7"/>
        <v>A2643961</v>
      </c>
      <c r="C48" s="15" t="str">
        <f t="shared" si="7"/>
        <v>Base Rates</v>
      </c>
      <c r="D48" s="15" t="str">
        <f t="shared" si="7"/>
        <v>BSR-Solar Expansion</v>
      </c>
      <c r="E48" s="15">
        <f t="shared" si="7"/>
        <v>39700</v>
      </c>
      <c r="F48" s="15" t="str">
        <f t="shared" si="7"/>
        <v>NEW-10486</v>
      </c>
      <c r="G48" s="15" t="str">
        <f t="shared" si="7"/>
        <v>ED Solar - English Creek Solar</v>
      </c>
      <c r="H48" s="15" t="str">
        <f t="shared" si="7"/>
        <v>Electric General Plant</v>
      </c>
      <c r="I48" s="15" t="str">
        <f t="shared" si="7"/>
        <v>Other Structures</v>
      </c>
      <c r="J48" s="15" t="str">
        <f t="shared" si="7"/>
        <v>ED Solar - English Creek Solar</v>
      </c>
      <c r="K48" s="16">
        <f>SUM($K32:K32)/13</f>
        <v>0</v>
      </c>
      <c r="L48" s="16">
        <f>SUM($K32:L32)/13</f>
        <v>0</v>
      </c>
      <c r="M48" s="16">
        <f>SUM($K32:M32)/13</f>
        <v>0</v>
      </c>
      <c r="N48" s="16">
        <f>SUM($K32:N32)/13</f>
        <v>0</v>
      </c>
      <c r="O48" s="16">
        <f>SUM($K32:O32)/13</f>
        <v>0</v>
      </c>
      <c r="P48" s="16">
        <f>SUM($K32:P32)/13</f>
        <v>0</v>
      </c>
      <c r="Q48" s="16">
        <f>SUM($K32:Q32)/13</f>
        <v>0</v>
      </c>
      <c r="R48" s="16">
        <f>SUM($K32:R32)/13</f>
        <v>0</v>
      </c>
      <c r="S48" s="16">
        <f>SUM($K32:S32)/13</f>
        <v>0</v>
      </c>
      <c r="T48" s="16">
        <f>SUM($K32:T32)/13</f>
        <v>0</v>
      </c>
      <c r="U48" s="16">
        <f>SUM($K32:U32)/13</f>
        <v>0</v>
      </c>
      <c r="V48" s="16">
        <f>SUM($K32:V32)/13</f>
        <v>0</v>
      </c>
      <c r="W48" s="16">
        <f t="shared" ref="W48:BS53" si="8">SUM(K32:W32)/13</f>
        <v>5052.958461538462</v>
      </c>
      <c r="X48" s="16">
        <f t="shared" si="8"/>
        <v>10105.916923076924</v>
      </c>
      <c r="Y48" s="16">
        <f t="shared" si="8"/>
        <v>15158.875384615385</v>
      </c>
      <c r="Z48" s="16">
        <f t="shared" si="8"/>
        <v>20211.833846153848</v>
      </c>
      <c r="AA48" s="16">
        <f t="shared" si="8"/>
        <v>25264.792307692311</v>
      </c>
      <c r="AB48" s="16">
        <f t="shared" si="8"/>
        <v>30317.750769230774</v>
      </c>
      <c r="AC48" s="16">
        <f t="shared" si="8"/>
        <v>35370.709230769236</v>
      </c>
      <c r="AD48" s="16">
        <f t="shared" si="8"/>
        <v>40423.667692307696</v>
      </c>
      <c r="AE48" s="16">
        <f t="shared" si="8"/>
        <v>45476.626153846155</v>
      </c>
      <c r="AF48" s="16">
        <f t="shared" si="8"/>
        <v>50529.584615384614</v>
      </c>
      <c r="AG48" s="16">
        <f t="shared" si="8"/>
        <v>55582.543076923073</v>
      </c>
      <c r="AH48" s="16">
        <f t="shared" si="8"/>
        <v>60635.501538461533</v>
      </c>
      <c r="AI48" s="16">
        <f t="shared" si="8"/>
        <v>65688.459999999992</v>
      </c>
      <c r="AJ48" s="16">
        <f t="shared" si="8"/>
        <v>65688.459999999992</v>
      </c>
      <c r="AK48" s="16">
        <f t="shared" si="8"/>
        <v>65688.459999999992</v>
      </c>
      <c r="AL48" s="16">
        <f t="shared" si="8"/>
        <v>65688.459999999992</v>
      </c>
      <c r="AM48" s="16">
        <f t="shared" si="8"/>
        <v>65688.459999999992</v>
      </c>
      <c r="AN48" s="16">
        <f t="shared" si="8"/>
        <v>65688.459999999992</v>
      </c>
      <c r="AO48" s="16">
        <f t="shared" si="8"/>
        <v>65688.459999999992</v>
      </c>
      <c r="AP48" s="16">
        <f t="shared" si="8"/>
        <v>65688.459999999992</v>
      </c>
      <c r="AQ48" s="16">
        <f t="shared" si="8"/>
        <v>65688.459999999992</v>
      </c>
      <c r="AR48" s="16">
        <f t="shared" si="8"/>
        <v>65688.459999999992</v>
      </c>
      <c r="AS48" s="16">
        <f t="shared" si="8"/>
        <v>65688.459999999992</v>
      </c>
      <c r="AT48" s="16">
        <f t="shared" si="8"/>
        <v>65688.459999999992</v>
      </c>
      <c r="AU48" s="16">
        <f t="shared" si="8"/>
        <v>65688.459999999992</v>
      </c>
      <c r="AV48" s="16">
        <f t="shared" si="8"/>
        <v>65688.459999999992</v>
      </c>
      <c r="AW48" s="16">
        <f t="shared" si="8"/>
        <v>65688.459999999992</v>
      </c>
      <c r="AX48" s="16">
        <f t="shared" si="8"/>
        <v>65688.459999999992</v>
      </c>
      <c r="AY48" s="16">
        <f t="shared" si="8"/>
        <v>65688.459999999992</v>
      </c>
      <c r="AZ48" s="16">
        <f t="shared" si="8"/>
        <v>65688.459999999992</v>
      </c>
      <c r="BA48" s="16">
        <f t="shared" si="8"/>
        <v>65688.459999999992</v>
      </c>
      <c r="BB48" s="16">
        <f t="shared" si="8"/>
        <v>65688.459999999992</v>
      </c>
      <c r="BC48" s="16">
        <f t="shared" si="8"/>
        <v>65688.459999999992</v>
      </c>
      <c r="BD48" s="16">
        <f t="shared" si="8"/>
        <v>65688.459999999992</v>
      </c>
      <c r="BE48" s="16">
        <f t="shared" si="8"/>
        <v>65688.459999999992</v>
      </c>
      <c r="BF48" s="16">
        <f t="shared" si="8"/>
        <v>65688.459999999992</v>
      </c>
      <c r="BG48" s="16">
        <f t="shared" si="8"/>
        <v>65688.459999999992</v>
      </c>
      <c r="BH48" s="16">
        <f t="shared" si="8"/>
        <v>65688.459999999992</v>
      </c>
      <c r="BI48" s="16">
        <f t="shared" si="8"/>
        <v>65688.459999999992</v>
      </c>
      <c r="BJ48" s="16">
        <f t="shared" si="8"/>
        <v>65688.459999999992</v>
      </c>
      <c r="BK48" s="16">
        <f t="shared" si="8"/>
        <v>65688.459999999992</v>
      </c>
      <c r="BL48" s="16">
        <f t="shared" si="8"/>
        <v>65688.459999999992</v>
      </c>
      <c r="BM48" s="16">
        <f t="shared" si="8"/>
        <v>65688.459999999992</v>
      </c>
      <c r="BN48" s="16">
        <f t="shared" si="8"/>
        <v>65688.459999999992</v>
      </c>
      <c r="BO48" s="16">
        <f t="shared" si="8"/>
        <v>65688.459999999992</v>
      </c>
      <c r="BP48" s="16">
        <f t="shared" si="8"/>
        <v>65688.459999999992</v>
      </c>
      <c r="BQ48" s="16">
        <f t="shared" si="8"/>
        <v>65688.459999999992</v>
      </c>
      <c r="BR48" s="16">
        <f t="shared" si="8"/>
        <v>65688.459999999992</v>
      </c>
      <c r="BS48" s="16">
        <f t="shared" si="8"/>
        <v>65688.459999999992</v>
      </c>
    </row>
    <row r="49" spans="1:71" x14ac:dyDescent="0.35">
      <c r="A49" s="15" t="str">
        <f t="shared" si="7"/>
        <v>Not in SYA</v>
      </c>
      <c r="B49" s="15" t="str">
        <f t="shared" si="7"/>
        <v>A2646132</v>
      </c>
      <c r="C49" s="15" t="str">
        <f t="shared" si="7"/>
        <v>Base Rates</v>
      </c>
      <c r="D49" s="15" t="str">
        <f t="shared" si="7"/>
        <v>BSR-Solar Expansion</v>
      </c>
      <c r="E49" s="15">
        <f t="shared" si="7"/>
        <v>34399</v>
      </c>
      <c r="F49" s="15" t="str">
        <f t="shared" si="7"/>
        <v>NEW-10607</v>
      </c>
      <c r="G49" s="15" t="str">
        <f t="shared" si="7"/>
        <v>English Creek Solar Development</v>
      </c>
      <c r="H49" s="15" t="str">
        <f t="shared" si="7"/>
        <v>Electric Other Production Plant</v>
      </c>
      <c r="I49" s="15" t="str">
        <f t="shared" si="7"/>
        <v>English Creek Solar</v>
      </c>
      <c r="J49" s="15" t="str">
        <f t="shared" si="7"/>
        <v>English Creek Solar Development</v>
      </c>
      <c r="K49" s="16">
        <f>SUM($K33:K33)/13</f>
        <v>0</v>
      </c>
      <c r="L49" s="16">
        <f>SUM($K33:L33)/13</f>
        <v>0</v>
      </c>
      <c r="M49" s="16">
        <f>SUM($K33:M33)/13</f>
        <v>0</v>
      </c>
      <c r="N49" s="16">
        <f>SUM($K33:N33)/13</f>
        <v>0</v>
      </c>
      <c r="O49" s="16">
        <f>SUM($K33:O33)/13</f>
        <v>0</v>
      </c>
      <c r="P49" s="16">
        <f>SUM($K33:P33)/13</f>
        <v>0</v>
      </c>
      <c r="Q49" s="16">
        <f>SUM($K33:Q33)/13</f>
        <v>0</v>
      </c>
      <c r="R49" s="16">
        <f>SUM($K33:R33)/13</f>
        <v>0</v>
      </c>
      <c r="S49" s="16">
        <f>SUM($K33:S33)/13</f>
        <v>0</v>
      </c>
      <c r="T49" s="16">
        <f>SUM($K33:T33)/13</f>
        <v>0</v>
      </c>
      <c r="U49" s="16">
        <f>SUM($K33:U33)/13</f>
        <v>0</v>
      </c>
      <c r="V49" s="16">
        <f>SUM($K33:V33)/13</f>
        <v>0</v>
      </c>
      <c r="W49" s="16">
        <f t="shared" si="8"/>
        <v>24027.713076923079</v>
      </c>
      <c r="X49" s="16">
        <f t="shared" si="8"/>
        <v>48055.426153846158</v>
      </c>
      <c r="Y49" s="16">
        <f t="shared" si="8"/>
        <v>72083.139230769229</v>
      </c>
      <c r="Z49" s="16">
        <f t="shared" si="8"/>
        <v>96110.852307692316</v>
      </c>
      <c r="AA49" s="16">
        <f t="shared" si="8"/>
        <v>120138.56538461539</v>
      </c>
      <c r="AB49" s="16">
        <f t="shared" si="8"/>
        <v>144166.27846153846</v>
      </c>
      <c r="AC49" s="16">
        <f t="shared" si="8"/>
        <v>168193.99153846156</v>
      </c>
      <c r="AD49" s="16">
        <f t="shared" si="8"/>
        <v>192221.70461538463</v>
      </c>
      <c r="AE49" s="16">
        <f t="shared" si="8"/>
        <v>216249.4176923077</v>
      </c>
      <c r="AF49" s="16">
        <f t="shared" si="8"/>
        <v>240277.13076923077</v>
      </c>
      <c r="AG49" s="16">
        <f t="shared" si="8"/>
        <v>264304.84384615388</v>
      </c>
      <c r="AH49" s="16">
        <f t="shared" si="8"/>
        <v>288332.55692307692</v>
      </c>
      <c r="AI49" s="16">
        <f t="shared" si="8"/>
        <v>312360.27</v>
      </c>
      <c r="AJ49" s="16">
        <f t="shared" si="8"/>
        <v>312360.27</v>
      </c>
      <c r="AK49" s="16">
        <f t="shared" si="8"/>
        <v>312360.27</v>
      </c>
      <c r="AL49" s="16">
        <f t="shared" si="8"/>
        <v>312360.27</v>
      </c>
      <c r="AM49" s="16">
        <f t="shared" si="8"/>
        <v>312360.27</v>
      </c>
      <c r="AN49" s="16">
        <f t="shared" si="8"/>
        <v>312360.27</v>
      </c>
      <c r="AO49" s="16">
        <f t="shared" si="8"/>
        <v>312360.27</v>
      </c>
      <c r="AP49" s="16">
        <f t="shared" si="8"/>
        <v>312360.27</v>
      </c>
      <c r="AQ49" s="16">
        <f t="shared" si="8"/>
        <v>312360.27</v>
      </c>
      <c r="AR49" s="16">
        <f t="shared" si="8"/>
        <v>312360.27</v>
      </c>
      <c r="AS49" s="16">
        <f t="shared" si="8"/>
        <v>312360.27</v>
      </c>
      <c r="AT49" s="16">
        <f t="shared" si="8"/>
        <v>312360.27</v>
      </c>
      <c r="AU49" s="16">
        <f t="shared" si="8"/>
        <v>312360.27</v>
      </c>
      <c r="AV49" s="16">
        <f t="shared" si="8"/>
        <v>312360.27</v>
      </c>
      <c r="AW49" s="16">
        <f t="shared" si="8"/>
        <v>312360.27</v>
      </c>
      <c r="AX49" s="16">
        <f t="shared" si="8"/>
        <v>312360.27</v>
      </c>
      <c r="AY49" s="16">
        <f t="shared" si="8"/>
        <v>312360.27</v>
      </c>
      <c r="AZ49" s="16">
        <f t="shared" si="8"/>
        <v>312360.27</v>
      </c>
      <c r="BA49" s="16">
        <f t="shared" si="8"/>
        <v>312360.27</v>
      </c>
      <c r="BB49" s="16">
        <f t="shared" si="8"/>
        <v>312360.27</v>
      </c>
      <c r="BC49" s="16">
        <f t="shared" si="8"/>
        <v>312360.27</v>
      </c>
      <c r="BD49" s="16">
        <f t="shared" si="8"/>
        <v>312360.27</v>
      </c>
      <c r="BE49" s="16">
        <f t="shared" si="8"/>
        <v>312360.27</v>
      </c>
      <c r="BF49" s="16">
        <f t="shared" si="8"/>
        <v>312360.27</v>
      </c>
      <c r="BG49" s="16">
        <f t="shared" si="8"/>
        <v>312360.27</v>
      </c>
      <c r="BH49" s="16">
        <f t="shared" si="8"/>
        <v>312360.27</v>
      </c>
      <c r="BI49" s="16">
        <f t="shared" si="8"/>
        <v>312360.27</v>
      </c>
      <c r="BJ49" s="16">
        <f t="shared" si="8"/>
        <v>312360.27</v>
      </c>
      <c r="BK49" s="16">
        <f t="shared" si="8"/>
        <v>312360.27</v>
      </c>
      <c r="BL49" s="16">
        <f t="shared" si="8"/>
        <v>312360.27</v>
      </c>
      <c r="BM49" s="16">
        <f t="shared" si="8"/>
        <v>312360.27</v>
      </c>
      <c r="BN49" s="16">
        <f t="shared" si="8"/>
        <v>312360.27</v>
      </c>
      <c r="BO49" s="16">
        <f t="shared" si="8"/>
        <v>312360.27</v>
      </c>
      <c r="BP49" s="16">
        <f t="shared" si="8"/>
        <v>312360.27</v>
      </c>
      <c r="BQ49" s="16">
        <f t="shared" si="8"/>
        <v>312360.27</v>
      </c>
      <c r="BR49" s="16">
        <f t="shared" si="8"/>
        <v>312360.27</v>
      </c>
      <c r="BS49" s="16">
        <f t="shared" si="8"/>
        <v>312360.27</v>
      </c>
    </row>
    <row r="50" spans="1:71" x14ac:dyDescent="0.35">
      <c r="A50" s="15" t="str">
        <f t="shared" si="7"/>
        <v>Not in SYA</v>
      </c>
      <c r="B50" s="15" t="str">
        <f t="shared" si="7"/>
        <v>A2649190</v>
      </c>
      <c r="C50" s="15" t="str">
        <f t="shared" si="7"/>
        <v>Base Rates</v>
      </c>
      <c r="D50" s="15" t="str">
        <f t="shared" si="7"/>
        <v>BSR-Solar Expansion</v>
      </c>
      <c r="E50" s="15">
        <f t="shared" si="7"/>
        <v>34399</v>
      </c>
      <c r="F50" s="15" t="str">
        <f t="shared" si="7"/>
        <v>NEW-10607</v>
      </c>
      <c r="G50" s="15" t="str">
        <f t="shared" si="7"/>
        <v>English Creek Solar Development</v>
      </c>
      <c r="H50" s="15" t="str">
        <f t="shared" si="7"/>
        <v>Electric Other Production Plant</v>
      </c>
      <c r="I50" s="15" t="str">
        <f t="shared" si="7"/>
        <v>English Creek Solar</v>
      </c>
      <c r="J50" s="15" t="str">
        <f t="shared" si="7"/>
        <v>English Creek Solar Development</v>
      </c>
      <c r="K50" s="16">
        <f>SUM($K34:K34)/13</f>
        <v>0</v>
      </c>
      <c r="L50" s="16">
        <f>SUM($K34:L34)/13</f>
        <v>0</v>
      </c>
      <c r="M50" s="16">
        <f>SUM($K34:M34)/13</f>
        <v>0</v>
      </c>
      <c r="N50" s="16">
        <f>SUM($K34:N34)/13</f>
        <v>0</v>
      </c>
      <c r="O50" s="16">
        <f>SUM($K34:O34)/13</f>
        <v>0</v>
      </c>
      <c r="P50" s="16">
        <f>SUM($K34:P34)/13</f>
        <v>0</v>
      </c>
      <c r="Q50" s="16">
        <f>SUM($K34:Q34)/13</f>
        <v>0</v>
      </c>
      <c r="R50" s="16">
        <f>SUM($K34:R34)/13</f>
        <v>0</v>
      </c>
      <c r="S50" s="16">
        <f>SUM($K34:S34)/13</f>
        <v>0</v>
      </c>
      <c r="T50" s="16">
        <f>SUM($K34:T34)/13</f>
        <v>0</v>
      </c>
      <c r="U50" s="16">
        <f>SUM($K34:U34)/13</f>
        <v>0</v>
      </c>
      <c r="V50" s="16">
        <f>SUM($K34:V34)/13</f>
        <v>0</v>
      </c>
      <c r="W50" s="16">
        <f t="shared" si="8"/>
        <v>2988134.5646153856</v>
      </c>
      <c r="X50" s="16">
        <f t="shared" si="8"/>
        <v>6303079.8430769248</v>
      </c>
      <c r="Y50" s="16">
        <f t="shared" si="8"/>
        <v>9622243.3869230784</v>
      </c>
      <c r="Z50" s="16">
        <f t="shared" si="8"/>
        <v>12941406.930769235</v>
      </c>
      <c r="AA50" s="16">
        <f t="shared" si="8"/>
        <v>16260570.474615391</v>
      </c>
      <c r="AB50" s="16">
        <f t="shared" si="8"/>
        <v>19579734.018461548</v>
      </c>
      <c r="AC50" s="16">
        <f t="shared" si="8"/>
        <v>22898897.562307701</v>
      </c>
      <c r="AD50" s="16">
        <f t="shared" si="8"/>
        <v>26218061.106153853</v>
      </c>
      <c r="AE50" s="16">
        <f t="shared" si="8"/>
        <v>29537224.65000001</v>
      </c>
      <c r="AF50" s="16">
        <f t="shared" si="8"/>
        <v>32856388.193846162</v>
      </c>
      <c r="AG50" s="16">
        <f t="shared" si="8"/>
        <v>36175551.737692311</v>
      </c>
      <c r="AH50" s="16">
        <f t="shared" si="8"/>
        <v>39494715.281538472</v>
      </c>
      <c r="AI50" s="16">
        <f t="shared" si="8"/>
        <v>42813878.825384624</v>
      </c>
      <c r="AJ50" s="16">
        <f t="shared" si="8"/>
        <v>43144907.804615393</v>
      </c>
      <c r="AK50" s="16">
        <f t="shared" si="8"/>
        <v>43149126.070000008</v>
      </c>
      <c r="AL50" s="16">
        <f t="shared" si="8"/>
        <v>43149126.070000008</v>
      </c>
      <c r="AM50" s="16">
        <f t="shared" si="8"/>
        <v>43149126.070000008</v>
      </c>
      <c r="AN50" s="16">
        <f t="shared" si="8"/>
        <v>43149126.070000008</v>
      </c>
      <c r="AO50" s="16">
        <f t="shared" si="8"/>
        <v>43149126.070000008</v>
      </c>
      <c r="AP50" s="16">
        <f t="shared" si="8"/>
        <v>43149126.070000008</v>
      </c>
      <c r="AQ50" s="16">
        <f t="shared" si="8"/>
        <v>43149126.070000008</v>
      </c>
      <c r="AR50" s="16">
        <f t="shared" si="8"/>
        <v>43149126.070000008</v>
      </c>
      <c r="AS50" s="16">
        <f t="shared" si="8"/>
        <v>43149126.070000008</v>
      </c>
      <c r="AT50" s="16">
        <f t="shared" si="8"/>
        <v>43149126.070000008</v>
      </c>
      <c r="AU50" s="16">
        <f t="shared" si="8"/>
        <v>43149126.070000008</v>
      </c>
      <c r="AV50" s="16">
        <f t="shared" si="8"/>
        <v>43149126.070000008</v>
      </c>
      <c r="AW50" s="16">
        <f t="shared" si="8"/>
        <v>43149126.070000008</v>
      </c>
      <c r="AX50" s="16">
        <f t="shared" si="8"/>
        <v>43149126.070000008</v>
      </c>
      <c r="AY50" s="16">
        <f t="shared" si="8"/>
        <v>43149126.070000008</v>
      </c>
      <c r="AZ50" s="16">
        <f t="shared" si="8"/>
        <v>43149126.070000008</v>
      </c>
      <c r="BA50" s="16">
        <f t="shared" si="8"/>
        <v>43149126.070000008</v>
      </c>
      <c r="BB50" s="16">
        <f t="shared" si="8"/>
        <v>43149126.070000008</v>
      </c>
      <c r="BC50" s="16">
        <f t="shared" si="8"/>
        <v>43149126.070000008</v>
      </c>
      <c r="BD50" s="16">
        <f t="shared" si="8"/>
        <v>43149126.070000008</v>
      </c>
      <c r="BE50" s="16">
        <f t="shared" si="8"/>
        <v>43149126.070000008</v>
      </c>
      <c r="BF50" s="16">
        <f t="shared" si="8"/>
        <v>43149126.070000008</v>
      </c>
      <c r="BG50" s="16">
        <f t="shared" si="8"/>
        <v>43149126.070000008</v>
      </c>
      <c r="BH50" s="16">
        <f t="shared" si="8"/>
        <v>43149126.070000008</v>
      </c>
      <c r="BI50" s="16">
        <f t="shared" si="8"/>
        <v>43149126.070000008</v>
      </c>
      <c r="BJ50" s="16">
        <f t="shared" si="8"/>
        <v>43149126.070000008</v>
      </c>
      <c r="BK50" s="16">
        <f t="shared" si="8"/>
        <v>43149126.070000008</v>
      </c>
      <c r="BL50" s="16">
        <f t="shared" si="8"/>
        <v>43149126.070000008</v>
      </c>
      <c r="BM50" s="16">
        <f t="shared" si="8"/>
        <v>43149126.070000008</v>
      </c>
      <c r="BN50" s="16">
        <f t="shared" si="8"/>
        <v>43149126.070000008</v>
      </c>
      <c r="BO50" s="16">
        <f t="shared" si="8"/>
        <v>43149126.070000008</v>
      </c>
      <c r="BP50" s="16">
        <f t="shared" si="8"/>
        <v>43149126.070000008</v>
      </c>
      <c r="BQ50" s="16">
        <f t="shared" si="8"/>
        <v>43149126.070000008</v>
      </c>
      <c r="BR50" s="16">
        <f t="shared" si="8"/>
        <v>43149126.070000008</v>
      </c>
      <c r="BS50" s="16">
        <f t="shared" si="8"/>
        <v>43149126.070000008</v>
      </c>
    </row>
    <row r="51" spans="1:71" ht="13.9" customHeight="1" x14ac:dyDescent="0.35">
      <c r="A51" s="15" t="str">
        <f t="shared" si="7"/>
        <v>Not in SYA</v>
      </c>
      <c r="B51" s="15" t="str">
        <f t="shared" si="7"/>
        <v>A2682212</v>
      </c>
      <c r="C51" s="15" t="str">
        <f t="shared" si="7"/>
        <v>Base Rates</v>
      </c>
      <c r="D51" s="15" t="str">
        <f t="shared" si="7"/>
        <v>ED-Transmission-Line-69 kV</v>
      </c>
      <c r="E51" s="15">
        <f t="shared" si="7"/>
        <v>39700</v>
      </c>
      <c r="F51" s="15" t="str">
        <f t="shared" si="7"/>
        <v>NEW-10486</v>
      </c>
      <c r="G51" s="15" t="str">
        <f t="shared" si="7"/>
        <v>ED Solar - English Creek Solar</v>
      </c>
      <c r="H51" s="15" t="str">
        <f t="shared" si="7"/>
        <v>Electric General Plant</v>
      </c>
      <c r="I51" s="15" t="str">
        <f t="shared" si="7"/>
        <v>Other Structures</v>
      </c>
      <c r="J51" s="15" t="str">
        <f t="shared" si="7"/>
        <v>ED Solar - English Creek Solar</v>
      </c>
      <c r="K51" s="16">
        <f>SUM($K35:K35)/13</f>
        <v>0</v>
      </c>
      <c r="L51" s="16">
        <f>SUM($K35:L35)/13</f>
        <v>0</v>
      </c>
      <c r="M51" s="16">
        <f>SUM($K35:M35)/13</f>
        <v>0</v>
      </c>
      <c r="N51" s="16">
        <f>SUM($K35:N35)/13</f>
        <v>0</v>
      </c>
      <c r="O51" s="16">
        <f>SUM($K35:O35)/13</f>
        <v>0</v>
      </c>
      <c r="P51" s="16">
        <f>SUM($K35:P35)/13</f>
        <v>0</v>
      </c>
      <c r="Q51" s="16">
        <f>SUM($K35:Q35)/13</f>
        <v>0</v>
      </c>
      <c r="R51" s="16">
        <f>SUM($K35:R35)/13</f>
        <v>0</v>
      </c>
      <c r="S51" s="16">
        <f>SUM($K35:S35)/13</f>
        <v>0</v>
      </c>
      <c r="T51" s="16">
        <f>SUM($K35:T35)/13</f>
        <v>0</v>
      </c>
      <c r="U51" s="16">
        <f>SUM($K35:U35)/13</f>
        <v>0</v>
      </c>
      <c r="V51" s="16">
        <f>SUM($K35:V35)/13</f>
        <v>0</v>
      </c>
      <c r="W51" s="16">
        <f t="shared" si="8"/>
        <v>79.317692307692312</v>
      </c>
      <c r="X51" s="16">
        <f t="shared" si="8"/>
        <v>158.63538461538462</v>
      </c>
      <c r="Y51" s="16">
        <f t="shared" si="8"/>
        <v>237.95307692307694</v>
      </c>
      <c r="Z51" s="16">
        <f t="shared" si="8"/>
        <v>317.27076923076925</v>
      </c>
      <c r="AA51" s="16">
        <f t="shared" si="8"/>
        <v>396.58846153846156</v>
      </c>
      <c r="AB51" s="16">
        <f t="shared" si="8"/>
        <v>475.90615384615387</v>
      </c>
      <c r="AC51" s="16">
        <f t="shared" si="8"/>
        <v>555.22384615384624</v>
      </c>
      <c r="AD51" s="16">
        <f t="shared" si="8"/>
        <v>634.54153846153849</v>
      </c>
      <c r="AE51" s="16">
        <f t="shared" si="8"/>
        <v>713.85923076923086</v>
      </c>
      <c r="AF51" s="16">
        <f t="shared" si="8"/>
        <v>793.17692307692334</v>
      </c>
      <c r="AG51" s="16">
        <f t="shared" si="8"/>
        <v>872.49461538461571</v>
      </c>
      <c r="AH51" s="16">
        <f t="shared" si="8"/>
        <v>951.81230769230808</v>
      </c>
      <c r="AI51" s="16">
        <f t="shared" si="8"/>
        <v>1031.1300000000006</v>
      </c>
      <c r="AJ51" s="16">
        <f t="shared" si="8"/>
        <v>1031.1300000000006</v>
      </c>
      <c r="AK51" s="16">
        <f t="shared" si="8"/>
        <v>1031.1300000000006</v>
      </c>
      <c r="AL51" s="16">
        <f t="shared" si="8"/>
        <v>1031.1300000000006</v>
      </c>
      <c r="AM51" s="16">
        <f t="shared" si="8"/>
        <v>1031.1300000000006</v>
      </c>
      <c r="AN51" s="16">
        <f t="shared" si="8"/>
        <v>1031.1300000000006</v>
      </c>
      <c r="AO51" s="16">
        <f t="shared" si="8"/>
        <v>1031.1300000000006</v>
      </c>
      <c r="AP51" s="16">
        <f t="shared" si="8"/>
        <v>1031.1300000000006</v>
      </c>
      <c r="AQ51" s="16">
        <f t="shared" si="8"/>
        <v>1031.1300000000006</v>
      </c>
      <c r="AR51" s="16">
        <f t="shared" si="8"/>
        <v>1031.1300000000006</v>
      </c>
      <c r="AS51" s="16">
        <f t="shared" si="8"/>
        <v>1031.1300000000006</v>
      </c>
      <c r="AT51" s="16">
        <f t="shared" si="8"/>
        <v>1031.1300000000006</v>
      </c>
      <c r="AU51" s="16">
        <f t="shared" si="8"/>
        <v>1031.1300000000006</v>
      </c>
      <c r="AV51" s="16">
        <f t="shared" si="8"/>
        <v>1031.1300000000006</v>
      </c>
      <c r="AW51" s="16">
        <f t="shared" si="8"/>
        <v>1031.1300000000006</v>
      </c>
      <c r="AX51" s="16">
        <f t="shared" si="8"/>
        <v>1031.1300000000006</v>
      </c>
      <c r="AY51" s="16">
        <f t="shared" si="8"/>
        <v>1031.1300000000006</v>
      </c>
      <c r="AZ51" s="16">
        <f t="shared" si="8"/>
        <v>1031.1300000000006</v>
      </c>
      <c r="BA51" s="16">
        <f t="shared" si="8"/>
        <v>1031.1300000000006</v>
      </c>
      <c r="BB51" s="16">
        <f t="shared" si="8"/>
        <v>1031.1300000000006</v>
      </c>
      <c r="BC51" s="16">
        <f t="shared" si="8"/>
        <v>1031.1300000000006</v>
      </c>
      <c r="BD51" s="16">
        <f t="shared" si="8"/>
        <v>1031.1300000000006</v>
      </c>
      <c r="BE51" s="16">
        <f t="shared" si="8"/>
        <v>1031.1300000000006</v>
      </c>
      <c r="BF51" s="16">
        <f t="shared" si="8"/>
        <v>1031.1300000000006</v>
      </c>
      <c r="BG51" s="16">
        <f t="shared" si="8"/>
        <v>1031.1300000000006</v>
      </c>
      <c r="BH51" s="16">
        <f t="shared" si="8"/>
        <v>1031.1300000000006</v>
      </c>
      <c r="BI51" s="16">
        <f t="shared" si="8"/>
        <v>1031.1300000000006</v>
      </c>
      <c r="BJ51" s="16">
        <f t="shared" si="8"/>
        <v>1031.1300000000006</v>
      </c>
      <c r="BK51" s="16">
        <f t="shared" si="8"/>
        <v>1031.1300000000006</v>
      </c>
      <c r="BL51" s="16">
        <f t="shared" si="8"/>
        <v>1031.1300000000006</v>
      </c>
      <c r="BM51" s="16">
        <f t="shared" si="8"/>
        <v>1031.1300000000006</v>
      </c>
      <c r="BN51" s="16">
        <f t="shared" si="8"/>
        <v>1031.1300000000006</v>
      </c>
      <c r="BO51" s="16">
        <f t="shared" si="8"/>
        <v>1031.1300000000006</v>
      </c>
      <c r="BP51" s="16">
        <f t="shared" si="8"/>
        <v>1031.1300000000006</v>
      </c>
      <c r="BQ51" s="16">
        <f t="shared" si="8"/>
        <v>1031.1300000000006</v>
      </c>
      <c r="BR51" s="16">
        <f t="shared" si="8"/>
        <v>1031.1300000000006</v>
      </c>
      <c r="BS51" s="16">
        <f t="shared" si="8"/>
        <v>1031.1300000000006</v>
      </c>
    </row>
    <row r="52" spans="1:71" x14ac:dyDescent="0.35">
      <c r="A52" s="15" t="str">
        <f t="shared" si="7"/>
        <v>Found on tab Solar - CM &amp; FFD</v>
      </c>
      <c r="B52" s="15" t="str">
        <f t="shared" si="7"/>
        <v>D0069048</v>
      </c>
      <c r="C52" s="15" t="str">
        <f t="shared" si="7"/>
        <v>Base Rates</v>
      </c>
      <c r="D52" s="15" t="str">
        <f t="shared" si="7"/>
        <v/>
      </c>
      <c r="E52" s="15">
        <f t="shared" si="7"/>
        <v>34099</v>
      </c>
      <c r="F52" s="15" t="str">
        <f t="shared" si="7"/>
        <v>NCP-11265</v>
      </c>
      <c r="G52" s="15" t="str">
        <f t="shared" si="7"/>
        <v>English Creek Solar Land Purchase</v>
      </c>
      <c r="H52" s="15" t="str">
        <f t="shared" si="7"/>
        <v>Electric Other Production Plant</v>
      </c>
      <c r="I52" s="15" t="str">
        <f t="shared" si="7"/>
        <v>English Creek Solar</v>
      </c>
      <c r="J52" s="15" t="str">
        <f t="shared" si="7"/>
        <v>English Creek Solar Land Purchase</v>
      </c>
      <c r="K52" s="16">
        <f>SUM($K36:K36)/13</f>
        <v>0</v>
      </c>
      <c r="L52" s="16">
        <f>SUM($K36:L36)/13</f>
        <v>0</v>
      </c>
      <c r="M52" s="16">
        <f>SUM($K36:M36)/13</f>
        <v>0</v>
      </c>
      <c r="N52" s="16">
        <f>SUM($K36:N36)/13</f>
        <v>0</v>
      </c>
      <c r="O52" s="16">
        <f>SUM($K36:O36)/13</f>
        <v>0</v>
      </c>
      <c r="P52" s="16">
        <f>SUM($K36:P36)/13</f>
        <v>0</v>
      </c>
      <c r="Q52" s="16">
        <f>SUM($K36:Q36)/13</f>
        <v>0</v>
      </c>
      <c r="R52" s="16">
        <f>SUM($K36:R36)/13</f>
        <v>0</v>
      </c>
      <c r="S52" s="16">
        <f>SUM($K36:S36)/13</f>
        <v>0</v>
      </c>
      <c r="T52" s="16">
        <f>SUM($K36:T36)/13</f>
        <v>0</v>
      </c>
      <c r="U52" s="16">
        <f>SUM($K36:U36)/13</f>
        <v>0</v>
      </c>
      <c r="V52" s="16">
        <f>SUM($K36:V36)/13</f>
        <v>0</v>
      </c>
      <c r="W52" s="16">
        <f t="shared" si="8"/>
        <v>514895.44615384605</v>
      </c>
      <c r="X52" s="16">
        <f t="shared" si="8"/>
        <v>1029790.8923076921</v>
      </c>
      <c r="Y52" s="16">
        <f t="shared" si="8"/>
        <v>1544686.3384615383</v>
      </c>
      <c r="Z52" s="16">
        <f t="shared" si="8"/>
        <v>2059581.7846153842</v>
      </c>
      <c r="AA52" s="16">
        <f t="shared" si="8"/>
        <v>2574477.2307692301</v>
      </c>
      <c r="AB52" s="16">
        <f t="shared" si="8"/>
        <v>3089372.6769230762</v>
      </c>
      <c r="AC52" s="16">
        <f t="shared" si="8"/>
        <v>3604268.1230769223</v>
      </c>
      <c r="AD52" s="16">
        <f t="shared" si="8"/>
        <v>4119163.5692307679</v>
      </c>
      <c r="AE52" s="16">
        <f t="shared" si="8"/>
        <v>4634059.0153846135</v>
      </c>
      <c r="AF52" s="16">
        <f t="shared" si="8"/>
        <v>5148954.4615384601</v>
      </c>
      <c r="AG52" s="16">
        <f t="shared" si="8"/>
        <v>5663849.9076923067</v>
      </c>
      <c r="AH52" s="16">
        <f t="shared" si="8"/>
        <v>6178745.3538461523</v>
      </c>
      <c r="AI52" s="16">
        <f t="shared" si="8"/>
        <v>6693640.799999998</v>
      </c>
      <c r="AJ52" s="16">
        <f t="shared" si="8"/>
        <v>6693640.799999998</v>
      </c>
      <c r="AK52" s="16">
        <f t="shared" si="8"/>
        <v>6693640.799999998</v>
      </c>
      <c r="AL52" s="16">
        <f t="shared" si="8"/>
        <v>6693640.799999998</v>
      </c>
      <c r="AM52" s="16">
        <f t="shared" si="8"/>
        <v>6693640.799999998</v>
      </c>
      <c r="AN52" s="16">
        <f t="shared" si="8"/>
        <v>6693640.799999998</v>
      </c>
      <c r="AO52" s="16">
        <f t="shared" si="8"/>
        <v>6693640.799999998</v>
      </c>
      <c r="AP52" s="16">
        <f t="shared" si="8"/>
        <v>6693640.799999998</v>
      </c>
      <c r="AQ52" s="16">
        <f t="shared" si="8"/>
        <v>6693640.799999998</v>
      </c>
      <c r="AR52" s="16">
        <f t="shared" si="8"/>
        <v>6693640.799999998</v>
      </c>
      <c r="AS52" s="16">
        <f t="shared" si="8"/>
        <v>6693640.799999998</v>
      </c>
      <c r="AT52" s="16">
        <f t="shared" si="8"/>
        <v>6693640.799999998</v>
      </c>
      <c r="AU52" s="16">
        <f t="shared" si="8"/>
        <v>6693640.799999998</v>
      </c>
      <c r="AV52" s="16">
        <f t="shared" si="8"/>
        <v>6693640.799999998</v>
      </c>
      <c r="AW52" s="16">
        <f t="shared" si="8"/>
        <v>6693640.799999998</v>
      </c>
      <c r="AX52" s="16">
        <f t="shared" si="8"/>
        <v>6693640.799999998</v>
      </c>
      <c r="AY52" s="16">
        <f t="shared" si="8"/>
        <v>6693640.799999998</v>
      </c>
      <c r="AZ52" s="16">
        <f t="shared" si="8"/>
        <v>6693640.799999998</v>
      </c>
      <c r="BA52" s="16">
        <f t="shared" si="8"/>
        <v>6693640.799999998</v>
      </c>
      <c r="BB52" s="16">
        <f t="shared" si="8"/>
        <v>6693640.799999998</v>
      </c>
      <c r="BC52" s="16">
        <f t="shared" si="8"/>
        <v>6693640.799999998</v>
      </c>
      <c r="BD52" s="16">
        <f t="shared" si="8"/>
        <v>6693640.799999998</v>
      </c>
      <c r="BE52" s="16">
        <f t="shared" si="8"/>
        <v>6693640.799999998</v>
      </c>
      <c r="BF52" s="16">
        <f t="shared" si="8"/>
        <v>6693640.799999998</v>
      </c>
      <c r="BG52" s="16">
        <f t="shared" si="8"/>
        <v>6693640.799999998</v>
      </c>
      <c r="BH52" s="16">
        <f t="shared" si="8"/>
        <v>6693640.799999998</v>
      </c>
      <c r="BI52" s="16">
        <f t="shared" si="8"/>
        <v>6693640.799999998</v>
      </c>
      <c r="BJ52" s="16">
        <f t="shared" si="8"/>
        <v>6693640.799999998</v>
      </c>
      <c r="BK52" s="16">
        <f t="shared" si="8"/>
        <v>6693640.799999998</v>
      </c>
      <c r="BL52" s="16">
        <f t="shared" si="8"/>
        <v>6693640.799999998</v>
      </c>
      <c r="BM52" s="16">
        <f t="shared" si="8"/>
        <v>6693640.799999998</v>
      </c>
      <c r="BN52" s="16">
        <f t="shared" si="8"/>
        <v>6693640.799999998</v>
      </c>
      <c r="BO52" s="16">
        <f t="shared" si="8"/>
        <v>6693640.799999998</v>
      </c>
      <c r="BP52" s="16">
        <f t="shared" si="8"/>
        <v>6693640.799999998</v>
      </c>
      <c r="BQ52" s="16">
        <f t="shared" si="8"/>
        <v>6693640.799999998</v>
      </c>
      <c r="BR52" s="16">
        <f t="shared" si="8"/>
        <v>6693640.799999998</v>
      </c>
      <c r="BS52" s="16">
        <f t="shared" si="8"/>
        <v>6693640.799999998</v>
      </c>
    </row>
    <row r="53" spans="1:71" x14ac:dyDescent="0.35">
      <c r="A53" s="15" t="str">
        <f t="shared" si="7"/>
        <v>Not in SYA</v>
      </c>
      <c r="B53" s="15" t="str">
        <f t="shared" si="7"/>
        <v>NEW-10486.1</v>
      </c>
      <c r="C53" s="15" t="str">
        <f t="shared" si="7"/>
        <v>Base Rates</v>
      </c>
      <c r="D53" s="15" t="str">
        <f t="shared" si="7"/>
        <v>ED-Transmission-Line-69 kV</v>
      </c>
      <c r="E53" s="15" t="str">
        <f t="shared" si="7"/>
        <v>T</v>
      </c>
      <c r="F53" s="15" t="str">
        <f t="shared" si="7"/>
        <v>NEW-10486</v>
      </c>
      <c r="G53" s="15" t="str">
        <f t="shared" si="7"/>
        <v>ED Solar - English Creek Solar</v>
      </c>
      <c r="H53" s="15" t="str">
        <f t="shared" si="7"/>
        <v>Electric Transmission Plant</v>
      </c>
      <c r="I53" s="15" t="str">
        <f t="shared" si="7"/>
        <v>Transmission Lines</v>
      </c>
      <c r="J53" s="15" t="str">
        <f t="shared" si="7"/>
        <v>ED Solar - English Creek Solar</v>
      </c>
      <c r="K53" s="16">
        <f>SUM($K37:K37)/13</f>
        <v>0</v>
      </c>
      <c r="L53" s="16">
        <f>SUM($K37:L37)/13</f>
        <v>0</v>
      </c>
      <c r="M53" s="16">
        <f>SUM($K37:M37)/13</f>
        <v>0</v>
      </c>
      <c r="N53" s="16">
        <f>SUM($K37:N37)/13</f>
        <v>0</v>
      </c>
      <c r="O53" s="16">
        <f>SUM($K37:O37)/13</f>
        <v>0</v>
      </c>
      <c r="P53" s="16">
        <f>SUM($K37:P37)/13</f>
        <v>0</v>
      </c>
      <c r="Q53" s="16">
        <f>SUM($K37:Q37)/13</f>
        <v>0</v>
      </c>
      <c r="R53" s="16">
        <f>SUM($K37:R37)/13</f>
        <v>0</v>
      </c>
      <c r="S53" s="16">
        <f>SUM($K37:S37)/13</f>
        <v>0</v>
      </c>
      <c r="T53" s="16">
        <f>SUM($K37:T37)/13</f>
        <v>0</v>
      </c>
      <c r="U53" s="16">
        <f>SUM($K37:U37)/13</f>
        <v>0</v>
      </c>
      <c r="V53" s="16">
        <f>SUM($K37:V37)/13</f>
        <v>0</v>
      </c>
      <c r="W53" s="16">
        <f t="shared" si="8"/>
        <v>236973.21615384618</v>
      </c>
      <c r="X53" s="16">
        <f t="shared" si="8"/>
        <v>473946.43230769236</v>
      </c>
      <c r="Y53" s="16">
        <f t="shared" si="8"/>
        <v>710919.6484615386</v>
      </c>
      <c r="Z53" s="16">
        <f t="shared" si="8"/>
        <v>947892.86461538472</v>
      </c>
      <c r="AA53" s="16">
        <f t="shared" si="8"/>
        <v>1184866.0807692311</v>
      </c>
      <c r="AB53" s="16">
        <f t="shared" si="8"/>
        <v>1421839.2969230772</v>
      </c>
      <c r="AC53" s="16">
        <f t="shared" si="8"/>
        <v>1658812.5130769233</v>
      </c>
      <c r="AD53" s="16">
        <f t="shared" si="8"/>
        <v>1895785.7292307694</v>
      </c>
      <c r="AE53" s="16">
        <f t="shared" si="8"/>
        <v>2132758.945384616</v>
      </c>
      <c r="AF53" s="16">
        <f t="shared" si="8"/>
        <v>2369732.1615384622</v>
      </c>
      <c r="AG53" s="16">
        <f t="shared" ref="AG53:BS57" si="9">SUM(U37:AG37)/13</f>
        <v>2606705.3776923087</v>
      </c>
      <c r="AH53" s="16">
        <f t="shared" si="9"/>
        <v>2843678.5938461549</v>
      </c>
      <c r="AI53" s="16">
        <f t="shared" si="9"/>
        <v>3080651.8100000015</v>
      </c>
      <c r="AJ53" s="16">
        <f t="shared" si="9"/>
        <v>3080651.8100000015</v>
      </c>
      <c r="AK53" s="16">
        <f t="shared" si="9"/>
        <v>3080651.8100000015</v>
      </c>
      <c r="AL53" s="16">
        <f t="shared" si="9"/>
        <v>3080651.8100000015</v>
      </c>
      <c r="AM53" s="16">
        <f t="shared" si="9"/>
        <v>3080651.8100000015</v>
      </c>
      <c r="AN53" s="16">
        <f t="shared" si="9"/>
        <v>3080651.8100000015</v>
      </c>
      <c r="AO53" s="16">
        <f t="shared" si="9"/>
        <v>3080651.8100000015</v>
      </c>
      <c r="AP53" s="16">
        <f t="shared" si="9"/>
        <v>3080651.8100000015</v>
      </c>
      <c r="AQ53" s="16">
        <f t="shared" si="9"/>
        <v>3080651.8100000015</v>
      </c>
      <c r="AR53" s="16">
        <f t="shared" si="9"/>
        <v>3080651.8100000015</v>
      </c>
      <c r="AS53" s="16">
        <f t="shared" si="9"/>
        <v>3080651.8100000015</v>
      </c>
      <c r="AT53" s="16">
        <f t="shared" si="9"/>
        <v>3080651.8100000015</v>
      </c>
      <c r="AU53" s="16">
        <f t="shared" si="9"/>
        <v>3080651.8100000015</v>
      </c>
      <c r="AV53" s="16">
        <f t="shared" si="9"/>
        <v>3080651.8100000015</v>
      </c>
      <c r="AW53" s="16">
        <f t="shared" si="9"/>
        <v>3080651.8100000015</v>
      </c>
      <c r="AX53" s="16">
        <f t="shared" si="9"/>
        <v>3080651.8100000015</v>
      </c>
      <c r="AY53" s="16">
        <f t="shared" si="9"/>
        <v>3080651.8100000015</v>
      </c>
      <c r="AZ53" s="16">
        <f t="shared" si="9"/>
        <v>3080651.8100000015</v>
      </c>
      <c r="BA53" s="16">
        <f t="shared" si="9"/>
        <v>3080651.8100000015</v>
      </c>
      <c r="BB53" s="16">
        <f t="shared" si="9"/>
        <v>3080651.8100000015</v>
      </c>
      <c r="BC53" s="16">
        <f t="shared" si="9"/>
        <v>3080651.8100000015</v>
      </c>
      <c r="BD53" s="16">
        <f t="shared" si="9"/>
        <v>3080651.8100000015</v>
      </c>
      <c r="BE53" s="16">
        <f t="shared" si="9"/>
        <v>3080651.8100000015</v>
      </c>
      <c r="BF53" s="16">
        <f t="shared" si="9"/>
        <v>3080651.8100000015</v>
      </c>
      <c r="BG53" s="16">
        <f t="shared" si="9"/>
        <v>3080651.8100000015</v>
      </c>
      <c r="BH53" s="16">
        <f t="shared" si="9"/>
        <v>3080651.8100000015</v>
      </c>
      <c r="BI53" s="16">
        <f t="shared" si="9"/>
        <v>3080651.8100000015</v>
      </c>
      <c r="BJ53" s="16">
        <f t="shared" si="9"/>
        <v>3080651.8100000015</v>
      </c>
      <c r="BK53" s="16">
        <f t="shared" si="9"/>
        <v>3080651.8100000015</v>
      </c>
      <c r="BL53" s="16">
        <f t="shared" si="9"/>
        <v>3080651.8100000015</v>
      </c>
      <c r="BM53" s="16">
        <f t="shared" si="9"/>
        <v>3080651.8100000015</v>
      </c>
      <c r="BN53" s="16">
        <f t="shared" si="9"/>
        <v>3080651.8100000015</v>
      </c>
      <c r="BO53" s="16">
        <f t="shared" si="9"/>
        <v>3080651.8100000015</v>
      </c>
      <c r="BP53" s="16">
        <f t="shared" si="9"/>
        <v>3080651.8100000015</v>
      </c>
      <c r="BQ53" s="16">
        <f t="shared" si="9"/>
        <v>3080651.8100000015</v>
      </c>
      <c r="BR53" s="16">
        <f t="shared" si="9"/>
        <v>3080651.8100000015</v>
      </c>
      <c r="BS53" s="16">
        <f t="shared" si="9"/>
        <v>3080651.8100000015</v>
      </c>
    </row>
    <row r="54" spans="1:71" x14ac:dyDescent="0.35">
      <c r="A54" s="15" t="str">
        <f t="shared" si="7"/>
        <v>Not in SYA</v>
      </c>
      <c r="B54" s="15" t="str">
        <f t="shared" si="7"/>
        <v>NEW-10486.3</v>
      </c>
      <c r="C54" s="15" t="str">
        <f t="shared" si="7"/>
        <v>Base Rates</v>
      </c>
      <c r="D54" s="15" t="str">
        <f t="shared" si="7"/>
        <v>ED-Transmission-Substation-Equipment</v>
      </c>
      <c r="E54" s="15" t="str">
        <f t="shared" si="7"/>
        <v>T</v>
      </c>
      <c r="F54" s="15" t="str">
        <f t="shared" si="7"/>
        <v>NEW-10486</v>
      </c>
      <c r="G54" s="15" t="str">
        <f t="shared" si="7"/>
        <v>ED Solar - English Creek Solar</v>
      </c>
      <c r="H54" s="15" t="str">
        <f t="shared" si="7"/>
        <v>Electric Transmission Plant</v>
      </c>
      <c r="I54" s="15" t="str">
        <f t="shared" si="7"/>
        <v>Transmission Substation</v>
      </c>
      <c r="J54" s="15" t="str">
        <f t="shared" si="7"/>
        <v>ED Solar - English Creek Solar</v>
      </c>
      <c r="K54" s="16">
        <f>SUM($K38:K38)/13</f>
        <v>0</v>
      </c>
      <c r="L54" s="16">
        <f>SUM($K38:L38)/13</f>
        <v>0</v>
      </c>
      <c r="M54" s="16">
        <f>SUM($K38:M38)/13</f>
        <v>0</v>
      </c>
      <c r="N54" s="16">
        <f>SUM($K38:N38)/13</f>
        <v>0</v>
      </c>
      <c r="O54" s="16">
        <f>SUM($K38:O38)/13</f>
        <v>0</v>
      </c>
      <c r="P54" s="16">
        <f>SUM($K38:P38)/13</f>
        <v>0</v>
      </c>
      <c r="Q54" s="16">
        <f>SUM($K38:Q38)/13</f>
        <v>0</v>
      </c>
      <c r="R54" s="16">
        <f>SUM($K38:R38)/13</f>
        <v>0</v>
      </c>
      <c r="S54" s="16">
        <f>SUM($K38:S38)/13</f>
        <v>0</v>
      </c>
      <c r="T54" s="16">
        <f>SUM($K38:T38)/13</f>
        <v>0</v>
      </c>
      <c r="U54" s="16">
        <f>SUM($K38:U38)/13</f>
        <v>0</v>
      </c>
      <c r="V54" s="16">
        <f>SUM($K38:V38)/13</f>
        <v>0</v>
      </c>
      <c r="W54" s="16">
        <f t="shared" ref="W54:AF57" si="10">SUM(K38:W38)/13</f>
        <v>43.15461538461539</v>
      </c>
      <c r="X54" s="16">
        <f t="shared" si="10"/>
        <v>86.30923076923078</v>
      </c>
      <c r="Y54" s="16">
        <f t="shared" si="10"/>
        <v>129.46384615384616</v>
      </c>
      <c r="Z54" s="16">
        <f t="shared" si="10"/>
        <v>172.61846153846156</v>
      </c>
      <c r="AA54" s="16">
        <f t="shared" si="10"/>
        <v>215.77307692307699</v>
      </c>
      <c r="AB54" s="16">
        <f t="shared" si="10"/>
        <v>258.92769230769238</v>
      </c>
      <c r="AC54" s="16">
        <f t="shared" si="10"/>
        <v>302.08230769230778</v>
      </c>
      <c r="AD54" s="16">
        <f t="shared" si="10"/>
        <v>345.23692307692312</v>
      </c>
      <c r="AE54" s="16">
        <f t="shared" si="10"/>
        <v>388.39153846153852</v>
      </c>
      <c r="AF54" s="16">
        <f t="shared" si="10"/>
        <v>431.54615384615397</v>
      </c>
      <c r="AG54" s="16">
        <f t="shared" si="9"/>
        <v>474.70076923076937</v>
      </c>
      <c r="AH54" s="16">
        <f t="shared" si="9"/>
        <v>517.85538461538476</v>
      </c>
      <c r="AI54" s="16">
        <f t="shared" si="9"/>
        <v>561.0100000000001</v>
      </c>
      <c r="AJ54" s="16">
        <f t="shared" si="9"/>
        <v>561.0100000000001</v>
      </c>
      <c r="AK54" s="16">
        <f t="shared" si="9"/>
        <v>561.0100000000001</v>
      </c>
      <c r="AL54" s="16">
        <f t="shared" si="9"/>
        <v>561.0100000000001</v>
      </c>
      <c r="AM54" s="16">
        <f t="shared" si="9"/>
        <v>561.0100000000001</v>
      </c>
      <c r="AN54" s="16">
        <f t="shared" si="9"/>
        <v>561.0100000000001</v>
      </c>
      <c r="AO54" s="16">
        <f t="shared" si="9"/>
        <v>561.0100000000001</v>
      </c>
      <c r="AP54" s="16">
        <f t="shared" si="9"/>
        <v>561.0100000000001</v>
      </c>
      <c r="AQ54" s="16">
        <f t="shared" si="9"/>
        <v>561.0100000000001</v>
      </c>
      <c r="AR54" s="16">
        <f t="shared" si="9"/>
        <v>561.0100000000001</v>
      </c>
      <c r="AS54" s="16">
        <f t="shared" si="9"/>
        <v>561.0100000000001</v>
      </c>
      <c r="AT54" s="16">
        <f t="shared" si="9"/>
        <v>561.0100000000001</v>
      </c>
      <c r="AU54" s="16">
        <f t="shared" si="9"/>
        <v>561.0100000000001</v>
      </c>
      <c r="AV54" s="16">
        <f t="shared" si="9"/>
        <v>561.0100000000001</v>
      </c>
      <c r="AW54" s="16">
        <f t="shared" si="9"/>
        <v>561.0100000000001</v>
      </c>
      <c r="AX54" s="16">
        <f t="shared" si="9"/>
        <v>561.0100000000001</v>
      </c>
      <c r="AY54" s="16">
        <f t="shared" si="9"/>
        <v>561.0100000000001</v>
      </c>
      <c r="AZ54" s="16">
        <f t="shared" si="9"/>
        <v>561.0100000000001</v>
      </c>
      <c r="BA54" s="16">
        <f t="shared" si="9"/>
        <v>561.0100000000001</v>
      </c>
      <c r="BB54" s="16">
        <f t="shared" si="9"/>
        <v>561.0100000000001</v>
      </c>
      <c r="BC54" s="16">
        <f t="shared" si="9"/>
        <v>561.0100000000001</v>
      </c>
      <c r="BD54" s="16">
        <f t="shared" si="9"/>
        <v>561.0100000000001</v>
      </c>
      <c r="BE54" s="16">
        <f t="shared" si="9"/>
        <v>561.0100000000001</v>
      </c>
      <c r="BF54" s="16">
        <f t="shared" si="9"/>
        <v>561.0100000000001</v>
      </c>
      <c r="BG54" s="16">
        <f t="shared" si="9"/>
        <v>561.0100000000001</v>
      </c>
      <c r="BH54" s="16">
        <f t="shared" si="9"/>
        <v>561.0100000000001</v>
      </c>
      <c r="BI54" s="16">
        <f t="shared" si="9"/>
        <v>561.0100000000001</v>
      </c>
      <c r="BJ54" s="16">
        <f t="shared" si="9"/>
        <v>561.0100000000001</v>
      </c>
      <c r="BK54" s="16">
        <f t="shared" si="9"/>
        <v>561.0100000000001</v>
      </c>
      <c r="BL54" s="16">
        <f t="shared" si="9"/>
        <v>561.0100000000001</v>
      </c>
      <c r="BM54" s="16">
        <f t="shared" si="9"/>
        <v>561.0100000000001</v>
      </c>
      <c r="BN54" s="16">
        <f t="shared" si="9"/>
        <v>561.0100000000001</v>
      </c>
      <c r="BO54" s="16">
        <f t="shared" si="9"/>
        <v>561.0100000000001</v>
      </c>
      <c r="BP54" s="16">
        <f t="shared" si="9"/>
        <v>561.0100000000001</v>
      </c>
      <c r="BQ54" s="16">
        <f t="shared" si="9"/>
        <v>561.0100000000001</v>
      </c>
      <c r="BR54" s="16">
        <f t="shared" si="9"/>
        <v>561.0100000000001</v>
      </c>
      <c r="BS54" s="16">
        <f t="shared" si="9"/>
        <v>561.0100000000001</v>
      </c>
    </row>
    <row r="55" spans="1:71" x14ac:dyDescent="0.35">
      <c r="A55" s="15" t="str">
        <f t="shared" si="7"/>
        <v>Not in SYA</v>
      </c>
      <c r="B55" s="15" t="str">
        <f t="shared" si="7"/>
        <v>NEW-10486.4</v>
      </c>
      <c r="C55" s="15" t="str">
        <f t="shared" si="7"/>
        <v>Base Rates</v>
      </c>
      <c r="D55" s="15" t="str">
        <f t="shared" si="7"/>
        <v>ED-Transmission-Substation-Relay, Control &amp; RTU</v>
      </c>
      <c r="E55" s="15" t="str">
        <f t="shared" si="7"/>
        <v>T</v>
      </c>
      <c r="F55" s="15" t="str">
        <f t="shared" si="7"/>
        <v>NEW-10486</v>
      </c>
      <c r="G55" s="15" t="str">
        <f t="shared" si="7"/>
        <v>ED Solar - English Creek Solar</v>
      </c>
      <c r="H55" s="15" t="str">
        <f t="shared" si="7"/>
        <v>Electric Transmission Plant</v>
      </c>
      <c r="I55" s="15" t="str">
        <f t="shared" si="7"/>
        <v>Transmission Substation</v>
      </c>
      <c r="J55" s="15" t="str">
        <f t="shared" si="7"/>
        <v>ED Solar - English Creek Solar</v>
      </c>
      <c r="K55" s="16">
        <f>SUM($K39:K39)/13</f>
        <v>0</v>
      </c>
      <c r="L55" s="16">
        <f>SUM($K39:L39)/13</f>
        <v>0</v>
      </c>
      <c r="M55" s="16">
        <f>SUM($K39:M39)/13</f>
        <v>0</v>
      </c>
      <c r="N55" s="16">
        <f>SUM($K39:N39)/13</f>
        <v>0</v>
      </c>
      <c r="O55" s="16">
        <f>SUM($K39:O39)/13</f>
        <v>0</v>
      </c>
      <c r="P55" s="16">
        <f>SUM($K39:P39)/13</f>
        <v>0</v>
      </c>
      <c r="Q55" s="16">
        <f>SUM($K39:Q39)/13</f>
        <v>0</v>
      </c>
      <c r="R55" s="16">
        <f>SUM($K39:R39)/13</f>
        <v>0</v>
      </c>
      <c r="S55" s="16">
        <f>SUM($K39:S39)/13</f>
        <v>0</v>
      </c>
      <c r="T55" s="16">
        <f>SUM($K39:T39)/13</f>
        <v>0</v>
      </c>
      <c r="U55" s="16">
        <f>SUM($K39:U39)/13</f>
        <v>0</v>
      </c>
      <c r="V55" s="16">
        <f>SUM($K39:V39)/13</f>
        <v>0</v>
      </c>
      <c r="W55" s="16">
        <f t="shared" si="10"/>
        <v>507.44846153846146</v>
      </c>
      <c r="X55" s="16">
        <f t="shared" si="10"/>
        <v>1014.8969230769229</v>
      </c>
      <c r="Y55" s="16">
        <f t="shared" si="10"/>
        <v>1522.3453846153845</v>
      </c>
      <c r="Z55" s="16">
        <f t="shared" si="10"/>
        <v>2029.7938461538458</v>
      </c>
      <c r="AA55" s="16">
        <f t="shared" si="10"/>
        <v>2537.2423076923073</v>
      </c>
      <c r="AB55" s="16">
        <f t="shared" si="10"/>
        <v>3044.6907692307691</v>
      </c>
      <c r="AC55" s="16">
        <f t="shared" si="10"/>
        <v>3552.1392307692304</v>
      </c>
      <c r="AD55" s="16">
        <f t="shared" si="10"/>
        <v>4059.5876923076921</v>
      </c>
      <c r="AE55" s="16">
        <f t="shared" si="10"/>
        <v>4567.0361538461539</v>
      </c>
      <c r="AF55" s="16">
        <f t="shared" si="10"/>
        <v>5074.4846153846156</v>
      </c>
      <c r="AG55" s="16">
        <f t="shared" si="9"/>
        <v>5581.9330769230774</v>
      </c>
      <c r="AH55" s="16">
        <f t="shared" si="9"/>
        <v>6089.3815384615391</v>
      </c>
      <c r="AI55" s="16">
        <f t="shared" si="9"/>
        <v>6596.8300000000008</v>
      </c>
      <c r="AJ55" s="16">
        <f t="shared" si="9"/>
        <v>6596.8300000000008</v>
      </c>
      <c r="AK55" s="16">
        <f t="shared" si="9"/>
        <v>6596.8300000000008</v>
      </c>
      <c r="AL55" s="16">
        <f t="shared" si="9"/>
        <v>6596.8300000000008</v>
      </c>
      <c r="AM55" s="16">
        <f t="shared" si="9"/>
        <v>6596.8300000000008</v>
      </c>
      <c r="AN55" s="16">
        <f t="shared" si="9"/>
        <v>6596.8300000000008</v>
      </c>
      <c r="AO55" s="16">
        <f t="shared" si="9"/>
        <v>6596.8300000000008</v>
      </c>
      <c r="AP55" s="16">
        <f t="shared" si="9"/>
        <v>6596.8300000000008</v>
      </c>
      <c r="AQ55" s="16">
        <f t="shared" si="9"/>
        <v>6596.8300000000008</v>
      </c>
      <c r="AR55" s="16">
        <f t="shared" si="9"/>
        <v>6596.8300000000008</v>
      </c>
      <c r="AS55" s="16">
        <f t="shared" si="9"/>
        <v>6596.8300000000008</v>
      </c>
      <c r="AT55" s="16">
        <f t="shared" si="9"/>
        <v>6596.8300000000008</v>
      </c>
      <c r="AU55" s="16">
        <f t="shared" si="9"/>
        <v>6596.8300000000008</v>
      </c>
      <c r="AV55" s="16">
        <f t="shared" si="9"/>
        <v>6596.8300000000008</v>
      </c>
      <c r="AW55" s="16">
        <f t="shared" si="9"/>
        <v>6596.8300000000008</v>
      </c>
      <c r="AX55" s="16">
        <f t="shared" si="9"/>
        <v>6596.8300000000008</v>
      </c>
      <c r="AY55" s="16">
        <f t="shared" si="9"/>
        <v>6596.8300000000008</v>
      </c>
      <c r="AZ55" s="16">
        <f t="shared" si="9"/>
        <v>6596.8300000000008</v>
      </c>
      <c r="BA55" s="16">
        <f t="shared" si="9"/>
        <v>6596.8300000000008</v>
      </c>
      <c r="BB55" s="16">
        <f t="shared" si="9"/>
        <v>6596.8300000000008</v>
      </c>
      <c r="BC55" s="16">
        <f t="shared" si="9"/>
        <v>6596.8300000000008</v>
      </c>
      <c r="BD55" s="16">
        <f t="shared" si="9"/>
        <v>6596.8300000000008</v>
      </c>
      <c r="BE55" s="16">
        <f t="shared" si="9"/>
        <v>6596.8300000000008</v>
      </c>
      <c r="BF55" s="16">
        <f t="shared" si="9"/>
        <v>6596.8300000000008</v>
      </c>
      <c r="BG55" s="16">
        <f t="shared" si="9"/>
        <v>6596.8300000000008</v>
      </c>
      <c r="BH55" s="16">
        <f t="shared" si="9"/>
        <v>6596.8300000000008</v>
      </c>
      <c r="BI55" s="16">
        <f t="shared" si="9"/>
        <v>6596.8300000000008</v>
      </c>
      <c r="BJ55" s="16">
        <f t="shared" si="9"/>
        <v>6596.8300000000008</v>
      </c>
      <c r="BK55" s="16">
        <f t="shared" si="9"/>
        <v>6596.8300000000008</v>
      </c>
      <c r="BL55" s="16">
        <f t="shared" si="9"/>
        <v>6596.8300000000008</v>
      </c>
      <c r="BM55" s="16">
        <f t="shared" si="9"/>
        <v>6596.8300000000008</v>
      </c>
      <c r="BN55" s="16">
        <f t="shared" si="9"/>
        <v>6596.8300000000008</v>
      </c>
      <c r="BO55" s="16">
        <f t="shared" si="9"/>
        <v>6596.8300000000008</v>
      </c>
      <c r="BP55" s="16">
        <f t="shared" si="9"/>
        <v>6596.8300000000008</v>
      </c>
      <c r="BQ55" s="16">
        <f t="shared" si="9"/>
        <v>6596.8300000000008</v>
      </c>
      <c r="BR55" s="16">
        <f t="shared" si="9"/>
        <v>6596.8300000000008</v>
      </c>
      <c r="BS55" s="16">
        <f t="shared" si="9"/>
        <v>6596.8300000000008</v>
      </c>
    </row>
    <row r="56" spans="1:71" x14ac:dyDescent="0.35">
      <c r="A56" s="15" t="str">
        <f t="shared" si="7"/>
        <v>Not in SYA</v>
      </c>
      <c r="B56" s="15" t="str">
        <f t="shared" si="7"/>
        <v>NEW-10486.7</v>
      </c>
      <c r="C56" s="15" t="str">
        <f t="shared" si="7"/>
        <v>Base Rates</v>
      </c>
      <c r="D56" s="15" t="str">
        <f t="shared" si="7"/>
        <v>ED-Transmission-Substation-Equipment</v>
      </c>
      <c r="E56" s="15" t="str">
        <f t="shared" si="7"/>
        <v>T</v>
      </c>
      <c r="F56" s="15" t="str">
        <f t="shared" si="7"/>
        <v>NEW-10486</v>
      </c>
      <c r="G56" s="15" t="str">
        <f t="shared" si="7"/>
        <v>ED Solar - English Creek Solar</v>
      </c>
      <c r="H56" s="15" t="str">
        <f t="shared" si="7"/>
        <v>Electric Transmission Plant</v>
      </c>
      <c r="I56" s="15" t="str">
        <f t="shared" si="7"/>
        <v>Transmission Substation</v>
      </c>
      <c r="J56" s="15" t="str">
        <f t="shared" si="7"/>
        <v>ED Solar - English Creek Solar</v>
      </c>
      <c r="K56" s="16">
        <f>SUM($K40:K40)/13</f>
        <v>0</v>
      </c>
      <c r="L56" s="16">
        <f>SUM($K40:L40)/13</f>
        <v>0</v>
      </c>
      <c r="M56" s="16">
        <f>SUM($K40:M40)/13</f>
        <v>0</v>
      </c>
      <c r="N56" s="16">
        <f>SUM($K40:N40)/13</f>
        <v>0</v>
      </c>
      <c r="O56" s="16">
        <f>SUM($K40:O40)/13</f>
        <v>0</v>
      </c>
      <c r="P56" s="16">
        <f>SUM($K40:P40)/13</f>
        <v>0</v>
      </c>
      <c r="Q56" s="16">
        <f>SUM($K40:Q40)/13</f>
        <v>0</v>
      </c>
      <c r="R56" s="16">
        <f>SUM($K40:R40)/13</f>
        <v>0</v>
      </c>
      <c r="S56" s="16">
        <f>SUM($K40:S40)/13</f>
        <v>0</v>
      </c>
      <c r="T56" s="16">
        <f>SUM($K40:T40)/13</f>
        <v>0</v>
      </c>
      <c r="U56" s="16">
        <f>SUM($K40:U40)/13</f>
        <v>0</v>
      </c>
      <c r="V56" s="16">
        <f>SUM($K40:V40)/13</f>
        <v>0</v>
      </c>
      <c r="W56" s="16">
        <f t="shared" si="10"/>
        <v>23.672307692307694</v>
      </c>
      <c r="X56" s="16">
        <f t="shared" si="10"/>
        <v>47.344615384615388</v>
      </c>
      <c r="Y56" s="16">
        <f t="shared" si="10"/>
        <v>71.016923076923078</v>
      </c>
      <c r="Z56" s="16">
        <f t="shared" si="10"/>
        <v>94.689230769230775</v>
      </c>
      <c r="AA56" s="16">
        <f t="shared" si="10"/>
        <v>118.36153846153846</v>
      </c>
      <c r="AB56" s="16">
        <f t="shared" si="10"/>
        <v>142.03384615384616</v>
      </c>
      <c r="AC56" s="16">
        <f t="shared" si="10"/>
        <v>165.70615384615388</v>
      </c>
      <c r="AD56" s="16">
        <f t="shared" si="10"/>
        <v>189.37846153846155</v>
      </c>
      <c r="AE56" s="16">
        <f t="shared" si="10"/>
        <v>213.05076923076922</v>
      </c>
      <c r="AF56" s="16">
        <f t="shared" si="10"/>
        <v>236.72307692307689</v>
      </c>
      <c r="AG56" s="16">
        <f t="shared" si="9"/>
        <v>260.39538461538456</v>
      </c>
      <c r="AH56" s="16">
        <f t="shared" si="9"/>
        <v>284.06769230769225</v>
      </c>
      <c r="AI56" s="16">
        <f t="shared" si="9"/>
        <v>307.7399999999999</v>
      </c>
      <c r="AJ56" s="16">
        <f t="shared" si="9"/>
        <v>307.7399999999999</v>
      </c>
      <c r="AK56" s="16">
        <f t="shared" si="9"/>
        <v>307.7399999999999</v>
      </c>
      <c r="AL56" s="16">
        <f t="shared" si="9"/>
        <v>307.7399999999999</v>
      </c>
      <c r="AM56" s="16">
        <f t="shared" si="9"/>
        <v>307.7399999999999</v>
      </c>
      <c r="AN56" s="16">
        <f t="shared" si="9"/>
        <v>307.7399999999999</v>
      </c>
      <c r="AO56" s="16">
        <f t="shared" si="9"/>
        <v>307.7399999999999</v>
      </c>
      <c r="AP56" s="16">
        <f t="shared" si="9"/>
        <v>307.7399999999999</v>
      </c>
      <c r="AQ56" s="16">
        <f t="shared" si="9"/>
        <v>307.7399999999999</v>
      </c>
      <c r="AR56" s="16">
        <f t="shared" si="9"/>
        <v>307.7399999999999</v>
      </c>
      <c r="AS56" s="16">
        <f t="shared" si="9"/>
        <v>307.7399999999999</v>
      </c>
      <c r="AT56" s="16">
        <f t="shared" si="9"/>
        <v>307.7399999999999</v>
      </c>
      <c r="AU56" s="16">
        <f t="shared" si="9"/>
        <v>307.7399999999999</v>
      </c>
      <c r="AV56" s="16">
        <f t="shared" si="9"/>
        <v>307.7399999999999</v>
      </c>
      <c r="AW56" s="16">
        <f t="shared" si="9"/>
        <v>307.7399999999999</v>
      </c>
      <c r="AX56" s="16">
        <f t="shared" si="9"/>
        <v>307.7399999999999</v>
      </c>
      <c r="AY56" s="16">
        <f t="shared" si="9"/>
        <v>307.7399999999999</v>
      </c>
      <c r="AZ56" s="16">
        <f t="shared" si="9"/>
        <v>307.7399999999999</v>
      </c>
      <c r="BA56" s="16">
        <f t="shared" si="9"/>
        <v>307.7399999999999</v>
      </c>
      <c r="BB56" s="16">
        <f t="shared" si="9"/>
        <v>307.7399999999999</v>
      </c>
      <c r="BC56" s="16">
        <f t="shared" si="9"/>
        <v>307.7399999999999</v>
      </c>
      <c r="BD56" s="16">
        <f t="shared" si="9"/>
        <v>307.7399999999999</v>
      </c>
      <c r="BE56" s="16">
        <f t="shared" si="9"/>
        <v>307.7399999999999</v>
      </c>
      <c r="BF56" s="16">
        <f t="shared" si="9"/>
        <v>307.7399999999999</v>
      </c>
      <c r="BG56" s="16">
        <f t="shared" si="9"/>
        <v>307.7399999999999</v>
      </c>
      <c r="BH56" s="16">
        <f t="shared" si="9"/>
        <v>307.7399999999999</v>
      </c>
      <c r="BI56" s="16">
        <f t="shared" si="9"/>
        <v>307.7399999999999</v>
      </c>
      <c r="BJ56" s="16">
        <f t="shared" si="9"/>
        <v>307.7399999999999</v>
      </c>
      <c r="BK56" s="16">
        <f t="shared" si="9"/>
        <v>307.7399999999999</v>
      </c>
      <c r="BL56" s="16">
        <f t="shared" si="9"/>
        <v>307.7399999999999</v>
      </c>
      <c r="BM56" s="16">
        <f t="shared" si="9"/>
        <v>307.7399999999999</v>
      </c>
      <c r="BN56" s="16">
        <f t="shared" si="9"/>
        <v>307.7399999999999</v>
      </c>
      <c r="BO56" s="16">
        <f t="shared" si="9"/>
        <v>307.7399999999999</v>
      </c>
      <c r="BP56" s="16">
        <f t="shared" si="9"/>
        <v>307.7399999999999</v>
      </c>
      <c r="BQ56" s="16">
        <f t="shared" si="9"/>
        <v>307.7399999999999</v>
      </c>
      <c r="BR56" s="16">
        <f t="shared" si="9"/>
        <v>307.7399999999999</v>
      </c>
      <c r="BS56" s="16">
        <f t="shared" si="9"/>
        <v>307.7399999999999</v>
      </c>
    </row>
    <row r="57" spans="1:71" x14ac:dyDescent="0.35">
      <c r="A57" s="15" t="str">
        <f t="shared" si="7"/>
        <v>Not in SYA</v>
      </c>
      <c r="B57" s="15" t="str">
        <f t="shared" si="7"/>
        <v>NEW-10607</v>
      </c>
      <c r="C57" s="15" t="str">
        <f t="shared" si="7"/>
        <v>Base Rates</v>
      </c>
      <c r="D57" s="15" t="str">
        <f t="shared" si="7"/>
        <v>CLEAN ENERGY &amp; EMERGING TECHNOLOGIES</v>
      </c>
      <c r="E57" s="15">
        <f t="shared" si="7"/>
        <v>34399</v>
      </c>
      <c r="F57" s="15" t="str">
        <f t="shared" si="7"/>
        <v>NEW-10607</v>
      </c>
      <c r="G57" s="15" t="str">
        <f t="shared" si="7"/>
        <v>English Creek Solar Development</v>
      </c>
      <c r="H57" s="15" t="str">
        <f t="shared" si="7"/>
        <v>Electric Other Production Plant</v>
      </c>
      <c r="I57" s="15" t="str">
        <f t="shared" si="7"/>
        <v>English Creek Solar</v>
      </c>
      <c r="J57" s="15" t="str">
        <f t="shared" si="7"/>
        <v>English Creek Solar Development</v>
      </c>
      <c r="K57" s="16">
        <f>SUM($K41:K41)/13</f>
        <v>0</v>
      </c>
      <c r="L57" s="16">
        <f>SUM($K41:L41)/13</f>
        <v>0</v>
      </c>
      <c r="M57" s="16">
        <f>SUM($K41:M41)/13</f>
        <v>0</v>
      </c>
      <c r="N57" s="16">
        <f>SUM($K41:N41)/13</f>
        <v>0</v>
      </c>
      <c r="O57" s="16">
        <f>SUM($K41:O41)/13</f>
        <v>0</v>
      </c>
      <c r="P57" s="16">
        <f>SUM($K41:P41)/13</f>
        <v>0</v>
      </c>
      <c r="Q57" s="16">
        <f>SUM($K41:Q41)/13</f>
        <v>0</v>
      </c>
      <c r="R57" s="16">
        <f>SUM($K41:R41)/13</f>
        <v>0</v>
      </c>
      <c r="S57" s="16">
        <f>SUM($K41:S41)/13</f>
        <v>0</v>
      </c>
      <c r="T57" s="16">
        <f>SUM($K41:T41)/13</f>
        <v>0</v>
      </c>
      <c r="U57" s="16">
        <f>SUM($K41:U41)/13</f>
        <v>0</v>
      </c>
      <c r="V57" s="16">
        <f>SUM($K41:V41)/13</f>
        <v>0</v>
      </c>
      <c r="W57" s="16">
        <f t="shared" si="10"/>
        <v>69.862307692307695</v>
      </c>
      <c r="X57" s="16">
        <f t="shared" si="10"/>
        <v>139.72461538461539</v>
      </c>
      <c r="Y57" s="16">
        <f t="shared" si="10"/>
        <v>209.58692307692309</v>
      </c>
      <c r="Z57" s="16">
        <f t="shared" si="10"/>
        <v>279.44923076923078</v>
      </c>
      <c r="AA57" s="16">
        <f t="shared" si="10"/>
        <v>349.31153846153848</v>
      </c>
      <c r="AB57" s="16">
        <f t="shared" si="10"/>
        <v>419.17384615384617</v>
      </c>
      <c r="AC57" s="16">
        <f t="shared" si="10"/>
        <v>489.03615384615387</v>
      </c>
      <c r="AD57" s="16">
        <f t="shared" si="10"/>
        <v>558.89846153846156</v>
      </c>
      <c r="AE57" s="16">
        <f t="shared" si="10"/>
        <v>628.76076923076926</v>
      </c>
      <c r="AF57" s="16">
        <f t="shared" si="10"/>
        <v>698.62307692307695</v>
      </c>
      <c r="AG57" s="16">
        <f t="shared" si="9"/>
        <v>768.48538461538476</v>
      </c>
      <c r="AH57" s="16">
        <f t="shared" si="9"/>
        <v>838.34769230769234</v>
      </c>
      <c r="AI57" s="16">
        <f t="shared" si="9"/>
        <v>908.20999999999992</v>
      </c>
      <c r="AJ57" s="16">
        <f t="shared" si="9"/>
        <v>908.20999999999992</v>
      </c>
      <c r="AK57" s="16">
        <f t="shared" si="9"/>
        <v>908.20999999999992</v>
      </c>
      <c r="AL57" s="16">
        <f t="shared" si="9"/>
        <v>908.20999999999992</v>
      </c>
      <c r="AM57" s="16">
        <f t="shared" si="9"/>
        <v>908.20999999999992</v>
      </c>
      <c r="AN57" s="16">
        <f t="shared" si="9"/>
        <v>908.20999999999992</v>
      </c>
      <c r="AO57" s="16">
        <f t="shared" si="9"/>
        <v>908.20999999999992</v>
      </c>
      <c r="AP57" s="16">
        <f t="shared" si="9"/>
        <v>908.20999999999992</v>
      </c>
      <c r="AQ57" s="16">
        <f t="shared" si="9"/>
        <v>908.20999999999992</v>
      </c>
      <c r="AR57" s="16">
        <f t="shared" si="9"/>
        <v>908.20999999999992</v>
      </c>
      <c r="AS57" s="16">
        <f t="shared" si="9"/>
        <v>908.20999999999992</v>
      </c>
      <c r="AT57" s="16">
        <f t="shared" si="9"/>
        <v>908.20999999999992</v>
      </c>
      <c r="AU57" s="16">
        <f t="shared" si="9"/>
        <v>908.20999999999992</v>
      </c>
      <c r="AV57" s="16">
        <f t="shared" si="9"/>
        <v>908.20999999999992</v>
      </c>
      <c r="AW57" s="16">
        <f t="shared" si="9"/>
        <v>908.20999999999992</v>
      </c>
      <c r="AX57" s="16">
        <f t="shared" si="9"/>
        <v>908.20999999999992</v>
      </c>
      <c r="AY57" s="16">
        <f t="shared" si="9"/>
        <v>908.20999999999992</v>
      </c>
      <c r="AZ57" s="16">
        <f t="shared" si="9"/>
        <v>908.20999999999992</v>
      </c>
      <c r="BA57" s="16">
        <f t="shared" si="9"/>
        <v>908.20999999999992</v>
      </c>
      <c r="BB57" s="16">
        <f t="shared" si="9"/>
        <v>908.20999999999992</v>
      </c>
      <c r="BC57" s="16">
        <f t="shared" si="9"/>
        <v>908.20999999999992</v>
      </c>
      <c r="BD57" s="16">
        <f t="shared" si="9"/>
        <v>908.20999999999992</v>
      </c>
      <c r="BE57" s="16">
        <f t="shared" si="9"/>
        <v>908.20999999999992</v>
      </c>
      <c r="BF57" s="16">
        <f t="shared" si="9"/>
        <v>908.20999999999992</v>
      </c>
      <c r="BG57" s="16">
        <f t="shared" si="9"/>
        <v>908.20999999999992</v>
      </c>
      <c r="BH57" s="16">
        <f t="shared" si="9"/>
        <v>908.20999999999992</v>
      </c>
      <c r="BI57" s="16">
        <f t="shared" si="9"/>
        <v>908.20999999999992</v>
      </c>
      <c r="BJ57" s="16">
        <f t="shared" si="9"/>
        <v>908.20999999999992</v>
      </c>
      <c r="BK57" s="16">
        <f t="shared" si="9"/>
        <v>908.20999999999992</v>
      </c>
      <c r="BL57" s="16">
        <f t="shared" si="9"/>
        <v>908.20999999999992</v>
      </c>
      <c r="BM57" s="16">
        <f t="shared" si="9"/>
        <v>908.20999999999992</v>
      </c>
      <c r="BN57" s="16">
        <f t="shared" si="9"/>
        <v>908.20999999999992</v>
      </c>
      <c r="BO57" s="16">
        <f t="shared" si="9"/>
        <v>908.20999999999992</v>
      </c>
      <c r="BP57" s="16">
        <f t="shared" si="9"/>
        <v>908.20999999999992</v>
      </c>
      <c r="BQ57" s="16">
        <f t="shared" si="9"/>
        <v>908.20999999999992</v>
      </c>
      <c r="BR57" s="16">
        <f t="shared" si="9"/>
        <v>908.20999999999992</v>
      </c>
      <c r="BS57" s="16">
        <f t="shared" si="9"/>
        <v>908.20999999999992</v>
      </c>
    </row>
    <row r="58" spans="1:71" x14ac:dyDescent="0.35">
      <c r="E58" s="50"/>
    </row>
    <row r="59" spans="1:71" ht="15" thickBot="1" x14ac:dyDescent="0.4">
      <c r="E59" s="50"/>
      <c r="I59" s="69"/>
      <c r="J59" s="52" t="s">
        <v>159</v>
      </c>
      <c r="K59" s="70">
        <f t="shared" ref="K59:BS59" si="11">SUM(K48:K58)</f>
        <v>0</v>
      </c>
      <c r="L59" s="70">
        <f t="shared" si="11"/>
        <v>0</v>
      </c>
      <c r="M59" s="70">
        <f t="shared" si="11"/>
        <v>0</v>
      </c>
      <c r="N59" s="70">
        <f t="shared" si="11"/>
        <v>0</v>
      </c>
      <c r="O59" s="70">
        <f t="shared" si="11"/>
        <v>0</v>
      </c>
      <c r="P59" s="70">
        <f t="shared" si="11"/>
        <v>0</v>
      </c>
      <c r="Q59" s="70">
        <f t="shared" si="11"/>
        <v>0</v>
      </c>
      <c r="R59" s="70">
        <f t="shared" si="11"/>
        <v>0</v>
      </c>
      <c r="S59" s="70">
        <f t="shared" si="11"/>
        <v>0</v>
      </c>
      <c r="T59" s="70">
        <f t="shared" si="11"/>
        <v>0</v>
      </c>
      <c r="U59" s="70">
        <f t="shared" si="11"/>
        <v>0</v>
      </c>
      <c r="V59" s="70">
        <f t="shared" si="11"/>
        <v>0</v>
      </c>
      <c r="W59" s="70">
        <f t="shared" si="11"/>
        <v>3769807.3538461551</v>
      </c>
      <c r="X59" s="70">
        <f t="shared" si="11"/>
        <v>7866425.4215384638</v>
      </c>
      <c r="Y59" s="70">
        <f t="shared" si="11"/>
        <v>11967261.754615389</v>
      </c>
      <c r="Z59" s="70">
        <f t="shared" si="11"/>
        <v>16068098.087692313</v>
      </c>
      <c r="AA59" s="70">
        <f t="shared" si="11"/>
        <v>20168934.420769237</v>
      </c>
      <c r="AB59" s="70">
        <f t="shared" si="11"/>
        <v>24269770.753846169</v>
      </c>
      <c r="AC59" s="70">
        <f t="shared" si="11"/>
        <v>28370607.086923085</v>
      </c>
      <c r="AD59" s="70">
        <f t="shared" si="11"/>
        <v>32471443.420000009</v>
      </c>
      <c r="AE59" s="70">
        <f t="shared" si="11"/>
        <v>36572279.753076933</v>
      </c>
      <c r="AF59" s="70">
        <f t="shared" si="11"/>
        <v>40673116.08615385</v>
      </c>
      <c r="AG59" s="70">
        <f t="shared" si="11"/>
        <v>44773952.419230774</v>
      </c>
      <c r="AH59" s="70">
        <f t="shared" si="11"/>
        <v>48874788.752307713</v>
      </c>
      <c r="AI59" s="83">
        <f t="shared" si="11"/>
        <v>52975625.085384622</v>
      </c>
      <c r="AJ59" s="70">
        <f t="shared" si="11"/>
        <v>53306654.064615391</v>
      </c>
      <c r="AK59" s="70">
        <f t="shared" si="11"/>
        <v>53310872.330000006</v>
      </c>
      <c r="AL59" s="70">
        <f t="shared" si="11"/>
        <v>53310872.330000006</v>
      </c>
      <c r="AM59" s="70">
        <f t="shared" si="11"/>
        <v>53310872.330000006</v>
      </c>
      <c r="AN59" s="70">
        <f t="shared" si="11"/>
        <v>53310872.330000006</v>
      </c>
      <c r="AO59" s="70">
        <f t="shared" si="11"/>
        <v>53310872.330000006</v>
      </c>
      <c r="AP59" s="70">
        <f t="shared" si="11"/>
        <v>53310872.330000006</v>
      </c>
      <c r="AQ59" s="70">
        <f t="shared" si="11"/>
        <v>53310872.330000006</v>
      </c>
      <c r="AR59" s="70">
        <f t="shared" si="11"/>
        <v>53310872.330000006</v>
      </c>
      <c r="AS59" s="70">
        <f t="shared" si="11"/>
        <v>53310872.330000006</v>
      </c>
      <c r="AT59" s="70">
        <f t="shared" si="11"/>
        <v>53310872.330000006</v>
      </c>
      <c r="AU59" s="70">
        <f t="shared" si="11"/>
        <v>53310872.330000006</v>
      </c>
      <c r="AV59" s="70">
        <f t="shared" si="11"/>
        <v>53310872.330000006</v>
      </c>
      <c r="AW59" s="70">
        <f t="shared" si="11"/>
        <v>53310872.330000006</v>
      </c>
      <c r="AX59" s="70">
        <f t="shared" si="11"/>
        <v>53310872.330000006</v>
      </c>
      <c r="AY59" s="70">
        <f t="shared" si="11"/>
        <v>53310872.330000006</v>
      </c>
      <c r="AZ59" s="70">
        <f t="shared" si="11"/>
        <v>53310872.330000006</v>
      </c>
      <c r="BA59" s="70">
        <f t="shared" si="11"/>
        <v>53310872.330000006</v>
      </c>
      <c r="BB59" s="70">
        <f t="shared" si="11"/>
        <v>53310872.330000006</v>
      </c>
      <c r="BC59" s="70">
        <f t="shared" si="11"/>
        <v>53310872.330000006</v>
      </c>
      <c r="BD59" s="70">
        <f t="shared" si="11"/>
        <v>53310872.330000006</v>
      </c>
      <c r="BE59" s="70">
        <f t="shared" si="11"/>
        <v>53310872.330000006</v>
      </c>
      <c r="BF59" s="70">
        <f t="shared" si="11"/>
        <v>53310872.330000006</v>
      </c>
      <c r="BG59" s="70">
        <f t="shared" si="11"/>
        <v>53310872.330000006</v>
      </c>
      <c r="BH59" s="70">
        <f t="shared" si="11"/>
        <v>53310872.330000006</v>
      </c>
      <c r="BI59" s="70">
        <f t="shared" si="11"/>
        <v>53310872.330000006</v>
      </c>
      <c r="BJ59" s="70">
        <f t="shared" si="11"/>
        <v>53310872.330000006</v>
      </c>
      <c r="BK59" s="70">
        <f t="shared" si="11"/>
        <v>53310872.330000006</v>
      </c>
      <c r="BL59" s="70">
        <f t="shared" si="11"/>
        <v>53310872.330000006</v>
      </c>
      <c r="BM59" s="70">
        <f t="shared" si="11"/>
        <v>53310872.330000006</v>
      </c>
      <c r="BN59" s="70">
        <f t="shared" si="11"/>
        <v>53310872.330000006</v>
      </c>
      <c r="BO59" s="70">
        <f t="shared" si="11"/>
        <v>53310872.330000006</v>
      </c>
      <c r="BP59" s="70">
        <f t="shared" si="11"/>
        <v>53310872.330000006</v>
      </c>
      <c r="BQ59" s="70">
        <f t="shared" si="11"/>
        <v>53310872.330000006</v>
      </c>
      <c r="BR59" s="70">
        <f t="shared" si="11"/>
        <v>53310872.330000006</v>
      </c>
      <c r="BS59" s="70">
        <f t="shared" si="11"/>
        <v>53310872.330000006</v>
      </c>
    </row>
    <row r="60" spans="1:71" ht="15" thickTop="1" x14ac:dyDescent="0.35"/>
    <row r="62" spans="1:71" x14ac:dyDescent="0.35">
      <c r="A62" s="56" t="s">
        <v>133</v>
      </c>
      <c r="B62" s="56" t="s">
        <v>134</v>
      </c>
      <c r="C62" s="56" t="s">
        <v>136</v>
      </c>
      <c r="D62" s="56">
        <v>300</v>
      </c>
      <c r="E62" s="56" t="s">
        <v>137</v>
      </c>
      <c r="F62" s="67" t="s">
        <v>138</v>
      </c>
      <c r="G62" s="56" t="s">
        <v>139</v>
      </c>
      <c r="H62" s="56" t="s">
        <v>140</v>
      </c>
      <c r="I62" s="56" t="s">
        <v>141</v>
      </c>
      <c r="J62" s="67" t="s">
        <v>160</v>
      </c>
      <c r="K62" s="67" t="s">
        <v>161</v>
      </c>
      <c r="L62" s="59">
        <v>202401</v>
      </c>
      <c r="M62" s="59">
        <v>202402</v>
      </c>
      <c r="N62" s="59">
        <v>202403</v>
      </c>
      <c r="O62" s="59">
        <v>202404</v>
      </c>
      <c r="P62" s="59">
        <v>202405</v>
      </c>
      <c r="Q62" s="59">
        <v>202406</v>
      </c>
      <c r="R62" s="59">
        <v>202407</v>
      </c>
      <c r="S62" s="59">
        <v>202408</v>
      </c>
      <c r="T62" s="59">
        <v>202409</v>
      </c>
      <c r="U62" s="59">
        <v>202410</v>
      </c>
      <c r="V62" s="59">
        <v>202411</v>
      </c>
      <c r="W62" s="59">
        <v>202412</v>
      </c>
      <c r="X62" s="59">
        <v>202501</v>
      </c>
      <c r="Y62" s="59">
        <v>202502</v>
      </c>
      <c r="Z62" s="59">
        <v>202503</v>
      </c>
      <c r="AA62" s="59">
        <v>202504</v>
      </c>
      <c r="AB62" s="59">
        <v>202505</v>
      </c>
      <c r="AC62" s="59">
        <v>202506</v>
      </c>
      <c r="AD62" s="59">
        <v>202507</v>
      </c>
      <c r="AE62" s="59">
        <v>202508</v>
      </c>
      <c r="AF62" s="59">
        <v>202509</v>
      </c>
      <c r="AG62" s="59">
        <v>202510</v>
      </c>
      <c r="AH62" s="59">
        <v>202511</v>
      </c>
      <c r="AI62" s="59">
        <v>202512</v>
      </c>
      <c r="AJ62" s="59">
        <v>202601</v>
      </c>
      <c r="AK62" s="59">
        <v>202602</v>
      </c>
      <c r="AL62" s="59">
        <v>202603</v>
      </c>
      <c r="AM62" s="59">
        <v>202604</v>
      </c>
      <c r="AN62" s="59">
        <v>202605</v>
      </c>
      <c r="AO62" s="59">
        <v>202606</v>
      </c>
      <c r="AP62" s="59">
        <v>202607</v>
      </c>
      <c r="AQ62" s="59">
        <v>202608</v>
      </c>
      <c r="AR62" s="59">
        <v>202609</v>
      </c>
      <c r="AS62" s="59">
        <v>202610</v>
      </c>
      <c r="AT62" s="59">
        <v>202611</v>
      </c>
      <c r="AU62" s="59">
        <v>202612</v>
      </c>
      <c r="AV62" s="59">
        <v>202701</v>
      </c>
      <c r="AW62" s="59">
        <v>202702</v>
      </c>
      <c r="AX62" s="59">
        <v>202703</v>
      </c>
      <c r="AY62" s="59">
        <v>202704</v>
      </c>
      <c r="AZ62" s="59">
        <v>202705</v>
      </c>
      <c r="BA62" s="59">
        <v>202706</v>
      </c>
      <c r="BB62" s="59">
        <v>202707</v>
      </c>
      <c r="BC62" s="59">
        <v>202708</v>
      </c>
      <c r="BD62" s="59">
        <v>202709</v>
      </c>
      <c r="BE62" s="59">
        <v>202710</v>
      </c>
      <c r="BF62" s="59">
        <v>202711</v>
      </c>
      <c r="BG62" s="59">
        <v>202712</v>
      </c>
      <c r="BH62" s="59">
        <v>202801</v>
      </c>
      <c r="BI62" s="59">
        <v>202802</v>
      </c>
      <c r="BJ62" s="59">
        <v>202803</v>
      </c>
      <c r="BK62" s="59">
        <v>202804</v>
      </c>
      <c r="BL62" s="59">
        <v>202805</v>
      </c>
      <c r="BM62" s="59">
        <v>202806</v>
      </c>
      <c r="BN62" s="59">
        <v>202807</v>
      </c>
      <c r="BO62" s="59">
        <v>202808</v>
      </c>
      <c r="BP62" s="59">
        <v>202809</v>
      </c>
      <c r="BQ62" s="59">
        <v>202810</v>
      </c>
      <c r="BR62" s="59">
        <v>202811</v>
      </c>
      <c r="BS62" s="59">
        <v>202812</v>
      </c>
    </row>
    <row r="63" spans="1:71" x14ac:dyDescent="0.35">
      <c r="A63" s="15" t="str">
        <f>'Wave 3 English Creek'!A16</f>
        <v>Not in SYA</v>
      </c>
      <c r="B63" s="15" t="str">
        <f>'Wave 3 English Creek'!B16</f>
        <v>A2643961</v>
      </c>
      <c r="C63" s="15" t="str">
        <f>'Wave 3 English Creek'!D16</f>
        <v>BSR-Solar Expansion</v>
      </c>
      <c r="D63" s="15">
        <f>'Wave 3 English Creek'!E16</f>
        <v>39700</v>
      </c>
      <c r="E63" s="15" t="str">
        <f>'Wave 3 English Creek'!F16</f>
        <v>NEW-10486</v>
      </c>
      <c r="F63" s="15" t="str">
        <f>'Wave 3 English Creek'!G16</f>
        <v>ED Solar - English Creek Solar</v>
      </c>
      <c r="G63" s="15" t="str">
        <f>'Wave 3 English Creek'!H16</f>
        <v>Electric General Plant</v>
      </c>
      <c r="H63" s="15" t="str">
        <f>'Wave 3 English Creek'!I16</f>
        <v>Other Structures</v>
      </c>
      <c r="I63" s="15" t="str">
        <f>'Wave 3 English Creek'!J16</f>
        <v>ED Solar - English Creek Solar</v>
      </c>
      <c r="J63" s="71">
        <v>0.14299999999999999</v>
      </c>
      <c r="K63" s="71">
        <v>0.14300000000000002</v>
      </c>
      <c r="L63" s="16">
        <f>'Wave 3 English Creek'!K32*$J63/12</f>
        <v>0</v>
      </c>
      <c r="M63" s="16">
        <f>'Wave 3 English Creek'!L32*$J63/12</f>
        <v>0</v>
      </c>
      <c r="N63" s="16">
        <f>'Wave 3 English Creek'!M32*$J63/12</f>
        <v>0</v>
      </c>
      <c r="O63" s="16">
        <f>'Wave 3 English Creek'!N32*$J63/12</f>
        <v>0</v>
      </c>
      <c r="P63" s="16">
        <f>'Wave 3 English Creek'!O32*$J63/12</f>
        <v>0</v>
      </c>
      <c r="Q63" s="16">
        <f>'Wave 3 English Creek'!P32*$J63/12</f>
        <v>0</v>
      </c>
      <c r="R63" s="16">
        <f>'Wave 3 English Creek'!Q32*$J63/12</f>
        <v>0</v>
      </c>
      <c r="S63" s="16">
        <f>'Wave 3 English Creek'!R32*$J63/12</f>
        <v>0</v>
      </c>
      <c r="T63" s="16">
        <f>'Wave 3 English Creek'!S32*$J63/12</f>
        <v>0</v>
      </c>
      <c r="U63" s="16">
        <f>'Wave 3 English Creek'!T32*$J63/12</f>
        <v>0</v>
      </c>
      <c r="V63" s="16">
        <f>'Wave 3 English Creek'!U32*$J63/12</f>
        <v>0</v>
      </c>
      <c r="W63" s="16">
        <f>'Wave 3 English Creek'!V32*$J63/12</f>
        <v>0</v>
      </c>
      <c r="X63" s="16">
        <f>'Wave 3 English Creek'!W32*$K63/12</f>
        <v>782.78748166666685</v>
      </c>
      <c r="Y63" s="16">
        <f>'Wave 3 English Creek'!X32*$K63/12</f>
        <v>782.78748166666685</v>
      </c>
      <c r="Z63" s="16">
        <f>'Wave 3 English Creek'!Y32*$K63/12</f>
        <v>782.78748166666685</v>
      </c>
      <c r="AA63" s="16">
        <f>'Wave 3 English Creek'!Z32*$K63/12</f>
        <v>782.78748166666685</v>
      </c>
      <c r="AB63" s="16">
        <f>'Wave 3 English Creek'!AA32*$K63/12</f>
        <v>782.78748166666685</v>
      </c>
      <c r="AC63" s="16">
        <f>'Wave 3 English Creek'!AB32*$K63/12</f>
        <v>782.78748166666685</v>
      </c>
      <c r="AD63" s="16">
        <f>'Wave 3 English Creek'!AC32*$K63/12</f>
        <v>782.78748166666685</v>
      </c>
      <c r="AE63" s="16">
        <f>'Wave 3 English Creek'!AD32*$K63/12</f>
        <v>782.78748166666685</v>
      </c>
      <c r="AF63" s="16">
        <f>'Wave 3 English Creek'!AE32*$K63/12</f>
        <v>782.78748166666685</v>
      </c>
      <c r="AG63" s="16">
        <f>'Wave 3 English Creek'!AF32*$K63/12</f>
        <v>782.78748166666685</v>
      </c>
      <c r="AH63" s="16">
        <f>'Wave 3 English Creek'!AG32*$K63/12</f>
        <v>782.78748166666685</v>
      </c>
      <c r="AI63" s="16">
        <f>'Wave 3 English Creek'!AH32*$K63/12</f>
        <v>782.78748166666685</v>
      </c>
      <c r="AJ63" s="16">
        <f>'Wave 3 English Creek'!AI32*$K63/12</f>
        <v>782.78748166666685</v>
      </c>
      <c r="AK63" s="16">
        <f>'Wave 3 English Creek'!AJ32*$K63/12</f>
        <v>782.78748166666685</v>
      </c>
      <c r="AL63" s="16">
        <f>'Wave 3 English Creek'!AK32*$K63/12</f>
        <v>782.78748166666685</v>
      </c>
      <c r="AM63" s="16">
        <f>'Wave 3 English Creek'!AL32*$K63/12</f>
        <v>782.78748166666685</v>
      </c>
      <c r="AN63" s="16">
        <f>'Wave 3 English Creek'!AM32*$K63/12</f>
        <v>782.78748166666685</v>
      </c>
      <c r="AO63" s="16">
        <f>'Wave 3 English Creek'!AN32*$K63/12</f>
        <v>782.78748166666685</v>
      </c>
      <c r="AP63" s="16">
        <f>'Wave 3 English Creek'!AO32*$K63/12</f>
        <v>782.78748166666685</v>
      </c>
      <c r="AQ63" s="16">
        <f>'Wave 3 English Creek'!AP32*$K63/12</f>
        <v>782.78748166666685</v>
      </c>
      <c r="AR63" s="16">
        <f>'Wave 3 English Creek'!AQ32*$K63/12</f>
        <v>782.78748166666685</v>
      </c>
      <c r="AS63" s="16">
        <f>'Wave 3 English Creek'!AR32*$K63/12</f>
        <v>782.78748166666685</v>
      </c>
      <c r="AT63" s="16">
        <f>'Wave 3 English Creek'!AS32*$K63/12</f>
        <v>782.78748166666685</v>
      </c>
      <c r="AU63" s="16">
        <f>'Wave 3 English Creek'!AT32*$K63/12</f>
        <v>782.78748166666685</v>
      </c>
      <c r="AV63" s="16">
        <f>'Wave 3 English Creek'!AU32*$K63/12</f>
        <v>782.78748166666685</v>
      </c>
      <c r="AW63" s="16">
        <f>'Wave 3 English Creek'!AV32*$K63/12</f>
        <v>782.78748166666685</v>
      </c>
      <c r="AX63" s="16">
        <f>'Wave 3 English Creek'!AW32*$K63/12</f>
        <v>782.78748166666685</v>
      </c>
      <c r="AY63" s="16">
        <f>'Wave 3 English Creek'!AX32*$K63/12</f>
        <v>782.78748166666685</v>
      </c>
      <c r="AZ63" s="16">
        <f>'Wave 3 English Creek'!AY32*$K63/12</f>
        <v>782.78748166666685</v>
      </c>
      <c r="BA63" s="16">
        <f>'Wave 3 English Creek'!AZ32*$K63/12</f>
        <v>782.78748166666685</v>
      </c>
      <c r="BB63" s="16">
        <f>'Wave 3 English Creek'!BA32*$K63/12</f>
        <v>782.78748166666685</v>
      </c>
      <c r="BC63" s="16">
        <f>'Wave 3 English Creek'!BB32*$K63/12</f>
        <v>782.78748166666685</v>
      </c>
      <c r="BD63" s="16">
        <f>'Wave 3 English Creek'!BC32*$K63/12</f>
        <v>782.78748166666685</v>
      </c>
      <c r="BE63" s="16">
        <f>'Wave 3 English Creek'!BD32*$K63/12</f>
        <v>782.78748166666685</v>
      </c>
      <c r="BF63" s="16">
        <f>'Wave 3 English Creek'!BE32*$K63/12</f>
        <v>782.78748166666685</v>
      </c>
      <c r="BG63" s="16">
        <f>'Wave 3 English Creek'!BF32*$K63/12</f>
        <v>782.78748166666685</v>
      </c>
      <c r="BH63" s="16">
        <f>'Wave 3 English Creek'!BG32*$K63/12</f>
        <v>782.78748166666685</v>
      </c>
      <c r="BI63" s="16">
        <f>'Wave 3 English Creek'!BH32*$K63/12</f>
        <v>782.78748166666685</v>
      </c>
      <c r="BJ63" s="16">
        <f>'Wave 3 English Creek'!BI32*$K63/12</f>
        <v>782.78748166666685</v>
      </c>
      <c r="BK63" s="16">
        <f>'Wave 3 English Creek'!BJ32*$K63/12</f>
        <v>782.78748166666685</v>
      </c>
      <c r="BL63" s="16">
        <f>'Wave 3 English Creek'!BK32*$K63/12</f>
        <v>782.78748166666685</v>
      </c>
      <c r="BM63" s="16">
        <f>'Wave 3 English Creek'!BL32*$K63/12</f>
        <v>782.78748166666685</v>
      </c>
      <c r="BN63" s="16">
        <f>'Wave 3 English Creek'!BM32*$K63/12</f>
        <v>782.78748166666685</v>
      </c>
      <c r="BO63" s="16">
        <f>'Wave 3 English Creek'!BN32*$K63/12</f>
        <v>782.78748166666685</v>
      </c>
      <c r="BP63" s="16">
        <f>'Wave 3 English Creek'!BO32*$K63/12</f>
        <v>782.78748166666685</v>
      </c>
      <c r="BQ63" s="16">
        <f>'Wave 3 English Creek'!BP32*$K63/12</f>
        <v>782.78748166666685</v>
      </c>
      <c r="BR63" s="16">
        <f>'Wave 3 English Creek'!BQ32*$K63/12</f>
        <v>782.78748166666685</v>
      </c>
      <c r="BS63" s="16">
        <f>'Wave 3 English Creek'!BR32*$K63/12</f>
        <v>782.78748166666685</v>
      </c>
    </row>
    <row r="64" spans="1:71" x14ac:dyDescent="0.35">
      <c r="A64" s="15" t="str">
        <f>'Wave 3 English Creek'!A17</f>
        <v>Not in SYA</v>
      </c>
      <c r="B64" s="15" t="str">
        <f>'Wave 3 English Creek'!B17</f>
        <v>A2646132</v>
      </c>
      <c r="C64" s="15" t="str">
        <f>'Wave 3 English Creek'!D17</f>
        <v>BSR-Solar Expansion</v>
      </c>
      <c r="D64" s="15">
        <f>'Wave 3 English Creek'!E17</f>
        <v>34399</v>
      </c>
      <c r="E64" s="15" t="str">
        <f>'Wave 3 English Creek'!F17</f>
        <v>NEW-10607</v>
      </c>
      <c r="F64" s="15" t="str">
        <f>'Wave 3 English Creek'!G17</f>
        <v>English Creek Solar Development</v>
      </c>
      <c r="G64" s="15" t="str">
        <f>'Wave 3 English Creek'!H17</f>
        <v>Electric Other Production Plant</v>
      </c>
      <c r="H64" s="15" t="str">
        <f>'Wave 3 English Creek'!I17</f>
        <v>English Creek Solar</v>
      </c>
      <c r="I64" s="15" t="str">
        <f>'Wave 3 English Creek'!J17</f>
        <v>English Creek Solar Development</v>
      </c>
      <c r="J64" s="71">
        <v>2.9000000000000001E-2</v>
      </c>
      <c r="K64" s="71">
        <v>3.39E-2</v>
      </c>
      <c r="L64" s="16">
        <f>'Wave 3 English Creek'!K33*$J64/12</f>
        <v>0</v>
      </c>
      <c r="M64" s="16">
        <f>'Wave 3 English Creek'!L33*$J64/12</f>
        <v>0</v>
      </c>
      <c r="N64" s="16">
        <f>'Wave 3 English Creek'!M33*$J64/12</f>
        <v>0</v>
      </c>
      <c r="O64" s="16">
        <f>'Wave 3 English Creek'!N33*$J64/12</f>
        <v>0</v>
      </c>
      <c r="P64" s="16">
        <f>'Wave 3 English Creek'!O33*$J64/12</f>
        <v>0</v>
      </c>
      <c r="Q64" s="16">
        <f>'Wave 3 English Creek'!P33*$J64/12</f>
        <v>0</v>
      </c>
      <c r="R64" s="16">
        <f>'Wave 3 English Creek'!Q33*$J64/12</f>
        <v>0</v>
      </c>
      <c r="S64" s="16">
        <f>'Wave 3 English Creek'!R33*$J64/12</f>
        <v>0</v>
      </c>
      <c r="T64" s="16">
        <f>'Wave 3 English Creek'!S33*$J64/12</f>
        <v>0</v>
      </c>
      <c r="U64" s="16">
        <f>'Wave 3 English Creek'!T33*$J64/12</f>
        <v>0</v>
      </c>
      <c r="V64" s="16">
        <f>'Wave 3 English Creek'!U33*$J64/12</f>
        <v>0</v>
      </c>
      <c r="W64" s="16">
        <f>'Wave 3 English Creek'!V33*$J64/12</f>
        <v>0</v>
      </c>
      <c r="X64" s="16">
        <f>'Wave 3 English Creek'!W33*$K64/12</f>
        <v>882.41776274999995</v>
      </c>
      <c r="Y64" s="16">
        <f>'Wave 3 English Creek'!X33*$K64/12</f>
        <v>882.41776274999995</v>
      </c>
      <c r="Z64" s="16">
        <f>'Wave 3 English Creek'!Y33*$K64/12</f>
        <v>882.41776274999995</v>
      </c>
      <c r="AA64" s="16">
        <f>'Wave 3 English Creek'!Z33*$K64/12</f>
        <v>882.41776274999995</v>
      </c>
      <c r="AB64" s="16">
        <f>'Wave 3 English Creek'!AA33*$K64/12</f>
        <v>882.41776274999995</v>
      </c>
      <c r="AC64" s="16">
        <f>'Wave 3 English Creek'!AB33*$K64/12</f>
        <v>882.41776274999995</v>
      </c>
      <c r="AD64" s="16">
        <f>'Wave 3 English Creek'!AC33*$K64/12</f>
        <v>882.41776274999995</v>
      </c>
      <c r="AE64" s="16">
        <f>'Wave 3 English Creek'!AD33*$K64/12</f>
        <v>882.41776274999995</v>
      </c>
      <c r="AF64" s="16">
        <f>'Wave 3 English Creek'!AE33*$K64/12</f>
        <v>882.41776274999995</v>
      </c>
      <c r="AG64" s="16">
        <f>'Wave 3 English Creek'!AF33*$K64/12</f>
        <v>882.41776274999995</v>
      </c>
      <c r="AH64" s="16">
        <f>'Wave 3 English Creek'!AG33*$K64/12</f>
        <v>882.41776274999995</v>
      </c>
      <c r="AI64" s="16">
        <f>'Wave 3 English Creek'!AH33*$K64/12</f>
        <v>882.41776274999995</v>
      </c>
      <c r="AJ64" s="16">
        <f>'Wave 3 English Creek'!AI33*$K64/12</f>
        <v>882.41776274999995</v>
      </c>
      <c r="AK64" s="16">
        <f>'Wave 3 English Creek'!AJ33*$K64/12</f>
        <v>882.41776274999995</v>
      </c>
      <c r="AL64" s="16">
        <f>'Wave 3 English Creek'!AK33*$K64/12</f>
        <v>882.41776274999995</v>
      </c>
      <c r="AM64" s="16">
        <f>'Wave 3 English Creek'!AL33*$K64/12</f>
        <v>882.41776274999995</v>
      </c>
      <c r="AN64" s="16">
        <f>'Wave 3 English Creek'!AM33*$K64/12</f>
        <v>882.41776274999995</v>
      </c>
      <c r="AO64" s="16">
        <f>'Wave 3 English Creek'!AN33*$K64/12</f>
        <v>882.41776274999995</v>
      </c>
      <c r="AP64" s="16">
        <f>'Wave 3 English Creek'!AO33*$K64/12</f>
        <v>882.41776274999995</v>
      </c>
      <c r="AQ64" s="16">
        <f>'Wave 3 English Creek'!AP33*$K64/12</f>
        <v>882.41776274999995</v>
      </c>
      <c r="AR64" s="16">
        <f>'Wave 3 English Creek'!AQ33*$K64/12</f>
        <v>882.41776274999995</v>
      </c>
      <c r="AS64" s="16">
        <f>'Wave 3 English Creek'!AR33*$K64/12</f>
        <v>882.41776274999995</v>
      </c>
      <c r="AT64" s="16">
        <f>'Wave 3 English Creek'!AS33*$K64/12</f>
        <v>882.41776274999995</v>
      </c>
      <c r="AU64" s="16">
        <f>'Wave 3 English Creek'!AT33*$K64/12</f>
        <v>882.41776274999995</v>
      </c>
      <c r="AV64" s="16">
        <f>'Wave 3 English Creek'!AU33*$K64/12</f>
        <v>882.41776274999995</v>
      </c>
      <c r="AW64" s="16">
        <f>'Wave 3 English Creek'!AV33*$K64/12</f>
        <v>882.41776274999995</v>
      </c>
      <c r="AX64" s="16">
        <f>'Wave 3 English Creek'!AW33*$K64/12</f>
        <v>882.41776274999995</v>
      </c>
      <c r="AY64" s="16">
        <f>'Wave 3 English Creek'!AX33*$K64/12</f>
        <v>882.41776274999995</v>
      </c>
      <c r="AZ64" s="16">
        <f>'Wave 3 English Creek'!AY33*$K64/12</f>
        <v>882.41776274999995</v>
      </c>
      <c r="BA64" s="16">
        <f>'Wave 3 English Creek'!AZ33*$K64/12</f>
        <v>882.41776274999995</v>
      </c>
      <c r="BB64" s="16">
        <f>'Wave 3 English Creek'!BA33*$K64/12</f>
        <v>882.41776274999995</v>
      </c>
      <c r="BC64" s="16">
        <f>'Wave 3 English Creek'!BB33*$K64/12</f>
        <v>882.41776274999995</v>
      </c>
      <c r="BD64" s="16">
        <f>'Wave 3 English Creek'!BC33*$K64/12</f>
        <v>882.41776274999995</v>
      </c>
      <c r="BE64" s="16">
        <f>'Wave 3 English Creek'!BD33*$K64/12</f>
        <v>882.41776274999995</v>
      </c>
      <c r="BF64" s="16">
        <f>'Wave 3 English Creek'!BE33*$K64/12</f>
        <v>882.41776274999995</v>
      </c>
      <c r="BG64" s="16">
        <f>'Wave 3 English Creek'!BF33*$K64/12</f>
        <v>882.41776274999995</v>
      </c>
      <c r="BH64" s="16">
        <f>'Wave 3 English Creek'!BG33*$K64/12</f>
        <v>882.41776274999995</v>
      </c>
      <c r="BI64" s="16">
        <f>'Wave 3 English Creek'!BH33*$K64/12</f>
        <v>882.41776274999995</v>
      </c>
      <c r="BJ64" s="16">
        <f>'Wave 3 English Creek'!BI33*$K64/12</f>
        <v>882.41776274999995</v>
      </c>
      <c r="BK64" s="16">
        <f>'Wave 3 English Creek'!BJ33*$K64/12</f>
        <v>882.41776274999995</v>
      </c>
      <c r="BL64" s="16">
        <f>'Wave 3 English Creek'!BK33*$K64/12</f>
        <v>882.41776274999995</v>
      </c>
      <c r="BM64" s="16">
        <f>'Wave 3 English Creek'!BL33*$K64/12</f>
        <v>882.41776274999995</v>
      </c>
      <c r="BN64" s="16">
        <f>'Wave 3 English Creek'!BM33*$K64/12</f>
        <v>882.41776274999995</v>
      </c>
      <c r="BO64" s="16">
        <f>'Wave 3 English Creek'!BN33*$K64/12</f>
        <v>882.41776274999995</v>
      </c>
      <c r="BP64" s="16">
        <f>'Wave 3 English Creek'!BO33*$K64/12</f>
        <v>882.41776274999995</v>
      </c>
      <c r="BQ64" s="16">
        <f>'Wave 3 English Creek'!BP33*$K64/12</f>
        <v>882.41776274999995</v>
      </c>
      <c r="BR64" s="16">
        <f>'Wave 3 English Creek'!BQ33*$K64/12</f>
        <v>882.41776274999995</v>
      </c>
      <c r="BS64" s="16">
        <f>'Wave 3 English Creek'!BR33*$K64/12</f>
        <v>882.41776274999995</v>
      </c>
    </row>
    <row r="65" spans="1:71" x14ac:dyDescent="0.35">
      <c r="A65" s="15" t="str">
        <f>'Wave 3 English Creek'!A18</f>
        <v>Not in SYA</v>
      </c>
      <c r="B65" s="15" t="str">
        <f>'Wave 3 English Creek'!B18</f>
        <v>A2649190</v>
      </c>
      <c r="C65" s="15" t="str">
        <f>'Wave 3 English Creek'!D18</f>
        <v>BSR-Solar Expansion</v>
      </c>
      <c r="D65" s="15">
        <f>'Wave 3 English Creek'!E18</f>
        <v>34399</v>
      </c>
      <c r="E65" s="15" t="str">
        <f>'Wave 3 English Creek'!F18</f>
        <v>NEW-10607</v>
      </c>
      <c r="F65" s="15" t="str">
        <f>'Wave 3 English Creek'!G18</f>
        <v>English Creek Solar Development</v>
      </c>
      <c r="G65" s="15" t="str">
        <f>'Wave 3 English Creek'!H18</f>
        <v>Electric Other Production Plant</v>
      </c>
      <c r="H65" s="15" t="str">
        <f>'Wave 3 English Creek'!I18</f>
        <v>English Creek Solar</v>
      </c>
      <c r="I65" s="15" t="str">
        <f>'Wave 3 English Creek'!J18</f>
        <v>English Creek Solar Development</v>
      </c>
      <c r="J65" s="71">
        <v>2.9000000000000001E-2</v>
      </c>
      <c r="K65" s="71">
        <v>3.39E-2</v>
      </c>
      <c r="L65" s="16">
        <f>'Wave 3 English Creek'!K34*$J65/12</f>
        <v>0</v>
      </c>
      <c r="M65" s="16">
        <f>'Wave 3 English Creek'!L34*$J65/12</f>
        <v>0</v>
      </c>
      <c r="N65" s="16">
        <f>'Wave 3 English Creek'!M34*$J65/12</f>
        <v>0</v>
      </c>
      <c r="O65" s="16">
        <f>'Wave 3 English Creek'!N34*$J65/12</f>
        <v>0</v>
      </c>
      <c r="P65" s="16">
        <f>'Wave 3 English Creek'!O34*$J65/12</f>
        <v>0</v>
      </c>
      <c r="Q65" s="16">
        <f>'Wave 3 English Creek'!P34*$J65/12</f>
        <v>0</v>
      </c>
      <c r="R65" s="16">
        <f>'Wave 3 English Creek'!Q34*$J65/12</f>
        <v>0</v>
      </c>
      <c r="S65" s="16">
        <f>'Wave 3 English Creek'!R34*$J65/12</f>
        <v>0</v>
      </c>
      <c r="T65" s="16">
        <f>'Wave 3 English Creek'!S34*$J65/12</f>
        <v>0</v>
      </c>
      <c r="U65" s="16">
        <f>'Wave 3 English Creek'!T34*$J65/12</f>
        <v>0</v>
      </c>
      <c r="V65" s="16">
        <f>'Wave 3 English Creek'!U34*$J65/12</f>
        <v>0</v>
      </c>
      <c r="W65" s="16">
        <f>'Wave 3 English Creek'!V34*$J65/12</f>
        <v>0</v>
      </c>
      <c r="X65" s="16">
        <f>'Wave 3 English Creek'!W34*$K65/12</f>
        <v>109739.24188550003</v>
      </c>
      <c r="Y65" s="16">
        <f>'Wave 3 English Creek'!X34*$K65/12</f>
        <v>121741.36535150003</v>
      </c>
      <c r="Z65" s="16">
        <f>'Wave 3 English Creek'!Y34*$K65/12</f>
        <v>121896.28114775004</v>
      </c>
      <c r="AA65" s="16">
        <f>'Wave 3 English Creek'!Z34*$K65/12</f>
        <v>121896.28114775004</v>
      </c>
      <c r="AB65" s="16">
        <f>'Wave 3 English Creek'!AA34*$K65/12</f>
        <v>121896.28114775004</v>
      </c>
      <c r="AC65" s="16">
        <f>'Wave 3 English Creek'!AB34*$K65/12</f>
        <v>121896.28114775004</v>
      </c>
      <c r="AD65" s="16">
        <f>'Wave 3 English Creek'!AC34*$K65/12</f>
        <v>121896.28114775004</v>
      </c>
      <c r="AE65" s="16">
        <f>'Wave 3 English Creek'!AD34*$K65/12</f>
        <v>121896.28114775004</v>
      </c>
      <c r="AF65" s="16">
        <f>'Wave 3 English Creek'!AE34*$K65/12</f>
        <v>121896.28114775004</v>
      </c>
      <c r="AG65" s="16">
        <f>'Wave 3 English Creek'!AF34*$K65/12</f>
        <v>121896.28114775004</v>
      </c>
      <c r="AH65" s="16">
        <f>'Wave 3 English Creek'!AG34*$K65/12</f>
        <v>121896.28114775004</v>
      </c>
      <c r="AI65" s="16">
        <f>'Wave 3 English Creek'!AH34*$K65/12</f>
        <v>121896.28114775004</v>
      </c>
      <c r="AJ65" s="16">
        <f>'Wave 3 English Creek'!AI34*$K65/12</f>
        <v>121896.28114775004</v>
      </c>
      <c r="AK65" s="16">
        <f>'Wave 3 English Creek'!AJ34*$K65/12</f>
        <v>121896.28114775004</v>
      </c>
      <c r="AL65" s="16">
        <f>'Wave 3 English Creek'!AK34*$K65/12</f>
        <v>121896.28114775004</v>
      </c>
      <c r="AM65" s="16">
        <f>'Wave 3 English Creek'!AL34*$K65/12</f>
        <v>121896.28114775004</v>
      </c>
      <c r="AN65" s="16">
        <f>'Wave 3 English Creek'!AM34*$K65/12</f>
        <v>121896.28114775004</v>
      </c>
      <c r="AO65" s="16">
        <f>'Wave 3 English Creek'!AN34*$K65/12</f>
        <v>121896.28114775004</v>
      </c>
      <c r="AP65" s="16">
        <f>'Wave 3 English Creek'!AO34*$K65/12</f>
        <v>121896.28114775004</v>
      </c>
      <c r="AQ65" s="16">
        <f>'Wave 3 English Creek'!AP34*$K65/12</f>
        <v>121896.28114775004</v>
      </c>
      <c r="AR65" s="16">
        <f>'Wave 3 English Creek'!AQ34*$K65/12</f>
        <v>121896.28114775004</v>
      </c>
      <c r="AS65" s="16">
        <f>'Wave 3 English Creek'!AR34*$K65/12</f>
        <v>121896.28114775004</v>
      </c>
      <c r="AT65" s="16">
        <f>'Wave 3 English Creek'!AS34*$K65/12</f>
        <v>121896.28114775004</v>
      </c>
      <c r="AU65" s="16">
        <f>'Wave 3 English Creek'!AT34*$K65/12</f>
        <v>121896.28114775004</v>
      </c>
      <c r="AV65" s="16">
        <f>'Wave 3 English Creek'!AU34*$K65/12</f>
        <v>121896.28114775004</v>
      </c>
      <c r="AW65" s="16">
        <f>'Wave 3 English Creek'!AV34*$K65/12</f>
        <v>121896.28114775004</v>
      </c>
      <c r="AX65" s="16">
        <f>'Wave 3 English Creek'!AW34*$K65/12</f>
        <v>121896.28114775004</v>
      </c>
      <c r="AY65" s="16">
        <f>'Wave 3 English Creek'!AX34*$K65/12</f>
        <v>121896.28114775004</v>
      </c>
      <c r="AZ65" s="16">
        <f>'Wave 3 English Creek'!AY34*$K65/12</f>
        <v>121896.28114775004</v>
      </c>
      <c r="BA65" s="16">
        <f>'Wave 3 English Creek'!AZ34*$K65/12</f>
        <v>121896.28114775004</v>
      </c>
      <c r="BB65" s="16">
        <f>'Wave 3 English Creek'!BA34*$K65/12</f>
        <v>121896.28114775004</v>
      </c>
      <c r="BC65" s="16">
        <f>'Wave 3 English Creek'!BB34*$K65/12</f>
        <v>121896.28114775004</v>
      </c>
      <c r="BD65" s="16">
        <f>'Wave 3 English Creek'!BC34*$K65/12</f>
        <v>121896.28114775004</v>
      </c>
      <c r="BE65" s="16">
        <f>'Wave 3 English Creek'!BD34*$K65/12</f>
        <v>121896.28114775004</v>
      </c>
      <c r="BF65" s="16">
        <f>'Wave 3 English Creek'!BE34*$K65/12</f>
        <v>121896.28114775004</v>
      </c>
      <c r="BG65" s="16">
        <f>'Wave 3 English Creek'!BF34*$K65/12</f>
        <v>121896.28114775004</v>
      </c>
      <c r="BH65" s="16">
        <f>'Wave 3 English Creek'!BG34*$K65/12</f>
        <v>121896.28114775004</v>
      </c>
      <c r="BI65" s="16">
        <f>'Wave 3 English Creek'!BH34*$K65/12</f>
        <v>121896.28114775004</v>
      </c>
      <c r="BJ65" s="16">
        <f>'Wave 3 English Creek'!BI34*$K65/12</f>
        <v>121896.28114775004</v>
      </c>
      <c r="BK65" s="16">
        <f>'Wave 3 English Creek'!BJ34*$K65/12</f>
        <v>121896.28114775004</v>
      </c>
      <c r="BL65" s="16">
        <f>'Wave 3 English Creek'!BK34*$K65/12</f>
        <v>121896.28114775004</v>
      </c>
      <c r="BM65" s="16">
        <f>'Wave 3 English Creek'!BL34*$K65/12</f>
        <v>121896.28114775004</v>
      </c>
      <c r="BN65" s="16">
        <f>'Wave 3 English Creek'!BM34*$K65/12</f>
        <v>121896.28114775004</v>
      </c>
      <c r="BO65" s="16">
        <f>'Wave 3 English Creek'!BN34*$K65/12</f>
        <v>121896.28114775004</v>
      </c>
      <c r="BP65" s="16">
        <f>'Wave 3 English Creek'!BO34*$K65/12</f>
        <v>121896.28114775004</v>
      </c>
      <c r="BQ65" s="16">
        <f>'Wave 3 English Creek'!BP34*$K65/12</f>
        <v>121896.28114775004</v>
      </c>
      <c r="BR65" s="16">
        <f>'Wave 3 English Creek'!BQ34*$K65/12</f>
        <v>121896.28114775004</v>
      </c>
      <c r="BS65" s="16">
        <f>'Wave 3 English Creek'!BR34*$K65/12</f>
        <v>121896.28114775004</v>
      </c>
    </row>
    <row r="66" spans="1:71" x14ac:dyDescent="0.35">
      <c r="A66" s="15" t="str">
        <f>'Wave 3 English Creek'!A19</f>
        <v>Not in SYA</v>
      </c>
      <c r="B66" s="15" t="str">
        <f>'Wave 3 English Creek'!B19</f>
        <v>A2682212</v>
      </c>
      <c r="C66" s="15" t="str">
        <f>'Wave 3 English Creek'!D19</f>
        <v>ED-Transmission-Line-69 kV</v>
      </c>
      <c r="D66" s="15">
        <f>'Wave 3 English Creek'!E19</f>
        <v>39700</v>
      </c>
      <c r="E66" s="15" t="str">
        <f>'Wave 3 English Creek'!F19</f>
        <v>NEW-10486</v>
      </c>
      <c r="F66" s="15" t="str">
        <f>'Wave 3 English Creek'!G19</f>
        <v>ED Solar - English Creek Solar</v>
      </c>
      <c r="G66" s="15" t="str">
        <f>'Wave 3 English Creek'!H19</f>
        <v>Electric General Plant</v>
      </c>
      <c r="H66" s="15" t="str">
        <f>'Wave 3 English Creek'!I19</f>
        <v>Other Structures</v>
      </c>
      <c r="I66" s="15" t="str">
        <f>'Wave 3 English Creek'!J19</f>
        <v>ED Solar - English Creek Solar</v>
      </c>
      <c r="J66" s="71">
        <v>0.14299999999999999</v>
      </c>
      <c r="K66" s="71">
        <v>0.14300000000000002</v>
      </c>
      <c r="L66" s="16">
        <f>'Wave 3 English Creek'!K35*$J66/12</f>
        <v>0</v>
      </c>
      <c r="M66" s="16">
        <f>'Wave 3 English Creek'!L35*$J66/12</f>
        <v>0</v>
      </c>
      <c r="N66" s="16">
        <f>'Wave 3 English Creek'!M35*$J66/12</f>
        <v>0</v>
      </c>
      <c r="O66" s="16">
        <f>'Wave 3 English Creek'!N35*$J66/12</f>
        <v>0</v>
      </c>
      <c r="P66" s="16">
        <f>'Wave 3 English Creek'!O35*$J66/12</f>
        <v>0</v>
      </c>
      <c r="Q66" s="16">
        <f>'Wave 3 English Creek'!P35*$J66/12</f>
        <v>0</v>
      </c>
      <c r="R66" s="16">
        <f>'Wave 3 English Creek'!Q35*$J66/12</f>
        <v>0</v>
      </c>
      <c r="S66" s="16">
        <f>'Wave 3 English Creek'!R35*$J66/12</f>
        <v>0</v>
      </c>
      <c r="T66" s="16">
        <f>'Wave 3 English Creek'!S35*$J66/12</f>
        <v>0</v>
      </c>
      <c r="U66" s="16">
        <f>'Wave 3 English Creek'!T35*$J66/12</f>
        <v>0</v>
      </c>
      <c r="V66" s="16">
        <f>'Wave 3 English Creek'!U35*$J66/12</f>
        <v>0</v>
      </c>
      <c r="W66" s="16">
        <f>'Wave 3 English Creek'!V35*$J66/12</f>
        <v>0</v>
      </c>
      <c r="X66" s="16">
        <f>'Wave 3 English Creek'!W35*$K66/12</f>
        <v>12.287632500000003</v>
      </c>
      <c r="Y66" s="16">
        <f>'Wave 3 English Creek'!X35*$K66/12</f>
        <v>12.287632500000003</v>
      </c>
      <c r="Z66" s="16">
        <f>'Wave 3 English Creek'!Y35*$K66/12</f>
        <v>12.287632500000003</v>
      </c>
      <c r="AA66" s="16">
        <f>'Wave 3 English Creek'!Z35*$K66/12</f>
        <v>12.287632500000003</v>
      </c>
      <c r="AB66" s="16">
        <f>'Wave 3 English Creek'!AA35*$K66/12</f>
        <v>12.287632500000003</v>
      </c>
      <c r="AC66" s="16">
        <f>'Wave 3 English Creek'!AB35*$K66/12</f>
        <v>12.287632500000003</v>
      </c>
      <c r="AD66" s="16">
        <f>'Wave 3 English Creek'!AC35*$K66/12</f>
        <v>12.287632500000003</v>
      </c>
      <c r="AE66" s="16">
        <f>'Wave 3 English Creek'!AD35*$K66/12</f>
        <v>12.287632500000003</v>
      </c>
      <c r="AF66" s="16">
        <f>'Wave 3 English Creek'!AE35*$K66/12</f>
        <v>12.287632500000003</v>
      </c>
      <c r="AG66" s="16">
        <f>'Wave 3 English Creek'!AF35*$K66/12</f>
        <v>12.287632500000003</v>
      </c>
      <c r="AH66" s="16">
        <f>'Wave 3 English Creek'!AG35*$K66/12</f>
        <v>12.287632500000003</v>
      </c>
      <c r="AI66" s="16">
        <f>'Wave 3 English Creek'!AH35*$K66/12</f>
        <v>12.287632500000003</v>
      </c>
      <c r="AJ66" s="16">
        <f>'Wave 3 English Creek'!AI35*$K66/12</f>
        <v>12.287632500000003</v>
      </c>
      <c r="AK66" s="16">
        <f>'Wave 3 English Creek'!AJ35*$K66/12</f>
        <v>12.287632500000003</v>
      </c>
      <c r="AL66" s="16">
        <f>'Wave 3 English Creek'!AK35*$K66/12</f>
        <v>12.287632500000003</v>
      </c>
      <c r="AM66" s="16">
        <f>'Wave 3 English Creek'!AL35*$K66/12</f>
        <v>12.287632500000003</v>
      </c>
      <c r="AN66" s="16">
        <f>'Wave 3 English Creek'!AM35*$K66/12</f>
        <v>12.287632500000003</v>
      </c>
      <c r="AO66" s="16">
        <f>'Wave 3 English Creek'!AN35*$K66/12</f>
        <v>12.287632500000003</v>
      </c>
      <c r="AP66" s="16">
        <f>'Wave 3 English Creek'!AO35*$K66/12</f>
        <v>12.287632500000003</v>
      </c>
      <c r="AQ66" s="16">
        <f>'Wave 3 English Creek'!AP35*$K66/12</f>
        <v>12.287632500000003</v>
      </c>
      <c r="AR66" s="16">
        <f>'Wave 3 English Creek'!AQ35*$K66/12</f>
        <v>12.287632500000003</v>
      </c>
      <c r="AS66" s="16">
        <f>'Wave 3 English Creek'!AR35*$K66/12</f>
        <v>12.287632500000003</v>
      </c>
      <c r="AT66" s="16">
        <f>'Wave 3 English Creek'!AS35*$K66/12</f>
        <v>12.287632500000003</v>
      </c>
      <c r="AU66" s="16">
        <f>'Wave 3 English Creek'!AT35*$K66/12</f>
        <v>12.287632500000003</v>
      </c>
      <c r="AV66" s="16">
        <f>'Wave 3 English Creek'!AU35*$K66/12</f>
        <v>12.287632500000003</v>
      </c>
      <c r="AW66" s="16">
        <f>'Wave 3 English Creek'!AV35*$K66/12</f>
        <v>12.287632500000003</v>
      </c>
      <c r="AX66" s="16">
        <f>'Wave 3 English Creek'!AW35*$K66/12</f>
        <v>12.287632500000003</v>
      </c>
      <c r="AY66" s="16">
        <f>'Wave 3 English Creek'!AX35*$K66/12</f>
        <v>12.287632500000003</v>
      </c>
      <c r="AZ66" s="16">
        <f>'Wave 3 English Creek'!AY35*$K66/12</f>
        <v>12.287632500000003</v>
      </c>
      <c r="BA66" s="16">
        <f>'Wave 3 English Creek'!AZ35*$K66/12</f>
        <v>12.287632500000003</v>
      </c>
      <c r="BB66" s="16">
        <f>'Wave 3 English Creek'!BA35*$K66/12</f>
        <v>12.287632500000003</v>
      </c>
      <c r="BC66" s="16">
        <f>'Wave 3 English Creek'!BB35*$K66/12</f>
        <v>12.287632500000003</v>
      </c>
      <c r="BD66" s="16">
        <f>'Wave 3 English Creek'!BC35*$K66/12</f>
        <v>12.287632500000003</v>
      </c>
      <c r="BE66" s="16">
        <f>'Wave 3 English Creek'!BD35*$K66/12</f>
        <v>12.287632500000003</v>
      </c>
      <c r="BF66" s="16">
        <f>'Wave 3 English Creek'!BE35*$K66/12</f>
        <v>12.287632500000003</v>
      </c>
      <c r="BG66" s="16">
        <f>'Wave 3 English Creek'!BF35*$K66/12</f>
        <v>12.287632500000003</v>
      </c>
      <c r="BH66" s="16">
        <f>'Wave 3 English Creek'!BG35*$K66/12</f>
        <v>12.287632500000003</v>
      </c>
      <c r="BI66" s="16">
        <f>'Wave 3 English Creek'!BH35*$K66/12</f>
        <v>12.287632500000003</v>
      </c>
      <c r="BJ66" s="16">
        <f>'Wave 3 English Creek'!BI35*$K66/12</f>
        <v>12.287632500000003</v>
      </c>
      <c r="BK66" s="16">
        <f>'Wave 3 English Creek'!BJ35*$K66/12</f>
        <v>12.287632500000003</v>
      </c>
      <c r="BL66" s="16">
        <f>'Wave 3 English Creek'!BK35*$K66/12</f>
        <v>12.287632500000003</v>
      </c>
      <c r="BM66" s="16">
        <f>'Wave 3 English Creek'!BL35*$K66/12</f>
        <v>12.287632500000003</v>
      </c>
      <c r="BN66" s="16">
        <f>'Wave 3 English Creek'!BM35*$K66/12</f>
        <v>12.287632500000003</v>
      </c>
      <c r="BO66" s="16">
        <f>'Wave 3 English Creek'!BN35*$K66/12</f>
        <v>12.287632500000003</v>
      </c>
      <c r="BP66" s="16">
        <f>'Wave 3 English Creek'!BO35*$K66/12</f>
        <v>12.287632500000003</v>
      </c>
      <c r="BQ66" s="16">
        <f>'Wave 3 English Creek'!BP35*$K66/12</f>
        <v>12.287632500000003</v>
      </c>
      <c r="BR66" s="16">
        <f>'Wave 3 English Creek'!BQ35*$K66/12</f>
        <v>12.287632500000003</v>
      </c>
      <c r="BS66" s="16">
        <f>'Wave 3 English Creek'!BR35*$K66/12</f>
        <v>12.287632500000003</v>
      </c>
    </row>
    <row r="67" spans="1:71" x14ac:dyDescent="0.35">
      <c r="A67" s="15" t="str">
        <f>'Wave 3 English Creek'!A20</f>
        <v>Found on tab Solar - CM &amp; FFD</v>
      </c>
      <c r="B67" s="15" t="str">
        <f>'Wave 3 English Creek'!B20</f>
        <v>D0069048</v>
      </c>
      <c r="C67" s="15" t="str">
        <f>'Wave 3 English Creek'!D20</f>
        <v/>
      </c>
      <c r="D67" s="15">
        <f>'Wave 3 English Creek'!E20</f>
        <v>34099</v>
      </c>
      <c r="E67" s="15" t="str">
        <f>'Wave 3 English Creek'!F20</f>
        <v>NCP-11265</v>
      </c>
      <c r="F67" s="15" t="str">
        <f>'Wave 3 English Creek'!G20</f>
        <v>English Creek Solar Land Purchase</v>
      </c>
      <c r="G67" s="15" t="str">
        <f>'Wave 3 English Creek'!H20</f>
        <v>Electric Other Production Plant</v>
      </c>
      <c r="H67" s="15" t="str">
        <f>'Wave 3 English Creek'!I20</f>
        <v>English Creek Solar</v>
      </c>
      <c r="I67" s="15" t="str">
        <f>'Wave 3 English Creek'!J20</f>
        <v>English Creek Solar Land Purchase</v>
      </c>
      <c r="J67" s="71">
        <v>0</v>
      </c>
      <c r="K67" s="71">
        <v>0</v>
      </c>
      <c r="L67" s="16">
        <f>'Wave 3 English Creek'!K36*$J67/12</f>
        <v>0</v>
      </c>
      <c r="M67" s="16">
        <f>'Wave 3 English Creek'!L36*$J67/12</f>
        <v>0</v>
      </c>
      <c r="N67" s="16">
        <f>'Wave 3 English Creek'!M36*$J67/12</f>
        <v>0</v>
      </c>
      <c r="O67" s="16">
        <f>'Wave 3 English Creek'!N36*$J67/12</f>
        <v>0</v>
      </c>
      <c r="P67" s="16">
        <f>'Wave 3 English Creek'!O36*$J67/12</f>
        <v>0</v>
      </c>
      <c r="Q67" s="16">
        <f>'Wave 3 English Creek'!P36*$J67/12</f>
        <v>0</v>
      </c>
      <c r="R67" s="16">
        <f>'Wave 3 English Creek'!Q36*$J67/12</f>
        <v>0</v>
      </c>
      <c r="S67" s="16">
        <f>'Wave 3 English Creek'!R36*$J67/12</f>
        <v>0</v>
      </c>
      <c r="T67" s="16">
        <f>'Wave 3 English Creek'!S36*$J67/12</f>
        <v>0</v>
      </c>
      <c r="U67" s="16">
        <f>'Wave 3 English Creek'!T36*$J67/12</f>
        <v>0</v>
      </c>
      <c r="V67" s="16">
        <f>'Wave 3 English Creek'!U36*$J67/12</f>
        <v>0</v>
      </c>
      <c r="W67" s="16">
        <f>'Wave 3 English Creek'!V36*$J67/12</f>
        <v>0</v>
      </c>
      <c r="X67" s="16">
        <f>'Wave 3 English Creek'!W36*$K67/12</f>
        <v>0</v>
      </c>
      <c r="Y67" s="16">
        <f>'Wave 3 English Creek'!X36*$K67/12</f>
        <v>0</v>
      </c>
      <c r="Z67" s="16">
        <f>'Wave 3 English Creek'!Y36*$K67/12</f>
        <v>0</v>
      </c>
      <c r="AA67" s="16">
        <f>'Wave 3 English Creek'!Z36*$K67/12</f>
        <v>0</v>
      </c>
      <c r="AB67" s="16">
        <f>'Wave 3 English Creek'!AA36*$K67/12</f>
        <v>0</v>
      </c>
      <c r="AC67" s="16">
        <f>'Wave 3 English Creek'!AB36*$K67/12</f>
        <v>0</v>
      </c>
      <c r="AD67" s="16">
        <f>'Wave 3 English Creek'!AC36*$K67/12</f>
        <v>0</v>
      </c>
      <c r="AE67" s="16">
        <f>'Wave 3 English Creek'!AD36*$K67/12</f>
        <v>0</v>
      </c>
      <c r="AF67" s="16">
        <f>'Wave 3 English Creek'!AE36*$K67/12</f>
        <v>0</v>
      </c>
      <c r="AG67" s="16">
        <f>'Wave 3 English Creek'!AF36*$K67/12</f>
        <v>0</v>
      </c>
      <c r="AH67" s="16">
        <f>'Wave 3 English Creek'!AG36*$K67/12</f>
        <v>0</v>
      </c>
      <c r="AI67" s="16">
        <f>'Wave 3 English Creek'!AH36*$K67/12</f>
        <v>0</v>
      </c>
      <c r="AJ67" s="16">
        <f>'Wave 3 English Creek'!AI36*$K67/12</f>
        <v>0</v>
      </c>
      <c r="AK67" s="16">
        <f>'Wave 3 English Creek'!AJ36*$K67/12</f>
        <v>0</v>
      </c>
      <c r="AL67" s="16">
        <f>'Wave 3 English Creek'!AK36*$K67/12</f>
        <v>0</v>
      </c>
      <c r="AM67" s="16">
        <f>'Wave 3 English Creek'!AL36*$K67/12</f>
        <v>0</v>
      </c>
      <c r="AN67" s="16">
        <f>'Wave 3 English Creek'!AM36*$K67/12</f>
        <v>0</v>
      </c>
      <c r="AO67" s="16">
        <f>'Wave 3 English Creek'!AN36*$K67/12</f>
        <v>0</v>
      </c>
      <c r="AP67" s="16">
        <f>'Wave 3 English Creek'!AO36*$K67/12</f>
        <v>0</v>
      </c>
      <c r="AQ67" s="16">
        <f>'Wave 3 English Creek'!AP36*$K67/12</f>
        <v>0</v>
      </c>
      <c r="AR67" s="16">
        <f>'Wave 3 English Creek'!AQ36*$K67/12</f>
        <v>0</v>
      </c>
      <c r="AS67" s="16">
        <f>'Wave 3 English Creek'!AR36*$K67/12</f>
        <v>0</v>
      </c>
      <c r="AT67" s="16">
        <f>'Wave 3 English Creek'!AS36*$K67/12</f>
        <v>0</v>
      </c>
      <c r="AU67" s="16">
        <f>'Wave 3 English Creek'!AT36*$K67/12</f>
        <v>0</v>
      </c>
      <c r="AV67" s="16">
        <f>'Wave 3 English Creek'!AU36*$K67/12</f>
        <v>0</v>
      </c>
      <c r="AW67" s="16">
        <f>'Wave 3 English Creek'!AV36*$K67/12</f>
        <v>0</v>
      </c>
      <c r="AX67" s="16">
        <f>'Wave 3 English Creek'!AW36*$K67/12</f>
        <v>0</v>
      </c>
      <c r="AY67" s="16">
        <f>'Wave 3 English Creek'!AX36*$K67/12</f>
        <v>0</v>
      </c>
      <c r="AZ67" s="16">
        <f>'Wave 3 English Creek'!AY36*$K67/12</f>
        <v>0</v>
      </c>
      <c r="BA67" s="16">
        <f>'Wave 3 English Creek'!AZ36*$K67/12</f>
        <v>0</v>
      </c>
      <c r="BB67" s="16">
        <f>'Wave 3 English Creek'!BA36*$K67/12</f>
        <v>0</v>
      </c>
      <c r="BC67" s="16">
        <f>'Wave 3 English Creek'!BB36*$K67/12</f>
        <v>0</v>
      </c>
      <c r="BD67" s="16">
        <f>'Wave 3 English Creek'!BC36*$K67/12</f>
        <v>0</v>
      </c>
      <c r="BE67" s="16">
        <f>'Wave 3 English Creek'!BD36*$K67/12</f>
        <v>0</v>
      </c>
      <c r="BF67" s="16">
        <f>'Wave 3 English Creek'!BE36*$K67/12</f>
        <v>0</v>
      </c>
      <c r="BG67" s="16">
        <f>'Wave 3 English Creek'!BF36*$K67/12</f>
        <v>0</v>
      </c>
      <c r="BH67" s="16">
        <f>'Wave 3 English Creek'!BG36*$K67/12</f>
        <v>0</v>
      </c>
      <c r="BI67" s="16">
        <f>'Wave 3 English Creek'!BH36*$K67/12</f>
        <v>0</v>
      </c>
      <c r="BJ67" s="16">
        <f>'Wave 3 English Creek'!BI36*$K67/12</f>
        <v>0</v>
      </c>
      <c r="BK67" s="16">
        <f>'Wave 3 English Creek'!BJ36*$K67/12</f>
        <v>0</v>
      </c>
      <c r="BL67" s="16">
        <f>'Wave 3 English Creek'!BK36*$K67/12</f>
        <v>0</v>
      </c>
      <c r="BM67" s="16">
        <f>'Wave 3 English Creek'!BL36*$K67/12</f>
        <v>0</v>
      </c>
      <c r="BN67" s="16">
        <f>'Wave 3 English Creek'!BM36*$K67/12</f>
        <v>0</v>
      </c>
      <c r="BO67" s="16">
        <f>'Wave 3 English Creek'!BN36*$K67/12</f>
        <v>0</v>
      </c>
      <c r="BP67" s="16">
        <f>'Wave 3 English Creek'!BO36*$K67/12</f>
        <v>0</v>
      </c>
      <c r="BQ67" s="16">
        <f>'Wave 3 English Creek'!BP36*$K67/12</f>
        <v>0</v>
      </c>
      <c r="BR67" s="16">
        <f>'Wave 3 English Creek'!BQ36*$K67/12</f>
        <v>0</v>
      </c>
      <c r="BS67" s="16">
        <f>'Wave 3 English Creek'!BR36*$K67/12</f>
        <v>0</v>
      </c>
    </row>
    <row r="68" spans="1:71" x14ac:dyDescent="0.35">
      <c r="A68" s="15" t="str">
        <f>'Wave 3 English Creek'!A21</f>
        <v>Not in SYA</v>
      </c>
      <c r="B68" s="15" t="str">
        <f>'Wave 3 English Creek'!B21</f>
        <v>NEW-10486.1</v>
      </c>
      <c r="C68" s="15" t="str">
        <f>'Wave 3 English Creek'!D21</f>
        <v>ED-Transmission-Line-69 kV</v>
      </c>
      <c r="D68" s="15" t="str">
        <f>'Wave 3 English Creek'!E21</f>
        <v>T</v>
      </c>
      <c r="E68" s="15" t="str">
        <f>'Wave 3 English Creek'!F21</f>
        <v>NEW-10486</v>
      </c>
      <c r="F68" s="15" t="str">
        <f>'Wave 3 English Creek'!G21</f>
        <v>ED Solar - English Creek Solar</v>
      </c>
      <c r="G68" s="15" t="str">
        <f>'Wave 3 English Creek'!H21</f>
        <v>Electric Transmission Plant</v>
      </c>
      <c r="H68" s="15" t="str">
        <f>'Wave 3 English Creek'!I21</f>
        <v>Transmission Lines</v>
      </c>
      <c r="I68" s="15" t="str">
        <f>'Wave 3 English Creek'!J21</f>
        <v>ED Solar - English Creek Solar</v>
      </c>
      <c r="J68" s="71">
        <v>2.5999999999999999E-2</v>
      </c>
      <c r="K68" s="71">
        <v>2.6100000000000002E-2</v>
      </c>
      <c r="L68" s="16">
        <f>'Wave 3 English Creek'!K37*$J68/12</f>
        <v>0</v>
      </c>
      <c r="M68" s="16">
        <f>'Wave 3 English Creek'!L37*$J68/12</f>
        <v>0</v>
      </c>
      <c r="N68" s="16">
        <f>'Wave 3 English Creek'!M37*$J68/12</f>
        <v>0</v>
      </c>
      <c r="O68" s="16">
        <f>'Wave 3 English Creek'!N37*$J68/12</f>
        <v>0</v>
      </c>
      <c r="P68" s="16">
        <f>'Wave 3 English Creek'!O37*$J68/12</f>
        <v>0</v>
      </c>
      <c r="Q68" s="16">
        <f>'Wave 3 English Creek'!P37*$J68/12</f>
        <v>0</v>
      </c>
      <c r="R68" s="16">
        <f>'Wave 3 English Creek'!Q37*$J68/12</f>
        <v>0</v>
      </c>
      <c r="S68" s="16">
        <f>'Wave 3 English Creek'!R37*$J68/12</f>
        <v>0</v>
      </c>
      <c r="T68" s="16">
        <f>'Wave 3 English Creek'!S37*$J68/12</f>
        <v>0</v>
      </c>
      <c r="U68" s="16">
        <f>'Wave 3 English Creek'!T37*$J68/12</f>
        <v>0</v>
      </c>
      <c r="V68" s="16">
        <f>'Wave 3 English Creek'!U37*$J68/12</f>
        <v>0</v>
      </c>
      <c r="W68" s="16">
        <f>'Wave 3 English Creek'!V37*$J68/12</f>
        <v>0</v>
      </c>
      <c r="X68" s="16">
        <f>'Wave 3 English Creek'!W37*$K68/12</f>
        <v>6700.4176867500018</v>
      </c>
      <c r="Y68" s="16">
        <f>'Wave 3 English Creek'!X37*$K68/12</f>
        <v>6700.4176867500018</v>
      </c>
      <c r="Z68" s="16">
        <f>'Wave 3 English Creek'!Y37*$K68/12</f>
        <v>6700.4176867500018</v>
      </c>
      <c r="AA68" s="16">
        <f>'Wave 3 English Creek'!Z37*$K68/12</f>
        <v>6700.4176867500018</v>
      </c>
      <c r="AB68" s="16">
        <f>'Wave 3 English Creek'!AA37*$K68/12</f>
        <v>6700.4176867500018</v>
      </c>
      <c r="AC68" s="16">
        <f>'Wave 3 English Creek'!AB37*$K68/12</f>
        <v>6700.4176867500018</v>
      </c>
      <c r="AD68" s="16">
        <f>'Wave 3 English Creek'!AC37*$K68/12</f>
        <v>6700.4176867500018</v>
      </c>
      <c r="AE68" s="16">
        <f>'Wave 3 English Creek'!AD37*$K68/12</f>
        <v>6700.4176867500018</v>
      </c>
      <c r="AF68" s="16">
        <f>'Wave 3 English Creek'!AE37*$K68/12</f>
        <v>6700.4176867500018</v>
      </c>
      <c r="AG68" s="16">
        <f>'Wave 3 English Creek'!AF37*$K68/12</f>
        <v>6700.4176867500018</v>
      </c>
      <c r="AH68" s="16">
        <f>'Wave 3 English Creek'!AG37*$K68/12</f>
        <v>6700.4176867500018</v>
      </c>
      <c r="AI68" s="16">
        <f>'Wave 3 English Creek'!AH37*$K68/12</f>
        <v>6700.4176867500018</v>
      </c>
      <c r="AJ68" s="16">
        <f>'Wave 3 English Creek'!AI37*$K68/12</f>
        <v>6700.4176867500018</v>
      </c>
      <c r="AK68" s="16">
        <f>'Wave 3 English Creek'!AJ37*$K68/12</f>
        <v>6700.4176867500018</v>
      </c>
      <c r="AL68" s="16">
        <f>'Wave 3 English Creek'!AK37*$K68/12</f>
        <v>6700.4176867500018</v>
      </c>
      <c r="AM68" s="16">
        <f>'Wave 3 English Creek'!AL37*$K68/12</f>
        <v>6700.4176867500018</v>
      </c>
      <c r="AN68" s="16">
        <f>'Wave 3 English Creek'!AM37*$K68/12</f>
        <v>6700.4176867500018</v>
      </c>
      <c r="AO68" s="16">
        <f>'Wave 3 English Creek'!AN37*$K68/12</f>
        <v>6700.4176867500018</v>
      </c>
      <c r="AP68" s="16">
        <f>'Wave 3 English Creek'!AO37*$K68/12</f>
        <v>6700.4176867500018</v>
      </c>
      <c r="AQ68" s="16">
        <f>'Wave 3 English Creek'!AP37*$K68/12</f>
        <v>6700.4176867500018</v>
      </c>
      <c r="AR68" s="16">
        <f>'Wave 3 English Creek'!AQ37*$K68/12</f>
        <v>6700.4176867500018</v>
      </c>
      <c r="AS68" s="16">
        <f>'Wave 3 English Creek'!AR37*$K68/12</f>
        <v>6700.4176867500018</v>
      </c>
      <c r="AT68" s="16">
        <f>'Wave 3 English Creek'!AS37*$K68/12</f>
        <v>6700.4176867500018</v>
      </c>
      <c r="AU68" s="16">
        <f>'Wave 3 English Creek'!AT37*$K68/12</f>
        <v>6700.4176867500018</v>
      </c>
      <c r="AV68" s="16">
        <f>'Wave 3 English Creek'!AU37*$K68/12</f>
        <v>6700.4176867500018</v>
      </c>
      <c r="AW68" s="16">
        <f>'Wave 3 English Creek'!AV37*$K68/12</f>
        <v>6700.4176867500018</v>
      </c>
      <c r="AX68" s="16">
        <f>'Wave 3 English Creek'!AW37*$K68/12</f>
        <v>6700.4176867500018</v>
      </c>
      <c r="AY68" s="16">
        <f>'Wave 3 English Creek'!AX37*$K68/12</f>
        <v>6700.4176867500018</v>
      </c>
      <c r="AZ68" s="16">
        <f>'Wave 3 English Creek'!AY37*$K68/12</f>
        <v>6700.4176867500018</v>
      </c>
      <c r="BA68" s="16">
        <f>'Wave 3 English Creek'!AZ37*$K68/12</f>
        <v>6700.4176867500018</v>
      </c>
      <c r="BB68" s="16">
        <f>'Wave 3 English Creek'!BA37*$K68/12</f>
        <v>6700.4176867500018</v>
      </c>
      <c r="BC68" s="16">
        <f>'Wave 3 English Creek'!BB37*$K68/12</f>
        <v>6700.4176867500018</v>
      </c>
      <c r="BD68" s="16">
        <f>'Wave 3 English Creek'!BC37*$K68/12</f>
        <v>6700.4176867500018</v>
      </c>
      <c r="BE68" s="16">
        <f>'Wave 3 English Creek'!BD37*$K68/12</f>
        <v>6700.4176867500018</v>
      </c>
      <c r="BF68" s="16">
        <f>'Wave 3 English Creek'!BE37*$K68/12</f>
        <v>6700.4176867500018</v>
      </c>
      <c r="BG68" s="16">
        <f>'Wave 3 English Creek'!BF37*$K68/12</f>
        <v>6700.4176867500018</v>
      </c>
      <c r="BH68" s="16">
        <f>'Wave 3 English Creek'!BG37*$K68/12</f>
        <v>6700.4176867500018</v>
      </c>
      <c r="BI68" s="16">
        <f>'Wave 3 English Creek'!BH37*$K68/12</f>
        <v>6700.4176867500018</v>
      </c>
      <c r="BJ68" s="16">
        <f>'Wave 3 English Creek'!BI37*$K68/12</f>
        <v>6700.4176867500018</v>
      </c>
      <c r="BK68" s="16">
        <f>'Wave 3 English Creek'!BJ37*$K68/12</f>
        <v>6700.4176867500018</v>
      </c>
      <c r="BL68" s="16">
        <f>'Wave 3 English Creek'!BK37*$K68/12</f>
        <v>6700.4176867500018</v>
      </c>
      <c r="BM68" s="16">
        <f>'Wave 3 English Creek'!BL37*$K68/12</f>
        <v>6700.4176867500018</v>
      </c>
      <c r="BN68" s="16">
        <f>'Wave 3 English Creek'!BM37*$K68/12</f>
        <v>6700.4176867500018</v>
      </c>
      <c r="BO68" s="16">
        <f>'Wave 3 English Creek'!BN37*$K68/12</f>
        <v>6700.4176867500018</v>
      </c>
      <c r="BP68" s="16">
        <f>'Wave 3 English Creek'!BO37*$K68/12</f>
        <v>6700.4176867500018</v>
      </c>
      <c r="BQ68" s="16">
        <f>'Wave 3 English Creek'!BP37*$K68/12</f>
        <v>6700.4176867500018</v>
      </c>
      <c r="BR68" s="16">
        <f>'Wave 3 English Creek'!BQ37*$K68/12</f>
        <v>6700.4176867500018</v>
      </c>
      <c r="BS68" s="16">
        <f>'Wave 3 English Creek'!BR37*$K68/12</f>
        <v>6700.4176867500018</v>
      </c>
    </row>
    <row r="69" spans="1:71" x14ac:dyDescent="0.35">
      <c r="A69" s="15" t="str">
        <f>'Wave 3 English Creek'!A22</f>
        <v>Not in SYA</v>
      </c>
      <c r="B69" s="15" t="str">
        <f>'Wave 3 English Creek'!B22</f>
        <v>NEW-10486.3</v>
      </c>
      <c r="C69" s="15" t="str">
        <f>'Wave 3 English Creek'!D22</f>
        <v>ED-Transmission-Substation-Equipment</v>
      </c>
      <c r="D69" s="15" t="str">
        <f>'Wave 3 English Creek'!E22</f>
        <v>T</v>
      </c>
      <c r="E69" s="15" t="str">
        <f>'Wave 3 English Creek'!F22</f>
        <v>NEW-10486</v>
      </c>
      <c r="F69" s="15" t="str">
        <f>'Wave 3 English Creek'!G22</f>
        <v>ED Solar - English Creek Solar</v>
      </c>
      <c r="G69" s="15" t="str">
        <f>'Wave 3 English Creek'!H22</f>
        <v>Electric Transmission Plant</v>
      </c>
      <c r="H69" s="15" t="str">
        <f>'Wave 3 English Creek'!I22</f>
        <v>Transmission Substation</v>
      </c>
      <c r="I69" s="15" t="str">
        <f>'Wave 3 English Creek'!J22</f>
        <v>ED Solar - English Creek Solar</v>
      </c>
      <c r="J69" s="71">
        <v>2.5999999999999999E-2</v>
      </c>
      <c r="K69" s="71">
        <v>2.6100000000000002E-2</v>
      </c>
      <c r="L69" s="16">
        <f>'Wave 3 English Creek'!K38*$J69/12</f>
        <v>0</v>
      </c>
      <c r="M69" s="16">
        <f>'Wave 3 English Creek'!L38*$J69/12</f>
        <v>0</v>
      </c>
      <c r="N69" s="16">
        <f>'Wave 3 English Creek'!M38*$J69/12</f>
        <v>0</v>
      </c>
      <c r="O69" s="16">
        <f>'Wave 3 English Creek'!N38*$J69/12</f>
        <v>0</v>
      </c>
      <c r="P69" s="16">
        <f>'Wave 3 English Creek'!O38*$J69/12</f>
        <v>0</v>
      </c>
      <c r="Q69" s="16">
        <f>'Wave 3 English Creek'!P38*$J69/12</f>
        <v>0</v>
      </c>
      <c r="R69" s="16">
        <f>'Wave 3 English Creek'!Q38*$J69/12</f>
        <v>0</v>
      </c>
      <c r="S69" s="16">
        <f>'Wave 3 English Creek'!R38*$J69/12</f>
        <v>0</v>
      </c>
      <c r="T69" s="16">
        <f>'Wave 3 English Creek'!S38*$J69/12</f>
        <v>0</v>
      </c>
      <c r="U69" s="16">
        <f>'Wave 3 English Creek'!T38*$J69/12</f>
        <v>0</v>
      </c>
      <c r="V69" s="16">
        <f>'Wave 3 English Creek'!U38*$J69/12</f>
        <v>0</v>
      </c>
      <c r="W69" s="16">
        <f>'Wave 3 English Creek'!V38*$J69/12</f>
        <v>0</v>
      </c>
      <c r="X69" s="16">
        <f>'Wave 3 English Creek'!W38*$K69/12</f>
        <v>1.2201967500000002</v>
      </c>
      <c r="Y69" s="16">
        <f>'Wave 3 English Creek'!X38*$K69/12</f>
        <v>1.2201967500000002</v>
      </c>
      <c r="Z69" s="16">
        <f>'Wave 3 English Creek'!Y38*$K69/12</f>
        <v>1.2201967500000002</v>
      </c>
      <c r="AA69" s="16">
        <f>'Wave 3 English Creek'!Z38*$K69/12</f>
        <v>1.2201967500000002</v>
      </c>
      <c r="AB69" s="16">
        <f>'Wave 3 English Creek'!AA38*$K69/12</f>
        <v>1.2201967500000002</v>
      </c>
      <c r="AC69" s="16">
        <f>'Wave 3 English Creek'!AB38*$K69/12</f>
        <v>1.2201967500000002</v>
      </c>
      <c r="AD69" s="16">
        <f>'Wave 3 English Creek'!AC38*$K69/12</f>
        <v>1.2201967500000002</v>
      </c>
      <c r="AE69" s="16">
        <f>'Wave 3 English Creek'!AD38*$K69/12</f>
        <v>1.2201967500000002</v>
      </c>
      <c r="AF69" s="16">
        <f>'Wave 3 English Creek'!AE38*$K69/12</f>
        <v>1.2201967500000002</v>
      </c>
      <c r="AG69" s="16">
        <f>'Wave 3 English Creek'!AF38*$K69/12</f>
        <v>1.2201967500000002</v>
      </c>
      <c r="AH69" s="16">
        <f>'Wave 3 English Creek'!AG38*$K69/12</f>
        <v>1.2201967500000002</v>
      </c>
      <c r="AI69" s="16">
        <f>'Wave 3 English Creek'!AH38*$K69/12</f>
        <v>1.2201967500000002</v>
      </c>
      <c r="AJ69" s="16">
        <f>'Wave 3 English Creek'!AI38*$K69/12</f>
        <v>1.2201967500000002</v>
      </c>
      <c r="AK69" s="16">
        <f>'Wave 3 English Creek'!AJ38*$K69/12</f>
        <v>1.2201967500000002</v>
      </c>
      <c r="AL69" s="16">
        <f>'Wave 3 English Creek'!AK38*$K69/12</f>
        <v>1.2201967500000002</v>
      </c>
      <c r="AM69" s="16">
        <f>'Wave 3 English Creek'!AL38*$K69/12</f>
        <v>1.2201967500000002</v>
      </c>
      <c r="AN69" s="16">
        <f>'Wave 3 English Creek'!AM38*$K69/12</f>
        <v>1.2201967500000002</v>
      </c>
      <c r="AO69" s="16">
        <f>'Wave 3 English Creek'!AN38*$K69/12</f>
        <v>1.2201967500000002</v>
      </c>
      <c r="AP69" s="16">
        <f>'Wave 3 English Creek'!AO38*$K69/12</f>
        <v>1.2201967500000002</v>
      </c>
      <c r="AQ69" s="16">
        <f>'Wave 3 English Creek'!AP38*$K69/12</f>
        <v>1.2201967500000002</v>
      </c>
      <c r="AR69" s="16">
        <f>'Wave 3 English Creek'!AQ38*$K69/12</f>
        <v>1.2201967500000002</v>
      </c>
      <c r="AS69" s="16">
        <f>'Wave 3 English Creek'!AR38*$K69/12</f>
        <v>1.2201967500000002</v>
      </c>
      <c r="AT69" s="16">
        <f>'Wave 3 English Creek'!AS38*$K69/12</f>
        <v>1.2201967500000002</v>
      </c>
      <c r="AU69" s="16">
        <f>'Wave 3 English Creek'!AT38*$K69/12</f>
        <v>1.2201967500000002</v>
      </c>
      <c r="AV69" s="16">
        <f>'Wave 3 English Creek'!AU38*$K69/12</f>
        <v>1.2201967500000002</v>
      </c>
      <c r="AW69" s="16">
        <f>'Wave 3 English Creek'!AV38*$K69/12</f>
        <v>1.2201967500000002</v>
      </c>
      <c r="AX69" s="16">
        <f>'Wave 3 English Creek'!AW38*$K69/12</f>
        <v>1.2201967500000002</v>
      </c>
      <c r="AY69" s="16">
        <f>'Wave 3 English Creek'!AX38*$K69/12</f>
        <v>1.2201967500000002</v>
      </c>
      <c r="AZ69" s="16">
        <f>'Wave 3 English Creek'!AY38*$K69/12</f>
        <v>1.2201967500000002</v>
      </c>
      <c r="BA69" s="16">
        <f>'Wave 3 English Creek'!AZ38*$K69/12</f>
        <v>1.2201967500000002</v>
      </c>
      <c r="BB69" s="16">
        <f>'Wave 3 English Creek'!BA38*$K69/12</f>
        <v>1.2201967500000002</v>
      </c>
      <c r="BC69" s="16">
        <f>'Wave 3 English Creek'!BB38*$K69/12</f>
        <v>1.2201967500000002</v>
      </c>
      <c r="BD69" s="16">
        <f>'Wave 3 English Creek'!BC38*$K69/12</f>
        <v>1.2201967500000002</v>
      </c>
      <c r="BE69" s="16">
        <f>'Wave 3 English Creek'!BD38*$K69/12</f>
        <v>1.2201967500000002</v>
      </c>
      <c r="BF69" s="16">
        <f>'Wave 3 English Creek'!BE38*$K69/12</f>
        <v>1.2201967500000002</v>
      </c>
      <c r="BG69" s="16">
        <f>'Wave 3 English Creek'!BF38*$K69/12</f>
        <v>1.2201967500000002</v>
      </c>
      <c r="BH69" s="16">
        <f>'Wave 3 English Creek'!BG38*$K69/12</f>
        <v>1.2201967500000002</v>
      </c>
      <c r="BI69" s="16">
        <f>'Wave 3 English Creek'!BH38*$K69/12</f>
        <v>1.2201967500000002</v>
      </c>
      <c r="BJ69" s="16">
        <f>'Wave 3 English Creek'!BI38*$K69/12</f>
        <v>1.2201967500000002</v>
      </c>
      <c r="BK69" s="16">
        <f>'Wave 3 English Creek'!BJ38*$K69/12</f>
        <v>1.2201967500000002</v>
      </c>
      <c r="BL69" s="16">
        <f>'Wave 3 English Creek'!BK38*$K69/12</f>
        <v>1.2201967500000002</v>
      </c>
      <c r="BM69" s="16">
        <f>'Wave 3 English Creek'!BL38*$K69/12</f>
        <v>1.2201967500000002</v>
      </c>
      <c r="BN69" s="16">
        <f>'Wave 3 English Creek'!BM38*$K69/12</f>
        <v>1.2201967500000002</v>
      </c>
      <c r="BO69" s="16">
        <f>'Wave 3 English Creek'!BN38*$K69/12</f>
        <v>1.2201967500000002</v>
      </c>
      <c r="BP69" s="16">
        <f>'Wave 3 English Creek'!BO38*$K69/12</f>
        <v>1.2201967500000002</v>
      </c>
      <c r="BQ69" s="16">
        <f>'Wave 3 English Creek'!BP38*$K69/12</f>
        <v>1.2201967500000002</v>
      </c>
      <c r="BR69" s="16">
        <f>'Wave 3 English Creek'!BQ38*$K69/12</f>
        <v>1.2201967500000002</v>
      </c>
      <c r="BS69" s="16">
        <f>'Wave 3 English Creek'!BR38*$K69/12</f>
        <v>1.2201967500000002</v>
      </c>
    </row>
    <row r="70" spans="1:71" x14ac:dyDescent="0.35">
      <c r="A70" s="15" t="str">
        <f>'Wave 3 English Creek'!A23</f>
        <v>Not in SYA</v>
      </c>
      <c r="B70" s="15" t="str">
        <f>'Wave 3 English Creek'!B23</f>
        <v>NEW-10486.4</v>
      </c>
      <c r="C70" s="15" t="str">
        <f>'Wave 3 English Creek'!D23</f>
        <v>ED-Transmission-Substation-Relay, Control &amp; RTU</v>
      </c>
      <c r="D70" s="15" t="str">
        <f>'Wave 3 English Creek'!E23</f>
        <v>T</v>
      </c>
      <c r="E70" s="15" t="str">
        <f>'Wave 3 English Creek'!F23</f>
        <v>NEW-10486</v>
      </c>
      <c r="F70" s="15" t="str">
        <f>'Wave 3 English Creek'!G23</f>
        <v>ED Solar - English Creek Solar</v>
      </c>
      <c r="G70" s="15" t="str">
        <f>'Wave 3 English Creek'!H23</f>
        <v>Electric Transmission Plant</v>
      </c>
      <c r="H70" s="15" t="str">
        <f>'Wave 3 English Creek'!I23</f>
        <v>Transmission Substation</v>
      </c>
      <c r="I70" s="15" t="str">
        <f>'Wave 3 English Creek'!J23</f>
        <v>ED Solar - English Creek Solar</v>
      </c>
      <c r="J70" s="71">
        <v>2.5999999999999999E-2</v>
      </c>
      <c r="K70" s="71">
        <v>2.6100000000000002E-2</v>
      </c>
      <c r="L70" s="16">
        <f>'Wave 3 English Creek'!K39*$J70/12</f>
        <v>0</v>
      </c>
      <c r="M70" s="16">
        <f>'Wave 3 English Creek'!L39*$J70/12</f>
        <v>0</v>
      </c>
      <c r="N70" s="16">
        <f>'Wave 3 English Creek'!M39*$J70/12</f>
        <v>0</v>
      </c>
      <c r="O70" s="16">
        <f>'Wave 3 English Creek'!N39*$J70/12</f>
        <v>0</v>
      </c>
      <c r="P70" s="16">
        <f>'Wave 3 English Creek'!O39*$J70/12</f>
        <v>0</v>
      </c>
      <c r="Q70" s="16">
        <f>'Wave 3 English Creek'!P39*$J70/12</f>
        <v>0</v>
      </c>
      <c r="R70" s="16">
        <f>'Wave 3 English Creek'!Q39*$J70/12</f>
        <v>0</v>
      </c>
      <c r="S70" s="16">
        <f>'Wave 3 English Creek'!R39*$J70/12</f>
        <v>0</v>
      </c>
      <c r="T70" s="16">
        <f>'Wave 3 English Creek'!S39*$J70/12</f>
        <v>0</v>
      </c>
      <c r="U70" s="16">
        <f>'Wave 3 English Creek'!T39*$J70/12</f>
        <v>0</v>
      </c>
      <c r="V70" s="16">
        <f>'Wave 3 English Creek'!U39*$J70/12</f>
        <v>0</v>
      </c>
      <c r="W70" s="16">
        <f>'Wave 3 English Creek'!V39*$J70/12</f>
        <v>0</v>
      </c>
      <c r="X70" s="16">
        <f>'Wave 3 English Creek'!W39*$K70/12</f>
        <v>14.348105249999998</v>
      </c>
      <c r="Y70" s="16">
        <f>'Wave 3 English Creek'!X39*$K70/12</f>
        <v>14.348105249999998</v>
      </c>
      <c r="Z70" s="16">
        <f>'Wave 3 English Creek'!Y39*$K70/12</f>
        <v>14.348105249999998</v>
      </c>
      <c r="AA70" s="16">
        <f>'Wave 3 English Creek'!Z39*$K70/12</f>
        <v>14.348105249999998</v>
      </c>
      <c r="AB70" s="16">
        <f>'Wave 3 English Creek'!AA39*$K70/12</f>
        <v>14.348105249999998</v>
      </c>
      <c r="AC70" s="16">
        <f>'Wave 3 English Creek'!AB39*$K70/12</f>
        <v>14.348105249999998</v>
      </c>
      <c r="AD70" s="16">
        <f>'Wave 3 English Creek'!AC39*$K70/12</f>
        <v>14.348105249999998</v>
      </c>
      <c r="AE70" s="16">
        <f>'Wave 3 English Creek'!AD39*$K70/12</f>
        <v>14.348105249999998</v>
      </c>
      <c r="AF70" s="16">
        <f>'Wave 3 English Creek'!AE39*$K70/12</f>
        <v>14.348105249999998</v>
      </c>
      <c r="AG70" s="16">
        <f>'Wave 3 English Creek'!AF39*$K70/12</f>
        <v>14.348105249999998</v>
      </c>
      <c r="AH70" s="16">
        <f>'Wave 3 English Creek'!AG39*$K70/12</f>
        <v>14.348105249999998</v>
      </c>
      <c r="AI70" s="16">
        <f>'Wave 3 English Creek'!AH39*$K70/12</f>
        <v>14.348105249999998</v>
      </c>
      <c r="AJ70" s="16">
        <f>'Wave 3 English Creek'!AI39*$K70/12</f>
        <v>14.348105249999998</v>
      </c>
      <c r="AK70" s="16">
        <f>'Wave 3 English Creek'!AJ39*$K70/12</f>
        <v>14.348105249999998</v>
      </c>
      <c r="AL70" s="16">
        <f>'Wave 3 English Creek'!AK39*$K70/12</f>
        <v>14.348105249999998</v>
      </c>
      <c r="AM70" s="16">
        <f>'Wave 3 English Creek'!AL39*$K70/12</f>
        <v>14.348105249999998</v>
      </c>
      <c r="AN70" s="16">
        <f>'Wave 3 English Creek'!AM39*$K70/12</f>
        <v>14.348105249999998</v>
      </c>
      <c r="AO70" s="16">
        <f>'Wave 3 English Creek'!AN39*$K70/12</f>
        <v>14.348105249999998</v>
      </c>
      <c r="AP70" s="16">
        <f>'Wave 3 English Creek'!AO39*$K70/12</f>
        <v>14.348105249999998</v>
      </c>
      <c r="AQ70" s="16">
        <f>'Wave 3 English Creek'!AP39*$K70/12</f>
        <v>14.348105249999998</v>
      </c>
      <c r="AR70" s="16">
        <f>'Wave 3 English Creek'!AQ39*$K70/12</f>
        <v>14.348105249999998</v>
      </c>
      <c r="AS70" s="16">
        <f>'Wave 3 English Creek'!AR39*$K70/12</f>
        <v>14.348105249999998</v>
      </c>
      <c r="AT70" s="16">
        <f>'Wave 3 English Creek'!AS39*$K70/12</f>
        <v>14.348105249999998</v>
      </c>
      <c r="AU70" s="16">
        <f>'Wave 3 English Creek'!AT39*$K70/12</f>
        <v>14.348105249999998</v>
      </c>
      <c r="AV70" s="16">
        <f>'Wave 3 English Creek'!AU39*$K70/12</f>
        <v>14.348105249999998</v>
      </c>
      <c r="AW70" s="16">
        <f>'Wave 3 English Creek'!AV39*$K70/12</f>
        <v>14.348105249999998</v>
      </c>
      <c r="AX70" s="16">
        <f>'Wave 3 English Creek'!AW39*$K70/12</f>
        <v>14.348105249999998</v>
      </c>
      <c r="AY70" s="16">
        <f>'Wave 3 English Creek'!AX39*$K70/12</f>
        <v>14.348105249999998</v>
      </c>
      <c r="AZ70" s="16">
        <f>'Wave 3 English Creek'!AY39*$K70/12</f>
        <v>14.348105249999998</v>
      </c>
      <c r="BA70" s="16">
        <f>'Wave 3 English Creek'!AZ39*$K70/12</f>
        <v>14.348105249999998</v>
      </c>
      <c r="BB70" s="16">
        <f>'Wave 3 English Creek'!BA39*$K70/12</f>
        <v>14.348105249999998</v>
      </c>
      <c r="BC70" s="16">
        <f>'Wave 3 English Creek'!BB39*$K70/12</f>
        <v>14.348105249999998</v>
      </c>
      <c r="BD70" s="16">
        <f>'Wave 3 English Creek'!BC39*$K70/12</f>
        <v>14.348105249999998</v>
      </c>
      <c r="BE70" s="16">
        <f>'Wave 3 English Creek'!BD39*$K70/12</f>
        <v>14.348105249999998</v>
      </c>
      <c r="BF70" s="16">
        <f>'Wave 3 English Creek'!BE39*$K70/12</f>
        <v>14.348105249999998</v>
      </c>
      <c r="BG70" s="16">
        <f>'Wave 3 English Creek'!BF39*$K70/12</f>
        <v>14.348105249999998</v>
      </c>
      <c r="BH70" s="16">
        <f>'Wave 3 English Creek'!BG39*$K70/12</f>
        <v>14.348105249999998</v>
      </c>
      <c r="BI70" s="16">
        <f>'Wave 3 English Creek'!BH39*$K70/12</f>
        <v>14.348105249999998</v>
      </c>
      <c r="BJ70" s="16">
        <f>'Wave 3 English Creek'!BI39*$K70/12</f>
        <v>14.348105249999998</v>
      </c>
      <c r="BK70" s="16">
        <f>'Wave 3 English Creek'!BJ39*$K70/12</f>
        <v>14.348105249999998</v>
      </c>
      <c r="BL70" s="16">
        <f>'Wave 3 English Creek'!BK39*$K70/12</f>
        <v>14.348105249999998</v>
      </c>
      <c r="BM70" s="16">
        <f>'Wave 3 English Creek'!BL39*$K70/12</f>
        <v>14.348105249999998</v>
      </c>
      <c r="BN70" s="16">
        <f>'Wave 3 English Creek'!BM39*$K70/12</f>
        <v>14.348105249999998</v>
      </c>
      <c r="BO70" s="16">
        <f>'Wave 3 English Creek'!BN39*$K70/12</f>
        <v>14.348105249999998</v>
      </c>
      <c r="BP70" s="16">
        <f>'Wave 3 English Creek'!BO39*$K70/12</f>
        <v>14.348105249999998</v>
      </c>
      <c r="BQ70" s="16">
        <f>'Wave 3 English Creek'!BP39*$K70/12</f>
        <v>14.348105249999998</v>
      </c>
      <c r="BR70" s="16">
        <f>'Wave 3 English Creek'!BQ39*$K70/12</f>
        <v>14.348105249999998</v>
      </c>
      <c r="BS70" s="16">
        <f>'Wave 3 English Creek'!BR39*$K70/12</f>
        <v>14.348105249999998</v>
      </c>
    </row>
    <row r="71" spans="1:71" x14ac:dyDescent="0.35">
      <c r="A71" s="15" t="str">
        <f>'Wave 3 English Creek'!A24</f>
        <v>Not in SYA</v>
      </c>
      <c r="B71" s="15" t="str">
        <f>'Wave 3 English Creek'!B24</f>
        <v>NEW-10486.7</v>
      </c>
      <c r="C71" s="15" t="str">
        <f>'Wave 3 English Creek'!D24</f>
        <v>ED-Transmission-Substation-Equipment</v>
      </c>
      <c r="D71" s="15" t="str">
        <f>'Wave 3 English Creek'!E24</f>
        <v>T</v>
      </c>
      <c r="E71" s="15" t="str">
        <f>'Wave 3 English Creek'!F24</f>
        <v>NEW-10486</v>
      </c>
      <c r="F71" s="15" t="str">
        <f>'Wave 3 English Creek'!G24</f>
        <v>ED Solar - English Creek Solar</v>
      </c>
      <c r="G71" s="15" t="str">
        <f>'Wave 3 English Creek'!H24</f>
        <v>Electric Transmission Plant</v>
      </c>
      <c r="H71" s="15" t="str">
        <f>'Wave 3 English Creek'!I24</f>
        <v>Transmission Substation</v>
      </c>
      <c r="I71" s="15" t="str">
        <f>'Wave 3 English Creek'!J24</f>
        <v>ED Solar - English Creek Solar</v>
      </c>
      <c r="J71" s="71">
        <v>2.5999999999999999E-2</v>
      </c>
      <c r="K71" s="71">
        <v>2.6100000000000002E-2</v>
      </c>
      <c r="L71" s="16">
        <f>'Wave 3 English Creek'!K40*$J71/12</f>
        <v>0</v>
      </c>
      <c r="M71" s="16">
        <f>'Wave 3 English Creek'!L40*$J71/12</f>
        <v>0</v>
      </c>
      <c r="N71" s="16">
        <f>'Wave 3 English Creek'!M40*$J71/12</f>
        <v>0</v>
      </c>
      <c r="O71" s="16">
        <f>'Wave 3 English Creek'!N40*$J71/12</f>
        <v>0</v>
      </c>
      <c r="P71" s="16">
        <f>'Wave 3 English Creek'!O40*$J71/12</f>
        <v>0</v>
      </c>
      <c r="Q71" s="16">
        <f>'Wave 3 English Creek'!P40*$J71/12</f>
        <v>0</v>
      </c>
      <c r="R71" s="16">
        <f>'Wave 3 English Creek'!Q40*$J71/12</f>
        <v>0</v>
      </c>
      <c r="S71" s="16">
        <f>'Wave 3 English Creek'!R40*$J71/12</f>
        <v>0</v>
      </c>
      <c r="T71" s="16">
        <f>'Wave 3 English Creek'!S40*$J71/12</f>
        <v>0</v>
      </c>
      <c r="U71" s="16">
        <f>'Wave 3 English Creek'!T40*$J71/12</f>
        <v>0</v>
      </c>
      <c r="V71" s="16">
        <f>'Wave 3 English Creek'!U40*$J71/12</f>
        <v>0</v>
      </c>
      <c r="W71" s="16">
        <f>'Wave 3 English Creek'!V40*$J71/12</f>
        <v>0</v>
      </c>
      <c r="X71" s="16">
        <f>'Wave 3 English Creek'!W40*$K71/12</f>
        <v>0.66933450000000005</v>
      </c>
      <c r="Y71" s="16">
        <f>'Wave 3 English Creek'!X40*$K71/12</f>
        <v>0.66933450000000005</v>
      </c>
      <c r="Z71" s="16">
        <f>'Wave 3 English Creek'!Y40*$K71/12</f>
        <v>0.66933450000000005</v>
      </c>
      <c r="AA71" s="16">
        <f>'Wave 3 English Creek'!Z40*$K71/12</f>
        <v>0.66933450000000005</v>
      </c>
      <c r="AB71" s="16">
        <f>'Wave 3 English Creek'!AA40*$K71/12</f>
        <v>0.66933450000000005</v>
      </c>
      <c r="AC71" s="16">
        <f>'Wave 3 English Creek'!AB40*$K71/12</f>
        <v>0.66933450000000005</v>
      </c>
      <c r="AD71" s="16">
        <f>'Wave 3 English Creek'!AC40*$K71/12</f>
        <v>0.66933450000000005</v>
      </c>
      <c r="AE71" s="16">
        <f>'Wave 3 English Creek'!AD40*$K71/12</f>
        <v>0.66933450000000005</v>
      </c>
      <c r="AF71" s="16">
        <f>'Wave 3 English Creek'!AE40*$K71/12</f>
        <v>0.66933450000000005</v>
      </c>
      <c r="AG71" s="16">
        <f>'Wave 3 English Creek'!AF40*$K71/12</f>
        <v>0.66933450000000005</v>
      </c>
      <c r="AH71" s="16">
        <f>'Wave 3 English Creek'!AG40*$K71/12</f>
        <v>0.66933450000000005</v>
      </c>
      <c r="AI71" s="16">
        <f>'Wave 3 English Creek'!AH40*$K71/12</f>
        <v>0.66933450000000005</v>
      </c>
      <c r="AJ71" s="16">
        <f>'Wave 3 English Creek'!AI40*$K71/12</f>
        <v>0.66933450000000005</v>
      </c>
      <c r="AK71" s="16">
        <f>'Wave 3 English Creek'!AJ40*$K71/12</f>
        <v>0.66933450000000005</v>
      </c>
      <c r="AL71" s="16">
        <f>'Wave 3 English Creek'!AK40*$K71/12</f>
        <v>0.66933450000000005</v>
      </c>
      <c r="AM71" s="16">
        <f>'Wave 3 English Creek'!AL40*$K71/12</f>
        <v>0.66933450000000005</v>
      </c>
      <c r="AN71" s="16">
        <f>'Wave 3 English Creek'!AM40*$K71/12</f>
        <v>0.66933450000000005</v>
      </c>
      <c r="AO71" s="16">
        <f>'Wave 3 English Creek'!AN40*$K71/12</f>
        <v>0.66933450000000005</v>
      </c>
      <c r="AP71" s="16">
        <f>'Wave 3 English Creek'!AO40*$K71/12</f>
        <v>0.66933450000000005</v>
      </c>
      <c r="AQ71" s="16">
        <f>'Wave 3 English Creek'!AP40*$K71/12</f>
        <v>0.66933450000000005</v>
      </c>
      <c r="AR71" s="16">
        <f>'Wave 3 English Creek'!AQ40*$K71/12</f>
        <v>0.66933450000000005</v>
      </c>
      <c r="AS71" s="16">
        <f>'Wave 3 English Creek'!AR40*$K71/12</f>
        <v>0.66933450000000005</v>
      </c>
      <c r="AT71" s="16">
        <f>'Wave 3 English Creek'!AS40*$K71/12</f>
        <v>0.66933450000000005</v>
      </c>
      <c r="AU71" s="16">
        <f>'Wave 3 English Creek'!AT40*$K71/12</f>
        <v>0.66933450000000005</v>
      </c>
      <c r="AV71" s="16">
        <f>'Wave 3 English Creek'!AU40*$K71/12</f>
        <v>0.66933450000000005</v>
      </c>
      <c r="AW71" s="16">
        <f>'Wave 3 English Creek'!AV40*$K71/12</f>
        <v>0.66933450000000005</v>
      </c>
      <c r="AX71" s="16">
        <f>'Wave 3 English Creek'!AW40*$K71/12</f>
        <v>0.66933450000000005</v>
      </c>
      <c r="AY71" s="16">
        <f>'Wave 3 English Creek'!AX40*$K71/12</f>
        <v>0.66933450000000005</v>
      </c>
      <c r="AZ71" s="16">
        <f>'Wave 3 English Creek'!AY40*$K71/12</f>
        <v>0.66933450000000005</v>
      </c>
      <c r="BA71" s="16">
        <f>'Wave 3 English Creek'!AZ40*$K71/12</f>
        <v>0.66933450000000005</v>
      </c>
      <c r="BB71" s="16">
        <f>'Wave 3 English Creek'!BA40*$K71/12</f>
        <v>0.66933450000000005</v>
      </c>
      <c r="BC71" s="16">
        <f>'Wave 3 English Creek'!BB40*$K71/12</f>
        <v>0.66933450000000005</v>
      </c>
      <c r="BD71" s="16">
        <f>'Wave 3 English Creek'!BC40*$K71/12</f>
        <v>0.66933450000000005</v>
      </c>
      <c r="BE71" s="16">
        <f>'Wave 3 English Creek'!BD40*$K71/12</f>
        <v>0.66933450000000005</v>
      </c>
      <c r="BF71" s="16">
        <f>'Wave 3 English Creek'!BE40*$K71/12</f>
        <v>0.66933450000000005</v>
      </c>
      <c r="BG71" s="16">
        <f>'Wave 3 English Creek'!BF40*$K71/12</f>
        <v>0.66933450000000005</v>
      </c>
      <c r="BH71" s="16">
        <f>'Wave 3 English Creek'!BG40*$K71/12</f>
        <v>0.66933450000000005</v>
      </c>
      <c r="BI71" s="16">
        <f>'Wave 3 English Creek'!BH40*$K71/12</f>
        <v>0.66933450000000005</v>
      </c>
      <c r="BJ71" s="16">
        <f>'Wave 3 English Creek'!BI40*$K71/12</f>
        <v>0.66933450000000005</v>
      </c>
      <c r="BK71" s="16">
        <f>'Wave 3 English Creek'!BJ40*$K71/12</f>
        <v>0.66933450000000005</v>
      </c>
      <c r="BL71" s="16">
        <f>'Wave 3 English Creek'!BK40*$K71/12</f>
        <v>0.66933450000000005</v>
      </c>
      <c r="BM71" s="16">
        <f>'Wave 3 English Creek'!BL40*$K71/12</f>
        <v>0.66933450000000005</v>
      </c>
      <c r="BN71" s="16">
        <f>'Wave 3 English Creek'!BM40*$K71/12</f>
        <v>0.66933450000000005</v>
      </c>
      <c r="BO71" s="16">
        <f>'Wave 3 English Creek'!BN40*$K71/12</f>
        <v>0.66933450000000005</v>
      </c>
      <c r="BP71" s="16">
        <f>'Wave 3 English Creek'!BO40*$K71/12</f>
        <v>0.66933450000000005</v>
      </c>
      <c r="BQ71" s="16">
        <f>'Wave 3 English Creek'!BP40*$K71/12</f>
        <v>0.66933450000000005</v>
      </c>
      <c r="BR71" s="16">
        <f>'Wave 3 English Creek'!BQ40*$K71/12</f>
        <v>0.66933450000000005</v>
      </c>
      <c r="BS71" s="16">
        <f>'Wave 3 English Creek'!BR40*$K71/12</f>
        <v>0.66933450000000005</v>
      </c>
    </row>
    <row r="72" spans="1:71" x14ac:dyDescent="0.35">
      <c r="A72" s="15" t="str">
        <f>'Wave 3 English Creek'!A25</f>
        <v>Not in SYA</v>
      </c>
      <c r="B72" s="15" t="str">
        <f>'Wave 3 English Creek'!B25</f>
        <v>NEW-10607</v>
      </c>
      <c r="C72" s="15" t="str">
        <f>'Wave 3 English Creek'!D25</f>
        <v>CLEAN ENERGY &amp; EMERGING TECHNOLOGIES</v>
      </c>
      <c r="D72" s="15">
        <f>'Wave 3 English Creek'!E25</f>
        <v>34399</v>
      </c>
      <c r="E72" s="15" t="str">
        <f>'Wave 3 English Creek'!F25</f>
        <v>NEW-10607</v>
      </c>
      <c r="F72" s="15" t="str">
        <f>'Wave 3 English Creek'!G25</f>
        <v>English Creek Solar Development</v>
      </c>
      <c r="G72" s="15" t="str">
        <f>'Wave 3 English Creek'!H25</f>
        <v>Electric Other Production Plant</v>
      </c>
      <c r="H72" s="15" t="str">
        <f>'Wave 3 English Creek'!I25</f>
        <v>English Creek Solar</v>
      </c>
      <c r="I72" s="15" t="str">
        <f>'Wave 3 English Creek'!J25</f>
        <v>English Creek Solar Development</v>
      </c>
      <c r="J72" s="71">
        <v>2.9000000000000001E-2</v>
      </c>
      <c r="K72" s="71">
        <v>3.39E-2</v>
      </c>
      <c r="L72" s="16">
        <f>'Wave 3 English Creek'!K41*$J72/12</f>
        <v>0</v>
      </c>
      <c r="M72" s="16">
        <f>'Wave 3 English Creek'!L41*$J72/12</f>
        <v>0</v>
      </c>
      <c r="N72" s="16">
        <f>'Wave 3 English Creek'!M41*$J72/12</f>
        <v>0</v>
      </c>
      <c r="O72" s="16">
        <f>'Wave 3 English Creek'!N41*$J72/12</f>
        <v>0</v>
      </c>
      <c r="P72" s="16">
        <f>'Wave 3 English Creek'!O41*$J72/12</f>
        <v>0</v>
      </c>
      <c r="Q72" s="16">
        <f>'Wave 3 English Creek'!P41*$J72/12</f>
        <v>0</v>
      </c>
      <c r="R72" s="16">
        <f>'Wave 3 English Creek'!Q41*$J72/12</f>
        <v>0</v>
      </c>
      <c r="S72" s="16">
        <f>'Wave 3 English Creek'!R41*$J72/12</f>
        <v>0</v>
      </c>
      <c r="T72" s="16">
        <f>'Wave 3 English Creek'!S41*$J72/12</f>
        <v>0</v>
      </c>
      <c r="U72" s="16">
        <f>'Wave 3 English Creek'!T41*$J72/12</f>
        <v>0</v>
      </c>
      <c r="V72" s="16">
        <f>'Wave 3 English Creek'!U41*$J72/12</f>
        <v>0</v>
      </c>
      <c r="W72" s="16">
        <f>'Wave 3 English Creek'!V41*$J72/12</f>
        <v>0</v>
      </c>
      <c r="X72" s="16">
        <f>'Wave 3 English Creek'!W41*$K72/12</f>
        <v>2.5656932500000003</v>
      </c>
      <c r="Y72" s="16">
        <f>'Wave 3 English Creek'!X41*$K72/12</f>
        <v>2.5656932500000003</v>
      </c>
      <c r="Z72" s="16">
        <f>'Wave 3 English Creek'!Y41*$K72/12</f>
        <v>2.5656932500000003</v>
      </c>
      <c r="AA72" s="16">
        <f>'Wave 3 English Creek'!Z41*$K72/12</f>
        <v>2.5656932500000003</v>
      </c>
      <c r="AB72" s="16">
        <f>'Wave 3 English Creek'!AA41*$K72/12</f>
        <v>2.5656932500000003</v>
      </c>
      <c r="AC72" s="16">
        <f>'Wave 3 English Creek'!AB41*$K72/12</f>
        <v>2.5656932500000003</v>
      </c>
      <c r="AD72" s="16">
        <f>'Wave 3 English Creek'!AC41*$K72/12</f>
        <v>2.5656932500000003</v>
      </c>
      <c r="AE72" s="16">
        <f>'Wave 3 English Creek'!AD41*$K72/12</f>
        <v>2.5656932500000003</v>
      </c>
      <c r="AF72" s="16">
        <f>'Wave 3 English Creek'!AE41*$K72/12</f>
        <v>2.5656932500000003</v>
      </c>
      <c r="AG72" s="16">
        <f>'Wave 3 English Creek'!AF41*$K72/12</f>
        <v>2.5656932500000003</v>
      </c>
      <c r="AH72" s="16">
        <f>'Wave 3 English Creek'!AG41*$K72/12</f>
        <v>2.5656932500000003</v>
      </c>
      <c r="AI72" s="16">
        <f>'Wave 3 English Creek'!AH41*$K72/12</f>
        <v>2.5656932500000003</v>
      </c>
      <c r="AJ72" s="16">
        <f>'Wave 3 English Creek'!AI41*$K72/12</f>
        <v>2.5656932500000003</v>
      </c>
      <c r="AK72" s="16">
        <f>'Wave 3 English Creek'!AJ41*$K72/12</f>
        <v>2.5656932500000003</v>
      </c>
      <c r="AL72" s="16">
        <f>'Wave 3 English Creek'!AK41*$K72/12</f>
        <v>2.5656932500000003</v>
      </c>
      <c r="AM72" s="16">
        <f>'Wave 3 English Creek'!AL41*$K72/12</f>
        <v>2.5656932500000003</v>
      </c>
      <c r="AN72" s="16">
        <f>'Wave 3 English Creek'!AM41*$K72/12</f>
        <v>2.5656932500000003</v>
      </c>
      <c r="AO72" s="16">
        <f>'Wave 3 English Creek'!AN41*$K72/12</f>
        <v>2.5656932500000003</v>
      </c>
      <c r="AP72" s="16">
        <f>'Wave 3 English Creek'!AO41*$K72/12</f>
        <v>2.5656932500000003</v>
      </c>
      <c r="AQ72" s="16">
        <f>'Wave 3 English Creek'!AP41*$K72/12</f>
        <v>2.5656932500000003</v>
      </c>
      <c r="AR72" s="16">
        <f>'Wave 3 English Creek'!AQ41*$K72/12</f>
        <v>2.5656932500000003</v>
      </c>
      <c r="AS72" s="16">
        <f>'Wave 3 English Creek'!AR41*$K72/12</f>
        <v>2.5656932500000003</v>
      </c>
      <c r="AT72" s="16">
        <f>'Wave 3 English Creek'!AS41*$K72/12</f>
        <v>2.5656932500000003</v>
      </c>
      <c r="AU72" s="16">
        <f>'Wave 3 English Creek'!AT41*$K72/12</f>
        <v>2.5656932500000003</v>
      </c>
      <c r="AV72" s="16">
        <f>'Wave 3 English Creek'!AU41*$K72/12</f>
        <v>2.5656932500000003</v>
      </c>
      <c r="AW72" s="16">
        <f>'Wave 3 English Creek'!AV41*$K72/12</f>
        <v>2.5656932500000003</v>
      </c>
      <c r="AX72" s="16">
        <f>'Wave 3 English Creek'!AW41*$K72/12</f>
        <v>2.5656932500000003</v>
      </c>
      <c r="AY72" s="16">
        <f>'Wave 3 English Creek'!AX41*$K72/12</f>
        <v>2.5656932500000003</v>
      </c>
      <c r="AZ72" s="16">
        <f>'Wave 3 English Creek'!AY41*$K72/12</f>
        <v>2.5656932500000003</v>
      </c>
      <c r="BA72" s="16">
        <f>'Wave 3 English Creek'!AZ41*$K72/12</f>
        <v>2.5656932500000003</v>
      </c>
      <c r="BB72" s="16">
        <f>'Wave 3 English Creek'!BA41*$K72/12</f>
        <v>2.5656932500000003</v>
      </c>
      <c r="BC72" s="16">
        <f>'Wave 3 English Creek'!BB41*$K72/12</f>
        <v>2.5656932500000003</v>
      </c>
      <c r="BD72" s="16">
        <f>'Wave 3 English Creek'!BC41*$K72/12</f>
        <v>2.5656932500000003</v>
      </c>
      <c r="BE72" s="16">
        <f>'Wave 3 English Creek'!BD41*$K72/12</f>
        <v>2.5656932500000003</v>
      </c>
      <c r="BF72" s="16">
        <f>'Wave 3 English Creek'!BE41*$K72/12</f>
        <v>2.5656932500000003</v>
      </c>
      <c r="BG72" s="16">
        <f>'Wave 3 English Creek'!BF41*$K72/12</f>
        <v>2.5656932500000003</v>
      </c>
      <c r="BH72" s="16">
        <f>'Wave 3 English Creek'!BG41*$K72/12</f>
        <v>2.5656932500000003</v>
      </c>
      <c r="BI72" s="16">
        <f>'Wave 3 English Creek'!BH41*$K72/12</f>
        <v>2.5656932500000003</v>
      </c>
      <c r="BJ72" s="16">
        <f>'Wave 3 English Creek'!BI41*$K72/12</f>
        <v>2.5656932500000003</v>
      </c>
      <c r="BK72" s="16">
        <f>'Wave 3 English Creek'!BJ41*$K72/12</f>
        <v>2.5656932500000003</v>
      </c>
      <c r="BL72" s="16">
        <f>'Wave 3 English Creek'!BK41*$K72/12</f>
        <v>2.5656932500000003</v>
      </c>
      <c r="BM72" s="16">
        <f>'Wave 3 English Creek'!BL41*$K72/12</f>
        <v>2.5656932500000003</v>
      </c>
      <c r="BN72" s="16">
        <f>'Wave 3 English Creek'!BM41*$K72/12</f>
        <v>2.5656932500000003</v>
      </c>
      <c r="BO72" s="16">
        <f>'Wave 3 English Creek'!BN41*$K72/12</f>
        <v>2.5656932500000003</v>
      </c>
      <c r="BP72" s="16">
        <f>'Wave 3 English Creek'!BO41*$K72/12</f>
        <v>2.5656932500000003</v>
      </c>
      <c r="BQ72" s="16">
        <f>'Wave 3 English Creek'!BP41*$K72/12</f>
        <v>2.5656932500000003</v>
      </c>
      <c r="BR72" s="16">
        <f>'Wave 3 English Creek'!BQ41*$K72/12</f>
        <v>2.5656932500000003</v>
      </c>
      <c r="BS72" s="16">
        <f>'Wave 3 English Creek'!BR41*$K72/12</f>
        <v>2.5656932500000003</v>
      </c>
    </row>
    <row r="74" spans="1:71" ht="15" thickBot="1" x14ac:dyDescent="0.4">
      <c r="C74" s="15"/>
      <c r="D74" s="50"/>
      <c r="J74" s="52" t="s">
        <v>132</v>
      </c>
      <c r="K74" s="65" t="s">
        <v>154</v>
      </c>
      <c r="L74" s="70">
        <f t="shared" ref="L74:BS74" si="12">SUM(L63:L73)</f>
        <v>0</v>
      </c>
      <c r="M74" s="70">
        <f t="shared" si="12"/>
        <v>0</v>
      </c>
      <c r="N74" s="70">
        <f t="shared" si="12"/>
        <v>0</v>
      </c>
      <c r="O74" s="70">
        <f t="shared" si="12"/>
        <v>0</v>
      </c>
      <c r="P74" s="70">
        <f t="shared" si="12"/>
        <v>0</v>
      </c>
      <c r="Q74" s="70">
        <f t="shared" si="12"/>
        <v>0</v>
      </c>
      <c r="R74" s="70">
        <f t="shared" si="12"/>
        <v>0</v>
      </c>
      <c r="S74" s="70">
        <f t="shared" si="12"/>
        <v>0</v>
      </c>
      <c r="T74" s="70">
        <f t="shared" si="12"/>
        <v>0</v>
      </c>
      <c r="U74" s="70">
        <f t="shared" si="12"/>
        <v>0</v>
      </c>
      <c r="V74" s="70">
        <f t="shared" si="12"/>
        <v>0</v>
      </c>
      <c r="W74" s="70">
        <f t="shared" si="12"/>
        <v>0</v>
      </c>
      <c r="X74" s="70">
        <f t="shared" si="12"/>
        <v>118135.95577891669</v>
      </c>
      <c r="Y74" s="70">
        <f t="shared" si="12"/>
        <v>130138.07924491669</v>
      </c>
      <c r="Z74" s="70">
        <f t="shared" si="12"/>
        <v>130292.99504116669</v>
      </c>
      <c r="AA74" s="70">
        <f t="shared" si="12"/>
        <v>130292.99504116669</v>
      </c>
      <c r="AB74" s="70">
        <f t="shared" si="12"/>
        <v>130292.99504116669</v>
      </c>
      <c r="AC74" s="70">
        <f t="shared" si="12"/>
        <v>130292.99504116669</v>
      </c>
      <c r="AD74" s="70">
        <f t="shared" si="12"/>
        <v>130292.99504116669</v>
      </c>
      <c r="AE74" s="70">
        <f t="shared" si="12"/>
        <v>130292.99504116669</v>
      </c>
      <c r="AF74" s="70">
        <f t="shared" si="12"/>
        <v>130292.99504116669</v>
      </c>
      <c r="AG74" s="70">
        <f t="shared" si="12"/>
        <v>130292.99504116669</v>
      </c>
      <c r="AH74" s="70">
        <f t="shared" si="12"/>
        <v>130292.99504116669</v>
      </c>
      <c r="AI74" s="70">
        <f t="shared" si="12"/>
        <v>130292.99504116669</v>
      </c>
      <c r="AJ74" s="70">
        <f t="shared" si="12"/>
        <v>130292.99504116669</v>
      </c>
      <c r="AK74" s="70">
        <f t="shared" si="12"/>
        <v>130292.99504116669</v>
      </c>
      <c r="AL74" s="70">
        <f t="shared" si="12"/>
        <v>130292.99504116669</v>
      </c>
      <c r="AM74" s="70">
        <f t="shared" si="12"/>
        <v>130292.99504116669</v>
      </c>
      <c r="AN74" s="70">
        <f t="shared" si="12"/>
        <v>130292.99504116669</v>
      </c>
      <c r="AO74" s="70">
        <f t="shared" si="12"/>
        <v>130292.99504116669</v>
      </c>
      <c r="AP74" s="70">
        <f t="shared" si="12"/>
        <v>130292.99504116669</v>
      </c>
      <c r="AQ74" s="70">
        <f t="shared" si="12"/>
        <v>130292.99504116669</v>
      </c>
      <c r="AR74" s="70">
        <f t="shared" si="12"/>
        <v>130292.99504116669</v>
      </c>
      <c r="AS74" s="70">
        <f t="shared" si="12"/>
        <v>130292.99504116669</v>
      </c>
      <c r="AT74" s="70">
        <f t="shared" si="12"/>
        <v>130292.99504116669</v>
      </c>
      <c r="AU74" s="70">
        <f t="shared" si="12"/>
        <v>130292.99504116669</v>
      </c>
      <c r="AV74" s="70">
        <f t="shared" si="12"/>
        <v>130292.99504116669</v>
      </c>
      <c r="AW74" s="70">
        <f t="shared" si="12"/>
        <v>130292.99504116669</v>
      </c>
      <c r="AX74" s="70">
        <f t="shared" si="12"/>
        <v>130292.99504116669</v>
      </c>
      <c r="AY74" s="70">
        <f t="shared" si="12"/>
        <v>130292.99504116669</v>
      </c>
      <c r="AZ74" s="70">
        <f t="shared" si="12"/>
        <v>130292.99504116669</v>
      </c>
      <c r="BA74" s="70">
        <f t="shared" si="12"/>
        <v>130292.99504116669</v>
      </c>
      <c r="BB74" s="70">
        <f t="shared" si="12"/>
        <v>130292.99504116669</v>
      </c>
      <c r="BC74" s="70">
        <f t="shared" si="12"/>
        <v>130292.99504116669</v>
      </c>
      <c r="BD74" s="70">
        <f t="shared" si="12"/>
        <v>130292.99504116669</v>
      </c>
      <c r="BE74" s="70">
        <f t="shared" si="12"/>
        <v>130292.99504116669</v>
      </c>
      <c r="BF74" s="70">
        <f t="shared" si="12"/>
        <v>130292.99504116669</v>
      </c>
      <c r="BG74" s="70">
        <f t="shared" si="12"/>
        <v>130292.99504116669</v>
      </c>
      <c r="BH74" s="70">
        <f t="shared" si="12"/>
        <v>130292.99504116669</v>
      </c>
      <c r="BI74" s="70">
        <f t="shared" si="12"/>
        <v>130292.99504116669</v>
      </c>
      <c r="BJ74" s="70">
        <f t="shared" si="12"/>
        <v>130292.99504116669</v>
      </c>
      <c r="BK74" s="70">
        <f t="shared" si="12"/>
        <v>130292.99504116669</v>
      </c>
      <c r="BL74" s="70">
        <f t="shared" si="12"/>
        <v>130292.99504116669</v>
      </c>
      <c r="BM74" s="70">
        <f t="shared" si="12"/>
        <v>130292.99504116669</v>
      </c>
      <c r="BN74" s="70">
        <f t="shared" si="12"/>
        <v>130292.99504116669</v>
      </c>
      <c r="BO74" s="70">
        <f t="shared" si="12"/>
        <v>130292.99504116669</v>
      </c>
      <c r="BP74" s="70">
        <f t="shared" si="12"/>
        <v>130292.99504116669</v>
      </c>
      <c r="BQ74" s="70">
        <f t="shared" si="12"/>
        <v>130292.99504116669</v>
      </c>
      <c r="BR74" s="70">
        <f t="shared" si="12"/>
        <v>130292.99504116669</v>
      </c>
      <c r="BS74" s="70">
        <f t="shared" si="12"/>
        <v>130292.99504116669</v>
      </c>
    </row>
    <row r="75" spans="1:71" ht="15.5" thickTop="1" thickBot="1" x14ac:dyDescent="0.4">
      <c r="C75" s="15"/>
      <c r="D75" s="50"/>
      <c r="J75" s="52" t="s">
        <v>132</v>
      </c>
      <c r="K75" s="65" t="s">
        <v>162</v>
      </c>
      <c r="L75" s="72">
        <f>L74</f>
        <v>0</v>
      </c>
      <c r="M75" s="66">
        <f t="shared" ref="M75:W75" si="13">L75+M74</f>
        <v>0</v>
      </c>
      <c r="N75" s="66">
        <f t="shared" si="13"/>
        <v>0</v>
      </c>
      <c r="O75" s="66">
        <f t="shared" si="13"/>
        <v>0</v>
      </c>
      <c r="P75" s="66">
        <f t="shared" si="13"/>
        <v>0</v>
      </c>
      <c r="Q75" s="66">
        <f t="shared" si="13"/>
        <v>0</v>
      </c>
      <c r="R75" s="66">
        <f t="shared" si="13"/>
        <v>0</v>
      </c>
      <c r="S75" s="66">
        <f t="shared" si="13"/>
        <v>0</v>
      </c>
      <c r="T75" s="66">
        <f t="shared" si="13"/>
        <v>0</v>
      </c>
      <c r="U75" s="66">
        <f t="shared" si="13"/>
        <v>0</v>
      </c>
      <c r="V75" s="66">
        <f t="shared" si="13"/>
        <v>0</v>
      </c>
      <c r="W75" s="66">
        <f t="shared" si="13"/>
        <v>0</v>
      </c>
      <c r="X75" s="72">
        <f>X74</f>
        <v>118135.95577891669</v>
      </c>
      <c r="Y75" s="66">
        <f t="shared" ref="Y75:AI75" si="14">X75+Y74</f>
        <v>248274.03502383339</v>
      </c>
      <c r="Z75" s="66">
        <f t="shared" si="14"/>
        <v>378567.03006500006</v>
      </c>
      <c r="AA75" s="66">
        <f t="shared" si="14"/>
        <v>508860.02510616672</v>
      </c>
      <c r="AB75" s="66">
        <f t="shared" si="14"/>
        <v>639153.02014733339</v>
      </c>
      <c r="AC75" s="66">
        <f t="shared" si="14"/>
        <v>769446.01518850005</v>
      </c>
      <c r="AD75" s="66">
        <f t="shared" si="14"/>
        <v>899739.01022966672</v>
      </c>
      <c r="AE75" s="66">
        <f t="shared" si="14"/>
        <v>1030032.0052708334</v>
      </c>
      <c r="AF75" s="66">
        <f t="shared" si="14"/>
        <v>1160325.000312</v>
      </c>
      <c r="AG75" s="66">
        <f t="shared" si="14"/>
        <v>1290617.9953531667</v>
      </c>
      <c r="AH75" s="66">
        <f t="shared" si="14"/>
        <v>1420910.9903943334</v>
      </c>
      <c r="AI75" s="66">
        <f t="shared" si="14"/>
        <v>1551203.9854355</v>
      </c>
      <c r="AJ75" s="72">
        <f>AJ74</f>
        <v>130292.99504116669</v>
      </c>
      <c r="AK75" s="66">
        <f t="shared" ref="AK75:AU75" si="15">AJ75+AK74</f>
        <v>260585.99008233339</v>
      </c>
      <c r="AL75" s="66">
        <f t="shared" si="15"/>
        <v>390878.98512350011</v>
      </c>
      <c r="AM75" s="66">
        <f t="shared" si="15"/>
        <v>521171.98016466678</v>
      </c>
      <c r="AN75" s="66">
        <f t="shared" si="15"/>
        <v>651464.97520583344</v>
      </c>
      <c r="AO75" s="66">
        <f t="shared" si="15"/>
        <v>781757.97024700011</v>
      </c>
      <c r="AP75" s="66">
        <f t="shared" si="15"/>
        <v>912050.96528816677</v>
      </c>
      <c r="AQ75" s="66">
        <f t="shared" si="15"/>
        <v>1042343.9603293334</v>
      </c>
      <c r="AR75" s="66">
        <f t="shared" si="15"/>
        <v>1172636.9553705002</v>
      </c>
      <c r="AS75" s="66">
        <f t="shared" si="15"/>
        <v>1302929.9504116669</v>
      </c>
      <c r="AT75" s="66">
        <f t="shared" si="15"/>
        <v>1433222.9454528335</v>
      </c>
      <c r="AU75" s="66">
        <f t="shared" si="15"/>
        <v>1563515.9404940002</v>
      </c>
      <c r="AV75" s="72">
        <f>AV74</f>
        <v>130292.99504116669</v>
      </c>
      <c r="AW75" s="66">
        <f t="shared" ref="AW75:BG75" si="16">AV75+AW74</f>
        <v>260585.99008233339</v>
      </c>
      <c r="AX75" s="66">
        <f t="shared" si="16"/>
        <v>390878.98512350011</v>
      </c>
      <c r="AY75" s="66">
        <f t="shared" si="16"/>
        <v>521171.98016466678</v>
      </c>
      <c r="AZ75" s="66">
        <f t="shared" si="16"/>
        <v>651464.97520583344</v>
      </c>
      <c r="BA75" s="66">
        <f t="shared" si="16"/>
        <v>781757.97024700011</v>
      </c>
      <c r="BB75" s="66">
        <f t="shared" si="16"/>
        <v>912050.96528816677</v>
      </c>
      <c r="BC75" s="66">
        <f t="shared" si="16"/>
        <v>1042343.9603293334</v>
      </c>
      <c r="BD75" s="66">
        <f t="shared" si="16"/>
        <v>1172636.9553705002</v>
      </c>
      <c r="BE75" s="66">
        <f t="shared" si="16"/>
        <v>1302929.9504116669</v>
      </c>
      <c r="BF75" s="66">
        <f t="shared" si="16"/>
        <v>1433222.9454528335</v>
      </c>
      <c r="BG75" s="66">
        <f t="shared" si="16"/>
        <v>1563515.9404940002</v>
      </c>
      <c r="BH75" s="72">
        <f>BH74</f>
        <v>130292.99504116669</v>
      </c>
      <c r="BI75" s="66">
        <f t="shared" ref="BI75:BS75" si="17">BH75+BI74</f>
        <v>260585.99008233339</v>
      </c>
      <c r="BJ75" s="66">
        <f t="shared" si="17"/>
        <v>390878.98512350011</v>
      </c>
      <c r="BK75" s="66">
        <f t="shared" si="17"/>
        <v>521171.98016466678</v>
      </c>
      <c r="BL75" s="66">
        <f t="shared" si="17"/>
        <v>651464.97520583344</v>
      </c>
      <c r="BM75" s="66">
        <f t="shared" si="17"/>
        <v>781757.97024700011</v>
      </c>
      <c r="BN75" s="66">
        <f t="shared" si="17"/>
        <v>912050.96528816677</v>
      </c>
      <c r="BO75" s="66">
        <f t="shared" si="17"/>
        <v>1042343.9603293334</v>
      </c>
      <c r="BP75" s="66">
        <f t="shared" si="17"/>
        <v>1172636.9553705002</v>
      </c>
      <c r="BQ75" s="66">
        <f t="shared" si="17"/>
        <v>1302929.9504116669</v>
      </c>
      <c r="BR75" s="66">
        <f t="shared" si="17"/>
        <v>1433222.9454528335</v>
      </c>
      <c r="BS75" s="66">
        <f t="shared" si="17"/>
        <v>1563515.9404940002</v>
      </c>
    </row>
    <row r="76" spans="1:71" ht="15" thickTop="1" x14ac:dyDescent="0.35">
      <c r="C76" s="15"/>
      <c r="D76" s="50"/>
      <c r="J76" s="50"/>
      <c r="K76" s="50"/>
    </row>
    <row r="77" spans="1:71" x14ac:dyDescent="0.35">
      <c r="C77" s="15"/>
      <c r="D77" s="50"/>
      <c r="J77" s="50"/>
      <c r="K77" s="50"/>
    </row>
    <row r="78" spans="1:71" x14ac:dyDescent="0.35">
      <c r="A78" s="56" t="s">
        <v>133</v>
      </c>
      <c r="B78" s="56" t="s">
        <v>134</v>
      </c>
      <c r="C78" s="56" t="s">
        <v>136</v>
      </c>
      <c r="D78" s="56">
        <v>300</v>
      </c>
      <c r="E78" s="56" t="s">
        <v>137</v>
      </c>
      <c r="F78" s="67" t="s">
        <v>138</v>
      </c>
      <c r="G78" s="56" t="s">
        <v>139</v>
      </c>
      <c r="H78" s="56" t="s">
        <v>140</v>
      </c>
      <c r="I78" s="56" t="s">
        <v>141</v>
      </c>
      <c r="J78" s="56" t="s">
        <v>142</v>
      </c>
      <c r="K78" s="67" t="s">
        <v>156</v>
      </c>
      <c r="L78" s="59">
        <v>202401</v>
      </c>
      <c r="M78" s="59">
        <v>202402</v>
      </c>
      <c r="N78" s="59">
        <v>202403</v>
      </c>
      <c r="O78" s="59">
        <v>202404</v>
      </c>
      <c r="P78" s="59">
        <v>202405</v>
      </c>
      <c r="Q78" s="59">
        <v>202406</v>
      </c>
      <c r="R78" s="59">
        <v>202407</v>
      </c>
      <c r="S78" s="59">
        <v>202408</v>
      </c>
      <c r="T78" s="59">
        <v>202409</v>
      </c>
      <c r="U78" s="59">
        <v>202410</v>
      </c>
      <c r="V78" s="59">
        <v>202411</v>
      </c>
      <c r="W78" s="59">
        <v>202412</v>
      </c>
      <c r="X78" s="59">
        <v>202501</v>
      </c>
      <c r="Y78" s="59">
        <v>202502</v>
      </c>
      <c r="Z78" s="59">
        <v>202503</v>
      </c>
      <c r="AA78" s="59">
        <v>202504</v>
      </c>
      <c r="AB78" s="59">
        <v>202505</v>
      </c>
      <c r="AC78" s="59">
        <v>202506</v>
      </c>
      <c r="AD78" s="59">
        <v>202507</v>
      </c>
      <c r="AE78" s="59">
        <v>202508</v>
      </c>
      <c r="AF78" s="59">
        <v>202509</v>
      </c>
      <c r="AG78" s="59">
        <v>202510</v>
      </c>
      <c r="AH78" s="59">
        <v>202511</v>
      </c>
      <c r="AI78" s="59">
        <v>202512</v>
      </c>
      <c r="AJ78" s="59">
        <v>202601</v>
      </c>
      <c r="AK78" s="59">
        <v>202602</v>
      </c>
      <c r="AL78" s="59">
        <v>202603</v>
      </c>
      <c r="AM78" s="59">
        <v>202604</v>
      </c>
      <c r="AN78" s="59">
        <v>202605</v>
      </c>
      <c r="AO78" s="59">
        <v>202606</v>
      </c>
      <c r="AP78" s="59">
        <v>202607</v>
      </c>
      <c r="AQ78" s="59">
        <v>202608</v>
      </c>
      <c r="AR78" s="59">
        <v>202609</v>
      </c>
      <c r="AS78" s="59">
        <v>202610</v>
      </c>
      <c r="AT78" s="59">
        <v>202611</v>
      </c>
      <c r="AU78" s="59">
        <v>202612</v>
      </c>
      <c r="AV78" s="59">
        <v>202701</v>
      </c>
      <c r="AW78" s="59">
        <v>202702</v>
      </c>
      <c r="AX78" s="59">
        <v>202703</v>
      </c>
      <c r="AY78" s="59">
        <v>202704</v>
      </c>
      <c r="AZ78" s="59">
        <v>202705</v>
      </c>
      <c r="BA78" s="59">
        <v>202706</v>
      </c>
      <c r="BB78" s="59">
        <v>202707</v>
      </c>
      <c r="BC78" s="59">
        <v>202708</v>
      </c>
      <c r="BD78" s="59">
        <v>202709</v>
      </c>
      <c r="BE78" s="59">
        <v>202710</v>
      </c>
      <c r="BF78" s="59">
        <v>202711</v>
      </c>
      <c r="BG78" s="59">
        <v>202712</v>
      </c>
      <c r="BH78" s="59">
        <v>202801</v>
      </c>
      <c r="BI78" s="59">
        <v>202802</v>
      </c>
      <c r="BJ78" s="59">
        <v>202803</v>
      </c>
      <c r="BK78" s="59">
        <v>202804</v>
      </c>
      <c r="BL78" s="59">
        <v>202805</v>
      </c>
      <c r="BM78" s="59">
        <v>202806</v>
      </c>
      <c r="BN78" s="59">
        <v>202807</v>
      </c>
      <c r="BO78" s="59">
        <v>202808</v>
      </c>
      <c r="BP78" s="59">
        <v>202809</v>
      </c>
      <c r="BQ78" s="59">
        <v>202810</v>
      </c>
      <c r="BR78" s="59">
        <v>202811</v>
      </c>
      <c r="BS78" s="59">
        <v>202812</v>
      </c>
    </row>
    <row r="79" spans="1:71" x14ac:dyDescent="0.35">
      <c r="A79" s="15" t="str">
        <f t="shared" ref="A79:I88" si="18">A63</f>
        <v>Not in SYA</v>
      </c>
      <c r="B79" s="15" t="str">
        <f t="shared" si="18"/>
        <v>A2643961</v>
      </c>
      <c r="C79" s="15" t="str">
        <f t="shared" si="18"/>
        <v>BSR-Solar Expansion</v>
      </c>
      <c r="D79" s="15">
        <f t="shared" si="18"/>
        <v>39700</v>
      </c>
      <c r="E79" s="15" t="str">
        <f t="shared" si="18"/>
        <v>NEW-10486</v>
      </c>
      <c r="F79" s="15" t="str">
        <f t="shared" si="18"/>
        <v>ED Solar - English Creek Solar</v>
      </c>
      <c r="G79" s="15" t="str">
        <f t="shared" si="18"/>
        <v>Electric General Plant</v>
      </c>
      <c r="H79" s="15" t="str">
        <f t="shared" si="18"/>
        <v>Other Structures</v>
      </c>
      <c r="I79" s="15" t="str">
        <f t="shared" si="18"/>
        <v>ED Solar - English Creek Solar</v>
      </c>
      <c r="J79" s="64">
        <f>'Wave 3 English Creek'!K16</f>
        <v>202412</v>
      </c>
      <c r="K79" s="68">
        <v>0</v>
      </c>
      <c r="L79" s="16">
        <f t="shared" ref="L79:BS83" si="19">K79+L63</f>
        <v>0</v>
      </c>
      <c r="M79" s="16">
        <f t="shared" si="19"/>
        <v>0</v>
      </c>
      <c r="N79" s="16">
        <f t="shared" si="19"/>
        <v>0</v>
      </c>
      <c r="O79" s="16">
        <f t="shared" si="19"/>
        <v>0</v>
      </c>
      <c r="P79" s="16">
        <f t="shared" si="19"/>
        <v>0</v>
      </c>
      <c r="Q79" s="16">
        <f t="shared" si="19"/>
        <v>0</v>
      </c>
      <c r="R79" s="16">
        <f t="shared" si="19"/>
        <v>0</v>
      </c>
      <c r="S79" s="16">
        <f t="shared" si="19"/>
        <v>0</v>
      </c>
      <c r="T79" s="16">
        <f t="shared" si="19"/>
        <v>0</v>
      </c>
      <c r="U79" s="16">
        <f t="shared" si="19"/>
        <v>0</v>
      </c>
      <c r="V79" s="16">
        <f t="shared" si="19"/>
        <v>0</v>
      </c>
      <c r="W79" s="16">
        <f t="shared" si="19"/>
        <v>0</v>
      </c>
      <c r="X79" s="16">
        <f t="shared" si="19"/>
        <v>782.78748166666685</v>
      </c>
      <c r="Y79" s="16">
        <f t="shared" si="19"/>
        <v>1565.5749633333337</v>
      </c>
      <c r="Z79" s="16">
        <f t="shared" si="19"/>
        <v>2348.3624450000007</v>
      </c>
      <c r="AA79" s="16">
        <f t="shared" si="19"/>
        <v>3131.1499266666674</v>
      </c>
      <c r="AB79" s="16">
        <f t="shared" si="19"/>
        <v>3913.9374083333341</v>
      </c>
      <c r="AC79" s="16">
        <f t="shared" si="19"/>
        <v>4696.7248900000013</v>
      </c>
      <c r="AD79" s="16">
        <f t="shared" si="19"/>
        <v>5479.5123716666685</v>
      </c>
      <c r="AE79" s="16">
        <f t="shared" si="19"/>
        <v>6262.2998533333357</v>
      </c>
      <c r="AF79" s="16">
        <f t="shared" si="19"/>
        <v>7045.0873350000029</v>
      </c>
      <c r="AG79" s="16">
        <f t="shared" si="19"/>
        <v>7827.8748166666701</v>
      </c>
      <c r="AH79" s="16">
        <f t="shared" si="19"/>
        <v>8610.6622983333364</v>
      </c>
      <c r="AI79" s="16">
        <f t="shared" si="19"/>
        <v>9393.4497800000026</v>
      </c>
      <c r="AJ79" s="16">
        <f t="shared" si="19"/>
        <v>10176.237261666669</v>
      </c>
      <c r="AK79" s="16">
        <f t="shared" si="19"/>
        <v>10959.024743333335</v>
      </c>
      <c r="AL79" s="16">
        <f t="shared" si="19"/>
        <v>11741.812225000001</v>
      </c>
      <c r="AM79" s="16">
        <f t="shared" si="19"/>
        <v>12524.599706666668</v>
      </c>
      <c r="AN79" s="16">
        <f t="shared" si="19"/>
        <v>13307.387188333334</v>
      </c>
      <c r="AO79" s="16">
        <f t="shared" si="19"/>
        <v>14090.17467</v>
      </c>
      <c r="AP79" s="16">
        <f t="shared" si="19"/>
        <v>14872.962151666667</v>
      </c>
      <c r="AQ79" s="16">
        <f t="shared" si="19"/>
        <v>15655.749633333333</v>
      </c>
      <c r="AR79" s="16">
        <f t="shared" si="19"/>
        <v>16438.537114999999</v>
      </c>
      <c r="AS79" s="16">
        <f t="shared" si="19"/>
        <v>17221.324596666665</v>
      </c>
      <c r="AT79" s="16">
        <f t="shared" si="19"/>
        <v>18004.112078333332</v>
      </c>
      <c r="AU79" s="16">
        <f t="shared" si="19"/>
        <v>18786.899559999998</v>
      </c>
      <c r="AV79" s="16">
        <f t="shared" si="19"/>
        <v>19569.687041666664</v>
      </c>
      <c r="AW79" s="16">
        <f t="shared" si="19"/>
        <v>20352.474523333331</v>
      </c>
      <c r="AX79" s="16">
        <f t="shared" si="19"/>
        <v>21135.262004999997</v>
      </c>
      <c r="AY79" s="16">
        <f t="shared" si="19"/>
        <v>21918.049486666663</v>
      </c>
      <c r="AZ79" s="16">
        <f t="shared" si="19"/>
        <v>22700.836968333329</v>
      </c>
      <c r="BA79" s="16">
        <f t="shared" si="19"/>
        <v>23483.624449999996</v>
      </c>
      <c r="BB79" s="16">
        <f t="shared" si="19"/>
        <v>24266.411931666662</v>
      </c>
      <c r="BC79" s="16">
        <f t="shared" si="19"/>
        <v>25049.199413333328</v>
      </c>
      <c r="BD79" s="16">
        <f t="shared" si="19"/>
        <v>25831.986894999995</v>
      </c>
      <c r="BE79" s="16">
        <f t="shared" si="19"/>
        <v>26614.774376666661</v>
      </c>
      <c r="BF79" s="16">
        <f t="shared" si="19"/>
        <v>27397.561858333327</v>
      </c>
      <c r="BG79" s="16">
        <f t="shared" si="19"/>
        <v>28180.349339999993</v>
      </c>
      <c r="BH79" s="16">
        <f t="shared" si="19"/>
        <v>28963.13682166666</v>
      </c>
      <c r="BI79" s="16">
        <f t="shared" si="19"/>
        <v>29745.924303333326</v>
      </c>
      <c r="BJ79" s="16">
        <f t="shared" si="19"/>
        <v>30528.711784999992</v>
      </c>
      <c r="BK79" s="16">
        <f t="shared" si="19"/>
        <v>31311.499266666659</v>
      </c>
      <c r="BL79" s="16">
        <f t="shared" si="19"/>
        <v>32094.286748333325</v>
      </c>
      <c r="BM79" s="16">
        <f t="shared" si="19"/>
        <v>32877.074229999991</v>
      </c>
      <c r="BN79" s="16">
        <f t="shared" si="19"/>
        <v>33659.861711666657</v>
      </c>
      <c r="BO79" s="16">
        <f t="shared" si="19"/>
        <v>34442.649193333324</v>
      </c>
      <c r="BP79" s="16">
        <f t="shared" si="19"/>
        <v>35225.43667499999</v>
      </c>
      <c r="BQ79" s="16">
        <f t="shared" si="19"/>
        <v>36008.224156666656</v>
      </c>
      <c r="BR79" s="16">
        <f t="shared" si="19"/>
        <v>36791.011638333322</v>
      </c>
      <c r="BS79" s="16">
        <f t="shared" si="19"/>
        <v>37573.799119999989</v>
      </c>
    </row>
    <row r="80" spans="1:71" x14ac:dyDescent="0.35">
      <c r="A80" s="15" t="str">
        <f t="shared" si="18"/>
        <v>Not in SYA</v>
      </c>
      <c r="B80" s="15" t="str">
        <f t="shared" si="18"/>
        <v>A2646132</v>
      </c>
      <c r="C80" s="15" t="str">
        <f t="shared" si="18"/>
        <v>BSR-Solar Expansion</v>
      </c>
      <c r="D80" s="15">
        <f t="shared" si="18"/>
        <v>34399</v>
      </c>
      <c r="E80" s="15" t="str">
        <f t="shared" si="18"/>
        <v>NEW-10607</v>
      </c>
      <c r="F80" s="15" t="str">
        <f t="shared" si="18"/>
        <v>English Creek Solar Development</v>
      </c>
      <c r="G80" s="15" t="str">
        <f t="shared" si="18"/>
        <v>Electric Other Production Plant</v>
      </c>
      <c r="H80" s="15" t="str">
        <f t="shared" si="18"/>
        <v>English Creek Solar</v>
      </c>
      <c r="I80" s="15" t="str">
        <f t="shared" si="18"/>
        <v>English Creek Solar Development</v>
      </c>
      <c r="J80" s="64">
        <f>'Wave 3 English Creek'!K17</f>
        <v>202412</v>
      </c>
      <c r="K80" s="68">
        <v>0</v>
      </c>
      <c r="L80" s="16">
        <f t="shared" si="19"/>
        <v>0</v>
      </c>
      <c r="M80" s="16">
        <f t="shared" si="19"/>
        <v>0</v>
      </c>
      <c r="N80" s="16">
        <f t="shared" si="19"/>
        <v>0</v>
      </c>
      <c r="O80" s="16">
        <f t="shared" si="19"/>
        <v>0</v>
      </c>
      <c r="P80" s="16">
        <f t="shared" si="19"/>
        <v>0</v>
      </c>
      <c r="Q80" s="16">
        <f t="shared" si="19"/>
        <v>0</v>
      </c>
      <c r="R80" s="16">
        <f t="shared" si="19"/>
        <v>0</v>
      </c>
      <c r="S80" s="16">
        <f t="shared" si="19"/>
        <v>0</v>
      </c>
      <c r="T80" s="16">
        <f t="shared" si="19"/>
        <v>0</v>
      </c>
      <c r="U80" s="16">
        <f t="shared" si="19"/>
        <v>0</v>
      </c>
      <c r="V80" s="16">
        <f t="shared" si="19"/>
        <v>0</v>
      </c>
      <c r="W80" s="16">
        <f t="shared" si="19"/>
        <v>0</v>
      </c>
      <c r="X80" s="16">
        <f t="shared" si="19"/>
        <v>882.41776274999995</v>
      </c>
      <c r="Y80" s="16">
        <f t="shared" si="19"/>
        <v>1764.8355254999999</v>
      </c>
      <c r="Z80" s="16">
        <f t="shared" si="19"/>
        <v>2647.25328825</v>
      </c>
      <c r="AA80" s="16">
        <f t="shared" si="19"/>
        <v>3529.6710509999998</v>
      </c>
      <c r="AB80" s="16">
        <f t="shared" si="19"/>
        <v>4412.0888137499996</v>
      </c>
      <c r="AC80" s="16">
        <f t="shared" si="19"/>
        <v>5294.5065764999999</v>
      </c>
      <c r="AD80" s="16">
        <f t="shared" si="19"/>
        <v>6176.9243392500002</v>
      </c>
      <c r="AE80" s="16">
        <f t="shared" si="19"/>
        <v>7059.3421020000005</v>
      </c>
      <c r="AF80" s="16">
        <f t="shared" si="19"/>
        <v>7941.7598647500008</v>
      </c>
      <c r="AG80" s="16">
        <f t="shared" si="19"/>
        <v>8824.1776275000011</v>
      </c>
      <c r="AH80" s="16">
        <f t="shared" si="19"/>
        <v>9706.5953902500005</v>
      </c>
      <c r="AI80" s="16">
        <f t="shared" si="19"/>
        <v>10589.013153</v>
      </c>
      <c r="AJ80" s="16">
        <f t="shared" si="19"/>
        <v>11471.430915749999</v>
      </c>
      <c r="AK80" s="16">
        <f t="shared" si="19"/>
        <v>12353.848678499999</v>
      </c>
      <c r="AL80" s="16">
        <f t="shared" si="19"/>
        <v>13236.266441249998</v>
      </c>
      <c r="AM80" s="16">
        <f t="shared" si="19"/>
        <v>14118.684203999997</v>
      </c>
      <c r="AN80" s="16">
        <f t="shared" si="19"/>
        <v>15001.101966749997</v>
      </c>
      <c r="AO80" s="16">
        <f t="shared" si="19"/>
        <v>15883.519729499996</v>
      </c>
      <c r="AP80" s="16">
        <f t="shared" si="19"/>
        <v>16765.937492249996</v>
      </c>
      <c r="AQ80" s="16">
        <f t="shared" si="19"/>
        <v>17648.355254999995</v>
      </c>
      <c r="AR80" s="16">
        <f t="shared" si="19"/>
        <v>18530.773017749994</v>
      </c>
      <c r="AS80" s="16">
        <f t="shared" si="19"/>
        <v>19413.190780499994</v>
      </c>
      <c r="AT80" s="16">
        <f t="shared" si="19"/>
        <v>20295.608543249993</v>
      </c>
      <c r="AU80" s="16">
        <f t="shared" si="19"/>
        <v>21178.026305999992</v>
      </c>
      <c r="AV80" s="16">
        <f t="shared" si="19"/>
        <v>22060.444068749992</v>
      </c>
      <c r="AW80" s="16">
        <f t="shared" si="19"/>
        <v>22942.861831499991</v>
      </c>
      <c r="AX80" s="16">
        <f t="shared" si="19"/>
        <v>23825.279594249991</v>
      </c>
      <c r="AY80" s="16">
        <f t="shared" si="19"/>
        <v>24707.69735699999</v>
      </c>
      <c r="AZ80" s="16">
        <f t="shared" si="19"/>
        <v>25590.115119749989</v>
      </c>
      <c r="BA80" s="16">
        <f t="shared" si="19"/>
        <v>26472.532882499989</v>
      </c>
      <c r="BB80" s="16">
        <f t="shared" si="19"/>
        <v>27354.950645249988</v>
      </c>
      <c r="BC80" s="16">
        <f t="shared" si="19"/>
        <v>28237.368407999988</v>
      </c>
      <c r="BD80" s="16">
        <f t="shared" si="19"/>
        <v>29119.786170749987</v>
      </c>
      <c r="BE80" s="16">
        <f t="shared" si="19"/>
        <v>30002.203933499986</v>
      </c>
      <c r="BF80" s="16">
        <f t="shared" si="19"/>
        <v>30884.621696249986</v>
      </c>
      <c r="BG80" s="16">
        <f t="shared" si="19"/>
        <v>31767.039458999985</v>
      </c>
      <c r="BH80" s="16">
        <f t="shared" si="19"/>
        <v>32649.457221749984</v>
      </c>
      <c r="BI80" s="16">
        <f t="shared" si="19"/>
        <v>33531.874984499984</v>
      </c>
      <c r="BJ80" s="16">
        <f t="shared" si="19"/>
        <v>34414.292747249987</v>
      </c>
      <c r="BK80" s="16">
        <f t="shared" si="19"/>
        <v>35296.71050999999</v>
      </c>
      <c r="BL80" s="16">
        <f t="shared" si="19"/>
        <v>36179.128272749993</v>
      </c>
      <c r="BM80" s="16">
        <f t="shared" si="19"/>
        <v>37061.546035499996</v>
      </c>
      <c r="BN80" s="16">
        <f t="shared" si="19"/>
        <v>37943.963798249999</v>
      </c>
      <c r="BO80" s="16">
        <f t="shared" si="19"/>
        <v>38826.381561000002</v>
      </c>
      <c r="BP80" s="16">
        <f t="shared" si="19"/>
        <v>39708.799323750005</v>
      </c>
      <c r="BQ80" s="16">
        <f t="shared" si="19"/>
        <v>40591.217086500008</v>
      </c>
      <c r="BR80" s="16">
        <f t="shared" si="19"/>
        <v>41473.634849250011</v>
      </c>
      <c r="BS80" s="16">
        <f t="shared" si="19"/>
        <v>42356.052612000014</v>
      </c>
    </row>
    <row r="81" spans="1:71" x14ac:dyDescent="0.35">
      <c r="A81" s="15" t="str">
        <f t="shared" si="18"/>
        <v>Not in SYA</v>
      </c>
      <c r="B81" s="15" t="str">
        <f t="shared" si="18"/>
        <v>A2649190</v>
      </c>
      <c r="C81" s="15" t="str">
        <f t="shared" si="18"/>
        <v>BSR-Solar Expansion</v>
      </c>
      <c r="D81" s="15">
        <f t="shared" si="18"/>
        <v>34399</v>
      </c>
      <c r="E81" s="15" t="str">
        <f t="shared" si="18"/>
        <v>NEW-10607</v>
      </c>
      <c r="F81" s="15" t="str">
        <f t="shared" si="18"/>
        <v>English Creek Solar Development</v>
      </c>
      <c r="G81" s="15" t="str">
        <f t="shared" si="18"/>
        <v>Electric Other Production Plant</v>
      </c>
      <c r="H81" s="15" t="str">
        <f t="shared" si="18"/>
        <v>English Creek Solar</v>
      </c>
      <c r="I81" s="15" t="str">
        <f t="shared" si="18"/>
        <v>English Creek Solar Development</v>
      </c>
      <c r="J81" s="64">
        <f>'Wave 3 English Creek'!K18</f>
        <v>202412</v>
      </c>
      <c r="K81" s="68">
        <v>0</v>
      </c>
      <c r="L81" s="16">
        <f t="shared" si="19"/>
        <v>0</v>
      </c>
      <c r="M81" s="16">
        <f t="shared" si="19"/>
        <v>0</v>
      </c>
      <c r="N81" s="16">
        <f t="shared" si="19"/>
        <v>0</v>
      </c>
      <c r="O81" s="16">
        <f t="shared" si="19"/>
        <v>0</v>
      </c>
      <c r="P81" s="16">
        <f t="shared" si="19"/>
        <v>0</v>
      </c>
      <c r="Q81" s="16">
        <f t="shared" si="19"/>
        <v>0</v>
      </c>
      <c r="R81" s="16">
        <f t="shared" si="19"/>
        <v>0</v>
      </c>
      <c r="S81" s="16">
        <f t="shared" si="19"/>
        <v>0</v>
      </c>
      <c r="T81" s="16">
        <f t="shared" si="19"/>
        <v>0</v>
      </c>
      <c r="U81" s="16">
        <f t="shared" si="19"/>
        <v>0</v>
      </c>
      <c r="V81" s="16">
        <f t="shared" si="19"/>
        <v>0</v>
      </c>
      <c r="W81" s="16">
        <f t="shared" si="19"/>
        <v>0</v>
      </c>
      <c r="X81" s="16">
        <f t="shared" si="19"/>
        <v>109739.24188550003</v>
      </c>
      <c r="Y81" s="16">
        <f t="shared" si="19"/>
        <v>231480.60723700008</v>
      </c>
      <c r="Z81" s="16">
        <f t="shared" si="19"/>
        <v>353376.88838475011</v>
      </c>
      <c r="AA81" s="16">
        <f t="shared" si="19"/>
        <v>475273.16953250015</v>
      </c>
      <c r="AB81" s="16">
        <f t="shared" si="19"/>
        <v>597169.45068025019</v>
      </c>
      <c r="AC81" s="16">
        <f t="shared" si="19"/>
        <v>719065.73182800016</v>
      </c>
      <c r="AD81" s="16">
        <f t="shared" si="19"/>
        <v>840962.01297575026</v>
      </c>
      <c r="AE81" s="16">
        <f t="shared" si="19"/>
        <v>962858.29412350035</v>
      </c>
      <c r="AF81" s="16">
        <f t="shared" si="19"/>
        <v>1084754.5752712504</v>
      </c>
      <c r="AG81" s="16">
        <f t="shared" si="19"/>
        <v>1206650.8564190005</v>
      </c>
      <c r="AH81" s="16">
        <f t="shared" si="19"/>
        <v>1328547.1375667506</v>
      </c>
      <c r="AI81" s="16">
        <f t="shared" si="19"/>
        <v>1450443.4187145007</v>
      </c>
      <c r="AJ81" s="16">
        <f t="shared" si="19"/>
        <v>1572339.6998622508</v>
      </c>
      <c r="AK81" s="16">
        <f t="shared" si="19"/>
        <v>1694235.9810100009</v>
      </c>
      <c r="AL81" s="16">
        <f t="shared" si="19"/>
        <v>1816132.262157751</v>
      </c>
      <c r="AM81" s="16">
        <f t="shared" si="19"/>
        <v>1938028.5433055011</v>
      </c>
      <c r="AN81" s="16">
        <f t="shared" si="19"/>
        <v>2059924.8244532512</v>
      </c>
      <c r="AO81" s="16">
        <f t="shared" si="19"/>
        <v>2181821.1056010011</v>
      </c>
      <c r="AP81" s="16">
        <f t="shared" si="19"/>
        <v>2303717.3867487512</v>
      </c>
      <c r="AQ81" s="16">
        <f t="shared" si="19"/>
        <v>2425613.6678965013</v>
      </c>
      <c r="AR81" s="16">
        <f t="shared" si="19"/>
        <v>2547509.9490442513</v>
      </c>
      <c r="AS81" s="16">
        <f t="shared" si="19"/>
        <v>2669406.2301920014</v>
      </c>
      <c r="AT81" s="16">
        <f t="shared" si="19"/>
        <v>2791302.5113397515</v>
      </c>
      <c r="AU81" s="16">
        <f t="shared" si="19"/>
        <v>2913198.7924875016</v>
      </c>
      <c r="AV81" s="16">
        <f t="shared" si="19"/>
        <v>3035095.0736352517</v>
      </c>
      <c r="AW81" s="16">
        <f t="shared" si="19"/>
        <v>3156991.3547830018</v>
      </c>
      <c r="AX81" s="16">
        <f t="shared" si="19"/>
        <v>3278887.6359307519</v>
      </c>
      <c r="AY81" s="16">
        <f t="shared" si="19"/>
        <v>3400783.917078502</v>
      </c>
      <c r="AZ81" s="16">
        <f t="shared" si="19"/>
        <v>3522680.1982262521</v>
      </c>
      <c r="BA81" s="16">
        <f t="shared" si="19"/>
        <v>3644576.4793740022</v>
      </c>
      <c r="BB81" s="16">
        <f t="shared" si="19"/>
        <v>3766472.7605217523</v>
      </c>
      <c r="BC81" s="16">
        <f t="shared" si="19"/>
        <v>3888369.0416695024</v>
      </c>
      <c r="BD81" s="16">
        <f t="shared" si="19"/>
        <v>4010265.3228172525</v>
      </c>
      <c r="BE81" s="16">
        <f t="shared" si="19"/>
        <v>4132161.6039650026</v>
      </c>
      <c r="BF81" s="16">
        <f t="shared" si="19"/>
        <v>4254057.8851127522</v>
      </c>
      <c r="BG81" s="16">
        <f t="shared" si="19"/>
        <v>4375954.1662605023</v>
      </c>
      <c r="BH81" s="16">
        <f t="shared" si="19"/>
        <v>4497850.4474082524</v>
      </c>
      <c r="BI81" s="16">
        <f t="shared" si="19"/>
        <v>4619746.7285560025</v>
      </c>
      <c r="BJ81" s="16">
        <f t="shared" si="19"/>
        <v>4741643.0097037526</v>
      </c>
      <c r="BK81" s="16">
        <f t="shared" si="19"/>
        <v>4863539.2908515027</v>
      </c>
      <c r="BL81" s="16">
        <f t="shared" si="19"/>
        <v>4985435.5719992528</v>
      </c>
      <c r="BM81" s="16">
        <f t="shared" si="19"/>
        <v>5107331.8531470029</v>
      </c>
      <c r="BN81" s="16">
        <f t="shared" si="19"/>
        <v>5229228.134294753</v>
      </c>
      <c r="BO81" s="16">
        <f t="shared" si="19"/>
        <v>5351124.4154425031</v>
      </c>
      <c r="BP81" s="16">
        <f t="shared" si="19"/>
        <v>5473020.6965902532</v>
      </c>
      <c r="BQ81" s="16">
        <f t="shared" si="19"/>
        <v>5594916.9777380032</v>
      </c>
      <c r="BR81" s="16">
        <f t="shared" si="19"/>
        <v>5716813.2588857533</v>
      </c>
      <c r="BS81" s="16">
        <f t="shared" si="19"/>
        <v>5838709.5400335034</v>
      </c>
    </row>
    <row r="82" spans="1:71" x14ac:dyDescent="0.35">
      <c r="A82" s="15" t="str">
        <f t="shared" si="18"/>
        <v>Not in SYA</v>
      </c>
      <c r="B82" s="15" t="str">
        <f t="shared" si="18"/>
        <v>A2682212</v>
      </c>
      <c r="C82" s="15" t="str">
        <f t="shared" si="18"/>
        <v>ED-Transmission-Line-69 kV</v>
      </c>
      <c r="D82" s="15">
        <f t="shared" si="18"/>
        <v>39700</v>
      </c>
      <c r="E82" s="15" t="str">
        <f t="shared" si="18"/>
        <v>NEW-10486</v>
      </c>
      <c r="F82" s="15" t="str">
        <f t="shared" si="18"/>
        <v>ED Solar - English Creek Solar</v>
      </c>
      <c r="G82" s="15" t="str">
        <f t="shared" si="18"/>
        <v>Electric General Plant</v>
      </c>
      <c r="H82" s="15" t="str">
        <f t="shared" si="18"/>
        <v>Other Structures</v>
      </c>
      <c r="I82" s="15" t="str">
        <f t="shared" si="18"/>
        <v>ED Solar - English Creek Solar</v>
      </c>
      <c r="J82" s="64">
        <f>'Wave 3 English Creek'!K19</f>
        <v>202412</v>
      </c>
      <c r="K82" s="68">
        <v>0</v>
      </c>
      <c r="L82" s="16">
        <f t="shared" si="19"/>
        <v>0</v>
      </c>
      <c r="M82" s="16">
        <f t="shared" si="19"/>
        <v>0</v>
      </c>
      <c r="N82" s="16">
        <f t="shared" si="19"/>
        <v>0</v>
      </c>
      <c r="O82" s="16">
        <f t="shared" si="19"/>
        <v>0</v>
      </c>
      <c r="P82" s="16">
        <f t="shared" si="19"/>
        <v>0</v>
      </c>
      <c r="Q82" s="16">
        <f t="shared" si="19"/>
        <v>0</v>
      </c>
      <c r="R82" s="16">
        <f t="shared" si="19"/>
        <v>0</v>
      </c>
      <c r="S82" s="16">
        <f t="shared" si="19"/>
        <v>0</v>
      </c>
      <c r="T82" s="16">
        <f t="shared" si="19"/>
        <v>0</v>
      </c>
      <c r="U82" s="16">
        <f t="shared" si="19"/>
        <v>0</v>
      </c>
      <c r="V82" s="16">
        <f t="shared" si="19"/>
        <v>0</v>
      </c>
      <c r="W82" s="16">
        <f t="shared" si="19"/>
        <v>0</v>
      </c>
      <c r="X82" s="16">
        <f t="shared" si="19"/>
        <v>12.287632500000003</v>
      </c>
      <c r="Y82" s="16">
        <f t="shared" si="19"/>
        <v>24.575265000000005</v>
      </c>
      <c r="Z82" s="16">
        <f t="shared" si="19"/>
        <v>36.86289750000001</v>
      </c>
      <c r="AA82" s="16">
        <f t="shared" si="19"/>
        <v>49.15053000000001</v>
      </c>
      <c r="AB82" s="16">
        <f t="shared" si="19"/>
        <v>61.438162500000011</v>
      </c>
      <c r="AC82" s="16">
        <f t="shared" si="19"/>
        <v>73.725795000000019</v>
      </c>
      <c r="AD82" s="16">
        <f t="shared" si="19"/>
        <v>86.01342750000002</v>
      </c>
      <c r="AE82" s="16">
        <f t="shared" si="19"/>
        <v>98.301060000000021</v>
      </c>
      <c r="AF82" s="16">
        <f t="shared" si="19"/>
        <v>110.58869250000002</v>
      </c>
      <c r="AG82" s="16">
        <f t="shared" si="19"/>
        <v>122.87632500000002</v>
      </c>
      <c r="AH82" s="16">
        <f t="shared" si="19"/>
        <v>135.16395750000004</v>
      </c>
      <c r="AI82" s="16">
        <f t="shared" si="19"/>
        <v>147.45159000000004</v>
      </c>
      <c r="AJ82" s="16">
        <f t="shared" si="19"/>
        <v>159.73922250000004</v>
      </c>
      <c r="AK82" s="16">
        <f t="shared" si="19"/>
        <v>172.02685500000004</v>
      </c>
      <c r="AL82" s="16">
        <f t="shared" si="19"/>
        <v>184.31448750000004</v>
      </c>
      <c r="AM82" s="16">
        <f t="shared" si="19"/>
        <v>196.60212000000004</v>
      </c>
      <c r="AN82" s="16">
        <f t="shared" si="19"/>
        <v>208.88975250000004</v>
      </c>
      <c r="AO82" s="16">
        <f t="shared" si="19"/>
        <v>221.17738500000004</v>
      </c>
      <c r="AP82" s="16">
        <f t="shared" si="19"/>
        <v>233.46501750000004</v>
      </c>
      <c r="AQ82" s="16">
        <f t="shared" si="19"/>
        <v>245.75265000000005</v>
      </c>
      <c r="AR82" s="16">
        <f t="shared" si="19"/>
        <v>258.04028250000005</v>
      </c>
      <c r="AS82" s="16">
        <f t="shared" si="19"/>
        <v>270.32791500000008</v>
      </c>
      <c r="AT82" s="16">
        <f t="shared" si="19"/>
        <v>282.6155475000001</v>
      </c>
      <c r="AU82" s="16">
        <f t="shared" si="19"/>
        <v>294.90318000000013</v>
      </c>
      <c r="AV82" s="16">
        <f t="shared" si="19"/>
        <v>307.19081250000016</v>
      </c>
      <c r="AW82" s="16">
        <f t="shared" si="19"/>
        <v>319.47844500000019</v>
      </c>
      <c r="AX82" s="16">
        <f t="shared" si="19"/>
        <v>331.76607750000022</v>
      </c>
      <c r="AY82" s="16">
        <f t="shared" si="19"/>
        <v>344.05371000000025</v>
      </c>
      <c r="AZ82" s="16">
        <f t="shared" si="19"/>
        <v>356.34134250000028</v>
      </c>
      <c r="BA82" s="16">
        <f t="shared" si="19"/>
        <v>368.62897500000031</v>
      </c>
      <c r="BB82" s="16">
        <f t="shared" si="19"/>
        <v>380.91660750000034</v>
      </c>
      <c r="BC82" s="16">
        <f t="shared" si="19"/>
        <v>393.20424000000037</v>
      </c>
      <c r="BD82" s="16">
        <f t="shared" si="19"/>
        <v>405.4918725000004</v>
      </c>
      <c r="BE82" s="16">
        <f t="shared" si="19"/>
        <v>417.77950500000043</v>
      </c>
      <c r="BF82" s="16">
        <f t="shared" si="19"/>
        <v>430.06713750000046</v>
      </c>
      <c r="BG82" s="16">
        <f t="shared" si="19"/>
        <v>442.35477000000049</v>
      </c>
      <c r="BH82" s="16">
        <f t="shared" si="19"/>
        <v>454.64240250000051</v>
      </c>
      <c r="BI82" s="16">
        <f t="shared" si="19"/>
        <v>466.93003500000054</v>
      </c>
      <c r="BJ82" s="16">
        <f t="shared" si="19"/>
        <v>479.21766750000057</v>
      </c>
      <c r="BK82" s="16">
        <f t="shared" si="19"/>
        <v>491.5053000000006</v>
      </c>
      <c r="BL82" s="16">
        <f t="shared" si="19"/>
        <v>503.79293250000063</v>
      </c>
      <c r="BM82" s="16">
        <f t="shared" si="19"/>
        <v>516.08056500000066</v>
      </c>
      <c r="BN82" s="16">
        <f t="shared" si="19"/>
        <v>528.36819750000063</v>
      </c>
      <c r="BO82" s="16">
        <f t="shared" si="19"/>
        <v>540.65583000000061</v>
      </c>
      <c r="BP82" s="16">
        <f t="shared" si="19"/>
        <v>552.94346250000058</v>
      </c>
      <c r="BQ82" s="16">
        <f t="shared" si="19"/>
        <v>565.23109500000055</v>
      </c>
      <c r="BR82" s="16">
        <f t="shared" si="19"/>
        <v>577.51872750000052</v>
      </c>
      <c r="BS82" s="16">
        <f t="shared" si="19"/>
        <v>589.8063600000005</v>
      </c>
    </row>
    <row r="83" spans="1:71" x14ac:dyDescent="0.35">
      <c r="A83" s="15" t="str">
        <f t="shared" si="18"/>
        <v>Found on tab Solar - CM &amp; FFD</v>
      </c>
      <c r="B83" s="15" t="str">
        <f t="shared" si="18"/>
        <v>D0069048</v>
      </c>
      <c r="C83" s="15" t="str">
        <f t="shared" si="18"/>
        <v/>
      </c>
      <c r="D83" s="15">
        <f t="shared" si="18"/>
        <v>34099</v>
      </c>
      <c r="E83" s="15" t="str">
        <f t="shared" si="18"/>
        <v>NCP-11265</v>
      </c>
      <c r="F83" s="15" t="str">
        <f t="shared" si="18"/>
        <v>English Creek Solar Land Purchase</v>
      </c>
      <c r="G83" s="15" t="str">
        <f t="shared" si="18"/>
        <v>Electric Other Production Plant</v>
      </c>
      <c r="H83" s="15" t="str">
        <f t="shared" si="18"/>
        <v>English Creek Solar</v>
      </c>
      <c r="I83" s="15" t="str">
        <f t="shared" si="18"/>
        <v>English Creek Solar Land Purchase</v>
      </c>
      <c r="J83" s="64">
        <f>'Wave 3 English Creek'!K20</f>
        <v>202412</v>
      </c>
      <c r="K83" s="68">
        <v>0</v>
      </c>
      <c r="L83" s="16">
        <f t="shared" si="19"/>
        <v>0</v>
      </c>
      <c r="M83" s="16">
        <f t="shared" si="19"/>
        <v>0</v>
      </c>
      <c r="N83" s="16">
        <f t="shared" si="19"/>
        <v>0</v>
      </c>
      <c r="O83" s="16">
        <f t="shared" si="19"/>
        <v>0</v>
      </c>
      <c r="P83" s="16">
        <f t="shared" si="19"/>
        <v>0</v>
      </c>
      <c r="Q83" s="16">
        <f t="shared" si="19"/>
        <v>0</v>
      </c>
      <c r="R83" s="16">
        <f t="shared" si="19"/>
        <v>0</v>
      </c>
      <c r="S83" s="16">
        <f t="shared" si="19"/>
        <v>0</v>
      </c>
      <c r="T83" s="16">
        <f t="shared" si="19"/>
        <v>0</v>
      </c>
      <c r="U83" s="16">
        <f t="shared" si="19"/>
        <v>0</v>
      </c>
      <c r="V83" s="16">
        <f t="shared" si="19"/>
        <v>0</v>
      </c>
      <c r="W83" s="16">
        <f t="shared" si="19"/>
        <v>0</v>
      </c>
      <c r="X83" s="16">
        <f t="shared" si="19"/>
        <v>0</v>
      </c>
      <c r="Y83" s="16">
        <f t="shared" si="19"/>
        <v>0</v>
      </c>
      <c r="Z83" s="16">
        <f t="shared" si="19"/>
        <v>0</v>
      </c>
      <c r="AA83" s="16">
        <f t="shared" ref="AA83:BS88" si="20">Z83+AA67</f>
        <v>0</v>
      </c>
      <c r="AB83" s="16">
        <f t="shared" si="20"/>
        <v>0</v>
      </c>
      <c r="AC83" s="16">
        <f t="shared" si="20"/>
        <v>0</v>
      </c>
      <c r="AD83" s="16">
        <f t="shared" si="20"/>
        <v>0</v>
      </c>
      <c r="AE83" s="16">
        <f t="shared" si="20"/>
        <v>0</v>
      </c>
      <c r="AF83" s="16">
        <f t="shared" si="20"/>
        <v>0</v>
      </c>
      <c r="AG83" s="16">
        <f t="shared" si="20"/>
        <v>0</v>
      </c>
      <c r="AH83" s="16">
        <f t="shared" si="20"/>
        <v>0</v>
      </c>
      <c r="AI83" s="16">
        <f t="shared" si="20"/>
        <v>0</v>
      </c>
      <c r="AJ83" s="16">
        <f t="shared" si="20"/>
        <v>0</v>
      </c>
      <c r="AK83" s="16">
        <f t="shared" si="20"/>
        <v>0</v>
      </c>
      <c r="AL83" s="16">
        <f t="shared" si="20"/>
        <v>0</v>
      </c>
      <c r="AM83" s="16">
        <f t="shared" si="20"/>
        <v>0</v>
      </c>
      <c r="AN83" s="16">
        <f t="shared" si="20"/>
        <v>0</v>
      </c>
      <c r="AO83" s="16">
        <f t="shared" si="20"/>
        <v>0</v>
      </c>
      <c r="AP83" s="16">
        <f t="shared" si="20"/>
        <v>0</v>
      </c>
      <c r="AQ83" s="16">
        <f t="shared" si="20"/>
        <v>0</v>
      </c>
      <c r="AR83" s="16">
        <f t="shared" si="20"/>
        <v>0</v>
      </c>
      <c r="AS83" s="16">
        <f t="shared" si="20"/>
        <v>0</v>
      </c>
      <c r="AT83" s="16">
        <f t="shared" si="20"/>
        <v>0</v>
      </c>
      <c r="AU83" s="16">
        <f t="shared" si="20"/>
        <v>0</v>
      </c>
      <c r="AV83" s="16">
        <f t="shared" si="20"/>
        <v>0</v>
      </c>
      <c r="AW83" s="16">
        <f t="shared" si="20"/>
        <v>0</v>
      </c>
      <c r="AX83" s="16">
        <f t="shared" si="20"/>
        <v>0</v>
      </c>
      <c r="AY83" s="16">
        <f t="shared" si="20"/>
        <v>0</v>
      </c>
      <c r="AZ83" s="16">
        <f t="shared" si="20"/>
        <v>0</v>
      </c>
      <c r="BA83" s="16">
        <f t="shared" si="20"/>
        <v>0</v>
      </c>
      <c r="BB83" s="16">
        <f t="shared" si="20"/>
        <v>0</v>
      </c>
      <c r="BC83" s="16">
        <f t="shared" si="20"/>
        <v>0</v>
      </c>
      <c r="BD83" s="16">
        <f t="shared" si="20"/>
        <v>0</v>
      </c>
      <c r="BE83" s="16">
        <f t="shared" si="20"/>
        <v>0</v>
      </c>
      <c r="BF83" s="16">
        <f t="shared" si="20"/>
        <v>0</v>
      </c>
      <c r="BG83" s="16">
        <f t="shared" si="20"/>
        <v>0</v>
      </c>
      <c r="BH83" s="16">
        <f t="shared" si="20"/>
        <v>0</v>
      </c>
      <c r="BI83" s="16">
        <f t="shared" si="20"/>
        <v>0</v>
      </c>
      <c r="BJ83" s="16">
        <f t="shared" si="20"/>
        <v>0</v>
      </c>
      <c r="BK83" s="16">
        <f t="shared" si="20"/>
        <v>0</v>
      </c>
      <c r="BL83" s="16">
        <f t="shared" si="20"/>
        <v>0</v>
      </c>
      <c r="BM83" s="16">
        <f t="shared" si="20"/>
        <v>0</v>
      </c>
      <c r="BN83" s="16">
        <f t="shared" si="20"/>
        <v>0</v>
      </c>
      <c r="BO83" s="16">
        <f t="shared" si="20"/>
        <v>0</v>
      </c>
      <c r="BP83" s="16">
        <f t="shared" si="20"/>
        <v>0</v>
      </c>
      <c r="BQ83" s="16">
        <f t="shared" si="20"/>
        <v>0</v>
      </c>
      <c r="BR83" s="16">
        <f t="shared" si="20"/>
        <v>0</v>
      </c>
      <c r="BS83" s="16">
        <f t="shared" si="20"/>
        <v>0</v>
      </c>
    </row>
    <row r="84" spans="1:71" x14ac:dyDescent="0.35">
      <c r="A84" s="15" t="str">
        <f t="shared" si="18"/>
        <v>Not in SYA</v>
      </c>
      <c r="B84" s="15" t="str">
        <f t="shared" si="18"/>
        <v>NEW-10486.1</v>
      </c>
      <c r="C84" s="15" t="str">
        <f t="shared" si="18"/>
        <v>ED-Transmission-Line-69 kV</v>
      </c>
      <c r="D84" s="15" t="str">
        <f t="shared" si="18"/>
        <v>T</v>
      </c>
      <c r="E84" s="15" t="str">
        <f t="shared" si="18"/>
        <v>NEW-10486</v>
      </c>
      <c r="F84" s="15" t="str">
        <f t="shared" si="18"/>
        <v>ED Solar - English Creek Solar</v>
      </c>
      <c r="G84" s="15" t="str">
        <f t="shared" si="18"/>
        <v>Electric Transmission Plant</v>
      </c>
      <c r="H84" s="15" t="str">
        <f t="shared" si="18"/>
        <v>Transmission Lines</v>
      </c>
      <c r="I84" s="15" t="str">
        <f t="shared" si="18"/>
        <v>ED Solar - English Creek Solar</v>
      </c>
      <c r="J84" s="64">
        <f>'Wave 3 English Creek'!K21</f>
        <v>202412</v>
      </c>
      <c r="K84" s="68">
        <v>0</v>
      </c>
      <c r="L84" s="16">
        <f t="shared" ref="L84:AQ88" si="21">K84+L68</f>
        <v>0</v>
      </c>
      <c r="M84" s="16">
        <f t="shared" si="21"/>
        <v>0</v>
      </c>
      <c r="N84" s="16">
        <f t="shared" si="21"/>
        <v>0</v>
      </c>
      <c r="O84" s="16">
        <f t="shared" si="21"/>
        <v>0</v>
      </c>
      <c r="P84" s="16">
        <f t="shared" si="21"/>
        <v>0</v>
      </c>
      <c r="Q84" s="16">
        <f t="shared" si="21"/>
        <v>0</v>
      </c>
      <c r="R84" s="16">
        <f t="shared" si="21"/>
        <v>0</v>
      </c>
      <c r="S84" s="16">
        <f t="shared" si="21"/>
        <v>0</v>
      </c>
      <c r="T84" s="16">
        <f t="shared" si="21"/>
        <v>0</v>
      </c>
      <c r="U84" s="16">
        <f t="shared" si="21"/>
        <v>0</v>
      </c>
      <c r="V84" s="16">
        <f t="shared" si="21"/>
        <v>0</v>
      </c>
      <c r="W84" s="16">
        <f t="shared" si="21"/>
        <v>0</v>
      </c>
      <c r="X84" s="16">
        <f t="shared" si="21"/>
        <v>6700.4176867500018</v>
      </c>
      <c r="Y84" s="16">
        <f t="shared" si="21"/>
        <v>13400.835373500004</v>
      </c>
      <c r="Z84" s="16">
        <f t="shared" si="21"/>
        <v>20101.253060250005</v>
      </c>
      <c r="AA84" s="16">
        <f t="shared" si="21"/>
        <v>26801.670747000007</v>
      </c>
      <c r="AB84" s="16">
        <f t="shared" si="21"/>
        <v>33502.08843375001</v>
      </c>
      <c r="AC84" s="16">
        <f t="shared" si="21"/>
        <v>40202.506120500009</v>
      </c>
      <c r="AD84" s="16">
        <f t="shared" si="21"/>
        <v>46902.923807250008</v>
      </c>
      <c r="AE84" s="16">
        <f t="shared" si="21"/>
        <v>53603.341494000008</v>
      </c>
      <c r="AF84" s="16">
        <f t="shared" si="21"/>
        <v>60303.759180750007</v>
      </c>
      <c r="AG84" s="16">
        <f t="shared" si="21"/>
        <v>67004.176867500006</v>
      </c>
      <c r="AH84" s="16">
        <f t="shared" si="21"/>
        <v>73704.594554250012</v>
      </c>
      <c r="AI84" s="16">
        <f t="shared" si="21"/>
        <v>80405.012241000019</v>
      </c>
      <c r="AJ84" s="16">
        <f t="shared" si="21"/>
        <v>87105.429927750025</v>
      </c>
      <c r="AK84" s="16">
        <f t="shared" si="21"/>
        <v>93805.847614500031</v>
      </c>
      <c r="AL84" s="16">
        <f t="shared" si="21"/>
        <v>100506.26530125004</v>
      </c>
      <c r="AM84" s="16">
        <f t="shared" si="21"/>
        <v>107206.68298800004</v>
      </c>
      <c r="AN84" s="16">
        <f t="shared" si="21"/>
        <v>113907.10067475005</v>
      </c>
      <c r="AO84" s="16">
        <f t="shared" si="21"/>
        <v>120607.51836150006</v>
      </c>
      <c r="AP84" s="16">
        <f t="shared" si="21"/>
        <v>127307.93604825006</v>
      </c>
      <c r="AQ84" s="16">
        <f t="shared" si="21"/>
        <v>134008.35373500007</v>
      </c>
      <c r="AR84" s="16">
        <f t="shared" si="20"/>
        <v>140708.77142175008</v>
      </c>
      <c r="AS84" s="16">
        <f t="shared" si="20"/>
        <v>147409.18910850008</v>
      </c>
      <c r="AT84" s="16">
        <f t="shared" si="20"/>
        <v>154109.60679525009</v>
      </c>
      <c r="AU84" s="16">
        <f t="shared" si="20"/>
        <v>160810.0244820001</v>
      </c>
      <c r="AV84" s="16">
        <f t="shared" si="20"/>
        <v>167510.4421687501</v>
      </c>
      <c r="AW84" s="16">
        <f t="shared" si="20"/>
        <v>174210.85985550011</v>
      </c>
      <c r="AX84" s="16">
        <f t="shared" si="20"/>
        <v>180911.27754225011</v>
      </c>
      <c r="AY84" s="16">
        <f t="shared" si="20"/>
        <v>187611.69522900012</v>
      </c>
      <c r="AZ84" s="16">
        <f t="shared" si="20"/>
        <v>194312.11291575013</v>
      </c>
      <c r="BA84" s="16">
        <f t="shared" si="20"/>
        <v>201012.53060250013</v>
      </c>
      <c r="BB84" s="16">
        <f t="shared" si="20"/>
        <v>207712.94828925014</v>
      </c>
      <c r="BC84" s="16">
        <f t="shared" si="20"/>
        <v>214413.36597600015</v>
      </c>
      <c r="BD84" s="16">
        <f t="shared" si="20"/>
        <v>221113.78366275015</v>
      </c>
      <c r="BE84" s="16">
        <f t="shared" si="20"/>
        <v>227814.20134950016</v>
      </c>
      <c r="BF84" s="16">
        <f t="shared" si="20"/>
        <v>234514.61903625017</v>
      </c>
      <c r="BG84" s="16">
        <f t="shared" si="20"/>
        <v>241215.03672300017</v>
      </c>
      <c r="BH84" s="16">
        <f t="shared" si="20"/>
        <v>247915.45440975018</v>
      </c>
      <c r="BI84" s="16">
        <f t="shared" si="20"/>
        <v>254615.87209650018</v>
      </c>
      <c r="BJ84" s="16">
        <f t="shared" si="20"/>
        <v>261316.28978325019</v>
      </c>
      <c r="BK84" s="16">
        <f t="shared" si="20"/>
        <v>268016.7074700002</v>
      </c>
      <c r="BL84" s="16">
        <f t="shared" si="20"/>
        <v>274717.1251567502</v>
      </c>
      <c r="BM84" s="16">
        <f t="shared" si="20"/>
        <v>281417.54284350021</v>
      </c>
      <c r="BN84" s="16">
        <f t="shared" si="20"/>
        <v>288117.96053025022</v>
      </c>
      <c r="BO84" s="16">
        <f t="shared" si="20"/>
        <v>294818.37821700022</v>
      </c>
      <c r="BP84" s="16">
        <f t="shared" si="20"/>
        <v>301518.79590375023</v>
      </c>
      <c r="BQ84" s="16">
        <f t="shared" si="20"/>
        <v>308219.21359050024</v>
      </c>
      <c r="BR84" s="16">
        <f t="shared" si="20"/>
        <v>314919.63127725024</v>
      </c>
      <c r="BS84" s="16">
        <f t="shared" si="20"/>
        <v>321620.04896400025</v>
      </c>
    </row>
    <row r="85" spans="1:71" x14ac:dyDescent="0.35">
      <c r="A85" s="15" t="str">
        <f t="shared" si="18"/>
        <v>Not in SYA</v>
      </c>
      <c r="B85" s="15" t="str">
        <f t="shared" si="18"/>
        <v>NEW-10486.3</v>
      </c>
      <c r="C85" s="15" t="str">
        <f t="shared" si="18"/>
        <v>ED-Transmission-Substation-Equipment</v>
      </c>
      <c r="D85" s="15" t="str">
        <f t="shared" si="18"/>
        <v>T</v>
      </c>
      <c r="E85" s="15" t="str">
        <f t="shared" si="18"/>
        <v>NEW-10486</v>
      </c>
      <c r="F85" s="15" t="str">
        <f t="shared" si="18"/>
        <v>ED Solar - English Creek Solar</v>
      </c>
      <c r="G85" s="15" t="str">
        <f t="shared" si="18"/>
        <v>Electric Transmission Plant</v>
      </c>
      <c r="H85" s="15" t="str">
        <f t="shared" si="18"/>
        <v>Transmission Substation</v>
      </c>
      <c r="I85" s="15" t="str">
        <f t="shared" si="18"/>
        <v>ED Solar - English Creek Solar</v>
      </c>
      <c r="J85" s="64">
        <f>'Wave 3 English Creek'!K22</f>
        <v>202412</v>
      </c>
      <c r="K85" s="68">
        <v>0</v>
      </c>
      <c r="L85" s="16">
        <f t="shared" si="21"/>
        <v>0</v>
      </c>
      <c r="M85" s="16">
        <f t="shared" si="21"/>
        <v>0</v>
      </c>
      <c r="N85" s="16">
        <f t="shared" si="21"/>
        <v>0</v>
      </c>
      <c r="O85" s="16">
        <f t="shared" si="21"/>
        <v>0</v>
      </c>
      <c r="P85" s="16">
        <f t="shared" si="21"/>
        <v>0</v>
      </c>
      <c r="Q85" s="16">
        <f t="shared" si="21"/>
        <v>0</v>
      </c>
      <c r="R85" s="16">
        <f t="shared" si="21"/>
        <v>0</v>
      </c>
      <c r="S85" s="16">
        <f t="shared" si="21"/>
        <v>0</v>
      </c>
      <c r="T85" s="16">
        <f t="shared" si="21"/>
        <v>0</v>
      </c>
      <c r="U85" s="16">
        <f t="shared" si="21"/>
        <v>0</v>
      </c>
      <c r="V85" s="16">
        <f t="shared" si="21"/>
        <v>0</v>
      </c>
      <c r="W85" s="16">
        <f t="shared" si="21"/>
        <v>0</v>
      </c>
      <c r="X85" s="16">
        <f t="shared" si="21"/>
        <v>1.2201967500000002</v>
      </c>
      <c r="Y85" s="16">
        <f t="shared" si="21"/>
        <v>2.4403935000000003</v>
      </c>
      <c r="Z85" s="16">
        <f t="shared" si="21"/>
        <v>3.6605902500000003</v>
      </c>
      <c r="AA85" s="16">
        <f t="shared" si="21"/>
        <v>4.8807870000000007</v>
      </c>
      <c r="AB85" s="16">
        <f t="shared" si="21"/>
        <v>6.100983750000001</v>
      </c>
      <c r="AC85" s="16">
        <f t="shared" si="21"/>
        <v>7.3211805000000014</v>
      </c>
      <c r="AD85" s="16">
        <f t="shared" si="21"/>
        <v>8.5413772500000018</v>
      </c>
      <c r="AE85" s="16">
        <f t="shared" si="21"/>
        <v>9.7615740000000013</v>
      </c>
      <c r="AF85" s="16">
        <f t="shared" si="21"/>
        <v>10.981770750000001</v>
      </c>
      <c r="AG85" s="16">
        <f t="shared" si="21"/>
        <v>12.2019675</v>
      </c>
      <c r="AH85" s="16">
        <f t="shared" si="21"/>
        <v>13.42216425</v>
      </c>
      <c r="AI85" s="16">
        <f t="shared" si="21"/>
        <v>14.642360999999999</v>
      </c>
      <c r="AJ85" s="16">
        <f t="shared" si="21"/>
        <v>15.862557749999999</v>
      </c>
      <c r="AK85" s="16">
        <f t="shared" si="21"/>
        <v>17.0827545</v>
      </c>
      <c r="AL85" s="16">
        <f t="shared" si="21"/>
        <v>18.30295125</v>
      </c>
      <c r="AM85" s="16">
        <f t="shared" si="21"/>
        <v>19.523147999999999</v>
      </c>
      <c r="AN85" s="16">
        <f t="shared" si="21"/>
        <v>20.743344749999999</v>
      </c>
      <c r="AO85" s="16">
        <f t="shared" si="21"/>
        <v>21.963541499999998</v>
      </c>
      <c r="AP85" s="16">
        <f t="shared" si="21"/>
        <v>23.183738249999998</v>
      </c>
      <c r="AQ85" s="16">
        <f t="shared" si="21"/>
        <v>24.403934999999997</v>
      </c>
      <c r="AR85" s="16">
        <f t="shared" si="20"/>
        <v>25.624131749999997</v>
      </c>
      <c r="AS85" s="16">
        <f t="shared" si="20"/>
        <v>26.844328499999996</v>
      </c>
      <c r="AT85" s="16">
        <f t="shared" si="20"/>
        <v>28.064525249999996</v>
      </c>
      <c r="AU85" s="16">
        <f t="shared" si="20"/>
        <v>29.284721999999995</v>
      </c>
      <c r="AV85" s="16">
        <f t="shared" si="20"/>
        <v>30.504918749999995</v>
      </c>
      <c r="AW85" s="16">
        <f t="shared" si="20"/>
        <v>31.725115499999994</v>
      </c>
      <c r="AX85" s="16">
        <f t="shared" si="20"/>
        <v>32.945312249999994</v>
      </c>
      <c r="AY85" s="16">
        <f t="shared" si="20"/>
        <v>34.165508999999993</v>
      </c>
      <c r="AZ85" s="16">
        <f t="shared" si="20"/>
        <v>35.385705749999993</v>
      </c>
      <c r="BA85" s="16">
        <f t="shared" si="20"/>
        <v>36.605902499999992</v>
      </c>
      <c r="BB85" s="16">
        <f t="shared" si="20"/>
        <v>37.826099249999992</v>
      </c>
      <c r="BC85" s="16">
        <f t="shared" si="20"/>
        <v>39.046295999999991</v>
      </c>
      <c r="BD85" s="16">
        <f t="shared" si="20"/>
        <v>40.266492749999991</v>
      </c>
      <c r="BE85" s="16">
        <f t="shared" si="20"/>
        <v>41.48668949999999</v>
      </c>
      <c r="BF85" s="16">
        <f t="shared" si="20"/>
        <v>42.70688624999999</v>
      </c>
      <c r="BG85" s="16">
        <f t="shared" si="20"/>
        <v>43.927082999999989</v>
      </c>
      <c r="BH85" s="16">
        <f t="shared" si="20"/>
        <v>45.147279749999988</v>
      </c>
      <c r="BI85" s="16">
        <f t="shared" si="20"/>
        <v>46.367476499999988</v>
      </c>
      <c r="BJ85" s="16">
        <f t="shared" si="20"/>
        <v>47.587673249999987</v>
      </c>
      <c r="BK85" s="16">
        <f t="shared" si="20"/>
        <v>48.807869999999987</v>
      </c>
      <c r="BL85" s="16">
        <f t="shared" si="20"/>
        <v>50.028066749999986</v>
      </c>
      <c r="BM85" s="16">
        <f t="shared" si="20"/>
        <v>51.248263499999986</v>
      </c>
      <c r="BN85" s="16">
        <f t="shared" si="20"/>
        <v>52.468460249999985</v>
      </c>
      <c r="BO85" s="16">
        <f t="shared" si="20"/>
        <v>53.688656999999985</v>
      </c>
      <c r="BP85" s="16">
        <f t="shared" si="20"/>
        <v>54.908853749999984</v>
      </c>
      <c r="BQ85" s="16">
        <f t="shared" si="20"/>
        <v>56.129050499999984</v>
      </c>
      <c r="BR85" s="16">
        <f t="shared" si="20"/>
        <v>57.349247249999983</v>
      </c>
      <c r="BS85" s="16">
        <f t="shared" si="20"/>
        <v>58.569443999999983</v>
      </c>
    </row>
    <row r="86" spans="1:71" x14ac:dyDescent="0.35">
      <c r="A86" s="15" t="str">
        <f t="shared" si="18"/>
        <v>Not in SYA</v>
      </c>
      <c r="B86" s="15" t="str">
        <f t="shared" si="18"/>
        <v>NEW-10486.4</v>
      </c>
      <c r="C86" s="15" t="str">
        <f t="shared" si="18"/>
        <v>ED-Transmission-Substation-Relay, Control &amp; RTU</v>
      </c>
      <c r="D86" s="15" t="str">
        <f t="shared" si="18"/>
        <v>T</v>
      </c>
      <c r="E86" s="15" t="str">
        <f t="shared" si="18"/>
        <v>NEW-10486</v>
      </c>
      <c r="F86" s="15" t="str">
        <f t="shared" si="18"/>
        <v>ED Solar - English Creek Solar</v>
      </c>
      <c r="G86" s="15" t="str">
        <f t="shared" si="18"/>
        <v>Electric Transmission Plant</v>
      </c>
      <c r="H86" s="15" t="str">
        <f t="shared" si="18"/>
        <v>Transmission Substation</v>
      </c>
      <c r="I86" s="15" t="str">
        <f t="shared" si="18"/>
        <v>ED Solar - English Creek Solar</v>
      </c>
      <c r="J86" s="64">
        <f>'Wave 3 English Creek'!K23</f>
        <v>202412</v>
      </c>
      <c r="K86" s="68">
        <v>0</v>
      </c>
      <c r="L86" s="16">
        <f t="shared" si="21"/>
        <v>0</v>
      </c>
      <c r="M86" s="16">
        <f t="shared" si="21"/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  <c r="V86" s="16">
        <f t="shared" si="21"/>
        <v>0</v>
      </c>
      <c r="W86" s="16">
        <f t="shared" si="21"/>
        <v>0</v>
      </c>
      <c r="X86" s="16">
        <f t="shared" si="21"/>
        <v>14.348105249999998</v>
      </c>
      <c r="Y86" s="16">
        <f t="shared" si="21"/>
        <v>28.696210499999996</v>
      </c>
      <c r="Z86" s="16">
        <f t="shared" si="21"/>
        <v>43.044315749999996</v>
      </c>
      <c r="AA86" s="16">
        <f t="shared" si="21"/>
        <v>57.392420999999992</v>
      </c>
      <c r="AB86" s="16">
        <f t="shared" si="21"/>
        <v>71.740526249999988</v>
      </c>
      <c r="AC86" s="16">
        <f t="shared" si="21"/>
        <v>86.088631499999991</v>
      </c>
      <c r="AD86" s="16">
        <f t="shared" si="21"/>
        <v>100.43673674999999</v>
      </c>
      <c r="AE86" s="16">
        <f t="shared" si="21"/>
        <v>114.784842</v>
      </c>
      <c r="AF86" s="16">
        <f t="shared" si="21"/>
        <v>129.13294725</v>
      </c>
      <c r="AG86" s="16">
        <f t="shared" si="21"/>
        <v>143.4810525</v>
      </c>
      <c r="AH86" s="16">
        <f t="shared" si="21"/>
        <v>157.82915775000001</v>
      </c>
      <c r="AI86" s="16">
        <f t="shared" si="21"/>
        <v>172.17726300000001</v>
      </c>
      <c r="AJ86" s="16">
        <f t="shared" si="21"/>
        <v>186.52536825000001</v>
      </c>
      <c r="AK86" s="16">
        <f t="shared" si="21"/>
        <v>200.87347350000002</v>
      </c>
      <c r="AL86" s="16">
        <f t="shared" si="21"/>
        <v>215.22157875000002</v>
      </c>
      <c r="AM86" s="16">
        <f t="shared" si="21"/>
        <v>229.56968400000002</v>
      </c>
      <c r="AN86" s="16">
        <f t="shared" si="21"/>
        <v>243.91778925000003</v>
      </c>
      <c r="AO86" s="16">
        <f t="shared" si="21"/>
        <v>258.2658945</v>
      </c>
      <c r="AP86" s="16">
        <f t="shared" si="21"/>
        <v>272.61399975</v>
      </c>
      <c r="AQ86" s="16">
        <f t="shared" si="21"/>
        <v>286.96210500000001</v>
      </c>
      <c r="AR86" s="16">
        <f t="shared" si="20"/>
        <v>301.31021025000001</v>
      </c>
      <c r="AS86" s="16">
        <f t="shared" si="20"/>
        <v>315.65831550000001</v>
      </c>
      <c r="AT86" s="16">
        <f t="shared" si="20"/>
        <v>330.00642075000002</v>
      </c>
      <c r="AU86" s="16">
        <f t="shared" si="20"/>
        <v>344.35452600000002</v>
      </c>
      <c r="AV86" s="16">
        <f t="shared" si="20"/>
        <v>358.70263125000002</v>
      </c>
      <c r="AW86" s="16">
        <f t="shared" si="20"/>
        <v>373.05073650000003</v>
      </c>
      <c r="AX86" s="16">
        <f t="shared" si="20"/>
        <v>387.39884175000003</v>
      </c>
      <c r="AY86" s="16">
        <f t="shared" si="20"/>
        <v>401.74694700000003</v>
      </c>
      <c r="AZ86" s="16">
        <f t="shared" si="20"/>
        <v>416.09505225000004</v>
      </c>
      <c r="BA86" s="16">
        <f t="shared" si="20"/>
        <v>430.44315750000004</v>
      </c>
      <c r="BB86" s="16">
        <f t="shared" si="20"/>
        <v>444.79126275000004</v>
      </c>
      <c r="BC86" s="16">
        <f t="shared" si="20"/>
        <v>459.13936800000005</v>
      </c>
      <c r="BD86" s="16">
        <f t="shared" si="20"/>
        <v>473.48747325000005</v>
      </c>
      <c r="BE86" s="16">
        <f t="shared" si="20"/>
        <v>487.83557850000005</v>
      </c>
      <c r="BF86" s="16">
        <f t="shared" si="20"/>
        <v>502.18368375000006</v>
      </c>
      <c r="BG86" s="16">
        <f t="shared" si="20"/>
        <v>516.531789</v>
      </c>
      <c r="BH86" s="16">
        <f t="shared" si="20"/>
        <v>530.87989425000001</v>
      </c>
      <c r="BI86" s="16">
        <f t="shared" si="20"/>
        <v>545.22799950000001</v>
      </c>
      <c r="BJ86" s="16">
        <f t="shared" si="20"/>
        <v>559.57610475000001</v>
      </c>
      <c r="BK86" s="16">
        <f t="shared" si="20"/>
        <v>573.92421000000002</v>
      </c>
      <c r="BL86" s="16">
        <f t="shared" si="20"/>
        <v>588.27231525000002</v>
      </c>
      <c r="BM86" s="16">
        <f t="shared" si="20"/>
        <v>602.62042050000002</v>
      </c>
      <c r="BN86" s="16">
        <f t="shared" si="20"/>
        <v>616.96852575000003</v>
      </c>
      <c r="BO86" s="16">
        <f t="shared" si="20"/>
        <v>631.31663100000003</v>
      </c>
      <c r="BP86" s="16">
        <f t="shared" si="20"/>
        <v>645.66473625000003</v>
      </c>
      <c r="BQ86" s="16">
        <f t="shared" si="20"/>
        <v>660.01284150000004</v>
      </c>
      <c r="BR86" s="16">
        <f t="shared" si="20"/>
        <v>674.36094675000004</v>
      </c>
      <c r="BS86" s="16">
        <f t="shared" si="20"/>
        <v>688.70905200000004</v>
      </c>
    </row>
    <row r="87" spans="1:71" x14ac:dyDescent="0.35">
      <c r="A87" s="15" t="str">
        <f t="shared" si="18"/>
        <v>Not in SYA</v>
      </c>
      <c r="B87" s="15" t="str">
        <f t="shared" si="18"/>
        <v>NEW-10486.7</v>
      </c>
      <c r="C87" s="15" t="str">
        <f t="shared" si="18"/>
        <v>ED-Transmission-Substation-Equipment</v>
      </c>
      <c r="D87" s="15" t="str">
        <f t="shared" si="18"/>
        <v>T</v>
      </c>
      <c r="E87" s="15" t="str">
        <f t="shared" si="18"/>
        <v>NEW-10486</v>
      </c>
      <c r="F87" s="15" t="str">
        <f t="shared" si="18"/>
        <v>ED Solar - English Creek Solar</v>
      </c>
      <c r="G87" s="15" t="str">
        <f t="shared" si="18"/>
        <v>Electric Transmission Plant</v>
      </c>
      <c r="H87" s="15" t="str">
        <f t="shared" si="18"/>
        <v>Transmission Substation</v>
      </c>
      <c r="I87" s="15" t="str">
        <f t="shared" si="18"/>
        <v>ED Solar - English Creek Solar</v>
      </c>
      <c r="J87" s="64">
        <f>'Wave 3 English Creek'!K24</f>
        <v>202412</v>
      </c>
      <c r="K87" s="68">
        <v>0</v>
      </c>
      <c r="L87" s="16">
        <f t="shared" si="21"/>
        <v>0</v>
      </c>
      <c r="M87" s="16">
        <f t="shared" si="21"/>
        <v>0</v>
      </c>
      <c r="N87" s="16">
        <f t="shared" si="21"/>
        <v>0</v>
      </c>
      <c r="O87" s="16">
        <f t="shared" si="21"/>
        <v>0</v>
      </c>
      <c r="P87" s="16">
        <f t="shared" si="21"/>
        <v>0</v>
      </c>
      <c r="Q87" s="16">
        <f t="shared" si="21"/>
        <v>0</v>
      </c>
      <c r="R87" s="16">
        <f t="shared" si="21"/>
        <v>0</v>
      </c>
      <c r="S87" s="16">
        <f t="shared" si="21"/>
        <v>0</v>
      </c>
      <c r="T87" s="16">
        <f t="shared" si="21"/>
        <v>0</v>
      </c>
      <c r="U87" s="16">
        <f t="shared" si="21"/>
        <v>0</v>
      </c>
      <c r="V87" s="16">
        <f t="shared" si="21"/>
        <v>0</v>
      </c>
      <c r="W87" s="16">
        <f t="shared" si="21"/>
        <v>0</v>
      </c>
      <c r="X87" s="16">
        <f t="shared" si="21"/>
        <v>0.66933450000000005</v>
      </c>
      <c r="Y87" s="16">
        <f t="shared" si="21"/>
        <v>1.3386690000000001</v>
      </c>
      <c r="Z87" s="16">
        <f t="shared" si="21"/>
        <v>2.0080035000000001</v>
      </c>
      <c r="AA87" s="16">
        <f t="shared" si="21"/>
        <v>2.6773380000000002</v>
      </c>
      <c r="AB87" s="16">
        <f t="shared" si="21"/>
        <v>3.3466725000000004</v>
      </c>
      <c r="AC87" s="16">
        <f t="shared" si="21"/>
        <v>4.0160070000000001</v>
      </c>
      <c r="AD87" s="16">
        <f t="shared" si="21"/>
        <v>4.6853414999999998</v>
      </c>
      <c r="AE87" s="16">
        <f t="shared" si="21"/>
        <v>5.3546759999999995</v>
      </c>
      <c r="AF87" s="16">
        <f t="shared" si="21"/>
        <v>6.0240104999999993</v>
      </c>
      <c r="AG87" s="16">
        <f t="shared" si="21"/>
        <v>6.693344999999999</v>
      </c>
      <c r="AH87" s="16">
        <f t="shared" si="21"/>
        <v>7.3626794999999987</v>
      </c>
      <c r="AI87" s="16">
        <f t="shared" si="21"/>
        <v>8.0320139999999984</v>
      </c>
      <c r="AJ87" s="16">
        <f t="shared" si="21"/>
        <v>8.7013484999999982</v>
      </c>
      <c r="AK87" s="16">
        <f t="shared" si="21"/>
        <v>9.3706829999999979</v>
      </c>
      <c r="AL87" s="16">
        <f t="shared" si="21"/>
        <v>10.040017499999998</v>
      </c>
      <c r="AM87" s="16">
        <f t="shared" si="21"/>
        <v>10.709351999999997</v>
      </c>
      <c r="AN87" s="16">
        <f t="shared" si="21"/>
        <v>11.378686499999997</v>
      </c>
      <c r="AO87" s="16">
        <f t="shared" si="21"/>
        <v>12.048020999999997</v>
      </c>
      <c r="AP87" s="16">
        <f t="shared" si="21"/>
        <v>12.717355499999996</v>
      </c>
      <c r="AQ87" s="16">
        <f t="shared" si="21"/>
        <v>13.386689999999996</v>
      </c>
      <c r="AR87" s="16">
        <f t="shared" si="20"/>
        <v>14.056024499999996</v>
      </c>
      <c r="AS87" s="16">
        <f t="shared" si="20"/>
        <v>14.725358999999996</v>
      </c>
      <c r="AT87" s="16">
        <f t="shared" si="20"/>
        <v>15.394693499999995</v>
      </c>
      <c r="AU87" s="16">
        <f t="shared" si="20"/>
        <v>16.064027999999997</v>
      </c>
      <c r="AV87" s="16">
        <f t="shared" si="20"/>
        <v>16.733362499999998</v>
      </c>
      <c r="AW87" s="16">
        <f t="shared" si="20"/>
        <v>17.402697</v>
      </c>
      <c r="AX87" s="16">
        <f t="shared" si="20"/>
        <v>18.072031500000001</v>
      </c>
      <c r="AY87" s="16">
        <f t="shared" si="20"/>
        <v>18.741366000000003</v>
      </c>
      <c r="AZ87" s="16">
        <f t="shared" si="20"/>
        <v>19.410700500000004</v>
      </c>
      <c r="BA87" s="16">
        <f t="shared" si="20"/>
        <v>20.080035000000006</v>
      </c>
      <c r="BB87" s="16">
        <f t="shared" si="20"/>
        <v>20.749369500000007</v>
      </c>
      <c r="BC87" s="16">
        <f t="shared" si="20"/>
        <v>21.418704000000009</v>
      </c>
      <c r="BD87" s="16">
        <f t="shared" si="20"/>
        <v>22.08803850000001</v>
      </c>
      <c r="BE87" s="16">
        <f t="shared" si="20"/>
        <v>22.757373000000012</v>
      </c>
      <c r="BF87" s="16">
        <f t="shared" si="20"/>
        <v>23.426707500000013</v>
      </c>
      <c r="BG87" s="16">
        <f t="shared" si="20"/>
        <v>24.096042000000015</v>
      </c>
      <c r="BH87" s="16">
        <f t="shared" si="20"/>
        <v>24.765376500000016</v>
      </c>
      <c r="BI87" s="16">
        <f t="shared" si="20"/>
        <v>25.434711000000018</v>
      </c>
      <c r="BJ87" s="16">
        <f t="shared" si="20"/>
        <v>26.104045500000019</v>
      </c>
      <c r="BK87" s="16">
        <f t="shared" si="20"/>
        <v>26.773380000000021</v>
      </c>
      <c r="BL87" s="16">
        <f t="shared" si="20"/>
        <v>27.442714500000022</v>
      </c>
      <c r="BM87" s="16">
        <f t="shared" si="20"/>
        <v>28.112049000000024</v>
      </c>
      <c r="BN87" s="16">
        <f t="shared" si="20"/>
        <v>28.781383500000025</v>
      </c>
      <c r="BO87" s="16">
        <f t="shared" si="20"/>
        <v>29.450718000000027</v>
      </c>
      <c r="BP87" s="16">
        <f t="shared" si="20"/>
        <v>30.120052500000028</v>
      </c>
      <c r="BQ87" s="16">
        <f t="shared" si="20"/>
        <v>30.78938700000003</v>
      </c>
      <c r="BR87" s="16">
        <f t="shared" si="20"/>
        <v>31.458721500000031</v>
      </c>
      <c r="BS87" s="16">
        <f t="shared" si="20"/>
        <v>32.128056000000029</v>
      </c>
    </row>
    <row r="88" spans="1:71" x14ac:dyDescent="0.35">
      <c r="A88" s="15" t="str">
        <f t="shared" si="18"/>
        <v>Not in SYA</v>
      </c>
      <c r="B88" s="15" t="str">
        <f t="shared" si="18"/>
        <v>NEW-10607</v>
      </c>
      <c r="C88" s="15" t="str">
        <f t="shared" si="18"/>
        <v>CLEAN ENERGY &amp; EMERGING TECHNOLOGIES</v>
      </c>
      <c r="D88" s="15">
        <f t="shared" si="18"/>
        <v>34399</v>
      </c>
      <c r="E88" s="15" t="str">
        <f t="shared" si="18"/>
        <v>NEW-10607</v>
      </c>
      <c r="F88" s="15" t="str">
        <f t="shared" si="18"/>
        <v>English Creek Solar Development</v>
      </c>
      <c r="G88" s="15" t="str">
        <f t="shared" si="18"/>
        <v>Electric Other Production Plant</v>
      </c>
      <c r="H88" s="15" t="str">
        <f t="shared" si="18"/>
        <v>English Creek Solar</v>
      </c>
      <c r="I88" s="15" t="str">
        <f t="shared" si="18"/>
        <v>English Creek Solar Development</v>
      </c>
      <c r="J88" s="64">
        <f>'Wave 3 English Creek'!K25</f>
        <v>202412</v>
      </c>
      <c r="K88" s="68">
        <v>0</v>
      </c>
      <c r="L88" s="16">
        <f t="shared" si="21"/>
        <v>0</v>
      </c>
      <c r="M88" s="16">
        <f t="shared" si="21"/>
        <v>0</v>
      </c>
      <c r="N88" s="16">
        <f t="shared" si="21"/>
        <v>0</v>
      </c>
      <c r="O88" s="16">
        <f t="shared" si="21"/>
        <v>0</v>
      </c>
      <c r="P88" s="16">
        <f t="shared" si="21"/>
        <v>0</v>
      </c>
      <c r="Q88" s="16">
        <f t="shared" si="21"/>
        <v>0</v>
      </c>
      <c r="R88" s="16">
        <f t="shared" si="21"/>
        <v>0</v>
      </c>
      <c r="S88" s="16">
        <f t="shared" si="21"/>
        <v>0</v>
      </c>
      <c r="T88" s="16">
        <f t="shared" si="21"/>
        <v>0</v>
      </c>
      <c r="U88" s="16">
        <f t="shared" si="21"/>
        <v>0</v>
      </c>
      <c r="V88" s="16">
        <f t="shared" si="21"/>
        <v>0</v>
      </c>
      <c r="W88" s="16">
        <f t="shared" si="21"/>
        <v>0</v>
      </c>
      <c r="X88" s="16">
        <f t="shared" si="21"/>
        <v>2.5656932500000003</v>
      </c>
      <c r="Y88" s="16">
        <f t="shared" si="21"/>
        <v>5.1313865000000005</v>
      </c>
      <c r="Z88" s="16">
        <f t="shared" si="21"/>
        <v>7.6970797500000003</v>
      </c>
      <c r="AA88" s="16">
        <f t="shared" si="21"/>
        <v>10.262773000000001</v>
      </c>
      <c r="AB88" s="16">
        <f t="shared" si="21"/>
        <v>12.828466250000002</v>
      </c>
      <c r="AC88" s="16">
        <f t="shared" si="21"/>
        <v>15.394159500000002</v>
      </c>
      <c r="AD88" s="16">
        <f t="shared" si="21"/>
        <v>17.959852750000003</v>
      </c>
      <c r="AE88" s="16">
        <f t="shared" si="21"/>
        <v>20.525546000000002</v>
      </c>
      <c r="AF88" s="16">
        <f t="shared" si="21"/>
        <v>23.091239250000001</v>
      </c>
      <c r="AG88" s="16">
        <f t="shared" si="21"/>
        <v>25.6569325</v>
      </c>
      <c r="AH88" s="16">
        <f t="shared" si="21"/>
        <v>28.222625749999999</v>
      </c>
      <c r="AI88" s="16">
        <f t="shared" si="21"/>
        <v>30.788318999999998</v>
      </c>
      <c r="AJ88" s="16">
        <f t="shared" si="21"/>
        <v>33.354012249999997</v>
      </c>
      <c r="AK88" s="16">
        <f t="shared" si="21"/>
        <v>35.919705499999999</v>
      </c>
      <c r="AL88" s="16">
        <f t="shared" si="21"/>
        <v>38.485398750000002</v>
      </c>
      <c r="AM88" s="16">
        <f t="shared" si="21"/>
        <v>41.051092000000004</v>
      </c>
      <c r="AN88" s="16">
        <f t="shared" si="21"/>
        <v>43.616785250000007</v>
      </c>
      <c r="AO88" s="16">
        <f t="shared" si="21"/>
        <v>46.182478500000009</v>
      </c>
      <c r="AP88" s="16">
        <f t="shared" si="21"/>
        <v>48.748171750000012</v>
      </c>
      <c r="AQ88" s="16">
        <f t="shared" si="21"/>
        <v>51.313865000000014</v>
      </c>
      <c r="AR88" s="16">
        <f t="shared" si="20"/>
        <v>53.879558250000017</v>
      </c>
      <c r="AS88" s="16">
        <f t="shared" si="20"/>
        <v>56.445251500000019</v>
      </c>
      <c r="AT88" s="16">
        <f t="shared" si="20"/>
        <v>59.010944750000021</v>
      </c>
      <c r="AU88" s="16">
        <f t="shared" si="20"/>
        <v>61.576638000000024</v>
      </c>
      <c r="AV88" s="16">
        <f t="shared" si="20"/>
        <v>64.142331250000026</v>
      </c>
      <c r="AW88" s="16">
        <f t="shared" si="20"/>
        <v>66.708024500000022</v>
      </c>
      <c r="AX88" s="16">
        <f t="shared" si="20"/>
        <v>69.273717750000017</v>
      </c>
      <c r="AY88" s="16">
        <f t="shared" si="20"/>
        <v>71.839411000000013</v>
      </c>
      <c r="AZ88" s="16">
        <f t="shared" si="20"/>
        <v>74.405104250000008</v>
      </c>
      <c r="BA88" s="16">
        <f t="shared" si="20"/>
        <v>76.970797500000003</v>
      </c>
      <c r="BB88" s="16">
        <f t="shared" si="20"/>
        <v>79.536490749999999</v>
      </c>
      <c r="BC88" s="16">
        <f t="shared" si="20"/>
        <v>82.102183999999994</v>
      </c>
      <c r="BD88" s="16">
        <f t="shared" si="20"/>
        <v>84.667877249999989</v>
      </c>
      <c r="BE88" s="16">
        <f t="shared" si="20"/>
        <v>87.233570499999985</v>
      </c>
      <c r="BF88" s="16">
        <f t="shared" si="20"/>
        <v>89.79926374999998</v>
      </c>
      <c r="BG88" s="16">
        <f t="shared" si="20"/>
        <v>92.364956999999976</v>
      </c>
      <c r="BH88" s="16">
        <f t="shared" si="20"/>
        <v>94.930650249999971</v>
      </c>
      <c r="BI88" s="16">
        <f t="shared" si="20"/>
        <v>97.496343499999966</v>
      </c>
      <c r="BJ88" s="16">
        <f t="shared" si="20"/>
        <v>100.06203674999996</v>
      </c>
      <c r="BK88" s="16">
        <f t="shared" si="20"/>
        <v>102.62772999999996</v>
      </c>
      <c r="BL88" s="16">
        <f t="shared" si="20"/>
        <v>105.19342324999995</v>
      </c>
      <c r="BM88" s="16">
        <f t="shared" si="20"/>
        <v>107.75911649999995</v>
      </c>
      <c r="BN88" s="16">
        <f t="shared" si="20"/>
        <v>110.32480974999994</v>
      </c>
      <c r="BO88" s="16">
        <f t="shared" si="20"/>
        <v>112.89050299999994</v>
      </c>
      <c r="BP88" s="16">
        <f t="shared" si="20"/>
        <v>115.45619624999993</v>
      </c>
      <c r="BQ88" s="16">
        <f t="shared" si="20"/>
        <v>118.02188949999993</v>
      </c>
      <c r="BR88" s="16">
        <f t="shared" si="20"/>
        <v>120.58758274999992</v>
      </c>
      <c r="BS88" s="16">
        <f t="shared" si="20"/>
        <v>123.15327599999992</v>
      </c>
    </row>
    <row r="89" spans="1:71" x14ac:dyDescent="0.35">
      <c r="I89" s="15"/>
    </row>
    <row r="90" spans="1:71" ht="15" thickBot="1" x14ac:dyDescent="0.4">
      <c r="C90" s="15"/>
      <c r="D90" s="50"/>
      <c r="J90" s="52" t="s">
        <v>163</v>
      </c>
      <c r="K90" s="73">
        <f t="shared" ref="K90:BS90" si="22">SUM(K79:K89)</f>
        <v>0</v>
      </c>
      <c r="L90" s="73">
        <f t="shared" si="22"/>
        <v>0</v>
      </c>
      <c r="M90" s="73">
        <f t="shared" si="22"/>
        <v>0</v>
      </c>
      <c r="N90" s="73">
        <f t="shared" si="22"/>
        <v>0</v>
      </c>
      <c r="O90" s="73">
        <f t="shared" si="22"/>
        <v>0</v>
      </c>
      <c r="P90" s="73">
        <f t="shared" si="22"/>
        <v>0</v>
      </c>
      <c r="Q90" s="73">
        <f t="shared" si="22"/>
        <v>0</v>
      </c>
      <c r="R90" s="73">
        <f t="shared" si="22"/>
        <v>0</v>
      </c>
      <c r="S90" s="73">
        <f t="shared" si="22"/>
        <v>0</v>
      </c>
      <c r="T90" s="73">
        <f t="shared" si="22"/>
        <v>0</v>
      </c>
      <c r="U90" s="73">
        <f t="shared" si="22"/>
        <v>0</v>
      </c>
      <c r="V90" s="73">
        <f t="shared" si="22"/>
        <v>0</v>
      </c>
      <c r="W90" s="84">
        <f t="shared" si="22"/>
        <v>0</v>
      </c>
      <c r="X90" s="73">
        <f t="shared" si="22"/>
        <v>118135.95577891669</v>
      </c>
      <c r="Y90" s="73">
        <f t="shared" si="22"/>
        <v>248274.03502383339</v>
      </c>
      <c r="Z90" s="73">
        <f t="shared" si="22"/>
        <v>378567.03006500012</v>
      </c>
      <c r="AA90" s="73">
        <f t="shared" si="22"/>
        <v>508860.02510616678</v>
      </c>
      <c r="AB90" s="73">
        <f t="shared" si="22"/>
        <v>639153.0201473335</v>
      </c>
      <c r="AC90" s="73">
        <f t="shared" si="22"/>
        <v>769446.01518850017</v>
      </c>
      <c r="AD90" s="73">
        <f t="shared" si="22"/>
        <v>899739.01022966683</v>
      </c>
      <c r="AE90" s="73">
        <f t="shared" si="22"/>
        <v>1030032.0052708336</v>
      </c>
      <c r="AF90" s="73">
        <f t="shared" si="22"/>
        <v>1160325.0003120003</v>
      </c>
      <c r="AG90" s="73">
        <f t="shared" si="22"/>
        <v>1290617.9953531672</v>
      </c>
      <c r="AH90" s="73">
        <f t="shared" si="22"/>
        <v>1420910.9903943334</v>
      </c>
      <c r="AI90" s="84">
        <f t="shared" si="22"/>
        <v>1551203.9854355007</v>
      </c>
      <c r="AJ90" s="73">
        <f t="shared" si="22"/>
        <v>1681496.9804766676</v>
      </c>
      <c r="AK90" s="73">
        <f t="shared" si="22"/>
        <v>1811789.9755178341</v>
      </c>
      <c r="AL90" s="73">
        <f t="shared" si="22"/>
        <v>1942082.9705590012</v>
      </c>
      <c r="AM90" s="73">
        <f t="shared" si="22"/>
        <v>2072375.9656001676</v>
      </c>
      <c r="AN90" s="73">
        <f t="shared" si="22"/>
        <v>2202668.9606413343</v>
      </c>
      <c r="AO90" s="73">
        <f t="shared" si="22"/>
        <v>2332961.9556825007</v>
      </c>
      <c r="AP90" s="73">
        <f t="shared" si="22"/>
        <v>2463254.9507236676</v>
      </c>
      <c r="AQ90" s="73">
        <f t="shared" si="22"/>
        <v>2593547.9457648345</v>
      </c>
      <c r="AR90" s="73">
        <f t="shared" si="22"/>
        <v>2723840.940806001</v>
      </c>
      <c r="AS90" s="73">
        <f t="shared" si="22"/>
        <v>2854133.9358471674</v>
      </c>
      <c r="AT90" s="73">
        <f t="shared" si="22"/>
        <v>2984426.9308883352</v>
      </c>
      <c r="AU90" s="73">
        <f t="shared" si="22"/>
        <v>3114719.9259295017</v>
      </c>
      <c r="AV90" s="73">
        <f t="shared" si="22"/>
        <v>3245012.920970669</v>
      </c>
      <c r="AW90" s="73">
        <f t="shared" si="22"/>
        <v>3375305.916011835</v>
      </c>
      <c r="AX90" s="73">
        <f t="shared" si="22"/>
        <v>3505598.9110530014</v>
      </c>
      <c r="AY90" s="73">
        <f t="shared" si="22"/>
        <v>3635891.9060941683</v>
      </c>
      <c r="AZ90" s="73">
        <f t="shared" si="22"/>
        <v>3766184.9011353357</v>
      </c>
      <c r="BA90" s="73">
        <f t="shared" si="22"/>
        <v>3896477.896176503</v>
      </c>
      <c r="BB90" s="73">
        <f t="shared" si="22"/>
        <v>4026770.8912176695</v>
      </c>
      <c r="BC90" s="73">
        <f t="shared" si="22"/>
        <v>4157063.8862588354</v>
      </c>
      <c r="BD90" s="73">
        <f t="shared" si="22"/>
        <v>4287356.8813000033</v>
      </c>
      <c r="BE90" s="73">
        <f t="shared" si="22"/>
        <v>4417649.8763411697</v>
      </c>
      <c r="BF90" s="73">
        <f t="shared" si="22"/>
        <v>4547942.8713823352</v>
      </c>
      <c r="BG90" s="73">
        <f t="shared" si="22"/>
        <v>4678235.8664235016</v>
      </c>
      <c r="BH90" s="73">
        <f t="shared" si="22"/>
        <v>4808528.861464669</v>
      </c>
      <c r="BI90" s="73">
        <f t="shared" si="22"/>
        <v>4938821.8565058354</v>
      </c>
      <c r="BJ90" s="73">
        <f t="shared" si="22"/>
        <v>5069114.8515470019</v>
      </c>
      <c r="BK90" s="73">
        <f t="shared" si="22"/>
        <v>5199407.8465881692</v>
      </c>
      <c r="BL90" s="73">
        <f t="shared" si="22"/>
        <v>5329700.8416293357</v>
      </c>
      <c r="BM90" s="73">
        <f t="shared" si="22"/>
        <v>5459993.8366705021</v>
      </c>
      <c r="BN90" s="73">
        <f t="shared" si="22"/>
        <v>5590286.8317116695</v>
      </c>
      <c r="BO90" s="73">
        <f t="shared" si="22"/>
        <v>5720579.826752835</v>
      </c>
      <c r="BP90" s="73">
        <f t="shared" si="22"/>
        <v>5850872.8217940042</v>
      </c>
      <c r="BQ90" s="73">
        <f t="shared" si="22"/>
        <v>5981165.8168351706</v>
      </c>
      <c r="BR90" s="73">
        <f t="shared" si="22"/>
        <v>6111458.811876337</v>
      </c>
      <c r="BS90" s="73">
        <f t="shared" si="22"/>
        <v>6241751.8069175035</v>
      </c>
    </row>
    <row r="91" spans="1:71" ht="15" thickTop="1" x14ac:dyDescent="0.35">
      <c r="D91" s="50"/>
    </row>
    <row r="92" spans="1:71" x14ac:dyDescent="0.35">
      <c r="D92" s="50"/>
    </row>
    <row r="93" spans="1:71" x14ac:dyDescent="0.35">
      <c r="D93" s="50"/>
    </row>
    <row r="94" spans="1:71" x14ac:dyDescent="0.35">
      <c r="A94" s="56" t="s">
        <v>133</v>
      </c>
      <c r="B94" s="56" t="s">
        <v>134</v>
      </c>
      <c r="C94" s="56" t="s">
        <v>136</v>
      </c>
      <c r="D94" s="56">
        <v>300</v>
      </c>
      <c r="E94" s="56" t="s">
        <v>137</v>
      </c>
      <c r="F94" s="67" t="s">
        <v>138</v>
      </c>
      <c r="G94" s="56" t="s">
        <v>139</v>
      </c>
      <c r="H94" s="56" t="s">
        <v>140</v>
      </c>
      <c r="I94" s="56" t="s">
        <v>141</v>
      </c>
      <c r="J94" s="56" t="s">
        <v>142</v>
      </c>
      <c r="K94" s="67" t="s">
        <v>158</v>
      </c>
      <c r="L94" s="59">
        <v>202401</v>
      </c>
      <c r="M94" s="59">
        <v>202402</v>
      </c>
      <c r="N94" s="59">
        <v>202403</v>
      </c>
      <c r="O94" s="59">
        <v>202404</v>
      </c>
      <c r="P94" s="59">
        <v>202405</v>
      </c>
      <c r="Q94" s="59">
        <v>202406</v>
      </c>
      <c r="R94" s="59">
        <v>202407</v>
      </c>
      <c r="S94" s="59">
        <v>202408</v>
      </c>
      <c r="T94" s="59">
        <v>202409</v>
      </c>
      <c r="U94" s="59">
        <v>202410</v>
      </c>
      <c r="V94" s="59">
        <v>202411</v>
      </c>
      <c r="W94" s="59">
        <v>202412</v>
      </c>
      <c r="X94" s="59">
        <v>202501</v>
      </c>
      <c r="Y94" s="59">
        <v>202502</v>
      </c>
      <c r="Z94" s="59">
        <v>202503</v>
      </c>
      <c r="AA94" s="59">
        <v>202504</v>
      </c>
      <c r="AB94" s="59">
        <v>202505</v>
      </c>
      <c r="AC94" s="59">
        <v>202506</v>
      </c>
      <c r="AD94" s="59">
        <v>202507</v>
      </c>
      <c r="AE94" s="59">
        <v>202508</v>
      </c>
      <c r="AF94" s="59">
        <v>202509</v>
      </c>
      <c r="AG94" s="59">
        <v>202510</v>
      </c>
      <c r="AH94" s="59">
        <v>202511</v>
      </c>
      <c r="AI94" s="59">
        <v>202512</v>
      </c>
      <c r="AJ94" s="59">
        <v>202601</v>
      </c>
      <c r="AK94" s="59">
        <v>202602</v>
      </c>
      <c r="AL94" s="59">
        <v>202603</v>
      </c>
      <c r="AM94" s="59">
        <v>202604</v>
      </c>
      <c r="AN94" s="59">
        <v>202605</v>
      </c>
      <c r="AO94" s="59">
        <v>202606</v>
      </c>
      <c r="AP94" s="59">
        <v>202607</v>
      </c>
      <c r="AQ94" s="59">
        <v>202608</v>
      </c>
      <c r="AR94" s="59">
        <v>202609</v>
      </c>
      <c r="AS94" s="59">
        <v>202610</v>
      </c>
      <c r="AT94" s="59">
        <v>202611</v>
      </c>
      <c r="AU94" s="59">
        <v>202612</v>
      </c>
      <c r="AV94" s="59">
        <v>202701</v>
      </c>
      <c r="AW94" s="59">
        <v>202702</v>
      </c>
      <c r="AX94" s="59">
        <v>202703</v>
      </c>
      <c r="AY94" s="59">
        <v>202704</v>
      </c>
      <c r="AZ94" s="59">
        <v>202705</v>
      </c>
      <c r="BA94" s="59">
        <v>202706</v>
      </c>
      <c r="BB94" s="59">
        <v>202707</v>
      </c>
      <c r="BC94" s="59">
        <v>202708</v>
      </c>
      <c r="BD94" s="59">
        <v>202709</v>
      </c>
      <c r="BE94" s="59">
        <v>202710</v>
      </c>
      <c r="BF94" s="59">
        <v>202711</v>
      </c>
      <c r="BG94" s="59">
        <v>202712</v>
      </c>
      <c r="BH94" s="59">
        <v>202801</v>
      </c>
      <c r="BI94" s="59">
        <v>202802</v>
      </c>
      <c r="BJ94" s="59">
        <v>202803</v>
      </c>
      <c r="BK94" s="59">
        <v>202804</v>
      </c>
      <c r="BL94" s="59">
        <v>202805</v>
      </c>
      <c r="BM94" s="59">
        <v>202806</v>
      </c>
      <c r="BN94" s="59">
        <v>202807</v>
      </c>
      <c r="BO94" s="59">
        <v>202808</v>
      </c>
      <c r="BP94" s="59">
        <v>202809</v>
      </c>
      <c r="BQ94" s="59">
        <v>202810</v>
      </c>
      <c r="BR94" s="59">
        <v>202811</v>
      </c>
      <c r="BS94" s="59">
        <v>202812</v>
      </c>
    </row>
    <row r="95" spans="1:71" x14ac:dyDescent="0.35">
      <c r="A95" s="15" t="str">
        <f t="shared" ref="A95:J104" si="23">A79</f>
        <v>Not in SYA</v>
      </c>
      <c r="B95" s="15" t="str">
        <f t="shared" si="23"/>
        <v>A2643961</v>
      </c>
      <c r="C95" s="15" t="str">
        <f t="shared" si="23"/>
        <v>BSR-Solar Expansion</v>
      </c>
      <c r="D95" s="15">
        <f t="shared" si="23"/>
        <v>39700</v>
      </c>
      <c r="E95" s="15" t="str">
        <f t="shared" si="23"/>
        <v>NEW-10486</v>
      </c>
      <c r="F95" s="15" t="str">
        <f t="shared" si="23"/>
        <v>ED Solar - English Creek Solar</v>
      </c>
      <c r="G95" s="15" t="str">
        <f t="shared" si="23"/>
        <v>Electric General Plant</v>
      </c>
      <c r="H95" s="15" t="str">
        <f t="shared" si="23"/>
        <v>Other Structures</v>
      </c>
      <c r="I95" s="15" t="str">
        <f t="shared" si="23"/>
        <v>ED Solar - English Creek Solar</v>
      </c>
      <c r="J95" s="15">
        <f t="shared" si="23"/>
        <v>202412</v>
      </c>
      <c r="K95" s="16">
        <f>SUM($K79:K79)/13</f>
        <v>0</v>
      </c>
      <c r="L95" s="16">
        <f>SUM($K79:L79)/13</f>
        <v>0</v>
      </c>
      <c r="M95" s="16">
        <f>SUM($K79:M79)/13</f>
        <v>0</v>
      </c>
      <c r="N95" s="16">
        <f>SUM($K79:N79)/13</f>
        <v>0</v>
      </c>
      <c r="O95" s="16">
        <f>SUM($K79:O79)/13</f>
        <v>0</v>
      </c>
      <c r="P95" s="16">
        <f>SUM($K79:P79)/13</f>
        <v>0</v>
      </c>
      <c r="Q95" s="16">
        <f>SUM($K79:Q79)/13</f>
        <v>0</v>
      </c>
      <c r="R95" s="16">
        <f>SUM($K79:R79)/13</f>
        <v>0</v>
      </c>
      <c r="S95" s="16">
        <f>SUM($K79:S79)/13</f>
        <v>0</v>
      </c>
      <c r="T95" s="16">
        <f>SUM($K79:T79)/13</f>
        <v>0</v>
      </c>
      <c r="U95" s="16">
        <f>SUM($K79:U79)/13</f>
        <v>0</v>
      </c>
      <c r="V95" s="16">
        <f>SUM($K79:V79)/13</f>
        <v>0</v>
      </c>
      <c r="W95" s="16">
        <f t="shared" ref="W95:BS100" si="24">SUM(K79:W79)/13</f>
        <v>0</v>
      </c>
      <c r="X95" s="16">
        <f t="shared" si="24"/>
        <v>60.214421666666681</v>
      </c>
      <c r="Y95" s="16">
        <f t="shared" si="24"/>
        <v>180.64326500000004</v>
      </c>
      <c r="Z95" s="16">
        <f t="shared" si="24"/>
        <v>361.28653000000008</v>
      </c>
      <c r="AA95" s="16">
        <f t="shared" si="24"/>
        <v>602.14421666666681</v>
      </c>
      <c r="AB95" s="16">
        <f t="shared" si="24"/>
        <v>903.2163250000001</v>
      </c>
      <c r="AC95" s="16">
        <f t="shared" si="24"/>
        <v>1264.5028550000002</v>
      </c>
      <c r="AD95" s="16">
        <f t="shared" si="24"/>
        <v>1686.0038066666671</v>
      </c>
      <c r="AE95" s="16">
        <f t="shared" si="24"/>
        <v>2167.7191800000005</v>
      </c>
      <c r="AF95" s="16">
        <f t="shared" si="24"/>
        <v>2709.648975000001</v>
      </c>
      <c r="AG95" s="16">
        <f t="shared" si="24"/>
        <v>3311.793191666668</v>
      </c>
      <c r="AH95" s="16">
        <f t="shared" si="24"/>
        <v>3974.1518300000016</v>
      </c>
      <c r="AI95" s="16">
        <f t="shared" si="24"/>
        <v>4696.7248900000013</v>
      </c>
      <c r="AJ95" s="16">
        <f t="shared" si="24"/>
        <v>5479.5123716666694</v>
      </c>
      <c r="AK95" s="16">
        <f t="shared" si="24"/>
        <v>6262.2998533333348</v>
      </c>
      <c r="AL95" s="16">
        <f t="shared" si="24"/>
        <v>7045.0873350000029</v>
      </c>
      <c r="AM95" s="16">
        <f t="shared" si="24"/>
        <v>7827.8748166666683</v>
      </c>
      <c r="AN95" s="16">
        <f t="shared" si="24"/>
        <v>8610.6622983333345</v>
      </c>
      <c r="AO95" s="16">
        <f t="shared" si="24"/>
        <v>9393.4497800000026</v>
      </c>
      <c r="AP95" s="16">
        <f t="shared" si="24"/>
        <v>10176.237261666667</v>
      </c>
      <c r="AQ95" s="16">
        <f t="shared" si="24"/>
        <v>10959.024743333333</v>
      </c>
      <c r="AR95" s="16">
        <f t="shared" si="24"/>
        <v>11741.812225000001</v>
      </c>
      <c r="AS95" s="16">
        <f t="shared" si="24"/>
        <v>12524.59970666667</v>
      </c>
      <c r="AT95" s="16">
        <f t="shared" si="24"/>
        <v>13307.387188333332</v>
      </c>
      <c r="AU95" s="16">
        <f t="shared" si="24"/>
        <v>14090.174669999999</v>
      </c>
      <c r="AV95" s="16">
        <f t="shared" si="24"/>
        <v>14872.962151666665</v>
      </c>
      <c r="AW95" s="16">
        <f t="shared" si="24"/>
        <v>15655.749633333329</v>
      </c>
      <c r="AX95" s="16">
        <f t="shared" si="24"/>
        <v>16438.537114999999</v>
      </c>
      <c r="AY95" s="16">
        <f t="shared" si="24"/>
        <v>17221.324596666665</v>
      </c>
      <c r="AZ95" s="16">
        <f t="shared" si="24"/>
        <v>18004.112078333332</v>
      </c>
      <c r="BA95" s="16">
        <f t="shared" si="24"/>
        <v>18786.899559999994</v>
      </c>
      <c r="BB95" s="16">
        <f t="shared" si="24"/>
        <v>19569.687041666664</v>
      </c>
      <c r="BC95" s="16">
        <f t="shared" si="24"/>
        <v>20352.474523333331</v>
      </c>
      <c r="BD95" s="16">
        <f t="shared" si="24"/>
        <v>21135.262004999993</v>
      </c>
      <c r="BE95" s="16">
        <f t="shared" si="24"/>
        <v>21918.04948666666</v>
      </c>
      <c r="BF95" s="16">
        <f t="shared" si="24"/>
        <v>22700.836968333326</v>
      </c>
      <c r="BG95" s="16">
        <f t="shared" si="24"/>
        <v>23483.624449999999</v>
      </c>
      <c r="BH95" s="16">
        <f t="shared" si="24"/>
        <v>24266.411931666666</v>
      </c>
      <c r="BI95" s="16">
        <f t="shared" si="24"/>
        <v>25049.199413333328</v>
      </c>
      <c r="BJ95" s="16">
        <f t="shared" si="24"/>
        <v>25831.986894999995</v>
      </c>
      <c r="BK95" s="16">
        <f t="shared" si="24"/>
        <v>26614.774376666661</v>
      </c>
      <c r="BL95" s="16">
        <f t="shared" si="24"/>
        <v>27397.561858333323</v>
      </c>
      <c r="BM95" s="16">
        <f t="shared" si="24"/>
        <v>28180.34933999999</v>
      </c>
      <c r="BN95" s="16">
        <f t="shared" si="24"/>
        <v>28963.13682166666</v>
      </c>
      <c r="BO95" s="16">
        <f t="shared" si="24"/>
        <v>29745.92430333333</v>
      </c>
      <c r="BP95" s="16">
        <f t="shared" si="24"/>
        <v>30528.711784999989</v>
      </c>
      <c r="BQ95" s="16">
        <f t="shared" si="24"/>
        <v>31311.499266666655</v>
      </c>
      <c r="BR95" s="16">
        <f t="shared" si="24"/>
        <v>32094.286748333328</v>
      </c>
      <c r="BS95" s="16">
        <f t="shared" si="24"/>
        <v>32877.074229999998</v>
      </c>
    </row>
    <row r="96" spans="1:71" x14ac:dyDescent="0.35">
      <c r="A96" s="15" t="str">
        <f t="shared" si="23"/>
        <v>Not in SYA</v>
      </c>
      <c r="B96" s="15" t="str">
        <f t="shared" si="23"/>
        <v>A2646132</v>
      </c>
      <c r="C96" s="15" t="str">
        <f t="shared" si="23"/>
        <v>BSR-Solar Expansion</v>
      </c>
      <c r="D96" s="15">
        <f t="shared" si="23"/>
        <v>34399</v>
      </c>
      <c r="E96" s="15" t="str">
        <f t="shared" si="23"/>
        <v>NEW-10607</v>
      </c>
      <c r="F96" s="15" t="str">
        <f t="shared" si="23"/>
        <v>English Creek Solar Development</v>
      </c>
      <c r="G96" s="15" t="str">
        <f t="shared" si="23"/>
        <v>Electric Other Production Plant</v>
      </c>
      <c r="H96" s="15" t="str">
        <f t="shared" si="23"/>
        <v>English Creek Solar</v>
      </c>
      <c r="I96" s="15" t="str">
        <f t="shared" si="23"/>
        <v>English Creek Solar Development</v>
      </c>
      <c r="J96" s="15">
        <f t="shared" si="23"/>
        <v>202412</v>
      </c>
      <c r="K96" s="16">
        <f>SUM($K80:K80)/13</f>
        <v>0</v>
      </c>
      <c r="L96" s="16">
        <f>SUM($K80:L80)/13</f>
        <v>0</v>
      </c>
      <c r="M96" s="16">
        <f>SUM($K80:M80)/13</f>
        <v>0</v>
      </c>
      <c r="N96" s="16">
        <f>SUM($K80:N80)/13</f>
        <v>0</v>
      </c>
      <c r="O96" s="16">
        <f>SUM($K80:O80)/13</f>
        <v>0</v>
      </c>
      <c r="P96" s="16">
        <f>SUM($K80:P80)/13</f>
        <v>0</v>
      </c>
      <c r="Q96" s="16">
        <f>SUM($K80:Q80)/13</f>
        <v>0</v>
      </c>
      <c r="R96" s="16">
        <f>SUM($K80:R80)/13</f>
        <v>0</v>
      </c>
      <c r="S96" s="16">
        <f>SUM($K80:S80)/13</f>
        <v>0</v>
      </c>
      <c r="T96" s="16">
        <f>SUM($K80:T80)/13</f>
        <v>0</v>
      </c>
      <c r="U96" s="16">
        <f>SUM($K80:U80)/13</f>
        <v>0</v>
      </c>
      <c r="V96" s="16">
        <f>SUM($K80:V80)/13</f>
        <v>0</v>
      </c>
      <c r="W96" s="16">
        <f t="shared" si="24"/>
        <v>0</v>
      </c>
      <c r="X96" s="16">
        <f t="shared" si="24"/>
        <v>67.87828944230769</v>
      </c>
      <c r="Y96" s="16">
        <f t="shared" si="24"/>
        <v>203.63486832692308</v>
      </c>
      <c r="Z96" s="16">
        <f t="shared" si="24"/>
        <v>407.26973665384617</v>
      </c>
      <c r="AA96" s="16">
        <f t="shared" si="24"/>
        <v>678.78289442307687</v>
      </c>
      <c r="AB96" s="16">
        <f t="shared" si="24"/>
        <v>1018.1743416346152</v>
      </c>
      <c r="AC96" s="16">
        <f t="shared" si="24"/>
        <v>1425.4440782884615</v>
      </c>
      <c r="AD96" s="16">
        <f t="shared" si="24"/>
        <v>1900.5921043846151</v>
      </c>
      <c r="AE96" s="16">
        <f t="shared" si="24"/>
        <v>2443.618419923077</v>
      </c>
      <c r="AF96" s="16">
        <f t="shared" si="24"/>
        <v>3054.5230249038459</v>
      </c>
      <c r="AG96" s="16">
        <f t="shared" si="24"/>
        <v>3733.3059193269228</v>
      </c>
      <c r="AH96" s="16">
        <f t="shared" si="24"/>
        <v>4479.9671031923071</v>
      </c>
      <c r="AI96" s="16">
        <f t="shared" si="24"/>
        <v>5294.5065764999999</v>
      </c>
      <c r="AJ96" s="16">
        <f t="shared" si="24"/>
        <v>6176.9243392500002</v>
      </c>
      <c r="AK96" s="16">
        <f t="shared" si="24"/>
        <v>7059.3421019999996</v>
      </c>
      <c r="AL96" s="16">
        <f t="shared" si="24"/>
        <v>7941.759864749999</v>
      </c>
      <c r="AM96" s="16">
        <f t="shared" si="24"/>
        <v>8824.1776275000011</v>
      </c>
      <c r="AN96" s="16">
        <f t="shared" si="24"/>
        <v>9706.5953902500005</v>
      </c>
      <c r="AO96" s="16">
        <f t="shared" si="24"/>
        <v>10589.013153</v>
      </c>
      <c r="AP96" s="16">
        <f t="shared" si="24"/>
        <v>11471.430915749999</v>
      </c>
      <c r="AQ96" s="16">
        <f t="shared" si="24"/>
        <v>12353.8486785</v>
      </c>
      <c r="AR96" s="16">
        <f t="shared" si="24"/>
        <v>13236.26644125</v>
      </c>
      <c r="AS96" s="16">
        <f t="shared" si="24"/>
        <v>14118.684203999999</v>
      </c>
      <c r="AT96" s="16">
        <f t="shared" si="24"/>
        <v>15001.101966749995</v>
      </c>
      <c r="AU96" s="16">
        <f t="shared" si="24"/>
        <v>15883.519729499996</v>
      </c>
      <c r="AV96" s="16">
        <f t="shared" si="24"/>
        <v>16765.937492249996</v>
      </c>
      <c r="AW96" s="16">
        <f t="shared" si="24"/>
        <v>17648.355254999995</v>
      </c>
      <c r="AX96" s="16">
        <f t="shared" si="24"/>
        <v>18530.773017749991</v>
      </c>
      <c r="AY96" s="16">
        <f t="shared" si="24"/>
        <v>19413.190780499994</v>
      </c>
      <c r="AZ96" s="16">
        <f t="shared" si="24"/>
        <v>20295.608543249993</v>
      </c>
      <c r="BA96" s="16">
        <f t="shared" si="24"/>
        <v>21178.026305999992</v>
      </c>
      <c r="BB96" s="16">
        <f t="shared" si="24"/>
        <v>22060.444068749992</v>
      </c>
      <c r="BC96" s="16">
        <f t="shared" si="24"/>
        <v>22942.861831499995</v>
      </c>
      <c r="BD96" s="16">
        <f t="shared" si="24"/>
        <v>23825.279594249991</v>
      </c>
      <c r="BE96" s="16">
        <f t="shared" si="24"/>
        <v>24707.69735699999</v>
      </c>
      <c r="BF96" s="16">
        <f t="shared" si="24"/>
        <v>25590.115119749989</v>
      </c>
      <c r="BG96" s="16">
        <f t="shared" si="24"/>
        <v>26472.532882499989</v>
      </c>
      <c r="BH96" s="16">
        <f t="shared" si="24"/>
        <v>27354.950645249985</v>
      </c>
      <c r="BI96" s="16">
        <f t="shared" si="24"/>
        <v>28237.368407999988</v>
      </c>
      <c r="BJ96" s="16">
        <f t="shared" si="24"/>
        <v>29119.786170749987</v>
      </c>
      <c r="BK96" s="16">
        <f t="shared" si="24"/>
        <v>30002.20393349999</v>
      </c>
      <c r="BL96" s="16">
        <f t="shared" si="24"/>
        <v>30884.621696249993</v>
      </c>
      <c r="BM96" s="16">
        <f t="shared" si="24"/>
        <v>31767.039458999992</v>
      </c>
      <c r="BN96" s="16">
        <f t="shared" si="24"/>
        <v>32649.457221749995</v>
      </c>
      <c r="BO96" s="16">
        <f t="shared" si="24"/>
        <v>33531.874984499998</v>
      </c>
      <c r="BP96" s="16">
        <f t="shared" si="24"/>
        <v>34414.292747250001</v>
      </c>
      <c r="BQ96" s="16">
        <f t="shared" si="24"/>
        <v>35296.710509999997</v>
      </c>
      <c r="BR96" s="16">
        <f t="shared" si="24"/>
        <v>36179.12827275</v>
      </c>
      <c r="BS96" s="16">
        <f t="shared" si="24"/>
        <v>37061.546035500003</v>
      </c>
    </row>
    <row r="97" spans="1:71" x14ac:dyDescent="0.35">
      <c r="A97" s="15" t="str">
        <f t="shared" si="23"/>
        <v>Not in SYA</v>
      </c>
      <c r="B97" s="15" t="str">
        <f t="shared" si="23"/>
        <v>A2649190</v>
      </c>
      <c r="C97" s="15" t="str">
        <f t="shared" si="23"/>
        <v>BSR-Solar Expansion</v>
      </c>
      <c r="D97" s="15">
        <f t="shared" si="23"/>
        <v>34399</v>
      </c>
      <c r="E97" s="15" t="str">
        <f t="shared" si="23"/>
        <v>NEW-10607</v>
      </c>
      <c r="F97" s="15" t="str">
        <f t="shared" si="23"/>
        <v>English Creek Solar Development</v>
      </c>
      <c r="G97" s="15" t="str">
        <f t="shared" si="23"/>
        <v>Electric Other Production Plant</v>
      </c>
      <c r="H97" s="15" t="str">
        <f t="shared" si="23"/>
        <v>English Creek Solar</v>
      </c>
      <c r="I97" s="15" t="str">
        <f t="shared" si="23"/>
        <v>English Creek Solar Development</v>
      </c>
      <c r="J97" s="15">
        <f t="shared" si="23"/>
        <v>202412</v>
      </c>
      <c r="K97" s="16">
        <f>SUM($K81:K81)/13</f>
        <v>0</v>
      </c>
      <c r="L97" s="16">
        <f>SUM($K81:L81)/13</f>
        <v>0</v>
      </c>
      <c r="M97" s="16">
        <f>SUM($K81:M81)/13</f>
        <v>0</v>
      </c>
      <c r="N97" s="16">
        <f>SUM($K81:N81)/13</f>
        <v>0</v>
      </c>
      <c r="O97" s="16">
        <f>SUM($K81:O81)/13</f>
        <v>0</v>
      </c>
      <c r="P97" s="16">
        <f>SUM($K81:P81)/13</f>
        <v>0</v>
      </c>
      <c r="Q97" s="16">
        <f>SUM($K81:Q81)/13</f>
        <v>0</v>
      </c>
      <c r="R97" s="16">
        <f>SUM($K81:R81)/13</f>
        <v>0</v>
      </c>
      <c r="S97" s="16">
        <f>SUM($K81:S81)/13</f>
        <v>0</v>
      </c>
      <c r="T97" s="16">
        <f>SUM($K81:T81)/13</f>
        <v>0</v>
      </c>
      <c r="U97" s="16">
        <f>SUM($K81:U81)/13</f>
        <v>0</v>
      </c>
      <c r="V97" s="16">
        <f>SUM($K81:V81)/13</f>
        <v>0</v>
      </c>
      <c r="W97" s="16">
        <f t="shared" si="24"/>
        <v>0</v>
      </c>
      <c r="X97" s="16">
        <f t="shared" si="24"/>
        <v>8441.4801450384639</v>
      </c>
      <c r="Y97" s="16">
        <f t="shared" si="24"/>
        <v>26247.680701730776</v>
      </c>
      <c r="Z97" s="16">
        <f t="shared" si="24"/>
        <v>53430.518269788474</v>
      </c>
      <c r="AA97" s="16">
        <f t="shared" si="24"/>
        <v>89989.992849211572</v>
      </c>
      <c r="AB97" s="16">
        <f t="shared" si="24"/>
        <v>135926.10444000005</v>
      </c>
      <c r="AC97" s="16">
        <f t="shared" si="24"/>
        <v>191238.85304215393</v>
      </c>
      <c r="AD97" s="16">
        <f t="shared" si="24"/>
        <v>255928.23865567319</v>
      </c>
      <c r="AE97" s="16">
        <f t="shared" si="24"/>
        <v>329994.26128055784</v>
      </c>
      <c r="AF97" s="16">
        <f t="shared" si="24"/>
        <v>413436.9209168079</v>
      </c>
      <c r="AG97" s="16">
        <f t="shared" si="24"/>
        <v>506256.21756442334</v>
      </c>
      <c r="AH97" s="16">
        <f t="shared" si="24"/>
        <v>608452.15122340422</v>
      </c>
      <c r="AI97" s="16">
        <f t="shared" si="24"/>
        <v>720024.72189375036</v>
      </c>
      <c r="AJ97" s="16">
        <f t="shared" si="24"/>
        <v>840973.92957546201</v>
      </c>
      <c r="AK97" s="16">
        <f t="shared" si="24"/>
        <v>962858.29412350059</v>
      </c>
      <c r="AL97" s="16">
        <f t="shared" si="24"/>
        <v>1084754.5752712507</v>
      </c>
      <c r="AM97" s="16">
        <f t="shared" si="24"/>
        <v>1206650.8564190005</v>
      </c>
      <c r="AN97" s="16">
        <f t="shared" si="24"/>
        <v>1328547.1375667506</v>
      </c>
      <c r="AO97" s="16">
        <f t="shared" si="24"/>
        <v>1450443.4187145007</v>
      </c>
      <c r="AP97" s="16">
        <f t="shared" si="24"/>
        <v>1572339.6998622506</v>
      </c>
      <c r="AQ97" s="16">
        <f t="shared" si="24"/>
        <v>1694235.9810100009</v>
      </c>
      <c r="AR97" s="16">
        <f t="shared" si="24"/>
        <v>1816132.2621577508</v>
      </c>
      <c r="AS97" s="16">
        <f t="shared" si="24"/>
        <v>1938028.5433055011</v>
      </c>
      <c r="AT97" s="16">
        <f t="shared" si="24"/>
        <v>2059924.824453251</v>
      </c>
      <c r="AU97" s="16">
        <f t="shared" si="24"/>
        <v>2181821.1056010011</v>
      </c>
      <c r="AV97" s="16">
        <f t="shared" si="24"/>
        <v>2303717.3867487512</v>
      </c>
      <c r="AW97" s="16">
        <f t="shared" si="24"/>
        <v>2425613.6678965013</v>
      </c>
      <c r="AX97" s="16">
        <f t="shared" si="24"/>
        <v>2547509.9490442509</v>
      </c>
      <c r="AY97" s="16">
        <f t="shared" si="24"/>
        <v>2669406.230192001</v>
      </c>
      <c r="AZ97" s="16">
        <f t="shared" si="24"/>
        <v>2791302.5113397515</v>
      </c>
      <c r="BA97" s="16">
        <f t="shared" si="24"/>
        <v>2913198.7924875016</v>
      </c>
      <c r="BB97" s="16">
        <f t="shared" si="24"/>
        <v>3035095.0736352513</v>
      </c>
      <c r="BC97" s="16">
        <f t="shared" si="24"/>
        <v>3156991.3547830018</v>
      </c>
      <c r="BD97" s="16">
        <f t="shared" si="24"/>
        <v>3278887.6359307519</v>
      </c>
      <c r="BE97" s="16">
        <f t="shared" si="24"/>
        <v>3400783.9170785015</v>
      </c>
      <c r="BF97" s="16">
        <f t="shared" si="24"/>
        <v>3522680.1982262516</v>
      </c>
      <c r="BG97" s="16">
        <f t="shared" si="24"/>
        <v>3644576.4793740022</v>
      </c>
      <c r="BH97" s="16">
        <f t="shared" si="24"/>
        <v>3766472.7605217523</v>
      </c>
      <c r="BI97" s="16">
        <f t="shared" si="24"/>
        <v>3888369.0416695019</v>
      </c>
      <c r="BJ97" s="16">
        <f t="shared" si="24"/>
        <v>4010265.322817252</v>
      </c>
      <c r="BK97" s="16">
        <f t="shared" si="24"/>
        <v>4132161.6039650021</v>
      </c>
      <c r="BL97" s="16">
        <f t="shared" si="24"/>
        <v>4254057.8851127531</v>
      </c>
      <c r="BM97" s="16">
        <f t="shared" si="24"/>
        <v>4375954.1662605023</v>
      </c>
      <c r="BN97" s="16">
        <f t="shared" si="24"/>
        <v>4497850.4474082524</v>
      </c>
      <c r="BO97" s="16">
        <f t="shared" si="24"/>
        <v>4619746.7285560025</v>
      </c>
      <c r="BP97" s="16">
        <f t="shared" si="24"/>
        <v>4741643.0097037526</v>
      </c>
      <c r="BQ97" s="16">
        <f t="shared" si="24"/>
        <v>4863539.2908515027</v>
      </c>
      <c r="BR97" s="16">
        <f t="shared" si="24"/>
        <v>4985435.5719992528</v>
      </c>
      <c r="BS97" s="16">
        <f t="shared" si="24"/>
        <v>5107331.8531470029</v>
      </c>
    </row>
    <row r="98" spans="1:71" x14ac:dyDescent="0.35">
      <c r="A98" s="15" t="str">
        <f t="shared" si="23"/>
        <v>Not in SYA</v>
      </c>
      <c r="B98" s="15" t="str">
        <f t="shared" si="23"/>
        <v>A2682212</v>
      </c>
      <c r="C98" s="15" t="str">
        <f t="shared" si="23"/>
        <v>ED-Transmission-Line-69 kV</v>
      </c>
      <c r="D98" s="15">
        <f t="shared" si="23"/>
        <v>39700</v>
      </c>
      <c r="E98" s="15" t="str">
        <f t="shared" si="23"/>
        <v>NEW-10486</v>
      </c>
      <c r="F98" s="15" t="str">
        <f t="shared" si="23"/>
        <v>ED Solar - English Creek Solar</v>
      </c>
      <c r="G98" s="15" t="str">
        <f t="shared" si="23"/>
        <v>Electric General Plant</v>
      </c>
      <c r="H98" s="15" t="str">
        <f t="shared" si="23"/>
        <v>Other Structures</v>
      </c>
      <c r="I98" s="15" t="str">
        <f t="shared" si="23"/>
        <v>ED Solar - English Creek Solar</v>
      </c>
      <c r="J98" s="15">
        <f t="shared" si="23"/>
        <v>202412</v>
      </c>
      <c r="K98" s="16">
        <f>SUM($K82:K82)/13</f>
        <v>0</v>
      </c>
      <c r="L98" s="16">
        <f>SUM($K82:L82)/13</f>
        <v>0</v>
      </c>
      <c r="M98" s="16">
        <f>SUM($K82:M82)/13</f>
        <v>0</v>
      </c>
      <c r="N98" s="16">
        <f>SUM($K82:N82)/13</f>
        <v>0</v>
      </c>
      <c r="O98" s="16">
        <f>SUM($K82:O82)/13</f>
        <v>0</v>
      </c>
      <c r="P98" s="16">
        <f>SUM($K82:P82)/13</f>
        <v>0</v>
      </c>
      <c r="Q98" s="16">
        <f>SUM($K82:Q82)/13</f>
        <v>0</v>
      </c>
      <c r="R98" s="16">
        <f>SUM($K82:R82)/13</f>
        <v>0</v>
      </c>
      <c r="S98" s="16">
        <f>SUM($K82:S82)/13</f>
        <v>0</v>
      </c>
      <c r="T98" s="16">
        <f>SUM($K82:T82)/13</f>
        <v>0</v>
      </c>
      <c r="U98" s="16">
        <f>SUM($K82:U82)/13</f>
        <v>0</v>
      </c>
      <c r="V98" s="16">
        <f>SUM($K82:V82)/13</f>
        <v>0</v>
      </c>
      <c r="W98" s="16">
        <f t="shared" si="24"/>
        <v>0</v>
      </c>
      <c r="X98" s="16">
        <f t="shared" si="24"/>
        <v>0.94520250000000017</v>
      </c>
      <c r="Y98" s="16">
        <f t="shared" si="24"/>
        <v>2.8356075000000009</v>
      </c>
      <c r="Z98" s="16">
        <f t="shared" si="24"/>
        <v>5.6712150000000019</v>
      </c>
      <c r="AA98" s="16">
        <f t="shared" si="24"/>
        <v>9.4520250000000026</v>
      </c>
      <c r="AB98" s="16">
        <f t="shared" si="24"/>
        <v>14.178037500000004</v>
      </c>
      <c r="AC98" s="16">
        <f t="shared" si="24"/>
        <v>19.849252500000002</v>
      </c>
      <c r="AD98" s="16">
        <f t="shared" si="24"/>
        <v>26.465670000000006</v>
      </c>
      <c r="AE98" s="16">
        <f t="shared" si="24"/>
        <v>34.027290000000008</v>
      </c>
      <c r="AF98" s="16">
        <f t="shared" si="24"/>
        <v>42.534112500000006</v>
      </c>
      <c r="AG98" s="16">
        <f t="shared" si="24"/>
        <v>51.986137500000012</v>
      </c>
      <c r="AH98" s="16">
        <f t="shared" si="24"/>
        <v>62.383365000000019</v>
      </c>
      <c r="AI98" s="16">
        <f t="shared" si="24"/>
        <v>73.725795000000019</v>
      </c>
      <c r="AJ98" s="16">
        <f t="shared" si="24"/>
        <v>86.01342750000002</v>
      </c>
      <c r="AK98" s="16">
        <f t="shared" si="24"/>
        <v>98.301060000000021</v>
      </c>
      <c r="AL98" s="16">
        <f t="shared" si="24"/>
        <v>110.58869250000004</v>
      </c>
      <c r="AM98" s="16">
        <f t="shared" si="24"/>
        <v>122.87632500000002</v>
      </c>
      <c r="AN98" s="16">
        <f t="shared" si="24"/>
        <v>135.16395750000004</v>
      </c>
      <c r="AO98" s="16">
        <f t="shared" si="24"/>
        <v>147.45159000000001</v>
      </c>
      <c r="AP98" s="16">
        <f t="shared" si="24"/>
        <v>159.73922250000001</v>
      </c>
      <c r="AQ98" s="16">
        <f t="shared" si="24"/>
        <v>172.02685500000001</v>
      </c>
      <c r="AR98" s="16">
        <f t="shared" si="24"/>
        <v>184.31448750000001</v>
      </c>
      <c r="AS98" s="16">
        <f t="shared" si="24"/>
        <v>196.60212000000004</v>
      </c>
      <c r="AT98" s="16">
        <f t="shared" si="24"/>
        <v>208.88975250000004</v>
      </c>
      <c r="AU98" s="16">
        <f t="shared" si="24"/>
        <v>221.17738500000007</v>
      </c>
      <c r="AV98" s="16">
        <f t="shared" si="24"/>
        <v>233.46501750000004</v>
      </c>
      <c r="AW98" s="16">
        <f t="shared" si="24"/>
        <v>245.75265000000007</v>
      </c>
      <c r="AX98" s="16">
        <f t="shared" si="24"/>
        <v>258.0402825000001</v>
      </c>
      <c r="AY98" s="16">
        <f t="shared" si="24"/>
        <v>270.32791500000008</v>
      </c>
      <c r="AZ98" s="16">
        <f t="shared" si="24"/>
        <v>282.6155475000001</v>
      </c>
      <c r="BA98" s="16">
        <f t="shared" si="24"/>
        <v>294.90318000000013</v>
      </c>
      <c r="BB98" s="16">
        <f t="shared" si="24"/>
        <v>307.19081250000011</v>
      </c>
      <c r="BC98" s="16">
        <f t="shared" si="24"/>
        <v>319.47844500000014</v>
      </c>
      <c r="BD98" s="16">
        <f t="shared" si="24"/>
        <v>331.76607750000016</v>
      </c>
      <c r="BE98" s="16">
        <f t="shared" si="24"/>
        <v>344.05371000000019</v>
      </c>
      <c r="BF98" s="16">
        <f t="shared" si="24"/>
        <v>356.34134250000022</v>
      </c>
      <c r="BG98" s="16">
        <f t="shared" si="24"/>
        <v>368.62897500000031</v>
      </c>
      <c r="BH98" s="16">
        <f t="shared" si="24"/>
        <v>380.91660750000034</v>
      </c>
      <c r="BI98" s="16">
        <f t="shared" si="24"/>
        <v>393.20424000000037</v>
      </c>
      <c r="BJ98" s="16">
        <f t="shared" si="24"/>
        <v>405.4918725000004</v>
      </c>
      <c r="BK98" s="16">
        <f t="shared" si="24"/>
        <v>417.77950500000043</v>
      </c>
      <c r="BL98" s="16">
        <f t="shared" si="24"/>
        <v>430.06713750000046</v>
      </c>
      <c r="BM98" s="16">
        <f t="shared" si="24"/>
        <v>442.35477000000049</v>
      </c>
      <c r="BN98" s="16">
        <f t="shared" si="24"/>
        <v>454.64240250000046</v>
      </c>
      <c r="BO98" s="16">
        <f t="shared" si="24"/>
        <v>466.93003500000054</v>
      </c>
      <c r="BP98" s="16">
        <f t="shared" si="24"/>
        <v>479.21766750000057</v>
      </c>
      <c r="BQ98" s="16">
        <f t="shared" si="24"/>
        <v>491.5053000000006</v>
      </c>
      <c r="BR98" s="16">
        <f t="shared" si="24"/>
        <v>503.79293250000057</v>
      </c>
      <c r="BS98" s="16">
        <f t="shared" si="24"/>
        <v>516.08056500000043</v>
      </c>
    </row>
    <row r="99" spans="1:71" x14ac:dyDescent="0.35">
      <c r="A99" s="15" t="str">
        <f t="shared" si="23"/>
        <v>Found on tab Solar - CM &amp; FFD</v>
      </c>
      <c r="B99" s="15" t="str">
        <f t="shared" si="23"/>
        <v>D0069048</v>
      </c>
      <c r="C99" s="15" t="str">
        <f t="shared" si="23"/>
        <v/>
      </c>
      <c r="D99" s="15">
        <f t="shared" si="23"/>
        <v>34099</v>
      </c>
      <c r="E99" s="15" t="str">
        <f t="shared" si="23"/>
        <v>NCP-11265</v>
      </c>
      <c r="F99" s="15" t="str">
        <f t="shared" si="23"/>
        <v>English Creek Solar Land Purchase</v>
      </c>
      <c r="G99" s="15" t="str">
        <f t="shared" si="23"/>
        <v>Electric Other Production Plant</v>
      </c>
      <c r="H99" s="15" t="str">
        <f t="shared" si="23"/>
        <v>English Creek Solar</v>
      </c>
      <c r="I99" s="15" t="str">
        <f t="shared" si="23"/>
        <v>English Creek Solar Land Purchase</v>
      </c>
      <c r="J99" s="15">
        <f t="shared" si="23"/>
        <v>202412</v>
      </c>
      <c r="K99" s="16">
        <f>SUM($K83:K83)/13</f>
        <v>0</v>
      </c>
      <c r="L99" s="16">
        <f>SUM($K83:L83)/13</f>
        <v>0</v>
      </c>
      <c r="M99" s="16">
        <f>SUM($K83:M83)/13</f>
        <v>0</v>
      </c>
      <c r="N99" s="16">
        <f>SUM($K83:N83)/13</f>
        <v>0</v>
      </c>
      <c r="O99" s="16">
        <f>SUM($K83:O83)/13</f>
        <v>0</v>
      </c>
      <c r="P99" s="16">
        <f>SUM($K83:P83)/13</f>
        <v>0</v>
      </c>
      <c r="Q99" s="16">
        <f>SUM($K83:Q83)/13</f>
        <v>0</v>
      </c>
      <c r="R99" s="16">
        <f>SUM($K83:R83)/13</f>
        <v>0</v>
      </c>
      <c r="S99" s="16">
        <f>SUM($K83:S83)/13</f>
        <v>0</v>
      </c>
      <c r="T99" s="16">
        <f>SUM($K83:T83)/13</f>
        <v>0</v>
      </c>
      <c r="U99" s="16">
        <f>SUM($K83:U83)/13</f>
        <v>0</v>
      </c>
      <c r="V99" s="16">
        <f>SUM($K83:V83)/13</f>
        <v>0</v>
      </c>
      <c r="W99" s="16">
        <f t="shared" si="24"/>
        <v>0</v>
      </c>
      <c r="X99" s="16">
        <f t="shared" si="24"/>
        <v>0</v>
      </c>
      <c r="Y99" s="16">
        <f t="shared" si="24"/>
        <v>0</v>
      </c>
      <c r="Z99" s="16">
        <f t="shared" si="24"/>
        <v>0</v>
      </c>
      <c r="AA99" s="16">
        <f t="shared" si="24"/>
        <v>0</v>
      </c>
      <c r="AB99" s="16">
        <f t="shared" si="24"/>
        <v>0</v>
      </c>
      <c r="AC99" s="16">
        <f t="shared" si="24"/>
        <v>0</v>
      </c>
      <c r="AD99" s="16">
        <f t="shared" si="24"/>
        <v>0</v>
      </c>
      <c r="AE99" s="16">
        <f t="shared" si="24"/>
        <v>0</v>
      </c>
      <c r="AF99" s="16">
        <f t="shared" si="24"/>
        <v>0</v>
      </c>
      <c r="AG99" s="16">
        <f t="shared" si="24"/>
        <v>0</v>
      </c>
      <c r="AH99" s="16">
        <f t="shared" si="24"/>
        <v>0</v>
      </c>
      <c r="AI99" s="16">
        <f t="shared" si="24"/>
        <v>0</v>
      </c>
      <c r="AJ99" s="16">
        <f t="shared" si="24"/>
        <v>0</v>
      </c>
      <c r="AK99" s="16">
        <f t="shared" si="24"/>
        <v>0</v>
      </c>
      <c r="AL99" s="16">
        <f t="shared" si="24"/>
        <v>0</v>
      </c>
      <c r="AM99" s="16">
        <f t="shared" si="24"/>
        <v>0</v>
      </c>
      <c r="AN99" s="16">
        <f t="shared" si="24"/>
        <v>0</v>
      </c>
      <c r="AO99" s="16">
        <f t="shared" si="24"/>
        <v>0</v>
      </c>
      <c r="AP99" s="16">
        <f t="shared" si="24"/>
        <v>0</v>
      </c>
      <c r="AQ99" s="16">
        <f t="shared" si="24"/>
        <v>0</v>
      </c>
      <c r="AR99" s="16">
        <f t="shared" si="24"/>
        <v>0</v>
      </c>
      <c r="AS99" s="16">
        <f t="shared" si="24"/>
        <v>0</v>
      </c>
      <c r="AT99" s="16">
        <f t="shared" si="24"/>
        <v>0</v>
      </c>
      <c r="AU99" s="16">
        <f t="shared" si="24"/>
        <v>0</v>
      </c>
      <c r="AV99" s="16">
        <f t="shared" si="24"/>
        <v>0</v>
      </c>
      <c r="AW99" s="16">
        <f t="shared" si="24"/>
        <v>0</v>
      </c>
      <c r="AX99" s="16">
        <f t="shared" si="24"/>
        <v>0</v>
      </c>
      <c r="AY99" s="16">
        <f t="shared" si="24"/>
        <v>0</v>
      </c>
      <c r="AZ99" s="16">
        <f t="shared" si="24"/>
        <v>0</v>
      </c>
      <c r="BA99" s="16">
        <f t="shared" si="24"/>
        <v>0</v>
      </c>
      <c r="BB99" s="16">
        <f t="shared" si="24"/>
        <v>0</v>
      </c>
      <c r="BC99" s="16">
        <f t="shared" si="24"/>
        <v>0</v>
      </c>
      <c r="BD99" s="16">
        <f t="shared" si="24"/>
        <v>0</v>
      </c>
      <c r="BE99" s="16">
        <f t="shared" si="24"/>
        <v>0</v>
      </c>
      <c r="BF99" s="16">
        <f t="shared" si="24"/>
        <v>0</v>
      </c>
      <c r="BG99" s="16">
        <f t="shared" si="24"/>
        <v>0</v>
      </c>
      <c r="BH99" s="16">
        <f t="shared" si="24"/>
        <v>0</v>
      </c>
      <c r="BI99" s="16">
        <f t="shared" si="24"/>
        <v>0</v>
      </c>
      <c r="BJ99" s="16">
        <f t="shared" si="24"/>
        <v>0</v>
      </c>
      <c r="BK99" s="16">
        <f t="shared" si="24"/>
        <v>0</v>
      </c>
      <c r="BL99" s="16">
        <f t="shared" si="24"/>
        <v>0</v>
      </c>
      <c r="BM99" s="16">
        <f t="shared" si="24"/>
        <v>0</v>
      </c>
      <c r="BN99" s="16">
        <f t="shared" si="24"/>
        <v>0</v>
      </c>
      <c r="BO99" s="16">
        <f t="shared" si="24"/>
        <v>0</v>
      </c>
      <c r="BP99" s="16">
        <f t="shared" si="24"/>
        <v>0</v>
      </c>
      <c r="BQ99" s="16">
        <f t="shared" si="24"/>
        <v>0</v>
      </c>
      <c r="BR99" s="16">
        <f t="shared" si="24"/>
        <v>0</v>
      </c>
      <c r="BS99" s="16">
        <f t="shared" si="24"/>
        <v>0</v>
      </c>
    </row>
    <row r="100" spans="1:71" x14ac:dyDescent="0.35">
      <c r="A100" s="15" t="str">
        <f t="shared" si="23"/>
        <v>Not in SYA</v>
      </c>
      <c r="B100" s="15" t="str">
        <f t="shared" si="23"/>
        <v>NEW-10486.1</v>
      </c>
      <c r="C100" s="15" t="str">
        <f t="shared" si="23"/>
        <v>ED-Transmission-Line-69 kV</v>
      </c>
      <c r="D100" s="15" t="str">
        <f t="shared" si="23"/>
        <v>T</v>
      </c>
      <c r="E100" s="15" t="str">
        <f t="shared" si="23"/>
        <v>NEW-10486</v>
      </c>
      <c r="F100" s="15" t="str">
        <f t="shared" si="23"/>
        <v>ED Solar - English Creek Solar</v>
      </c>
      <c r="G100" s="15" t="str">
        <f t="shared" si="23"/>
        <v>Electric Transmission Plant</v>
      </c>
      <c r="H100" s="15" t="str">
        <f t="shared" si="23"/>
        <v>Transmission Lines</v>
      </c>
      <c r="I100" s="15" t="str">
        <f t="shared" si="23"/>
        <v>ED Solar - English Creek Solar</v>
      </c>
      <c r="J100" s="15">
        <f t="shared" si="23"/>
        <v>202412</v>
      </c>
      <c r="K100" s="16">
        <f>SUM($K84:K84)/13</f>
        <v>0</v>
      </c>
      <c r="L100" s="16">
        <f>SUM($K84:L84)/13</f>
        <v>0</v>
      </c>
      <c r="M100" s="16">
        <f>SUM($K84:M84)/13</f>
        <v>0</v>
      </c>
      <c r="N100" s="16">
        <f>SUM($K84:N84)/13</f>
        <v>0</v>
      </c>
      <c r="O100" s="16">
        <f>SUM($K84:O84)/13</f>
        <v>0</v>
      </c>
      <c r="P100" s="16">
        <f>SUM($K84:P84)/13</f>
        <v>0</v>
      </c>
      <c r="Q100" s="16">
        <f>SUM($K84:Q84)/13</f>
        <v>0</v>
      </c>
      <c r="R100" s="16">
        <f>SUM($K84:R84)/13</f>
        <v>0</v>
      </c>
      <c r="S100" s="16">
        <f>SUM($K84:S84)/13</f>
        <v>0</v>
      </c>
      <c r="T100" s="16">
        <f>SUM($K84:T84)/13</f>
        <v>0</v>
      </c>
      <c r="U100" s="16">
        <f>SUM($K84:U84)/13</f>
        <v>0</v>
      </c>
      <c r="V100" s="16">
        <f>SUM($K84:V84)/13</f>
        <v>0</v>
      </c>
      <c r="W100" s="16">
        <f t="shared" si="24"/>
        <v>0</v>
      </c>
      <c r="X100" s="16">
        <f t="shared" si="24"/>
        <v>515.41674513461555</v>
      </c>
      <c r="Y100" s="16">
        <f t="shared" si="24"/>
        <v>1546.2502354038465</v>
      </c>
      <c r="Z100" s="16">
        <f t="shared" si="24"/>
        <v>3092.5004708076931</v>
      </c>
      <c r="AA100" s="16">
        <f t="shared" si="24"/>
        <v>5154.1674513461558</v>
      </c>
      <c r="AB100" s="16">
        <f t="shared" si="24"/>
        <v>7731.2511770192341</v>
      </c>
      <c r="AC100" s="16">
        <f t="shared" si="24"/>
        <v>10823.751647826926</v>
      </c>
      <c r="AD100" s="16">
        <f t="shared" si="24"/>
        <v>14431.668863769235</v>
      </c>
      <c r="AE100" s="16">
        <f t="shared" si="24"/>
        <v>18555.002824846157</v>
      </c>
      <c r="AF100" s="16">
        <f t="shared" si="24"/>
        <v>23193.753531057697</v>
      </c>
      <c r="AG100" s="16">
        <f t="shared" ref="AG100:BS104" si="25">SUM(U84:AG84)/13</f>
        <v>28347.920982403852</v>
      </c>
      <c r="AH100" s="16">
        <f t="shared" si="25"/>
        <v>34017.505178884618</v>
      </c>
      <c r="AI100" s="16">
        <f t="shared" si="25"/>
        <v>40202.506120500009</v>
      </c>
      <c r="AJ100" s="16">
        <f t="shared" si="25"/>
        <v>46902.923807250016</v>
      </c>
      <c r="AK100" s="16">
        <f t="shared" si="25"/>
        <v>53603.341494000015</v>
      </c>
      <c r="AL100" s="16">
        <f t="shared" si="25"/>
        <v>60303.759180750007</v>
      </c>
      <c r="AM100" s="16">
        <f t="shared" si="25"/>
        <v>67004.176867500006</v>
      </c>
      <c r="AN100" s="16">
        <f t="shared" si="25"/>
        <v>73704.594554250027</v>
      </c>
      <c r="AO100" s="16">
        <f t="shared" si="25"/>
        <v>80405.012241000019</v>
      </c>
      <c r="AP100" s="16">
        <f t="shared" si="25"/>
        <v>87105.429927750025</v>
      </c>
      <c r="AQ100" s="16">
        <f t="shared" si="25"/>
        <v>93805.847614500046</v>
      </c>
      <c r="AR100" s="16">
        <f t="shared" si="25"/>
        <v>100506.26530125002</v>
      </c>
      <c r="AS100" s="16">
        <f t="shared" si="25"/>
        <v>107206.68298800003</v>
      </c>
      <c r="AT100" s="16">
        <f t="shared" si="25"/>
        <v>113907.10067475004</v>
      </c>
      <c r="AU100" s="16">
        <f t="shared" si="25"/>
        <v>120607.51836150003</v>
      </c>
      <c r="AV100" s="16">
        <f t="shared" si="25"/>
        <v>127307.93604825005</v>
      </c>
      <c r="AW100" s="16">
        <f t="shared" si="25"/>
        <v>134008.35373500007</v>
      </c>
      <c r="AX100" s="16">
        <f t="shared" si="25"/>
        <v>140708.77142175008</v>
      </c>
      <c r="AY100" s="16">
        <f t="shared" si="25"/>
        <v>147409.18910850005</v>
      </c>
      <c r="AZ100" s="16">
        <f t="shared" si="25"/>
        <v>154109.60679525009</v>
      </c>
      <c r="BA100" s="16">
        <f t="shared" si="25"/>
        <v>160810.0244820001</v>
      </c>
      <c r="BB100" s="16">
        <f t="shared" si="25"/>
        <v>167510.44216875007</v>
      </c>
      <c r="BC100" s="16">
        <f t="shared" si="25"/>
        <v>174210.85985550008</v>
      </c>
      <c r="BD100" s="16">
        <f t="shared" si="25"/>
        <v>180911.27754225009</v>
      </c>
      <c r="BE100" s="16">
        <f t="shared" si="25"/>
        <v>187611.69522900009</v>
      </c>
      <c r="BF100" s="16">
        <f t="shared" si="25"/>
        <v>194312.11291575016</v>
      </c>
      <c r="BG100" s="16">
        <f t="shared" si="25"/>
        <v>201012.53060250013</v>
      </c>
      <c r="BH100" s="16">
        <f t="shared" si="25"/>
        <v>207712.94828925014</v>
      </c>
      <c r="BI100" s="16">
        <f t="shared" si="25"/>
        <v>214413.36597600015</v>
      </c>
      <c r="BJ100" s="16">
        <f t="shared" si="25"/>
        <v>221113.78366275012</v>
      </c>
      <c r="BK100" s="16">
        <f t="shared" si="25"/>
        <v>227814.20134950013</v>
      </c>
      <c r="BL100" s="16">
        <f t="shared" si="25"/>
        <v>234514.61903625017</v>
      </c>
      <c r="BM100" s="16">
        <f t="shared" si="25"/>
        <v>241215.03672300014</v>
      </c>
      <c r="BN100" s="16">
        <f t="shared" si="25"/>
        <v>247915.45440975018</v>
      </c>
      <c r="BO100" s="16">
        <f t="shared" si="25"/>
        <v>254615.87209650018</v>
      </c>
      <c r="BP100" s="16">
        <f t="shared" si="25"/>
        <v>261316.28978325019</v>
      </c>
      <c r="BQ100" s="16">
        <f t="shared" si="25"/>
        <v>268016.7074700002</v>
      </c>
      <c r="BR100" s="16">
        <f t="shared" si="25"/>
        <v>274717.1251567502</v>
      </c>
      <c r="BS100" s="16">
        <f t="shared" si="25"/>
        <v>281417.54284350021</v>
      </c>
    </row>
    <row r="101" spans="1:71" x14ac:dyDescent="0.35">
      <c r="A101" s="15" t="str">
        <f t="shared" si="23"/>
        <v>Not in SYA</v>
      </c>
      <c r="B101" s="15" t="str">
        <f t="shared" si="23"/>
        <v>NEW-10486.3</v>
      </c>
      <c r="C101" s="15" t="str">
        <f t="shared" si="23"/>
        <v>ED-Transmission-Substation-Equipment</v>
      </c>
      <c r="D101" s="15" t="str">
        <f t="shared" si="23"/>
        <v>T</v>
      </c>
      <c r="E101" s="15" t="str">
        <f t="shared" si="23"/>
        <v>NEW-10486</v>
      </c>
      <c r="F101" s="15" t="str">
        <f t="shared" si="23"/>
        <v>ED Solar - English Creek Solar</v>
      </c>
      <c r="G101" s="15" t="str">
        <f t="shared" si="23"/>
        <v>Electric Transmission Plant</v>
      </c>
      <c r="H101" s="15" t="str">
        <f t="shared" si="23"/>
        <v>Transmission Substation</v>
      </c>
      <c r="I101" s="15" t="str">
        <f t="shared" si="23"/>
        <v>ED Solar - English Creek Solar</v>
      </c>
      <c r="J101" s="15">
        <f t="shared" si="23"/>
        <v>202412</v>
      </c>
      <c r="K101" s="16">
        <f>SUM($K85:K85)/13</f>
        <v>0</v>
      </c>
      <c r="L101" s="16">
        <f>SUM($K85:L85)/13</f>
        <v>0</v>
      </c>
      <c r="M101" s="16">
        <f>SUM($K85:M85)/13</f>
        <v>0</v>
      </c>
      <c r="N101" s="16">
        <f>SUM($K85:N85)/13</f>
        <v>0</v>
      </c>
      <c r="O101" s="16">
        <f>SUM($K85:O85)/13</f>
        <v>0</v>
      </c>
      <c r="P101" s="16">
        <f>SUM($K85:P85)/13</f>
        <v>0</v>
      </c>
      <c r="Q101" s="16">
        <f>SUM($K85:Q85)/13</f>
        <v>0</v>
      </c>
      <c r="R101" s="16">
        <f>SUM($K85:R85)/13</f>
        <v>0</v>
      </c>
      <c r="S101" s="16">
        <f>SUM($K85:S85)/13</f>
        <v>0</v>
      </c>
      <c r="T101" s="16">
        <f>SUM($K85:T85)/13</f>
        <v>0</v>
      </c>
      <c r="U101" s="16">
        <f>SUM($K85:U85)/13</f>
        <v>0</v>
      </c>
      <c r="V101" s="16">
        <f>SUM($K85:V85)/13</f>
        <v>0</v>
      </c>
      <c r="W101" s="16">
        <f t="shared" ref="W101:AF104" si="26">SUM(K85:W85)/13</f>
        <v>0</v>
      </c>
      <c r="X101" s="16">
        <f t="shared" si="26"/>
        <v>9.3861288461538475E-2</v>
      </c>
      <c r="Y101" s="16">
        <f t="shared" si="26"/>
        <v>0.28158386538461538</v>
      </c>
      <c r="Z101" s="16">
        <f t="shared" si="26"/>
        <v>0.56316773076923077</v>
      </c>
      <c r="AA101" s="16">
        <f t="shared" si="26"/>
        <v>0.93861288461538472</v>
      </c>
      <c r="AB101" s="16">
        <f t="shared" si="26"/>
        <v>1.4079193269230772</v>
      </c>
      <c r="AC101" s="16">
        <f t="shared" si="26"/>
        <v>1.9710870576923081</v>
      </c>
      <c r="AD101" s="16">
        <f t="shared" si="26"/>
        <v>2.6281160769230776</v>
      </c>
      <c r="AE101" s="16">
        <f t="shared" si="26"/>
        <v>3.3790063846153853</v>
      </c>
      <c r="AF101" s="16">
        <f t="shared" si="26"/>
        <v>4.223757980769232</v>
      </c>
      <c r="AG101" s="16">
        <f t="shared" si="25"/>
        <v>5.1623708653846165</v>
      </c>
      <c r="AH101" s="16">
        <f t="shared" si="25"/>
        <v>6.1948450384615388</v>
      </c>
      <c r="AI101" s="16">
        <f t="shared" si="25"/>
        <v>7.3211805000000005</v>
      </c>
      <c r="AJ101" s="16">
        <f t="shared" si="25"/>
        <v>8.54137725</v>
      </c>
      <c r="AK101" s="16">
        <f t="shared" si="25"/>
        <v>9.7615739999999995</v>
      </c>
      <c r="AL101" s="16">
        <f t="shared" si="25"/>
        <v>10.981770750000001</v>
      </c>
      <c r="AM101" s="16">
        <f t="shared" si="25"/>
        <v>12.201967499999999</v>
      </c>
      <c r="AN101" s="16">
        <f t="shared" si="25"/>
        <v>13.42216425</v>
      </c>
      <c r="AO101" s="16">
        <f t="shared" si="25"/>
        <v>14.642361000000001</v>
      </c>
      <c r="AP101" s="16">
        <f t="shared" si="25"/>
        <v>15.862557749999999</v>
      </c>
      <c r="AQ101" s="16">
        <f t="shared" si="25"/>
        <v>17.0827545</v>
      </c>
      <c r="AR101" s="16">
        <f t="shared" si="25"/>
        <v>18.30295125</v>
      </c>
      <c r="AS101" s="16">
        <f t="shared" si="25"/>
        <v>19.523147999999999</v>
      </c>
      <c r="AT101" s="16">
        <f t="shared" si="25"/>
        <v>20.743344749999999</v>
      </c>
      <c r="AU101" s="16">
        <f t="shared" si="25"/>
        <v>21.963541499999998</v>
      </c>
      <c r="AV101" s="16">
        <f t="shared" si="25"/>
        <v>23.183738249999998</v>
      </c>
      <c r="AW101" s="16">
        <f t="shared" si="25"/>
        <v>24.403934999999997</v>
      </c>
      <c r="AX101" s="16">
        <f t="shared" si="25"/>
        <v>25.624131749999997</v>
      </c>
      <c r="AY101" s="16">
        <f t="shared" si="25"/>
        <v>26.844328499999996</v>
      </c>
      <c r="AZ101" s="16">
        <f t="shared" si="25"/>
        <v>28.064525249999996</v>
      </c>
      <c r="BA101" s="16">
        <f t="shared" si="25"/>
        <v>29.284721999999995</v>
      </c>
      <c r="BB101" s="16">
        <f t="shared" si="25"/>
        <v>30.504918749999998</v>
      </c>
      <c r="BC101" s="16">
        <f t="shared" si="25"/>
        <v>31.725115499999994</v>
      </c>
      <c r="BD101" s="16">
        <f t="shared" si="25"/>
        <v>32.945312249999994</v>
      </c>
      <c r="BE101" s="16">
        <f t="shared" si="25"/>
        <v>34.165508999999993</v>
      </c>
      <c r="BF101" s="16">
        <f t="shared" si="25"/>
        <v>35.385705749999993</v>
      </c>
      <c r="BG101" s="16">
        <f t="shared" si="25"/>
        <v>36.605902499999992</v>
      </c>
      <c r="BH101" s="16">
        <f t="shared" si="25"/>
        <v>37.826099249999992</v>
      </c>
      <c r="BI101" s="16">
        <f t="shared" si="25"/>
        <v>39.046295999999991</v>
      </c>
      <c r="BJ101" s="16">
        <f t="shared" si="25"/>
        <v>40.266492749999991</v>
      </c>
      <c r="BK101" s="16">
        <f t="shared" si="25"/>
        <v>41.486689499999997</v>
      </c>
      <c r="BL101" s="16">
        <f t="shared" si="25"/>
        <v>42.70688624999999</v>
      </c>
      <c r="BM101" s="16">
        <f t="shared" si="25"/>
        <v>43.927082999999989</v>
      </c>
      <c r="BN101" s="16">
        <f t="shared" si="25"/>
        <v>45.147279749999988</v>
      </c>
      <c r="BO101" s="16">
        <f t="shared" si="25"/>
        <v>46.367476499999995</v>
      </c>
      <c r="BP101" s="16">
        <f t="shared" si="25"/>
        <v>47.58767324999998</v>
      </c>
      <c r="BQ101" s="16">
        <f t="shared" si="25"/>
        <v>48.80786999999998</v>
      </c>
      <c r="BR101" s="16">
        <f t="shared" si="25"/>
        <v>50.028066749999986</v>
      </c>
      <c r="BS101" s="16">
        <f t="shared" si="25"/>
        <v>51.248263499999979</v>
      </c>
    </row>
    <row r="102" spans="1:71" x14ac:dyDescent="0.35">
      <c r="A102" s="15" t="str">
        <f t="shared" si="23"/>
        <v>Not in SYA</v>
      </c>
      <c r="B102" s="15" t="str">
        <f t="shared" si="23"/>
        <v>NEW-10486.4</v>
      </c>
      <c r="C102" s="15" t="str">
        <f t="shared" si="23"/>
        <v>ED-Transmission-Substation-Relay, Control &amp; RTU</v>
      </c>
      <c r="D102" s="15" t="str">
        <f t="shared" si="23"/>
        <v>T</v>
      </c>
      <c r="E102" s="15" t="str">
        <f t="shared" si="23"/>
        <v>NEW-10486</v>
      </c>
      <c r="F102" s="15" t="str">
        <f t="shared" si="23"/>
        <v>ED Solar - English Creek Solar</v>
      </c>
      <c r="G102" s="15" t="str">
        <f t="shared" si="23"/>
        <v>Electric Transmission Plant</v>
      </c>
      <c r="H102" s="15" t="str">
        <f t="shared" si="23"/>
        <v>Transmission Substation</v>
      </c>
      <c r="I102" s="15" t="str">
        <f t="shared" si="23"/>
        <v>ED Solar - English Creek Solar</v>
      </c>
      <c r="J102" s="15">
        <f t="shared" si="23"/>
        <v>202412</v>
      </c>
      <c r="K102" s="16">
        <f>SUM($K86:K86)/13</f>
        <v>0</v>
      </c>
      <c r="L102" s="16">
        <f>SUM($K86:L86)/13</f>
        <v>0</v>
      </c>
      <c r="M102" s="16">
        <f>SUM($K86:M86)/13</f>
        <v>0</v>
      </c>
      <c r="N102" s="16">
        <f>SUM($K86:N86)/13</f>
        <v>0</v>
      </c>
      <c r="O102" s="16">
        <f>SUM($K86:O86)/13</f>
        <v>0</v>
      </c>
      <c r="P102" s="16">
        <f>SUM($K86:P86)/13</f>
        <v>0</v>
      </c>
      <c r="Q102" s="16">
        <f>SUM($K86:Q86)/13</f>
        <v>0</v>
      </c>
      <c r="R102" s="16">
        <f>SUM($K86:R86)/13</f>
        <v>0</v>
      </c>
      <c r="S102" s="16">
        <f>SUM($K86:S86)/13</f>
        <v>0</v>
      </c>
      <c r="T102" s="16">
        <f>SUM($K86:T86)/13</f>
        <v>0</v>
      </c>
      <c r="U102" s="16">
        <f>SUM($K86:U86)/13</f>
        <v>0</v>
      </c>
      <c r="V102" s="16">
        <f>SUM($K86:V86)/13</f>
        <v>0</v>
      </c>
      <c r="W102" s="16">
        <f t="shared" si="26"/>
        <v>0</v>
      </c>
      <c r="X102" s="16">
        <f t="shared" si="26"/>
        <v>1.1037004038461538</v>
      </c>
      <c r="Y102" s="16">
        <f t="shared" si="26"/>
        <v>3.3111012115384613</v>
      </c>
      <c r="Z102" s="16">
        <f t="shared" si="26"/>
        <v>6.6222024230769225</v>
      </c>
      <c r="AA102" s="16">
        <f t="shared" si="26"/>
        <v>11.037004038461536</v>
      </c>
      <c r="AB102" s="16">
        <f t="shared" si="26"/>
        <v>16.555506057692305</v>
      </c>
      <c r="AC102" s="16">
        <f t="shared" si="26"/>
        <v>23.177708480769226</v>
      </c>
      <c r="AD102" s="16">
        <f t="shared" si="26"/>
        <v>30.903611307692305</v>
      </c>
      <c r="AE102" s="16">
        <f t="shared" si="26"/>
        <v>39.733214538461539</v>
      </c>
      <c r="AF102" s="16">
        <f t="shared" si="26"/>
        <v>49.666518173076923</v>
      </c>
      <c r="AG102" s="16">
        <f t="shared" si="25"/>
        <v>60.70352221153847</v>
      </c>
      <c r="AH102" s="16">
        <f t="shared" si="25"/>
        <v>72.844226653846164</v>
      </c>
      <c r="AI102" s="16">
        <f t="shared" si="25"/>
        <v>86.088631500000005</v>
      </c>
      <c r="AJ102" s="16">
        <f t="shared" si="25"/>
        <v>100.43673674999999</v>
      </c>
      <c r="AK102" s="16">
        <f t="shared" si="25"/>
        <v>114.78484200000001</v>
      </c>
      <c r="AL102" s="16">
        <f t="shared" si="25"/>
        <v>129.13294725</v>
      </c>
      <c r="AM102" s="16">
        <f t="shared" si="25"/>
        <v>143.4810525</v>
      </c>
      <c r="AN102" s="16">
        <f t="shared" si="25"/>
        <v>157.82915775000004</v>
      </c>
      <c r="AO102" s="16">
        <f t="shared" si="25"/>
        <v>172.17726300000001</v>
      </c>
      <c r="AP102" s="16">
        <f t="shared" si="25"/>
        <v>186.52536824999999</v>
      </c>
      <c r="AQ102" s="16">
        <f t="shared" si="25"/>
        <v>200.87347349999999</v>
      </c>
      <c r="AR102" s="16">
        <f t="shared" si="25"/>
        <v>215.22157875000005</v>
      </c>
      <c r="AS102" s="16">
        <f t="shared" si="25"/>
        <v>229.56968400000002</v>
      </c>
      <c r="AT102" s="16">
        <f t="shared" si="25"/>
        <v>243.91778925</v>
      </c>
      <c r="AU102" s="16">
        <f t="shared" si="25"/>
        <v>258.2658945</v>
      </c>
      <c r="AV102" s="16">
        <f t="shared" si="25"/>
        <v>272.61399975</v>
      </c>
      <c r="AW102" s="16">
        <f t="shared" si="25"/>
        <v>286.96210500000001</v>
      </c>
      <c r="AX102" s="16">
        <f t="shared" si="25"/>
        <v>301.31021025000001</v>
      </c>
      <c r="AY102" s="16">
        <f t="shared" si="25"/>
        <v>315.65831549999996</v>
      </c>
      <c r="AZ102" s="16">
        <f t="shared" si="25"/>
        <v>330.00642075000002</v>
      </c>
      <c r="BA102" s="16">
        <f t="shared" si="25"/>
        <v>344.35452600000002</v>
      </c>
      <c r="BB102" s="16">
        <f t="shared" si="25"/>
        <v>358.70263125000008</v>
      </c>
      <c r="BC102" s="16">
        <f t="shared" si="25"/>
        <v>373.05073650000003</v>
      </c>
      <c r="BD102" s="16">
        <f t="shared" si="25"/>
        <v>387.39884175000009</v>
      </c>
      <c r="BE102" s="16">
        <f t="shared" si="25"/>
        <v>401.74694700000003</v>
      </c>
      <c r="BF102" s="16">
        <f t="shared" si="25"/>
        <v>416.09505225000009</v>
      </c>
      <c r="BG102" s="16">
        <f t="shared" si="25"/>
        <v>430.4431575000001</v>
      </c>
      <c r="BH102" s="16">
        <f t="shared" si="25"/>
        <v>444.79126275000004</v>
      </c>
      <c r="BI102" s="16">
        <f t="shared" si="25"/>
        <v>459.13936800000005</v>
      </c>
      <c r="BJ102" s="16">
        <f t="shared" si="25"/>
        <v>473.48747324999999</v>
      </c>
      <c r="BK102" s="16">
        <f t="shared" si="25"/>
        <v>487.8355785</v>
      </c>
      <c r="BL102" s="16">
        <f t="shared" si="25"/>
        <v>502.18368375000006</v>
      </c>
      <c r="BM102" s="16">
        <f t="shared" si="25"/>
        <v>516.53178900000012</v>
      </c>
      <c r="BN102" s="16">
        <f t="shared" si="25"/>
        <v>530.87989425000001</v>
      </c>
      <c r="BO102" s="16">
        <f t="shared" si="25"/>
        <v>545.22799950000012</v>
      </c>
      <c r="BP102" s="16">
        <f t="shared" si="25"/>
        <v>559.57610475000013</v>
      </c>
      <c r="BQ102" s="16">
        <f t="shared" si="25"/>
        <v>573.92421000000002</v>
      </c>
      <c r="BR102" s="16">
        <f t="shared" si="25"/>
        <v>588.27231525000002</v>
      </c>
      <c r="BS102" s="16">
        <f t="shared" si="25"/>
        <v>602.62042049999991</v>
      </c>
    </row>
    <row r="103" spans="1:71" x14ac:dyDescent="0.35">
      <c r="A103" s="15" t="str">
        <f t="shared" si="23"/>
        <v>Not in SYA</v>
      </c>
      <c r="B103" s="15" t="str">
        <f t="shared" si="23"/>
        <v>NEW-10486.7</v>
      </c>
      <c r="C103" s="15" t="str">
        <f t="shared" si="23"/>
        <v>ED-Transmission-Substation-Equipment</v>
      </c>
      <c r="D103" s="15" t="str">
        <f t="shared" si="23"/>
        <v>T</v>
      </c>
      <c r="E103" s="15" t="str">
        <f t="shared" si="23"/>
        <v>NEW-10486</v>
      </c>
      <c r="F103" s="15" t="str">
        <f t="shared" si="23"/>
        <v>ED Solar - English Creek Solar</v>
      </c>
      <c r="G103" s="15" t="str">
        <f t="shared" si="23"/>
        <v>Electric Transmission Plant</v>
      </c>
      <c r="H103" s="15" t="str">
        <f t="shared" si="23"/>
        <v>Transmission Substation</v>
      </c>
      <c r="I103" s="15" t="str">
        <f t="shared" si="23"/>
        <v>ED Solar - English Creek Solar</v>
      </c>
      <c r="J103" s="15">
        <f t="shared" si="23"/>
        <v>202412</v>
      </c>
      <c r="K103" s="16">
        <f>SUM($K87:K87)/13</f>
        <v>0</v>
      </c>
      <c r="L103" s="16">
        <f>SUM($K87:L87)/13</f>
        <v>0</v>
      </c>
      <c r="M103" s="16">
        <f>SUM($K87:M87)/13</f>
        <v>0</v>
      </c>
      <c r="N103" s="16">
        <f>SUM($K87:N87)/13</f>
        <v>0</v>
      </c>
      <c r="O103" s="16">
        <f>SUM($K87:O87)/13</f>
        <v>0</v>
      </c>
      <c r="P103" s="16">
        <f>SUM($K87:P87)/13</f>
        <v>0</v>
      </c>
      <c r="Q103" s="16">
        <f>SUM($K87:Q87)/13</f>
        <v>0</v>
      </c>
      <c r="R103" s="16">
        <f>SUM($K87:R87)/13</f>
        <v>0</v>
      </c>
      <c r="S103" s="16">
        <f>SUM($K87:S87)/13</f>
        <v>0</v>
      </c>
      <c r="T103" s="16">
        <f>SUM($K87:T87)/13</f>
        <v>0</v>
      </c>
      <c r="U103" s="16">
        <f>SUM($K87:U87)/13</f>
        <v>0</v>
      </c>
      <c r="V103" s="16">
        <f>SUM($K87:V87)/13</f>
        <v>0</v>
      </c>
      <c r="W103" s="16">
        <f t="shared" si="26"/>
        <v>0</v>
      </c>
      <c r="X103" s="16">
        <f t="shared" si="26"/>
        <v>5.1487269230769232E-2</v>
      </c>
      <c r="Y103" s="16">
        <f t="shared" si="26"/>
        <v>0.15446180769230769</v>
      </c>
      <c r="Z103" s="16">
        <f t="shared" si="26"/>
        <v>0.30892361538461538</v>
      </c>
      <c r="AA103" s="16">
        <f t="shared" si="26"/>
        <v>0.51487269230769239</v>
      </c>
      <c r="AB103" s="16">
        <f t="shared" si="26"/>
        <v>0.77230903846153853</v>
      </c>
      <c r="AC103" s="16">
        <f t="shared" si="26"/>
        <v>1.0812326538461539</v>
      </c>
      <c r="AD103" s="16">
        <f t="shared" si="26"/>
        <v>1.4416435384615385</v>
      </c>
      <c r="AE103" s="16">
        <f t="shared" si="26"/>
        <v>1.8535416923076922</v>
      </c>
      <c r="AF103" s="16">
        <f t="shared" si="26"/>
        <v>2.3169271153846149</v>
      </c>
      <c r="AG103" s="16">
        <f t="shared" si="25"/>
        <v>2.831799807692307</v>
      </c>
      <c r="AH103" s="16">
        <f t="shared" si="25"/>
        <v>3.3981597692307686</v>
      </c>
      <c r="AI103" s="16">
        <f t="shared" si="25"/>
        <v>4.0160069999999992</v>
      </c>
      <c r="AJ103" s="16">
        <f t="shared" si="25"/>
        <v>4.6853414999999989</v>
      </c>
      <c r="AK103" s="16">
        <f t="shared" si="25"/>
        <v>5.3546759999999987</v>
      </c>
      <c r="AL103" s="16">
        <f t="shared" si="25"/>
        <v>6.0240104999999984</v>
      </c>
      <c r="AM103" s="16">
        <f t="shared" si="25"/>
        <v>6.6933449999999981</v>
      </c>
      <c r="AN103" s="16">
        <f t="shared" si="25"/>
        <v>7.3626794999999987</v>
      </c>
      <c r="AO103" s="16">
        <f t="shared" si="25"/>
        <v>8.0320139999999967</v>
      </c>
      <c r="AP103" s="16">
        <f t="shared" si="25"/>
        <v>8.7013484999999982</v>
      </c>
      <c r="AQ103" s="16">
        <f t="shared" si="25"/>
        <v>9.3706829999999979</v>
      </c>
      <c r="AR103" s="16">
        <f t="shared" si="25"/>
        <v>10.040017499999998</v>
      </c>
      <c r="AS103" s="16">
        <f t="shared" si="25"/>
        <v>10.709351999999996</v>
      </c>
      <c r="AT103" s="16">
        <f t="shared" si="25"/>
        <v>11.378686499999995</v>
      </c>
      <c r="AU103" s="16">
        <f t="shared" si="25"/>
        <v>12.048020999999997</v>
      </c>
      <c r="AV103" s="16">
        <f t="shared" si="25"/>
        <v>12.717355499999996</v>
      </c>
      <c r="AW103" s="16">
        <f t="shared" si="25"/>
        <v>13.386689999999996</v>
      </c>
      <c r="AX103" s="16">
        <f t="shared" si="25"/>
        <v>14.056024499999998</v>
      </c>
      <c r="AY103" s="16">
        <f t="shared" si="25"/>
        <v>14.725358999999996</v>
      </c>
      <c r="AZ103" s="16">
        <f t="shared" si="25"/>
        <v>15.394693499999999</v>
      </c>
      <c r="BA103" s="16">
        <f t="shared" si="25"/>
        <v>16.064028</v>
      </c>
      <c r="BB103" s="16">
        <f t="shared" si="25"/>
        <v>16.733362499999998</v>
      </c>
      <c r="BC103" s="16">
        <f t="shared" si="25"/>
        <v>17.402697</v>
      </c>
      <c r="BD103" s="16">
        <f t="shared" si="25"/>
        <v>18.072031500000001</v>
      </c>
      <c r="BE103" s="16">
        <f t="shared" si="25"/>
        <v>18.741366000000003</v>
      </c>
      <c r="BF103" s="16">
        <f t="shared" si="25"/>
        <v>19.410700500000004</v>
      </c>
      <c r="BG103" s="16">
        <f t="shared" si="25"/>
        <v>20.080035000000009</v>
      </c>
      <c r="BH103" s="16">
        <f t="shared" si="25"/>
        <v>20.749369500000007</v>
      </c>
      <c r="BI103" s="16">
        <f t="shared" si="25"/>
        <v>21.418704000000009</v>
      </c>
      <c r="BJ103" s="16">
        <f t="shared" si="25"/>
        <v>22.088038500000014</v>
      </c>
      <c r="BK103" s="16">
        <f t="shared" si="25"/>
        <v>22.757373000000012</v>
      </c>
      <c r="BL103" s="16">
        <f t="shared" si="25"/>
        <v>23.426707500000017</v>
      </c>
      <c r="BM103" s="16">
        <f t="shared" si="25"/>
        <v>24.096042000000015</v>
      </c>
      <c r="BN103" s="16">
        <f t="shared" si="25"/>
        <v>24.765376500000016</v>
      </c>
      <c r="BO103" s="16">
        <f t="shared" si="25"/>
        <v>25.434711000000018</v>
      </c>
      <c r="BP103" s="16">
        <f t="shared" si="25"/>
        <v>26.104045500000019</v>
      </c>
      <c r="BQ103" s="16">
        <f t="shared" si="25"/>
        <v>26.773380000000024</v>
      </c>
      <c r="BR103" s="16">
        <f t="shared" si="25"/>
        <v>27.442714500000026</v>
      </c>
      <c r="BS103" s="16">
        <f t="shared" si="25"/>
        <v>28.11204900000002</v>
      </c>
    </row>
    <row r="104" spans="1:71" x14ac:dyDescent="0.35">
      <c r="A104" s="15" t="str">
        <f t="shared" si="23"/>
        <v>Not in SYA</v>
      </c>
      <c r="B104" s="15" t="str">
        <f t="shared" si="23"/>
        <v>NEW-10607</v>
      </c>
      <c r="C104" s="15" t="str">
        <f t="shared" si="23"/>
        <v>CLEAN ENERGY &amp; EMERGING TECHNOLOGIES</v>
      </c>
      <c r="D104" s="15">
        <f t="shared" si="23"/>
        <v>34399</v>
      </c>
      <c r="E104" s="15" t="str">
        <f t="shared" si="23"/>
        <v>NEW-10607</v>
      </c>
      <c r="F104" s="15" t="str">
        <f t="shared" si="23"/>
        <v>English Creek Solar Development</v>
      </c>
      <c r="G104" s="15" t="str">
        <f t="shared" si="23"/>
        <v>Electric Other Production Plant</v>
      </c>
      <c r="H104" s="15" t="str">
        <f t="shared" si="23"/>
        <v>English Creek Solar</v>
      </c>
      <c r="I104" s="15" t="str">
        <f t="shared" si="23"/>
        <v>English Creek Solar Development</v>
      </c>
      <c r="J104" s="15">
        <f t="shared" si="23"/>
        <v>202412</v>
      </c>
      <c r="K104" s="16">
        <f>SUM($K88:K88)/13</f>
        <v>0</v>
      </c>
      <c r="L104" s="16">
        <f>SUM($K88:L88)/13</f>
        <v>0</v>
      </c>
      <c r="M104" s="16">
        <f>SUM($K88:M88)/13</f>
        <v>0</v>
      </c>
      <c r="N104" s="16">
        <f>SUM($K88:N88)/13</f>
        <v>0</v>
      </c>
      <c r="O104" s="16">
        <f>SUM($K88:O88)/13</f>
        <v>0</v>
      </c>
      <c r="P104" s="16">
        <f>SUM($K88:P88)/13</f>
        <v>0</v>
      </c>
      <c r="Q104" s="16">
        <f>SUM($K88:Q88)/13</f>
        <v>0</v>
      </c>
      <c r="R104" s="16">
        <f>SUM($K88:R88)/13</f>
        <v>0</v>
      </c>
      <c r="S104" s="16">
        <f>SUM($K88:S88)/13</f>
        <v>0</v>
      </c>
      <c r="T104" s="16">
        <f>SUM($K88:T88)/13</f>
        <v>0</v>
      </c>
      <c r="U104" s="16">
        <f>SUM($K88:U88)/13</f>
        <v>0</v>
      </c>
      <c r="V104" s="16">
        <f>SUM($K88:V88)/13</f>
        <v>0</v>
      </c>
      <c r="W104" s="16">
        <f t="shared" si="26"/>
        <v>0</v>
      </c>
      <c r="X104" s="16">
        <f t="shared" si="26"/>
        <v>0.19736101923076926</v>
      </c>
      <c r="Y104" s="16">
        <f t="shared" si="26"/>
        <v>0.59208305769230773</v>
      </c>
      <c r="Z104" s="16">
        <f t="shared" si="26"/>
        <v>1.1841661153846155</v>
      </c>
      <c r="AA104" s="16">
        <f t="shared" si="26"/>
        <v>1.9736101923076925</v>
      </c>
      <c r="AB104" s="16">
        <f t="shared" si="26"/>
        <v>2.9604152884615385</v>
      </c>
      <c r="AC104" s="16">
        <f t="shared" si="26"/>
        <v>4.1445814038461544</v>
      </c>
      <c r="AD104" s="16">
        <f t="shared" si="26"/>
        <v>5.5261085384615392</v>
      </c>
      <c r="AE104" s="16">
        <f t="shared" si="26"/>
        <v>7.1049966923076937</v>
      </c>
      <c r="AF104" s="16">
        <f t="shared" si="26"/>
        <v>8.8812458653846171</v>
      </c>
      <c r="AG104" s="16">
        <f t="shared" si="25"/>
        <v>10.854856057692309</v>
      </c>
      <c r="AH104" s="16">
        <f t="shared" si="25"/>
        <v>13.025827269230771</v>
      </c>
      <c r="AI104" s="16">
        <f t="shared" si="25"/>
        <v>15.394159500000001</v>
      </c>
      <c r="AJ104" s="16">
        <f t="shared" si="25"/>
        <v>17.95985275</v>
      </c>
      <c r="AK104" s="16">
        <f t="shared" si="25"/>
        <v>20.525546000000002</v>
      </c>
      <c r="AL104" s="16">
        <f t="shared" si="25"/>
        <v>23.091239250000001</v>
      </c>
      <c r="AM104" s="16">
        <f t="shared" si="25"/>
        <v>25.6569325</v>
      </c>
      <c r="AN104" s="16">
        <f t="shared" si="25"/>
        <v>28.222625749999999</v>
      </c>
      <c r="AO104" s="16">
        <f t="shared" si="25"/>
        <v>30.788318999999998</v>
      </c>
      <c r="AP104" s="16">
        <f t="shared" si="25"/>
        <v>33.354012249999997</v>
      </c>
      <c r="AQ104" s="16">
        <f t="shared" si="25"/>
        <v>35.919705500000006</v>
      </c>
      <c r="AR104" s="16">
        <f t="shared" si="25"/>
        <v>38.485398750000009</v>
      </c>
      <c r="AS104" s="16">
        <f t="shared" si="25"/>
        <v>41.051092000000004</v>
      </c>
      <c r="AT104" s="16">
        <f t="shared" si="25"/>
        <v>43.616785250000014</v>
      </c>
      <c r="AU104" s="16">
        <f t="shared" si="25"/>
        <v>46.182478500000009</v>
      </c>
      <c r="AV104" s="16">
        <f t="shared" si="25"/>
        <v>48.748171750000012</v>
      </c>
      <c r="AW104" s="16">
        <f t="shared" si="25"/>
        <v>51.313865000000007</v>
      </c>
      <c r="AX104" s="16">
        <f t="shared" si="25"/>
        <v>53.879558250000017</v>
      </c>
      <c r="AY104" s="16">
        <f t="shared" si="25"/>
        <v>56.445251500000012</v>
      </c>
      <c r="AZ104" s="16">
        <f t="shared" si="25"/>
        <v>59.010944750000021</v>
      </c>
      <c r="BA104" s="16">
        <f t="shared" si="25"/>
        <v>61.576638000000017</v>
      </c>
      <c r="BB104" s="16">
        <f t="shared" si="25"/>
        <v>64.142331250000012</v>
      </c>
      <c r="BC104" s="16">
        <f t="shared" si="25"/>
        <v>66.708024500000008</v>
      </c>
      <c r="BD104" s="16">
        <f t="shared" si="25"/>
        <v>69.273717750000003</v>
      </c>
      <c r="BE104" s="16">
        <f t="shared" si="25"/>
        <v>71.839410999999998</v>
      </c>
      <c r="BF104" s="16">
        <f t="shared" si="25"/>
        <v>74.405104249999994</v>
      </c>
      <c r="BG104" s="16">
        <f t="shared" si="25"/>
        <v>76.970797500000003</v>
      </c>
      <c r="BH104" s="16">
        <f t="shared" si="25"/>
        <v>79.536490749999999</v>
      </c>
      <c r="BI104" s="16">
        <f t="shared" si="25"/>
        <v>82.102183999999994</v>
      </c>
      <c r="BJ104" s="16">
        <f t="shared" si="25"/>
        <v>84.667877250000004</v>
      </c>
      <c r="BK104" s="16">
        <f t="shared" si="25"/>
        <v>87.233570499999985</v>
      </c>
      <c r="BL104" s="16">
        <f t="shared" si="25"/>
        <v>89.799263749999994</v>
      </c>
      <c r="BM104" s="16">
        <f t="shared" si="25"/>
        <v>92.364956999999976</v>
      </c>
      <c r="BN104" s="16">
        <f t="shared" si="25"/>
        <v>94.930650249999971</v>
      </c>
      <c r="BO104" s="16">
        <f t="shared" si="25"/>
        <v>97.496343499999952</v>
      </c>
      <c r="BP104" s="16">
        <f t="shared" si="25"/>
        <v>100.06203674999996</v>
      </c>
      <c r="BQ104" s="16">
        <f t="shared" si="25"/>
        <v>102.62772999999994</v>
      </c>
      <c r="BR104" s="16">
        <f t="shared" si="25"/>
        <v>105.19342324999994</v>
      </c>
      <c r="BS104" s="16">
        <f t="shared" si="25"/>
        <v>107.75911649999996</v>
      </c>
    </row>
    <row r="106" spans="1:71" ht="15" thickBot="1" x14ac:dyDescent="0.4">
      <c r="C106" s="15"/>
      <c r="D106" s="50"/>
      <c r="J106" s="52" t="s">
        <v>165</v>
      </c>
      <c r="K106" s="73">
        <f t="shared" ref="K106:BS106" si="27">SUM(K95:K105)</f>
        <v>0</v>
      </c>
      <c r="L106" s="73">
        <f t="shared" si="27"/>
        <v>0</v>
      </c>
      <c r="M106" s="73">
        <f t="shared" si="27"/>
        <v>0</v>
      </c>
      <c r="N106" s="73">
        <f t="shared" si="27"/>
        <v>0</v>
      </c>
      <c r="O106" s="73">
        <f t="shared" si="27"/>
        <v>0</v>
      </c>
      <c r="P106" s="73">
        <f t="shared" si="27"/>
        <v>0</v>
      </c>
      <c r="Q106" s="73">
        <f t="shared" si="27"/>
        <v>0</v>
      </c>
      <c r="R106" s="73">
        <f t="shared" si="27"/>
        <v>0</v>
      </c>
      <c r="S106" s="73">
        <f t="shared" si="27"/>
        <v>0</v>
      </c>
      <c r="T106" s="73">
        <f t="shared" si="27"/>
        <v>0</v>
      </c>
      <c r="U106" s="73">
        <f t="shared" si="27"/>
        <v>0</v>
      </c>
      <c r="V106" s="73">
        <f t="shared" si="27"/>
        <v>0</v>
      </c>
      <c r="W106" s="73">
        <f t="shared" si="27"/>
        <v>0</v>
      </c>
      <c r="X106" s="73">
        <f t="shared" si="27"/>
        <v>9087.3812137628229</v>
      </c>
      <c r="Y106" s="73">
        <f t="shared" si="27"/>
        <v>28185.383907903852</v>
      </c>
      <c r="Z106" s="73">
        <f t="shared" si="27"/>
        <v>57305.924682134624</v>
      </c>
      <c r="AA106" s="73">
        <f t="shared" si="27"/>
        <v>96449.003536455159</v>
      </c>
      <c r="AB106" s="73">
        <f t="shared" si="27"/>
        <v>145614.62047086543</v>
      </c>
      <c r="AC106" s="73">
        <f t="shared" si="27"/>
        <v>204802.77548536548</v>
      </c>
      <c r="AD106" s="73">
        <f t="shared" si="27"/>
        <v>274013.46857995522</v>
      </c>
      <c r="AE106" s="73">
        <f t="shared" si="27"/>
        <v>353246.69975463481</v>
      </c>
      <c r="AF106" s="73">
        <f t="shared" si="27"/>
        <v>442502.46900940401</v>
      </c>
      <c r="AG106" s="73">
        <f t="shared" si="27"/>
        <v>541780.77634426299</v>
      </c>
      <c r="AH106" s="73">
        <f t="shared" si="27"/>
        <v>651081.62175921188</v>
      </c>
      <c r="AI106" s="73">
        <f t="shared" si="27"/>
        <v>770405.00525425037</v>
      </c>
      <c r="AJ106" s="73">
        <f t="shared" si="27"/>
        <v>899750.92682937859</v>
      </c>
      <c r="AK106" s="73">
        <f t="shared" si="27"/>
        <v>1030032.0052708338</v>
      </c>
      <c r="AL106" s="73">
        <f t="shared" si="27"/>
        <v>1160325.0003120005</v>
      </c>
      <c r="AM106" s="73">
        <f t="shared" si="27"/>
        <v>1290617.9953531672</v>
      </c>
      <c r="AN106" s="73">
        <f t="shared" si="27"/>
        <v>1420910.9903943336</v>
      </c>
      <c r="AO106" s="73">
        <f t="shared" si="27"/>
        <v>1551203.9854355007</v>
      </c>
      <c r="AP106" s="73">
        <f t="shared" si="27"/>
        <v>1681496.9804766672</v>
      </c>
      <c r="AQ106" s="73">
        <f t="shared" si="27"/>
        <v>1811789.9755178341</v>
      </c>
      <c r="AR106" s="73">
        <f t="shared" si="27"/>
        <v>1942082.970559001</v>
      </c>
      <c r="AS106" s="73">
        <f t="shared" si="27"/>
        <v>2072375.9656001676</v>
      </c>
      <c r="AT106" s="73">
        <f t="shared" si="27"/>
        <v>2202668.9606413343</v>
      </c>
      <c r="AU106" s="73">
        <f t="shared" si="27"/>
        <v>2332961.9556825007</v>
      </c>
      <c r="AV106" s="73">
        <f t="shared" si="27"/>
        <v>2463254.9507236676</v>
      </c>
      <c r="AW106" s="73">
        <f t="shared" si="27"/>
        <v>2593547.9457648345</v>
      </c>
      <c r="AX106" s="73">
        <f t="shared" si="27"/>
        <v>2723840.9408060005</v>
      </c>
      <c r="AY106" s="73">
        <f t="shared" si="27"/>
        <v>2854133.9358471669</v>
      </c>
      <c r="AZ106" s="73">
        <f t="shared" si="27"/>
        <v>2984426.9308883352</v>
      </c>
      <c r="BA106" s="73">
        <f t="shared" si="27"/>
        <v>3114719.9259295017</v>
      </c>
      <c r="BB106" s="73">
        <f t="shared" si="27"/>
        <v>3245012.9209706681</v>
      </c>
      <c r="BC106" s="73">
        <f t="shared" si="27"/>
        <v>3375305.9160118354</v>
      </c>
      <c r="BD106" s="73">
        <f t="shared" si="27"/>
        <v>3505598.9110530014</v>
      </c>
      <c r="BE106" s="73">
        <f t="shared" si="27"/>
        <v>3635891.9060941678</v>
      </c>
      <c r="BF106" s="73">
        <f t="shared" si="27"/>
        <v>3766184.9011353352</v>
      </c>
      <c r="BG106" s="73">
        <f t="shared" si="27"/>
        <v>3896477.896176503</v>
      </c>
      <c r="BH106" s="73">
        <f t="shared" si="27"/>
        <v>4026770.8912176695</v>
      </c>
      <c r="BI106" s="73">
        <f t="shared" si="27"/>
        <v>4157063.886258835</v>
      </c>
      <c r="BJ106" s="73">
        <f t="shared" si="27"/>
        <v>4287356.8813000033</v>
      </c>
      <c r="BK106" s="73">
        <f t="shared" si="27"/>
        <v>4417649.8763411688</v>
      </c>
      <c r="BL106" s="73">
        <f t="shared" si="27"/>
        <v>4547942.8713823361</v>
      </c>
      <c r="BM106" s="73">
        <f t="shared" si="27"/>
        <v>4678235.8664235016</v>
      </c>
      <c r="BN106" s="73">
        <f t="shared" si="27"/>
        <v>4808528.861464669</v>
      </c>
      <c r="BO106" s="73">
        <f t="shared" si="27"/>
        <v>4938821.8565058354</v>
      </c>
      <c r="BP106" s="73">
        <f t="shared" si="27"/>
        <v>5069114.8515470019</v>
      </c>
      <c r="BQ106" s="73">
        <f t="shared" si="27"/>
        <v>5199407.8465881692</v>
      </c>
      <c r="BR106" s="73">
        <f t="shared" si="27"/>
        <v>5329700.8416293357</v>
      </c>
      <c r="BS106" s="73">
        <f t="shared" si="27"/>
        <v>5459993.8366705021</v>
      </c>
    </row>
    <row r="107" spans="1:71" ht="15" thickTop="1" x14ac:dyDescent="0.35">
      <c r="C107" s="15"/>
      <c r="D107" s="50"/>
      <c r="J107" s="50"/>
      <c r="K107" s="50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B9DE4-7116-4B25-BC7E-33F5FFC97B77}">
  <sheetPr>
    <tabColor theme="7" tint="0.59999389629810485"/>
  </sheetPr>
  <dimension ref="A1:BS83"/>
  <sheetViews>
    <sheetView topLeftCell="B1" zoomScale="80" zoomScaleNormal="80" workbookViewId="0">
      <selection activeCell="E19" sqref="E19:E21"/>
    </sheetView>
  </sheetViews>
  <sheetFormatPr defaultColWidth="9.26953125" defaultRowHeight="14.5" x14ac:dyDescent="0.35"/>
  <cols>
    <col min="1" max="1" width="35" style="51" bestFit="1" customWidth="1"/>
    <col min="2" max="6" width="13.453125" style="51" customWidth="1"/>
    <col min="7" max="7" width="36.26953125" style="51" bestFit="1" customWidth="1"/>
    <col min="8" max="9" width="13.453125" style="51" customWidth="1"/>
    <col min="10" max="10" width="34.7265625" style="51" bestFit="1" customWidth="1"/>
    <col min="11" max="11" width="13.453125" style="51" customWidth="1"/>
    <col min="12" max="22" width="9.453125" style="51" bestFit="1" customWidth="1"/>
    <col min="23" max="34" width="12.54296875" style="51" bestFit="1" customWidth="1"/>
    <col min="35" max="35" width="14.26953125" style="51" bestFit="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430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'Wave 3 FFD Solar'!W35</f>
        <v>0</v>
      </c>
      <c r="D4" s="16">
        <f>'Wave 3 FFD Solar'!AI35</f>
        <v>121898345.64000002</v>
      </c>
      <c r="E4" s="16">
        <f>'Wave 3 FFD Solar'!AU35</f>
        <v>125289402.56</v>
      </c>
      <c r="F4" s="16">
        <f>'Wave 3 FFD Solar'!BG35</f>
        <v>125289402.56</v>
      </c>
      <c r="G4"/>
      <c r="I4" s="16">
        <f>E4-D4</f>
        <v>3391056.9199999869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'Wave 3 FFD Solar'!W70</f>
        <v>0</v>
      </c>
      <c r="D5" s="16">
        <f>'Wave 3 FFD Solar'!AI70</f>
        <v>0</v>
      </c>
      <c r="E5" s="16">
        <f>'Wave 3 FFD Solar'!AU70</f>
        <v>3587292.6763480003</v>
      </c>
      <c r="F5" s="16">
        <f>'Wave 3 FFD Solar'!BG70</f>
        <v>7270371.7096840004</v>
      </c>
      <c r="G5"/>
      <c r="K5"/>
    </row>
    <row r="6" spans="1:71" ht="15" thickBot="1" x14ac:dyDescent="0.4">
      <c r="B6" s="52" t="s">
        <v>130</v>
      </c>
      <c r="C6" s="55">
        <f>C4-C5</f>
        <v>0</v>
      </c>
      <c r="D6" s="55">
        <f>D4-D5</f>
        <v>121898345.64000002</v>
      </c>
      <c r="E6" s="55">
        <f>E4-E5</f>
        <v>121702109.883652</v>
      </c>
      <c r="F6" s="55">
        <f>F4-F5</f>
        <v>118019030.850316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'Wave 3 FFD Solar'!W47</f>
        <v>0</v>
      </c>
      <c r="D8" s="16">
        <f>'Wave 3 FFD Solar'!AI47</f>
        <v>9376795.8184615392</v>
      </c>
      <c r="E8" s="16">
        <f>'Wave 3 FFD Solar'!AU47</f>
        <v>122681196.78769231</v>
      </c>
      <c r="F8" s="16">
        <f>'Wave 3 FFD Solar'!BG47</f>
        <v>125289402.56</v>
      </c>
      <c r="G8"/>
      <c r="I8" s="16">
        <f>E8-D8</f>
        <v>113304400.96923077</v>
      </c>
      <c r="J8" s="16">
        <f>F8-E8</f>
        <v>2608205.772307694</v>
      </c>
      <c r="K8"/>
    </row>
    <row r="9" spans="1:71" x14ac:dyDescent="0.35">
      <c r="A9" s="52" t="s">
        <v>131</v>
      </c>
      <c r="B9" s="52" t="s">
        <v>129</v>
      </c>
      <c r="C9" s="16">
        <f>'Wave 3 FFD Solar'!W82</f>
        <v>0</v>
      </c>
      <c r="D9" s="16">
        <f>'Wave 3 FFD Solar'!AI82</f>
        <v>0</v>
      </c>
      <c r="E9" s="16">
        <f>'Wave 3 FFD Solar'!AU82</f>
        <v>1791522.8039278463</v>
      </c>
      <c r="F9" s="16">
        <f>'Wave 3 FFD Solar'!BG82</f>
        <v>5428832.193016002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0</v>
      </c>
      <c r="D10" s="77">
        <f>D8-D9</f>
        <v>9376795.8184615392</v>
      </c>
      <c r="E10" s="55">
        <f>E8-E9</f>
        <v>120889673.98376447</v>
      </c>
      <c r="F10" s="55">
        <f>F8-F9</f>
        <v>119860570.36698399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'Wave 3 FFD Solar'!W59</f>
        <v>0</v>
      </c>
      <c r="D12" s="16">
        <f>'Wave 3 FFD Solar'!AI59</f>
        <v>0</v>
      </c>
      <c r="E12" s="16">
        <f>'Wave 3 FFD Solar'!AU59</f>
        <v>3587292.6763479994</v>
      </c>
      <c r="F12" s="16">
        <f>'Wave 3 FFD Solar'!BG59</f>
        <v>3683079.033336001</v>
      </c>
      <c r="G12"/>
      <c r="I12" s="16">
        <f>E12-D12</f>
        <v>3587292.6763479994</v>
      </c>
      <c r="J12" s="16">
        <f>F12-E12</f>
        <v>95786.356988001615</v>
      </c>
      <c r="K12"/>
    </row>
    <row r="14" spans="1:71" x14ac:dyDescent="0.35">
      <c r="D14" s="79">
        <f>+D4-C4</f>
        <v>121898345.64000002</v>
      </c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67">
        <v>300</v>
      </c>
      <c r="F15" s="67" t="s">
        <v>137</v>
      </c>
      <c r="G15" s="6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442</v>
      </c>
      <c r="B16" s="60" t="s">
        <v>466</v>
      </c>
      <c r="C16" s="61" t="s">
        <v>145</v>
      </c>
      <c r="D16" s="61" t="s">
        <v>146</v>
      </c>
      <c r="E16" s="82">
        <v>34399</v>
      </c>
      <c r="F16" s="82" t="s">
        <v>467</v>
      </c>
      <c r="G16" s="82" t="s">
        <v>468</v>
      </c>
      <c r="H16" s="63" t="s">
        <v>148</v>
      </c>
      <c r="I16" s="63" t="s">
        <v>469</v>
      </c>
      <c r="J16" s="63" t="s">
        <v>468</v>
      </c>
      <c r="K16" s="64">
        <v>202612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1997426.9200000025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442</v>
      </c>
      <c r="B17" s="60" t="s">
        <v>470</v>
      </c>
      <c r="C17" s="61" t="s">
        <v>145</v>
      </c>
      <c r="D17" s="61" t="s">
        <v>146</v>
      </c>
      <c r="E17" s="82">
        <v>34399</v>
      </c>
      <c r="F17" s="82" t="s">
        <v>471</v>
      </c>
      <c r="G17" s="82" t="s">
        <v>472</v>
      </c>
      <c r="H17" s="63" t="s">
        <v>174</v>
      </c>
      <c r="I17" s="63" t="s">
        <v>469</v>
      </c>
      <c r="J17" s="63" t="s">
        <v>472</v>
      </c>
      <c r="K17" s="64">
        <v>202612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292088.28999999864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ht="13.9" customHeight="1" x14ac:dyDescent="0.35">
      <c r="A18" s="15" t="s">
        <v>442</v>
      </c>
      <c r="B18" s="60" t="s">
        <v>473</v>
      </c>
      <c r="C18" s="61" t="s">
        <v>145</v>
      </c>
      <c r="D18" s="61" t="s">
        <v>146</v>
      </c>
      <c r="E18" s="82">
        <v>34399</v>
      </c>
      <c r="F18" s="82" t="s">
        <v>471</v>
      </c>
      <c r="G18" s="82" t="s">
        <v>472</v>
      </c>
      <c r="H18" s="63" t="s">
        <v>148</v>
      </c>
      <c r="I18" s="63" t="s">
        <v>469</v>
      </c>
      <c r="J18" s="63" t="s">
        <v>472</v>
      </c>
      <c r="K18" s="64">
        <v>202612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328290.71000000014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442</v>
      </c>
      <c r="B19" s="60" t="s">
        <v>474</v>
      </c>
      <c r="C19" s="61" t="s">
        <v>145</v>
      </c>
      <c r="D19" s="61" t="s">
        <v>235</v>
      </c>
      <c r="E19" s="82">
        <v>34099</v>
      </c>
      <c r="F19" s="82" t="s">
        <v>474</v>
      </c>
      <c r="G19" s="82" t="s">
        <v>475</v>
      </c>
      <c r="H19" s="63" t="s">
        <v>148</v>
      </c>
      <c r="I19" s="63" t="s">
        <v>469</v>
      </c>
      <c r="J19" s="63" t="s">
        <v>475</v>
      </c>
      <c r="K19" s="64">
        <v>202512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15362126.26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442</v>
      </c>
      <c r="B20" s="60" t="s">
        <v>476</v>
      </c>
      <c r="C20" s="61" t="s">
        <v>145</v>
      </c>
      <c r="D20" s="61" t="s">
        <v>235</v>
      </c>
      <c r="E20" s="82">
        <v>34399</v>
      </c>
      <c r="F20" s="82" t="s">
        <v>476</v>
      </c>
      <c r="G20" s="82" t="s">
        <v>477</v>
      </c>
      <c r="H20" s="63" t="s">
        <v>148</v>
      </c>
      <c r="I20" s="63" t="s">
        <v>469</v>
      </c>
      <c r="J20" s="63" t="s">
        <v>477</v>
      </c>
      <c r="K20" s="64">
        <v>202512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100964984.35000001</v>
      </c>
      <c r="AJ20" s="16">
        <v>150000</v>
      </c>
      <c r="AK20" s="16">
        <v>150000</v>
      </c>
      <c r="AL20" s="16">
        <v>150000</v>
      </c>
      <c r="AM20" s="16">
        <v>173251</v>
      </c>
      <c r="AN20" s="16">
        <v>50000</v>
      </c>
      <c r="AO20" s="16">
        <v>50000</v>
      </c>
      <c r="AP20" s="16">
        <v>50000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442</v>
      </c>
      <c r="B21" s="60" t="s">
        <v>478</v>
      </c>
      <c r="C21" s="61" t="s">
        <v>145</v>
      </c>
      <c r="D21" s="61" t="s">
        <v>235</v>
      </c>
      <c r="E21" s="82" t="s">
        <v>178</v>
      </c>
      <c r="F21" s="82" t="s">
        <v>478</v>
      </c>
      <c r="G21" s="82" t="s">
        <v>479</v>
      </c>
      <c r="H21" s="63" t="s">
        <v>181</v>
      </c>
      <c r="I21" s="63" t="s">
        <v>182</v>
      </c>
      <c r="J21" s="63" t="s">
        <v>479</v>
      </c>
      <c r="K21" s="64">
        <v>202512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5571235.0300000003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E22" s="50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</row>
    <row r="23" spans="1:71" ht="15" thickBot="1" x14ac:dyDescent="0.4">
      <c r="E23" s="50"/>
      <c r="J23" s="52" t="s">
        <v>153</v>
      </c>
      <c r="K23" s="65" t="s">
        <v>154</v>
      </c>
      <c r="L23" s="55">
        <f t="shared" ref="L23:AQ23" si="0">SUM(L16:L22)</f>
        <v>0</v>
      </c>
      <c r="M23" s="55">
        <f t="shared" si="0"/>
        <v>0</v>
      </c>
      <c r="N23" s="55">
        <f t="shared" si="0"/>
        <v>0</v>
      </c>
      <c r="O23" s="55">
        <f t="shared" si="0"/>
        <v>0</v>
      </c>
      <c r="P23" s="55">
        <f t="shared" si="0"/>
        <v>0</v>
      </c>
      <c r="Q23" s="55">
        <f t="shared" si="0"/>
        <v>0</v>
      </c>
      <c r="R23" s="55">
        <f t="shared" si="0"/>
        <v>0</v>
      </c>
      <c r="S23" s="55">
        <f t="shared" si="0"/>
        <v>0</v>
      </c>
      <c r="T23" s="55">
        <f t="shared" si="0"/>
        <v>0</v>
      </c>
      <c r="U23" s="55">
        <f t="shared" si="0"/>
        <v>0</v>
      </c>
      <c r="V23" s="55">
        <f t="shared" si="0"/>
        <v>0</v>
      </c>
      <c r="W23" s="55">
        <f t="shared" si="0"/>
        <v>0</v>
      </c>
      <c r="X23" s="55">
        <f t="shared" si="0"/>
        <v>0</v>
      </c>
      <c r="Y23" s="55">
        <f t="shared" si="0"/>
        <v>0</v>
      </c>
      <c r="Z23" s="55">
        <f t="shared" si="0"/>
        <v>0</v>
      </c>
      <c r="AA23" s="55">
        <f t="shared" si="0"/>
        <v>0</v>
      </c>
      <c r="AB23" s="55">
        <f t="shared" si="0"/>
        <v>0</v>
      </c>
      <c r="AC23" s="55">
        <f t="shared" si="0"/>
        <v>0</v>
      </c>
      <c r="AD23" s="55">
        <f t="shared" si="0"/>
        <v>0</v>
      </c>
      <c r="AE23" s="55">
        <f t="shared" si="0"/>
        <v>0</v>
      </c>
      <c r="AF23" s="55">
        <f t="shared" si="0"/>
        <v>0</v>
      </c>
      <c r="AG23" s="55">
        <f t="shared" si="0"/>
        <v>0</v>
      </c>
      <c r="AH23" s="55">
        <f t="shared" si="0"/>
        <v>0</v>
      </c>
      <c r="AI23" s="55">
        <f t="shared" si="0"/>
        <v>121898345.64000002</v>
      </c>
      <c r="AJ23" s="55">
        <f t="shared" si="0"/>
        <v>150000</v>
      </c>
      <c r="AK23" s="55">
        <f t="shared" si="0"/>
        <v>150000</v>
      </c>
      <c r="AL23" s="55">
        <f t="shared" si="0"/>
        <v>150000</v>
      </c>
      <c r="AM23" s="55">
        <f t="shared" si="0"/>
        <v>173251</v>
      </c>
      <c r="AN23" s="55">
        <f t="shared" si="0"/>
        <v>50000</v>
      </c>
      <c r="AO23" s="55">
        <f t="shared" si="0"/>
        <v>50000</v>
      </c>
      <c r="AP23" s="55">
        <f t="shared" si="0"/>
        <v>50000</v>
      </c>
      <c r="AQ23" s="55">
        <f t="shared" si="0"/>
        <v>0</v>
      </c>
      <c r="AR23" s="55">
        <f t="shared" ref="AR23:BS23" si="1">SUM(AR16:AR22)</f>
        <v>0</v>
      </c>
      <c r="AS23" s="55">
        <f t="shared" si="1"/>
        <v>0</v>
      </c>
      <c r="AT23" s="55">
        <f t="shared" si="1"/>
        <v>0</v>
      </c>
      <c r="AU23" s="55">
        <f t="shared" si="1"/>
        <v>2617805.9200000009</v>
      </c>
      <c r="AV23" s="55">
        <f t="shared" si="1"/>
        <v>0</v>
      </c>
      <c r="AW23" s="55">
        <f t="shared" si="1"/>
        <v>0</v>
      </c>
      <c r="AX23" s="55">
        <f t="shared" si="1"/>
        <v>0</v>
      </c>
      <c r="AY23" s="55">
        <f t="shared" si="1"/>
        <v>0</v>
      </c>
      <c r="AZ23" s="55">
        <f t="shared" si="1"/>
        <v>0</v>
      </c>
      <c r="BA23" s="55">
        <f t="shared" si="1"/>
        <v>0</v>
      </c>
      <c r="BB23" s="55">
        <f t="shared" si="1"/>
        <v>0</v>
      </c>
      <c r="BC23" s="55">
        <f t="shared" si="1"/>
        <v>0</v>
      </c>
      <c r="BD23" s="55">
        <f t="shared" si="1"/>
        <v>0</v>
      </c>
      <c r="BE23" s="55">
        <f t="shared" si="1"/>
        <v>0</v>
      </c>
      <c r="BF23" s="55">
        <f t="shared" si="1"/>
        <v>0</v>
      </c>
      <c r="BG23" s="55">
        <f t="shared" si="1"/>
        <v>0</v>
      </c>
      <c r="BH23" s="55">
        <f t="shared" si="1"/>
        <v>0</v>
      </c>
      <c r="BI23" s="55">
        <f t="shared" si="1"/>
        <v>0</v>
      </c>
      <c r="BJ23" s="55">
        <f t="shared" si="1"/>
        <v>0</v>
      </c>
      <c r="BK23" s="55">
        <f t="shared" si="1"/>
        <v>0</v>
      </c>
      <c r="BL23" s="55">
        <f t="shared" si="1"/>
        <v>0</v>
      </c>
      <c r="BM23" s="55">
        <f t="shared" si="1"/>
        <v>0</v>
      </c>
      <c r="BN23" s="55">
        <f t="shared" si="1"/>
        <v>0</v>
      </c>
      <c r="BO23" s="55">
        <f t="shared" si="1"/>
        <v>0</v>
      </c>
      <c r="BP23" s="55">
        <f t="shared" si="1"/>
        <v>0</v>
      </c>
      <c r="BQ23" s="55">
        <f t="shared" si="1"/>
        <v>0</v>
      </c>
      <c r="BR23" s="55">
        <f t="shared" si="1"/>
        <v>0</v>
      </c>
      <c r="BS23" s="55">
        <f t="shared" si="1"/>
        <v>0</v>
      </c>
    </row>
    <row r="24" spans="1:71" ht="15.5" thickTop="1" thickBot="1" x14ac:dyDescent="0.4">
      <c r="E24" s="50"/>
      <c r="J24" s="52" t="s">
        <v>153</v>
      </c>
      <c r="K24" s="65" t="s">
        <v>155</v>
      </c>
      <c r="L24" s="66">
        <f>L23</f>
        <v>0</v>
      </c>
      <c r="M24" s="66">
        <f t="shared" ref="M24:BS24" si="2">L24+M23</f>
        <v>0</v>
      </c>
      <c r="N24" s="66">
        <f t="shared" si="2"/>
        <v>0</v>
      </c>
      <c r="O24" s="66">
        <f t="shared" si="2"/>
        <v>0</v>
      </c>
      <c r="P24" s="66">
        <f t="shared" si="2"/>
        <v>0</v>
      </c>
      <c r="Q24" s="66">
        <f t="shared" si="2"/>
        <v>0</v>
      </c>
      <c r="R24" s="66">
        <f t="shared" si="2"/>
        <v>0</v>
      </c>
      <c r="S24" s="66">
        <f t="shared" si="2"/>
        <v>0</v>
      </c>
      <c r="T24" s="66">
        <f t="shared" si="2"/>
        <v>0</v>
      </c>
      <c r="U24" s="66">
        <f t="shared" si="2"/>
        <v>0</v>
      </c>
      <c r="V24" s="66">
        <f t="shared" si="2"/>
        <v>0</v>
      </c>
      <c r="W24" s="66">
        <f t="shared" si="2"/>
        <v>0</v>
      </c>
      <c r="X24" s="66">
        <f t="shared" si="2"/>
        <v>0</v>
      </c>
      <c r="Y24" s="66">
        <f t="shared" si="2"/>
        <v>0</v>
      </c>
      <c r="Z24" s="66">
        <f t="shared" si="2"/>
        <v>0</v>
      </c>
      <c r="AA24" s="66">
        <f t="shared" si="2"/>
        <v>0</v>
      </c>
      <c r="AB24" s="66">
        <f t="shared" si="2"/>
        <v>0</v>
      </c>
      <c r="AC24" s="66">
        <f t="shared" si="2"/>
        <v>0</v>
      </c>
      <c r="AD24" s="66">
        <f t="shared" si="2"/>
        <v>0</v>
      </c>
      <c r="AE24" s="66">
        <f t="shared" si="2"/>
        <v>0</v>
      </c>
      <c r="AF24" s="66">
        <f t="shared" si="2"/>
        <v>0</v>
      </c>
      <c r="AG24" s="66">
        <f t="shared" si="2"/>
        <v>0</v>
      </c>
      <c r="AH24" s="66">
        <f t="shared" si="2"/>
        <v>0</v>
      </c>
      <c r="AI24" s="66">
        <f t="shared" si="2"/>
        <v>121898345.64000002</v>
      </c>
      <c r="AJ24" s="66">
        <f t="shared" si="2"/>
        <v>122048345.64000002</v>
      </c>
      <c r="AK24" s="66">
        <f t="shared" si="2"/>
        <v>122198345.64000002</v>
      </c>
      <c r="AL24" s="66">
        <f t="shared" si="2"/>
        <v>122348345.64000002</v>
      </c>
      <c r="AM24" s="66">
        <f t="shared" si="2"/>
        <v>122521596.64000002</v>
      </c>
      <c r="AN24" s="66">
        <f t="shared" si="2"/>
        <v>122571596.64000002</v>
      </c>
      <c r="AO24" s="66">
        <f t="shared" si="2"/>
        <v>122621596.64000002</v>
      </c>
      <c r="AP24" s="66">
        <f t="shared" si="2"/>
        <v>122671596.64000002</v>
      </c>
      <c r="AQ24" s="66">
        <f t="shared" si="2"/>
        <v>122671596.64000002</v>
      </c>
      <c r="AR24" s="66">
        <f t="shared" si="2"/>
        <v>122671596.64000002</v>
      </c>
      <c r="AS24" s="66">
        <f t="shared" si="2"/>
        <v>122671596.64000002</v>
      </c>
      <c r="AT24" s="66">
        <f t="shared" si="2"/>
        <v>122671596.64000002</v>
      </c>
      <c r="AU24" s="66">
        <f t="shared" si="2"/>
        <v>125289402.56000002</v>
      </c>
      <c r="AV24" s="66">
        <f t="shared" si="2"/>
        <v>125289402.56000002</v>
      </c>
      <c r="AW24" s="66">
        <f t="shared" si="2"/>
        <v>125289402.56000002</v>
      </c>
      <c r="AX24" s="66">
        <f t="shared" si="2"/>
        <v>125289402.56000002</v>
      </c>
      <c r="AY24" s="66">
        <f t="shared" si="2"/>
        <v>125289402.56000002</v>
      </c>
      <c r="AZ24" s="66">
        <f t="shared" si="2"/>
        <v>125289402.56000002</v>
      </c>
      <c r="BA24" s="66">
        <f t="shared" si="2"/>
        <v>125289402.56000002</v>
      </c>
      <c r="BB24" s="66">
        <f t="shared" si="2"/>
        <v>125289402.56000002</v>
      </c>
      <c r="BC24" s="66">
        <f t="shared" si="2"/>
        <v>125289402.56000002</v>
      </c>
      <c r="BD24" s="66">
        <f t="shared" si="2"/>
        <v>125289402.56000002</v>
      </c>
      <c r="BE24" s="66">
        <f t="shared" si="2"/>
        <v>125289402.56000002</v>
      </c>
      <c r="BF24" s="66">
        <f t="shared" si="2"/>
        <v>125289402.56000002</v>
      </c>
      <c r="BG24" s="66">
        <f t="shared" si="2"/>
        <v>125289402.56000002</v>
      </c>
      <c r="BH24" s="66">
        <f t="shared" si="2"/>
        <v>125289402.56000002</v>
      </c>
      <c r="BI24" s="66">
        <f t="shared" si="2"/>
        <v>125289402.56000002</v>
      </c>
      <c r="BJ24" s="66">
        <f t="shared" si="2"/>
        <v>125289402.56000002</v>
      </c>
      <c r="BK24" s="66">
        <f t="shared" si="2"/>
        <v>125289402.56000002</v>
      </c>
      <c r="BL24" s="66">
        <f t="shared" si="2"/>
        <v>125289402.56000002</v>
      </c>
      <c r="BM24" s="66">
        <f t="shared" si="2"/>
        <v>125289402.56000002</v>
      </c>
      <c r="BN24" s="66">
        <f t="shared" si="2"/>
        <v>125289402.56000002</v>
      </c>
      <c r="BO24" s="66">
        <f t="shared" si="2"/>
        <v>125289402.56000002</v>
      </c>
      <c r="BP24" s="66">
        <f t="shared" si="2"/>
        <v>125289402.56000002</v>
      </c>
      <c r="BQ24" s="66">
        <f t="shared" si="2"/>
        <v>125289402.56000002</v>
      </c>
      <c r="BR24" s="66">
        <f t="shared" si="2"/>
        <v>125289402.56000002</v>
      </c>
      <c r="BS24" s="66">
        <f t="shared" si="2"/>
        <v>125289402.56000002</v>
      </c>
    </row>
    <row r="25" spans="1:71" ht="15" thickTop="1" x14ac:dyDescent="0.35">
      <c r="E25" s="50"/>
    </row>
    <row r="26" spans="1:71" x14ac:dyDescent="0.35">
      <c r="E26" s="50"/>
    </row>
    <row r="27" spans="1:71" x14ac:dyDescent="0.35">
      <c r="A27" s="56" t="s">
        <v>133</v>
      </c>
      <c r="B27" s="56" t="s">
        <v>134</v>
      </c>
      <c r="C27" s="56" t="s">
        <v>135</v>
      </c>
      <c r="D27" s="56" t="s">
        <v>136</v>
      </c>
      <c r="E27" s="67">
        <v>300</v>
      </c>
      <c r="F27" s="67" t="s">
        <v>137</v>
      </c>
      <c r="G27" s="67" t="s">
        <v>138</v>
      </c>
      <c r="H27" s="56" t="s">
        <v>139</v>
      </c>
      <c r="I27" s="56" t="s">
        <v>140</v>
      </c>
      <c r="J27" s="56" t="s">
        <v>141</v>
      </c>
      <c r="K27" s="67" t="s">
        <v>156</v>
      </c>
      <c r="L27" s="59">
        <v>202401</v>
      </c>
      <c r="M27" s="59">
        <v>202402</v>
      </c>
      <c r="N27" s="59">
        <v>202403</v>
      </c>
      <c r="O27" s="59">
        <v>202404</v>
      </c>
      <c r="P27" s="59">
        <v>202405</v>
      </c>
      <c r="Q27" s="59">
        <v>202406</v>
      </c>
      <c r="R27" s="59">
        <v>202407</v>
      </c>
      <c r="S27" s="59">
        <v>202408</v>
      </c>
      <c r="T27" s="59">
        <v>202409</v>
      </c>
      <c r="U27" s="59">
        <v>202410</v>
      </c>
      <c r="V27" s="59">
        <v>202411</v>
      </c>
      <c r="W27" s="59">
        <v>202412</v>
      </c>
      <c r="X27" s="59">
        <v>202501</v>
      </c>
      <c r="Y27" s="59">
        <v>202502</v>
      </c>
      <c r="Z27" s="59">
        <v>202503</v>
      </c>
      <c r="AA27" s="59">
        <v>202504</v>
      </c>
      <c r="AB27" s="59">
        <v>202505</v>
      </c>
      <c r="AC27" s="59">
        <v>202506</v>
      </c>
      <c r="AD27" s="59">
        <v>202507</v>
      </c>
      <c r="AE27" s="59">
        <v>202508</v>
      </c>
      <c r="AF27" s="59">
        <v>202509</v>
      </c>
      <c r="AG27" s="59">
        <v>202510</v>
      </c>
      <c r="AH27" s="59">
        <v>202511</v>
      </c>
      <c r="AI27" s="59">
        <v>202512</v>
      </c>
      <c r="AJ27" s="59">
        <v>202601</v>
      </c>
      <c r="AK27" s="59">
        <v>202602</v>
      </c>
      <c r="AL27" s="59">
        <v>202603</v>
      </c>
      <c r="AM27" s="59">
        <v>202604</v>
      </c>
      <c r="AN27" s="59">
        <v>202605</v>
      </c>
      <c r="AO27" s="59">
        <v>202606</v>
      </c>
      <c r="AP27" s="59">
        <v>202607</v>
      </c>
      <c r="AQ27" s="59">
        <v>202608</v>
      </c>
      <c r="AR27" s="59">
        <v>202609</v>
      </c>
      <c r="AS27" s="59">
        <v>202610</v>
      </c>
      <c r="AT27" s="59">
        <v>202611</v>
      </c>
      <c r="AU27" s="59">
        <v>202612</v>
      </c>
      <c r="AV27" s="59">
        <v>202701</v>
      </c>
      <c r="AW27" s="59">
        <v>202702</v>
      </c>
      <c r="AX27" s="59">
        <v>202703</v>
      </c>
      <c r="AY27" s="59">
        <v>202704</v>
      </c>
      <c r="AZ27" s="59">
        <v>202705</v>
      </c>
      <c r="BA27" s="59">
        <v>202706</v>
      </c>
      <c r="BB27" s="59">
        <v>202707</v>
      </c>
      <c r="BC27" s="59">
        <v>202708</v>
      </c>
      <c r="BD27" s="59">
        <v>202709</v>
      </c>
      <c r="BE27" s="59">
        <v>202710</v>
      </c>
      <c r="BF27" s="59">
        <v>202711</v>
      </c>
      <c r="BG27" s="59">
        <v>202712</v>
      </c>
      <c r="BH27" s="59">
        <v>202801</v>
      </c>
      <c r="BI27" s="59">
        <v>202802</v>
      </c>
      <c r="BJ27" s="59">
        <v>202803</v>
      </c>
      <c r="BK27" s="59">
        <v>202804</v>
      </c>
      <c r="BL27" s="59">
        <v>202805</v>
      </c>
      <c r="BM27" s="59">
        <v>202806</v>
      </c>
      <c r="BN27" s="59">
        <v>202807</v>
      </c>
      <c r="BO27" s="59">
        <v>202808</v>
      </c>
      <c r="BP27" s="59">
        <v>202809</v>
      </c>
      <c r="BQ27" s="59">
        <v>202810</v>
      </c>
      <c r="BR27" s="59">
        <v>202811</v>
      </c>
      <c r="BS27" s="59">
        <v>202812</v>
      </c>
    </row>
    <row r="28" spans="1:71" x14ac:dyDescent="0.35">
      <c r="A28" s="15" t="str">
        <f t="shared" ref="A28:J28" si="3">A16</f>
        <v>Found on tab Solar - CM &amp; FFD</v>
      </c>
      <c r="B28" s="15" t="str">
        <f t="shared" si="3"/>
        <v>A2843275</v>
      </c>
      <c r="C28" s="15" t="str">
        <f t="shared" si="3"/>
        <v>Base Rates</v>
      </c>
      <c r="D28" s="15" t="str">
        <f t="shared" si="3"/>
        <v/>
      </c>
      <c r="E28" s="15">
        <f t="shared" si="3"/>
        <v>34399</v>
      </c>
      <c r="F28" s="15" t="str">
        <f t="shared" si="3"/>
        <v>NEW-15662</v>
      </c>
      <c r="G28" s="15" t="str">
        <f t="shared" si="3"/>
        <v>Solar Wave 3 Solar Modules</v>
      </c>
      <c r="H28" s="15" t="str">
        <f t="shared" si="3"/>
        <v>Electric Other Production Plant</v>
      </c>
      <c r="I28" s="15" t="str">
        <f t="shared" si="3"/>
        <v>Solar Array (TBD)</v>
      </c>
      <c r="J28" s="15" t="str">
        <f t="shared" si="3"/>
        <v>Solar Wave 3 Solar Modules</v>
      </c>
      <c r="K28" s="68">
        <v>0</v>
      </c>
      <c r="L28" s="16">
        <f t="shared" ref="L28:AQ28" si="4">K28+L16</f>
        <v>0</v>
      </c>
      <c r="M28" s="16">
        <f t="shared" si="4"/>
        <v>0</v>
      </c>
      <c r="N28" s="16">
        <f t="shared" si="4"/>
        <v>0</v>
      </c>
      <c r="O28" s="16">
        <f t="shared" si="4"/>
        <v>0</v>
      </c>
      <c r="P28" s="16">
        <f t="shared" si="4"/>
        <v>0</v>
      </c>
      <c r="Q28" s="16">
        <f t="shared" si="4"/>
        <v>0</v>
      </c>
      <c r="R28" s="16">
        <f t="shared" si="4"/>
        <v>0</v>
      </c>
      <c r="S28" s="16">
        <f t="shared" si="4"/>
        <v>0</v>
      </c>
      <c r="T28" s="16">
        <f t="shared" si="4"/>
        <v>0</v>
      </c>
      <c r="U28" s="16">
        <f t="shared" si="4"/>
        <v>0</v>
      </c>
      <c r="V28" s="16">
        <f t="shared" si="4"/>
        <v>0</v>
      </c>
      <c r="W28" s="16">
        <f t="shared" si="4"/>
        <v>0</v>
      </c>
      <c r="X28" s="16">
        <f t="shared" si="4"/>
        <v>0</v>
      </c>
      <c r="Y28" s="16">
        <f t="shared" si="4"/>
        <v>0</v>
      </c>
      <c r="Z28" s="16">
        <f t="shared" si="4"/>
        <v>0</v>
      </c>
      <c r="AA28" s="16">
        <f t="shared" si="4"/>
        <v>0</v>
      </c>
      <c r="AB28" s="16">
        <f t="shared" si="4"/>
        <v>0</v>
      </c>
      <c r="AC28" s="16">
        <f t="shared" si="4"/>
        <v>0</v>
      </c>
      <c r="AD28" s="16">
        <f t="shared" si="4"/>
        <v>0</v>
      </c>
      <c r="AE28" s="16">
        <f t="shared" si="4"/>
        <v>0</v>
      </c>
      <c r="AF28" s="16">
        <f t="shared" si="4"/>
        <v>0</v>
      </c>
      <c r="AG28" s="16">
        <f t="shared" si="4"/>
        <v>0</v>
      </c>
      <c r="AH28" s="16">
        <f t="shared" si="4"/>
        <v>0</v>
      </c>
      <c r="AI28" s="16">
        <f t="shared" si="4"/>
        <v>0</v>
      </c>
      <c r="AJ28" s="16">
        <f t="shared" si="4"/>
        <v>0</v>
      </c>
      <c r="AK28" s="16">
        <f t="shared" si="4"/>
        <v>0</v>
      </c>
      <c r="AL28" s="16">
        <f t="shared" si="4"/>
        <v>0</v>
      </c>
      <c r="AM28" s="16">
        <f t="shared" si="4"/>
        <v>0</v>
      </c>
      <c r="AN28" s="16">
        <f t="shared" si="4"/>
        <v>0</v>
      </c>
      <c r="AO28" s="16">
        <f t="shared" si="4"/>
        <v>0</v>
      </c>
      <c r="AP28" s="16">
        <f t="shared" si="4"/>
        <v>0</v>
      </c>
      <c r="AQ28" s="16">
        <f t="shared" si="4"/>
        <v>0</v>
      </c>
      <c r="AR28" s="16">
        <f t="shared" ref="AR28:BS28" si="5">AQ28+AR16</f>
        <v>0</v>
      </c>
      <c r="AS28" s="16">
        <f t="shared" si="5"/>
        <v>0</v>
      </c>
      <c r="AT28" s="16">
        <f t="shared" si="5"/>
        <v>0</v>
      </c>
      <c r="AU28" s="16">
        <f t="shared" si="5"/>
        <v>1997426.9200000025</v>
      </c>
      <c r="AV28" s="16">
        <f t="shared" si="5"/>
        <v>1997426.9200000025</v>
      </c>
      <c r="AW28" s="16">
        <f t="shared" si="5"/>
        <v>1997426.9200000025</v>
      </c>
      <c r="AX28" s="16">
        <f t="shared" si="5"/>
        <v>1997426.9200000025</v>
      </c>
      <c r="AY28" s="16">
        <f t="shared" si="5"/>
        <v>1997426.9200000025</v>
      </c>
      <c r="AZ28" s="16">
        <f t="shared" si="5"/>
        <v>1997426.9200000025</v>
      </c>
      <c r="BA28" s="16">
        <f t="shared" si="5"/>
        <v>1997426.9200000025</v>
      </c>
      <c r="BB28" s="16">
        <f t="shared" si="5"/>
        <v>1997426.9200000025</v>
      </c>
      <c r="BC28" s="16">
        <f t="shared" si="5"/>
        <v>1997426.9200000025</v>
      </c>
      <c r="BD28" s="16">
        <f t="shared" si="5"/>
        <v>1997426.9200000025</v>
      </c>
      <c r="BE28" s="16">
        <f t="shared" si="5"/>
        <v>1997426.9200000025</v>
      </c>
      <c r="BF28" s="16">
        <f t="shared" si="5"/>
        <v>1997426.9200000025</v>
      </c>
      <c r="BG28" s="16">
        <f t="shared" si="5"/>
        <v>1997426.9200000025</v>
      </c>
      <c r="BH28" s="16">
        <f t="shared" si="5"/>
        <v>1997426.9200000025</v>
      </c>
      <c r="BI28" s="16">
        <f t="shared" si="5"/>
        <v>1997426.9200000025</v>
      </c>
      <c r="BJ28" s="16">
        <f t="shared" si="5"/>
        <v>1997426.9200000025</v>
      </c>
      <c r="BK28" s="16">
        <f t="shared" si="5"/>
        <v>1997426.9200000025</v>
      </c>
      <c r="BL28" s="16">
        <f t="shared" si="5"/>
        <v>1997426.9200000025</v>
      </c>
      <c r="BM28" s="16">
        <f t="shared" si="5"/>
        <v>1997426.9200000025</v>
      </c>
      <c r="BN28" s="16">
        <f t="shared" si="5"/>
        <v>1997426.9200000025</v>
      </c>
      <c r="BO28" s="16">
        <f t="shared" si="5"/>
        <v>1997426.9200000025</v>
      </c>
      <c r="BP28" s="16">
        <f t="shared" si="5"/>
        <v>1997426.9200000025</v>
      </c>
      <c r="BQ28" s="16">
        <f t="shared" si="5"/>
        <v>1997426.9200000025</v>
      </c>
      <c r="BR28" s="16">
        <f t="shared" si="5"/>
        <v>1997426.9200000025</v>
      </c>
      <c r="BS28" s="16">
        <f t="shared" si="5"/>
        <v>1997426.9200000025</v>
      </c>
    </row>
    <row r="29" spans="1:71" x14ac:dyDescent="0.35">
      <c r="A29" s="15" t="str">
        <f t="shared" ref="A29:J29" si="6">A17</f>
        <v>Found on tab Solar - CM &amp; FFD</v>
      </c>
      <c r="B29" s="15" t="str">
        <f t="shared" si="6"/>
        <v>D0100792</v>
      </c>
      <c r="C29" s="15" t="str">
        <f t="shared" si="6"/>
        <v>Base Rates</v>
      </c>
      <c r="D29" s="15" t="str">
        <f t="shared" si="6"/>
        <v/>
      </c>
      <c r="E29" s="15">
        <f t="shared" si="6"/>
        <v>34399</v>
      </c>
      <c r="F29" s="15" t="str">
        <f t="shared" si="6"/>
        <v>NEW-15688</v>
      </c>
      <c r="G29" s="15" t="str">
        <f t="shared" si="6"/>
        <v>Solar Wave 3 Trackers &amp; Inverters</v>
      </c>
      <c r="H29" s="15" t="str">
        <f t="shared" si="6"/>
        <v>Electric General Plant</v>
      </c>
      <c r="I29" s="15" t="str">
        <f t="shared" si="6"/>
        <v>Solar Array (TBD)</v>
      </c>
      <c r="J29" s="15" t="str">
        <f t="shared" si="6"/>
        <v>Solar Wave 3 Trackers &amp; Inverters</v>
      </c>
      <c r="K29" s="68">
        <v>0</v>
      </c>
      <c r="L29" s="16">
        <f t="shared" ref="L29:AQ29" si="7">K29+L17</f>
        <v>0</v>
      </c>
      <c r="M29" s="16">
        <f t="shared" si="7"/>
        <v>0</v>
      </c>
      <c r="N29" s="16">
        <f t="shared" si="7"/>
        <v>0</v>
      </c>
      <c r="O29" s="16">
        <f t="shared" si="7"/>
        <v>0</v>
      </c>
      <c r="P29" s="16">
        <f t="shared" si="7"/>
        <v>0</v>
      </c>
      <c r="Q29" s="16">
        <f t="shared" si="7"/>
        <v>0</v>
      </c>
      <c r="R29" s="16">
        <f t="shared" si="7"/>
        <v>0</v>
      </c>
      <c r="S29" s="16">
        <f t="shared" si="7"/>
        <v>0</v>
      </c>
      <c r="T29" s="16">
        <f t="shared" si="7"/>
        <v>0</v>
      </c>
      <c r="U29" s="16">
        <f t="shared" si="7"/>
        <v>0</v>
      </c>
      <c r="V29" s="16">
        <f t="shared" si="7"/>
        <v>0</v>
      </c>
      <c r="W29" s="16">
        <f t="shared" si="7"/>
        <v>0</v>
      </c>
      <c r="X29" s="16">
        <f t="shared" si="7"/>
        <v>0</v>
      </c>
      <c r="Y29" s="16">
        <f t="shared" si="7"/>
        <v>0</v>
      </c>
      <c r="Z29" s="16">
        <f t="shared" si="7"/>
        <v>0</v>
      </c>
      <c r="AA29" s="16">
        <f t="shared" si="7"/>
        <v>0</v>
      </c>
      <c r="AB29" s="16">
        <f t="shared" si="7"/>
        <v>0</v>
      </c>
      <c r="AC29" s="16">
        <f t="shared" si="7"/>
        <v>0</v>
      </c>
      <c r="AD29" s="16">
        <f t="shared" si="7"/>
        <v>0</v>
      </c>
      <c r="AE29" s="16">
        <f t="shared" si="7"/>
        <v>0</v>
      </c>
      <c r="AF29" s="16">
        <f t="shared" si="7"/>
        <v>0</v>
      </c>
      <c r="AG29" s="16">
        <f t="shared" si="7"/>
        <v>0</v>
      </c>
      <c r="AH29" s="16">
        <f t="shared" si="7"/>
        <v>0</v>
      </c>
      <c r="AI29" s="16">
        <f t="shared" si="7"/>
        <v>0</v>
      </c>
      <c r="AJ29" s="16">
        <f t="shared" si="7"/>
        <v>0</v>
      </c>
      <c r="AK29" s="16">
        <f t="shared" si="7"/>
        <v>0</v>
      </c>
      <c r="AL29" s="16">
        <f t="shared" si="7"/>
        <v>0</v>
      </c>
      <c r="AM29" s="16">
        <f t="shared" si="7"/>
        <v>0</v>
      </c>
      <c r="AN29" s="16">
        <f t="shared" si="7"/>
        <v>0</v>
      </c>
      <c r="AO29" s="16">
        <f t="shared" si="7"/>
        <v>0</v>
      </c>
      <c r="AP29" s="16">
        <f t="shared" si="7"/>
        <v>0</v>
      </c>
      <c r="AQ29" s="16">
        <f t="shared" si="7"/>
        <v>0</v>
      </c>
      <c r="AR29" s="16">
        <f t="shared" ref="AR29:BS29" si="8">AQ29+AR17</f>
        <v>0</v>
      </c>
      <c r="AS29" s="16">
        <f t="shared" si="8"/>
        <v>0</v>
      </c>
      <c r="AT29" s="16">
        <f t="shared" si="8"/>
        <v>0</v>
      </c>
      <c r="AU29" s="16">
        <f t="shared" si="8"/>
        <v>292088.28999999864</v>
      </c>
      <c r="AV29" s="16">
        <f t="shared" si="8"/>
        <v>292088.28999999864</v>
      </c>
      <c r="AW29" s="16">
        <f t="shared" si="8"/>
        <v>292088.28999999864</v>
      </c>
      <c r="AX29" s="16">
        <f t="shared" si="8"/>
        <v>292088.28999999864</v>
      </c>
      <c r="AY29" s="16">
        <f t="shared" si="8"/>
        <v>292088.28999999864</v>
      </c>
      <c r="AZ29" s="16">
        <f t="shared" si="8"/>
        <v>292088.28999999864</v>
      </c>
      <c r="BA29" s="16">
        <f t="shared" si="8"/>
        <v>292088.28999999864</v>
      </c>
      <c r="BB29" s="16">
        <f t="shared" si="8"/>
        <v>292088.28999999864</v>
      </c>
      <c r="BC29" s="16">
        <f t="shared" si="8"/>
        <v>292088.28999999864</v>
      </c>
      <c r="BD29" s="16">
        <f t="shared" si="8"/>
        <v>292088.28999999864</v>
      </c>
      <c r="BE29" s="16">
        <f t="shared" si="8"/>
        <v>292088.28999999864</v>
      </c>
      <c r="BF29" s="16">
        <f t="shared" si="8"/>
        <v>292088.28999999864</v>
      </c>
      <c r="BG29" s="16">
        <f t="shared" si="8"/>
        <v>292088.28999999864</v>
      </c>
      <c r="BH29" s="16">
        <f t="shared" si="8"/>
        <v>292088.28999999864</v>
      </c>
      <c r="BI29" s="16">
        <f t="shared" si="8"/>
        <v>292088.28999999864</v>
      </c>
      <c r="BJ29" s="16">
        <f t="shared" si="8"/>
        <v>292088.28999999864</v>
      </c>
      <c r="BK29" s="16">
        <f t="shared" si="8"/>
        <v>292088.28999999864</v>
      </c>
      <c r="BL29" s="16">
        <f t="shared" si="8"/>
        <v>292088.28999999864</v>
      </c>
      <c r="BM29" s="16">
        <f t="shared" si="8"/>
        <v>292088.28999999864</v>
      </c>
      <c r="BN29" s="16">
        <f t="shared" si="8"/>
        <v>292088.28999999864</v>
      </c>
      <c r="BO29" s="16">
        <f t="shared" si="8"/>
        <v>292088.28999999864</v>
      </c>
      <c r="BP29" s="16">
        <f t="shared" si="8"/>
        <v>292088.28999999864</v>
      </c>
      <c r="BQ29" s="16">
        <f t="shared" si="8"/>
        <v>292088.28999999864</v>
      </c>
      <c r="BR29" s="16">
        <f t="shared" si="8"/>
        <v>292088.28999999864</v>
      </c>
      <c r="BS29" s="16">
        <f t="shared" si="8"/>
        <v>292088.28999999864</v>
      </c>
    </row>
    <row r="30" spans="1:71" x14ac:dyDescent="0.35">
      <c r="A30" s="15" t="str">
        <f t="shared" ref="A30:J30" si="9">A18</f>
        <v>Found on tab Solar - CM &amp; FFD</v>
      </c>
      <c r="B30" s="15" t="str">
        <f t="shared" si="9"/>
        <v>D0101713</v>
      </c>
      <c r="C30" s="15" t="str">
        <f t="shared" si="9"/>
        <v>Base Rates</v>
      </c>
      <c r="D30" s="15" t="str">
        <f t="shared" si="9"/>
        <v/>
      </c>
      <c r="E30" s="15">
        <f t="shared" si="9"/>
        <v>34399</v>
      </c>
      <c r="F30" s="15" t="str">
        <f t="shared" si="9"/>
        <v>NEW-15688</v>
      </c>
      <c r="G30" s="15" t="str">
        <f t="shared" si="9"/>
        <v>Solar Wave 3 Trackers &amp; Inverters</v>
      </c>
      <c r="H30" s="15" t="str">
        <f t="shared" si="9"/>
        <v>Electric Other Production Plant</v>
      </c>
      <c r="I30" s="15" t="str">
        <f t="shared" si="9"/>
        <v>Solar Array (TBD)</v>
      </c>
      <c r="J30" s="15" t="str">
        <f t="shared" si="9"/>
        <v>Solar Wave 3 Trackers &amp; Inverters</v>
      </c>
      <c r="K30" s="68">
        <v>0</v>
      </c>
      <c r="L30" s="16">
        <f t="shared" ref="L30:AQ30" si="10">K30+L18</f>
        <v>0</v>
      </c>
      <c r="M30" s="16">
        <f t="shared" si="10"/>
        <v>0</v>
      </c>
      <c r="N30" s="16">
        <f t="shared" si="10"/>
        <v>0</v>
      </c>
      <c r="O30" s="16">
        <f t="shared" si="10"/>
        <v>0</v>
      </c>
      <c r="P30" s="16">
        <f t="shared" si="10"/>
        <v>0</v>
      </c>
      <c r="Q30" s="16">
        <f t="shared" si="10"/>
        <v>0</v>
      </c>
      <c r="R30" s="16">
        <f t="shared" si="10"/>
        <v>0</v>
      </c>
      <c r="S30" s="16">
        <f t="shared" si="10"/>
        <v>0</v>
      </c>
      <c r="T30" s="16">
        <f t="shared" si="10"/>
        <v>0</v>
      </c>
      <c r="U30" s="16">
        <f t="shared" si="10"/>
        <v>0</v>
      </c>
      <c r="V30" s="16">
        <f t="shared" si="10"/>
        <v>0</v>
      </c>
      <c r="W30" s="16">
        <f t="shared" si="10"/>
        <v>0</v>
      </c>
      <c r="X30" s="16">
        <f t="shared" si="10"/>
        <v>0</v>
      </c>
      <c r="Y30" s="16">
        <f t="shared" si="10"/>
        <v>0</v>
      </c>
      <c r="Z30" s="16">
        <f t="shared" si="10"/>
        <v>0</v>
      </c>
      <c r="AA30" s="16">
        <f t="shared" si="10"/>
        <v>0</v>
      </c>
      <c r="AB30" s="16">
        <f t="shared" si="10"/>
        <v>0</v>
      </c>
      <c r="AC30" s="16">
        <f t="shared" si="10"/>
        <v>0</v>
      </c>
      <c r="AD30" s="16">
        <f t="shared" si="10"/>
        <v>0</v>
      </c>
      <c r="AE30" s="16">
        <f t="shared" si="10"/>
        <v>0</v>
      </c>
      <c r="AF30" s="16">
        <f t="shared" si="10"/>
        <v>0</v>
      </c>
      <c r="AG30" s="16">
        <f t="shared" si="10"/>
        <v>0</v>
      </c>
      <c r="AH30" s="16">
        <f t="shared" si="10"/>
        <v>0</v>
      </c>
      <c r="AI30" s="16">
        <f t="shared" si="10"/>
        <v>0</v>
      </c>
      <c r="AJ30" s="16">
        <f t="shared" si="10"/>
        <v>0</v>
      </c>
      <c r="AK30" s="16">
        <f t="shared" si="10"/>
        <v>0</v>
      </c>
      <c r="AL30" s="16">
        <f t="shared" si="10"/>
        <v>0</v>
      </c>
      <c r="AM30" s="16">
        <f t="shared" si="10"/>
        <v>0</v>
      </c>
      <c r="AN30" s="16">
        <f t="shared" si="10"/>
        <v>0</v>
      </c>
      <c r="AO30" s="16">
        <f t="shared" si="10"/>
        <v>0</v>
      </c>
      <c r="AP30" s="16">
        <f t="shared" si="10"/>
        <v>0</v>
      </c>
      <c r="AQ30" s="16">
        <f t="shared" si="10"/>
        <v>0</v>
      </c>
      <c r="AR30" s="16">
        <f t="shared" ref="AR30:BS30" si="11">AQ30+AR18</f>
        <v>0</v>
      </c>
      <c r="AS30" s="16">
        <f t="shared" si="11"/>
        <v>0</v>
      </c>
      <c r="AT30" s="16">
        <f t="shared" si="11"/>
        <v>0</v>
      </c>
      <c r="AU30" s="16">
        <f t="shared" si="11"/>
        <v>328290.71000000014</v>
      </c>
      <c r="AV30" s="16">
        <f t="shared" si="11"/>
        <v>328290.71000000014</v>
      </c>
      <c r="AW30" s="16">
        <f t="shared" si="11"/>
        <v>328290.71000000014</v>
      </c>
      <c r="AX30" s="16">
        <f t="shared" si="11"/>
        <v>328290.71000000014</v>
      </c>
      <c r="AY30" s="16">
        <f t="shared" si="11"/>
        <v>328290.71000000014</v>
      </c>
      <c r="AZ30" s="16">
        <f t="shared" si="11"/>
        <v>328290.71000000014</v>
      </c>
      <c r="BA30" s="16">
        <f t="shared" si="11"/>
        <v>328290.71000000014</v>
      </c>
      <c r="BB30" s="16">
        <f t="shared" si="11"/>
        <v>328290.71000000014</v>
      </c>
      <c r="BC30" s="16">
        <f t="shared" si="11"/>
        <v>328290.71000000014</v>
      </c>
      <c r="BD30" s="16">
        <f t="shared" si="11"/>
        <v>328290.71000000014</v>
      </c>
      <c r="BE30" s="16">
        <f t="shared" si="11"/>
        <v>328290.71000000014</v>
      </c>
      <c r="BF30" s="16">
        <f t="shared" si="11"/>
        <v>328290.71000000014</v>
      </c>
      <c r="BG30" s="16">
        <f t="shared" si="11"/>
        <v>328290.71000000014</v>
      </c>
      <c r="BH30" s="16">
        <f t="shared" si="11"/>
        <v>328290.71000000014</v>
      </c>
      <c r="BI30" s="16">
        <f t="shared" si="11"/>
        <v>328290.71000000014</v>
      </c>
      <c r="BJ30" s="16">
        <f t="shared" si="11"/>
        <v>328290.71000000014</v>
      </c>
      <c r="BK30" s="16">
        <f t="shared" si="11"/>
        <v>328290.71000000014</v>
      </c>
      <c r="BL30" s="16">
        <f t="shared" si="11"/>
        <v>328290.71000000014</v>
      </c>
      <c r="BM30" s="16">
        <f t="shared" si="11"/>
        <v>328290.71000000014</v>
      </c>
      <c r="BN30" s="16">
        <f t="shared" si="11"/>
        <v>328290.71000000014</v>
      </c>
      <c r="BO30" s="16">
        <f t="shared" si="11"/>
        <v>328290.71000000014</v>
      </c>
      <c r="BP30" s="16">
        <f t="shared" si="11"/>
        <v>328290.71000000014</v>
      </c>
      <c r="BQ30" s="16">
        <f t="shared" si="11"/>
        <v>328290.71000000014</v>
      </c>
      <c r="BR30" s="16">
        <f t="shared" si="11"/>
        <v>328290.71000000014</v>
      </c>
      <c r="BS30" s="16">
        <f t="shared" si="11"/>
        <v>328290.71000000014</v>
      </c>
    </row>
    <row r="31" spans="1:71" x14ac:dyDescent="0.35">
      <c r="A31" s="15" t="str">
        <f t="shared" ref="A31:J31" si="12">A19</f>
        <v>Found on tab Solar - CM &amp; FFD</v>
      </c>
      <c r="B31" s="15" t="str">
        <f t="shared" si="12"/>
        <v>NCP-16597</v>
      </c>
      <c r="C31" s="15" t="str">
        <f t="shared" si="12"/>
        <v>Base Rates</v>
      </c>
      <c r="D31" s="15" t="str">
        <f t="shared" si="12"/>
        <v>CLEAN ENERGY &amp; EMERGING TECHNOLOGIES</v>
      </c>
      <c r="E31" s="15">
        <f t="shared" si="12"/>
        <v>34099</v>
      </c>
      <c r="F31" s="15" t="str">
        <f t="shared" si="12"/>
        <v>NCP-16597</v>
      </c>
      <c r="G31" s="15" t="str">
        <f t="shared" si="12"/>
        <v>FFD Solar Land Purchase</v>
      </c>
      <c r="H31" s="15" t="str">
        <f t="shared" si="12"/>
        <v>Electric Other Production Plant</v>
      </c>
      <c r="I31" s="15" t="str">
        <f t="shared" si="12"/>
        <v>Solar Array (TBD)</v>
      </c>
      <c r="J31" s="15" t="str">
        <f t="shared" si="12"/>
        <v>FFD Solar Land Purchase</v>
      </c>
      <c r="K31" s="68">
        <v>0</v>
      </c>
      <c r="L31" s="16">
        <f t="shared" ref="L31:AQ31" si="13">K31+L19</f>
        <v>0</v>
      </c>
      <c r="M31" s="16">
        <f t="shared" si="13"/>
        <v>0</v>
      </c>
      <c r="N31" s="16">
        <f t="shared" si="13"/>
        <v>0</v>
      </c>
      <c r="O31" s="16">
        <f t="shared" si="13"/>
        <v>0</v>
      </c>
      <c r="P31" s="16">
        <f t="shared" si="13"/>
        <v>0</v>
      </c>
      <c r="Q31" s="16">
        <f t="shared" si="13"/>
        <v>0</v>
      </c>
      <c r="R31" s="16">
        <f t="shared" si="13"/>
        <v>0</v>
      </c>
      <c r="S31" s="16">
        <f t="shared" si="13"/>
        <v>0</v>
      </c>
      <c r="T31" s="16">
        <f t="shared" si="13"/>
        <v>0</v>
      </c>
      <c r="U31" s="16">
        <f t="shared" si="13"/>
        <v>0</v>
      </c>
      <c r="V31" s="16">
        <f t="shared" si="13"/>
        <v>0</v>
      </c>
      <c r="W31" s="16">
        <f t="shared" si="13"/>
        <v>0</v>
      </c>
      <c r="X31" s="16">
        <f t="shared" si="13"/>
        <v>0</v>
      </c>
      <c r="Y31" s="16">
        <f t="shared" si="13"/>
        <v>0</v>
      </c>
      <c r="Z31" s="16">
        <f t="shared" si="13"/>
        <v>0</v>
      </c>
      <c r="AA31" s="16">
        <f t="shared" si="13"/>
        <v>0</v>
      </c>
      <c r="AB31" s="16">
        <f t="shared" si="13"/>
        <v>0</v>
      </c>
      <c r="AC31" s="16">
        <f t="shared" si="13"/>
        <v>0</v>
      </c>
      <c r="AD31" s="16">
        <f t="shared" si="13"/>
        <v>0</v>
      </c>
      <c r="AE31" s="16">
        <f t="shared" si="13"/>
        <v>0</v>
      </c>
      <c r="AF31" s="16">
        <f t="shared" si="13"/>
        <v>0</v>
      </c>
      <c r="AG31" s="16">
        <f t="shared" si="13"/>
        <v>0</v>
      </c>
      <c r="AH31" s="16">
        <f t="shared" si="13"/>
        <v>0</v>
      </c>
      <c r="AI31" s="16">
        <f t="shared" si="13"/>
        <v>15362126.26</v>
      </c>
      <c r="AJ31" s="16">
        <f t="shared" si="13"/>
        <v>15362126.26</v>
      </c>
      <c r="AK31" s="16">
        <f t="shared" si="13"/>
        <v>15362126.26</v>
      </c>
      <c r="AL31" s="16">
        <f t="shared" si="13"/>
        <v>15362126.26</v>
      </c>
      <c r="AM31" s="16">
        <f t="shared" si="13"/>
        <v>15362126.26</v>
      </c>
      <c r="AN31" s="16">
        <f t="shared" si="13"/>
        <v>15362126.26</v>
      </c>
      <c r="AO31" s="16">
        <f t="shared" si="13"/>
        <v>15362126.26</v>
      </c>
      <c r="AP31" s="16">
        <f t="shared" si="13"/>
        <v>15362126.26</v>
      </c>
      <c r="AQ31" s="16">
        <f t="shared" si="13"/>
        <v>15362126.26</v>
      </c>
      <c r="AR31" s="16">
        <f t="shared" ref="AR31:BS31" si="14">AQ31+AR19</f>
        <v>15362126.26</v>
      </c>
      <c r="AS31" s="16">
        <f t="shared" si="14"/>
        <v>15362126.26</v>
      </c>
      <c r="AT31" s="16">
        <f t="shared" si="14"/>
        <v>15362126.26</v>
      </c>
      <c r="AU31" s="16">
        <f t="shared" si="14"/>
        <v>15362126.26</v>
      </c>
      <c r="AV31" s="16">
        <f t="shared" si="14"/>
        <v>15362126.26</v>
      </c>
      <c r="AW31" s="16">
        <f t="shared" si="14"/>
        <v>15362126.26</v>
      </c>
      <c r="AX31" s="16">
        <f t="shared" si="14"/>
        <v>15362126.26</v>
      </c>
      <c r="AY31" s="16">
        <f t="shared" si="14"/>
        <v>15362126.26</v>
      </c>
      <c r="AZ31" s="16">
        <f t="shared" si="14"/>
        <v>15362126.26</v>
      </c>
      <c r="BA31" s="16">
        <f t="shared" si="14"/>
        <v>15362126.26</v>
      </c>
      <c r="BB31" s="16">
        <f t="shared" si="14"/>
        <v>15362126.26</v>
      </c>
      <c r="BC31" s="16">
        <f t="shared" si="14"/>
        <v>15362126.26</v>
      </c>
      <c r="BD31" s="16">
        <f t="shared" si="14"/>
        <v>15362126.26</v>
      </c>
      <c r="BE31" s="16">
        <f t="shared" si="14"/>
        <v>15362126.26</v>
      </c>
      <c r="BF31" s="16">
        <f t="shared" si="14"/>
        <v>15362126.26</v>
      </c>
      <c r="BG31" s="16">
        <f t="shared" si="14"/>
        <v>15362126.26</v>
      </c>
      <c r="BH31" s="16">
        <f t="shared" si="14"/>
        <v>15362126.26</v>
      </c>
      <c r="BI31" s="16">
        <f t="shared" si="14"/>
        <v>15362126.26</v>
      </c>
      <c r="BJ31" s="16">
        <f t="shared" si="14"/>
        <v>15362126.26</v>
      </c>
      <c r="BK31" s="16">
        <f t="shared" si="14"/>
        <v>15362126.26</v>
      </c>
      <c r="BL31" s="16">
        <f t="shared" si="14"/>
        <v>15362126.26</v>
      </c>
      <c r="BM31" s="16">
        <f t="shared" si="14"/>
        <v>15362126.26</v>
      </c>
      <c r="BN31" s="16">
        <f t="shared" si="14"/>
        <v>15362126.26</v>
      </c>
      <c r="BO31" s="16">
        <f t="shared" si="14"/>
        <v>15362126.26</v>
      </c>
      <c r="BP31" s="16">
        <f t="shared" si="14"/>
        <v>15362126.26</v>
      </c>
      <c r="BQ31" s="16">
        <f t="shared" si="14"/>
        <v>15362126.26</v>
      </c>
      <c r="BR31" s="16">
        <f t="shared" si="14"/>
        <v>15362126.26</v>
      </c>
      <c r="BS31" s="16">
        <f t="shared" si="14"/>
        <v>15362126.26</v>
      </c>
    </row>
    <row r="32" spans="1:71" ht="14.25" customHeight="1" x14ac:dyDescent="0.35">
      <c r="A32" s="15" t="str">
        <f t="shared" ref="A32:J32" si="15">A20</f>
        <v>Found on tab Solar - CM &amp; FFD</v>
      </c>
      <c r="B32" s="15" t="str">
        <f t="shared" si="15"/>
        <v>NEW-15700</v>
      </c>
      <c r="C32" s="15" t="str">
        <f t="shared" si="15"/>
        <v>Base Rates</v>
      </c>
      <c r="D32" s="15" t="str">
        <f t="shared" si="15"/>
        <v>CLEAN ENERGY &amp; EMERGING TECHNOLOGIES</v>
      </c>
      <c r="E32" s="15">
        <f t="shared" si="15"/>
        <v>34399</v>
      </c>
      <c r="F32" s="15" t="str">
        <f t="shared" si="15"/>
        <v>NEW-15700</v>
      </c>
      <c r="G32" s="15" t="str">
        <f t="shared" si="15"/>
        <v>FFD Solar Construction</v>
      </c>
      <c r="H32" s="15" t="str">
        <f t="shared" si="15"/>
        <v>Electric Other Production Plant</v>
      </c>
      <c r="I32" s="15" t="str">
        <f t="shared" si="15"/>
        <v>Solar Array (TBD)</v>
      </c>
      <c r="J32" s="15" t="str">
        <f t="shared" si="15"/>
        <v>FFD Solar Construction</v>
      </c>
      <c r="K32" s="68">
        <v>0</v>
      </c>
      <c r="L32" s="16">
        <f t="shared" ref="L32:AQ32" si="16">K32+L20</f>
        <v>0</v>
      </c>
      <c r="M32" s="16">
        <f t="shared" si="16"/>
        <v>0</v>
      </c>
      <c r="N32" s="16">
        <f t="shared" si="16"/>
        <v>0</v>
      </c>
      <c r="O32" s="16">
        <f t="shared" si="16"/>
        <v>0</v>
      </c>
      <c r="P32" s="16">
        <f t="shared" si="16"/>
        <v>0</v>
      </c>
      <c r="Q32" s="16">
        <f t="shared" si="16"/>
        <v>0</v>
      </c>
      <c r="R32" s="16">
        <f t="shared" si="16"/>
        <v>0</v>
      </c>
      <c r="S32" s="16">
        <f t="shared" si="16"/>
        <v>0</v>
      </c>
      <c r="T32" s="16">
        <f t="shared" si="16"/>
        <v>0</v>
      </c>
      <c r="U32" s="16">
        <f t="shared" si="16"/>
        <v>0</v>
      </c>
      <c r="V32" s="16">
        <f t="shared" si="16"/>
        <v>0</v>
      </c>
      <c r="W32" s="16">
        <f t="shared" si="16"/>
        <v>0</v>
      </c>
      <c r="X32" s="16">
        <f t="shared" si="16"/>
        <v>0</v>
      </c>
      <c r="Y32" s="16">
        <f t="shared" si="16"/>
        <v>0</v>
      </c>
      <c r="Z32" s="16">
        <f t="shared" si="16"/>
        <v>0</v>
      </c>
      <c r="AA32" s="16">
        <f t="shared" si="16"/>
        <v>0</v>
      </c>
      <c r="AB32" s="16">
        <f t="shared" si="16"/>
        <v>0</v>
      </c>
      <c r="AC32" s="16">
        <f t="shared" si="16"/>
        <v>0</v>
      </c>
      <c r="AD32" s="16">
        <f t="shared" si="16"/>
        <v>0</v>
      </c>
      <c r="AE32" s="16">
        <f t="shared" si="16"/>
        <v>0</v>
      </c>
      <c r="AF32" s="16">
        <f t="shared" si="16"/>
        <v>0</v>
      </c>
      <c r="AG32" s="16">
        <f t="shared" si="16"/>
        <v>0</v>
      </c>
      <c r="AH32" s="16">
        <f t="shared" si="16"/>
        <v>0</v>
      </c>
      <c r="AI32" s="16">
        <f t="shared" si="16"/>
        <v>100964984.35000001</v>
      </c>
      <c r="AJ32" s="16">
        <f t="shared" si="16"/>
        <v>101114984.35000001</v>
      </c>
      <c r="AK32" s="16">
        <f t="shared" si="16"/>
        <v>101264984.35000001</v>
      </c>
      <c r="AL32" s="16">
        <f t="shared" si="16"/>
        <v>101414984.35000001</v>
      </c>
      <c r="AM32" s="16">
        <f t="shared" si="16"/>
        <v>101588235.35000001</v>
      </c>
      <c r="AN32" s="16">
        <f t="shared" si="16"/>
        <v>101638235.35000001</v>
      </c>
      <c r="AO32" s="16">
        <f t="shared" si="16"/>
        <v>101688235.35000001</v>
      </c>
      <c r="AP32" s="16">
        <f t="shared" si="16"/>
        <v>101738235.35000001</v>
      </c>
      <c r="AQ32" s="16">
        <f t="shared" si="16"/>
        <v>101738235.35000001</v>
      </c>
      <c r="AR32" s="16">
        <f t="shared" ref="AR32:BS32" si="17">AQ32+AR20</f>
        <v>101738235.35000001</v>
      </c>
      <c r="AS32" s="16">
        <f t="shared" si="17"/>
        <v>101738235.35000001</v>
      </c>
      <c r="AT32" s="16">
        <f t="shared" si="17"/>
        <v>101738235.35000001</v>
      </c>
      <c r="AU32" s="16">
        <f t="shared" si="17"/>
        <v>101738235.35000001</v>
      </c>
      <c r="AV32" s="16">
        <f t="shared" si="17"/>
        <v>101738235.35000001</v>
      </c>
      <c r="AW32" s="16">
        <f t="shared" si="17"/>
        <v>101738235.35000001</v>
      </c>
      <c r="AX32" s="16">
        <f t="shared" si="17"/>
        <v>101738235.35000001</v>
      </c>
      <c r="AY32" s="16">
        <f t="shared" si="17"/>
        <v>101738235.35000001</v>
      </c>
      <c r="AZ32" s="16">
        <f t="shared" si="17"/>
        <v>101738235.35000001</v>
      </c>
      <c r="BA32" s="16">
        <f t="shared" si="17"/>
        <v>101738235.35000001</v>
      </c>
      <c r="BB32" s="16">
        <f t="shared" si="17"/>
        <v>101738235.35000001</v>
      </c>
      <c r="BC32" s="16">
        <f t="shared" si="17"/>
        <v>101738235.35000001</v>
      </c>
      <c r="BD32" s="16">
        <f t="shared" si="17"/>
        <v>101738235.35000001</v>
      </c>
      <c r="BE32" s="16">
        <f t="shared" si="17"/>
        <v>101738235.35000001</v>
      </c>
      <c r="BF32" s="16">
        <f t="shared" si="17"/>
        <v>101738235.35000001</v>
      </c>
      <c r="BG32" s="16">
        <f t="shared" si="17"/>
        <v>101738235.35000001</v>
      </c>
      <c r="BH32" s="16">
        <f t="shared" si="17"/>
        <v>101738235.35000001</v>
      </c>
      <c r="BI32" s="16">
        <f t="shared" si="17"/>
        <v>101738235.35000001</v>
      </c>
      <c r="BJ32" s="16">
        <f t="shared" si="17"/>
        <v>101738235.35000001</v>
      </c>
      <c r="BK32" s="16">
        <f t="shared" si="17"/>
        <v>101738235.35000001</v>
      </c>
      <c r="BL32" s="16">
        <f t="shared" si="17"/>
        <v>101738235.35000001</v>
      </c>
      <c r="BM32" s="16">
        <f t="shared" si="17"/>
        <v>101738235.35000001</v>
      </c>
      <c r="BN32" s="16">
        <f t="shared" si="17"/>
        <v>101738235.35000001</v>
      </c>
      <c r="BO32" s="16">
        <f t="shared" si="17"/>
        <v>101738235.35000001</v>
      </c>
      <c r="BP32" s="16">
        <f t="shared" si="17"/>
        <v>101738235.35000001</v>
      </c>
      <c r="BQ32" s="16">
        <f t="shared" si="17"/>
        <v>101738235.35000001</v>
      </c>
      <c r="BR32" s="16">
        <f t="shared" si="17"/>
        <v>101738235.35000001</v>
      </c>
      <c r="BS32" s="16">
        <f t="shared" si="17"/>
        <v>101738235.35000001</v>
      </c>
    </row>
    <row r="33" spans="1:71" x14ac:dyDescent="0.35">
      <c r="A33" s="15" t="str">
        <f t="shared" ref="A33:J33" si="18">A21</f>
        <v>Found on tab Solar - CM &amp; FFD</v>
      </c>
      <c r="B33" s="15" t="str">
        <f t="shared" si="18"/>
        <v>NEW-15882</v>
      </c>
      <c r="C33" s="15" t="str">
        <f t="shared" si="18"/>
        <v>Base Rates</v>
      </c>
      <c r="D33" s="15" t="str">
        <f t="shared" si="18"/>
        <v>CLEAN ENERGY &amp; EMERGING TECHNOLOGIES</v>
      </c>
      <c r="E33" s="15" t="str">
        <f t="shared" si="18"/>
        <v>T</v>
      </c>
      <c r="F33" s="15" t="str">
        <f t="shared" si="18"/>
        <v>NEW-15882</v>
      </c>
      <c r="G33" s="15" t="str">
        <f t="shared" si="18"/>
        <v>ED Solar - FFD Solar</v>
      </c>
      <c r="H33" s="15" t="str">
        <f t="shared" si="18"/>
        <v>Electric Transmission Plant</v>
      </c>
      <c r="I33" s="15" t="str">
        <f t="shared" si="18"/>
        <v>Transmission Lines</v>
      </c>
      <c r="J33" s="15" t="str">
        <f t="shared" si="18"/>
        <v>ED Solar - FFD Solar</v>
      </c>
      <c r="K33" s="68">
        <v>0</v>
      </c>
      <c r="L33" s="16">
        <f t="shared" ref="L33:AQ33" si="19">K33+L21</f>
        <v>0</v>
      </c>
      <c r="M33" s="16">
        <f t="shared" si="19"/>
        <v>0</v>
      </c>
      <c r="N33" s="16">
        <f t="shared" si="19"/>
        <v>0</v>
      </c>
      <c r="O33" s="16">
        <f t="shared" si="19"/>
        <v>0</v>
      </c>
      <c r="P33" s="16">
        <f t="shared" si="19"/>
        <v>0</v>
      </c>
      <c r="Q33" s="16">
        <f t="shared" si="19"/>
        <v>0</v>
      </c>
      <c r="R33" s="16">
        <f t="shared" si="19"/>
        <v>0</v>
      </c>
      <c r="S33" s="16">
        <f t="shared" si="19"/>
        <v>0</v>
      </c>
      <c r="T33" s="16">
        <f t="shared" si="19"/>
        <v>0</v>
      </c>
      <c r="U33" s="16">
        <f t="shared" si="19"/>
        <v>0</v>
      </c>
      <c r="V33" s="16">
        <f t="shared" si="19"/>
        <v>0</v>
      </c>
      <c r="W33" s="16">
        <f t="shared" si="19"/>
        <v>0</v>
      </c>
      <c r="X33" s="16">
        <f t="shared" si="19"/>
        <v>0</v>
      </c>
      <c r="Y33" s="16">
        <f t="shared" si="19"/>
        <v>0</v>
      </c>
      <c r="Z33" s="16">
        <f t="shared" si="19"/>
        <v>0</v>
      </c>
      <c r="AA33" s="16">
        <f t="shared" si="19"/>
        <v>0</v>
      </c>
      <c r="AB33" s="16">
        <f t="shared" si="19"/>
        <v>0</v>
      </c>
      <c r="AC33" s="16">
        <f t="shared" si="19"/>
        <v>0</v>
      </c>
      <c r="AD33" s="16">
        <f t="shared" si="19"/>
        <v>0</v>
      </c>
      <c r="AE33" s="16">
        <f t="shared" si="19"/>
        <v>0</v>
      </c>
      <c r="AF33" s="16">
        <f t="shared" si="19"/>
        <v>0</v>
      </c>
      <c r="AG33" s="16">
        <f t="shared" si="19"/>
        <v>0</v>
      </c>
      <c r="AH33" s="16">
        <f t="shared" si="19"/>
        <v>0</v>
      </c>
      <c r="AI33" s="16">
        <f t="shared" si="19"/>
        <v>5571235.0300000003</v>
      </c>
      <c r="AJ33" s="16">
        <f t="shared" si="19"/>
        <v>5571235.0300000003</v>
      </c>
      <c r="AK33" s="16">
        <f t="shared" si="19"/>
        <v>5571235.0300000003</v>
      </c>
      <c r="AL33" s="16">
        <f t="shared" si="19"/>
        <v>5571235.0300000003</v>
      </c>
      <c r="AM33" s="16">
        <f t="shared" si="19"/>
        <v>5571235.0300000003</v>
      </c>
      <c r="AN33" s="16">
        <f t="shared" si="19"/>
        <v>5571235.0300000003</v>
      </c>
      <c r="AO33" s="16">
        <f t="shared" si="19"/>
        <v>5571235.0300000003</v>
      </c>
      <c r="AP33" s="16">
        <f t="shared" si="19"/>
        <v>5571235.0300000003</v>
      </c>
      <c r="AQ33" s="16">
        <f t="shared" si="19"/>
        <v>5571235.0300000003</v>
      </c>
      <c r="AR33" s="16">
        <f t="shared" ref="AR33:BS33" si="20">AQ33+AR21</f>
        <v>5571235.0300000003</v>
      </c>
      <c r="AS33" s="16">
        <f t="shared" si="20"/>
        <v>5571235.0300000003</v>
      </c>
      <c r="AT33" s="16">
        <f t="shared" si="20"/>
        <v>5571235.0300000003</v>
      </c>
      <c r="AU33" s="16">
        <f t="shared" si="20"/>
        <v>5571235.0300000003</v>
      </c>
      <c r="AV33" s="16">
        <f t="shared" si="20"/>
        <v>5571235.0300000003</v>
      </c>
      <c r="AW33" s="16">
        <f t="shared" si="20"/>
        <v>5571235.0300000003</v>
      </c>
      <c r="AX33" s="16">
        <f t="shared" si="20"/>
        <v>5571235.0300000003</v>
      </c>
      <c r="AY33" s="16">
        <f t="shared" si="20"/>
        <v>5571235.0300000003</v>
      </c>
      <c r="AZ33" s="16">
        <f t="shared" si="20"/>
        <v>5571235.0300000003</v>
      </c>
      <c r="BA33" s="16">
        <f t="shared" si="20"/>
        <v>5571235.0300000003</v>
      </c>
      <c r="BB33" s="16">
        <f t="shared" si="20"/>
        <v>5571235.0300000003</v>
      </c>
      <c r="BC33" s="16">
        <f t="shared" si="20"/>
        <v>5571235.0300000003</v>
      </c>
      <c r="BD33" s="16">
        <f t="shared" si="20"/>
        <v>5571235.0300000003</v>
      </c>
      <c r="BE33" s="16">
        <f t="shared" si="20"/>
        <v>5571235.0300000003</v>
      </c>
      <c r="BF33" s="16">
        <f t="shared" si="20"/>
        <v>5571235.0300000003</v>
      </c>
      <c r="BG33" s="16">
        <f t="shared" si="20"/>
        <v>5571235.0300000003</v>
      </c>
      <c r="BH33" s="16">
        <f t="shared" si="20"/>
        <v>5571235.0300000003</v>
      </c>
      <c r="BI33" s="16">
        <f t="shared" si="20"/>
        <v>5571235.0300000003</v>
      </c>
      <c r="BJ33" s="16">
        <f t="shared" si="20"/>
        <v>5571235.0300000003</v>
      </c>
      <c r="BK33" s="16">
        <f t="shared" si="20"/>
        <v>5571235.0300000003</v>
      </c>
      <c r="BL33" s="16">
        <f t="shared" si="20"/>
        <v>5571235.0300000003</v>
      </c>
      <c r="BM33" s="16">
        <f t="shared" si="20"/>
        <v>5571235.0300000003</v>
      </c>
      <c r="BN33" s="16">
        <f t="shared" si="20"/>
        <v>5571235.0300000003</v>
      </c>
      <c r="BO33" s="16">
        <f t="shared" si="20"/>
        <v>5571235.0300000003</v>
      </c>
      <c r="BP33" s="16">
        <f t="shared" si="20"/>
        <v>5571235.0300000003</v>
      </c>
      <c r="BQ33" s="16">
        <f t="shared" si="20"/>
        <v>5571235.0300000003</v>
      </c>
      <c r="BR33" s="16">
        <f t="shared" si="20"/>
        <v>5571235.0300000003</v>
      </c>
      <c r="BS33" s="16">
        <f t="shared" si="20"/>
        <v>5571235.0300000003</v>
      </c>
    </row>
    <row r="34" spans="1:71" x14ac:dyDescent="0.35">
      <c r="E34" s="50"/>
    </row>
    <row r="35" spans="1:71" ht="15" thickBot="1" x14ac:dyDescent="0.4">
      <c r="E35" s="50"/>
      <c r="J35" s="52" t="s">
        <v>157</v>
      </c>
      <c r="K35" s="66">
        <f t="shared" ref="K35:AP35" si="21">SUM(K28:K34)</f>
        <v>0</v>
      </c>
      <c r="L35" s="66">
        <f t="shared" si="21"/>
        <v>0</v>
      </c>
      <c r="M35" s="66">
        <f t="shared" si="21"/>
        <v>0</v>
      </c>
      <c r="N35" s="66">
        <f t="shared" si="21"/>
        <v>0</v>
      </c>
      <c r="O35" s="66">
        <f t="shared" si="21"/>
        <v>0</v>
      </c>
      <c r="P35" s="66">
        <f t="shared" si="21"/>
        <v>0</v>
      </c>
      <c r="Q35" s="66">
        <f t="shared" si="21"/>
        <v>0</v>
      </c>
      <c r="R35" s="66">
        <f t="shared" si="21"/>
        <v>0</v>
      </c>
      <c r="S35" s="66">
        <f t="shared" si="21"/>
        <v>0</v>
      </c>
      <c r="T35" s="66">
        <f t="shared" si="21"/>
        <v>0</v>
      </c>
      <c r="U35" s="66">
        <f t="shared" si="21"/>
        <v>0</v>
      </c>
      <c r="V35" s="66">
        <f t="shared" si="21"/>
        <v>0</v>
      </c>
      <c r="W35" s="77">
        <f t="shared" si="21"/>
        <v>0</v>
      </c>
      <c r="X35" s="66">
        <f t="shared" si="21"/>
        <v>0</v>
      </c>
      <c r="Y35" s="66">
        <f t="shared" si="21"/>
        <v>0</v>
      </c>
      <c r="Z35" s="66">
        <f t="shared" si="21"/>
        <v>0</v>
      </c>
      <c r="AA35" s="66">
        <f t="shared" si="21"/>
        <v>0</v>
      </c>
      <c r="AB35" s="66">
        <f t="shared" si="21"/>
        <v>0</v>
      </c>
      <c r="AC35" s="66">
        <f t="shared" si="21"/>
        <v>0</v>
      </c>
      <c r="AD35" s="66">
        <f t="shared" si="21"/>
        <v>0</v>
      </c>
      <c r="AE35" s="66">
        <f t="shared" si="21"/>
        <v>0</v>
      </c>
      <c r="AF35" s="66">
        <f t="shared" si="21"/>
        <v>0</v>
      </c>
      <c r="AG35" s="66">
        <f t="shared" si="21"/>
        <v>0</v>
      </c>
      <c r="AH35" s="66">
        <f t="shared" si="21"/>
        <v>0</v>
      </c>
      <c r="AI35" s="77">
        <f t="shared" si="21"/>
        <v>121898345.64000002</v>
      </c>
      <c r="AJ35" s="66">
        <f t="shared" si="21"/>
        <v>122048345.64000002</v>
      </c>
      <c r="AK35" s="66">
        <f t="shared" si="21"/>
        <v>122198345.64000002</v>
      </c>
      <c r="AL35" s="66">
        <f t="shared" si="21"/>
        <v>122348345.64000002</v>
      </c>
      <c r="AM35" s="66">
        <f t="shared" si="21"/>
        <v>122521596.64000002</v>
      </c>
      <c r="AN35" s="66">
        <f t="shared" si="21"/>
        <v>122571596.64000002</v>
      </c>
      <c r="AO35" s="66">
        <f t="shared" si="21"/>
        <v>122621596.64000002</v>
      </c>
      <c r="AP35" s="66">
        <f t="shared" si="21"/>
        <v>122671596.64000002</v>
      </c>
      <c r="AQ35" s="66">
        <f t="shared" ref="AQ35:BS35" si="22">SUM(AQ28:AQ34)</f>
        <v>122671596.64000002</v>
      </c>
      <c r="AR35" s="66">
        <f t="shared" si="22"/>
        <v>122671596.64000002</v>
      </c>
      <c r="AS35" s="66">
        <f t="shared" si="22"/>
        <v>122671596.64000002</v>
      </c>
      <c r="AT35" s="66">
        <f t="shared" si="22"/>
        <v>122671596.64000002</v>
      </c>
      <c r="AU35" s="66">
        <f t="shared" si="22"/>
        <v>125289402.56</v>
      </c>
      <c r="AV35" s="66">
        <f t="shared" si="22"/>
        <v>125289402.56</v>
      </c>
      <c r="AW35" s="66">
        <f t="shared" si="22"/>
        <v>125289402.56</v>
      </c>
      <c r="AX35" s="66">
        <f t="shared" si="22"/>
        <v>125289402.56</v>
      </c>
      <c r="AY35" s="66">
        <f t="shared" si="22"/>
        <v>125289402.56</v>
      </c>
      <c r="AZ35" s="66">
        <f t="shared" si="22"/>
        <v>125289402.56</v>
      </c>
      <c r="BA35" s="66">
        <f t="shared" si="22"/>
        <v>125289402.56</v>
      </c>
      <c r="BB35" s="66">
        <f t="shared" si="22"/>
        <v>125289402.56</v>
      </c>
      <c r="BC35" s="66">
        <f t="shared" si="22"/>
        <v>125289402.56</v>
      </c>
      <c r="BD35" s="66">
        <f t="shared" si="22"/>
        <v>125289402.56</v>
      </c>
      <c r="BE35" s="66">
        <f t="shared" si="22"/>
        <v>125289402.56</v>
      </c>
      <c r="BF35" s="66">
        <f t="shared" si="22"/>
        <v>125289402.56</v>
      </c>
      <c r="BG35" s="66">
        <f t="shared" si="22"/>
        <v>125289402.56</v>
      </c>
      <c r="BH35" s="66">
        <f t="shared" si="22"/>
        <v>125289402.56</v>
      </c>
      <c r="BI35" s="66">
        <f t="shared" si="22"/>
        <v>125289402.56</v>
      </c>
      <c r="BJ35" s="66">
        <f t="shared" si="22"/>
        <v>125289402.56</v>
      </c>
      <c r="BK35" s="66">
        <f t="shared" si="22"/>
        <v>125289402.56</v>
      </c>
      <c r="BL35" s="66">
        <f t="shared" si="22"/>
        <v>125289402.56</v>
      </c>
      <c r="BM35" s="66">
        <f t="shared" si="22"/>
        <v>125289402.56</v>
      </c>
      <c r="BN35" s="66">
        <f t="shared" si="22"/>
        <v>125289402.56</v>
      </c>
      <c r="BO35" s="66">
        <f t="shared" si="22"/>
        <v>125289402.56</v>
      </c>
      <c r="BP35" s="66">
        <f t="shared" si="22"/>
        <v>125289402.56</v>
      </c>
      <c r="BQ35" s="66">
        <f t="shared" si="22"/>
        <v>125289402.56</v>
      </c>
      <c r="BR35" s="66">
        <f t="shared" si="22"/>
        <v>125289402.56</v>
      </c>
      <c r="BS35" s="66">
        <f t="shared" si="22"/>
        <v>125289402.56</v>
      </c>
    </row>
    <row r="36" spans="1:71" ht="15" thickTop="1" x14ac:dyDescent="0.35">
      <c r="E36" s="50"/>
    </row>
    <row r="37" spans="1:71" x14ac:dyDescent="0.35">
      <c r="E37" s="50"/>
    </row>
    <row r="38" spans="1:71" x14ac:dyDescent="0.35">
      <c r="E38" s="50"/>
    </row>
    <row r="39" spans="1:71" x14ac:dyDescent="0.35">
      <c r="A39" s="56" t="s">
        <v>133</v>
      </c>
      <c r="B39" s="56" t="s">
        <v>134</v>
      </c>
      <c r="C39" s="56" t="s">
        <v>135</v>
      </c>
      <c r="D39" s="56" t="s">
        <v>136</v>
      </c>
      <c r="E39" s="67">
        <v>300</v>
      </c>
      <c r="F39" s="67" t="s">
        <v>137</v>
      </c>
      <c r="G39" s="67" t="s">
        <v>138</v>
      </c>
      <c r="H39" s="56" t="s">
        <v>139</v>
      </c>
      <c r="I39" s="56" t="s">
        <v>140</v>
      </c>
      <c r="J39" s="56" t="s">
        <v>141</v>
      </c>
      <c r="K39" s="67" t="s">
        <v>158</v>
      </c>
      <c r="L39" s="59">
        <v>202401</v>
      </c>
      <c r="M39" s="59">
        <v>202402</v>
      </c>
      <c r="N39" s="59">
        <v>202403</v>
      </c>
      <c r="O39" s="59">
        <v>202404</v>
      </c>
      <c r="P39" s="59">
        <v>202405</v>
      </c>
      <c r="Q39" s="59">
        <v>202406</v>
      </c>
      <c r="R39" s="59">
        <v>202407</v>
      </c>
      <c r="S39" s="59">
        <v>202408</v>
      </c>
      <c r="T39" s="59">
        <v>202409</v>
      </c>
      <c r="U39" s="59">
        <v>202410</v>
      </c>
      <c r="V39" s="59">
        <v>202411</v>
      </c>
      <c r="W39" s="59">
        <v>202412</v>
      </c>
      <c r="X39" s="59">
        <v>202501</v>
      </c>
      <c r="Y39" s="59">
        <v>202502</v>
      </c>
      <c r="Z39" s="59">
        <v>202503</v>
      </c>
      <c r="AA39" s="59">
        <v>202504</v>
      </c>
      <c r="AB39" s="59">
        <v>202505</v>
      </c>
      <c r="AC39" s="59">
        <v>202506</v>
      </c>
      <c r="AD39" s="59">
        <v>202507</v>
      </c>
      <c r="AE39" s="59">
        <v>202508</v>
      </c>
      <c r="AF39" s="59">
        <v>202509</v>
      </c>
      <c r="AG39" s="59">
        <v>202510</v>
      </c>
      <c r="AH39" s="59">
        <v>202511</v>
      </c>
      <c r="AI39" s="59">
        <v>202512</v>
      </c>
      <c r="AJ39" s="59">
        <v>202601</v>
      </c>
      <c r="AK39" s="59">
        <v>202602</v>
      </c>
      <c r="AL39" s="59">
        <v>202603</v>
      </c>
      <c r="AM39" s="59">
        <v>202604</v>
      </c>
      <c r="AN39" s="59">
        <v>202605</v>
      </c>
      <c r="AO39" s="59">
        <v>202606</v>
      </c>
      <c r="AP39" s="59">
        <v>202607</v>
      </c>
      <c r="AQ39" s="59">
        <v>202608</v>
      </c>
      <c r="AR39" s="59">
        <v>202609</v>
      </c>
      <c r="AS39" s="59">
        <v>202610</v>
      </c>
      <c r="AT39" s="59">
        <v>202611</v>
      </c>
      <c r="AU39" s="59">
        <v>202612</v>
      </c>
      <c r="AV39" s="59">
        <v>202701</v>
      </c>
      <c r="AW39" s="59">
        <v>202702</v>
      </c>
      <c r="AX39" s="59">
        <v>202703</v>
      </c>
      <c r="AY39" s="59">
        <v>202704</v>
      </c>
      <c r="AZ39" s="59">
        <v>202705</v>
      </c>
      <c r="BA39" s="59">
        <v>202706</v>
      </c>
      <c r="BB39" s="59">
        <v>202707</v>
      </c>
      <c r="BC39" s="59">
        <v>202708</v>
      </c>
      <c r="BD39" s="59">
        <v>202709</v>
      </c>
      <c r="BE39" s="59">
        <v>202710</v>
      </c>
      <c r="BF39" s="59">
        <v>202711</v>
      </c>
      <c r="BG39" s="59">
        <v>202712</v>
      </c>
      <c r="BH39" s="59">
        <v>202801</v>
      </c>
      <c r="BI39" s="59">
        <v>202802</v>
      </c>
      <c r="BJ39" s="59">
        <v>202803</v>
      </c>
      <c r="BK39" s="59">
        <v>202804</v>
      </c>
      <c r="BL39" s="59">
        <v>202805</v>
      </c>
      <c r="BM39" s="59">
        <v>202806</v>
      </c>
      <c r="BN39" s="59">
        <v>202807</v>
      </c>
      <c r="BO39" s="59">
        <v>202808</v>
      </c>
      <c r="BP39" s="59">
        <v>202809</v>
      </c>
      <c r="BQ39" s="59">
        <v>202810</v>
      </c>
      <c r="BR39" s="59">
        <v>202811</v>
      </c>
      <c r="BS39" s="59">
        <v>202812</v>
      </c>
    </row>
    <row r="40" spans="1:71" x14ac:dyDescent="0.35">
      <c r="A40" s="15" t="str">
        <f t="shared" ref="A40:J40" si="23">A28</f>
        <v>Found on tab Solar - CM &amp; FFD</v>
      </c>
      <c r="B40" s="15" t="str">
        <f t="shared" si="23"/>
        <v>A2843275</v>
      </c>
      <c r="C40" s="15" t="str">
        <f t="shared" si="23"/>
        <v>Base Rates</v>
      </c>
      <c r="D40" s="15" t="str">
        <f t="shared" si="23"/>
        <v/>
      </c>
      <c r="E40" s="15">
        <f t="shared" si="23"/>
        <v>34399</v>
      </c>
      <c r="F40" s="15" t="str">
        <f t="shared" si="23"/>
        <v>NEW-15662</v>
      </c>
      <c r="G40" s="15" t="str">
        <f t="shared" si="23"/>
        <v>Solar Wave 3 Solar Modules</v>
      </c>
      <c r="H40" s="15" t="str">
        <f t="shared" si="23"/>
        <v>Electric Other Production Plant</v>
      </c>
      <c r="I40" s="15" t="str">
        <f t="shared" si="23"/>
        <v>Solar Array (TBD)</v>
      </c>
      <c r="J40" s="15" t="str">
        <f t="shared" si="23"/>
        <v>Solar Wave 3 Solar Modules</v>
      </c>
      <c r="K40" s="16">
        <f>SUM($K28:K28)/13</f>
        <v>0</v>
      </c>
      <c r="L40" s="16">
        <f>SUM($K28:L28)/13</f>
        <v>0</v>
      </c>
      <c r="M40" s="16">
        <f>SUM($K28:M28)/13</f>
        <v>0</v>
      </c>
      <c r="N40" s="16">
        <f>SUM($K28:N28)/13</f>
        <v>0</v>
      </c>
      <c r="O40" s="16">
        <f>SUM($K28:O28)/13</f>
        <v>0</v>
      </c>
      <c r="P40" s="16">
        <f>SUM($K28:P28)/13</f>
        <v>0</v>
      </c>
      <c r="Q40" s="16">
        <f>SUM($K28:Q28)/13</f>
        <v>0</v>
      </c>
      <c r="R40" s="16">
        <f>SUM($K28:R28)/13</f>
        <v>0</v>
      </c>
      <c r="S40" s="16">
        <f>SUM($K28:S28)/13</f>
        <v>0</v>
      </c>
      <c r="T40" s="16">
        <f>SUM($K28:T28)/13</f>
        <v>0</v>
      </c>
      <c r="U40" s="16">
        <f>SUM($K28:U28)/13</f>
        <v>0</v>
      </c>
      <c r="V40" s="16">
        <f>SUM($K28:V28)/13</f>
        <v>0</v>
      </c>
      <c r="W40" s="16">
        <f t="shared" ref="W40:AF45" si="24">SUM(K28:W28)/13</f>
        <v>0</v>
      </c>
      <c r="X40" s="16">
        <f t="shared" si="24"/>
        <v>0</v>
      </c>
      <c r="Y40" s="16">
        <f t="shared" si="24"/>
        <v>0</v>
      </c>
      <c r="Z40" s="16">
        <f t="shared" si="24"/>
        <v>0</v>
      </c>
      <c r="AA40" s="16">
        <f t="shared" si="24"/>
        <v>0</v>
      </c>
      <c r="AB40" s="16">
        <f t="shared" si="24"/>
        <v>0</v>
      </c>
      <c r="AC40" s="16">
        <f t="shared" si="24"/>
        <v>0</v>
      </c>
      <c r="AD40" s="16">
        <f t="shared" si="24"/>
        <v>0</v>
      </c>
      <c r="AE40" s="16">
        <f t="shared" si="24"/>
        <v>0</v>
      </c>
      <c r="AF40" s="16">
        <f t="shared" si="24"/>
        <v>0</v>
      </c>
      <c r="AG40" s="16">
        <f t="shared" ref="AG40:AP45" si="25">SUM(U28:AG28)/13</f>
        <v>0</v>
      </c>
      <c r="AH40" s="16">
        <f t="shared" si="25"/>
        <v>0</v>
      </c>
      <c r="AI40" s="16">
        <f t="shared" si="25"/>
        <v>0</v>
      </c>
      <c r="AJ40" s="16">
        <f t="shared" si="25"/>
        <v>0</v>
      </c>
      <c r="AK40" s="16">
        <f t="shared" si="25"/>
        <v>0</v>
      </c>
      <c r="AL40" s="16">
        <f t="shared" si="25"/>
        <v>0</v>
      </c>
      <c r="AM40" s="16">
        <f t="shared" si="25"/>
        <v>0</v>
      </c>
      <c r="AN40" s="16">
        <f t="shared" si="25"/>
        <v>0</v>
      </c>
      <c r="AO40" s="16">
        <f t="shared" si="25"/>
        <v>0</v>
      </c>
      <c r="AP40" s="16">
        <f t="shared" si="25"/>
        <v>0</v>
      </c>
      <c r="AQ40" s="16">
        <f t="shared" ref="AQ40:AZ45" si="26">SUM(AE28:AQ28)/13</f>
        <v>0</v>
      </c>
      <c r="AR40" s="16">
        <f t="shared" si="26"/>
        <v>0</v>
      </c>
      <c r="AS40" s="16">
        <f t="shared" si="26"/>
        <v>0</v>
      </c>
      <c r="AT40" s="16">
        <f t="shared" si="26"/>
        <v>0</v>
      </c>
      <c r="AU40" s="16">
        <f t="shared" si="26"/>
        <v>153648.2246153848</v>
      </c>
      <c r="AV40" s="16">
        <f t="shared" si="26"/>
        <v>307296.44923076959</v>
      </c>
      <c r="AW40" s="16">
        <f t="shared" si="26"/>
        <v>460944.67384615442</v>
      </c>
      <c r="AX40" s="16">
        <f t="shared" si="26"/>
        <v>614592.89846153918</v>
      </c>
      <c r="AY40" s="16">
        <f t="shared" si="26"/>
        <v>768241.12307692401</v>
      </c>
      <c r="AZ40" s="16">
        <f t="shared" si="26"/>
        <v>921889.34769230883</v>
      </c>
      <c r="BA40" s="16">
        <f t="shared" ref="BA40:BJ45" si="27">SUM(AO28:BA28)/13</f>
        <v>1075537.5723076935</v>
      </c>
      <c r="BB40" s="16">
        <f t="shared" si="27"/>
        <v>1229185.7969230784</v>
      </c>
      <c r="BC40" s="16">
        <f t="shared" si="27"/>
        <v>1382834.021538463</v>
      </c>
      <c r="BD40" s="16">
        <f t="shared" si="27"/>
        <v>1536482.2461538478</v>
      </c>
      <c r="BE40" s="16">
        <f t="shared" si="27"/>
        <v>1690130.4707692326</v>
      </c>
      <c r="BF40" s="16">
        <f t="shared" si="27"/>
        <v>1843778.6953846174</v>
      </c>
      <c r="BG40" s="16">
        <f t="shared" si="27"/>
        <v>1997426.920000002</v>
      </c>
      <c r="BH40" s="16">
        <f t="shared" si="27"/>
        <v>1997426.920000002</v>
      </c>
      <c r="BI40" s="16">
        <f t="shared" si="27"/>
        <v>1997426.920000002</v>
      </c>
      <c r="BJ40" s="16">
        <f t="shared" si="27"/>
        <v>1997426.920000002</v>
      </c>
      <c r="BK40" s="16">
        <f t="shared" ref="BK40:BS45" si="28">SUM(AY28:BK28)/13</f>
        <v>1997426.920000002</v>
      </c>
      <c r="BL40" s="16">
        <f t="shared" si="28"/>
        <v>1997426.920000002</v>
      </c>
      <c r="BM40" s="16">
        <f t="shared" si="28"/>
        <v>1997426.920000002</v>
      </c>
      <c r="BN40" s="16">
        <f t="shared" si="28"/>
        <v>1997426.920000002</v>
      </c>
      <c r="BO40" s="16">
        <f t="shared" si="28"/>
        <v>1997426.920000002</v>
      </c>
      <c r="BP40" s="16">
        <f t="shared" si="28"/>
        <v>1997426.920000002</v>
      </c>
      <c r="BQ40" s="16">
        <f t="shared" si="28"/>
        <v>1997426.920000002</v>
      </c>
      <c r="BR40" s="16">
        <f t="shared" si="28"/>
        <v>1997426.920000002</v>
      </c>
      <c r="BS40" s="16">
        <f t="shared" si="28"/>
        <v>1997426.920000002</v>
      </c>
    </row>
    <row r="41" spans="1:71" x14ac:dyDescent="0.35">
      <c r="A41" s="15" t="str">
        <f t="shared" ref="A41:J41" si="29">A29</f>
        <v>Found on tab Solar - CM &amp; FFD</v>
      </c>
      <c r="B41" s="15" t="str">
        <f t="shared" si="29"/>
        <v>D0100792</v>
      </c>
      <c r="C41" s="15" t="str">
        <f t="shared" si="29"/>
        <v>Base Rates</v>
      </c>
      <c r="D41" s="15" t="str">
        <f t="shared" si="29"/>
        <v/>
      </c>
      <c r="E41" s="15">
        <f t="shared" si="29"/>
        <v>34399</v>
      </c>
      <c r="F41" s="15" t="str">
        <f t="shared" si="29"/>
        <v>NEW-15688</v>
      </c>
      <c r="G41" s="15" t="str">
        <f t="shared" si="29"/>
        <v>Solar Wave 3 Trackers &amp; Inverters</v>
      </c>
      <c r="H41" s="15" t="str">
        <f t="shared" si="29"/>
        <v>Electric General Plant</v>
      </c>
      <c r="I41" s="15" t="str">
        <f t="shared" si="29"/>
        <v>Solar Array (TBD)</v>
      </c>
      <c r="J41" s="15" t="str">
        <f t="shared" si="29"/>
        <v>Solar Wave 3 Trackers &amp; Inverters</v>
      </c>
      <c r="K41" s="16">
        <f>SUM($K29:K29)/13</f>
        <v>0</v>
      </c>
      <c r="L41" s="16">
        <f>SUM($K29:L29)/13</f>
        <v>0</v>
      </c>
      <c r="M41" s="16">
        <f>SUM($K29:M29)/13</f>
        <v>0</v>
      </c>
      <c r="N41" s="16">
        <f>SUM($K29:N29)/13</f>
        <v>0</v>
      </c>
      <c r="O41" s="16">
        <f>SUM($K29:O29)/13</f>
        <v>0</v>
      </c>
      <c r="P41" s="16">
        <f>SUM($K29:P29)/13</f>
        <v>0</v>
      </c>
      <c r="Q41" s="16">
        <f>SUM($K29:Q29)/13</f>
        <v>0</v>
      </c>
      <c r="R41" s="16">
        <f>SUM($K29:R29)/13</f>
        <v>0</v>
      </c>
      <c r="S41" s="16">
        <f>SUM($K29:S29)/13</f>
        <v>0</v>
      </c>
      <c r="T41" s="16">
        <f>SUM($K29:T29)/13</f>
        <v>0</v>
      </c>
      <c r="U41" s="16">
        <f>SUM($K29:U29)/13</f>
        <v>0</v>
      </c>
      <c r="V41" s="16">
        <f>SUM($K29:V29)/13</f>
        <v>0</v>
      </c>
      <c r="W41" s="16">
        <f t="shared" si="24"/>
        <v>0</v>
      </c>
      <c r="X41" s="16">
        <f t="shared" si="24"/>
        <v>0</v>
      </c>
      <c r="Y41" s="16">
        <f t="shared" si="24"/>
        <v>0</v>
      </c>
      <c r="Z41" s="16">
        <f t="shared" si="24"/>
        <v>0</v>
      </c>
      <c r="AA41" s="16">
        <f t="shared" si="24"/>
        <v>0</v>
      </c>
      <c r="AB41" s="16">
        <f t="shared" si="24"/>
        <v>0</v>
      </c>
      <c r="AC41" s="16">
        <f t="shared" si="24"/>
        <v>0</v>
      </c>
      <c r="AD41" s="16">
        <f t="shared" si="24"/>
        <v>0</v>
      </c>
      <c r="AE41" s="16">
        <f t="shared" si="24"/>
        <v>0</v>
      </c>
      <c r="AF41" s="16">
        <f t="shared" si="24"/>
        <v>0</v>
      </c>
      <c r="AG41" s="16">
        <f t="shared" si="25"/>
        <v>0</v>
      </c>
      <c r="AH41" s="16">
        <f t="shared" si="25"/>
        <v>0</v>
      </c>
      <c r="AI41" s="16">
        <f t="shared" si="25"/>
        <v>0</v>
      </c>
      <c r="AJ41" s="16">
        <f t="shared" si="25"/>
        <v>0</v>
      </c>
      <c r="AK41" s="16">
        <f t="shared" si="25"/>
        <v>0</v>
      </c>
      <c r="AL41" s="16">
        <f t="shared" si="25"/>
        <v>0</v>
      </c>
      <c r="AM41" s="16">
        <f t="shared" si="25"/>
        <v>0</v>
      </c>
      <c r="AN41" s="16">
        <f t="shared" si="25"/>
        <v>0</v>
      </c>
      <c r="AO41" s="16">
        <f t="shared" si="25"/>
        <v>0</v>
      </c>
      <c r="AP41" s="16">
        <f t="shared" si="25"/>
        <v>0</v>
      </c>
      <c r="AQ41" s="16">
        <f t="shared" si="26"/>
        <v>0</v>
      </c>
      <c r="AR41" s="16">
        <f t="shared" si="26"/>
        <v>0</v>
      </c>
      <c r="AS41" s="16">
        <f t="shared" si="26"/>
        <v>0</v>
      </c>
      <c r="AT41" s="16">
        <f t="shared" si="26"/>
        <v>0</v>
      </c>
      <c r="AU41" s="16">
        <f t="shared" si="26"/>
        <v>22468.329999999896</v>
      </c>
      <c r="AV41" s="16">
        <f t="shared" si="26"/>
        <v>44936.659999999792</v>
      </c>
      <c r="AW41" s="16">
        <f t="shared" si="26"/>
        <v>67404.989999999685</v>
      </c>
      <c r="AX41" s="16">
        <f t="shared" si="26"/>
        <v>89873.319999999585</v>
      </c>
      <c r="AY41" s="16">
        <f t="shared" si="26"/>
        <v>112341.64999999947</v>
      </c>
      <c r="AZ41" s="16">
        <f t="shared" si="26"/>
        <v>134809.97999999937</v>
      </c>
      <c r="BA41" s="16">
        <f t="shared" si="27"/>
        <v>157278.30999999927</v>
      </c>
      <c r="BB41" s="16">
        <f t="shared" si="27"/>
        <v>179746.63999999917</v>
      </c>
      <c r="BC41" s="16">
        <f t="shared" si="27"/>
        <v>202214.96999999907</v>
      </c>
      <c r="BD41" s="16">
        <f t="shared" si="27"/>
        <v>224683.29999999894</v>
      </c>
      <c r="BE41" s="16">
        <f t="shared" si="27"/>
        <v>247151.62999999884</v>
      </c>
      <c r="BF41" s="16">
        <f t="shared" si="27"/>
        <v>269619.95999999874</v>
      </c>
      <c r="BG41" s="16">
        <f t="shared" si="27"/>
        <v>292088.28999999864</v>
      </c>
      <c r="BH41" s="16">
        <f t="shared" si="27"/>
        <v>292088.28999999864</v>
      </c>
      <c r="BI41" s="16">
        <f t="shared" si="27"/>
        <v>292088.28999999864</v>
      </c>
      <c r="BJ41" s="16">
        <f t="shared" si="27"/>
        <v>292088.28999999864</v>
      </c>
      <c r="BK41" s="16">
        <f t="shared" si="28"/>
        <v>292088.28999999864</v>
      </c>
      <c r="BL41" s="16">
        <f t="shared" si="28"/>
        <v>292088.28999999864</v>
      </c>
      <c r="BM41" s="16">
        <f t="shared" si="28"/>
        <v>292088.28999999864</v>
      </c>
      <c r="BN41" s="16">
        <f t="shared" si="28"/>
        <v>292088.28999999864</v>
      </c>
      <c r="BO41" s="16">
        <f t="shared" si="28"/>
        <v>292088.28999999864</v>
      </c>
      <c r="BP41" s="16">
        <f t="shared" si="28"/>
        <v>292088.28999999864</v>
      </c>
      <c r="BQ41" s="16">
        <f t="shared" si="28"/>
        <v>292088.28999999864</v>
      </c>
      <c r="BR41" s="16">
        <f t="shared" si="28"/>
        <v>292088.28999999864</v>
      </c>
      <c r="BS41" s="16">
        <f t="shared" si="28"/>
        <v>292088.28999999864</v>
      </c>
    </row>
    <row r="42" spans="1:71" x14ac:dyDescent="0.35">
      <c r="A42" s="15" t="str">
        <f t="shared" ref="A42:J42" si="30">A30</f>
        <v>Found on tab Solar - CM &amp; FFD</v>
      </c>
      <c r="B42" s="15" t="str">
        <f t="shared" si="30"/>
        <v>D0101713</v>
      </c>
      <c r="C42" s="15" t="str">
        <f t="shared" si="30"/>
        <v>Base Rates</v>
      </c>
      <c r="D42" s="15" t="str">
        <f t="shared" si="30"/>
        <v/>
      </c>
      <c r="E42" s="15">
        <f t="shared" si="30"/>
        <v>34399</v>
      </c>
      <c r="F42" s="15" t="str">
        <f t="shared" si="30"/>
        <v>NEW-15688</v>
      </c>
      <c r="G42" s="15" t="str">
        <f t="shared" si="30"/>
        <v>Solar Wave 3 Trackers &amp; Inverters</v>
      </c>
      <c r="H42" s="15" t="str">
        <f t="shared" si="30"/>
        <v>Electric Other Production Plant</v>
      </c>
      <c r="I42" s="15" t="str">
        <f t="shared" si="30"/>
        <v>Solar Array (TBD)</v>
      </c>
      <c r="J42" s="15" t="str">
        <f t="shared" si="30"/>
        <v>Solar Wave 3 Trackers &amp; Inverters</v>
      </c>
      <c r="K42" s="16">
        <f>SUM($K30:K30)/13</f>
        <v>0</v>
      </c>
      <c r="L42" s="16">
        <f>SUM($K30:L30)/13</f>
        <v>0</v>
      </c>
      <c r="M42" s="16">
        <f>SUM($K30:M30)/13</f>
        <v>0</v>
      </c>
      <c r="N42" s="16">
        <f>SUM($K30:N30)/13</f>
        <v>0</v>
      </c>
      <c r="O42" s="16">
        <f>SUM($K30:O30)/13</f>
        <v>0</v>
      </c>
      <c r="P42" s="16">
        <f>SUM($K30:P30)/13</f>
        <v>0</v>
      </c>
      <c r="Q42" s="16">
        <f>SUM($K30:Q30)/13</f>
        <v>0</v>
      </c>
      <c r="R42" s="16">
        <f>SUM($K30:R30)/13</f>
        <v>0</v>
      </c>
      <c r="S42" s="16">
        <f>SUM($K30:S30)/13</f>
        <v>0</v>
      </c>
      <c r="T42" s="16">
        <f>SUM($K30:T30)/13</f>
        <v>0</v>
      </c>
      <c r="U42" s="16">
        <f>SUM($K30:U30)/13</f>
        <v>0</v>
      </c>
      <c r="V42" s="16">
        <f>SUM($K30:V30)/13</f>
        <v>0</v>
      </c>
      <c r="W42" s="16">
        <f t="shared" si="24"/>
        <v>0</v>
      </c>
      <c r="X42" s="16">
        <f t="shared" si="24"/>
        <v>0</v>
      </c>
      <c r="Y42" s="16">
        <f t="shared" si="24"/>
        <v>0</v>
      </c>
      <c r="Z42" s="16">
        <f t="shared" si="24"/>
        <v>0</v>
      </c>
      <c r="AA42" s="16">
        <f t="shared" si="24"/>
        <v>0</v>
      </c>
      <c r="AB42" s="16">
        <f t="shared" si="24"/>
        <v>0</v>
      </c>
      <c r="AC42" s="16">
        <f t="shared" si="24"/>
        <v>0</v>
      </c>
      <c r="AD42" s="16">
        <f t="shared" si="24"/>
        <v>0</v>
      </c>
      <c r="AE42" s="16">
        <f t="shared" si="24"/>
        <v>0</v>
      </c>
      <c r="AF42" s="16">
        <f t="shared" si="24"/>
        <v>0</v>
      </c>
      <c r="AG42" s="16">
        <f t="shared" si="25"/>
        <v>0</v>
      </c>
      <c r="AH42" s="16">
        <f t="shared" si="25"/>
        <v>0</v>
      </c>
      <c r="AI42" s="16">
        <f t="shared" si="25"/>
        <v>0</v>
      </c>
      <c r="AJ42" s="16">
        <f t="shared" si="25"/>
        <v>0</v>
      </c>
      <c r="AK42" s="16">
        <f t="shared" si="25"/>
        <v>0</v>
      </c>
      <c r="AL42" s="16">
        <f t="shared" si="25"/>
        <v>0</v>
      </c>
      <c r="AM42" s="16">
        <f t="shared" si="25"/>
        <v>0</v>
      </c>
      <c r="AN42" s="16">
        <f t="shared" si="25"/>
        <v>0</v>
      </c>
      <c r="AO42" s="16">
        <f t="shared" si="25"/>
        <v>0</v>
      </c>
      <c r="AP42" s="16">
        <f t="shared" si="25"/>
        <v>0</v>
      </c>
      <c r="AQ42" s="16">
        <f t="shared" si="26"/>
        <v>0</v>
      </c>
      <c r="AR42" s="16">
        <f t="shared" si="26"/>
        <v>0</v>
      </c>
      <c r="AS42" s="16">
        <f t="shared" si="26"/>
        <v>0</v>
      </c>
      <c r="AT42" s="16">
        <f t="shared" si="26"/>
        <v>0</v>
      </c>
      <c r="AU42" s="16">
        <f t="shared" si="26"/>
        <v>25253.131538461548</v>
      </c>
      <c r="AV42" s="16">
        <f t="shared" si="26"/>
        <v>50506.263076923096</v>
      </c>
      <c r="AW42" s="16">
        <f t="shared" si="26"/>
        <v>75759.394615384648</v>
      </c>
      <c r="AX42" s="16">
        <f t="shared" si="26"/>
        <v>101012.52615384619</v>
      </c>
      <c r="AY42" s="16">
        <f t="shared" si="26"/>
        <v>126265.65769230775</v>
      </c>
      <c r="AZ42" s="16">
        <f t="shared" si="26"/>
        <v>151518.7892307693</v>
      </c>
      <c r="BA42" s="16">
        <f t="shared" si="27"/>
        <v>176771.92076923087</v>
      </c>
      <c r="BB42" s="16">
        <f t="shared" si="27"/>
        <v>202025.05230769239</v>
      </c>
      <c r="BC42" s="16">
        <f t="shared" si="27"/>
        <v>227278.18384615393</v>
      </c>
      <c r="BD42" s="16">
        <f t="shared" si="27"/>
        <v>252531.31538461547</v>
      </c>
      <c r="BE42" s="16">
        <f t="shared" si="27"/>
        <v>277784.44692307699</v>
      </c>
      <c r="BF42" s="16">
        <f t="shared" si="27"/>
        <v>303037.57846153853</v>
      </c>
      <c r="BG42" s="16">
        <f t="shared" si="27"/>
        <v>328290.71000000008</v>
      </c>
      <c r="BH42" s="16">
        <f t="shared" si="27"/>
        <v>328290.71000000008</v>
      </c>
      <c r="BI42" s="16">
        <f t="shared" si="27"/>
        <v>328290.71000000008</v>
      </c>
      <c r="BJ42" s="16">
        <f t="shared" si="27"/>
        <v>328290.71000000008</v>
      </c>
      <c r="BK42" s="16">
        <f t="shared" si="28"/>
        <v>328290.71000000008</v>
      </c>
      <c r="BL42" s="16">
        <f t="shared" si="28"/>
        <v>328290.71000000008</v>
      </c>
      <c r="BM42" s="16">
        <f t="shared" si="28"/>
        <v>328290.71000000008</v>
      </c>
      <c r="BN42" s="16">
        <f t="shared" si="28"/>
        <v>328290.71000000008</v>
      </c>
      <c r="BO42" s="16">
        <f t="shared" si="28"/>
        <v>328290.71000000008</v>
      </c>
      <c r="BP42" s="16">
        <f t="shared" si="28"/>
        <v>328290.71000000008</v>
      </c>
      <c r="BQ42" s="16">
        <f t="shared" si="28"/>
        <v>328290.71000000008</v>
      </c>
      <c r="BR42" s="16">
        <f t="shared" si="28"/>
        <v>328290.71000000008</v>
      </c>
      <c r="BS42" s="16">
        <f t="shared" si="28"/>
        <v>328290.71000000008</v>
      </c>
    </row>
    <row r="43" spans="1:71" x14ac:dyDescent="0.35">
      <c r="A43" s="15" t="str">
        <f t="shared" ref="A43:J43" si="31">A31</f>
        <v>Found on tab Solar - CM &amp; FFD</v>
      </c>
      <c r="B43" s="15" t="str">
        <f t="shared" si="31"/>
        <v>NCP-16597</v>
      </c>
      <c r="C43" s="15" t="str">
        <f t="shared" si="31"/>
        <v>Base Rates</v>
      </c>
      <c r="D43" s="15" t="str">
        <f t="shared" si="31"/>
        <v>CLEAN ENERGY &amp; EMERGING TECHNOLOGIES</v>
      </c>
      <c r="E43" s="15">
        <f t="shared" si="31"/>
        <v>34099</v>
      </c>
      <c r="F43" s="15" t="str">
        <f t="shared" si="31"/>
        <v>NCP-16597</v>
      </c>
      <c r="G43" s="15" t="str">
        <f t="shared" si="31"/>
        <v>FFD Solar Land Purchase</v>
      </c>
      <c r="H43" s="15" t="str">
        <f t="shared" si="31"/>
        <v>Electric Other Production Plant</v>
      </c>
      <c r="I43" s="15" t="str">
        <f t="shared" si="31"/>
        <v>Solar Array (TBD)</v>
      </c>
      <c r="J43" s="15" t="str">
        <f t="shared" si="31"/>
        <v>FFD Solar Land Purchase</v>
      </c>
      <c r="K43" s="16">
        <f>SUM($K31:K31)/13</f>
        <v>0</v>
      </c>
      <c r="L43" s="16">
        <f>SUM($K31:L31)/13</f>
        <v>0</v>
      </c>
      <c r="M43" s="16">
        <f>SUM($K31:M31)/13</f>
        <v>0</v>
      </c>
      <c r="N43" s="16">
        <f>SUM($K31:N31)/13</f>
        <v>0</v>
      </c>
      <c r="O43" s="16">
        <f>SUM($K31:O31)/13</f>
        <v>0</v>
      </c>
      <c r="P43" s="16">
        <f>SUM($K31:P31)/13</f>
        <v>0</v>
      </c>
      <c r="Q43" s="16">
        <f>SUM($K31:Q31)/13</f>
        <v>0</v>
      </c>
      <c r="R43" s="16">
        <f>SUM($K31:R31)/13</f>
        <v>0</v>
      </c>
      <c r="S43" s="16">
        <f>SUM($K31:S31)/13</f>
        <v>0</v>
      </c>
      <c r="T43" s="16">
        <f>SUM($K31:T31)/13</f>
        <v>0</v>
      </c>
      <c r="U43" s="16">
        <f>SUM($K31:U31)/13</f>
        <v>0</v>
      </c>
      <c r="V43" s="16">
        <f>SUM($K31:V31)/13</f>
        <v>0</v>
      </c>
      <c r="W43" s="16">
        <f t="shared" si="24"/>
        <v>0</v>
      </c>
      <c r="X43" s="16">
        <f t="shared" si="24"/>
        <v>0</v>
      </c>
      <c r="Y43" s="16">
        <f t="shared" si="24"/>
        <v>0</v>
      </c>
      <c r="Z43" s="16">
        <f t="shared" si="24"/>
        <v>0</v>
      </c>
      <c r="AA43" s="16">
        <f t="shared" si="24"/>
        <v>0</v>
      </c>
      <c r="AB43" s="16">
        <f t="shared" si="24"/>
        <v>0</v>
      </c>
      <c r="AC43" s="16">
        <f t="shared" si="24"/>
        <v>0</v>
      </c>
      <c r="AD43" s="16">
        <f t="shared" si="24"/>
        <v>0</v>
      </c>
      <c r="AE43" s="16">
        <f t="shared" si="24"/>
        <v>0</v>
      </c>
      <c r="AF43" s="16">
        <f t="shared" si="24"/>
        <v>0</v>
      </c>
      <c r="AG43" s="16">
        <f t="shared" si="25"/>
        <v>0</v>
      </c>
      <c r="AH43" s="16">
        <f t="shared" si="25"/>
        <v>0</v>
      </c>
      <c r="AI43" s="16">
        <f t="shared" si="25"/>
        <v>1181702.02</v>
      </c>
      <c r="AJ43" s="16">
        <f t="shared" si="25"/>
        <v>2363404.04</v>
      </c>
      <c r="AK43" s="16">
        <f t="shared" si="25"/>
        <v>3545106.06</v>
      </c>
      <c r="AL43" s="16">
        <f t="shared" si="25"/>
        <v>4726808.08</v>
      </c>
      <c r="AM43" s="16">
        <f t="shared" si="25"/>
        <v>5908510.0999999996</v>
      </c>
      <c r="AN43" s="16">
        <f t="shared" si="25"/>
        <v>7090212.1200000001</v>
      </c>
      <c r="AO43" s="16">
        <f t="shared" si="25"/>
        <v>8271914.1400000006</v>
      </c>
      <c r="AP43" s="16">
        <f t="shared" si="25"/>
        <v>9453616.1600000001</v>
      </c>
      <c r="AQ43" s="16">
        <f t="shared" si="26"/>
        <v>10635318.18</v>
      </c>
      <c r="AR43" s="16">
        <f t="shared" si="26"/>
        <v>11817020.199999999</v>
      </c>
      <c r="AS43" s="16">
        <f t="shared" si="26"/>
        <v>12998722.219999999</v>
      </c>
      <c r="AT43" s="16">
        <f t="shared" si="26"/>
        <v>14180424.239999998</v>
      </c>
      <c r="AU43" s="16">
        <f t="shared" si="26"/>
        <v>15362126.259999998</v>
      </c>
      <c r="AV43" s="16">
        <f t="shared" si="26"/>
        <v>15362126.259999998</v>
      </c>
      <c r="AW43" s="16">
        <f t="shared" si="26"/>
        <v>15362126.259999998</v>
      </c>
      <c r="AX43" s="16">
        <f t="shared" si="26"/>
        <v>15362126.259999998</v>
      </c>
      <c r="AY43" s="16">
        <f t="shared" si="26"/>
        <v>15362126.259999998</v>
      </c>
      <c r="AZ43" s="16">
        <f t="shared" si="26"/>
        <v>15362126.259999998</v>
      </c>
      <c r="BA43" s="16">
        <f t="shared" si="27"/>
        <v>15362126.259999998</v>
      </c>
      <c r="BB43" s="16">
        <f t="shared" si="27"/>
        <v>15362126.259999998</v>
      </c>
      <c r="BC43" s="16">
        <f t="shared" si="27"/>
        <v>15362126.259999998</v>
      </c>
      <c r="BD43" s="16">
        <f t="shared" si="27"/>
        <v>15362126.259999998</v>
      </c>
      <c r="BE43" s="16">
        <f t="shared" si="27"/>
        <v>15362126.259999998</v>
      </c>
      <c r="BF43" s="16">
        <f t="shared" si="27"/>
        <v>15362126.259999998</v>
      </c>
      <c r="BG43" s="16">
        <f t="shared" si="27"/>
        <v>15362126.259999998</v>
      </c>
      <c r="BH43" s="16">
        <f t="shared" si="27"/>
        <v>15362126.259999998</v>
      </c>
      <c r="BI43" s="16">
        <f t="shared" si="27"/>
        <v>15362126.259999998</v>
      </c>
      <c r="BJ43" s="16">
        <f t="shared" si="27"/>
        <v>15362126.259999998</v>
      </c>
      <c r="BK43" s="16">
        <f t="shared" si="28"/>
        <v>15362126.259999998</v>
      </c>
      <c r="BL43" s="16">
        <f t="shared" si="28"/>
        <v>15362126.259999998</v>
      </c>
      <c r="BM43" s="16">
        <f t="shared" si="28"/>
        <v>15362126.259999998</v>
      </c>
      <c r="BN43" s="16">
        <f t="shared" si="28"/>
        <v>15362126.259999998</v>
      </c>
      <c r="BO43" s="16">
        <f t="shared" si="28"/>
        <v>15362126.259999998</v>
      </c>
      <c r="BP43" s="16">
        <f t="shared" si="28"/>
        <v>15362126.259999998</v>
      </c>
      <c r="BQ43" s="16">
        <f t="shared" si="28"/>
        <v>15362126.259999998</v>
      </c>
      <c r="BR43" s="16">
        <f t="shared" si="28"/>
        <v>15362126.259999998</v>
      </c>
      <c r="BS43" s="16">
        <f t="shared" si="28"/>
        <v>15362126.259999998</v>
      </c>
    </row>
    <row r="44" spans="1:71" x14ac:dyDescent="0.35">
      <c r="A44" s="15" t="str">
        <f t="shared" ref="A44:J44" si="32">A32</f>
        <v>Found on tab Solar - CM &amp; FFD</v>
      </c>
      <c r="B44" s="15" t="str">
        <f t="shared" si="32"/>
        <v>NEW-15700</v>
      </c>
      <c r="C44" s="15" t="str">
        <f t="shared" si="32"/>
        <v>Base Rates</v>
      </c>
      <c r="D44" s="15" t="str">
        <f t="shared" si="32"/>
        <v>CLEAN ENERGY &amp; EMERGING TECHNOLOGIES</v>
      </c>
      <c r="E44" s="15">
        <f t="shared" si="32"/>
        <v>34399</v>
      </c>
      <c r="F44" s="15" t="str">
        <f t="shared" si="32"/>
        <v>NEW-15700</v>
      </c>
      <c r="G44" s="15" t="str">
        <f t="shared" si="32"/>
        <v>FFD Solar Construction</v>
      </c>
      <c r="H44" s="15" t="str">
        <f t="shared" si="32"/>
        <v>Electric Other Production Plant</v>
      </c>
      <c r="I44" s="15" t="str">
        <f t="shared" si="32"/>
        <v>Solar Array (TBD)</v>
      </c>
      <c r="J44" s="15" t="str">
        <f t="shared" si="32"/>
        <v>FFD Solar Construction</v>
      </c>
      <c r="K44" s="16">
        <f>SUM($K32:K32)/13</f>
        <v>0</v>
      </c>
      <c r="L44" s="16">
        <f>SUM($K32:L32)/13</f>
        <v>0</v>
      </c>
      <c r="M44" s="16">
        <f>SUM($K32:M32)/13</f>
        <v>0</v>
      </c>
      <c r="N44" s="16">
        <f>SUM($K32:N32)/13</f>
        <v>0</v>
      </c>
      <c r="O44" s="16">
        <f>SUM($K32:O32)/13</f>
        <v>0</v>
      </c>
      <c r="P44" s="16">
        <f>SUM($K32:P32)/13</f>
        <v>0</v>
      </c>
      <c r="Q44" s="16">
        <f>SUM($K32:Q32)/13</f>
        <v>0</v>
      </c>
      <c r="R44" s="16">
        <f>SUM($K32:R32)/13</f>
        <v>0</v>
      </c>
      <c r="S44" s="16">
        <f>SUM($K32:S32)/13</f>
        <v>0</v>
      </c>
      <c r="T44" s="16">
        <f>SUM($K32:T32)/13</f>
        <v>0</v>
      </c>
      <c r="U44" s="16">
        <f>SUM($K32:U32)/13</f>
        <v>0</v>
      </c>
      <c r="V44" s="16">
        <f>SUM($K32:V32)/13</f>
        <v>0</v>
      </c>
      <c r="W44" s="16">
        <f t="shared" si="24"/>
        <v>0</v>
      </c>
      <c r="X44" s="16">
        <f t="shared" si="24"/>
        <v>0</v>
      </c>
      <c r="Y44" s="16">
        <f t="shared" si="24"/>
        <v>0</v>
      </c>
      <c r="Z44" s="16">
        <f t="shared" si="24"/>
        <v>0</v>
      </c>
      <c r="AA44" s="16">
        <f t="shared" si="24"/>
        <v>0</v>
      </c>
      <c r="AB44" s="16">
        <f t="shared" si="24"/>
        <v>0</v>
      </c>
      <c r="AC44" s="16">
        <f t="shared" si="24"/>
        <v>0</v>
      </c>
      <c r="AD44" s="16">
        <f t="shared" si="24"/>
        <v>0</v>
      </c>
      <c r="AE44" s="16">
        <f t="shared" si="24"/>
        <v>0</v>
      </c>
      <c r="AF44" s="16">
        <f t="shared" si="24"/>
        <v>0</v>
      </c>
      <c r="AG44" s="16">
        <f t="shared" si="25"/>
        <v>0</v>
      </c>
      <c r="AH44" s="16">
        <f t="shared" si="25"/>
        <v>0</v>
      </c>
      <c r="AI44" s="16">
        <f t="shared" si="25"/>
        <v>7766537.2576923082</v>
      </c>
      <c r="AJ44" s="16">
        <f t="shared" si="25"/>
        <v>15544612.976923078</v>
      </c>
      <c r="AK44" s="16">
        <f t="shared" si="25"/>
        <v>23334227.157692309</v>
      </c>
      <c r="AL44" s="16">
        <f t="shared" si="25"/>
        <v>31135379.800000004</v>
      </c>
      <c r="AM44" s="16">
        <f t="shared" si="25"/>
        <v>38949859.442307696</v>
      </c>
      <c r="AN44" s="16">
        <f t="shared" si="25"/>
        <v>46768185.238461539</v>
      </c>
      <c r="AO44" s="16">
        <f t="shared" si="25"/>
        <v>54590357.188461542</v>
      </c>
      <c r="AP44" s="16">
        <f t="shared" si="25"/>
        <v>62416375.292307697</v>
      </c>
      <c r="AQ44" s="16">
        <f t="shared" si="26"/>
        <v>70242393.396153852</v>
      </c>
      <c r="AR44" s="16">
        <f t="shared" si="26"/>
        <v>78068411.500000015</v>
      </c>
      <c r="AS44" s="16">
        <f t="shared" si="26"/>
        <v>85894429.603846163</v>
      </c>
      <c r="AT44" s="16">
        <f t="shared" si="26"/>
        <v>93720447.70769231</v>
      </c>
      <c r="AU44" s="16">
        <f t="shared" si="26"/>
        <v>101546465.81153846</v>
      </c>
      <c r="AV44" s="16">
        <f t="shared" si="26"/>
        <v>101605946.6576923</v>
      </c>
      <c r="AW44" s="16">
        <f t="shared" si="26"/>
        <v>101653889.04230769</v>
      </c>
      <c r="AX44" s="16">
        <f t="shared" si="26"/>
        <v>101690292.96538462</v>
      </c>
      <c r="AY44" s="16">
        <f t="shared" si="26"/>
        <v>101715158.42692307</v>
      </c>
      <c r="AZ44" s="16">
        <f t="shared" si="26"/>
        <v>101726696.88846153</v>
      </c>
      <c r="BA44" s="16">
        <f t="shared" si="27"/>
        <v>101734389.19615385</v>
      </c>
      <c r="BB44" s="16">
        <f t="shared" si="27"/>
        <v>101738235.34999999</v>
      </c>
      <c r="BC44" s="16">
        <f t="shared" si="27"/>
        <v>101738235.34999999</v>
      </c>
      <c r="BD44" s="16">
        <f t="shared" si="27"/>
        <v>101738235.34999999</v>
      </c>
      <c r="BE44" s="16">
        <f t="shared" si="27"/>
        <v>101738235.34999999</v>
      </c>
      <c r="BF44" s="16">
        <f t="shared" si="27"/>
        <v>101738235.34999999</v>
      </c>
      <c r="BG44" s="16">
        <f t="shared" si="27"/>
        <v>101738235.34999999</v>
      </c>
      <c r="BH44" s="16">
        <f t="shared" si="27"/>
        <v>101738235.34999999</v>
      </c>
      <c r="BI44" s="16">
        <f t="shared" si="27"/>
        <v>101738235.34999999</v>
      </c>
      <c r="BJ44" s="16">
        <f t="shared" si="27"/>
        <v>101738235.34999999</v>
      </c>
      <c r="BK44" s="16">
        <f t="shared" si="28"/>
        <v>101738235.34999999</v>
      </c>
      <c r="BL44" s="16">
        <f t="shared" si="28"/>
        <v>101738235.34999999</v>
      </c>
      <c r="BM44" s="16">
        <f t="shared" si="28"/>
        <v>101738235.34999999</v>
      </c>
      <c r="BN44" s="16">
        <f t="shared" si="28"/>
        <v>101738235.34999999</v>
      </c>
      <c r="BO44" s="16">
        <f t="shared" si="28"/>
        <v>101738235.34999999</v>
      </c>
      <c r="BP44" s="16">
        <f t="shared" si="28"/>
        <v>101738235.34999999</v>
      </c>
      <c r="BQ44" s="16">
        <f t="shared" si="28"/>
        <v>101738235.34999999</v>
      </c>
      <c r="BR44" s="16">
        <f t="shared" si="28"/>
        <v>101738235.34999999</v>
      </c>
      <c r="BS44" s="16">
        <f t="shared" si="28"/>
        <v>101738235.34999999</v>
      </c>
    </row>
    <row r="45" spans="1:71" x14ac:dyDescent="0.35">
      <c r="A45" s="15" t="str">
        <f t="shared" ref="A45:J45" si="33">A33</f>
        <v>Found on tab Solar - CM &amp; FFD</v>
      </c>
      <c r="B45" s="15" t="str">
        <f t="shared" si="33"/>
        <v>NEW-15882</v>
      </c>
      <c r="C45" s="15" t="str">
        <f t="shared" si="33"/>
        <v>Base Rates</v>
      </c>
      <c r="D45" s="15" t="str">
        <f t="shared" si="33"/>
        <v>CLEAN ENERGY &amp; EMERGING TECHNOLOGIES</v>
      </c>
      <c r="E45" s="15" t="str">
        <f t="shared" si="33"/>
        <v>T</v>
      </c>
      <c r="F45" s="15" t="str">
        <f t="shared" si="33"/>
        <v>NEW-15882</v>
      </c>
      <c r="G45" s="15" t="str">
        <f t="shared" si="33"/>
        <v>ED Solar - FFD Solar</v>
      </c>
      <c r="H45" s="15" t="str">
        <f t="shared" si="33"/>
        <v>Electric Transmission Plant</v>
      </c>
      <c r="I45" s="15" t="str">
        <f t="shared" si="33"/>
        <v>Transmission Lines</v>
      </c>
      <c r="J45" s="15" t="str">
        <f t="shared" si="33"/>
        <v>ED Solar - FFD Solar</v>
      </c>
      <c r="K45" s="16">
        <f>SUM($K33:K33)/13</f>
        <v>0</v>
      </c>
      <c r="L45" s="16">
        <f>SUM($K33:L33)/13</f>
        <v>0</v>
      </c>
      <c r="M45" s="16">
        <f>SUM($K33:M33)/13</f>
        <v>0</v>
      </c>
      <c r="N45" s="16">
        <f>SUM($K33:N33)/13</f>
        <v>0</v>
      </c>
      <c r="O45" s="16">
        <f>SUM($K33:O33)/13</f>
        <v>0</v>
      </c>
      <c r="P45" s="16">
        <f>SUM($K33:P33)/13</f>
        <v>0</v>
      </c>
      <c r="Q45" s="16">
        <f>SUM($K33:Q33)/13</f>
        <v>0</v>
      </c>
      <c r="R45" s="16">
        <f>SUM($K33:R33)/13</f>
        <v>0</v>
      </c>
      <c r="S45" s="16">
        <f>SUM($K33:S33)/13</f>
        <v>0</v>
      </c>
      <c r="T45" s="16">
        <f>SUM($K33:T33)/13</f>
        <v>0</v>
      </c>
      <c r="U45" s="16">
        <f>SUM($K33:U33)/13</f>
        <v>0</v>
      </c>
      <c r="V45" s="16">
        <f>SUM($K33:V33)/13</f>
        <v>0</v>
      </c>
      <c r="W45" s="16">
        <f t="shared" si="24"/>
        <v>0</v>
      </c>
      <c r="X45" s="16">
        <f t="shared" si="24"/>
        <v>0</v>
      </c>
      <c r="Y45" s="16">
        <f t="shared" si="24"/>
        <v>0</v>
      </c>
      <c r="Z45" s="16">
        <f t="shared" si="24"/>
        <v>0</v>
      </c>
      <c r="AA45" s="16">
        <f t="shared" si="24"/>
        <v>0</v>
      </c>
      <c r="AB45" s="16">
        <f t="shared" si="24"/>
        <v>0</v>
      </c>
      <c r="AC45" s="16">
        <f t="shared" si="24"/>
        <v>0</v>
      </c>
      <c r="AD45" s="16">
        <f t="shared" si="24"/>
        <v>0</v>
      </c>
      <c r="AE45" s="16">
        <f t="shared" si="24"/>
        <v>0</v>
      </c>
      <c r="AF45" s="16">
        <f t="shared" si="24"/>
        <v>0</v>
      </c>
      <c r="AG45" s="16">
        <f t="shared" si="25"/>
        <v>0</v>
      </c>
      <c r="AH45" s="16">
        <f t="shared" si="25"/>
        <v>0</v>
      </c>
      <c r="AI45" s="16">
        <f t="shared" si="25"/>
        <v>428556.54076923081</v>
      </c>
      <c r="AJ45" s="16">
        <f t="shared" si="25"/>
        <v>857113.08153846161</v>
      </c>
      <c r="AK45" s="16">
        <f t="shared" si="25"/>
        <v>1285669.6223076922</v>
      </c>
      <c r="AL45" s="16">
        <f t="shared" si="25"/>
        <v>1714226.1630769232</v>
      </c>
      <c r="AM45" s="16">
        <f t="shared" si="25"/>
        <v>2142782.7038461538</v>
      </c>
      <c r="AN45" s="16">
        <f t="shared" si="25"/>
        <v>2571339.2446153848</v>
      </c>
      <c r="AO45" s="16">
        <f t="shared" si="25"/>
        <v>2999895.7853846154</v>
      </c>
      <c r="AP45" s="16">
        <f t="shared" si="25"/>
        <v>3428452.3261538465</v>
      </c>
      <c r="AQ45" s="16">
        <f t="shared" si="26"/>
        <v>3857008.866923077</v>
      </c>
      <c r="AR45" s="16">
        <f t="shared" si="26"/>
        <v>4285565.4076923076</v>
      </c>
      <c r="AS45" s="16">
        <f t="shared" si="26"/>
        <v>4714121.9484615391</v>
      </c>
      <c r="AT45" s="16">
        <f t="shared" si="26"/>
        <v>5142678.4892307697</v>
      </c>
      <c r="AU45" s="16">
        <f t="shared" si="26"/>
        <v>5571235.0300000003</v>
      </c>
      <c r="AV45" s="16">
        <f t="shared" si="26"/>
        <v>5571235.0300000003</v>
      </c>
      <c r="AW45" s="16">
        <f t="shared" si="26"/>
        <v>5571235.0300000003</v>
      </c>
      <c r="AX45" s="16">
        <f t="shared" si="26"/>
        <v>5571235.0300000003</v>
      </c>
      <c r="AY45" s="16">
        <f t="shared" si="26"/>
        <v>5571235.0300000003</v>
      </c>
      <c r="AZ45" s="16">
        <f t="shared" si="26"/>
        <v>5571235.0300000003</v>
      </c>
      <c r="BA45" s="16">
        <f t="shared" si="27"/>
        <v>5571235.0300000003</v>
      </c>
      <c r="BB45" s="16">
        <f t="shared" si="27"/>
        <v>5571235.0300000003</v>
      </c>
      <c r="BC45" s="16">
        <f t="shared" si="27"/>
        <v>5571235.0300000003</v>
      </c>
      <c r="BD45" s="16">
        <f t="shared" si="27"/>
        <v>5571235.0300000003</v>
      </c>
      <c r="BE45" s="16">
        <f t="shared" si="27"/>
        <v>5571235.0300000003</v>
      </c>
      <c r="BF45" s="16">
        <f t="shared" si="27"/>
        <v>5571235.0300000003</v>
      </c>
      <c r="BG45" s="16">
        <f t="shared" si="27"/>
        <v>5571235.0300000003</v>
      </c>
      <c r="BH45" s="16">
        <f t="shared" si="27"/>
        <v>5571235.0300000003</v>
      </c>
      <c r="BI45" s="16">
        <f t="shared" si="27"/>
        <v>5571235.0300000003</v>
      </c>
      <c r="BJ45" s="16">
        <f t="shared" si="27"/>
        <v>5571235.0300000003</v>
      </c>
      <c r="BK45" s="16">
        <f t="shared" si="28"/>
        <v>5571235.0300000003</v>
      </c>
      <c r="BL45" s="16">
        <f t="shared" si="28"/>
        <v>5571235.0300000003</v>
      </c>
      <c r="BM45" s="16">
        <f t="shared" si="28"/>
        <v>5571235.0300000003</v>
      </c>
      <c r="BN45" s="16">
        <f t="shared" si="28"/>
        <v>5571235.0300000003</v>
      </c>
      <c r="BO45" s="16">
        <f t="shared" si="28"/>
        <v>5571235.0300000003</v>
      </c>
      <c r="BP45" s="16">
        <f t="shared" si="28"/>
        <v>5571235.0300000003</v>
      </c>
      <c r="BQ45" s="16">
        <f t="shared" si="28"/>
        <v>5571235.0300000003</v>
      </c>
      <c r="BR45" s="16">
        <f t="shared" si="28"/>
        <v>5571235.0300000003</v>
      </c>
      <c r="BS45" s="16">
        <f t="shared" si="28"/>
        <v>5571235.0300000003</v>
      </c>
    </row>
    <row r="46" spans="1:71" x14ac:dyDescent="0.35">
      <c r="E46" s="50"/>
    </row>
    <row r="47" spans="1:71" ht="15" thickBot="1" x14ac:dyDescent="0.4">
      <c r="E47" s="50"/>
      <c r="I47" s="69"/>
      <c r="J47" s="52" t="s">
        <v>159</v>
      </c>
      <c r="K47" s="70">
        <f t="shared" ref="K47:AP47" si="34">SUM(K40:K46)</f>
        <v>0</v>
      </c>
      <c r="L47" s="70">
        <f t="shared" si="34"/>
        <v>0</v>
      </c>
      <c r="M47" s="70">
        <f t="shared" si="34"/>
        <v>0</v>
      </c>
      <c r="N47" s="70">
        <f t="shared" si="34"/>
        <v>0</v>
      </c>
      <c r="O47" s="70">
        <f t="shared" si="34"/>
        <v>0</v>
      </c>
      <c r="P47" s="70">
        <f t="shared" si="34"/>
        <v>0</v>
      </c>
      <c r="Q47" s="70">
        <f t="shared" si="34"/>
        <v>0</v>
      </c>
      <c r="R47" s="70">
        <f t="shared" si="34"/>
        <v>0</v>
      </c>
      <c r="S47" s="70">
        <f t="shared" si="34"/>
        <v>0</v>
      </c>
      <c r="T47" s="70">
        <f t="shared" si="34"/>
        <v>0</v>
      </c>
      <c r="U47" s="70">
        <f t="shared" si="34"/>
        <v>0</v>
      </c>
      <c r="V47" s="70">
        <f t="shared" si="34"/>
        <v>0</v>
      </c>
      <c r="W47" s="70">
        <f t="shared" si="34"/>
        <v>0</v>
      </c>
      <c r="X47" s="70">
        <f t="shared" si="34"/>
        <v>0</v>
      </c>
      <c r="Y47" s="70">
        <f t="shared" si="34"/>
        <v>0</v>
      </c>
      <c r="Z47" s="70">
        <f t="shared" si="34"/>
        <v>0</v>
      </c>
      <c r="AA47" s="70">
        <f t="shared" si="34"/>
        <v>0</v>
      </c>
      <c r="AB47" s="70">
        <f t="shared" si="34"/>
        <v>0</v>
      </c>
      <c r="AC47" s="70">
        <f t="shared" si="34"/>
        <v>0</v>
      </c>
      <c r="AD47" s="70">
        <f t="shared" si="34"/>
        <v>0</v>
      </c>
      <c r="AE47" s="70">
        <f t="shared" si="34"/>
        <v>0</v>
      </c>
      <c r="AF47" s="70">
        <f t="shared" si="34"/>
        <v>0</v>
      </c>
      <c r="AG47" s="70">
        <f t="shared" si="34"/>
        <v>0</v>
      </c>
      <c r="AH47" s="70">
        <f t="shared" si="34"/>
        <v>0</v>
      </c>
      <c r="AI47" s="83">
        <f t="shared" si="34"/>
        <v>9376795.8184615392</v>
      </c>
      <c r="AJ47" s="70">
        <f t="shared" si="34"/>
        <v>18765130.098461539</v>
      </c>
      <c r="AK47" s="70">
        <f t="shared" si="34"/>
        <v>28165002.84</v>
      </c>
      <c r="AL47" s="70">
        <f t="shared" si="34"/>
        <v>37576414.043076925</v>
      </c>
      <c r="AM47" s="70">
        <f t="shared" si="34"/>
        <v>47001152.246153854</v>
      </c>
      <c r="AN47" s="70">
        <f t="shared" si="34"/>
        <v>56429736.60307692</v>
      </c>
      <c r="AO47" s="70">
        <f t="shared" si="34"/>
        <v>65862167.11384616</v>
      </c>
      <c r="AP47" s="70">
        <f t="shared" si="34"/>
        <v>75298443.778461546</v>
      </c>
      <c r="AQ47" s="70">
        <f t="shared" ref="AQ47:BS47" si="35">SUM(AQ40:AQ46)</f>
        <v>84734720.443076923</v>
      </c>
      <c r="AR47" s="70">
        <f t="shared" si="35"/>
        <v>94170997.107692331</v>
      </c>
      <c r="AS47" s="70">
        <f t="shared" si="35"/>
        <v>103607273.77230769</v>
      </c>
      <c r="AT47" s="70">
        <f t="shared" si="35"/>
        <v>113043550.43692307</v>
      </c>
      <c r="AU47" s="70">
        <f t="shared" si="35"/>
        <v>122681196.78769231</v>
      </c>
      <c r="AV47" s="70">
        <f t="shared" si="35"/>
        <v>122942047.31999999</v>
      </c>
      <c r="AW47" s="70">
        <f t="shared" si="35"/>
        <v>123191359.39076923</v>
      </c>
      <c r="AX47" s="70">
        <f t="shared" si="35"/>
        <v>123429133</v>
      </c>
      <c r="AY47" s="70">
        <f t="shared" si="35"/>
        <v>123655368.14769229</v>
      </c>
      <c r="AZ47" s="70">
        <f t="shared" si="35"/>
        <v>123868276.2953846</v>
      </c>
      <c r="BA47" s="70">
        <f t="shared" si="35"/>
        <v>124077338.28923076</v>
      </c>
      <c r="BB47" s="70">
        <f t="shared" si="35"/>
        <v>124282554.12923077</v>
      </c>
      <c r="BC47" s="70">
        <f t="shared" si="35"/>
        <v>124483923.81538461</v>
      </c>
      <c r="BD47" s="70">
        <f t="shared" si="35"/>
        <v>124685293.50153846</v>
      </c>
      <c r="BE47" s="70">
        <f t="shared" si="35"/>
        <v>124886663.1876923</v>
      </c>
      <c r="BF47" s="70">
        <f t="shared" si="35"/>
        <v>125088032.87384614</v>
      </c>
      <c r="BG47" s="70">
        <f t="shared" si="35"/>
        <v>125289402.56</v>
      </c>
      <c r="BH47" s="70">
        <f t="shared" si="35"/>
        <v>125289402.56</v>
      </c>
      <c r="BI47" s="70">
        <f t="shared" si="35"/>
        <v>125289402.56</v>
      </c>
      <c r="BJ47" s="70">
        <f t="shared" si="35"/>
        <v>125289402.56</v>
      </c>
      <c r="BK47" s="70">
        <f t="shared" si="35"/>
        <v>125289402.56</v>
      </c>
      <c r="BL47" s="70">
        <f t="shared" si="35"/>
        <v>125289402.56</v>
      </c>
      <c r="BM47" s="70">
        <f t="shared" si="35"/>
        <v>125289402.56</v>
      </c>
      <c r="BN47" s="70">
        <f t="shared" si="35"/>
        <v>125289402.56</v>
      </c>
      <c r="BO47" s="70">
        <f t="shared" si="35"/>
        <v>125289402.56</v>
      </c>
      <c r="BP47" s="70">
        <f t="shared" si="35"/>
        <v>125289402.56</v>
      </c>
      <c r="BQ47" s="70">
        <f t="shared" si="35"/>
        <v>125289402.56</v>
      </c>
      <c r="BR47" s="70">
        <f t="shared" si="35"/>
        <v>125289402.56</v>
      </c>
      <c r="BS47" s="70">
        <f t="shared" si="35"/>
        <v>125289402.56</v>
      </c>
    </row>
    <row r="48" spans="1:71" ht="15" thickTop="1" x14ac:dyDescent="0.35"/>
    <row r="50" spans="1:71" x14ac:dyDescent="0.35">
      <c r="A50" s="56" t="s">
        <v>133</v>
      </c>
      <c r="B50" s="56" t="s">
        <v>134</v>
      </c>
      <c r="C50" s="56" t="s">
        <v>136</v>
      </c>
      <c r="D50" s="56">
        <v>300</v>
      </c>
      <c r="E50" s="56" t="s">
        <v>137</v>
      </c>
      <c r="F50" s="67" t="s">
        <v>138</v>
      </c>
      <c r="G50" s="56" t="s">
        <v>139</v>
      </c>
      <c r="H50" s="56" t="s">
        <v>140</v>
      </c>
      <c r="I50" s="56" t="s">
        <v>141</v>
      </c>
      <c r="J50" s="67" t="s">
        <v>160</v>
      </c>
      <c r="K50" s="67" t="s">
        <v>161</v>
      </c>
      <c r="L50" s="59">
        <v>202401</v>
      </c>
      <c r="M50" s="59">
        <v>202402</v>
      </c>
      <c r="N50" s="59">
        <v>202403</v>
      </c>
      <c r="O50" s="59">
        <v>202404</v>
      </c>
      <c r="P50" s="59">
        <v>202405</v>
      </c>
      <c r="Q50" s="59">
        <v>202406</v>
      </c>
      <c r="R50" s="59">
        <v>202407</v>
      </c>
      <c r="S50" s="59">
        <v>202408</v>
      </c>
      <c r="T50" s="59">
        <v>202409</v>
      </c>
      <c r="U50" s="59">
        <v>202410</v>
      </c>
      <c r="V50" s="59">
        <v>202411</v>
      </c>
      <c r="W50" s="59">
        <v>202412</v>
      </c>
      <c r="X50" s="59">
        <v>202501</v>
      </c>
      <c r="Y50" s="59">
        <v>202502</v>
      </c>
      <c r="Z50" s="59">
        <v>202503</v>
      </c>
      <c r="AA50" s="59">
        <v>202504</v>
      </c>
      <c r="AB50" s="59">
        <v>202505</v>
      </c>
      <c r="AC50" s="59">
        <v>202506</v>
      </c>
      <c r="AD50" s="59">
        <v>202507</v>
      </c>
      <c r="AE50" s="59">
        <v>202508</v>
      </c>
      <c r="AF50" s="59">
        <v>202509</v>
      </c>
      <c r="AG50" s="59">
        <v>202510</v>
      </c>
      <c r="AH50" s="59">
        <v>202511</v>
      </c>
      <c r="AI50" s="59">
        <v>202512</v>
      </c>
      <c r="AJ50" s="59">
        <v>202601</v>
      </c>
      <c r="AK50" s="59">
        <v>202602</v>
      </c>
      <c r="AL50" s="59">
        <v>202603</v>
      </c>
      <c r="AM50" s="59">
        <v>202604</v>
      </c>
      <c r="AN50" s="59">
        <v>202605</v>
      </c>
      <c r="AO50" s="59">
        <v>202606</v>
      </c>
      <c r="AP50" s="59">
        <v>202607</v>
      </c>
      <c r="AQ50" s="59">
        <v>202608</v>
      </c>
      <c r="AR50" s="59">
        <v>202609</v>
      </c>
      <c r="AS50" s="59">
        <v>202610</v>
      </c>
      <c r="AT50" s="59">
        <v>202611</v>
      </c>
      <c r="AU50" s="59">
        <v>202612</v>
      </c>
      <c r="AV50" s="59">
        <v>202701</v>
      </c>
      <c r="AW50" s="59">
        <v>202702</v>
      </c>
      <c r="AX50" s="59">
        <v>202703</v>
      </c>
      <c r="AY50" s="59">
        <v>202704</v>
      </c>
      <c r="AZ50" s="59">
        <v>202705</v>
      </c>
      <c r="BA50" s="59">
        <v>202706</v>
      </c>
      <c r="BB50" s="59">
        <v>202707</v>
      </c>
      <c r="BC50" s="59">
        <v>202708</v>
      </c>
      <c r="BD50" s="59">
        <v>202709</v>
      </c>
      <c r="BE50" s="59">
        <v>202710</v>
      </c>
      <c r="BF50" s="59">
        <v>202711</v>
      </c>
      <c r="BG50" s="59">
        <v>202712</v>
      </c>
      <c r="BH50" s="59">
        <v>202801</v>
      </c>
      <c r="BI50" s="59">
        <v>202802</v>
      </c>
      <c r="BJ50" s="59">
        <v>202803</v>
      </c>
      <c r="BK50" s="59">
        <v>202804</v>
      </c>
      <c r="BL50" s="59">
        <v>202805</v>
      </c>
      <c r="BM50" s="59">
        <v>202806</v>
      </c>
      <c r="BN50" s="59">
        <v>202807</v>
      </c>
      <c r="BO50" s="59">
        <v>202808</v>
      </c>
      <c r="BP50" s="59">
        <v>202809</v>
      </c>
      <c r="BQ50" s="59">
        <v>202810</v>
      </c>
      <c r="BR50" s="59">
        <v>202811</v>
      </c>
      <c r="BS50" s="59">
        <v>202812</v>
      </c>
    </row>
    <row r="51" spans="1:71" x14ac:dyDescent="0.35">
      <c r="A51" s="15" t="str">
        <f>'Wave 3 FFD Solar'!A16</f>
        <v>Found on tab Solar - CM &amp; FFD</v>
      </c>
      <c r="B51" s="15" t="str">
        <f>'Wave 3 FFD Solar'!B16</f>
        <v>A2843275</v>
      </c>
      <c r="C51" s="15" t="str">
        <f>'Wave 3 FFD Solar'!D16</f>
        <v/>
      </c>
      <c r="D51" s="15">
        <f>'Wave 3 FFD Solar'!E16</f>
        <v>34399</v>
      </c>
      <c r="E51" s="15" t="str">
        <f>'Wave 3 FFD Solar'!F16</f>
        <v>NEW-15662</v>
      </c>
      <c r="F51" s="15" t="str">
        <f>'Wave 3 FFD Solar'!G16</f>
        <v>Solar Wave 3 Solar Modules</v>
      </c>
      <c r="G51" s="15" t="str">
        <f>'Wave 3 FFD Solar'!H16</f>
        <v>Electric Other Production Plant</v>
      </c>
      <c r="H51" s="15" t="str">
        <f>'Wave 3 FFD Solar'!I16</f>
        <v>Solar Array (TBD)</v>
      </c>
      <c r="I51" s="15" t="str">
        <f>'Wave 3 FFD Solar'!J16</f>
        <v>Solar Wave 3 Solar Modules</v>
      </c>
      <c r="J51" s="71">
        <v>2.9000000000000001E-2</v>
      </c>
      <c r="K51" s="71">
        <v>3.39E-2</v>
      </c>
      <c r="L51" s="16">
        <f>'Wave 3 FFD Solar'!K28*$J51/12</f>
        <v>0</v>
      </c>
      <c r="M51" s="16">
        <f>'Wave 3 FFD Solar'!L28*$J51/12</f>
        <v>0</v>
      </c>
      <c r="N51" s="16">
        <f>'Wave 3 FFD Solar'!M28*$J51/12</f>
        <v>0</v>
      </c>
      <c r="O51" s="16">
        <f>'Wave 3 FFD Solar'!N28*$J51/12</f>
        <v>0</v>
      </c>
      <c r="P51" s="16">
        <f>'Wave 3 FFD Solar'!O28*$J51/12</f>
        <v>0</v>
      </c>
      <c r="Q51" s="16">
        <f>'Wave 3 FFD Solar'!P28*$J51/12</f>
        <v>0</v>
      </c>
      <c r="R51" s="16">
        <f>'Wave 3 FFD Solar'!Q28*$J51/12</f>
        <v>0</v>
      </c>
      <c r="S51" s="16">
        <f>'Wave 3 FFD Solar'!R28*$J51/12</f>
        <v>0</v>
      </c>
      <c r="T51" s="16">
        <f>'Wave 3 FFD Solar'!S28*$J51/12</f>
        <v>0</v>
      </c>
      <c r="U51" s="16">
        <f>'Wave 3 FFD Solar'!T28*$J51/12</f>
        <v>0</v>
      </c>
      <c r="V51" s="16">
        <f>'Wave 3 FFD Solar'!U28*$J51/12</f>
        <v>0</v>
      </c>
      <c r="W51" s="16">
        <f>'Wave 3 FFD Solar'!V28*$J51/12</f>
        <v>0</v>
      </c>
      <c r="X51" s="16">
        <f>'Wave 3 FFD Solar'!W28*$K51/12</f>
        <v>0</v>
      </c>
      <c r="Y51" s="16">
        <f>'Wave 3 FFD Solar'!X28*$K51/12</f>
        <v>0</v>
      </c>
      <c r="Z51" s="16">
        <f>'Wave 3 FFD Solar'!Y28*$K51/12</f>
        <v>0</v>
      </c>
      <c r="AA51" s="16">
        <f>'Wave 3 FFD Solar'!Z28*$K51/12</f>
        <v>0</v>
      </c>
      <c r="AB51" s="16">
        <f>'Wave 3 FFD Solar'!AA28*$K51/12</f>
        <v>0</v>
      </c>
      <c r="AC51" s="16">
        <f>'Wave 3 FFD Solar'!AB28*$K51/12</f>
        <v>0</v>
      </c>
      <c r="AD51" s="16">
        <f>'Wave 3 FFD Solar'!AC28*$K51/12</f>
        <v>0</v>
      </c>
      <c r="AE51" s="16">
        <f>'Wave 3 FFD Solar'!AD28*$K51/12</f>
        <v>0</v>
      </c>
      <c r="AF51" s="16">
        <f>'Wave 3 FFD Solar'!AE28*$K51/12</f>
        <v>0</v>
      </c>
      <c r="AG51" s="16">
        <f>'Wave 3 FFD Solar'!AF28*$K51/12</f>
        <v>0</v>
      </c>
      <c r="AH51" s="16">
        <f>'Wave 3 FFD Solar'!AG28*$K51/12</f>
        <v>0</v>
      </c>
      <c r="AI51" s="16">
        <f>'Wave 3 FFD Solar'!AH28*$K51/12</f>
        <v>0</v>
      </c>
      <c r="AJ51" s="16">
        <f>'Wave 3 FFD Solar'!AI28*$K51/12</f>
        <v>0</v>
      </c>
      <c r="AK51" s="16">
        <f>'Wave 3 FFD Solar'!AJ28*$K51/12</f>
        <v>0</v>
      </c>
      <c r="AL51" s="16">
        <f>'Wave 3 FFD Solar'!AK28*$K51/12</f>
        <v>0</v>
      </c>
      <c r="AM51" s="16">
        <f>'Wave 3 FFD Solar'!AL28*$K51/12</f>
        <v>0</v>
      </c>
      <c r="AN51" s="16">
        <f>'Wave 3 FFD Solar'!AM28*$K51/12</f>
        <v>0</v>
      </c>
      <c r="AO51" s="16">
        <f>'Wave 3 FFD Solar'!AN28*$K51/12</f>
        <v>0</v>
      </c>
      <c r="AP51" s="16">
        <f>'Wave 3 FFD Solar'!AO28*$K51/12</f>
        <v>0</v>
      </c>
      <c r="AQ51" s="16">
        <f>'Wave 3 FFD Solar'!AP28*$K51/12</f>
        <v>0</v>
      </c>
      <c r="AR51" s="16">
        <f>'Wave 3 FFD Solar'!AQ28*$K51/12</f>
        <v>0</v>
      </c>
      <c r="AS51" s="16">
        <f>'Wave 3 FFD Solar'!AR28*$K51/12</f>
        <v>0</v>
      </c>
      <c r="AT51" s="16">
        <f>'Wave 3 FFD Solar'!AS28*$K51/12</f>
        <v>0</v>
      </c>
      <c r="AU51" s="16">
        <f>'Wave 3 FFD Solar'!AT28*$K51/12</f>
        <v>0</v>
      </c>
      <c r="AV51" s="16">
        <f>'Wave 3 FFD Solar'!AU28*$K51/12</f>
        <v>5642.7310490000064</v>
      </c>
      <c r="AW51" s="16">
        <f>'Wave 3 FFD Solar'!AV28*$K51/12</f>
        <v>5642.7310490000064</v>
      </c>
      <c r="AX51" s="16">
        <f>'Wave 3 FFD Solar'!AW28*$K51/12</f>
        <v>5642.7310490000064</v>
      </c>
      <c r="AY51" s="16">
        <f>'Wave 3 FFD Solar'!AX28*$K51/12</f>
        <v>5642.7310490000064</v>
      </c>
      <c r="AZ51" s="16">
        <f>'Wave 3 FFD Solar'!AY28*$K51/12</f>
        <v>5642.7310490000064</v>
      </c>
      <c r="BA51" s="16">
        <f>'Wave 3 FFD Solar'!AZ28*$K51/12</f>
        <v>5642.7310490000064</v>
      </c>
      <c r="BB51" s="16">
        <f>'Wave 3 FFD Solar'!BA28*$K51/12</f>
        <v>5642.7310490000064</v>
      </c>
      <c r="BC51" s="16">
        <f>'Wave 3 FFD Solar'!BB28*$K51/12</f>
        <v>5642.7310490000064</v>
      </c>
      <c r="BD51" s="16">
        <f>'Wave 3 FFD Solar'!BC28*$K51/12</f>
        <v>5642.7310490000064</v>
      </c>
      <c r="BE51" s="16">
        <f>'Wave 3 FFD Solar'!BD28*$K51/12</f>
        <v>5642.7310490000064</v>
      </c>
      <c r="BF51" s="16">
        <f>'Wave 3 FFD Solar'!BE28*$K51/12</f>
        <v>5642.7310490000064</v>
      </c>
      <c r="BG51" s="16">
        <f>'Wave 3 FFD Solar'!BF28*$K51/12</f>
        <v>5642.7310490000064</v>
      </c>
      <c r="BH51" s="16">
        <f>'Wave 3 FFD Solar'!BG28*$K51/12</f>
        <v>5642.7310490000064</v>
      </c>
      <c r="BI51" s="16">
        <f>'Wave 3 FFD Solar'!BH28*$K51/12</f>
        <v>5642.7310490000064</v>
      </c>
      <c r="BJ51" s="16">
        <f>'Wave 3 FFD Solar'!BI28*$K51/12</f>
        <v>5642.7310490000064</v>
      </c>
      <c r="BK51" s="16">
        <f>'Wave 3 FFD Solar'!BJ28*$K51/12</f>
        <v>5642.7310490000064</v>
      </c>
      <c r="BL51" s="16">
        <f>'Wave 3 FFD Solar'!BK28*$K51/12</f>
        <v>5642.7310490000064</v>
      </c>
      <c r="BM51" s="16">
        <f>'Wave 3 FFD Solar'!BL28*$K51/12</f>
        <v>5642.7310490000064</v>
      </c>
      <c r="BN51" s="16">
        <f>'Wave 3 FFD Solar'!BM28*$K51/12</f>
        <v>5642.7310490000064</v>
      </c>
      <c r="BO51" s="16">
        <f>'Wave 3 FFD Solar'!BN28*$K51/12</f>
        <v>5642.7310490000064</v>
      </c>
      <c r="BP51" s="16">
        <f>'Wave 3 FFD Solar'!BO28*$K51/12</f>
        <v>5642.7310490000064</v>
      </c>
      <c r="BQ51" s="16">
        <f>'Wave 3 FFD Solar'!BP28*$K51/12</f>
        <v>5642.7310490000064</v>
      </c>
      <c r="BR51" s="16">
        <f>'Wave 3 FFD Solar'!BQ28*$K51/12</f>
        <v>5642.7310490000064</v>
      </c>
      <c r="BS51" s="16">
        <f>'Wave 3 FFD Solar'!BR28*$K51/12</f>
        <v>5642.7310490000064</v>
      </c>
    </row>
    <row r="52" spans="1:71" x14ac:dyDescent="0.35">
      <c r="A52" s="15" t="str">
        <f>'Wave 3 FFD Solar'!A17</f>
        <v>Found on tab Solar - CM &amp; FFD</v>
      </c>
      <c r="B52" s="15" t="str">
        <f>'Wave 3 FFD Solar'!B17</f>
        <v>D0100792</v>
      </c>
      <c r="C52" s="15" t="str">
        <f>'Wave 3 FFD Solar'!D17</f>
        <v/>
      </c>
      <c r="D52" s="15">
        <f>'Wave 3 FFD Solar'!E17</f>
        <v>34399</v>
      </c>
      <c r="E52" s="15" t="str">
        <f>'Wave 3 FFD Solar'!F17</f>
        <v>NEW-15688</v>
      </c>
      <c r="F52" s="15" t="str">
        <f>'Wave 3 FFD Solar'!G17</f>
        <v>Solar Wave 3 Trackers &amp; Inverters</v>
      </c>
      <c r="G52" s="15" t="str">
        <f>'Wave 3 FFD Solar'!H17</f>
        <v>Electric General Plant</v>
      </c>
      <c r="H52" s="15" t="str">
        <f>'Wave 3 FFD Solar'!I17</f>
        <v>Solar Array (TBD)</v>
      </c>
      <c r="I52" s="15" t="str">
        <f>'Wave 3 FFD Solar'!J17</f>
        <v>Solar Wave 3 Trackers &amp; Inverters</v>
      </c>
      <c r="J52" s="71">
        <v>2.9000000000000001E-2</v>
      </c>
      <c r="K52" s="71">
        <v>3.39E-2</v>
      </c>
      <c r="L52" s="16">
        <f>'Wave 3 FFD Solar'!K29*$J52/12</f>
        <v>0</v>
      </c>
      <c r="M52" s="16">
        <f>'Wave 3 FFD Solar'!L29*$J52/12</f>
        <v>0</v>
      </c>
      <c r="N52" s="16">
        <f>'Wave 3 FFD Solar'!M29*$J52/12</f>
        <v>0</v>
      </c>
      <c r="O52" s="16">
        <f>'Wave 3 FFD Solar'!N29*$J52/12</f>
        <v>0</v>
      </c>
      <c r="P52" s="16">
        <f>'Wave 3 FFD Solar'!O29*$J52/12</f>
        <v>0</v>
      </c>
      <c r="Q52" s="16">
        <f>'Wave 3 FFD Solar'!P29*$J52/12</f>
        <v>0</v>
      </c>
      <c r="R52" s="16">
        <f>'Wave 3 FFD Solar'!Q29*$J52/12</f>
        <v>0</v>
      </c>
      <c r="S52" s="16">
        <f>'Wave 3 FFD Solar'!R29*$J52/12</f>
        <v>0</v>
      </c>
      <c r="T52" s="16">
        <f>'Wave 3 FFD Solar'!S29*$J52/12</f>
        <v>0</v>
      </c>
      <c r="U52" s="16">
        <f>'Wave 3 FFD Solar'!T29*$J52/12</f>
        <v>0</v>
      </c>
      <c r="V52" s="16">
        <f>'Wave 3 FFD Solar'!U29*$J52/12</f>
        <v>0</v>
      </c>
      <c r="W52" s="16">
        <f>'Wave 3 FFD Solar'!V29*$J52/12</f>
        <v>0</v>
      </c>
      <c r="X52" s="16">
        <f>'Wave 3 FFD Solar'!W29*$K52/12</f>
        <v>0</v>
      </c>
      <c r="Y52" s="16">
        <f>'Wave 3 FFD Solar'!X29*$K52/12</f>
        <v>0</v>
      </c>
      <c r="Z52" s="16">
        <f>'Wave 3 FFD Solar'!Y29*$K52/12</f>
        <v>0</v>
      </c>
      <c r="AA52" s="16">
        <f>'Wave 3 FFD Solar'!Z29*$K52/12</f>
        <v>0</v>
      </c>
      <c r="AB52" s="16">
        <f>'Wave 3 FFD Solar'!AA29*$K52/12</f>
        <v>0</v>
      </c>
      <c r="AC52" s="16">
        <f>'Wave 3 FFD Solar'!AB29*$K52/12</f>
        <v>0</v>
      </c>
      <c r="AD52" s="16">
        <f>'Wave 3 FFD Solar'!AC29*$K52/12</f>
        <v>0</v>
      </c>
      <c r="AE52" s="16">
        <f>'Wave 3 FFD Solar'!AD29*$K52/12</f>
        <v>0</v>
      </c>
      <c r="AF52" s="16">
        <f>'Wave 3 FFD Solar'!AE29*$K52/12</f>
        <v>0</v>
      </c>
      <c r="AG52" s="16">
        <f>'Wave 3 FFD Solar'!AF29*$K52/12</f>
        <v>0</v>
      </c>
      <c r="AH52" s="16">
        <f>'Wave 3 FFD Solar'!AG29*$K52/12</f>
        <v>0</v>
      </c>
      <c r="AI52" s="16">
        <f>'Wave 3 FFD Solar'!AH29*$K52/12</f>
        <v>0</v>
      </c>
      <c r="AJ52" s="16">
        <f>'Wave 3 FFD Solar'!AI29*$K52/12</f>
        <v>0</v>
      </c>
      <c r="AK52" s="16">
        <f>'Wave 3 FFD Solar'!AJ29*$K52/12</f>
        <v>0</v>
      </c>
      <c r="AL52" s="16">
        <f>'Wave 3 FFD Solar'!AK29*$K52/12</f>
        <v>0</v>
      </c>
      <c r="AM52" s="16">
        <f>'Wave 3 FFD Solar'!AL29*$K52/12</f>
        <v>0</v>
      </c>
      <c r="AN52" s="16">
        <f>'Wave 3 FFD Solar'!AM29*$K52/12</f>
        <v>0</v>
      </c>
      <c r="AO52" s="16">
        <f>'Wave 3 FFD Solar'!AN29*$K52/12</f>
        <v>0</v>
      </c>
      <c r="AP52" s="16">
        <f>'Wave 3 FFD Solar'!AO29*$K52/12</f>
        <v>0</v>
      </c>
      <c r="AQ52" s="16">
        <f>'Wave 3 FFD Solar'!AP29*$K52/12</f>
        <v>0</v>
      </c>
      <c r="AR52" s="16">
        <f>'Wave 3 FFD Solar'!AQ29*$K52/12</f>
        <v>0</v>
      </c>
      <c r="AS52" s="16">
        <f>'Wave 3 FFD Solar'!AR29*$K52/12</f>
        <v>0</v>
      </c>
      <c r="AT52" s="16">
        <f>'Wave 3 FFD Solar'!AS29*$K52/12</f>
        <v>0</v>
      </c>
      <c r="AU52" s="16">
        <f>'Wave 3 FFD Solar'!AT29*$K52/12</f>
        <v>0</v>
      </c>
      <c r="AV52" s="16">
        <f>'Wave 3 FFD Solar'!AU29*$K52/12</f>
        <v>825.14941924999619</v>
      </c>
      <c r="AW52" s="16">
        <f>'Wave 3 FFD Solar'!AV29*$K52/12</f>
        <v>825.14941924999619</v>
      </c>
      <c r="AX52" s="16">
        <f>'Wave 3 FFD Solar'!AW29*$K52/12</f>
        <v>825.14941924999619</v>
      </c>
      <c r="AY52" s="16">
        <f>'Wave 3 FFD Solar'!AX29*$K52/12</f>
        <v>825.14941924999619</v>
      </c>
      <c r="AZ52" s="16">
        <f>'Wave 3 FFD Solar'!AY29*$K52/12</f>
        <v>825.14941924999619</v>
      </c>
      <c r="BA52" s="16">
        <f>'Wave 3 FFD Solar'!AZ29*$K52/12</f>
        <v>825.14941924999619</v>
      </c>
      <c r="BB52" s="16">
        <f>'Wave 3 FFD Solar'!BA29*$K52/12</f>
        <v>825.14941924999619</v>
      </c>
      <c r="BC52" s="16">
        <f>'Wave 3 FFD Solar'!BB29*$K52/12</f>
        <v>825.14941924999619</v>
      </c>
      <c r="BD52" s="16">
        <f>'Wave 3 FFD Solar'!BC29*$K52/12</f>
        <v>825.14941924999619</v>
      </c>
      <c r="BE52" s="16">
        <f>'Wave 3 FFD Solar'!BD29*$K52/12</f>
        <v>825.14941924999619</v>
      </c>
      <c r="BF52" s="16">
        <f>'Wave 3 FFD Solar'!BE29*$K52/12</f>
        <v>825.14941924999619</v>
      </c>
      <c r="BG52" s="16">
        <f>'Wave 3 FFD Solar'!BF29*$K52/12</f>
        <v>825.14941924999619</v>
      </c>
      <c r="BH52" s="16">
        <f>'Wave 3 FFD Solar'!BG29*$K52/12</f>
        <v>825.14941924999619</v>
      </c>
      <c r="BI52" s="16">
        <f>'Wave 3 FFD Solar'!BH29*$K52/12</f>
        <v>825.14941924999619</v>
      </c>
      <c r="BJ52" s="16">
        <f>'Wave 3 FFD Solar'!BI29*$K52/12</f>
        <v>825.14941924999619</v>
      </c>
      <c r="BK52" s="16">
        <f>'Wave 3 FFD Solar'!BJ29*$K52/12</f>
        <v>825.14941924999619</v>
      </c>
      <c r="BL52" s="16">
        <f>'Wave 3 FFD Solar'!BK29*$K52/12</f>
        <v>825.14941924999619</v>
      </c>
      <c r="BM52" s="16">
        <f>'Wave 3 FFD Solar'!BL29*$K52/12</f>
        <v>825.14941924999619</v>
      </c>
      <c r="BN52" s="16">
        <f>'Wave 3 FFD Solar'!BM29*$K52/12</f>
        <v>825.14941924999619</v>
      </c>
      <c r="BO52" s="16">
        <f>'Wave 3 FFD Solar'!BN29*$K52/12</f>
        <v>825.14941924999619</v>
      </c>
      <c r="BP52" s="16">
        <f>'Wave 3 FFD Solar'!BO29*$K52/12</f>
        <v>825.14941924999619</v>
      </c>
      <c r="BQ52" s="16">
        <f>'Wave 3 FFD Solar'!BP29*$K52/12</f>
        <v>825.14941924999619</v>
      </c>
      <c r="BR52" s="16">
        <f>'Wave 3 FFD Solar'!BQ29*$K52/12</f>
        <v>825.14941924999619</v>
      </c>
      <c r="BS52" s="16">
        <f>'Wave 3 FFD Solar'!BR29*$K52/12</f>
        <v>825.14941924999619</v>
      </c>
    </row>
    <row r="53" spans="1:71" x14ac:dyDescent="0.35">
      <c r="A53" s="15" t="str">
        <f>'Wave 3 FFD Solar'!A18</f>
        <v>Found on tab Solar - CM &amp; FFD</v>
      </c>
      <c r="B53" s="15" t="str">
        <f>'Wave 3 FFD Solar'!B18</f>
        <v>D0101713</v>
      </c>
      <c r="C53" s="15" t="str">
        <f>'Wave 3 FFD Solar'!D18</f>
        <v/>
      </c>
      <c r="D53" s="15">
        <f>'Wave 3 FFD Solar'!E18</f>
        <v>34399</v>
      </c>
      <c r="E53" s="15" t="str">
        <f>'Wave 3 FFD Solar'!F18</f>
        <v>NEW-15688</v>
      </c>
      <c r="F53" s="15" t="str">
        <f>'Wave 3 FFD Solar'!G18</f>
        <v>Solar Wave 3 Trackers &amp; Inverters</v>
      </c>
      <c r="G53" s="15" t="str">
        <f>'Wave 3 FFD Solar'!H18</f>
        <v>Electric Other Production Plant</v>
      </c>
      <c r="H53" s="15" t="str">
        <f>'Wave 3 FFD Solar'!I18</f>
        <v>Solar Array (TBD)</v>
      </c>
      <c r="I53" s="15" t="str">
        <f>'Wave 3 FFD Solar'!J18</f>
        <v>Solar Wave 3 Trackers &amp; Inverters</v>
      </c>
      <c r="J53" s="71">
        <v>2.9000000000000001E-2</v>
      </c>
      <c r="K53" s="71">
        <v>3.39E-2</v>
      </c>
      <c r="L53" s="16">
        <f>'Wave 3 FFD Solar'!K30*$J53/12</f>
        <v>0</v>
      </c>
      <c r="M53" s="16">
        <f>'Wave 3 FFD Solar'!L30*$J53/12</f>
        <v>0</v>
      </c>
      <c r="N53" s="16">
        <f>'Wave 3 FFD Solar'!M30*$J53/12</f>
        <v>0</v>
      </c>
      <c r="O53" s="16">
        <f>'Wave 3 FFD Solar'!N30*$J53/12</f>
        <v>0</v>
      </c>
      <c r="P53" s="16">
        <f>'Wave 3 FFD Solar'!O30*$J53/12</f>
        <v>0</v>
      </c>
      <c r="Q53" s="16">
        <f>'Wave 3 FFD Solar'!P30*$J53/12</f>
        <v>0</v>
      </c>
      <c r="R53" s="16">
        <f>'Wave 3 FFD Solar'!Q30*$J53/12</f>
        <v>0</v>
      </c>
      <c r="S53" s="16">
        <f>'Wave 3 FFD Solar'!R30*$J53/12</f>
        <v>0</v>
      </c>
      <c r="T53" s="16">
        <f>'Wave 3 FFD Solar'!S30*$J53/12</f>
        <v>0</v>
      </c>
      <c r="U53" s="16">
        <f>'Wave 3 FFD Solar'!T30*$J53/12</f>
        <v>0</v>
      </c>
      <c r="V53" s="16">
        <f>'Wave 3 FFD Solar'!U30*$J53/12</f>
        <v>0</v>
      </c>
      <c r="W53" s="16">
        <f>'Wave 3 FFD Solar'!V30*$J53/12</f>
        <v>0</v>
      </c>
      <c r="X53" s="16">
        <f>'Wave 3 FFD Solar'!W30*$K53/12</f>
        <v>0</v>
      </c>
      <c r="Y53" s="16">
        <f>'Wave 3 FFD Solar'!X30*$K53/12</f>
        <v>0</v>
      </c>
      <c r="Z53" s="16">
        <f>'Wave 3 FFD Solar'!Y30*$K53/12</f>
        <v>0</v>
      </c>
      <c r="AA53" s="16">
        <f>'Wave 3 FFD Solar'!Z30*$K53/12</f>
        <v>0</v>
      </c>
      <c r="AB53" s="16">
        <f>'Wave 3 FFD Solar'!AA30*$K53/12</f>
        <v>0</v>
      </c>
      <c r="AC53" s="16">
        <f>'Wave 3 FFD Solar'!AB30*$K53/12</f>
        <v>0</v>
      </c>
      <c r="AD53" s="16">
        <f>'Wave 3 FFD Solar'!AC30*$K53/12</f>
        <v>0</v>
      </c>
      <c r="AE53" s="16">
        <f>'Wave 3 FFD Solar'!AD30*$K53/12</f>
        <v>0</v>
      </c>
      <c r="AF53" s="16">
        <f>'Wave 3 FFD Solar'!AE30*$K53/12</f>
        <v>0</v>
      </c>
      <c r="AG53" s="16">
        <f>'Wave 3 FFD Solar'!AF30*$K53/12</f>
        <v>0</v>
      </c>
      <c r="AH53" s="16">
        <f>'Wave 3 FFD Solar'!AG30*$K53/12</f>
        <v>0</v>
      </c>
      <c r="AI53" s="16">
        <f>'Wave 3 FFD Solar'!AH30*$K53/12</f>
        <v>0</v>
      </c>
      <c r="AJ53" s="16">
        <f>'Wave 3 FFD Solar'!AI30*$K53/12</f>
        <v>0</v>
      </c>
      <c r="AK53" s="16">
        <f>'Wave 3 FFD Solar'!AJ30*$K53/12</f>
        <v>0</v>
      </c>
      <c r="AL53" s="16">
        <f>'Wave 3 FFD Solar'!AK30*$K53/12</f>
        <v>0</v>
      </c>
      <c r="AM53" s="16">
        <f>'Wave 3 FFD Solar'!AL30*$K53/12</f>
        <v>0</v>
      </c>
      <c r="AN53" s="16">
        <f>'Wave 3 FFD Solar'!AM30*$K53/12</f>
        <v>0</v>
      </c>
      <c r="AO53" s="16">
        <f>'Wave 3 FFD Solar'!AN30*$K53/12</f>
        <v>0</v>
      </c>
      <c r="AP53" s="16">
        <f>'Wave 3 FFD Solar'!AO30*$K53/12</f>
        <v>0</v>
      </c>
      <c r="AQ53" s="16">
        <f>'Wave 3 FFD Solar'!AP30*$K53/12</f>
        <v>0</v>
      </c>
      <c r="AR53" s="16">
        <f>'Wave 3 FFD Solar'!AQ30*$K53/12</f>
        <v>0</v>
      </c>
      <c r="AS53" s="16">
        <f>'Wave 3 FFD Solar'!AR30*$K53/12</f>
        <v>0</v>
      </c>
      <c r="AT53" s="16">
        <f>'Wave 3 FFD Solar'!AS30*$K53/12</f>
        <v>0</v>
      </c>
      <c r="AU53" s="16">
        <f>'Wave 3 FFD Solar'!AT30*$K53/12</f>
        <v>0</v>
      </c>
      <c r="AV53" s="16">
        <f>'Wave 3 FFD Solar'!AU30*$K53/12</f>
        <v>927.42125575000034</v>
      </c>
      <c r="AW53" s="16">
        <f>'Wave 3 FFD Solar'!AV30*$K53/12</f>
        <v>927.42125575000034</v>
      </c>
      <c r="AX53" s="16">
        <f>'Wave 3 FFD Solar'!AW30*$K53/12</f>
        <v>927.42125575000034</v>
      </c>
      <c r="AY53" s="16">
        <f>'Wave 3 FFD Solar'!AX30*$K53/12</f>
        <v>927.42125575000034</v>
      </c>
      <c r="AZ53" s="16">
        <f>'Wave 3 FFD Solar'!AY30*$K53/12</f>
        <v>927.42125575000034</v>
      </c>
      <c r="BA53" s="16">
        <f>'Wave 3 FFD Solar'!AZ30*$K53/12</f>
        <v>927.42125575000034</v>
      </c>
      <c r="BB53" s="16">
        <f>'Wave 3 FFD Solar'!BA30*$K53/12</f>
        <v>927.42125575000034</v>
      </c>
      <c r="BC53" s="16">
        <f>'Wave 3 FFD Solar'!BB30*$K53/12</f>
        <v>927.42125575000034</v>
      </c>
      <c r="BD53" s="16">
        <f>'Wave 3 FFD Solar'!BC30*$K53/12</f>
        <v>927.42125575000034</v>
      </c>
      <c r="BE53" s="16">
        <f>'Wave 3 FFD Solar'!BD30*$K53/12</f>
        <v>927.42125575000034</v>
      </c>
      <c r="BF53" s="16">
        <f>'Wave 3 FFD Solar'!BE30*$K53/12</f>
        <v>927.42125575000034</v>
      </c>
      <c r="BG53" s="16">
        <f>'Wave 3 FFD Solar'!BF30*$K53/12</f>
        <v>927.42125575000034</v>
      </c>
      <c r="BH53" s="16">
        <f>'Wave 3 FFD Solar'!BG30*$K53/12</f>
        <v>927.42125575000034</v>
      </c>
      <c r="BI53" s="16">
        <f>'Wave 3 FFD Solar'!BH30*$K53/12</f>
        <v>927.42125575000034</v>
      </c>
      <c r="BJ53" s="16">
        <f>'Wave 3 FFD Solar'!BI30*$K53/12</f>
        <v>927.42125575000034</v>
      </c>
      <c r="BK53" s="16">
        <f>'Wave 3 FFD Solar'!BJ30*$K53/12</f>
        <v>927.42125575000034</v>
      </c>
      <c r="BL53" s="16">
        <f>'Wave 3 FFD Solar'!BK30*$K53/12</f>
        <v>927.42125575000034</v>
      </c>
      <c r="BM53" s="16">
        <f>'Wave 3 FFD Solar'!BL30*$K53/12</f>
        <v>927.42125575000034</v>
      </c>
      <c r="BN53" s="16">
        <f>'Wave 3 FFD Solar'!BM30*$K53/12</f>
        <v>927.42125575000034</v>
      </c>
      <c r="BO53" s="16">
        <f>'Wave 3 FFD Solar'!BN30*$K53/12</f>
        <v>927.42125575000034</v>
      </c>
      <c r="BP53" s="16">
        <f>'Wave 3 FFD Solar'!BO30*$K53/12</f>
        <v>927.42125575000034</v>
      </c>
      <c r="BQ53" s="16">
        <f>'Wave 3 FFD Solar'!BP30*$K53/12</f>
        <v>927.42125575000034</v>
      </c>
      <c r="BR53" s="16">
        <f>'Wave 3 FFD Solar'!BQ30*$K53/12</f>
        <v>927.42125575000034</v>
      </c>
      <c r="BS53" s="16">
        <f>'Wave 3 FFD Solar'!BR30*$K53/12</f>
        <v>927.42125575000034</v>
      </c>
    </row>
    <row r="54" spans="1:71" x14ac:dyDescent="0.35">
      <c r="A54" s="15" t="str">
        <f>'Wave 3 FFD Solar'!A19</f>
        <v>Found on tab Solar - CM &amp; FFD</v>
      </c>
      <c r="B54" s="15" t="str">
        <f>'Wave 3 FFD Solar'!B19</f>
        <v>NCP-16597</v>
      </c>
      <c r="C54" s="15" t="str">
        <f>'Wave 3 FFD Solar'!D19</f>
        <v>CLEAN ENERGY &amp; EMERGING TECHNOLOGIES</v>
      </c>
      <c r="D54" s="15">
        <f>'Wave 3 FFD Solar'!E19</f>
        <v>34099</v>
      </c>
      <c r="E54" s="15" t="str">
        <f>'Wave 3 FFD Solar'!F19</f>
        <v>NCP-16597</v>
      </c>
      <c r="F54" s="15" t="str">
        <f>'Wave 3 FFD Solar'!G19</f>
        <v>FFD Solar Land Purchase</v>
      </c>
      <c r="G54" s="15" t="str">
        <f>'Wave 3 FFD Solar'!H19</f>
        <v>Electric Other Production Plant</v>
      </c>
      <c r="H54" s="15" t="str">
        <f>'Wave 3 FFD Solar'!I19</f>
        <v>Solar Array (TBD)</v>
      </c>
      <c r="I54" s="15" t="str">
        <f>'Wave 3 FFD Solar'!J19</f>
        <v>FFD Solar Land Purchase</v>
      </c>
      <c r="J54" s="71">
        <v>0</v>
      </c>
      <c r="K54" s="71">
        <v>0</v>
      </c>
      <c r="L54" s="16">
        <f>'Wave 3 FFD Solar'!K31*$J54/12</f>
        <v>0</v>
      </c>
      <c r="M54" s="16">
        <f>'Wave 3 FFD Solar'!L31*$J54/12</f>
        <v>0</v>
      </c>
      <c r="N54" s="16">
        <f>'Wave 3 FFD Solar'!M31*$J54/12</f>
        <v>0</v>
      </c>
      <c r="O54" s="16">
        <f>'Wave 3 FFD Solar'!N31*$J54/12</f>
        <v>0</v>
      </c>
      <c r="P54" s="16">
        <f>'Wave 3 FFD Solar'!O31*$J54/12</f>
        <v>0</v>
      </c>
      <c r="Q54" s="16">
        <f>'Wave 3 FFD Solar'!P31*$J54/12</f>
        <v>0</v>
      </c>
      <c r="R54" s="16">
        <f>'Wave 3 FFD Solar'!Q31*$J54/12</f>
        <v>0</v>
      </c>
      <c r="S54" s="16">
        <f>'Wave 3 FFD Solar'!R31*$J54/12</f>
        <v>0</v>
      </c>
      <c r="T54" s="16">
        <f>'Wave 3 FFD Solar'!S31*$J54/12</f>
        <v>0</v>
      </c>
      <c r="U54" s="16">
        <f>'Wave 3 FFD Solar'!T31*$J54/12</f>
        <v>0</v>
      </c>
      <c r="V54" s="16">
        <f>'Wave 3 FFD Solar'!U31*$J54/12</f>
        <v>0</v>
      </c>
      <c r="W54" s="16">
        <f>'Wave 3 FFD Solar'!V31*$J54/12</f>
        <v>0</v>
      </c>
      <c r="X54" s="16">
        <f>'Wave 3 FFD Solar'!W31*$K54/12</f>
        <v>0</v>
      </c>
      <c r="Y54" s="16">
        <f>'Wave 3 FFD Solar'!X31*$K54/12</f>
        <v>0</v>
      </c>
      <c r="Z54" s="16">
        <f>'Wave 3 FFD Solar'!Y31*$K54/12</f>
        <v>0</v>
      </c>
      <c r="AA54" s="16">
        <f>'Wave 3 FFD Solar'!Z31*$K54/12</f>
        <v>0</v>
      </c>
      <c r="AB54" s="16">
        <f>'Wave 3 FFD Solar'!AA31*$K54/12</f>
        <v>0</v>
      </c>
      <c r="AC54" s="16">
        <f>'Wave 3 FFD Solar'!AB31*$K54/12</f>
        <v>0</v>
      </c>
      <c r="AD54" s="16">
        <f>'Wave 3 FFD Solar'!AC31*$K54/12</f>
        <v>0</v>
      </c>
      <c r="AE54" s="16">
        <f>'Wave 3 FFD Solar'!AD31*$K54/12</f>
        <v>0</v>
      </c>
      <c r="AF54" s="16">
        <f>'Wave 3 FFD Solar'!AE31*$K54/12</f>
        <v>0</v>
      </c>
      <c r="AG54" s="16">
        <f>'Wave 3 FFD Solar'!AF31*$K54/12</f>
        <v>0</v>
      </c>
      <c r="AH54" s="16">
        <f>'Wave 3 FFD Solar'!AG31*$K54/12</f>
        <v>0</v>
      </c>
      <c r="AI54" s="16">
        <f>'Wave 3 FFD Solar'!AH31*$K54/12</f>
        <v>0</v>
      </c>
      <c r="AJ54" s="16">
        <f>'Wave 3 FFD Solar'!AI31*$K54/12</f>
        <v>0</v>
      </c>
      <c r="AK54" s="16">
        <f>'Wave 3 FFD Solar'!AJ31*$K54/12</f>
        <v>0</v>
      </c>
      <c r="AL54" s="16">
        <f>'Wave 3 FFD Solar'!AK31*$K54/12</f>
        <v>0</v>
      </c>
      <c r="AM54" s="16">
        <f>'Wave 3 FFD Solar'!AL31*$K54/12</f>
        <v>0</v>
      </c>
      <c r="AN54" s="16">
        <f>'Wave 3 FFD Solar'!AM31*$K54/12</f>
        <v>0</v>
      </c>
      <c r="AO54" s="16">
        <f>'Wave 3 FFD Solar'!AN31*$K54/12</f>
        <v>0</v>
      </c>
      <c r="AP54" s="16">
        <f>'Wave 3 FFD Solar'!AO31*$K54/12</f>
        <v>0</v>
      </c>
      <c r="AQ54" s="16">
        <f>'Wave 3 FFD Solar'!AP31*$K54/12</f>
        <v>0</v>
      </c>
      <c r="AR54" s="16">
        <f>'Wave 3 FFD Solar'!AQ31*$K54/12</f>
        <v>0</v>
      </c>
      <c r="AS54" s="16">
        <f>'Wave 3 FFD Solar'!AR31*$K54/12</f>
        <v>0</v>
      </c>
      <c r="AT54" s="16">
        <f>'Wave 3 FFD Solar'!AS31*$K54/12</f>
        <v>0</v>
      </c>
      <c r="AU54" s="16">
        <f>'Wave 3 FFD Solar'!AT31*$K54/12</f>
        <v>0</v>
      </c>
      <c r="AV54" s="16">
        <f>'Wave 3 FFD Solar'!AU31*$K54/12</f>
        <v>0</v>
      </c>
      <c r="AW54" s="16">
        <f>'Wave 3 FFD Solar'!AV31*$K54/12</f>
        <v>0</v>
      </c>
      <c r="AX54" s="16">
        <f>'Wave 3 FFD Solar'!AW31*$K54/12</f>
        <v>0</v>
      </c>
      <c r="AY54" s="16">
        <f>'Wave 3 FFD Solar'!AX31*$K54/12</f>
        <v>0</v>
      </c>
      <c r="AZ54" s="16">
        <f>'Wave 3 FFD Solar'!AY31*$K54/12</f>
        <v>0</v>
      </c>
      <c r="BA54" s="16">
        <f>'Wave 3 FFD Solar'!AZ31*$K54/12</f>
        <v>0</v>
      </c>
      <c r="BB54" s="16">
        <f>'Wave 3 FFD Solar'!BA31*$K54/12</f>
        <v>0</v>
      </c>
      <c r="BC54" s="16">
        <f>'Wave 3 FFD Solar'!BB31*$K54/12</f>
        <v>0</v>
      </c>
      <c r="BD54" s="16">
        <f>'Wave 3 FFD Solar'!BC31*$K54/12</f>
        <v>0</v>
      </c>
      <c r="BE54" s="16">
        <f>'Wave 3 FFD Solar'!BD31*$K54/12</f>
        <v>0</v>
      </c>
      <c r="BF54" s="16">
        <f>'Wave 3 FFD Solar'!BE31*$K54/12</f>
        <v>0</v>
      </c>
      <c r="BG54" s="16">
        <f>'Wave 3 FFD Solar'!BF31*$K54/12</f>
        <v>0</v>
      </c>
      <c r="BH54" s="16">
        <f>'Wave 3 FFD Solar'!BG31*$K54/12</f>
        <v>0</v>
      </c>
      <c r="BI54" s="16">
        <f>'Wave 3 FFD Solar'!BH31*$K54/12</f>
        <v>0</v>
      </c>
      <c r="BJ54" s="16">
        <f>'Wave 3 FFD Solar'!BI31*$K54/12</f>
        <v>0</v>
      </c>
      <c r="BK54" s="16">
        <f>'Wave 3 FFD Solar'!BJ31*$K54/12</f>
        <v>0</v>
      </c>
      <c r="BL54" s="16">
        <f>'Wave 3 FFD Solar'!BK31*$K54/12</f>
        <v>0</v>
      </c>
      <c r="BM54" s="16">
        <f>'Wave 3 FFD Solar'!BL31*$K54/12</f>
        <v>0</v>
      </c>
      <c r="BN54" s="16">
        <f>'Wave 3 FFD Solar'!BM31*$K54/12</f>
        <v>0</v>
      </c>
      <c r="BO54" s="16">
        <f>'Wave 3 FFD Solar'!BN31*$K54/12</f>
        <v>0</v>
      </c>
      <c r="BP54" s="16">
        <f>'Wave 3 FFD Solar'!BO31*$K54/12</f>
        <v>0</v>
      </c>
      <c r="BQ54" s="16">
        <f>'Wave 3 FFD Solar'!BP31*$K54/12</f>
        <v>0</v>
      </c>
      <c r="BR54" s="16">
        <f>'Wave 3 FFD Solar'!BQ31*$K54/12</f>
        <v>0</v>
      </c>
      <c r="BS54" s="16">
        <f>'Wave 3 FFD Solar'!BR31*$K54/12</f>
        <v>0</v>
      </c>
    </row>
    <row r="55" spans="1:71" x14ac:dyDescent="0.35">
      <c r="A55" s="15" t="str">
        <f>'Wave 3 FFD Solar'!A20</f>
        <v>Found on tab Solar - CM &amp; FFD</v>
      </c>
      <c r="B55" s="15" t="str">
        <f>'Wave 3 FFD Solar'!B20</f>
        <v>NEW-15700</v>
      </c>
      <c r="C55" s="15" t="str">
        <f>'Wave 3 FFD Solar'!D20</f>
        <v>CLEAN ENERGY &amp; EMERGING TECHNOLOGIES</v>
      </c>
      <c r="D55" s="15">
        <f>'Wave 3 FFD Solar'!E20</f>
        <v>34399</v>
      </c>
      <c r="E55" s="15" t="str">
        <f>'Wave 3 FFD Solar'!F20</f>
        <v>NEW-15700</v>
      </c>
      <c r="F55" s="15" t="str">
        <f>'Wave 3 FFD Solar'!G20</f>
        <v>FFD Solar Construction</v>
      </c>
      <c r="G55" s="15" t="str">
        <f>'Wave 3 FFD Solar'!H20</f>
        <v>Electric Other Production Plant</v>
      </c>
      <c r="H55" s="15" t="str">
        <f>'Wave 3 FFD Solar'!I20</f>
        <v>Solar Array (TBD)</v>
      </c>
      <c r="I55" s="15" t="str">
        <f>'Wave 3 FFD Solar'!J20</f>
        <v>FFD Solar Construction</v>
      </c>
      <c r="J55" s="71">
        <v>2.9000000000000001E-2</v>
      </c>
      <c r="K55" s="71">
        <v>3.39E-2</v>
      </c>
      <c r="L55" s="16">
        <f>'Wave 3 FFD Solar'!K32*$J55/12</f>
        <v>0</v>
      </c>
      <c r="M55" s="16">
        <f>'Wave 3 FFD Solar'!L32*$J55/12</f>
        <v>0</v>
      </c>
      <c r="N55" s="16">
        <f>'Wave 3 FFD Solar'!M32*$J55/12</f>
        <v>0</v>
      </c>
      <c r="O55" s="16">
        <f>'Wave 3 FFD Solar'!N32*$J55/12</f>
        <v>0</v>
      </c>
      <c r="P55" s="16">
        <f>'Wave 3 FFD Solar'!O32*$J55/12</f>
        <v>0</v>
      </c>
      <c r="Q55" s="16">
        <f>'Wave 3 FFD Solar'!P32*$J55/12</f>
        <v>0</v>
      </c>
      <c r="R55" s="16">
        <f>'Wave 3 FFD Solar'!Q32*$J55/12</f>
        <v>0</v>
      </c>
      <c r="S55" s="16">
        <f>'Wave 3 FFD Solar'!R32*$J55/12</f>
        <v>0</v>
      </c>
      <c r="T55" s="16">
        <f>'Wave 3 FFD Solar'!S32*$J55/12</f>
        <v>0</v>
      </c>
      <c r="U55" s="16">
        <f>'Wave 3 FFD Solar'!T32*$J55/12</f>
        <v>0</v>
      </c>
      <c r="V55" s="16">
        <f>'Wave 3 FFD Solar'!U32*$J55/12</f>
        <v>0</v>
      </c>
      <c r="W55" s="16">
        <f>'Wave 3 FFD Solar'!V32*$J55/12</f>
        <v>0</v>
      </c>
      <c r="X55" s="16">
        <f>'Wave 3 FFD Solar'!W32*$K55/12</f>
        <v>0</v>
      </c>
      <c r="Y55" s="16">
        <f>'Wave 3 FFD Solar'!X32*$K55/12</f>
        <v>0</v>
      </c>
      <c r="Z55" s="16">
        <f>'Wave 3 FFD Solar'!Y32*$K55/12</f>
        <v>0</v>
      </c>
      <c r="AA55" s="16">
        <f>'Wave 3 FFD Solar'!Z32*$K55/12</f>
        <v>0</v>
      </c>
      <c r="AB55" s="16">
        <f>'Wave 3 FFD Solar'!AA32*$K55/12</f>
        <v>0</v>
      </c>
      <c r="AC55" s="16">
        <f>'Wave 3 FFD Solar'!AB32*$K55/12</f>
        <v>0</v>
      </c>
      <c r="AD55" s="16">
        <f>'Wave 3 FFD Solar'!AC32*$K55/12</f>
        <v>0</v>
      </c>
      <c r="AE55" s="16">
        <f>'Wave 3 FFD Solar'!AD32*$K55/12</f>
        <v>0</v>
      </c>
      <c r="AF55" s="16">
        <f>'Wave 3 FFD Solar'!AE32*$K55/12</f>
        <v>0</v>
      </c>
      <c r="AG55" s="16">
        <f>'Wave 3 FFD Solar'!AF32*$K55/12</f>
        <v>0</v>
      </c>
      <c r="AH55" s="16">
        <f>'Wave 3 FFD Solar'!AG32*$K55/12</f>
        <v>0</v>
      </c>
      <c r="AI55" s="16">
        <f>'Wave 3 FFD Solar'!AH32*$K55/12</f>
        <v>0</v>
      </c>
      <c r="AJ55" s="16">
        <f>'Wave 3 FFD Solar'!AI32*$K55/12</f>
        <v>285226.08078875003</v>
      </c>
      <c r="AK55" s="16">
        <f>'Wave 3 FFD Solar'!AJ32*$K55/12</f>
        <v>285649.83078875003</v>
      </c>
      <c r="AL55" s="16">
        <f>'Wave 3 FFD Solar'!AK32*$K55/12</f>
        <v>286073.58078875003</v>
      </c>
      <c r="AM55" s="16">
        <f>'Wave 3 FFD Solar'!AL32*$K55/12</f>
        <v>286497.33078875003</v>
      </c>
      <c r="AN55" s="16">
        <f>'Wave 3 FFD Solar'!AM32*$K55/12</f>
        <v>286986.76486375002</v>
      </c>
      <c r="AO55" s="16">
        <f>'Wave 3 FFD Solar'!AN32*$K55/12</f>
        <v>287128.01486375002</v>
      </c>
      <c r="AP55" s="16">
        <f>'Wave 3 FFD Solar'!AO32*$K55/12</f>
        <v>287269.26486375002</v>
      </c>
      <c r="AQ55" s="16">
        <f>'Wave 3 FFD Solar'!AP32*$K55/12</f>
        <v>287410.51486375002</v>
      </c>
      <c r="AR55" s="16">
        <f>'Wave 3 FFD Solar'!AQ32*$K55/12</f>
        <v>287410.51486375002</v>
      </c>
      <c r="AS55" s="16">
        <f>'Wave 3 FFD Solar'!AR32*$K55/12</f>
        <v>287410.51486375002</v>
      </c>
      <c r="AT55" s="16">
        <f>'Wave 3 FFD Solar'!AS32*$K55/12</f>
        <v>287410.51486375002</v>
      </c>
      <c r="AU55" s="16">
        <f>'Wave 3 FFD Solar'!AT32*$K55/12</f>
        <v>287410.51486375002</v>
      </c>
      <c r="AV55" s="16">
        <f>'Wave 3 FFD Solar'!AU32*$K55/12</f>
        <v>287410.51486375002</v>
      </c>
      <c r="AW55" s="16">
        <f>'Wave 3 FFD Solar'!AV32*$K55/12</f>
        <v>287410.51486375002</v>
      </c>
      <c r="AX55" s="16">
        <f>'Wave 3 FFD Solar'!AW32*$K55/12</f>
        <v>287410.51486375002</v>
      </c>
      <c r="AY55" s="16">
        <f>'Wave 3 FFD Solar'!AX32*$K55/12</f>
        <v>287410.51486375002</v>
      </c>
      <c r="AZ55" s="16">
        <f>'Wave 3 FFD Solar'!AY32*$K55/12</f>
        <v>287410.51486375002</v>
      </c>
      <c r="BA55" s="16">
        <f>'Wave 3 FFD Solar'!AZ32*$K55/12</f>
        <v>287410.51486375002</v>
      </c>
      <c r="BB55" s="16">
        <f>'Wave 3 FFD Solar'!BA32*$K55/12</f>
        <v>287410.51486375002</v>
      </c>
      <c r="BC55" s="16">
        <f>'Wave 3 FFD Solar'!BB32*$K55/12</f>
        <v>287410.51486375002</v>
      </c>
      <c r="BD55" s="16">
        <f>'Wave 3 FFD Solar'!BC32*$K55/12</f>
        <v>287410.51486375002</v>
      </c>
      <c r="BE55" s="16">
        <f>'Wave 3 FFD Solar'!BD32*$K55/12</f>
        <v>287410.51486375002</v>
      </c>
      <c r="BF55" s="16">
        <f>'Wave 3 FFD Solar'!BE32*$K55/12</f>
        <v>287410.51486375002</v>
      </c>
      <c r="BG55" s="16">
        <f>'Wave 3 FFD Solar'!BF32*$K55/12</f>
        <v>287410.51486375002</v>
      </c>
      <c r="BH55" s="16">
        <f>'Wave 3 FFD Solar'!BG32*$K55/12</f>
        <v>287410.51486375002</v>
      </c>
      <c r="BI55" s="16">
        <f>'Wave 3 FFD Solar'!BH32*$K55/12</f>
        <v>287410.51486375002</v>
      </c>
      <c r="BJ55" s="16">
        <f>'Wave 3 FFD Solar'!BI32*$K55/12</f>
        <v>287410.51486375002</v>
      </c>
      <c r="BK55" s="16">
        <f>'Wave 3 FFD Solar'!BJ32*$K55/12</f>
        <v>287410.51486375002</v>
      </c>
      <c r="BL55" s="16">
        <f>'Wave 3 FFD Solar'!BK32*$K55/12</f>
        <v>287410.51486375002</v>
      </c>
      <c r="BM55" s="16">
        <f>'Wave 3 FFD Solar'!BL32*$K55/12</f>
        <v>287410.51486375002</v>
      </c>
      <c r="BN55" s="16">
        <f>'Wave 3 FFD Solar'!BM32*$K55/12</f>
        <v>287410.51486375002</v>
      </c>
      <c r="BO55" s="16">
        <f>'Wave 3 FFD Solar'!BN32*$K55/12</f>
        <v>287410.51486375002</v>
      </c>
      <c r="BP55" s="16">
        <f>'Wave 3 FFD Solar'!BO32*$K55/12</f>
        <v>287410.51486375002</v>
      </c>
      <c r="BQ55" s="16">
        <f>'Wave 3 FFD Solar'!BP32*$K55/12</f>
        <v>287410.51486375002</v>
      </c>
      <c r="BR55" s="16">
        <f>'Wave 3 FFD Solar'!BQ32*$K55/12</f>
        <v>287410.51486375002</v>
      </c>
      <c r="BS55" s="16">
        <f>'Wave 3 FFD Solar'!BR32*$K55/12</f>
        <v>287410.51486375002</v>
      </c>
    </row>
    <row r="56" spans="1:71" x14ac:dyDescent="0.35">
      <c r="A56" s="15" t="str">
        <f>'Wave 3 FFD Solar'!A21</f>
        <v>Found on tab Solar - CM &amp; FFD</v>
      </c>
      <c r="B56" s="15" t="str">
        <f>'Wave 3 FFD Solar'!B21</f>
        <v>NEW-15882</v>
      </c>
      <c r="C56" s="15" t="str">
        <f>'Wave 3 FFD Solar'!D21</f>
        <v>CLEAN ENERGY &amp; EMERGING TECHNOLOGIES</v>
      </c>
      <c r="D56" s="15" t="str">
        <f>'Wave 3 FFD Solar'!E21</f>
        <v>T</v>
      </c>
      <c r="E56" s="15" t="str">
        <f>'Wave 3 FFD Solar'!F21</f>
        <v>NEW-15882</v>
      </c>
      <c r="F56" s="15" t="str">
        <f>'Wave 3 FFD Solar'!G21</f>
        <v>ED Solar - FFD Solar</v>
      </c>
      <c r="G56" s="15" t="str">
        <f>'Wave 3 FFD Solar'!H21</f>
        <v>Electric Transmission Plant</v>
      </c>
      <c r="H56" s="15" t="str">
        <f>'Wave 3 FFD Solar'!I21</f>
        <v>Transmission Lines</v>
      </c>
      <c r="I56" s="15" t="str">
        <f>'Wave 3 FFD Solar'!J21</f>
        <v>ED Solar - FFD Solar</v>
      </c>
      <c r="J56" s="71">
        <v>2.5999999999999999E-2</v>
      </c>
      <c r="K56" s="71">
        <v>2.6100000000000002E-2</v>
      </c>
      <c r="L56" s="16">
        <f>'Wave 3 FFD Solar'!K33*$J56/12</f>
        <v>0</v>
      </c>
      <c r="M56" s="16">
        <f>'Wave 3 FFD Solar'!L33*$J56/12</f>
        <v>0</v>
      </c>
      <c r="N56" s="16">
        <f>'Wave 3 FFD Solar'!M33*$J56/12</f>
        <v>0</v>
      </c>
      <c r="O56" s="16">
        <f>'Wave 3 FFD Solar'!N33*$J56/12</f>
        <v>0</v>
      </c>
      <c r="P56" s="16">
        <f>'Wave 3 FFD Solar'!O33*$J56/12</f>
        <v>0</v>
      </c>
      <c r="Q56" s="16">
        <f>'Wave 3 FFD Solar'!P33*$J56/12</f>
        <v>0</v>
      </c>
      <c r="R56" s="16">
        <f>'Wave 3 FFD Solar'!Q33*$J56/12</f>
        <v>0</v>
      </c>
      <c r="S56" s="16">
        <f>'Wave 3 FFD Solar'!R33*$J56/12</f>
        <v>0</v>
      </c>
      <c r="T56" s="16">
        <f>'Wave 3 FFD Solar'!S33*$J56/12</f>
        <v>0</v>
      </c>
      <c r="U56" s="16">
        <f>'Wave 3 FFD Solar'!T33*$J56/12</f>
        <v>0</v>
      </c>
      <c r="V56" s="16">
        <f>'Wave 3 FFD Solar'!U33*$J56/12</f>
        <v>0</v>
      </c>
      <c r="W56" s="16">
        <f>'Wave 3 FFD Solar'!V33*$J56/12</f>
        <v>0</v>
      </c>
      <c r="X56" s="16">
        <f>'Wave 3 FFD Solar'!W33*$K56/12</f>
        <v>0</v>
      </c>
      <c r="Y56" s="16">
        <f>'Wave 3 FFD Solar'!X33*$K56/12</f>
        <v>0</v>
      </c>
      <c r="Z56" s="16">
        <f>'Wave 3 FFD Solar'!Y33*$K56/12</f>
        <v>0</v>
      </c>
      <c r="AA56" s="16">
        <f>'Wave 3 FFD Solar'!Z33*$K56/12</f>
        <v>0</v>
      </c>
      <c r="AB56" s="16">
        <f>'Wave 3 FFD Solar'!AA33*$K56/12</f>
        <v>0</v>
      </c>
      <c r="AC56" s="16">
        <f>'Wave 3 FFD Solar'!AB33*$K56/12</f>
        <v>0</v>
      </c>
      <c r="AD56" s="16">
        <f>'Wave 3 FFD Solar'!AC33*$K56/12</f>
        <v>0</v>
      </c>
      <c r="AE56" s="16">
        <f>'Wave 3 FFD Solar'!AD33*$K56/12</f>
        <v>0</v>
      </c>
      <c r="AF56" s="16">
        <f>'Wave 3 FFD Solar'!AE33*$K56/12</f>
        <v>0</v>
      </c>
      <c r="AG56" s="16">
        <f>'Wave 3 FFD Solar'!AF33*$K56/12</f>
        <v>0</v>
      </c>
      <c r="AH56" s="16">
        <f>'Wave 3 FFD Solar'!AG33*$K56/12</f>
        <v>0</v>
      </c>
      <c r="AI56" s="16">
        <f>'Wave 3 FFD Solar'!AH33*$K56/12</f>
        <v>0</v>
      </c>
      <c r="AJ56" s="16">
        <f>'Wave 3 FFD Solar'!AI33*$K56/12</f>
        <v>12117.436190250002</v>
      </c>
      <c r="AK56" s="16">
        <f>'Wave 3 FFD Solar'!AJ33*$K56/12</f>
        <v>12117.436190250002</v>
      </c>
      <c r="AL56" s="16">
        <f>'Wave 3 FFD Solar'!AK33*$K56/12</f>
        <v>12117.436190250002</v>
      </c>
      <c r="AM56" s="16">
        <f>'Wave 3 FFD Solar'!AL33*$K56/12</f>
        <v>12117.436190250002</v>
      </c>
      <c r="AN56" s="16">
        <f>'Wave 3 FFD Solar'!AM33*$K56/12</f>
        <v>12117.436190250002</v>
      </c>
      <c r="AO56" s="16">
        <f>'Wave 3 FFD Solar'!AN33*$K56/12</f>
        <v>12117.436190250002</v>
      </c>
      <c r="AP56" s="16">
        <f>'Wave 3 FFD Solar'!AO33*$K56/12</f>
        <v>12117.436190250002</v>
      </c>
      <c r="AQ56" s="16">
        <f>'Wave 3 FFD Solar'!AP33*$K56/12</f>
        <v>12117.436190250002</v>
      </c>
      <c r="AR56" s="16">
        <f>'Wave 3 FFD Solar'!AQ33*$K56/12</f>
        <v>12117.436190250002</v>
      </c>
      <c r="AS56" s="16">
        <f>'Wave 3 FFD Solar'!AR33*$K56/12</f>
        <v>12117.436190250002</v>
      </c>
      <c r="AT56" s="16">
        <f>'Wave 3 FFD Solar'!AS33*$K56/12</f>
        <v>12117.436190250002</v>
      </c>
      <c r="AU56" s="16">
        <f>'Wave 3 FFD Solar'!AT33*$K56/12</f>
        <v>12117.436190250002</v>
      </c>
      <c r="AV56" s="16">
        <f>'Wave 3 FFD Solar'!AU33*$K56/12</f>
        <v>12117.436190250002</v>
      </c>
      <c r="AW56" s="16">
        <f>'Wave 3 FFD Solar'!AV33*$K56/12</f>
        <v>12117.436190250002</v>
      </c>
      <c r="AX56" s="16">
        <f>'Wave 3 FFD Solar'!AW33*$K56/12</f>
        <v>12117.436190250002</v>
      </c>
      <c r="AY56" s="16">
        <f>'Wave 3 FFD Solar'!AX33*$K56/12</f>
        <v>12117.436190250002</v>
      </c>
      <c r="AZ56" s="16">
        <f>'Wave 3 FFD Solar'!AY33*$K56/12</f>
        <v>12117.436190250002</v>
      </c>
      <c r="BA56" s="16">
        <f>'Wave 3 FFD Solar'!AZ33*$K56/12</f>
        <v>12117.436190250002</v>
      </c>
      <c r="BB56" s="16">
        <f>'Wave 3 FFD Solar'!BA33*$K56/12</f>
        <v>12117.436190250002</v>
      </c>
      <c r="BC56" s="16">
        <f>'Wave 3 FFD Solar'!BB33*$K56/12</f>
        <v>12117.436190250002</v>
      </c>
      <c r="BD56" s="16">
        <f>'Wave 3 FFD Solar'!BC33*$K56/12</f>
        <v>12117.436190250002</v>
      </c>
      <c r="BE56" s="16">
        <f>'Wave 3 FFD Solar'!BD33*$K56/12</f>
        <v>12117.436190250002</v>
      </c>
      <c r="BF56" s="16">
        <f>'Wave 3 FFD Solar'!BE33*$K56/12</f>
        <v>12117.436190250002</v>
      </c>
      <c r="BG56" s="16">
        <f>'Wave 3 FFD Solar'!BF33*$K56/12</f>
        <v>12117.436190250002</v>
      </c>
      <c r="BH56" s="16">
        <f>'Wave 3 FFD Solar'!BG33*$K56/12</f>
        <v>12117.436190250002</v>
      </c>
      <c r="BI56" s="16">
        <f>'Wave 3 FFD Solar'!BH33*$K56/12</f>
        <v>12117.436190250002</v>
      </c>
      <c r="BJ56" s="16">
        <f>'Wave 3 FFD Solar'!BI33*$K56/12</f>
        <v>12117.436190250002</v>
      </c>
      <c r="BK56" s="16">
        <f>'Wave 3 FFD Solar'!BJ33*$K56/12</f>
        <v>12117.436190250002</v>
      </c>
      <c r="BL56" s="16">
        <f>'Wave 3 FFD Solar'!BK33*$K56/12</f>
        <v>12117.436190250002</v>
      </c>
      <c r="BM56" s="16">
        <f>'Wave 3 FFD Solar'!BL33*$K56/12</f>
        <v>12117.436190250002</v>
      </c>
      <c r="BN56" s="16">
        <f>'Wave 3 FFD Solar'!BM33*$K56/12</f>
        <v>12117.436190250002</v>
      </c>
      <c r="BO56" s="16">
        <f>'Wave 3 FFD Solar'!BN33*$K56/12</f>
        <v>12117.436190250002</v>
      </c>
      <c r="BP56" s="16">
        <f>'Wave 3 FFD Solar'!BO33*$K56/12</f>
        <v>12117.436190250002</v>
      </c>
      <c r="BQ56" s="16">
        <f>'Wave 3 FFD Solar'!BP33*$K56/12</f>
        <v>12117.436190250002</v>
      </c>
      <c r="BR56" s="16">
        <f>'Wave 3 FFD Solar'!BQ33*$K56/12</f>
        <v>12117.436190250002</v>
      </c>
      <c r="BS56" s="16">
        <f>'Wave 3 FFD Solar'!BR33*$K56/12</f>
        <v>12117.436190250002</v>
      </c>
    </row>
    <row r="58" spans="1:71" ht="15" thickBot="1" x14ac:dyDescent="0.4">
      <c r="C58" s="15"/>
      <c r="D58" s="50"/>
      <c r="J58" s="52" t="s">
        <v>132</v>
      </c>
      <c r="K58" s="65" t="s">
        <v>154</v>
      </c>
      <c r="L58" s="70">
        <f t="shared" ref="L58:AQ58" si="36">SUM(L51:L57)</f>
        <v>0</v>
      </c>
      <c r="M58" s="70">
        <f t="shared" si="36"/>
        <v>0</v>
      </c>
      <c r="N58" s="70">
        <f t="shared" si="36"/>
        <v>0</v>
      </c>
      <c r="O58" s="70">
        <f t="shared" si="36"/>
        <v>0</v>
      </c>
      <c r="P58" s="70">
        <f t="shared" si="36"/>
        <v>0</v>
      </c>
      <c r="Q58" s="70">
        <f t="shared" si="36"/>
        <v>0</v>
      </c>
      <c r="R58" s="70">
        <f t="shared" si="36"/>
        <v>0</v>
      </c>
      <c r="S58" s="70">
        <f t="shared" si="36"/>
        <v>0</v>
      </c>
      <c r="T58" s="70">
        <f t="shared" si="36"/>
        <v>0</v>
      </c>
      <c r="U58" s="70">
        <f t="shared" si="36"/>
        <v>0</v>
      </c>
      <c r="V58" s="70">
        <f t="shared" si="36"/>
        <v>0</v>
      </c>
      <c r="W58" s="70">
        <f t="shared" si="36"/>
        <v>0</v>
      </c>
      <c r="X58" s="70">
        <f t="shared" si="36"/>
        <v>0</v>
      </c>
      <c r="Y58" s="70">
        <f t="shared" si="36"/>
        <v>0</v>
      </c>
      <c r="Z58" s="70">
        <f t="shared" si="36"/>
        <v>0</v>
      </c>
      <c r="AA58" s="70">
        <f t="shared" si="36"/>
        <v>0</v>
      </c>
      <c r="AB58" s="70">
        <f t="shared" si="36"/>
        <v>0</v>
      </c>
      <c r="AC58" s="70">
        <f t="shared" si="36"/>
        <v>0</v>
      </c>
      <c r="AD58" s="70">
        <f t="shared" si="36"/>
        <v>0</v>
      </c>
      <c r="AE58" s="70">
        <f t="shared" si="36"/>
        <v>0</v>
      </c>
      <c r="AF58" s="70">
        <f t="shared" si="36"/>
        <v>0</v>
      </c>
      <c r="AG58" s="70">
        <f t="shared" si="36"/>
        <v>0</v>
      </c>
      <c r="AH58" s="70">
        <f t="shared" si="36"/>
        <v>0</v>
      </c>
      <c r="AI58" s="70">
        <f t="shared" si="36"/>
        <v>0</v>
      </c>
      <c r="AJ58" s="70">
        <f t="shared" si="36"/>
        <v>297343.51697900001</v>
      </c>
      <c r="AK58" s="70">
        <f t="shared" si="36"/>
        <v>297767.26697900001</v>
      </c>
      <c r="AL58" s="70">
        <f t="shared" si="36"/>
        <v>298191.01697900001</v>
      </c>
      <c r="AM58" s="70">
        <f t="shared" si="36"/>
        <v>298614.76697900001</v>
      </c>
      <c r="AN58" s="70">
        <f t="shared" si="36"/>
        <v>299104.201054</v>
      </c>
      <c r="AO58" s="70">
        <f t="shared" si="36"/>
        <v>299245.451054</v>
      </c>
      <c r="AP58" s="70">
        <f t="shared" si="36"/>
        <v>299386.701054</v>
      </c>
      <c r="AQ58" s="70">
        <f t="shared" si="36"/>
        <v>299527.951054</v>
      </c>
      <c r="AR58" s="70">
        <f t="shared" ref="AR58:BS58" si="37">SUM(AR51:AR57)</f>
        <v>299527.951054</v>
      </c>
      <c r="AS58" s="70">
        <f t="shared" si="37"/>
        <v>299527.951054</v>
      </c>
      <c r="AT58" s="70">
        <f t="shared" si="37"/>
        <v>299527.951054</v>
      </c>
      <c r="AU58" s="70">
        <f t="shared" si="37"/>
        <v>299527.951054</v>
      </c>
      <c r="AV58" s="70">
        <f t="shared" si="37"/>
        <v>306923.25277800002</v>
      </c>
      <c r="AW58" s="70">
        <f t="shared" si="37"/>
        <v>306923.25277800002</v>
      </c>
      <c r="AX58" s="70">
        <f t="shared" si="37"/>
        <v>306923.25277800002</v>
      </c>
      <c r="AY58" s="70">
        <f t="shared" si="37"/>
        <v>306923.25277800002</v>
      </c>
      <c r="AZ58" s="70">
        <f t="shared" si="37"/>
        <v>306923.25277800002</v>
      </c>
      <c r="BA58" s="70">
        <f t="shared" si="37"/>
        <v>306923.25277800002</v>
      </c>
      <c r="BB58" s="70">
        <f t="shared" si="37"/>
        <v>306923.25277800002</v>
      </c>
      <c r="BC58" s="70">
        <f t="shared" si="37"/>
        <v>306923.25277800002</v>
      </c>
      <c r="BD58" s="70">
        <f t="shared" si="37"/>
        <v>306923.25277800002</v>
      </c>
      <c r="BE58" s="70">
        <f t="shared" si="37"/>
        <v>306923.25277800002</v>
      </c>
      <c r="BF58" s="70">
        <f t="shared" si="37"/>
        <v>306923.25277800002</v>
      </c>
      <c r="BG58" s="70">
        <f t="shared" si="37"/>
        <v>306923.25277800002</v>
      </c>
      <c r="BH58" s="70">
        <f t="shared" si="37"/>
        <v>306923.25277800002</v>
      </c>
      <c r="BI58" s="70">
        <f t="shared" si="37"/>
        <v>306923.25277800002</v>
      </c>
      <c r="BJ58" s="70">
        <f t="shared" si="37"/>
        <v>306923.25277800002</v>
      </c>
      <c r="BK58" s="70">
        <f t="shared" si="37"/>
        <v>306923.25277800002</v>
      </c>
      <c r="BL58" s="70">
        <f t="shared" si="37"/>
        <v>306923.25277800002</v>
      </c>
      <c r="BM58" s="70">
        <f t="shared" si="37"/>
        <v>306923.25277800002</v>
      </c>
      <c r="BN58" s="70">
        <f t="shared" si="37"/>
        <v>306923.25277800002</v>
      </c>
      <c r="BO58" s="70">
        <f t="shared" si="37"/>
        <v>306923.25277800002</v>
      </c>
      <c r="BP58" s="70">
        <f t="shared" si="37"/>
        <v>306923.25277800002</v>
      </c>
      <c r="BQ58" s="70">
        <f t="shared" si="37"/>
        <v>306923.25277800002</v>
      </c>
      <c r="BR58" s="70">
        <f t="shared" si="37"/>
        <v>306923.25277800002</v>
      </c>
      <c r="BS58" s="70">
        <f t="shared" si="37"/>
        <v>306923.25277800002</v>
      </c>
    </row>
    <row r="59" spans="1:71" ht="15.5" thickTop="1" thickBot="1" x14ac:dyDescent="0.4">
      <c r="C59" s="15"/>
      <c r="D59" s="50"/>
      <c r="J59" s="52" t="s">
        <v>132</v>
      </c>
      <c r="K59" s="65" t="s">
        <v>162</v>
      </c>
      <c r="L59" s="72">
        <f>L58</f>
        <v>0</v>
      </c>
      <c r="M59" s="66">
        <f t="shared" ref="M59:W59" si="38">L59+M58</f>
        <v>0</v>
      </c>
      <c r="N59" s="66">
        <f t="shared" si="38"/>
        <v>0</v>
      </c>
      <c r="O59" s="66">
        <f t="shared" si="38"/>
        <v>0</v>
      </c>
      <c r="P59" s="66">
        <f t="shared" si="38"/>
        <v>0</v>
      </c>
      <c r="Q59" s="66">
        <f t="shared" si="38"/>
        <v>0</v>
      </c>
      <c r="R59" s="66">
        <f t="shared" si="38"/>
        <v>0</v>
      </c>
      <c r="S59" s="66">
        <f t="shared" si="38"/>
        <v>0</v>
      </c>
      <c r="T59" s="66">
        <f t="shared" si="38"/>
        <v>0</v>
      </c>
      <c r="U59" s="66">
        <f t="shared" si="38"/>
        <v>0</v>
      </c>
      <c r="V59" s="66">
        <f t="shared" si="38"/>
        <v>0</v>
      </c>
      <c r="W59" s="66">
        <f t="shared" si="38"/>
        <v>0</v>
      </c>
      <c r="X59" s="72">
        <f>X58</f>
        <v>0</v>
      </c>
      <c r="Y59" s="66">
        <f t="shared" ref="Y59:AI59" si="39">X59+Y58</f>
        <v>0</v>
      </c>
      <c r="Z59" s="66">
        <f t="shared" si="39"/>
        <v>0</v>
      </c>
      <c r="AA59" s="66">
        <f t="shared" si="39"/>
        <v>0</v>
      </c>
      <c r="AB59" s="66">
        <f t="shared" si="39"/>
        <v>0</v>
      </c>
      <c r="AC59" s="66">
        <f t="shared" si="39"/>
        <v>0</v>
      </c>
      <c r="AD59" s="66">
        <f t="shared" si="39"/>
        <v>0</v>
      </c>
      <c r="AE59" s="66">
        <f t="shared" si="39"/>
        <v>0</v>
      </c>
      <c r="AF59" s="66">
        <f t="shared" si="39"/>
        <v>0</v>
      </c>
      <c r="AG59" s="66">
        <f t="shared" si="39"/>
        <v>0</v>
      </c>
      <c r="AH59" s="66">
        <f t="shared" si="39"/>
        <v>0</v>
      </c>
      <c r="AI59" s="66">
        <f t="shared" si="39"/>
        <v>0</v>
      </c>
      <c r="AJ59" s="72">
        <f>AJ58</f>
        <v>297343.51697900001</v>
      </c>
      <c r="AK59" s="66">
        <f t="shared" ref="AK59:AU59" si="40">AJ59+AK58</f>
        <v>595110.78395800001</v>
      </c>
      <c r="AL59" s="66">
        <f t="shared" si="40"/>
        <v>893301.80093699996</v>
      </c>
      <c r="AM59" s="66">
        <f t="shared" si="40"/>
        <v>1191916.567916</v>
      </c>
      <c r="AN59" s="66">
        <f t="shared" si="40"/>
        <v>1491020.7689700001</v>
      </c>
      <c r="AO59" s="66">
        <f t="shared" si="40"/>
        <v>1790266.2200240002</v>
      </c>
      <c r="AP59" s="66">
        <f t="shared" si="40"/>
        <v>2089652.9210780002</v>
      </c>
      <c r="AQ59" s="66">
        <f t="shared" si="40"/>
        <v>2389180.872132</v>
      </c>
      <c r="AR59" s="66">
        <f t="shared" si="40"/>
        <v>2688708.8231859999</v>
      </c>
      <c r="AS59" s="66">
        <f t="shared" si="40"/>
        <v>2988236.7742399997</v>
      </c>
      <c r="AT59" s="66">
        <f t="shared" si="40"/>
        <v>3287764.7252939995</v>
      </c>
      <c r="AU59" s="66">
        <f t="shared" si="40"/>
        <v>3587292.6763479994</v>
      </c>
      <c r="AV59" s="72">
        <f>AV58</f>
        <v>306923.25277800002</v>
      </c>
      <c r="AW59" s="66">
        <f t="shared" ref="AW59:BG59" si="41">AV59+AW58</f>
        <v>613846.50555600005</v>
      </c>
      <c r="AX59" s="66">
        <f t="shared" si="41"/>
        <v>920769.75833400013</v>
      </c>
      <c r="AY59" s="66">
        <f t="shared" si="41"/>
        <v>1227693.0111120001</v>
      </c>
      <c r="AZ59" s="66">
        <f t="shared" si="41"/>
        <v>1534616.2638900001</v>
      </c>
      <c r="BA59" s="66">
        <f t="shared" si="41"/>
        <v>1841539.516668</v>
      </c>
      <c r="BB59" s="66">
        <f t="shared" si="41"/>
        <v>2148462.769446</v>
      </c>
      <c r="BC59" s="66">
        <f t="shared" si="41"/>
        <v>2455386.0222240002</v>
      </c>
      <c r="BD59" s="66">
        <f t="shared" si="41"/>
        <v>2762309.2750020004</v>
      </c>
      <c r="BE59" s="66">
        <f t="shared" si="41"/>
        <v>3069232.5277800006</v>
      </c>
      <c r="BF59" s="66">
        <f t="shared" si="41"/>
        <v>3376155.7805580008</v>
      </c>
      <c r="BG59" s="66">
        <f t="shared" si="41"/>
        <v>3683079.033336001</v>
      </c>
      <c r="BH59" s="72">
        <f>BH58</f>
        <v>306923.25277800002</v>
      </c>
      <c r="BI59" s="66">
        <f t="shared" ref="BI59:BS59" si="42">BH59+BI58</f>
        <v>613846.50555600005</v>
      </c>
      <c r="BJ59" s="66">
        <f t="shared" si="42"/>
        <v>920769.75833400013</v>
      </c>
      <c r="BK59" s="66">
        <f t="shared" si="42"/>
        <v>1227693.0111120001</v>
      </c>
      <c r="BL59" s="66">
        <f t="shared" si="42"/>
        <v>1534616.2638900001</v>
      </c>
      <c r="BM59" s="66">
        <f t="shared" si="42"/>
        <v>1841539.516668</v>
      </c>
      <c r="BN59" s="66">
        <f t="shared" si="42"/>
        <v>2148462.769446</v>
      </c>
      <c r="BO59" s="66">
        <f t="shared" si="42"/>
        <v>2455386.0222240002</v>
      </c>
      <c r="BP59" s="66">
        <f t="shared" si="42"/>
        <v>2762309.2750020004</v>
      </c>
      <c r="BQ59" s="66">
        <f t="shared" si="42"/>
        <v>3069232.5277800006</v>
      </c>
      <c r="BR59" s="66">
        <f t="shared" si="42"/>
        <v>3376155.7805580008</v>
      </c>
      <c r="BS59" s="66">
        <f t="shared" si="42"/>
        <v>3683079.033336001</v>
      </c>
    </row>
    <row r="60" spans="1:71" ht="15" thickTop="1" x14ac:dyDescent="0.35">
      <c r="C60" s="15"/>
      <c r="D60" s="50"/>
      <c r="J60" s="50"/>
      <c r="K60" s="50"/>
    </row>
    <row r="61" spans="1:71" x14ac:dyDescent="0.35">
      <c r="C61" s="15"/>
      <c r="D61" s="50"/>
      <c r="J61" s="50"/>
      <c r="K61" s="50"/>
    </row>
    <row r="62" spans="1:71" x14ac:dyDescent="0.35">
      <c r="A62" s="56" t="s">
        <v>133</v>
      </c>
      <c r="B62" s="56" t="s">
        <v>134</v>
      </c>
      <c r="C62" s="56" t="s">
        <v>136</v>
      </c>
      <c r="D62" s="56">
        <v>300</v>
      </c>
      <c r="E62" s="56" t="s">
        <v>137</v>
      </c>
      <c r="F62" s="67" t="s">
        <v>138</v>
      </c>
      <c r="G62" s="56" t="s">
        <v>139</v>
      </c>
      <c r="H62" s="56" t="s">
        <v>140</v>
      </c>
      <c r="I62" s="56" t="s">
        <v>141</v>
      </c>
      <c r="J62" s="56" t="s">
        <v>142</v>
      </c>
      <c r="K62" s="67" t="s">
        <v>156</v>
      </c>
      <c r="L62" s="59">
        <v>202401</v>
      </c>
      <c r="M62" s="59">
        <v>202402</v>
      </c>
      <c r="N62" s="59">
        <v>202403</v>
      </c>
      <c r="O62" s="59">
        <v>202404</v>
      </c>
      <c r="P62" s="59">
        <v>202405</v>
      </c>
      <c r="Q62" s="59">
        <v>202406</v>
      </c>
      <c r="R62" s="59">
        <v>202407</v>
      </c>
      <c r="S62" s="59">
        <v>202408</v>
      </c>
      <c r="T62" s="59">
        <v>202409</v>
      </c>
      <c r="U62" s="59">
        <v>202410</v>
      </c>
      <c r="V62" s="59">
        <v>202411</v>
      </c>
      <c r="W62" s="59">
        <v>202412</v>
      </c>
      <c r="X62" s="59">
        <v>202501</v>
      </c>
      <c r="Y62" s="59">
        <v>202502</v>
      </c>
      <c r="Z62" s="59">
        <v>202503</v>
      </c>
      <c r="AA62" s="59">
        <v>202504</v>
      </c>
      <c r="AB62" s="59">
        <v>202505</v>
      </c>
      <c r="AC62" s="59">
        <v>202506</v>
      </c>
      <c r="AD62" s="59">
        <v>202507</v>
      </c>
      <c r="AE62" s="59">
        <v>202508</v>
      </c>
      <c r="AF62" s="59">
        <v>202509</v>
      </c>
      <c r="AG62" s="59">
        <v>202510</v>
      </c>
      <c r="AH62" s="59">
        <v>202511</v>
      </c>
      <c r="AI62" s="59">
        <v>202512</v>
      </c>
      <c r="AJ62" s="59">
        <v>202601</v>
      </c>
      <c r="AK62" s="59">
        <v>202602</v>
      </c>
      <c r="AL62" s="59">
        <v>202603</v>
      </c>
      <c r="AM62" s="59">
        <v>202604</v>
      </c>
      <c r="AN62" s="59">
        <v>202605</v>
      </c>
      <c r="AO62" s="59">
        <v>202606</v>
      </c>
      <c r="AP62" s="59">
        <v>202607</v>
      </c>
      <c r="AQ62" s="59">
        <v>202608</v>
      </c>
      <c r="AR62" s="59">
        <v>202609</v>
      </c>
      <c r="AS62" s="59">
        <v>202610</v>
      </c>
      <c r="AT62" s="59">
        <v>202611</v>
      </c>
      <c r="AU62" s="59">
        <v>202612</v>
      </c>
      <c r="AV62" s="59">
        <v>202701</v>
      </c>
      <c r="AW62" s="59">
        <v>202702</v>
      </c>
      <c r="AX62" s="59">
        <v>202703</v>
      </c>
      <c r="AY62" s="59">
        <v>202704</v>
      </c>
      <c r="AZ62" s="59">
        <v>202705</v>
      </c>
      <c r="BA62" s="59">
        <v>202706</v>
      </c>
      <c r="BB62" s="59">
        <v>202707</v>
      </c>
      <c r="BC62" s="59">
        <v>202708</v>
      </c>
      <c r="BD62" s="59">
        <v>202709</v>
      </c>
      <c r="BE62" s="59">
        <v>202710</v>
      </c>
      <c r="BF62" s="59">
        <v>202711</v>
      </c>
      <c r="BG62" s="59">
        <v>202712</v>
      </c>
      <c r="BH62" s="59">
        <v>202801</v>
      </c>
      <c r="BI62" s="59">
        <v>202802</v>
      </c>
      <c r="BJ62" s="59">
        <v>202803</v>
      </c>
      <c r="BK62" s="59">
        <v>202804</v>
      </c>
      <c r="BL62" s="59">
        <v>202805</v>
      </c>
      <c r="BM62" s="59">
        <v>202806</v>
      </c>
      <c r="BN62" s="59">
        <v>202807</v>
      </c>
      <c r="BO62" s="59">
        <v>202808</v>
      </c>
      <c r="BP62" s="59">
        <v>202809</v>
      </c>
      <c r="BQ62" s="59">
        <v>202810</v>
      </c>
      <c r="BR62" s="59">
        <v>202811</v>
      </c>
      <c r="BS62" s="59">
        <v>202812</v>
      </c>
    </row>
    <row r="63" spans="1:71" x14ac:dyDescent="0.35">
      <c r="A63" s="15" t="str">
        <f t="shared" ref="A63:I63" si="43">A51</f>
        <v>Found on tab Solar - CM &amp; FFD</v>
      </c>
      <c r="B63" s="15" t="str">
        <f t="shared" si="43"/>
        <v>A2843275</v>
      </c>
      <c r="C63" s="15" t="str">
        <f t="shared" si="43"/>
        <v/>
      </c>
      <c r="D63" s="15">
        <f t="shared" si="43"/>
        <v>34399</v>
      </c>
      <c r="E63" s="15" t="str">
        <f t="shared" si="43"/>
        <v>NEW-15662</v>
      </c>
      <c r="F63" s="15" t="str">
        <f t="shared" si="43"/>
        <v>Solar Wave 3 Solar Modules</v>
      </c>
      <c r="G63" s="15" t="str">
        <f t="shared" si="43"/>
        <v>Electric Other Production Plant</v>
      </c>
      <c r="H63" s="15" t="str">
        <f t="shared" si="43"/>
        <v>Solar Array (TBD)</v>
      </c>
      <c r="I63" s="15" t="str">
        <f t="shared" si="43"/>
        <v>Solar Wave 3 Solar Modules</v>
      </c>
      <c r="J63" s="64">
        <f>'Wave 3 FFD Solar'!K16</f>
        <v>202612</v>
      </c>
      <c r="K63" s="68">
        <v>0</v>
      </c>
      <c r="L63" s="16">
        <f t="shared" ref="L63:AQ63" si="44">K63+L51</f>
        <v>0</v>
      </c>
      <c r="M63" s="16">
        <f t="shared" si="44"/>
        <v>0</v>
      </c>
      <c r="N63" s="16">
        <f t="shared" si="44"/>
        <v>0</v>
      </c>
      <c r="O63" s="16">
        <f t="shared" si="44"/>
        <v>0</v>
      </c>
      <c r="P63" s="16">
        <f t="shared" si="44"/>
        <v>0</v>
      </c>
      <c r="Q63" s="16">
        <f t="shared" si="44"/>
        <v>0</v>
      </c>
      <c r="R63" s="16">
        <f t="shared" si="44"/>
        <v>0</v>
      </c>
      <c r="S63" s="16">
        <f t="shared" si="44"/>
        <v>0</v>
      </c>
      <c r="T63" s="16">
        <f t="shared" si="44"/>
        <v>0</v>
      </c>
      <c r="U63" s="16">
        <f t="shared" si="44"/>
        <v>0</v>
      </c>
      <c r="V63" s="16">
        <f t="shared" si="44"/>
        <v>0</v>
      </c>
      <c r="W63" s="16">
        <f t="shared" si="44"/>
        <v>0</v>
      </c>
      <c r="X63" s="16">
        <f t="shared" si="44"/>
        <v>0</v>
      </c>
      <c r="Y63" s="16">
        <f t="shared" si="44"/>
        <v>0</v>
      </c>
      <c r="Z63" s="16">
        <f t="shared" si="44"/>
        <v>0</v>
      </c>
      <c r="AA63" s="16">
        <f t="shared" si="44"/>
        <v>0</v>
      </c>
      <c r="AB63" s="16">
        <f t="shared" si="44"/>
        <v>0</v>
      </c>
      <c r="AC63" s="16">
        <f t="shared" si="44"/>
        <v>0</v>
      </c>
      <c r="AD63" s="16">
        <f t="shared" si="44"/>
        <v>0</v>
      </c>
      <c r="AE63" s="16">
        <f t="shared" si="44"/>
        <v>0</v>
      </c>
      <c r="AF63" s="16">
        <f t="shared" si="44"/>
        <v>0</v>
      </c>
      <c r="AG63" s="16">
        <f t="shared" si="44"/>
        <v>0</v>
      </c>
      <c r="AH63" s="16">
        <f t="shared" si="44"/>
        <v>0</v>
      </c>
      <c r="AI63" s="16">
        <f t="shared" si="44"/>
        <v>0</v>
      </c>
      <c r="AJ63" s="16">
        <f t="shared" si="44"/>
        <v>0</v>
      </c>
      <c r="AK63" s="16">
        <f t="shared" si="44"/>
        <v>0</v>
      </c>
      <c r="AL63" s="16">
        <f t="shared" si="44"/>
        <v>0</v>
      </c>
      <c r="AM63" s="16">
        <f t="shared" si="44"/>
        <v>0</v>
      </c>
      <c r="AN63" s="16">
        <f t="shared" si="44"/>
        <v>0</v>
      </c>
      <c r="AO63" s="16">
        <f t="shared" si="44"/>
        <v>0</v>
      </c>
      <c r="AP63" s="16">
        <f t="shared" si="44"/>
        <v>0</v>
      </c>
      <c r="AQ63" s="16">
        <f t="shared" si="44"/>
        <v>0</v>
      </c>
      <c r="AR63" s="16">
        <f t="shared" ref="AR63:BS63" si="45">AQ63+AR51</f>
        <v>0</v>
      </c>
      <c r="AS63" s="16">
        <f t="shared" si="45"/>
        <v>0</v>
      </c>
      <c r="AT63" s="16">
        <f t="shared" si="45"/>
        <v>0</v>
      </c>
      <c r="AU63" s="16">
        <f t="shared" si="45"/>
        <v>0</v>
      </c>
      <c r="AV63" s="16">
        <f t="shared" si="45"/>
        <v>5642.7310490000064</v>
      </c>
      <c r="AW63" s="16">
        <f t="shared" si="45"/>
        <v>11285.462098000013</v>
      </c>
      <c r="AX63" s="16">
        <f t="shared" si="45"/>
        <v>16928.19314700002</v>
      </c>
      <c r="AY63" s="16">
        <f t="shared" si="45"/>
        <v>22570.924196000025</v>
      </c>
      <c r="AZ63" s="16">
        <f t="shared" si="45"/>
        <v>28213.655245000031</v>
      </c>
      <c r="BA63" s="16">
        <f t="shared" si="45"/>
        <v>33856.38629400004</v>
      </c>
      <c r="BB63" s="16">
        <f t="shared" si="45"/>
        <v>39499.117343000049</v>
      </c>
      <c r="BC63" s="16">
        <f t="shared" si="45"/>
        <v>45141.848392000058</v>
      </c>
      <c r="BD63" s="16">
        <f t="shared" si="45"/>
        <v>50784.579441000067</v>
      </c>
      <c r="BE63" s="16">
        <f t="shared" si="45"/>
        <v>56427.310490000076</v>
      </c>
      <c r="BF63" s="16">
        <f t="shared" si="45"/>
        <v>62070.041539000085</v>
      </c>
      <c r="BG63" s="16">
        <f t="shared" si="45"/>
        <v>67712.772588000094</v>
      </c>
      <c r="BH63" s="16">
        <f t="shared" si="45"/>
        <v>73355.503637000103</v>
      </c>
      <c r="BI63" s="16">
        <f t="shared" si="45"/>
        <v>78998.234686000113</v>
      </c>
      <c r="BJ63" s="16">
        <f t="shared" si="45"/>
        <v>84640.965735000122</v>
      </c>
      <c r="BK63" s="16">
        <f t="shared" si="45"/>
        <v>90283.696784000131</v>
      </c>
      <c r="BL63" s="16">
        <f t="shared" si="45"/>
        <v>95926.42783300014</v>
      </c>
      <c r="BM63" s="16">
        <f t="shared" si="45"/>
        <v>101569.15888200015</v>
      </c>
      <c r="BN63" s="16">
        <f t="shared" si="45"/>
        <v>107211.88993100016</v>
      </c>
      <c r="BO63" s="16">
        <f t="shared" si="45"/>
        <v>112854.62098000017</v>
      </c>
      <c r="BP63" s="16">
        <f t="shared" si="45"/>
        <v>118497.35202900018</v>
      </c>
      <c r="BQ63" s="16">
        <f t="shared" si="45"/>
        <v>124140.08307800019</v>
      </c>
      <c r="BR63" s="16">
        <f t="shared" si="45"/>
        <v>129782.81412700019</v>
      </c>
      <c r="BS63" s="16">
        <f t="shared" si="45"/>
        <v>135425.54517600019</v>
      </c>
    </row>
    <row r="64" spans="1:71" x14ac:dyDescent="0.35">
      <c r="A64" s="15" t="str">
        <f t="shared" ref="A64:I64" si="46">A52</f>
        <v>Found on tab Solar - CM &amp; FFD</v>
      </c>
      <c r="B64" s="15" t="str">
        <f t="shared" si="46"/>
        <v>D0100792</v>
      </c>
      <c r="C64" s="15" t="str">
        <f t="shared" si="46"/>
        <v/>
      </c>
      <c r="D64" s="15">
        <f t="shared" si="46"/>
        <v>34399</v>
      </c>
      <c r="E64" s="15" t="str">
        <f t="shared" si="46"/>
        <v>NEW-15688</v>
      </c>
      <c r="F64" s="15" t="str">
        <f t="shared" si="46"/>
        <v>Solar Wave 3 Trackers &amp; Inverters</v>
      </c>
      <c r="G64" s="15" t="str">
        <f t="shared" si="46"/>
        <v>Electric General Plant</v>
      </c>
      <c r="H64" s="15" t="str">
        <f t="shared" si="46"/>
        <v>Solar Array (TBD)</v>
      </c>
      <c r="I64" s="15" t="str">
        <f t="shared" si="46"/>
        <v>Solar Wave 3 Trackers &amp; Inverters</v>
      </c>
      <c r="J64" s="64">
        <f>'Wave 3 FFD Solar'!K17</f>
        <v>202612</v>
      </c>
      <c r="K64" s="68">
        <v>0</v>
      </c>
      <c r="L64" s="16">
        <f t="shared" ref="L64:AQ64" si="47">K64+L52</f>
        <v>0</v>
      </c>
      <c r="M64" s="16">
        <f t="shared" si="47"/>
        <v>0</v>
      </c>
      <c r="N64" s="16">
        <f t="shared" si="47"/>
        <v>0</v>
      </c>
      <c r="O64" s="16">
        <f t="shared" si="47"/>
        <v>0</v>
      </c>
      <c r="P64" s="16">
        <f t="shared" si="47"/>
        <v>0</v>
      </c>
      <c r="Q64" s="16">
        <f t="shared" si="47"/>
        <v>0</v>
      </c>
      <c r="R64" s="16">
        <f t="shared" si="47"/>
        <v>0</v>
      </c>
      <c r="S64" s="16">
        <f t="shared" si="47"/>
        <v>0</v>
      </c>
      <c r="T64" s="16">
        <f t="shared" si="47"/>
        <v>0</v>
      </c>
      <c r="U64" s="16">
        <f t="shared" si="47"/>
        <v>0</v>
      </c>
      <c r="V64" s="16">
        <f t="shared" si="47"/>
        <v>0</v>
      </c>
      <c r="W64" s="16">
        <f t="shared" si="47"/>
        <v>0</v>
      </c>
      <c r="X64" s="16">
        <f t="shared" si="47"/>
        <v>0</v>
      </c>
      <c r="Y64" s="16">
        <f t="shared" si="47"/>
        <v>0</v>
      </c>
      <c r="Z64" s="16">
        <f t="shared" si="47"/>
        <v>0</v>
      </c>
      <c r="AA64" s="16">
        <f t="shared" si="47"/>
        <v>0</v>
      </c>
      <c r="AB64" s="16">
        <f t="shared" si="47"/>
        <v>0</v>
      </c>
      <c r="AC64" s="16">
        <f t="shared" si="47"/>
        <v>0</v>
      </c>
      <c r="AD64" s="16">
        <f t="shared" si="47"/>
        <v>0</v>
      </c>
      <c r="AE64" s="16">
        <f t="shared" si="47"/>
        <v>0</v>
      </c>
      <c r="AF64" s="16">
        <f t="shared" si="47"/>
        <v>0</v>
      </c>
      <c r="AG64" s="16">
        <f t="shared" si="47"/>
        <v>0</v>
      </c>
      <c r="AH64" s="16">
        <f t="shared" si="47"/>
        <v>0</v>
      </c>
      <c r="AI64" s="16">
        <f t="shared" si="47"/>
        <v>0</v>
      </c>
      <c r="AJ64" s="16">
        <f t="shared" si="47"/>
        <v>0</v>
      </c>
      <c r="AK64" s="16">
        <f t="shared" si="47"/>
        <v>0</v>
      </c>
      <c r="AL64" s="16">
        <f t="shared" si="47"/>
        <v>0</v>
      </c>
      <c r="AM64" s="16">
        <f t="shared" si="47"/>
        <v>0</v>
      </c>
      <c r="AN64" s="16">
        <f t="shared" si="47"/>
        <v>0</v>
      </c>
      <c r="AO64" s="16">
        <f t="shared" si="47"/>
        <v>0</v>
      </c>
      <c r="AP64" s="16">
        <f t="shared" si="47"/>
        <v>0</v>
      </c>
      <c r="AQ64" s="16">
        <f t="shared" si="47"/>
        <v>0</v>
      </c>
      <c r="AR64" s="16">
        <f t="shared" ref="AR64:BS64" si="48">AQ64+AR52</f>
        <v>0</v>
      </c>
      <c r="AS64" s="16">
        <f t="shared" si="48"/>
        <v>0</v>
      </c>
      <c r="AT64" s="16">
        <f t="shared" si="48"/>
        <v>0</v>
      </c>
      <c r="AU64" s="16">
        <f t="shared" si="48"/>
        <v>0</v>
      </c>
      <c r="AV64" s="16">
        <f t="shared" si="48"/>
        <v>825.14941924999619</v>
      </c>
      <c r="AW64" s="16">
        <f t="shared" si="48"/>
        <v>1650.2988384999924</v>
      </c>
      <c r="AX64" s="16">
        <f t="shared" si="48"/>
        <v>2475.4482577499884</v>
      </c>
      <c r="AY64" s="16">
        <f t="shared" si="48"/>
        <v>3300.5976769999847</v>
      </c>
      <c r="AZ64" s="16">
        <f t="shared" si="48"/>
        <v>4125.747096249981</v>
      </c>
      <c r="BA64" s="16">
        <f t="shared" si="48"/>
        <v>4950.8965154999769</v>
      </c>
      <c r="BB64" s="16">
        <f t="shared" si="48"/>
        <v>5776.0459347499727</v>
      </c>
      <c r="BC64" s="16">
        <f t="shared" si="48"/>
        <v>6601.1953539999686</v>
      </c>
      <c r="BD64" s="16">
        <f t="shared" si="48"/>
        <v>7426.3447732499644</v>
      </c>
      <c r="BE64" s="16">
        <f t="shared" si="48"/>
        <v>8251.4941924999603</v>
      </c>
      <c r="BF64" s="16">
        <f t="shared" si="48"/>
        <v>9076.6436117499561</v>
      </c>
      <c r="BG64" s="16">
        <f t="shared" si="48"/>
        <v>9901.793030999952</v>
      </c>
      <c r="BH64" s="16">
        <f t="shared" si="48"/>
        <v>10726.942450249948</v>
      </c>
      <c r="BI64" s="16">
        <f t="shared" si="48"/>
        <v>11552.091869499944</v>
      </c>
      <c r="BJ64" s="16">
        <f t="shared" si="48"/>
        <v>12377.241288749939</v>
      </c>
      <c r="BK64" s="16">
        <f t="shared" si="48"/>
        <v>13202.390707999935</v>
      </c>
      <c r="BL64" s="16">
        <f t="shared" si="48"/>
        <v>14027.540127249931</v>
      </c>
      <c r="BM64" s="16">
        <f t="shared" si="48"/>
        <v>14852.689546499927</v>
      </c>
      <c r="BN64" s="16">
        <f t="shared" si="48"/>
        <v>15677.838965749923</v>
      </c>
      <c r="BO64" s="16">
        <f t="shared" si="48"/>
        <v>16502.988384999921</v>
      </c>
      <c r="BP64" s="16">
        <f t="shared" si="48"/>
        <v>17328.137804249916</v>
      </c>
      <c r="BQ64" s="16">
        <f t="shared" si="48"/>
        <v>18153.287223499912</v>
      </c>
      <c r="BR64" s="16">
        <f t="shared" si="48"/>
        <v>18978.436642749908</v>
      </c>
      <c r="BS64" s="16">
        <f t="shared" si="48"/>
        <v>19803.586061999904</v>
      </c>
    </row>
    <row r="65" spans="1:71" x14ac:dyDescent="0.35">
      <c r="A65" s="15" t="str">
        <f t="shared" ref="A65:I65" si="49">A53</f>
        <v>Found on tab Solar - CM &amp; FFD</v>
      </c>
      <c r="B65" s="15" t="str">
        <f t="shared" si="49"/>
        <v>D0101713</v>
      </c>
      <c r="C65" s="15" t="str">
        <f t="shared" si="49"/>
        <v/>
      </c>
      <c r="D65" s="15">
        <f t="shared" si="49"/>
        <v>34399</v>
      </c>
      <c r="E65" s="15" t="str">
        <f t="shared" si="49"/>
        <v>NEW-15688</v>
      </c>
      <c r="F65" s="15" t="str">
        <f t="shared" si="49"/>
        <v>Solar Wave 3 Trackers &amp; Inverters</v>
      </c>
      <c r="G65" s="15" t="str">
        <f t="shared" si="49"/>
        <v>Electric Other Production Plant</v>
      </c>
      <c r="H65" s="15" t="str">
        <f t="shared" si="49"/>
        <v>Solar Array (TBD)</v>
      </c>
      <c r="I65" s="15" t="str">
        <f t="shared" si="49"/>
        <v>Solar Wave 3 Trackers &amp; Inverters</v>
      </c>
      <c r="J65" s="64">
        <f>'Wave 3 FFD Solar'!K18</f>
        <v>202612</v>
      </c>
      <c r="K65" s="68">
        <v>0</v>
      </c>
      <c r="L65" s="16">
        <f t="shared" ref="L65:AQ65" si="50">K65+L53</f>
        <v>0</v>
      </c>
      <c r="M65" s="16">
        <f t="shared" si="50"/>
        <v>0</v>
      </c>
      <c r="N65" s="16">
        <f t="shared" si="50"/>
        <v>0</v>
      </c>
      <c r="O65" s="16">
        <f t="shared" si="50"/>
        <v>0</v>
      </c>
      <c r="P65" s="16">
        <f t="shared" si="50"/>
        <v>0</v>
      </c>
      <c r="Q65" s="16">
        <f t="shared" si="50"/>
        <v>0</v>
      </c>
      <c r="R65" s="16">
        <f t="shared" si="50"/>
        <v>0</v>
      </c>
      <c r="S65" s="16">
        <f t="shared" si="50"/>
        <v>0</v>
      </c>
      <c r="T65" s="16">
        <f t="shared" si="50"/>
        <v>0</v>
      </c>
      <c r="U65" s="16">
        <f t="shared" si="50"/>
        <v>0</v>
      </c>
      <c r="V65" s="16">
        <f t="shared" si="50"/>
        <v>0</v>
      </c>
      <c r="W65" s="16">
        <f t="shared" si="50"/>
        <v>0</v>
      </c>
      <c r="X65" s="16">
        <f t="shared" si="50"/>
        <v>0</v>
      </c>
      <c r="Y65" s="16">
        <f t="shared" si="50"/>
        <v>0</v>
      </c>
      <c r="Z65" s="16">
        <f t="shared" si="50"/>
        <v>0</v>
      </c>
      <c r="AA65" s="16">
        <f t="shared" si="50"/>
        <v>0</v>
      </c>
      <c r="AB65" s="16">
        <f t="shared" si="50"/>
        <v>0</v>
      </c>
      <c r="AC65" s="16">
        <f t="shared" si="50"/>
        <v>0</v>
      </c>
      <c r="AD65" s="16">
        <f t="shared" si="50"/>
        <v>0</v>
      </c>
      <c r="AE65" s="16">
        <f t="shared" si="50"/>
        <v>0</v>
      </c>
      <c r="AF65" s="16">
        <f t="shared" si="50"/>
        <v>0</v>
      </c>
      <c r="AG65" s="16">
        <f t="shared" si="50"/>
        <v>0</v>
      </c>
      <c r="AH65" s="16">
        <f t="shared" si="50"/>
        <v>0</v>
      </c>
      <c r="AI65" s="16">
        <f t="shared" si="50"/>
        <v>0</v>
      </c>
      <c r="AJ65" s="16">
        <f t="shared" si="50"/>
        <v>0</v>
      </c>
      <c r="AK65" s="16">
        <f t="shared" si="50"/>
        <v>0</v>
      </c>
      <c r="AL65" s="16">
        <f t="shared" si="50"/>
        <v>0</v>
      </c>
      <c r="AM65" s="16">
        <f t="shared" si="50"/>
        <v>0</v>
      </c>
      <c r="AN65" s="16">
        <f t="shared" si="50"/>
        <v>0</v>
      </c>
      <c r="AO65" s="16">
        <f t="shared" si="50"/>
        <v>0</v>
      </c>
      <c r="AP65" s="16">
        <f t="shared" si="50"/>
        <v>0</v>
      </c>
      <c r="AQ65" s="16">
        <f t="shared" si="50"/>
        <v>0</v>
      </c>
      <c r="AR65" s="16">
        <f t="shared" ref="AR65:BS65" si="51">AQ65+AR53</f>
        <v>0</v>
      </c>
      <c r="AS65" s="16">
        <f t="shared" si="51"/>
        <v>0</v>
      </c>
      <c r="AT65" s="16">
        <f t="shared" si="51"/>
        <v>0</v>
      </c>
      <c r="AU65" s="16">
        <f t="shared" si="51"/>
        <v>0</v>
      </c>
      <c r="AV65" s="16">
        <f t="shared" si="51"/>
        <v>927.42125575000034</v>
      </c>
      <c r="AW65" s="16">
        <f t="shared" si="51"/>
        <v>1854.8425115000007</v>
      </c>
      <c r="AX65" s="16">
        <f t="shared" si="51"/>
        <v>2782.2637672500009</v>
      </c>
      <c r="AY65" s="16">
        <f t="shared" si="51"/>
        <v>3709.6850230000014</v>
      </c>
      <c r="AZ65" s="16">
        <f t="shared" si="51"/>
        <v>4637.1062787500014</v>
      </c>
      <c r="BA65" s="16">
        <f t="shared" si="51"/>
        <v>5564.5275345000018</v>
      </c>
      <c r="BB65" s="16">
        <f t="shared" si="51"/>
        <v>6491.9487902500023</v>
      </c>
      <c r="BC65" s="16">
        <f t="shared" si="51"/>
        <v>7419.3700460000027</v>
      </c>
      <c r="BD65" s="16">
        <f t="shared" si="51"/>
        <v>8346.7913017500032</v>
      </c>
      <c r="BE65" s="16">
        <f t="shared" si="51"/>
        <v>9274.2125575000027</v>
      </c>
      <c r="BF65" s="16">
        <f t="shared" si="51"/>
        <v>10201.633813250002</v>
      </c>
      <c r="BG65" s="16">
        <f t="shared" si="51"/>
        <v>11129.055069000002</v>
      </c>
      <c r="BH65" s="16">
        <f t="shared" si="51"/>
        <v>12056.476324750001</v>
      </c>
      <c r="BI65" s="16">
        <f t="shared" si="51"/>
        <v>12983.897580500001</v>
      </c>
      <c r="BJ65" s="16">
        <f t="shared" si="51"/>
        <v>13911.31883625</v>
      </c>
      <c r="BK65" s="16">
        <f t="shared" si="51"/>
        <v>14838.740092</v>
      </c>
      <c r="BL65" s="16">
        <f t="shared" si="51"/>
        <v>15766.16134775</v>
      </c>
      <c r="BM65" s="16">
        <f t="shared" si="51"/>
        <v>16693.582603499999</v>
      </c>
      <c r="BN65" s="16">
        <f t="shared" si="51"/>
        <v>17621.003859249999</v>
      </c>
      <c r="BO65" s="16">
        <f t="shared" si="51"/>
        <v>18548.425114999998</v>
      </c>
      <c r="BP65" s="16">
        <f t="shared" si="51"/>
        <v>19475.846370749998</v>
      </c>
      <c r="BQ65" s="16">
        <f t="shared" si="51"/>
        <v>20403.267626499997</v>
      </c>
      <c r="BR65" s="16">
        <f t="shared" si="51"/>
        <v>21330.688882249997</v>
      </c>
      <c r="BS65" s="16">
        <f t="shared" si="51"/>
        <v>22258.110137999996</v>
      </c>
    </row>
    <row r="66" spans="1:71" x14ac:dyDescent="0.35">
      <c r="A66" s="15" t="str">
        <f t="shared" ref="A66:I66" si="52">A54</f>
        <v>Found on tab Solar - CM &amp; FFD</v>
      </c>
      <c r="B66" s="15" t="str">
        <f t="shared" si="52"/>
        <v>NCP-16597</v>
      </c>
      <c r="C66" s="15" t="str">
        <f t="shared" si="52"/>
        <v>CLEAN ENERGY &amp; EMERGING TECHNOLOGIES</v>
      </c>
      <c r="D66" s="15">
        <f t="shared" si="52"/>
        <v>34099</v>
      </c>
      <c r="E66" s="15" t="str">
        <f t="shared" si="52"/>
        <v>NCP-16597</v>
      </c>
      <c r="F66" s="15" t="str">
        <f t="shared" si="52"/>
        <v>FFD Solar Land Purchase</v>
      </c>
      <c r="G66" s="15" t="str">
        <f t="shared" si="52"/>
        <v>Electric Other Production Plant</v>
      </c>
      <c r="H66" s="15" t="str">
        <f t="shared" si="52"/>
        <v>Solar Array (TBD)</v>
      </c>
      <c r="I66" s="15" t="str">
        <f t="shared" si="52"/>
        <v>FFD Solar Land Purchase</v>
      </c>
      <c r="J66" s="64">
        <f>'Wave 3 FFD Solar'!K19</f>
        <v>202512</v>
      </c>
      <c r="K66" s="68">
        <v>0</v>
      </c>
      <c r="L66" s="16">
        <f t="shared" ref="L66:AQ66" si="53">K66+L54</f>
        <v>0</v>
      </c>
      <c r="M66" s="16">
        <f t="shared" si="53"/>
        <v>0</v>
      </c>
      <c r="N66" s="16">
        <f t="shared" si="53"/>
        <v>0</v>
      </c>
      <c r="O66" s="16">
        <f t="shared" si="53"/>
        <v>0</v>
      </c>
      <c r="P66" s="16">
        <f t="shared" si="53"/>
        <v>0</v>
      </c>
      <c r="Q66" s="16">
        <f t="shared" si="53"/>
        <v>0</v>
      </c>
      <c r="R66" s="16">
        <f t="shared" si="53"/>
        <v>0</v>
      </c>
      <c r="S66" s="16">
        <f t="shared" si="53"/>
        <v>0</v>
      </c>
      <c r="T66" s="16">
        <f t="shared" si="53"/>
        <v>0</v>
      </c>
      <c r="U66" s="16">
        <f t="shared" si="53"/>
        <v>0</v>
      </c>
      <c r="V66" s="16">
        <f t="shared" si="53"/>
        <v>0</v>
      </c>
      <c r="W66" s="16">
        <f t="shared" si="53"/>
        <v>0</v>
      </c>
      <c r="X66" s="16">
        <f t="shared" si="53"/>
        <v>0</v>
      </c>
      <c r="Y66" s="16">
        <f t="shared" si="53"/>
        <v>0</v>
      </c>
      <c r="Z66" s="16">
        <f t="shared" si="53"/>
        <v>0</v>
      </c>
      <c r="AA66" s="16">
        <f t="shared" si="53"/>
        <v>0</v>
      </c>
      <c r="AB66" s="16">
        <f t="shared" si="53"/>
        <v>0</v>
      </c>
      <c r="AC66" s="16">
        <f t="shared" si="53"/>
        <v>0</v>
      </c>
      <c r="AD66" s="16">
        <f t="shared" si="53"/>
        <v>0</v>
      </c>
      <c r="AE66" s="16">
        <f t="shared" si="53"/>
        <v>0</v>
      </c>
      <c r="AF66" s="16">
        <f t="shared" si="53"/>
        <v>0</v>
      </c>
      <c r="AG66" s="16">
        <f t="shared" si="53"/>
        <v>0</v>
      </c>
      <c r="AH66" s="16">
        <f t="shared" si="53"/>
        <v>0</v>
      </c>
      <c r="AI66" s="16">
        <f t="shared" si="53"/>
        <v>0</v>
      </c>
      <c r="AJ66" s="16">
        <f t="shared" si="53"/>
        <v>0</v>
      </c>
      <c r="AK66" s="16">
        <f t="shared" si="53"/>
        <v>0</v>
      </c>
      <c r="AL66" s="16">
        <f t="shared" si="53"/>
        <v>0</v>
      </c>
      <c r="AM66" s="16">
        <f t="shared" si="53"/>
        <v>0</v>
      </c>
      <c r="AN66" s="16">
        <f t="shared" si="53"/>
        <v>0</v>
      </c>
      <c r="AO66" s="16">
        <f t="shared" si="53"/>
        <v>0</v>
      </c>
      <c r="AP66" s="16">
        <f t="shared" si="53"/>
        <v>0</v>
      </c>
      <c r="AQ66" s="16">
        <f t="shared" si="53"/>
        <v>0</v>
      </c>
      <c r="AR66" s="16">
        <f t="shared" ref="AR66:BS66" si="54">AQ66+AR54</f>
        <v>0</v>
      </c>
      <c r="AS66" s="16">
        <f t="shared" si="54"/>
        <v>0</v>
      </c>
      <c r="AT66" s="16">
        <f t="shared" si="54"/>
        <v>0</v>
      </c>
      <c r="AU66" s="16">
        <f t="shared" si="54"/>
        <v>0</v>
      </c>
      <c r="AV66" s="16">
        <f t="shared" si="54"/>
        <v>0</v>
      </c>
      <c r="AW66" s="16">
        <f t="shared" si="54"/>
        <v>0</v>
      </c>
      <c r="AX66" s="16">
        <f t="shared" si="54"/>
        <v>0</v>
      </c>
      <c r="AY66" s="16">
        <f t="shared" si="54"/>
        <v>0</v>
      </c>
      <c r="AZ66" s="16">
        <f t="shared" si="54"/>
        <v>0</v>
      </c>
      <c r="BA66" s="16">
        <f t="shared" si="54"/>
        <v>0</v>
      </c>
      <c r="BB66" s="16">
        <f t="shared" si="54"/>
        <v>0</v>
      </c>
      <c r="BC66" s="16">
        <f t="shared" si="54"/>
        <v>0</v>
      </c>
      <c r="BD66" s="16">
        <f t="shared" si="54"/>
        <v>0</v>
      </c>
      <c r="BE66" s="16">
        <f t="shared" si="54"/>
        <v>0</v>
      </c>
      <c r="BF66" s="16">
        <f t="shared" si="54"/>
        <v>0</v>
      </c>
      <c r="BG66" s="16">
        <f t="shared" si="54"/>
        <v>0</v>
      </c>
      <c r="BH66" s="16">
        <f t="shared" si="54"/>
        <v>0</v>
      </c>
      <c r="BI66" s="16">
        <f t="shared" si="54"/>
        <v>0</v>
      </c>
      <c r="BJ66" s="16">
        <f t="shared" si="54"/>
        <v>0</v>
      </c>
      <c r="BK66" s="16">
        <f t="shared" si="54"/>
        <v>0</v>
      </c>
      <c r="BL66" s="16">
        <f t="shared" si="54"/>
        <v>0</v>
      </c>
      <c r="BM66" s="16">
        <f t="shared" si="54"/>
        <v>0</v>
      </c>
      <c r="BN66" s="16">
        <f t="shared" si="54"/>
        <v>0</v>
      </c>
      <c r="BO66" s="16">
        <f t="shared" si="54"/>
        <v>0</v>
      </c>
      <c r="BP66" s="16">
        <f t="shared" si="54"/>
        <v>0</v>
      </c>
      <c r="BQ66" s="16">
        <f t="shared" si="54"/>
        <v>0</v>
      </c>
      <c r="BR66" s="16">
        <f t="shared" si="54"/>
        <v>0</v>
      </c>
      <c r="BS66" s="16">
        <f t="shared" si="54"/>
        <v>0</v>
      </c>
    </row>
    <row r="67" spans="1:71" x14ac:dyDescent="0.35">
      <c r="A67" s="15" t="str">
        <f t="shared" ref="A67:I67" si="55">A55</f>
        <v>Found on tab Solar - CM &amp; FFD</v>
      </c>
      <c r="B67" s="15" t="str">
        <f t="shared" si="55"/>
        <v>NEW-15700</v>
      </c>
      <c r="C67" s="15" t="str">
        <f t="shared" si="55"/>
        <v>CLEAN ENERGY &amp; EMERGING TECHNOLOGIES</v>
      </c>
      <c r="D67" s="15">
        <f t="shared" si="55"/>
        <v>34399</v>
      </c>
      <c r="E67" s="15" t="str">
        <f t="shared" si="55"/>
        <v>NEW-15700</v>
      </c>
      <c r="F67" s="15" t="str">
        <f t="shared" si="55"/>
        <v>FFD Solar Construction</v>
      </c>
      <c r="G67" s="15" t="str">
        <f t="shared" si="55"/>
        <v>Electric Other Production Plant</v>
      </c>
      <c r="H67" s="15" t="str">
        <f t="shared" si="55"/>
        <v>Solar Array (TBD)</v>
      </c>
      <c r="I67" s="15" t="str">
        <f t="shared" si="55"/>
        <v>FFD Solar Construction</v>
      </c>
      <c r="J67" s="64">
        <f>'Wave 3 FFD Solar'!K20</f>
        <v>202512</v>
      </c>
      <c r="K67" s="68">
        <v>0</v>
      </c>
      <c r="L67" s="16">
        <f t="shared" ref="L67:AQ67" si="56">K67+L55</f>
        <v>0</v>
      </c>
      <c r="M67" s="16">
        <f t="shared" si="56"/>
        <v>0</v>
      </c>
      <c r="N67" s="16">
        <f t="shared" si="56"/>
        <v>0</v>
      </c>
      <c r="O67" s="16">
        <f t="shared" si="56"/>
        <v>0</v>
      </c>
      <c r="P67" s="16">
        <f t="shared" si="56"/>
        <v>0</v>
      </c>
      <c r="Q67" s="16">
        <f t="shared" si="56"/>
        <v>0</v>
      </c>
      <c r="R67" s="16">
        <f t="shared" si="56"/>
        <v>0</v>
      </c>
      <c r="S67" s="16">
        <f t="shared" si="56"/>
        <v>0</v>
      </c>
      <c r="T67" s="16">
        <f t="shared" si="56"/>
        <v>0</v>
      </c>
      <c r="U67" s="16">
        <f t="shared" si="56"/>
        <v>0</v>
      </c>
      <c r="V67" s="16">
        <f t="shared" si="56"/>
        <v>0</v>
      </c>
      <c r="W67" s="16">
        <f t="shared" si="56"/>
        <v>0</v>
      </c>
      <c r="X67" s="16">
        <f t="shared" si="56"/>
        <v>0</v>
      </c>
      <c r="Y67" s="16">
        <f t="shared" si="56"/>
        <v>0</v>
      </c>
      <c r="Z67" s="16">
        <f t="shared" si="56"/>
        <v>0</v>
      </c>
      <c r="AA67" s="16">
        <f t="shared" si="56"/>
        <v>0</v>
      </c>
      <c r="AB67" s="16">
        <f t="shared" si="56"/>
        <v>0</v>
      </c>
      <c r="AC67" s="16">
        <f t="shared" si="56"/>
        <v>0</v>
      </c>
      <c r="AD67" s="16">
        <f t="shared" si="56"/>
        <v>0</v>
      </c>
      <c r="AE67" s="16">
        <f t="shared" si="56"/>
        <v>0</v>
      </c>
      <c r="AF67" s="16">
        <f t="shared" si="56"/>
        <v>0</v>
      </c>
      <c r="AG67" s="16">
        <f t="shared" si="56"/>
        <v>0</v>
      </c>
      <c r="AH67" s="16">
        <f t="shared" si="56"/>
        <v>0</v>
      </c>
      <c r="AI67" s="16">
        <f t="shared" si="56"/>
        <v>0</v>
      </c>
      <c r="AJ67" s="16">
        <f t="shared" si="56"/>
        <v>285226.08078875003</v>
      </c>
      <c r="AK67" s="16">
        <f t="shared" si="56"/>
        <v>570875.91157750005</v>
      </c>
      <c r="AL67" s="16">
        <f t="shared" si="56"/>
        <v>856949.49236625014</v>
      </c>
      <c r="AM67" s="16">
        <f t="shared" si="56"/>
        <v>1143446.8231550001</v>
      </c>
      <c r="AN67" s="16">
        <f t="shared" si="56"/>
        <v>1430433.5880187501</v>
      </c>
      <c r="AO67" s="16">
        <f t="shared" si="56"/>
        <v>1717561.6028825</v>
      </c>
      <c r="AP67" s="16">
        <f t="shared" si="56"/>
        <v>2004830.86774625</v>
      </c>
      <c r="AQ67" s="16">
        <f t="shared" si="56"/>
        <v>2292241.3826100002</v>
      </c>
      <c r="AR67" s="16">
        <f t="shared" ref="AR67:BS67" si="57">AQ67+AR55</f>
        <v>2579651.8974737502</v>
      </c>
      <c r="AS67" s="16">
        <f t="shared" si="57"/>
        <v>2867062.4123375001</v>
      </c>
      <c r="AT67" s="16">
        <f t="shared" si="57"/>
        <v>3154472.9272012501</v>
      </c>
      <c r="AU67" s="16">
        <f t="shared" si="57"/>
        <v>3441883.4420650001</v>
      </c>
      <c r="AV67" s="16">
        <f t="shared" si="57"/>
        <v>3729293.95692875</v>
      </c>
      <c r="AW67" s="16">
        <f t="shared" si="57"/>
        <v>4016704.4717925</v>
      </c>
      <c r="AX67" s="16">
        <f t="shared" si="57"/>
        <v>4304114.9866562504</v>
      </c>
      <c r="AY67" s="16">
        <f t="shared" si="57"/>
        <v>4591525.5015200004</v>
      </c>
      <c r="AZ67" s="16">
        <f t="shared" si="57"/>
        <v>4878936.0163837504</v>
      </c>
      <c r="BA67" s="16">
        <f t="shared" si="57"/>
        <v>5166346.5312475003</v>
      </c>
      <c r="BB67" s="16">
        <f t="shared" si="57"/>
        <v>5453757.0461112503</v>
      </c>
      <c r="BC67" s="16">
        <f t="shared" si="57"/>
        <v>5741167.5609750003</v>
      </c>
      <c r="BD67" s="16">
        <f t="shared" si="57"/>
        <v>6028578.0758387502</v>
      </c>
      <c r="BE67" s="16">
        <f t="shared" si="57"/>
        <v>6315988.5907025002</v>
      </c>
      <c r="BF67" s="16">
        <f t="shared" si="57"/>
        <v>6603399.1055662502</v>
      </c>
      <c r="BG67" s="16">
        <f t="shared" si="57"/>
        <v>6890809.6204300001</v>
      </c>
      <c r="BH67" s="16">
        <f t="shared" si="57"/>
        <v>7178220.1352937501</v>
      </c>
      <c r="BI67" s="16">
        <f t="shared" si="57"/>
        <v>7465630.6501575001</v>
      </c>
      <c r="BJ67" s="16">
        <f t="shared" si="57"/>
        <v>7753041.16502125</v>
      </c>
      <c r="BK67" s="16">
        <f t="shared" si="57"/>
        <v>8040451.679885</v>
      </c>
      <c r="BL67" s="16">
        <f t="shared" si="57"/>
        <v>8327862.19474875</v>
      </c>
      <c r="BM67" s="16">
        <f t="shared" si="57"/>
        <v>8615272.7096124999</v>
      </c>
      <c r="BN67" s="16">
        <f t="shared" si="57"/>
        <v>8902683.2244762499</v>
      </c>
      <c r="BO67" s="16">
        <f t="shared" si="57"/>
        <v>9190093.7393399999</v>
      </c>
      <c r="BP67" s="16">
        <f t="shared" si="57"/>
        <v>9477504.2542037498</v>
      </c>
      <c r="BQ67" s="16">
        <f t="shared" si="57"/>
        <v>9764914.7690674998</v>
      </c>
      <c r="BR67" s="16">
        <f t="shared" si="57"/>
        <v>10052325.28393125</v>
      </c>
      <c r="BS67" s="16">
        <f t="shared" si="57"/>
        <v>10339735.798795</v>
      </c>
    </row>
    <row r="68" spans="1:71" x14ac:dyDescent="0.35">
      <c r="A68" s="15" t="str">
        <f t="shared" ref="A68:I68" si="58">A56</f>
        <v>Found on tab Solar - CM &amp; FFD</v>
      </c>
      <c r="B68" s="15" t="str">
        <f t="shared" si="58"/>
        <v>NEW-15882</v>
      </c>
      <c r="C68" s="15" t="str">
        <f t="shared" si="58"/>
        <v>CLEAN ENERGY &amp; EMERGING TECHNOLOGIES</v>
      </c>
      <c r="D68" s="15" t="str">
        <f t="shared" si="58"/>
        <v>T</v>
      </c>
      <c r="E68" s="15" t="str">
        <f t="shared" si="58"/>
        <v>NEW-15882</v>
      </c>
      <c r="F68" s="15" t="str">
        <f t="shared" si="58"/>
        <v>ED Solar - FFD Solar</v>
      </c>
      <c r="G68" s="15" t="str">
        <f t="shared" si="58"/>
        <v>Electric Transmission Plant</v>
      </c>
      <c r="H68" s="15" t="str">
        <f t="shared" si="58"/>
        <v>Transmission Lines</v>
      </c>
      <c r="I68" s="15" t="str">
        <f t="shared" si="58"/>
        <v>ED Solar - FFD Solar</v>
      </c>
      <c r="J68" s="64">
        <f>'Wave 3 FFD Solar'!K21</f>
        <v>202512</v>
      </c>
      <c r="K68" s="68">
        <v>0</v>
      </c>
      <c r="L68" s="16">
        <f t="shared" ref="L68:AQ68" si="59">K68+L56</f>
        <v>0</v>
      </c>
      <c r="M68" s="16">
        <f t="shared" si="59"/>
        <v>0</v>
      </c>
      <c r="N68" s="16">
        <f t="shared" si="59"/>
        <v>0</v>
      </c>
      <c r="O68" s="16">
        <f t="shared" si="59"/>
        <v>0</v>
      </c>
      <c r="P68" s="16">
        <f t="shared" si="59"/>
        <v>0</v>
      </c>
      <c r="Q68" s="16">
        <f t="shared" si="59"/>
        <v>0</v>
      </c>
      <c r="R68" s="16">
        <f t="shared" si="59"/>
        <v>0</v>
      </c>
      <c r="S68" s="16">
        <f t="shared" si="59"/>
        <v>0</v>
      </c>
      <c r="T68" s="16">
        <f t="shared" si="59"/>
        <v>0</v>
      </c>
      <c r="U68" s="16">
        <f t="shared" si="59"/>
        <v>0</v>
      </c>
      <c r="V68" s="16">
        <f t="shared" si="59"/>
        <v>0</v>
      </c>
      <c r="W68" s="16">
        <f t="shared" si="59"/>
        <v>0</v>
      </c>
      <c r="X68" s="16">
        <f t="shared" si="59"/>
        <v>0</v>
      </c>
      <c r="Y68" s="16">
        <f t="shared" si="59"/>
        <v>0</v>
      </c>
      <c r="Z68" s="16">
        <f t="shared" si="59"/>
        <v>0</v>
      </c>
      <c r="AA68" s="16">
        <f t="shared" si="59"/>
        <v>0</v>
      </c>
      <c r="AB68" s="16">
        <f t="shared" si="59"/>
        <v>0</v>
      </c>
      <c r="AC68" s="16">
        <f t="shared" si="59"/>
        <v>0</v>
      </c>
      <c r="AD68" s="16">
        <f t="shared" si="59"/>
        <v>0</v>
      </c>
      <c r="AE68" s="16">
        <f t="shared" si="59"/>
        <v>0</v>
      </c>
      <c r="AF68" s="16">
        <f t="shared" si="59"/>
        <v>0</v>
      </c>
      <c r="AG68" s="16">
        <f t="shared" si="59"/>
        <v>0</v>
      </c>
      <c r="AH68" s="16">
        <f t="shared" si="59"/>
        <v>0</v>
      </c>
      <c r="AI68" s="16">
        <f t="shared" si="59"/>
        <v>0</v>
      </c>
      <c r="AJ68" s="16">
        <f t="shared" si="59"/>
        <v>12117.436190250002</v>
      </c>
      <c r="AK68" s="16">
        <f t="shared" si="59"/>
        <v>24234.872380500005</v>
      </c>
      <c r="AL68" s="16">
        <f t="shared" si="59"/>
        <v>36352.308570750007</v>
      </c>
      <c r="AM68" s="16">
        <f t="shared" si="59"/>
        <v>48469.744761000009</v>
      </c>
      <c r="AN68" s="16">
        <f t="shared" si="59"/>
        <v>60587.180951250011</v>
      </c>
      <c r="AO68" s="16">
        <f t="shared" si="59"/>
        <v>72704.617141500014</v>
      </c>
      <c r="AP68" s="16">
        <f t="shared" si="59"/>
        <v>84822.053331750009</v>
      </c>
      <c r="AQ68" s="16">
        <f t="shared" si="59"/>
        <v>96939.489522000018</v>
      </c>
      <c r="AR68" s="16">
        <f t="shared" ref="AR68:BS68" si="60">AQ68+AR56</f>
        <v>109056.92571225003</v>
      </c>
      <c r="AS68" s="16">
        <f t="shared" si="60"/>
        <v>121174.36190250004</v>
      </c>
      <c r="AT68" s="16">
        <f t="shared" si="60"/>
        <v>133291.79809275005</v>
      </c>
      <c r="AU68" s="16">
        <f t="shared" si="60"/>
        <v>145409.23428300006</v>
      </c>
      <c r="AV68" s="16">
        <f t="shared" si="60"/>
        <v>157526.67047325007</v>
      </c>
      <c r="AW68" s="16">
        <f t="shared" si="60"/>
        <v>169644.10666350008</v>
      </c>
      <c r="AX68" s="16">
        <f t="shared" si="60"/>
        <v>181761.54285375008</v>
      </c>
      <c r="AY68" s="16">
        <f t="shared" si="60"/>
        <v>193878.97904400009</v>
      </c>
      <c r="AZ68" s="16">
        <f t="shared" si="60"/>
        <v>205996.4152342501</v>
      </c>
      <c r="BA68" s="16">
        <f t="shared" si="60"/>
        <v>218113.85142450011</v>
      </c>
      <c r="BB68" s="16">
        <f t="shared" si="60"/>
        <v>230231.28761475012</v>
      </c>
      <c r="BC68" s="16">
        <f t="shared" si="60"/>
        <v>242348.72380500013</v>
      </c>
      <c r="BD68" s="16">
        <f t="shared" si="60"/>
        <v>254466.15999525014</v>
      </c>
      <c r="BE68" s="16">
        <f t="shared" si="60"/>
        <v>266583.59618550015</v>
      </c>
      <c r="BF68" s="16">
        <f t="shared" si="60"/>
        <v>278701.03237575013</v>
      </c>
      <c r="BG68" s="16">
        <f t="shared" si="60"/>
        <v>290818.46856600011</v>
      </c>
      <c r="BH68" s="16">
        <f t="shared" si="60"/>
        <v>302935.90475625009</v>
      </c>
      <c r="BI68" s="16">
        <f t="shared" si="60"/>
        <v>315053.34094650007</v>
      </c>
      <c r="BJ68" s="16">
        <f t="shared" si="60"/>
        <v>327170.77713675005</v>
      </c>
      <c r="BK68" s="16">
        <f t="shared" si="60"/>
        <v>339288.21332700003</v>
      </c>
      <c r="BL68" s="16">
        <f t="shared" si="60"/>
        <v>351405.64951725001</v>
      </c>
      <c r="BM68" s="16">
        <f t="shared" si="60"/>
        <v>363523.08570749999</v>
      </c>
      <c r="BN68" s="16">
        <f t="shared" si="60"/>
        <v>375640.52189774998</v>
      </c>
      <c r="BO68" s="16">
        <f t="shared" si="60"/>
        <v>387757.95808799996</v>
      </c>
      <c r="BP68" s="16">
        <f t="shared" si="60"/>
        <v>399875.39427824994</v>
      </c>
      <c r="BQ68" s="16">
        <f t="shared" si="60"/>
        <v>411992.83046849992</v>
      </c>
      <c r="BR68" s="16">
        <f t="shared" si="60"/>
        <v>424110.2666587499</v>
      </c>
      <c r="BS68" s="16">
        <f t="shared" si="60"/>
        <v>436227.70284899988</v>
      </c>
    </row>
    <row r="69" spans="1:71" x14ac:dyDescent="0.35">
      <c r="I69" s="15"/>
    </row>
    <row r="70" spans="1:71" ht="15" thickBot="1" x14ac:dyDescent="0.4">
      <c r="C70" s="15"/>
      <c r="D70" s="50"/>
      <c r="J70" s="52" t="s">
        <v>163</v>
      </c>
      <c r="K70" s="73">
        <f t="shared" ref="K70:AP70" si="61">SUM(K63:K69)</f>
        <v>0</v>
      </c>
      <c r="L70" s="73">
        <f t="shared" si="61"/>
        <v>0</v>
      </c>
      <c r="M70" s="73">
        <f t="shared" si="61"/>
        <v>0</v>
      </c>
      <c r="N70" s="73">
        <f t="shared" si="61"/>
        <v>0</v>
      </c>
      <c r="O70" s="73">
        <f t="shared" si="61"/>
        <v>0</v>
      </c>
      <c r="P70" s="73">
        <f t="shared" si="61"/>
        <v>0</v>
      </c>
      <c r="Q70" s="73">
        <f t="shared" si="61"/>
        <v>0</v>
      </c>
      <c r="R70" s="73">
        <f t="shared" si="61"/>
        <v>0</v>
      </c>
      <c r="S70" s="73">
        <f t="shared" si="61"/>
        <v>0</v>
      </c>
      <c r="T70" s="73">
        <f t="shared" si="61"/>
        <v>0</v>
      </c>
      <c r="U70" s="73">
        <f t="shared" si="61"/>
        <v>0</v>
      </c>
      <c r="V70" s="73">
        <f t="shared" si="61"/>
        <v>0</v>
      </c>
      <c r="W70" s="84">
        <f t="shared" si="61"/>
        <v>0</v>
      </c>
      <c r="X70" s="73">
        <f t="shared" si="61"/>
        <v>0</v>
      </c>
      <c r="Y70" s="73">
        <f t="shared" si="61"/>
        <v>0</v>
      </c>
      <c r="Z70" s="73">
        <f t="shared" si="61"/>
        <v>0</v>
      </c>
      <c r="AA70" s="73">
        <f t="shared" si="61"/>
        <v>0</v>
      </c>
      <c r="AB70" s="73">
        <f t="shared" si="61"/>
        <v>0</v>
      </c>
      <c r="AC70" s="73">
        <f t="shared" si="61"/>
        <v>0</v>
      </c>
      <c r="AD70" s="73">
        <f t="shared" si="61"/>
        <v>0</v>
      </c>
      <c r="AE70" s="73">
        <f t="shared" si="61"/>
        <v>0</v>
      </c>
      <c r="AF70" s="73">
        <f t="shared" si="61"/>
        <v>0</v>
      </c>
      <c r="AG70" s="73">
        <f t="shared" si="61"/>
        <v>0</v>
      </c>
      <c r="AH70" s="73">
        <f t="shared" si="61"/>
        <v>0</v>
      </c>
      <c r="AI70" s="84">
        <f t="shared" si="61"/>
        <v>0</v>
      </c>
      <c r="AJ70" s="73">
        <f t="shared" si="61"/>
        <v>297343.51697900001</v>
      </c>
      <c r="AK70" s="73">
        <f t="shared" si="61"/>
        <v>595110.78395800001</v>
      </c>
      <c r="AL70" s="73">
        <f t="shared" si="61"/>
        <v>893301.8009370002</v>
      </c>
      <c r="AM70" s="73">
        <f t="shared" si="61"/>
        <v>1191916.567916</v>
      </c>
      <c r="AN70" s="73">
        <f t="shared" si="61"/>
        <v>1491020.7689700001</v>
      </c>
      <c r="AO70" s="73">
        <f t="shared" si="61"/>
        <v>1790266.2200240002</v>
      </c>
      <c r="AP70" s="73">
        <f t="shared" si="61"/>
        <v>2089652.921078</v>
      </c>
      <c r="AQ70" s="73">
        <f t="shared" ref="AQ70:BS70" si="62">SUM(AQ63:AQ69)</f>
        <v>2389180.872132</v>
      </c>
      <c r="AR70" s="73">
        <f t="shared" si="62"/>
        <v>2688708.8231860003</v>
      </c>
      <c r="AS70" s="73">
        <f t="shared" si="62"/>
        <v>2988236.7742400002</v>
      </c>
      <c r="AT70" s="73">
        <f t="shared" si="62"/>
        <v>3287764.725294</v>
      </c>
      <c r="AU70" s="73">
        <f t="shared" si="62"/>
        <v>3587292.6763480003</v>
      </c>
      <c r="AV70" s="73">
        <f t="shared" si="62"/>
        <v>3894215.929126</v>
      </c>
      <c r="AW70" s="73">
        <f t="shared" si="62"/>
        <v>4201139.1819040002</v>
      </c>
      <c r="AX70" s="73">
        <f t="shared" si="62"/>
        <v>4508062.4346820004</v>
      </c>
      <c r="AY70" s="73">
        <f t="shared" si="62"/>
        <v>4814985.6874599997</v>
      </c>
      <c r="AZ70" s="73">
        <f t="shared" si="62"/>
        <v>5121908.9402380008</v>
      </c>
      <c r="BA70" s="73">
        <f t="shared" si="62"/>
        <v>5428832.193016001</v>
      </c>
      <c r="BB70" s="73">
        <f t="shared" si="62"/>
        <v>5735755.4457940003</v>
      </c>
      <c r="BC70" s="73">
        <f t="shared" si="62"/>
        <v>6042678.6985720005</v>
      </c>
      <c r="BD70" s="73">
        <f t="shared" si="62"/>
        <v>6349601.9513500007</v>
      </c>
      <c r="BE70" s="73">
        <f t="shared" si="62"/>
        <v>6656525.204128</v>
      </c>
      <c r="BF70" s="73">
        <f t="shared" si="62"/>
        <v>6963448.4569060002</v>
      </c>
      <c r="BG70" s="73">
        <f t="shared" si="62"/>
        <v>7270371.7096840004</v>
      </c>
      <c r="BH70" s="73">
        <f t="shared" si="62"/>
        <v>7577294.9624619996</v>
      </c>
      <c r="BI70" s="73">
        <f t="shared" si="62"/>
        <v>7884218.2152400007</v>
      </c>
      <c r="BJ70" s="73">
        <f t="shared" si="62"/>
        <v>8191141.4680180009</v>
      </c>
      <c r="BK70" s="73">
        <f t="shared" si="62"/>
        <v>8498064.7207960002</v>
      </c>
      <c r="BL70" s="73">
        <f t="shared" si="62"/>
        <v>8804987.9735739995</v>
      </c>
      <c r="BM70" s="73">
        <f t="shared" si="62"/>
        <v>9111911.2263520006</v>
      </c>
      <c r="BN70" s="73">
        <f t="shared" si="62"/>
        <v>9418834.4791299999</v>
      </c>
      <c r="BO70" s="73">
        <f t="shared" si="62"/>
        <v>9725757.7319079991</v>
      </c>
      <c r="BP70" s="73">
        <f t="shared" si="62"/>
        <v>10032680.984686</v>
      </c>
      <c r="BQ70" s="73">
        <f t="shared" si="62"/>
        <v>10339604.237464</v>
      </c>
      <c r="BR70" s="73">
        <f t="shared" si="62"/>
        <v>10646527.490241999</v>
      </c>
      <c r="BS70" s="73">
        <f t="shared" si="62"/>
        <v>10953450.74302</v>
      </c>
    </row>
    <row r="71" spans="1:71" ht="15" thickTop="1" x14ac:dyDescent="0.35">
      <c r="D71" s="50"/>
    </row>
    <row r="72" spans="1:71" x14ac:dyDescent="0.35">
      <c r="D72" s="50"/>
    </row>
    <row r="73" spans="1:71" x14ac:dyDescent="0.35">
      <c r="D73" s="50"/>
    </row>
    <row r="74" spans="1:71" x14ac:dyDescent="0.35">
      <c r="A74" s="56" t="s">
        <v>133</v>
      </c>
      <c r="B74" s="56" t="s">
        <v>134</v>
      </c>
      <c r="C74" s="56" t="s">
        <v>136</v>
      </c>
      <c r="D74" s="56">
        <v>300</v>
      </c>
      <c r="E74" s="56" t="s">
        <v>137</v>
      </c>
      <c r="F74" s="67" t="s">
        <v>138</v>
      </c>
      <c r="G74" s="56" t="s">
        <v>139</v>
      </c>
      <c r="H74" s="56" t="s">
        <v>140</v>
      </c>
      <c r="I74" s="56" t="s">
        <v>141</v>
      </c>
      <c r="J74" s="56" t="s">
        <v>142</v>
      </c>
      <c r="K74" s="67" t="s">
        <v>158</v>
      </c>
      <c r="L74" s="59">
        <v>202401</v>
      </c>
      <c r="M74" s="59">
        <v>202402</v>
      </c>
      <c r="N74" s="59">
        <v>202403</v>
      </c>
      <c r="O74" s="59">
        <v>202404</v>
      </c>
      <c r="P74" s="59">
        <v>202405</v>
      </c>
      <c r="Q74" s="59">
        <v>202406</v>
      </c>
      <c r="R74" s="59">
        <v>202407</v>
      </c>
      <c r="S74" s="59">
        <v>202408</v>
      </c>
      <c r="T74" s="59">
        <v>202409</v>
      </c>
      <c r="U74" s="59">
        <v>202410</v>
      </c>
      <c r="V74" s="59">
        <v>202411</v>
      </c>
      <c r="W74" s="59">
        <v>202412</v>
      </c>
      <c r="X74" s="59">
        <v>202501</v>
      </c>
      <c r="Y74" s="59">
        <v>202502</v>
      </c>
      <c r="Z74" s="59">
        <v>202503</v>
      </c>
      <c r="AA74" s="59">
        <v>202504</v>
      </c>
      <c r="AB74" s="59">
        <v>202505</v>
      </c>
      <c r="AC74" s="59">
        <v>202506</v>
      </c>
      <c r="AD74" s="59">
        <v>202507</v>
      </c>
      <c r="AE74" s="59">
        <v>202508</v>
      </c>
      <c r="AF74" s="59">
        <v>202509</v>
      </c>
      <c r="AG74" s="59">
        <v>202510</v>
      </c>
      <c r="AH74" s="59">
        <v>202511</v>
      </c>
      <c r="AI74" s="59">
        <v>202512</v>
      </c>
      <c r="AJ74" s="59">
        <v>202601</v>
      </c>
      <c r="AK74" s="59">
        <v>202602</v>
      </c>
      <c r="AL74" s="59">
        <v>202603</v>
      </c>
      <c r="AM74" s="59">
        <v>202604</v>
      </c>
      <c r="AN74" s="59">
        <v>202605</v>
      </c>
      <c r="AO74" s="59">
        <v>202606</v>
      </c>
      <c r="AP74" s="59">
        <v>202607</v>
      </c>
      <c r="AQ74" s="59">
        <v>202608</v>
      </c>
      <c r="AR74" s="59">
        <v>202609</v>
      </c>
      <c r="AS74" s="59">
        <v>202610</v>
      </c>
      <c r="AT74" s="59">
        <v>202611</v>
      </c>
      <c r="AU74" s="59">
        <v>202612</v>
      </c>
      <c r="AV74" s="59">
        <v>202701</v>
      </c>
      <c r="AW74" s="59">
        <v>202702</v>
      </c>
      <c r="AX74" s="59">
        <v>202703</v>
      </c>
      <c r="AY74" s="59">
        <v>202704</v>
      </c>
      <c r="AZ74" s="59">
        <v>202705</v>
      </c>
      <c r="BA74" s="59">
        <v>202706</v>
      </c>
      <c r="BB74" s="59">
        <v>202707</v>
      </c>
      <c r="BC74" s="59">
        <v>202708</v>
      </c>
      <c r="BD74" s="59">
        <v>202709</v>
      </c>
      <c r="BE74" s="59">
        <v>202710</v>
      </c>
      <c r="BF74" s="59">
        <v>202711</v>
      </c>
      <c r="BG74" s="59">
        <v>202712</v>
      </c>
      <c r="BH74" s="59">
        <v>202801</v>
      </c>
      <c r="BI74" s="59">
        <v>202802</v>
      </c>
      <c r="BJ74" s="59">
        <v>202803</v>
      </c>
      <c r="BK74" s="59">
        <v>202804</v>
      </c>
      <c r="BL74" s="59">
        <v>202805</v>
      </c>
      <c r="BM74" s="59">
        <v>202806</v>
      </c>
      <c r="BN74" s="59">
        <v>202807</v>
      </c>
      <c r="BO74" s="59">
        <v>202808</v>
      </c>
      <c r="BP74" s="59">
        <v>202809</v>
      </c>
      <c r="BQ74" s="59">
        <v>202810</v>
      </c>
      <c r="BR74" s="59">
        <v>202811</v>
      </c>
      <c r="BS74" s="59">
        <v>202812</v>
      </c>
    </row>
    <row r="75" spans="1:71" x14ac:dyDescent="0.35">
      <c r="A75" s="15" t="str">
        <f t="shared" ref="A75:J75" si="63">A63</f>
        <v>Found on tab Solar - CM &amp; FFD</v>
      </c>
      <c r="B75" s="15" t="str">
        <f t="shared" si="63"/>
        <v>A2843275</v>
      </c>
      <c r="C75" s="15" t="str">
        <f t="shared" si="63"/>
        <v/>
      </c>
      <c r="D75" s="15">
        <f t="shared" si="63"/>
        <v>34399</v>
      </c>
      <c r="E75" s="15" t="str">
        <f t="shared" si="63"/>
        <v>NEW-15662</v>
      </c>
      <c r="F75" s="15" t="str">
        <f t="shared" si="63"/>
        <v>Solar Wave 3 Solar Modules</v>
      </c>
      <c r="G75" s="15" t="str">
        <f t="shared" si="63"/>
        <v>Electric Other Production Plant</v>
      </c>
      <c r="H75" s="15" t="str">
        <f t="shared" si="63"/>
        <v>Solar Array (TBD)</v>
      </c>
      <c r="I75" s="15" t="str">
        <f t="shared" si="63"/>
        <v>Solar Wave 3 Solar Modules</v>
      </c>
      <c r="J75" s="15">
        <f t="shared" si="63"/>
        <v>202612</v>
      </c>
      <c r="K75" s="16">
        <f>SUM($K63:K63)/13</f>
        <v>0</v>
      </c>
      <c r="L75" s="16">
        <f>SUM($K63:L63)/13</f>
        <v>0</v>
      </c>
      <c r="M75" s="16">
        <f>SUM($K63:M63)/13</f>
        <v>0</v>
      </c>
      <c r="N75" s="16">
        <f>SUM($K63:N63)/13</f>
        <v>0</v>
      </c>
      <c r="O75" s="16">
        <f>SUM($K63:O63)/13</f>
        <v>0</v>
      </c>
      <c r="P75" s="16">
        <f>SUM($K63:P63)/13</f>
        <v>0</v>
      </c>
      <c r="Q75" s="16">
        <f>SUM($K63:Q63)/13</f>
        <v>0</v>
      </c>
      <c r="R75" s="16">
        <f>SUM($K63:R63)/13</f>
        <v>0</v>
      </c>
      <c r="S75" s="16">
        <f>SUM($K63:S63)/13</f>
        <v>0</v>
      </c>
      <c r="T75" s="16">
        <f>SUM($K63:T63)/13</f>
        <v>0</v>
      </c>
      <c r="U75" s="16">
        <f>SUM($K63:U63)/13</f>
        <v>0</v>
      </c>
      <c r="V75" s="16">
        <f>SUM($K63:V63)/13</f>
        <v>0</v>
      </c>
      <c r="W75" s="16">
        <f t="shared" ref="W75:AF80" si="64">SUM(K63:W63)/13</f>
        <v>0</v>
      </c>
      <c r="X75" s="16">
        <f t="shared" si="64"/>
        <v>0</v>
      </c>
      <c r="Y75" s="16">
        <f t="shared" si="64"/>
        <v>0</v>
      </c>
      <c r="Z75" s="16">
        <f t="shared" si="64"/>
        <v>0</v>
      </c>
      <c r="AA75" s="16">
        <f t="shared" si="64"/>
        <v>0</v>
      </c>
      <c r="AB75" s="16">
        <f t="shared" si="64"/>
        <v>0</v>
      </c>
      <c r="AC75" s="16">
        <f t="shared" si="64"/>
        <v>0</v>
      </c>
      <c r="AD75" s="16">
        <f t="shared" si="64"/>
        <v>0</v>
      </c>
      <c r="AE75" s="16">
        <f t="shared" si="64"/>
        <v>0</v>
      </c>
      <c r="AF75" s="16">
        <f t="shared" si="64"/>
        <v>0</v>
      </c>
      <c r="AG75" s="16">
        <f t="shared" ref="AG75:AP80" si="65">SUM(U63:AG63)/13</f>
        <v>0</v>
      </c>
      <c r="AH75" s="16">
        <f t="shared" si="65"/>
        <v>0</v>
      </c>
      <c r="AI75" s="16">
        <f t="shared" si="65"/>
        <v>0</v>
      </c>
      <c r="AJ75" s="16">
        <f t="shared" si="65"/>
        <v>0</v>
      </c>
      <c r="AK75" s="16">
        <f t="shared" si="65"/>
        <v>0</v>
      </c>
      <c r="AL75" s="16">
        <f t="shared" si="65"/>
        <v>0</v>
      </c>
      <c r="AM75" s="16">
        <f t="shared" si="65"/>
        <v>0</v>
      </c>
      <c r="AN75" s="16">
        <f t="shared" si="65"/>
        <v>0</v>
      </c>
      <c r="AO75" s="16">
        <f t="shared" si="65"/>
        <v>0</v>
      </c>
      <c r="AP75" s="16">
        <f t="shared" si="65"/>
        <v>0</v>
      </c>
      <c r="AQ75" s="16">
        <f t="shared" ref="AQ75:AZ80" si="66">SUM(AE63:AQ63)/13</f>
        <v>0</v>
      </c>
      <c r="AR75" s="16">
        <f t="shared" si="66"/>
        <v>0</v>
      </c>
      <c r="AS75" s="16">
        <f t="shared" si="66"/>
        <v>0</v>
      </c>
      <c r="AT75" s="16">
        <f t="shared" si="66"/>
        <v>0</v>
      </c>
      <c r="AU75" s="16">
        <f t="shared" si="66"/>
        <v>0</v>
      </c>
      <c r="AV75" s="16">
        <f t="shared" si="66"/>
        <v>434.05623453846204</v>
      </c>
      <c r="AW75" s="16">
        <f t="shared" si="66"/>
        <v>1302.1687036153862</v>
      </c>
      <c r="AX75" s="16">
        <f t="shared" si="66"/>
        <v>2604.3374072307724</v>
      </c>
      <c r="AY75" s="16">
        <f t="shared" si="66"/>
        <v>4340.5623453846201</v>
      </c>
      <c r="AZ75" s="16">
        <f t="shared" si="66"/>
        <v>6510.8435180769302</v>
      </c>
      <c r="BA75" s="16">
        <f t="shared" ref="BA75:BJ80" si="67">SUM(AO63:BA63)/13</f>
        <v>9115.1809253077026</v>
      </c>
      <c r="BB75" s="16">
        <f t="shared" si="67"/>
        <v>12153.574567076937</v>
      </c>
      <c r="BC75" s="16">
        <f t="shared" si="67"/>
        <v>15626.024443384636</v>
      </c>
      <c r="BD75" s="16">
        <f t="shared" si="67"/>
        <v>19532.530554230794</v>
      </c>
      <c r="BE75" s="16">
        <f t="shared" si="67"/>
        <v>23873.092899615414</v>
      </c>
      <c r="BF75" s="16">
        <f t="shared" si="67"/>
        <v>28647.711479538495</v>
      </c>
      <c r="BG75" s="16">
        <f t="shared" si="67"/>
        <v>33856.38629400004</v>
      </c>
      <c r="BH75" s="16">
        <f t="shared" si="67"/>
        <v>39499.117343000049</v>
      </c>
      <c r="BI75" s="16">
        <f t="shared" si="67"/>
        <v>45141.848392000058</v>
      </c>
      <c r="BJ75" s="16">
        <f t="shared" si="67"/>
        <v>50784.57944100006</v>
      </c>
      <c r="BK75" s="16">
        <f t="shared" ref="BK75:BS80" si="68">SUM(AY63:BK63)/13</f>
        <v>56427.310490000069</v>
      </c>
      <c r="BL75" s="16">
        <f t="shared" si="68"/>
        <v>62070.041539000078</v>
      </c>
      <c r="BM75" s="16">
        <f t="shared" si="68"/>
        <v>67712.77258800008</v>
      </c>
      <c r="BN75" s="16">
        <f t="shared" si="68"/>
        <v>73355.503637000089</v>
      </c>
      <c r="BO75" s="16">
        <f t="shared" si="68"/>
        <v>78998.234686000113</v>
      </c>
      <c r="BP75" s="16">
        <f t="shared" si="68"/>
        <v>84640.965735000122</v>
      </c>
      <c r="BQ75" s="16">
        <f t="shared" si="68"/>
        <v>90283.696784000131</v>
      </c>
      <c r="BR75" s="16">
        <f t="shared" si="68"/>
        <v>95926.42783300014</v>
      </c>
      <c r="BS75" s="16">
        <f t="shared" si="68"/>
        <v>101569.15888200015</v>
      </c>
    </row>
    <row r="76" spans="1:71" x14ac:dyDescent="0.35">
      <c r="A76" s="15" t="str">
        <f t="shared" ref="A76:J76" si="69">A64</f>
        <v>Found on tab Solar - CM &amp; FFD</v>
      </c>
      <c r="B76" s="15" t="str">
        <f t="shared" si="69"/>
        <v>D0100792</v>
      </c>
      <c r="C76" s="15" t="str">
        <f t="shared" si="69"/>
        <v/>
      </c>
      <c r="D76" s="15">
        <f t="shared" si="69"/>
        <v>34399</v>
      </c>
      <c r="E76" s="15" t="str">
        <f t="shared" si="69"/>
        <v>NEW-15688</v>
      </c>
      <c r="F76" s="15" t="str">
        <f t="shared" si="69"/>
        <v>Solar Wave 3 Trackers &amp; Inverters</v>
      </c>
      <c r="G76" s="15" t="str">
        <f t="shared" si="69"/>
        <v>Electric General Plant</v>
      </c>
      <c r="H76" s="15" t="str">
        <f t="shared" si="69"/>
        <v>Solar Array (TBD)</v>
      </c>
      <c r="I76" s="15" t="str">
        <f t="shared" si="69"/>
        <v>Solar Wave 3 Trackers &amp; Inverters</v>
      </c>
      <c r="J76" s="15">
        <f t="shared" si="69"/>
        <v>202612</v>
      </c>
      <c r="K76" s="16">
        <f>SUM($K64:K64)/13</f>
        <v>0</v>
      </c>
      <c r="L76" s="16">
        <f>SUM($K64:L64)/13</f>
        <v>0</v>
      </c>
      <c r="M76" s="16">
        <f>SUM($K64:M64)/13</f>
        <v>0</v>
      </c>
      <c r="N76" s="16">
        <f>SUM($K64:N64)/13</f>
        <v>0</v>
      </c>
      <c r="O76" s="16">
        <f>SUM($K64:O64)/13</f>
        <v>0</v>
      </c>
      <c r="P76" s="16">
        <f>SUM($K64:P64)/13</f>
        <v>0</v>
      </c>
      <c r="Q76" s="16">
        <f>SUM($K64:Q64)/13</f>
        <v>0</v>
      </c>
      <c r="R76" s="16">
        <f>SUM($K64:R64)/13</f>
        <v>0</v>
      </c>
      <c r="S76" s="16">
        <f>SUM($K64:S64)/13</f>
        <v>0</v>
      </c>
      <c r="T76" s="16">
        <f>SUM($K64:T64)/13</f>
        <v>0</v>
      </c>
      <c r="U76" s="16">
        <f>SUM($K64:U64)/13</f>
        <v>0</v>
      </c>
      <c r="V76" s="16">
        <f>SUM($K64:V64)/13</f>
        <v>0</v>
      </c>
      <c r="W76" s="16">
        <f t="shared" si="64"/>
        <v>0</v>
      </c>
      <c r="X76" s="16">
        <f t="shared" si="64"/>
        <v>0</v>
      </c>
      <c r="Y76" s="16">
        <f t="shared" si="64"/>
        <v>0</v>
      </c>
      <c r="Z76" s="16">
        <f t="shared" si="64"/>
        <v>0</v>
      </c>
      <c r="AA76" s="16">
        <f t="shared" si="64"/>
        <v>0</v>
      </c>
      <c r="AB76" s="16">
        <f t="shared" si="64"/>
        <v>0</v>
      </c>
      <c r="AC76" s="16">
        <f t="shared" si="64"/>
        <v>0</v>
      </c>
      <c r="AD76" s="16">
        <f t="shared" si="64"/>
        <v>0</v>
      </c>
      <c r="AE76" s="16">
        <f t="shared" si="64"/>
        <v>0</v>
      </c>
      <c r="AF76" s="16">
        <f t="shared" si="64"/>
        <v>0</v>
      </c>
      <c r="AG76" s="16">
        <f t="shared" si="65"/>
        <v>0</v>
      </c>
      <c r="AH76" s="16">
        <f t="shared" si="65"/>
        <v>0</v>
      </c>
      <c r="AI76" s="16">
        <f t="shared" si="65"/>
        <v>0</v>
      </c>
      <c r="AJ76" s="16">
        <f t="shared" si="65"/>
        <v>0</v>
      </c>
      <c r="AK76" s="16">
        <f t="shared" si="65"/>
        <v>0</v>
      </c>
      <c r="AL76" s="16">
        <f t="shared" si="65"/>
        <v>0</v>
      </c>
      <c r="AM76" s="16">
        <f t="shared" si="65"/>
        <v>0</v>
      </c>
      <c r="AN76" s="16">
        <f t="shared" si="65"/>
        <v>0</v>
      </c>
      <c r="AO76" s="16">
        <f t="shared" si="65"/>
        <v>0</v>
      </c>
      <c r="AP76" s="16">
        <f t="shared" si="65"/>
        <v>0</v>
      </c>
      <c r="AQ76" s="16">
        <f t="shared" si="66"/>
        <v>0</v>
      </c>
      <c r="AR76" s="16">
        <f t="shared" si="66"/>
        <v>0</v>
      </c>
      <c r="AS76" s="16">
        <f t="shared" si="66"/>
        <v>0</v>
      </c>
      <c r="AT76" s="16">
        <f t="shared" si="66"/>
        <v>0</v>
      </c>
      <c r="AU76" s="16">
        <f t="shared" si="66"/>
        <v>0</v>
      </c>
      <c r="AV76" s="16">
        <f t="shared" si="66"/>
        <v>63.473032249999704</v>
      </c>
      <c r="AW76" s="16">
        <f t="shared" si="66"/>
        <v>190.41909674999911</v>
      </c>
      <c r="AX76" s="16">
        <f t="shared" si="66"/>
        <v>380.83819349999823</v>
      </c>
      <c r="AY76" s="16">
        <f t="shared" si="66"/>
        <v>634.7303224999971</v>
      </c>
      <c r="AZ76" s="16">
        <f t="shared" si="66"/>
        <v>952.09548374999565</v>
      </c>
      <c r="BA76" s="16">
        <f t="shared" si="67"/>
        <v>1332.9336772499939</v>
      </c>
      <c r="BB76" s="16">
        <f t="shared" si="67"/>
        <v>1777.2449029999916</v>
      </c>
      <c r="BC76" s="16">
        <f t="shared" si="67"/>
        <v>2285.029160999989</v>
      </c>
      <c r="BD76" s="16">
        <f t="shared" si="67"/>
        <v>2856.2864512499864</v>
      </c>
      <c r="BE76" s="16">
        <f t="shared" si="67"/>
        <v>3491.0167737499828</v>
      </c>
      <c r="BF76" s="16">
        <f t="shared" si="67"/>
        <v>4189.2201284999792</v>
      </c>
      <c r="BG76" s="16">
        <f t="shared" si="67"/>
        <v>4950.896515499976</v>
      </c>
      <c r="BH76" s="16">
        <f t="shared" si="67"/>
        <v>5776.0459347499718</v>
      </c>
      <c r="BI76" s="16">
        <f t="shared" si="67"/>
        <v>6601.1953539999677</v>
      </c>
      <c r="BJ76" s="16">
        <f t="shared" si="67"/>
        <v>7426.3447732499635</v>
      </c>
      <c r="BK76" s="16">
        <f t="shared" si="68"/>
        <v>8251.4941924999603</v>
      </c>
      <c r="BL76" s="16">
        <f t="shared" si="68"/>
        <v>9076.6436117499561</v>
      </c>
      <c r="BM76" s="16">
        <f t="shared" si="68"/>
        <v>9901.793030999952</v>
      </c>
      <c r="BN76" s="16">
        <f t="shared" si="68"/>
        <v>10726.942450249948</v>
      </c>
      <c r="BO76" s="16">
        <f t="shared" si="68"/>
        <v>11552.091869499944</v>
      </c>
      <c r="BP76" s="16">
        <f t="shared" si="68"/>
        <v>12377.241288749939</v>
      </c>
      <c r="BQ76" s="16">
        <f t="shared" si="68"/>
        <v>13202.390707999935</v>
      </c>
      <c r="BR76" s="16">
        <f t="shared" si="68"/>
        <v>14027.540127249931</v>
      </c>
      <c r="BS76" s="16">
        <f t="shared" si="68"/>
        <v>14852.689546499927</v>
      </c>
    </row>
    <row r="77" spans="1:71" x14ac:dyDescent="0.35">
      <c r="A77" s="15" t="str">
        <f t="shared" ref="A77:J77" si="70">A65</f>
        <v>Found on tab Solar - CM &amp; FFD</v>
      </c>
      <c r="B77" s="15" t="str">
        <f t="shared" si="70"/>
        <v>D0101713</v>
      </c>
      <c r="C77" s="15" t="str">
        <f t="shared" si="70"/>
        <v/>
      </c>
      <c r="D77" s="15">
        <f t="shared" si="70"/>
        <v>34399</v>
      </c>
      <c r="E77" s="15" t="str">
        <f t="shared" si="70"/>
        <v>NEW-15688</v>
      </c>
      <c r="F77" s="15" t="str">
        <f t="shared" si="70"/>
        <v>Solar Wave 3 Trackers &amp; Inverters</v>
      </c>
      <c r="G77" s="15" t="str">
        <f t="shared" si="70"/>
        <v>Electric Other Production Plant</v>
      </c>
      <c r="H77" s="15" t="str">
        <f t="shared" si="70"/>
        <v>Solar Array (TBD)</v>
      </c>
      <c r="I77" s="15" t="str">
        <f t="shared" si="70"/>
        <v>Solar Wave 3 Trackers &amp; Inverters</v>
      </c>
      <c r="J77" s="15">
        <f t="shared" si="70"/>
        <v>202612</v>
      </c>
      <c r="K77" s="16">
        <f>SUM($K65:K65)/13</f>
        <v>0</v>
      </c>
      <c r="L77" s="16">
        <f>SUM($K65:L65)/13</f>
        <v>0</v>
      </c>
      <c r="M77" s="16">
        <f>SUM($K65:M65)/13</f>
        <v>0</v>
      </c>
      <c r="N77" s="16">
        <f>SUM($K65:N65)/13</f>
        <v>0</v>
      </c>
      <c r="O77" s="16">
        <f>SUM($K65:O65)/13</f>
        <v>0</v>
      </c>
      <c r="P77" s="16">
        <f>SUM($K65:P65)/13</f>
        <v>0</v>
      </c>
      <c r="Q77" s="16">
        <f>SUM($K65:Q65)/13</f>
        <v>0</v>
      </c>
      <c r="R77" s="16">
        <f>SUM($K65:R65)/13</f>
        <v>0</v>
      </c>
      <c r="S77" s="16">
        <f>SUM($K65:S65)/13</f>
        <v>0</v>
      </c>
      <c r="T77" s="16">
        <f>SUM($K65:T65)/13</f>
        <v>0</v>
      </c>
      <c r="U77" s="16">
        <f>SUM($K65:U65)/13</f>
        <v>0</v>
      </c>
      <c r="V77" s="16">
        <f>SUM($K65:V65)/13</f>
        <v>0</v>
      </c>
      <c r="W77" s="16">
        <f t="shared" si="64"/>
        <v>0</v>
      </c>
      <c r="X77" s="16">
        <f t="shared" si="64"/>
        <v>0</v>
      </c>
      <c r="Y77" s="16">
        <f t="shared" si="64"/>
        <v>0</v>
      </c>
      <c r="Z77" s="16">
        <f t="shared" si="64"/>
        <v>0</v>
      </c>
      <c r="AA77" s="16">
        <f t="shared" si="64"/>
        <v>0</v>
      </c>
      <c r="AB77" s="16">
        <f t="shared" si="64"/>
        <v>0</v>
      </c>
      <c r="AC77" s="16">
        <f t="shared" si="64"/>
        <v>0</v>
      </c>
      <c r="AD77" s="16">
        <f t="shared" si="64"/>
        <v>0</v>
      </c>
      <c r="AE77" s="16">
        <f t="shared" si="64"/>
        <v>0</v>
      </c>
      <c r="AF77" s="16">
        <f t="shared" si="64"/>
        <v>0</v>
      </c>
      <c r="AG77" s="16">
        <f t="shared" si="65"/>
        <v>0</v>
      </c>
      <c r="AH77" s="16">
        <f t="shared" si="65"/>
        <v>0</v>
      </c>
      <c r="AI77" s="16">
        <f t="shared" si="65"/>
        <v>0</v>
      </c>
      <c r="AJ77" s="16">
        <f t="shared" si="65"/>
        <v>0</v>
      </c>
      <c r="AK77" s="16">
        <f t="shared" si="65"/>
        <v>0</v>
      </c>
      <c r="AL77" s="16">
        <f t="shared" si="65"/>
        <v>0</v>
      </c>
      <c r="AM77" s="16">
        <f t="shared" si="65"/>
        <v>0</v>
      </c>
      <c r="AN77" s="16">
        <f t="shared" si="65"/>
        <v>0</v>
      </c>
      <c r="AO77" s="16">
        <f t="shared" si="65"/>
        <v>0</v>
      </c>
      <c r="AP77" s="16">
        <f t="shared" si="65"/>
        <v>0</v>
      </c>
      <c r="AQ77" s="16">
        <f t="shared" si="66"/>
        <v>0</v>
      </c>
      <c r="AR77" s="16">
        <f t="shared" si="66"/>
        <v>0</v>
      </c>
      <c r="AS77" s="16">
        <f t="shared" si="66"/>
        <v>0</v>
      </c>
      <c r="AT77" s="16">
        <f t="shared" si="66"/>
        <v>0</v>
      </c>
      <c r="AU77" s="16">
        <f t="shared" si="66"/>
        <v>0</v>
      </c>
      <c r="AV77" s="16">
        <f t="shared" si="66"/>
        <v>71.34009659615387</v>
      </c>
      <c r="AW77" s="16">
        <f t="shared" si="66"/>
        <v>214.02028978846161</v>
      </c>
      <c r="AX77" s="16">
        <f t="shared" si="66"/>
        <v>428.04057957692322</v>
      </c>
      <c r="AY77" s="16">
        <f t="shared" si="66"/>
        <v>713.40096596153865</v>
      </c>
      <c r="AZ77" s="16">
        <f t="shared" si="66"/>
        <v>1070.101448942308</v>
      </c>
      <c r="BA77" s="16">
        <f t="shared" si="67"/>
        <v>1498.1420285192312</v>
      </c>
      <c r="BB77" s="16">
        <f t="shared" si="67"/>
        <v>1997.5227046923085</v>
      </c>
      <c r="BC77" s="16">
        <f t="shared" si="67"/>
        <v>2568.2434774615394</v>
      </c>
      <c r="BD77" s="16">
        <f t="shared" si="67"/>
        <v>3210.3043468269243</v>
      </c>
      <c r="BE77" s="16">
        <f t="shared" si="67"/>
        <v>3923.7053127884628</v>
      </c>
      <c r="BF77" s="16">
        <f t="shared" si="67"/>
        <v>4708.446375346155</v>
      </c>
      <c r="BG77" s="16">
        <f t="shared" si="67"/>
        <v>5564.5275345000018</v>
      </c>
      <c r="BH77" s="16">
        <f t="shared" si="67"/>
        <v>6491.9487902500014</v>
      </c>
      <c r="BI77" s="16">
        <f t="shared" si="67"/>
        <v>7419.3700460000009</v>
      </c>
      <c r="BJ77" s="16">
        <f t="shared" si="67"/>
        <v>8346.7913017499995</v>
      </c>
      <c r="BK77" s="16">
        <f t="shared" si="68"/>
        <v>9274.2125574999991</v>
      </c>
      <c r="BL77" s="16">
        <f t="shared" si="68"/>
        <v>10201.633813249999</v>
      </c>
      <c r="BM77" s="16">
        <f t="shared" si="68"/>
        <v>11129.055068999998</v>
      </c>
      <c r="BN77" s="16">
        <f t="shared" si="68"/>
        <v>12056.476324749998</v>
      </c>
      <c r="BO77" s="16">
        <f t="shared" si="68"/>
        <v>12983.897580499997</v>
      </c>
      <c r="BP77" s="16">
        <f t="shared" si="68"/>
        <v>13911.318836249997</v>
      </c>
      <c r="BQ77" s="16">
        <f t="shared" si="68"/>
        <v>14838.740091999996</v>
      </c>
      <c r="BR77" s="16">
        <f t="shared" si="68"/>
        <v>15766.161347749996</v>
      </c>
      <c r="BS77" s="16">
        <f t="shared" si="68"/>
        <v>16693.582603499995</v>
      </c>
    </row>
    <row r="78" spans="1:71" x14ac:dyDescent="0.35">
      <c r="A78" s="15" t="str">
        <f t="shared" ref="A78:J78" si="71">A66</f>
        <v>Found on tab Solar - CM &amp; FFD</v>
      </c>
      <c r="B78" s="15" t="str">
        <f t="shared" si="71"/>
        <v>NCP-16597</v>
      </c>
      <c r="C78" s="15" t="str">
        <f t="shared" si="71"/>
        <v>CLEAN ENERGY &amp; EMERGING TECHNOLOGIES</v>
      </c>
      <c r="D78" s="15">
        <f t="shared" si="71"/>
        <v>34099</v>
      </c>
      <c r="E78" s="15" t="str">
        <f t="shared" si="71"/>
        <v>NCP-16597</v>
      </c>
      <c r="F78" s="15" t="str">
        <f t="shared" si="71"/>
        <v>FFD Solar Land Purchase</v>
      </c>
      <c r="G78" s="15" t="str">
        <f t="shared" si="71"/>
        <v>Electric Other Production Plant</v>
      </c>
      <c r="H78" s="15" t="str">
        <f t="shared" si="71"/>
        <v>Solar Array (TBD)</v>
      </c>
      <c r="I78" s="15" t="str">
        <f t="shared" si="71"/>
        <v>FFD Solar Land Purchase</v>
      </c>
      <c r="J78" s="15">
        <f t="shared" si="71"/>
        <v>202512</v>
      </c>
      <c r="K78" s="16">
        <f>SUM($K66:K66)/13</f>
        <v>0</v>
      </c>
      <c r="L78" s="16">
        <f>SUM($K66:L66)/13</f>
        <v>0</v>
      </c>
      <c r="M78" s="16">
        <f>SUM($K66:M66)/13</f>
        <v>0</v>
      </c>
      <c r="N78" s="16">
        <f>SUM($K66:N66)/13</f>
        <v>0</v>
      </c>
      <c r="O78" s="16">
        <f>SUM($K66:O66)/13</f>
        <v>0</v>
      </c>
      <c r="P78" s="16">
        <f>SUM($K66:P66)/13</f>
        <v>0</v>
      </c>
      <c r="Q78" s="16">
        <f>SUM($K66:Q66)/13</f>
        <v>0</v>
      </c>
      <c r="R78" s="16">
        <f>SUM($K66:R66)/13</f>
        <v>0</v>
      </c>
      <c r="S78" s="16">
        <f>SUM($K66:S66)/13</f>
        <v>0</v>
      </c>
      <c r="T78" s="16">
        <f>SUM($K66:T66)/13</f>
        <v>0</v>
      </c>
      <c r="U78" s="16">
        <f>SUM($K66:U66)/13</f>
        <v>0</v>
      </c>
      <c r="V78" s="16">
        <f>SUM($K66:V66)/13</f>
        <v>0</v>
      </c>
      <c r="W78" s="16">
        <f t="shared" si="64"/>
        <v>0</v>
      </c>
      <c r="X78" s="16">
        <f t="shared" si="64"/>
        <v>0</v>
      </c>
      <c r="Y78" s="16">
        <f t="shared" si="64"/>
        <v>0</v>
      </c>
      <c r="Z78" s="16">
        <f t="shared" si="64"/>
        <v>0</v>
      </c>
      <c r="AA78" s="16">
        <f t="shared" si="64"/>
        <v>0</v>
      </c>
      <c r="AB78" s="16">
        <f t="shared" si="64"/>
        <v>0</v>
      </c>
      <c r="AC78" s="16">
        <f t="shared" si="64"/>
        <v>0</v>
      </c>
      <c r="AD78" s="16">
        <f t="shared" si="64"/>
        <v>0</v>
      </c>
      <c r="AE78" s="16">
        <f t="shared" si="64"/>
        <v>0</v>
      </c>
      <c r="AF78" s="16">
        <f t="shared" si="64"/>
        <v>0</v>
      </c>
      <c r="AG78" s="16">
        <f t="shared" si="65"/>
        <v>0</v>
      </c>
      <c r="AH78" s="16">
        <f t="shared" si="65"/>
        <v>0</v>
      </c>
      <c r="AI78" s="16">
        <f t="shared" si="65"/>
        <v>0</v>
      </c>
      <c r="AJ78" s="16">
        <f t="shared" si="65"/>
        <v>0</v>
      </c>
      <c r="AK78" s="16">
        <f t="shared" si="65"/>
        <v>0</v>
      </c>
      <c r="AL78" s="16">
        <f t="shared" si="65"/>
        <v>0</v>
      </c>
      <c r="AM78" s="16">
        <f t="shared" si="65"/>
        <v>0</v>
      </c>
      <c r="AN78" s="16">
        <f t="shared" si="65"/>
        <v>0</v>
      </c>
      <c r="AO78" s="16">
        <f t="shared" si="65"/>
        <v>0</v>
      </c>
      <c r="AP78" s="16">
        <f t="shared" si="65"/>
        <v>0</v>
      </c>
      <c r="AQ78" s="16">
        <f t="shared" si="66"/>
        <v>0</v>
      </c>
      <c r="AR78" s="16">
        <f t="shared" si="66"/>
        <v>0</v>
      </c>
      <c r="AS78" s="16">
        <f t="shared" si="66"/>
        <v>0</v>
      </c>
      <c r="AT78" s="16">
        <f t="shared" si="66"/>
        <v>0</v>
      </c>
      <c r="AU78" s="16">
        <f t="shared" si="66"/>
        <v>0</v>
      </c>
      <c r="AV78" s="16">
        <f t="shared" si="66"/>
        <v>0</v>
      </c>
      <c r="AW78" s="16">
        <f t="shared" si="66"/>
        <v>0</v>
      </c>
      <c r="AX78" s="16">
        <f t="shared" si="66"/>
        <v>0</v>
      </c>
      <c r="AY78" s="16">
        <f t="shared" si="66"/>
        <v>0</v>
      </c>
      <c r="AZ78" s="16">
        <f t="shared" si="66"/>
        <v>0</v>
      </c>
      <c r="BA78" s="16">
        <f t="shared" si="67"/>
        <v>0</v>
      </c>
      <c r="BB78" s="16">
        <f t="shared" si="67"/>
        <v>0</v>
      </c>
      <c r="BC78" s="16">
        <f t="shared" si="67"/>
        <v>0</v>
      </c>
      <c r="BD78" s="16">
        <f t="shared" si="67"/>
        <v>0</v>
      </c>
      <c r="BE78" s="16">
        <f t="shared" si="67"/>
        <v>0</v>
      </c>
      <c r="BF78" s="16">
        <f t="shared" si="67"/>
        <v>0</v>
      </c>
      <c r="BG78" s="16">
        <f t="shared" si="67"/>
        <v>0</v>
      </c>
      <c r="BH78" s="16">
        <f t="shared" si="67"/>
        <v>0</v>
      </c>
      <c r="BI78" s="16">
        <f t="shared" si="67"/>
        <v>0</v>
      </c>
      <c r="BJ78" s="16">
        <f t="shared" si="67"/>
        <v>0</v>
      </c>
      <c r="BK78" s="16">
        <f t="shared" si="68"/>
        <v>0</v>
      </c>
      <c r="BL78" s="16">
        <f t="shared" si="68"/>
        <v>0</v>
      </c>
      <c r="BM78" s="16">
        <f t="shared" si="68"/>
        <v>0</v>
      </c>
      <c r="BN78" s="16">
        <f t="shared" si="68"/>
        <v>0</v>
      </c>
      <c r="BO78" s="16">
        <f t="shared" si="68"/>
        <v>0</v>
      </c>
      <c r="BP78" s="16">
        <f t="shared" si="68"/>
        <v>0</v>
      </c>
      <c r="BQ78" s="16">
        <f t="shared" si="68"/>
        <v>0</v>
      </c>
      <c r="BR78" s="16">
        <f t="shared" si="68"/>
        <v>0</v>
      </c>
      <c r="BS78" s="16">
        <f t="shared" si="68"/>
        <v>0</v>
      </c>
    </row>
    <row r="79" spans="1:71" x14ac:dyDescent="0.35">
      <c r="A79" s="15" t="str">
        <f t="shared" ref="A79:J79" si="72">A67</f>
        <v>Found on tab Solar - CM &amp; FFD</v>
      </c>
      <c r="B79" s="15" t="str">
        <f t="shared" si="72"/>
        <v>NEW-15700</v>
      </c>
      <c r="C79" s="15" t="str">
        <f t="shared" si="72"/>
        <v>CLEAN ENERGY &amp; EMERGING TECHNOLOGIES</v>
      </c>
      <c r="D79" s="15">
        <f t="shared" si="72"/>
        <v>34399</v>
      </c>
      <c r="E79" s="15" t="str">
        <f t="shared" si="72"/>
        <v>NEW-15700</v>
      </c>
      <c r="F79" s="15" t="str">
        <f t="shared" si="72"/>
        <v>FFD Solar Construction</v>
      </c>
      <c r="G79" s="15" t="str">
        <f t="shared" si="72"/>
        <v>Electric Other Production Plant</v>
      </c>
      <c r="H79" s="15" t="str">
        <f t="shared" si="72"/>
        <v>Solar Array (TBD)</v>
      </c>
      <c r="I79" s="15" t="str">
        <f t="shared" si="72"/>
        <v>FFD Solar Construction</v>
      </c>
      <c r="J79" s="15">
        <f t="shared" si="72"/>
        <v>202512</v>
      </c>
      <c r="K79" s="16">
        <f>SUM($K67:K67)/13</f>
        <v>0</v>
      </c>
      <c r="L79" s="16">
        <f>SUM($K67:L67)/13</f>
        <v>0</v>
      </c>
      <c r="M79" s="16">
        <f>SUM($K67:M67)/13</f>
        <v>0</v>
      </c>
      <c r="N79" s="16">
        <f>SUM($K67:N67)/13</f>
        <v>0</v>
      </c>
      <c r="O79" s="16">
        <f>SUM($K67:O67)/13</f>
        <v>0</v>
      </c>
      <c r="P79" s="16">
        <f>SUM($K67:P67)/13</f>
        <v>0</v>
      </c>
      <c r="Q79" s="16">
        <f>SUM($K67:Q67)/13</f>
        <v>0</v>
      </c>
      <c r="R79" s="16">
        <f>SUM($K67:R67)/13</f>
        <v>0</v>
      </c>
      <c r="S79" s="16">
        <f>SUM($K67:S67)/13</f>
        <v>0</v>
      </c>
      <c r="T79" s="16">
        <f>SUM($K67:T67)/13</f>
        <v>0</v>
      </c>
      <c r="U79" s="16">
        <f>SUM($K67:U67)/13</f>
        <v>0</v>
      </c>
      <c r="V79" s="16">
        <f>SUM($K67:V67)/13</f>
        <v>0</v>
      </c>
      <c r="W79" s="16">
        <f t="shared" si="64"/>
        <v>0</v>
      </c>
      <c r="X79" s="16">
        <f t="shared" si="64"/>
        <v>0</v>
      </c>
      <c r="Y79" s="16">
        <f t="shared" si="64"/>
        <v>0</v>
      </c>
      <c r="Z79" s="16">
        <f t="shared" si="64"/>
        <v>0</v>
      </c>
      <c r="AA79" s="16">
        <f t="shared" si="64"/>
        <v>0</v>
      </c>
      <c r="AB79" s="16">
        <f t="shared" si="64"/>
        <v>0</v>
      </c>
      <c r="AC79" s="16">
        <f t="shared" si="64"/>
        <v>0</v>
      </c>
      <c r="AD79" s="16">
        <f t="shared" si="64"/>
        <v>0</v>
      </c>
      <c r="AE79" s="16">
        <f t="shared" si="64"/>
        <v>0</v>
      </c>
      <c r="AF79" s="16">
        <f t="shared" si="64"/>
        <v>0</v>
      </c>
      <c r="AG79" s="16">
        <f t="shared" si="65"/>
        <v>0</v>
      </c>
      <c r="AH79" s="16">
        <f t="shared" si="65"/>
        <v>0</v>
      </c>
      <c r="AI79" s="16">
        <f t="shared" si="65"/>
        <v>0</v>
      </c>
      <c r="AJ79" s="16">
        <f t="shared" si="65"/>
        <v>21940.46775298077</v>
      </c>
      <c r="AK79" s="16">
        <f t="shared" si="65"/>
        <v>65853.999412788471</v>
      </c>
      <c r="AL79" s="16">
        <f t="shared" si="65"/>
        <v>131773.19113326925</v>
      </c>
      <c r="AM79" s="16">
        <f t="shared" si="65"/>
        <v>219730.63906826923</v>
      </c>
      <c r="AN79" s="16">
        <f t="shared" si="65"/>
        <v>329763.99199278845</v>
      </c>
      <c r="AO79" s="16">
        <f t="shared" si="65"/>
        <v>461884.11529144231</v>
      </c>
      <c r="AP79" s="16">
        <f t="shared" si="65"/>
        <v>616101.87434884615</v>
      </c>
      <c r="AQ79" s="16">
        <f t="shared" si="66"/>
        <v>792428.13454961532</v>
      </c>
      <c r="AR79" s="16">
        <f t="shared" si="66"/>
        <v>990862.89589375001</v>
      </c>
      <c r="AS79" s="16">
        <f t="shared" si="66"/>
        <v>1211406.15838125</v>
      </c>
      <c r="AT79" s="16">
        <f t="shared" si="66"/>
        <v>1454057.9220121154</v>
      </c>
      <c r="AU79" s="16">
        <f t="shared" si="66"/>
        <v>1718818.1867863461</v>
      </c>
      <c r="AV79" s="16">
        <f t="shared" si="66"/>
        <v>2005686.9527039421</v>
      </c>
      <c r="AW79" s="16">
        <f t="shared" si="66"/>
        <v>2292723.7520119231</v>
      </c>
      <c r="AX79" s="16">
        <f t="shared" si="66"/>
        <v>2579895.9885564423</v>
      </c>
      <c r="AY79" s="16">
        <f t="shared" si="66"/>
        <v>2867171.0661836541</v>
      </c>
      <c r="AZ79" s="16">
        <f t="shared" si="66"/>
        <v>3154516.3887397121</v>
      </c>
      <c r="BA79" s="16">
        <f t="shared" si="67"/>
        <v>3441894.307449616</v>
      </c>
      <c r="BB79" s="16">
        <f t="shared" si="67"/>
        <v>3729293.95692875</v>
      </c>
      <c r="BC79" s="16">
        <f t="shared" si="67"/>
        <v>4016704.4717925</v>
      </c>
      <c r="BD79" s="16">
        <f t="shared" si="67"/>
        <v>4304114.9866562504</v>
      </c>
      <c r="BE79" s="16">
        <f t="shared" si="67"/>
        <v>4591525.5015200013</v>
      </c>
      <c r="BF79" s="16">
        <f t="shared" si="67"/>
        <v>4878936.0163837504</v>
      </c>
      <c r="BG79" s="16">
        <f t="shared" si="67"/>
        <v>5166346.5312475013</v>
      </c>
      <c r="BH79" s="16">
        <f t="shared" si="67"/>
        <v>5453757.0461112503</v>
      </c>
      <c r="BI79" s="16">
        <f t="shared" si="67"/>
        <v>5741167.5609749993</v>
      </c>
      <c r="BJ79" s="16">
        <f t="shared" si="67"/>
        <v>6028578.0758387512</v>
      </c>
      <c r="BK79" s="16">
        <f t="shared" si="68"/>
        <v>6315988.5907025002</v>
      </c>
      <c r="BL79" s="16">
        <f t="shared" si="68"/>
        <v>6603399.1055662502</v>
      </c>
      <c r="BM79" s="16">
        <f t="shared" si="68"/>
        <v>6890809.6204299992</v>
      </c>
      <c r="BN79" s="16">
        <f t="shared" si="68"/>
        <v>7178220.1352937501</v>
      </c>
      <c r="BO79" s="16">
        <f t="shared" si="68"/>
        <v>7465630.6501575001</v>
      </c>
      <c r="BP79" s="16">
        <f t="shared" si="68"/>
        <v>7753041.165021251</v>
      </c>
      <c r="BQ79" s="16">
        <f t="shared" si="68"/>
        <v>8040451.6798850009</v>
      </c>
      <c r="BR79" s="16">
        <f t="shared" si="68"/>
        <v>8327862.1947487509</v>
      </c>
      <c r="BS79" s="16">
        <f t="shared" si="68"/>
        <v>8615272.7096124999</v>
      </c>
    </row>
    <row r="80" spans="1:71" x14ac:dyDescent="0.35">
      <c r="A80" s="15" t="str">
        <f t="shared" ref="A80:J80" si="73">A68</f>
        <v>Found on tab Solar - CM &amp; FFD</v>
      </c>
      <c r="B80" s="15" t="str">
        <f t="shared" si="73"/>
        <v>NEW-15882</v>
      </c>
      <c r="C80" s="15" t="str">
        <f t="shared" si="73"/>
        <v>CLEAN ENERGY &amp; EMERGING TECHNOLOGIES</v>
      </c>
      <c r="D80" s="15" t="str">
        <f t="shared" si="73"/>
        <v>T</v>
      </c>
      <c r="E80" s="15" t="str">
        <f t="shared" si="73"/>
        <v>NEW-15882</v>
      </c>
      <c r="F80" s="15" t="str">
        <f t="shared" si="73"/>
        <v>ED Solar - FFD Solar</v>
      </c>
      <c r="G80" s="15" t="str">
        <f t="shared" si="73"/>
        <v>Electric Transmission Plant</v>
      </c>
      <c r="H80" s="15" t="str">
        <f t="shared" si="73"/>
        <v>Transmission Lines</v>
      </c>
      <c r="I80" s="15" t="str">
        <f t="shared" si="73"/>
        <v>ED Solar - FFD Solar</v>
      </c>
      <c r="J80" s="15">
        <f t="shared" si="73"/>
        <v>202512</v>
      </c>
      <c r="K80" s="16">
        <f>SUM($K68:K68)/13</f>
        <v>0</v>
      </c>
      <c r="L80" s="16">
        <f>SUM($K68:L68)/13</f>
        <v>0</v>
      </c>
      <c r="M80" s="16">
        <f>SUM($K68:M68)/13</f>
        <v>0</v>
      </c>
      <c r="N80" s="16">
        <f>SUM($K68:N68)/13</f>
        <v>0</v>
      </c>
      <c r="O80" s="16">
        <f>SUM($K68:O68)/13</f>
        <v>0</v>
      </c>
      <c r="P80" s="16">
        <f>SUM($K68:P68)/13</f>
        <v>0</v>
      </c>
      <c r="Q80" s="16">
        <f>SUM($K68:Q68)/13</f>
        <v>0</v>
      </c>
      <c r="R80" s="16">
        <f>SUM($K68:R68)/13</f>
        <v>0</v>
      </c>
      <c r="S80" s="16">
        <f>SUM($K68:S68)/13</f>
        <v>0</v>
      </c>
      <c r="T80" s="16">
        <f>SUM($K68:T68)/13</f>
        <v>0</v>
      </c>
      <c r="U80" s="16">
        <f>SUM($K68:U68)/13</f>
        <v>0</v>
      </c>
      <c r="V80" s="16">
        <f>SUM($K68:V68)/13</f>
        <v>0</v>
      </c>
      <c r="W80" s="16">
        <f t="shared" si="64"/>
        <v>0</v>
      </c>
      <c r="X80" s="16">
        <f t="shared" si="64"/>
        <v>0</v>
      </c>
      <c r="Y80" s="16">
        <f t="shared" si="64"/>
        <v>0</v>
      </c>
      <c r="Z80" s="16">
        <f t="shared" si="64"/>
        <v>0</v>
      </c>
      <c r="AA80" s="16">
        <f t="shared" si="64"/>
        <v>0</v>
      </c>
      <c r="AB80" s="16">
        <f t="shared" si="64"/>
        <v>0</v>
      </c>
      <c r="AC80" s="16">
        <f t="shared" si="64"/>
        <v>0</v>
      </c>
      <c r="AD80" s="16">
        <f t="shared" si="64"/>
        <v>0</v>
      </c>
      <c r="AE80" s="16">
        <f t="shared" si="64"/>
        <v>0</v>
      </c>
      <c r="AF80" s="16">
        <f t="shared" si="64"/>
        <v>0</v>
      </c>
      <c r="AG80" s="16">
        <f t="shared" si="65"/>
        <v>0</v>
      </c>
      <c r="AH80" s="16">
        <f t="shared" si="65"/>
        <v>0</v>
      </c>
      <c r="AI80" s="16">
        <f t="shared" si="65"/>
        <v>0</v>
      </c>
      <c r="AJ80" s="16">
        <f t="shared" si="65"/>
        <v>932.11047617307713</v>
      </c>
      <c r="AK80" s="16">
        <f t="shared" si="65"/>
        <v>2796.3314285192314</v>
      </c>
      <c r="AL80" s="16">
        <f t="shared" si="65"/>
        <v>5592.6628570384628</v>
      </c>
      <c r="AM80" s="16">
        <f t="shared" si="65"/>
        <v>9321.1047617307704</v>
      </c>
      <c r="AN80" s="16">
        <f t="shared" si="65"/>
        <v>13981.657142596156</v>
      </c>
      <c r="AO80" s="16">
        <f t="shared" si="65"/>
        <v>19574.319999634619</v>
      </c>
      <c r="AP80" s="16">
        <f t="shared" si="65"/>
        <v>26099.093332846158</v>
      </c>
      <c r="AQ80" s="16">
        <f t="shared" si="66"/>
        <v>33555.977142230775</v>
      </c>
      <c r="AR80" s="16">
        <f t="shared" si="66"/>
        <v>41944.971427788463</v>
      </c>
      <c r="AS80" s="16">
        <f t="shared" si="66"/>
        <v>51266.076189519241</v>
      </c>
      <c r="AT80" s="16">
        <f t="shared" si="66"/>
        <v>61519.291427423086</v>
      </c>
      <c r="AU80" s="16">
        <f t="shared" si="66"/>
        <v>72704.617141500014</v>
      </c>
      <c r="AV80" s="16">
        <f t="shared" si="66"/>
        <v>84822.053331750009</v>
      </c>
      <c r="AW80" s="16">
        <f t="shared" si="66"/>
        <v>96939.489522000018</v>
      </c>
      <c r="AX80" s="16">
        <f t="shared" si="66"/>
        <v>109056.92571225004</v>
      </c>
      <c r="AY80" s="16">
        <f t="shared" si="66"/>
        <v>121174.36190250005</v>
      </c>
      <c r="AZ80" s="16">
        <f t="shared" si="66"/>
        <v>133291.79809275008</v>
      </c>
      <c r="BA80" s="16">
        <f t="shared" si="67"/>
        <v>145409.23428300006</v>
      </c>
      <c r="BB80" s="16">
        <f t="shared" si="67"/>
        <v>157526.67047325007</v>
      </c>
      <c r="BC80" s="16">
        <f t="shared" si="67"/>
        <v>169644.1066635001</v>
      </c>
      <c r="BD80" s="16">
        <f t="shared" si="67"/>
        <v>181761.54285375008</v>
      </c>
      <c r="BE80" s="16">
        <f t="shared" si="67"/>
        <v>193878.97904400009</v>
      </c>
      <c r="BF80" s="16">
        <f t="shared" si="67"/>
        <v>205996.41523425007</v>
      </c>
      <c r="BG80" s="16">
        <f t="shared" si="67"/>
        <v>218113.85142450008</v>
      </c>
      <c r="BH80" s="16">
        <f t="shared" si="67"/>
        <v>230231.28761475009</v>
      </c>
      <c r="BI80" s="16">
        <f t="shared" si="67"/>
        <v>242348.72380500007</v>
      </c>
      <c r="BJ80" s="16">
        <f t="shared" si="67"/>
        <v>254466.15999525008</v>
      </c>
      <c r="BK80" s="16">
        <f t="shared" si="68"/>
        <v>266583.59618550015</v>
      </c>
      <c r="BL80" s="16">
        <f t="shared" si="68"/>
        <v>278701.03237575007</v>
      </c>
      <c r="BM80" s="16">
        <f t="shared" si="68"/>
        <v>290818.46856600005</v>
      </c>
      <c r="BN80" s="16">
        <f t="shared" si="68"/>
        <v>302935.90475625003</v>
      </c>
      <c r="BO80" s="16">
        <f t="shared" si="68"/>
        <v>315053.34094650007</v>
      </c>
      <c r="BP80" s="16">
        <f t="shared" si="68"/>
        <v>327170.77713675</v>
      </c>
      <c r="BQ80" s="16">
        <f t="shared" si="68"/>
        <v>339288.21332699998</v>
      </c>
      <c r="BR80" s="16">
        <f t="shared" si="68"/>
        <v>351405.64951725001</v>
      </c>
      <c r="BS80" s="16">
        <f t="shared" si="68"/>
        <v>363523.08570749994</v>
      </c>
    </row>
    <row r="82" spans="3:71" ht="15" thickBot="1" x14ac:dyDescent="0.4">
      <c r="C82" s="15"/>
      <c r="D82" s="50"/>
      <c r="J82" s="52" t="s">
        <v>165</v>
      </c>
      <c r="K82" s="73">
        <f t="shared" ref="K82:BS82" si="74">SUM(K75:K81)</f>
        <v>0</v>
      </c>
      <c r="L82" s="73">
        <f t="shared" si="74"/>
        <v>0</v>
      </c>
      <c r="M82" s="73">
        <f t="shared" si="74"/>
        <v>0</v>
      </c>
      <c r="N82" s="73">
        <f t="shared" si="74"/>
        <v>0</v>
      </c>
      <c r="O82" s="73">
        <f t="shared" si="74"/>
        <v>0</v>
      </c>
      <c r="P82" s="73">
        <f t="shared" si="74"/>
        <v>0</v>
      </c>
      <c r="Q82" s="73">
        <f t="shared" si="74"/>
        <v>0</v>
      </c>
      <c r="R82" s="73">
        <f t="shared" si="74"/>
        <v>0</v>
      </c>
      <c r="S82" s="73">
        <f t="shared" si="74"/>
        <v>0</v>
      </c>
      <c r="T82" s="73">
        <f t="shared" si="74"/>
        <v>0</v>
      </c>
      <c r="U82" s="73">
        <f t="shared" si="74"/>
        <v>0</v>
      </c>
      <c r="V82" s="73">
        <f t="shared" si="74"/>
        <v>0</v>
      </c>
      <c r="W82" s="73">
        <f t="shared" si="74"/>
        <v>0</v>
      </c>
      <c r="X82" s="73">
        <f t="shared" si="74"/>
        <v>0</v>
      </c>
      <c r="Y82" s="73">
        <f t="shared" si="74"/>
        <v>0</v>
      </c>
      <c r="Z82" s="73">
        <f t="shared" si="74"/>
        <v>0</v>
      </c>
      <c r="AA82" s="73">
        <f t="shared" si="74"/>
        <v>0</v>
      </c>
      <c r="AB82" s="73">
        <f t="shared" si="74"/>
        <v>0</v>
      </c>
      <c r="AC82" s="73">
        <f t="shared" si="74"/>
        <v>0</v>
      </c>
      <c r="AD82" s="73">
        <f t="shared" si="74"/>
        <v>0</v>
      </c>
      <c r="AE82" s="73">
        <f t="shared" si="74"/>
        <v>0</v>
      </c>
      <c r="AF82" s="73">
        <f t="shared" si="74"/>
        <v>0</v>
      </c>
      <c r="AG82" s="73">
        <f t="shared" si="74"/>
        <v>0</v>
      </c>
      <c r="AH82" s="73">
        <f t="shared" si="74"/>
        <v>0</v>
      </c>
      <c r="AI82" s="84">
        <f t="shared" si="74"/>
        <v>0</v>
      </c>
      <c r="AJ82" s="73">
        <f t="shared" si="74"/>
        <v>22872.578229153849</v>
      </c>
      <c r="AK82" s="73">
        <f t="shared" si="74"/>
        <v>68650.330841307703</v>
      </c>
      <c r="AL82" s="73">
        <f t="shared" si="74"/>
        <v>137365.85399030772</v>
      </c>
      <c r="AM82" s="73">
        <f t="shared" si="74"/>
        <v>229051.74382999999</v>
      </c>
      <c r="AN82" s="73">
        <f t="shared" si="74"/>
        <v>343745.64913538459</v>
      </c>
      <c r="AO82" s="73">
        <f t="shared" si="74"/>
        <v>481458.43529107695</v>
      </c>
      <c r="AP82" s="73">
        <f t="shared" si="74"/>
        <v>642200.96768169233</v>
      </c>
      <c r="AQ82" s="73">
        <f t="shared" si="74"/>
        <v>825984.11169184605</v>
      </c>
      <c r="AR82" s="73">
        <f t="shared" si="74"/>
        <v>1032807.8673215385</v>
      </c>
      <c r="AS82" s="73">
        <f t="shared" si="74"/>
        <v>1262672.2345707691</v>
      </c>
      <c r="AT82" s="73">
        <f t="shared" si="74"/>
        <v>1515577.2134395384</v>
      </c>
      <c r="AU82" s="73">
        <f t="shared" si="74"/>
        <v>1791522.8039278463</v>
      </c>
      <c r="AV82" s="73">
        <f t="shared" si="74"/>
        <v>2091077.8753990766</v>
      </c>
      <c r="AW82" s="73">
        <f t="shared" si="74"/>
        <v>2391369.8496240769</v>
      </c>
      <c r="AX82" s="73">
        <f t="shared" si="74"/>
        <v>2692366.1304490003</v>
      </c>
      <c r="AY82" s="73">
        <f t="shared" si="74"/>
        <v>2994034.1217200002</v>
      </c>
      <c r="AZ82" s="73">
        <f t="shared" si="74"/>
        <v>3296341.227283231</v>
      </c>
      <c r="BA82" s="73">
        <f t="shared" si="74"/>
        <v>3599249.7983636931</v>
      </c>
      <c r="BB82" s="73">
        <f t="shared" si="74"/>
        <v>3902748.9695767695</v>
      </c>
      <c r="BC82" s="73">
        <f t="shared" si="74"/>
        <v>4206827.8755378462</v>
      </c>
      <c r="BD82" s="73">
        <f t="shared" si="74"/>
        <v>4511475.6508623082</v>
      </c>
      <c r="BE82" s="73">
        <f t="shared" si="74"/>
        <v>4816692.2955501545</v>
      </c>
      <c r="BF82" s="73">
        <f t="shared" si="74"/>
        <v>5122477.8096013851</v>
      </c>
      <c r="BG82" s="73">
        <f t="shared" si="74"/>
        <v>5428832.193016002</v>
      </c>
      <c r="BH82" s="73">
        <f t="shared" si="74"/>
        <v>5735755.4457940003</v>
      </c>
      <c r="BI82" s="73">
        <f t="shared" si="74"/>
        <v>6042678.6985719996</v>
      </c>
      <c r="BJ82" s="73">
        <f t="shared" si="74"/>
        <v>6349601.9513500016</v>
      </c>
      <c r="BK82" s="73">
        <f t="shared" si="74"/>
        <v>6656525.204128</v>
      </c>
      <c r="BL82" s="73">
        <f t="shared" si="74"/>
        <v>6963448.4569060002</v>
      </c>
      <c r="BM82" s="73">
        <f t="shared" si="74"/>
        <v>7270371.7096839994</v>
      </c>
      <c r="BN82" s="73">
        <f t="shared" si="74"/>
        <v>7577294.9624619996</v>
      </c>
      <c r="BO82" s="73">
        <f t="shared" si="74"/>
        <v>7884218.2152400007</v>
      </c>
      <c r="BP82" s="73">
        <f t="shared" si="74"/>
        <v>8191141.4680180009</v>
      </c>
      <c r="BQ82" s="73">
        <f t="shared" si="74"/>
        <v>8498064.7207960021</v>
      </c>
      <c r="BR82" s="73">
        <f t="shared" si="74"/>
        <v>8804987.9735739995</v>
      </c>
      <c r="BS82" s="73">
        <f t="shared" si="74"/>
        <v>9111911.2263520006</v>
      </c>
    </row>
    <row r="83" spans="3:71" ht="15" thickTop="1" x14ac:dyDescent="0.35">
      <c r="C83" s="15"/>
      <c r="D83" s="50"/>
      <c r="J83" s="50"/>
      <c r="K83" s="50"/>
    </row>
  </sheetData>
  <autoFilter ref="A15:BS21" xr:uid="{0CEFC72B-9281-4571-9826-A08011AFD0E1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A5CD5-6F41-4885-944A-95266F2D61EB}">
  <sheetPr>
    <tabColor theme="6" tint="0.59999389629810485"/>
    <pageSetUpPr fitToPage="1"/>
  </sheetPr>
  <dimension ref="A1:BS264"/>
  <sheetViews>
    <sheetView topLeftCell="A132" zoomScale="83" zoomScaleNormal="83" workbookViewId="0">
      <selection activeCell="D10" sqref="D10"/>
    </sheetView>
  </sheetViews>
  <sheetFormatPr defaultColWidth="8.7265625" defaultRowHeight="14.5" x14ac:dyDescent="0.35"/>
  <cols>
    <col min="1" max="2" width="17.54296875" style="51" customWidth="1"/>
    <col min="3" max="7" width="13.54296875" style="51" customWidth="1"/>
    <col min="8" max="8" width="28.54296875" style="51" bestFit="1" customWidth="1"/>
    <col min="9" max="9" width="26" style="51" customWidth="1"/>
    <col min="10" max="10" width="34.453125" style="51" bestFit="1" customWidth="1"/>
    <col min="11" max="11" width="13.54296875" style="51" customWidth="1"/>
    <col min="12" max="34" width="12.453125" style="51" bestFit="1" customWidth="1"/>
    <col min="35" max="35" width="14.26953125" style="51" bestFit="1" customWidth="1"/>
    <col min="36" max="71" width="14.26953125" bestFit="1" customWidth="1"/>
    <col min="72" max="16384" width="8.7265625" style="51"/>
  </cols>
  <sheetData>
    <row r="1" spans="1:71" ht="21" customHeight="1" x14ac:dyDescent="0.35">
      <c r="A1" s="49" t="s">
        <v>56</v>
      </c>
      <c r="B1" s="49"/>
      <c r="C1" s="50" t="s">
        <v>122</v>
      </c>
      <c r="D1" s="50" t="s">
        <v>123</v>
      </c>
      <c r="E1" s="50" t="s">
        <v>124</v>
      </c>
      <c r="F1" s="50" t="s">
        <v>125</v>
      </c>
      <c r="G1" s="50" t="s">
        <v>480</v>
      </c>
      <c r="I1" s="52" t="s">
        <v>126</v>
      </c>
      <c r="J1" s="52" t="s">
        <v>126</v>
      </c>
      <c r="K1" s="52" t="s">
        <v>126</v>
      </c>
    </row>
    <row r="2" spans="1:71" x14ac:dyDescent="0.35">
      <c r="C2" s="53">
        <v>2024</v>
      </c>
      <c r="D2" s="53">
        <f>C2+1</f>
        <v>2025</v>
      </c>
      <c r="E2" s="53">
        <f t="shared" ref="E2:G2" si="0">D2+1</f>
        <v>2026</v>
      </c>
      <c r="F2" s="53">
        <f t="shared" si="0"/>
        <v>2027</v>
      </c>
      <c r="G2" s="53">
        <f t="shared" si="0"/>
        <v>2028</v>
      </c>
      <c r="I2" s="54">
        <v>46023</v>
      </c>
      <c r="J2" s="54">
        <v>46388</v>
      </c>
      <c r="K2" s="54">
        <v>46753</v>
      </c>
    </row>
    <row r="3" spans="1:71" x14ac:dyDescent="0.35">
      <c r="C3" s="53"/>
      <c r="D3" s="53"/>
      <c r="E3" s="53"/>
      <c r="F3" s="53"/>
      <c r="G3" s="53"/>
    </row>
    <row r="4" spans="1:71" x14ac:dyDescent="0.35">
      <c r="A4" s="52" t="s">
        <v>127</v>
      </c>
      <c r="B4" s="52" t="s">
        <v>128</v>
      </c>
      <c r="C4" s="16">
        <f>+W95</f>
        <v>138111.85</v>
      </c>
      <c r="D4" s="16">
        <f>+AI95</f>
        <v>30738334.380000003</v>
      </c>
      <c r="E4" s="16">
        <f>+AU95</f>
        <v>38358518.090000004</v>
      </c>
      <c r="F4" s="16">
        <f>+BG95</f>
        <v>64610276.68</v>
      </c>
      <c r="G4" s="16">
        <f>+BS95</f>
        <v>64610276.68</v>
      </c>
      <c r="I4" s="16">
        <f>E4-D4</f>
        <v>7620183.7100000009</v>
      </c>
      <c r="J4" s="16">
        <f>F4-E4</f>
        <v>26251758.589999996</v>
      </c>
      <c r="K4" s="16">
        <f>G4-F4</f>
        <v>0</v>
      </c>
    </row>
    <row r="5" spans="1:71" x14ac:dyDescent="0.35">
      <c r="A5" s="52" t="s">
        <v>127</v>
      </c>
      <c r="B5" s="52" t="s">
        <v>129</v>
      </c>
      <c r="C5" s="16">
        <f>+W220</f>
        <v>2393.9387333333334</v>
      </c>
      <c r="D5" s="16">
        <f>+AI220</f>
        <v>398069.78010550002</v>
      </c>
      <c r="E5" s="16">
        <f>+AU220</f>
        <v>1362942.2058089999</v>
      </c>
      <c r="F5" s="16">
        <f>+BG220</f>
        <v>3073006.2290893332</v>
      </c>
      <c r="G5" s="16">
        <f>+BS220</f>
        <v>4841806.9313683324</v>
      </c>
    </row>
    <row r="6" spans="1:71" ht="15" thickBot="1" x14ac:dyDescent="0.4">
      <c r="B6" s="52" t="s">
        <v>130</v>
      </c>
      <c r="C6" s="55">
        <f>C4-C5</f>
        <v>135717.91126666666</v>
      </c>
      <c r="D6" s="55">
        <f t="shared" ref="D6" si="1">D4-D5</f>
        <v>30340264.599894501</v>
      </c>
      <c r="E6" s="55">
        <f>E4-E5</f>
        <v>36995575.884191006</v>
      </c>
      <c r="F6" s="55">
        <f>F4-F5</f>
        <v>61537270.450910665</v>
      </c>
      <c r="G6" s="55">
        <f>G4-G5</f>
        <v>59768469.748631671</v>
      </c>
    </row>
    <row r="7" spans="1:71" ht="15" thickTop="1" x14ac:dyDescent="0.35">
      <c r="B7" s="50"/>
      <c r="C7" s="16"/>
      <c r="D7" s="16"/>
      <c r="E7" s="16"/>
      <c r="F7" s="16"/>
      <c r="G7" s="16"/>
      <c r="I7" s="16"/>
      <c r="J7" s="16"/>
      <c r="K7" s="16"/>
    </row>
    <row r="8" spans="1:71" x14ac:dyDescent="0.35">
      <c r="A8" s="52" t="s">
        <v>131</v>
      </c>
      <c r="B8" s="52" t="s">
        <v>128</v>
      </c>
      <c r="C8" s="16">
        <f>+W137</f>
        <v>95615.896153846159</v>
      </c>
      <c r="D8" s="16">
        <f>+AI137</f>
        <v>15187925.801538464</v>
      </c>
      <c r="E8" s="16">
        <f>+AU137</f>
        <v>34884247.383846171</v>
      </c>
      <c r="F8" s="16">
        <f>+BG137</f>
        <v>62590910.634615391</v>
      </c>
      <c r="G8" s="16">
        <f>+BS137</f>
        <v>64610276.68</v>
      </c>
      <c r="I8" s="16">
        <f>E8-D8</f>
        <v>19696321.582307708</v>
      </c>
      <c r="J8" s="16">
        <f>F8-E8</f>
        <v>27706663.25076922</v>
      </c>
      <c r="K8" s="16">
        <f>G8-F8</f>
        <v>2019366.0453846082</v>
      </c>
    </row>
    <row r="9" spans="1:71" x14ac:dyDescent="0.35">
      <c r="A9" s="52" t="s">
        <v>131</v>
      </c>
      <c r="B9" s="52" t="s">
        <v>129</v>
      </c>
      <c r="C9" s="16">
        <f>+W261</f>
        <v>828.67110000000002</v>
      </c>
      <c r="D9" s="16">
        <f>+AI261</f>
        <v>122548.67441803848</v>
      </c>
      <c r="E9" s="16">
        <f>+AU261</f>
        <v>865335.76393555151</v>
      </c>
      <c r="F9" s="16">
        <f>+BG261</f>
        <v>2193124.0840266533</v>
      </c>
      <c r="G9" s="16">
        <f>+BS261</f>
        <v>3957406.5802288335</v>
      </c>
    </row>
    <row r="10" spans="1:71" ht="15" thickBot="1" x14ac:dyDescent="0.4">
      <c r="A10" s="52"/>
      <c r="B10" s="52" t="s">
        <v>130</v>
      </c>
      <c r="C10" s="55">
        <f>C8-C9</f>
        <v>94787.225053846152</v>
      </c>
      <c r="D10" s="74">
        <f t="shared" ref="D10" si="2">D8-D9</f>
        <v>15065377.127120426</v>
      </c>
      <c r="E10" s="55">
        <f>E8-E9</f>
        <v>34018911.61991062</v>
      </c>
      <c r="F10" s="55">
        <f>F8-F9</f>
        <v>60397786.550588742</v>
      </c>
      <c r="G10" s="55">
        <f>G8-G9</f>
        <v>60652870.099771164</v>
      </c>
    </row>
    <row r="11" spans="1:71" ht="15" thickTop="1" x14ac:dyDescent="0.35">
      <c r="A11" s="52"/>
      <c r="B11" s="52"/>
      <c r="C11" s="16"/>
      <c r="D11" s="16"/>
      <c r="E11" s="16"/>
      <c r="F11" s="16"/>
      <c r="G11" s="16"/>
    </row>
    <row r="12" spans="1:71" x14ac:dyDescent="0.35">
      <c r="A12" s="52"/>
      <c r="B12" s="52" t="s">
        <v>132</v>
      </c>
      <c r="C12" s="16">
        <f>+W180</f>
        <v>2393.9387333333329</v>
      </c>
      <c r="D12" s="16">
        <f>+AI180</f>
        <v>395675.84137216664</v>
      </c>
      <c r="E12" s="16">
        <f>+AU180</f>
        <v>964872.42570350005</v>
      </c>
      <c r="F12" s="16">
        <f>+BG180</f>
        <v>1710064.0232803337</v>
      </c>
      <c r="G12" s="16">
        <f>+BS180</f>
        <v>1768800.7022790003</v>
      </c>
      <c r="I12" s="16">
        <f>E12-D12</f>
        <v>569196.5843313334</v>
      </c>
      <c r="J12" s="16">
        <f>F12-E12</f>
        <v>745191.59757683368</v>
      </c>
      <c r="K12" s="16">
        <f>G12-F12</f>
        <v>58736.678998666583</v>
      </c>
    </row>
    <row r="15" spans="1:71" ht="26.5" x14ac:dyDescent="0.35">
      <c r="A15" s="56" t="s">
        <v>164</v>
      </c>
      <c r="B15" s="56" t="s">
        <v>134</v>
      </c>
      <c r="C15" s="56" t="s">
        <v>135</v>
      </c>
      <c r="D15" s="56" t="s">
        <v>136</v>
      </c>
      <c r="E15" s="56">
        <v>300</v>
      </c>
      <c r="F15" s="56" t="s">
        <v>137</v>
      </c>
      <c r="G15" s="56" t="s">
        <v>418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95">
        <v>202601</v>
      </c>
      <c r="AK15" s="95">
        <v>202602</v>
      </c>
      <c r="AL15" s="95">
        <v>202603</v>
      </c>
      <c r="AM15" s="95">
        <v>202604</v>
      </c>
      <c r="AN15" s="95">
        <v>202605</v>
      </c>
      <c r="AO15" s="95">
        <v>202606</v>
      </c>
      <c r="AP15" s="95">
        <v>202607</v>
      </c>
      <c r="AQ15" s="95">
        <v>202608</v>
      </c>
      <c r="AR15" s="95">
        <v>202609</v>
      </c>
      <c r="AS15" s="95">
        <v>202610</v>
      </c>
      <c r="AT15" s="95">
        <v>202611</v>
      </c>
      <c r="AU15" s="95">
        <v>202612</v>
      </c>
      <c r="AV15" s="95">
        <v>202701</v>
      </c>
      <c r="AW15" s="95">
        <v>202702</v>
      </c>
      <c r="AX15" s="95">
        <v>202703</v>
      </c>
      <c r="AY15" s="95">
        <v>202704</v>
      </c>
      <c r="AZ15" s="95">
        <v>202705</v>
      </c>
      <c r="BA15" s="95">
        <v>202706</v>
      </c>
      <c r="BB15" s="95">
        <v>202707</v>
      </c>
      <c r="BC15" s="95">
        <v>202708</v>
      </c>
      <c r="BD15" s="95">
        <v>202709</v>
      </c>
      <c r="BE15" s="95">
        <v>202710</v>
      </c>
      <c r="BF15" s="95">
        <v>202711</v>
      </c>
      <c r="BG15" s="95">
        <v>202712</v>
      </c>
      <c r="BH15" s="95">
        <v>202801</v>
      </c>
      <c r="BI15" s="95">
        <v>202802</v>
      </c>
      <c r="BJ15" s="95">
        <v>202803</v>
      </c>
      <c r="BK15" s="95">
        <v>202804</v>
      </c>
      <c r="BL15" s="95">
        <v>202805</v>
      </c>
      <c r="BM15" s="95">
        <v>202806</v>
      </c>
      <c r="BN15" s="95">
        <v>202807</v>
      </c>
      <c r="BO15" s="95">
        <v>202808</v>
      </c>
      <c r="BP15" s="95">
        <v>202809</v>
      </c>
      <c r="BQ15" s="95">
        <v>202810</v>
      </c>
      <c r="BR15" s="95">
        <v>202811</v>
      </c>
      <c r="BS15" s="95">
        <v>202812</v>
      </c>
    </row>
    <row r="16" spans="1:71" x14ac:dyDescent="0.35">
      <c r="A16" s="15" t="s">
        <v>210</v>
      </c>
      <c r="B16" s="60" t="s">
        <v>481</v>
      </c>
      <c r="C16" s="61" t="s">
        <v>145</v>
      </c>
      <c r="D16" s="61" t="s">
        <v>189</v>
      </c>
      <c r="E16" s="61" t="s">
        <v>178</v>
      </c>
      <c r="F16" s="61" t="s">
        <v>482</v>
      </c>
      <c r="G16" s="61" t="s">
        <v>374</v>
      </c>
      <c r="H16" s="63" t="s">
        <v>181</v>
      </c>
      <c r="I16" s="63" t="s">
        <v>182</v>
      </c>
      <c r="J16" s="63" t="s">
        <v>183</v>
      </c>
      <c r="K16" s="64">
        <v>202512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223280.58000000007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</row>
    <row r="17" spans="1:71" x14ac:dyDescent="0.35">
      <c r="A17" s="15" t="s">
        <v>210</v>
      </c>
      <c r="B17" s="60" t="s">
        <v>483</v>
      </c>
      <c r="C17" s="61" t="s">
        <v>145</v>
      </c>
      <c r="D17" s="61" t="s">
        <v>146</v>
      </c>
      <c r="E17" s="61" t="s">
        <v>196</v>
      </c>
      <c r="F17" s="61" t="s">
        <v>484</v>
      </c>
      <c r="G17" s="61" t="s">
        <v>374</v>
      </c>
      <c r="H17" s="63" t="s">
        <v>181</v>
      </c>
      <c r="I17" s="63" t="s">
        <v>186</v>
      </c>
      <c r="J17" s="63" t="s">
        <v>485</v>
      </c>
      <c r="K17" s="64">
        <v>202505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28667.450000000004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</row>
    <row r="18" spans="1:71" x14ac:dyDescent="0.35">
      <c r="A18" s="15" t="s">
        <v>210</v>
      </c>
      <c r="B18" s="60" t="s">
        <v>486</v>
      </c>
      <c r="C18" s="61" t="s">
        <v>145</v>
      </c>
      <c r="D18" s="61" t="s">
        <v>146</v>
      </c>
      <c r="E18" s="61">
        <v>39000</v>
      </c>
      <c r="F18" s="61" t="s">
        <v>484</v>
      </c>
      <c r="G18" s="61" t="s">
        <v>374</v>
      </c>
      <c r="H18" s="63" t="s">
        <v>174</v>
      </c>
      <c r="I18" s="63" t="s">
        <v>248</v>
      </c>
      <c r="J18" s="63" t="s">
        <v>390</v>
      </c>
      <c r="K18" s="64">
        <v>202505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77569.910000000018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</row>
    <row r="19" spans="1:71" x14ac:dyDescent="0.35">
      <c r="A19" s="15" t="s">
        <v>210</v>
      </c>
      <c r="B19" s="60" t="s">
        <v>487</v>
      </c>
      <c r="C19" s="61" t="s">
        <v>145</v>
      </c>
      <c r="D19" s="61" t="s">
        <v>146</v>
      </c>
      <c r="E19" s="61">
        <v>39000</v>
      </c>
      <c r="F19" s="61" t="s">
        <v>484</v>
      </c>
      <c r="G19" s="61" t="s">
        <v>374</v>
      </c>
      <c r="H19" s="63" t="s">
        <v>174</v>
      </c>
      <c r="I19" s="63" t="s">
        <v>248</v>
      </c>
      <c r="J19" s="63" t="s">
        <v>390</v>
      </c>
      <c r="K19" s="64">
        <v>202505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105375.00000000001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</row>
    <row r="20" spans="1:71" x14ac:dyDescent="0.35">
      <c r="A20" s="15" t="s">
        <v>210</v>
      </c>
      <c r="B20" s="60" t="s">
        <v>488</v>
      </c>
      <c r="C20" s="61" t="s">
        <v>145</v>
      </c>
      <c r="D20" s="61" t="s">
        <v>146</v>
      </c>
      <c r="E20" s="61" t="s">
        <v>178</v>
      </c>
      <c r="F20" s="61" t="s">
        <v>484</v>
      </c>
      <c r="G20" s="61" t="s">
        <v>374</v>
      </c>
      <c r="H20" s="63" t="s">
        <v>181</v>
      </c>
      <c r="I20" s="63" t="s">
        <v>186</v>
      </c>
      <c r="J20" s="63" t="s">
        <v>489</v>
      </c>
      <c r="K20" s="64">
        <v>202404</v>
      </c>
      <c r="L20" s="16">
        <v>0</v>
      </c>
      <c r="M20" s="16">
        <v>0</v>
      </c>
      <c r="N20" s="16">
        <v>0</v>
      </c>
      <c r="O20" s="16">
        <v>43643.58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</row>
    <row r="21" spans="1:71" x14ac:dyDescent="0.35">
      <c r="A21" s="15" t="s">
        <v>210</v>
      </c>
      <c r="B21" s="60" t="s">
        <v>490</v>
      </c>
      <c r="C21" s="61" t="s">
        <v>145</v>
      </c>
      <c r="D21" s="61" t="s">
        <v>146</v>
      </c>
      <c r="E21" s="61" t="s">
        <v>178</v>
      </c>
      <c r="F21" s="61" t="s">
        <v>484</v>
      </c>
      <c r="G21" s="61" t="s">
        <v>374</v>
      </c>
      <c r="H21" s="63" t="s">
        <v>181</v>
      </c>
      <c r="I21" s="63" t="s">
        <v>248</v>
      </c>
      <c r="J21" s="63" t="s">
        <v>390</v>
      </c>
      <c r="K21" s="64">
        <v>202404</v>
      </c>
      <c r="L21" s="16">
        <v>0</v>
      </c>
      <c r="M21" s="16">
        <v>0</v>
      </c>
      <c r="N21" s="16">
        <v>0</v>
      </c>
      <c r="O21" s="16">
        <v>94468.27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</row>
    <row r="22" spans="1:71" x14ac:dyDescent="0.35">
      <c r="A22" s="15" t="s">
        <v>210</v>
      </c>
      <c r="B22" s="60" t="s">
        <v>491</v>
      </c>
      <c r="C22" s="61" t="s">
        <v>145</v>
      </c>
      <c r="D22" s="61" t="s">
        <v>189</v>
      </c>
      <c r="E22" s="61" t="s">
        <v>178</v>
      </c>
      <c r="F22" s="61" t="s">
        <v>484</v>
      </c>
      <c r="G22" s="61" t="s">
        <v>374</v>
      </c>
      <c r="H22" s="63" t="s">
        <v>181</v>
      </c>
      <c r="I22" s="63" t="s">
        <v>182</v>
      </c>
      <c r="J22" s="63" t="s">
        <v>190</v>
      </c>
      <c r="K22" s="64">
        <v>202505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11858021.9</v>
      </c>
      <c r="AC22" s="16">
        <v>362839</v>
      </c>
      <c r="AD22" s="16">
        <v>362839</v>
      </c>
      <c r="AE22" s="16">
        <v>362839</v>
      </c>
      <c r="AF22" s="16">
        <v>362839</v>
      </c>
      <c r="AG22" s="16">
        <v>362839</v>
      </c>
      <c r="AH22" s="16">
        <v>362839</v>
      </c>
      <c r="AI22" s="16">
        <v>362811</v>
      </c>
      <c r="AJ22" s="3">
        <v>372428</v>
      </c>
      <c r="AK22" s="3">
        <v>372428</v>
      </c>
      <c r="AL22" s="3">
        <v>372428</v>
      </c>
      <c r="AM22" s="3">
        <v>372428</v>
      </c>
      <c r="AN22" s="3">
        <v>372413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</row>
    <row r="23" spans="1:71" x14ac:dyDescent="0.35">
      <c r="A23" s="15" t="s">
        <v>210</v>
      </c>
      <c r="B23" s="60" t="s">
        <v>492</v>
      </c>
      <c r="C23" s="61" t="s">
        <v>145</v>
      </c>
      <c r="D23" s="61" t="s">
        <v>203</v>
      </c>
      <c r="E23" s="61" t="s">
        <v>196</v>
      </c>
      <c r="F23" s="61" t="s">
        <v>484</v>
      </c>
      <c r="G23" s="61" t="s">
        <v>374</v>
      </c>
      <c r="H23" s="63" t="s">
        <v>197</v>
      </c>
      <c r="I23" s="63" t="s">
        <v>186</v>
      </c>
      <c r="J23" s="63" t="s">
        <v>485</v>
      </c>
      <c r="K23" s="64">
        <v>202505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2513816.35</v>
      </c>
      <c r="AC23" s="16">
        <v>31074</v>
      </c>
      <c r="AD23" s="16">
        <v>31074</v>
      </c>
      <c r="AE23" s="16">
        <v>31074</v>
      </c>
      <c r="AF23" s="16">
        <v>31074</v>
      </c>
      <c r="AG23" s="16">
        <v>31074</v>
      </c>
      <c r="AH23" s="16">
        <v>31074</v>
      </c>
      <c r="AI23" s="16">
        <v>31074</v>
      </c>
      <c r="AJ23" s="3">
        <v>31894</v>
      </c>
      <c r="AK23" s="3">
        <v>31894</v>
      </c>
      <c r="AL23" s="3">
        <v>31894</v>
      </c>
      <c r="AM23" s="3">
        <v>31894</v>
      </c>
      <c r="AN23" s="3">
        <v>31894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</row>
    <row r="24" spans="1:71" x14ac:dyDescent="0.35">
      <c r="A24" s="15" t="s">
        <v>210</v>
      </c>
      <c r="B24" s="60" t="s">
        <v>493</v>
      </c>
      <c r="C24" s="61" t="s">
        <v>145</v>
      </c>
      <c r="D24" s="61" t="s">
        <v>203</v>
      </c>
      <c r="E24" s="61" t="s">
        <v>196</v>
      </c>
      <c r="F24" s="61" t="s">
        <v>484</v>
      </c>
      <c r="G24" s="61" t="s">
        <v>374</v>
      </c>
      <c r="H24" s="63" t="s">
        <v>197</v>
      </c>
      <c r="I24" s="63" t="s">
        <v>198</v>
      </c>
      <c r="J24" s="63" t="s">
        <v>494</v>
      </c>
      <c r="K24" s="64">
        <v>202505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515449.43</v>
      </c>
      <c r="AC24" s="16">
        <v>6213</v>
      </c>
      <c r="AD24" s="16">
        <v>6212.9999999999418</v>
      </c>
      <c r="AE24" s="16">
        <v>6213</v>
      </c>
      <c r="AF24" s="16">
        <v>6213</v>
      </c>
      <c r="AG24" s="16">
        <v>6213</v>
      </c>
      <c r="AH24" s="16">
        <v>6213</v>
      </c>
      <c r="AI24" s="16">
        <v>6213</v>
      </c>
      <c r="AJ24" s="3">
        <v>6379</v>
      </c>
      <c r="AK24" s="3">
        <v>6379</v>
      </c>
      <c r="AL24" s="3">
        <v>6379</v>
      </c>
      <c r="AM24" s="3">
        <v>6379</v>
      </c>
      <c r="AN24" s="3">
        <v>6379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</row>
    <row r="25" spans="1:71" x14ac:dyDescent="0.35">
      <c r="A25" s="15" t="s">
        <v>210</v>
      </c>
      <c r="B25" s="60" t="s">
        <v>495</v>
      </c>
      <c r="C25" s="61" t="s">
        <v>145</v>
      </c>
      <c r="D25" s="61" t="s">
        <v>272</v>
      </c>
      <c r="E25" s="61" t="s">
        <v>178</v>
      </c>
      <c r="F25" s="61" t="s">
        <v>484</v>
      </c>
      <c r="G25" s="61" t="s">
        <v>374</v>
      </c>
      <c r="H25" s="63" t="s">
        <v>181</v>
      </c>
      <c r="I25" s="63" t="s">
        <v>182</v>
      </c>
      <c r="J25" s="63" t="s">
        <v>190</v>
      </c>
      <c r="K25" s="64">
        <v>202605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3">
        <v>0</v>
      </c>
      <c r="AK25" s="3">
        <v>0</v>
      </c>
      <c r="AL25" s="3">
        <v>0</v>
      </c>
      <c r="AM25" s="3">
        <v>0</v>
      </c>
      <c r="AN25" s="3">
        <v>384225.27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</row>
    <row r="26" spans="1:71" x14ac:dyDescent="0.35">
      <c r="A26" s="15" t="s">
        <v>210</v>
      </c>
      <c r="B26" s="60" t="s">
        <v>496</v>
      </c>
      <c r="C26" s="61" t="s">
        <v>145</v>
      </c>
      <c r="D26" s="61" t="s">
        <v>272</v>
      </c>
      <c r="E26" s="61" t="s">
        <v>178</v>
      </c>
      <c r="F26" s="61" t="s">
        <v>484</v>
      </c>
      <c r="G26" s="61" t="s">
        <v>374</v>
      </c>
      <c r="H26" s="63" t="s">
        <v>181</v>
      </c>
      <c r="I26" s="63" t="s">
        <v>182</v>
      </c>
      <c r="J26" s="63" t="s">
        <v>190</v>
      </c>
      <c r="K26" s="64">
        <v>202605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3">
        <v>0</v>
      </c>
      <c r="AK26" s="3">
        <v>0</v>
      </c>
      <c r="AL26" s="3">
        <v>0</v>
      </c>
      <c r="AM26" s="3">
        <v>0</v>
      </c>
      <c r="AN26" s="3">
        <v>384225.27000000008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</row>
    <row r="27" spans="1:71" x14ac:dyDescent="0.35">
      <c r="A27" s="15" t="s">
        <v>210</v>
      </c>
      <c r="B27" s="60" t="s">
        <v>497</v>
      </c>
      <c r="C27" s="61" t="s">
        <v>145</v>
      </c>
      <c r="D27" s="61" t="s">
        <v>272</v>
      </c>
      <c r="E27" s="61" t="s">
        <v>178</v>
      </c>
      <c r="F27" s="61" t="s">
        <v>484</v>
      </c>
      <c r="G27" s="61" t="s">
        <v>374</v>
      </c>
      <c r="H27" s="63" t="s">
        <v>181</v>
      </c>
      <c r="I27" s="63" t="s">
        <v>182</v>
      </c>
      <c r="J27" s="63" t="s">
        <v>190</v>
      </c>
      <c r="K27" s="64">
        <v>202605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3">
        <v>0</v>
      </c>
      <c r="AK27" s="3">
        <v>0</v>
      </c>
      <c r="AL27" s="3">
        <v>0</v>
      </c>
      <c r="AM27" s="3">
        <v>0</v>
      </c>
      <c r="AN27" s="3">
        <v>384225.27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</row>
    <row r="28" spans="1:71" x14ac:dyDescent="0.35">
      <c r="A28" s="15" t="s">
        <v>210</v>
      </c>
      <c r="B28" s="60" t="s">
        <v>498</v>
      </c>
      <c r="C28" s="61" t="s">
        <v>145</v>
      </c>
      <c r="D28" s="61" t="s">
        <v>272</v>
      </c>
      <c r="E28" s="61" t="s">
        <v>178</v>
      </c>
      <c r="F28" s="61" t="s">
        <v>484</v>
      </c>
      <c r="G28" s="61" t="s">
        <v>374</v>
      </c>
      <c r="H28" s="63" t="s">
        <v>181</v>
      </c>
      <c r="I28" s="63" t="s">
        <v>182</v>
      </c>
      <c r="J28" s="63" t="s">
        <v>190</v>
      </c>
      <c r="K28" s="64">
        <v>202605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3">
        <v>0</v>
      </c>
      <c r="AK28" s="3">
        <v>0</v>
      </c>
      <c r="AL28" s="3">
        <v>0</v>
      </c>
      <c r="AM28" s="3">
        <v>0</v>
      </c>
      <c r="AN28" s="3">
        <v>384225.27000000008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</row>
    <row r="29" spans="1:71" x14ac:dyDescent="0.35">
      <c r="A29" s="15" t="s">
        <v>210</v>
      </c>
      <c r="B29" s="60" t="s">
        <v>499</v>
      </c>
      <c r="C29" s="61" t="s">
        <v>145</v>
      </c>
      <c r="D29" s="61" t="s">
        <v>203</v>
      </c>
      <c r="E29" s="61" t="s">
        <v>178</v>
      </c>
      <c r="F29" s="61" t="s">
        <v>484</v>
      </c>
      <c r="G29" s="61" t="s">
        <v>374</v>
      </c>
      <c r="H29" s="63" t="s">
        <v>181</v>
      </c>
      <c r="I29" s="63" t="s">
        <v>186</v>
      </c>
      <c r="J29" s="63" t="s">
        <v>485</v>
      </c>
      <c r="K29" s="64">
        <v>202505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1357009.4099999997</v>
      </c>
      <c r="AC29" s="16">
        <v>16574</v>
      </c>
      <c r="AD29" s="16">
        <v>16574</v>
      </c>
      <c r="AE29" s="16">
        <v>16574</v>
      </c>
      <c r="AF29" s="16">
        <v>16574</v>
      </c>
      <c r="AG29" s="16">
        <v>16574</v>
      </c>
      <c r="AH29" s="16">
        <v>16574</v>
      </c>
      <c r="AI29" s="16">
        <v>16574</v>
      </c>
      <c r="AJ29" s="3">
        <v>17011</v>
      </c>
      <c r="AK29" s="3">
        <v>17011</v>
      </c>
      <c r="AL29" s="3">
        <v>17011</v>
      </c>
      <c r="AM29" s="3">
        <v>17011</v>
      </c>
      <c r="AN29" s="3">
        <v>17011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35">
      <c r="A30" s="15" t="s">
        <v>210</v>
      </c>
      <c r="B30" s="60" t="s">
        <v>500</v>
      </c>
      <c r="C30" s="61" t="s">
        <v>145</v>
      </c>
      <c r="D30" s="61" t="s">
        <v>501</v>
      </c>
      <c r="E30" s="61" t="s">
        <v>178</v>
      </c>
      <c r="F30" s="61" t="s">
        <v>484</v>
      </c>
      <c r="G30" s="61" t="s">
        <v>374</v>
      </c>
      <c r="H30" s="63" t="s">
        <v>181</v>
      </c>
      <c r="I30" s="63" t="s">
        <v>186</v>
      </c>
      <c r="J30" s="63" t="s">
        <v>485</v>
      </c>
      <c r="K30" s="64">
        <v>202505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2170443.8999999994</v>
      </c>
      <c r="AC30" s="16">
        <v>4143</v>
      </c>
      <c r="AD30" s="16">
        <v>4143</v>
      </c>
      <c r="AE30" s="16">
        <v>4143</v>
      </c>
      <c r="AF30" s="16">
        <v>4143</v>
      </c>
      <c r="AG30" s="16">
        <v>4143</v>
      </c>
      <c r="AH30" s="16">
        <v>4143</v>
      </c>
      <c r="AI30" s="16">
        <v>4143</v>
      </c>
      <c r="AJ30" s="3">
        <v>4253</v>
      </c>
      <c r="AK30" s="3">
        <v>4253</v>
      </c>
      <c r="AL30" s="3">
        <v>4253</v>
      </c>
      <c r="AM30" s="3">
        <v>4253</v>
      </c>
      <c r="AN30" s="3">
        <v>4253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</row>
    <row r="31" spans="1:71" x14ac:dyDescent="0.35">
      <c r="A31" s="15" t="s">
        <v>210</v>
      </c>
      <c r="B31" s="60" t="s">
        <v>502</v>
      </c>
      <c r="C31" s="61" t="s">
        <v>145</v>
      </c>
      <c r="D31" s="61" t="s">
        <v>272</v>
      </c>
      <c r="E31" s="61" t="s">
        <v>178</v>
      </c>
      <c r="F31" s="61" t="s">
        <v>484</v>
      </c>
      <c r="G31" s="61" t="s">
        <v>374</v>
      </c>
      <c r="H31" s="63" t="s">
        <v>181</v>
      </c>
      <c r="I31" s="63" t="s">
        <v>182</v>
      </c>
      <c r="J31" s="63" t="s">
        <v>190</v>
      </c>
      <c r="K31" s="64">
        <v>202605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3">
        <v>0</v>
      </c>
      <c r="AK31" s="3">
        <v>0</v>
      </c>
      <c r="AL31" s="3">
        <v>0</v>
      </c>
      <c r="AM31" s="3">
        <v>0</v>
      </c>
      <c r="AN31" s="3">
        <v>384225.27000000008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</row>
    <row r="32" spans="1:71" x14ac:dyDescent="0.35">
      <c r="A32" s="15" t="s">
        <v>210</v>
      </c>
      <c r="B32" s="60" t="s">
        <v>503</v>
      </c>
      <c r="C32" s="61" t="s">
        <v>145</v>
      </c>
      <c r="D32" s="61" t="s">
        <v>272</v>
      </c>
      <c r="E32" s="61" t="s">
        <v>178</v>
      </c>
      <c r="F32" s="61" t="s">
        <v>484</v>
      </c>
      <c r="G32" s="61" t="s">
        <v>374</v>
      </c>
      <c r="H32" s="63" t="s">
        <v>181</v>
      </c>
      <c r="I32" s="63" t="s">
        <v>182</v>
      </c>
      <c r="J32" s="63" t="s">
        <v>190</v>
      </c>
      <c r="K32" s="64">
        <v>202605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3">
        <v>0</v>
      </c>
      <c r="AK32" s="3">
        <v>0</v>
      </c>
      <c r="AL32" s="3">
        <v>0</v>
      </c>
      <c r="AM32" s="3">
        <v>0</v>
      </c>
      <c r="AN32" s="3">
        <v>384225.27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</row>
    <row r="33" spans="1:71" x14ac:dyDescent="0.35">
      <c r="A33" s="15" t="s">
        <v>210</v>
      </c>
      <c r="B33" s="60" t="s">
        <v>504</v>
      </c>
      <c r="C33" s="61" t="s">
        <v>145</v>
      </c>
      <c r="D33" s="61" t="s">
        <v>195</v>
      </c>
      <c r="E33" s="61" t="s">
        <v>196</v>
      </c>
      <c r="F33" s="61" t="s">
        <v>484</v>
      </c>
      <c r="G33" s="61" t="s">
        <v>374</v>
      </c>
      <c r="H33" s="63" t="s">
        <v>197</v>
      </c>
      <c r="I33" s="63" t="s">
        <v>198</v>
      </c>
      <c r="J33" s="63" t="s">
        <v>505</v>
      </c>
      <c r="K33" s="64">
        <v>202505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676486.46000000008</v>
      </c>
      <c r="AC33" s="16">
        <v>8285</v>
      </c>
      <c r="AD33" s="16">
        <v>8285</v>
      </c>
      <c r="AE33" s="16">
        <v>8285</v>
      </c>
      <c r="AF33" s="16">
        <v>8285</v>
      </c>
      <c r="AG33" s="16">
        <v>8285</v>
      </c>
      <c r="AH33" s="16">
        <v>8285</v>
      </c>
      <c r="AI33" s="16">
        <v>8285</v>
      </c>
      <c r="AJ33" s="3">
        <v>8504</v>
      </c>
      <c r="AK33" s="3">
        <v>8504</v>
      </c>
      <c r="AL33" s="3">
        <v>8504</v>
      </c>
      <c r="AM33" s="3">
        <v>8504</v>
      </c>
      <c r="AN33" s="3">
        <v>8504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</row>
    <row r="34" spans="1:71" x14ac:dyDescent="0.35">
      <c r="A34" s="15" t="s">
        <v>210</v>
      </c>
      <c r="B34" s="60" t="s">
        <v>506</v>
      </c>
      <c r="C34" s="61" t="s">
        <v>145</v>
      </c>
      <c r="D34" s="61" t="s">
        <v>205</v>
      </c>
      <c r="E34" s="61" t="s">
        <v>178</v>
      </c>
      <c r="F34" s="61" t="s">
        <v>484</v>
      </c>
      <c r="G34" s="61" t="s">
        <v>374</v>
      </c>
      <c r="H34" s="63" t="s">
        <v>181</v>
      </c>
      <c r="I34" s="63" t="s">
        <v>198</v>
      </c>
      <c r="J34" s="63" t="s">
        <v>507</v>
      </c>
      <c r="K34" s="64">
        <v>202505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676334.07000000007</v>
      </c>
      <c r="AC34" s="16">
        <v>8285</v>
      </c>
      <c r="AD34" s="16">
        <v>8285</v>
      </c>
      <c r="AE34" s="16">
        <v>8285</v>
      </c>
      <c r="AF34" s="16">
        <v>8285</v>
      </c>
      <c r="AG34" s="16">
        <v>8285</v>
      </c>
      <c r="AH34" s="16">
        <v>8285</v>
      </c>
      <c r="AI34" s="16">
        <v>8285</v>
      </c>
      <c r="AJ34" s="3">
        <v>8504</v>
      </c>
      <c r="AK34" s="3">
        <v>8504</v>
      </c>
      <c r="AL34" s="3">
        <v>8504</v>
      </c>
      <c r="AM34" s="3">
        <v>8504</v>
      </c>
      <c r="AN34" s="3">
        <v>8504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</row>
    <row r="35" spans="1:71" x14ac:dyDescent="0.35">
      <c r="A35" s="15" t="s">
        <v>210</v>
      </c>
      <c r="B35" s="60" t="s">
        <v>508</v>
      </c>
      <c r="C35" s="61" t="s">
        <v>145</v>
      </c>
      <c r="D35" s="61" t="s">
        <v>195</v>
      </c>
      <c r="E35" s="61" t="s">
        <v>196</v>
      </c>
      <c r="F35" s="61" t="s">
        <v>484</v>
      </c>
      <c r="G35" s="61" t="s">
        <v>374</v>
      </c>
      <c r="H35" s="63" t="s">
        <v>197</v>
      </c>
      <c r="I35" s="63" t="s">
        <v>186</v>
      </c>
      <c r="J35" s="63" t="s">
        <v>509</v>
      </c>
      <c r="K35" s="64">
        <v>202505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868545.24000000022</v>
      </c>
      <c r="AC35" s="16">
        <v>8285</v>
      </c>
      <c r="AD35" s="16">
        <v>8285</v>
      </c>
      <c r="AE35" s="16">
        <v>8285</v>
      </c>
      <c r="AF35" s="16">
        <v>8285</v>
      </c>
      <c r="AG35" s="16">
        <v>8285</v>
      </c>
      <c r="AH35" s="16">
        <v>8285</v>
      </c>
      <c r="AI35" s="16">
        <v>8285</v>
      </c>
      <c r="AJ35" s="3">
        <v>8504</v>
      </c>
      <c r="AK35" s="3">
        <v>8504</v>
      </c>
      <c r="AL35" s="3">
        <v>8504</v>
      </c>
      <c r="AM35" s="3">
        <v>8504</v>
      </c>
      <c r="AN35" s="3">
        <v>8504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</row>
    <row r="36" spans="1:71" x14ac:dyDescent="0.35">
      <c r="A36" s="15" t="s">
        <v>210</v>
      </c>
      <c r="B36" s="60" t="s">
        <v>510</v>
      </c>
      <c r="C36" s="61" t="s">
        <v>145</v>
      </c>
      <c r="D36" s="61" t="s">
        <v>205</v>
      </c>
      <c r="E36" s="61" t="s">
        <v>178</v>
      </c>
      <c r="F36" s="61" t="s">
        <v>484</v>
      </c>
      <c r="G36" s="61" t="s">
        <v>374</v>
      </c>
      <c r="H36" s="63" t="s">
        <v>181</v>
      </c>
      <c r="I36" s="63" t="s">
        <v>198</v>
      </c>
      <c r="J36" s="63" t="s">
        <v>511</v>
      </c>
      <c r="K36" s="64">
        <v>202505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675505.32000000018</v>
      </c>
      <c r="AC36" s="16">
        <v>8285</v>
      </c>
      <c r="AD36" s="16">
        <v>8285</v>
      </c>
      <c r="AE36" s="16">
        <v>8285</v>
      </c>
      <c r="AF36" s="16">
        <v>8285</v>
      </c>
      <c r="AG36" s="16">
        <v>8285</v>
      </c>
      <c r="AH36" s="16">
        <v>8285</v>
      </c>
      <c r="AI36" s="16">
        <v>8285</v>
      </c>
      <c r="AJ36" s="3">
        <v>8504</v>
      </c>
      <c r="AK36" s="3">
        <v>8504</v>
      </c>
      <c r="AL36" s="3">
        <v>8504</v>
      </c>
      <c r="AM36" s="3">
        <v>8504</v>
      </c>
      <c r="AN36" s="3">
        <v>8504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</row>
    <row r="37" spans="1:71" x14ac:dyDescent="0.35">
      <c r="A37" s="15" t="s">
        <v>210</v>
      </c>
      <c r="B37" s="60" t="s">
        <v>512</v>
      </c>
      <c r="C37" s="61" t="s">
        <v>145</v>
      </c>
      <c r="D37" s="61" t="s">
        <v>195</v>
      </c>
      <c r="E37" s="61" t="s">
        <v>196</v>
      </c>
      <c r="F37" s="61" t="s">
        <v>484</v>
      </c>
      <c r="G37" s="61" t="s">
        <v>374</v>
      </c>
      <c r="H37" s="63" t="s">
        <v>197</v>
      </c>
      <c r="I37" s="63" t="s">
        <v>186</v>
      </c>
      <c r="J37" s="63" t="s">
        <v>513</v>
      </c>
      <c r="K37" s="64">
        <v>202505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668165.67999999993</v>
      </c>
      <c r="AC37" s="16">
        <v>8285</v>
      </c>
      <c r="AD37" s="16">
        <v>8285</v>
      </c>
      <c r="AE37" s="16">
        <v>8285</v>
      </c>
      <c r="AF37" s="16">
        <v>8285</v>
      </c>
      <c r="AG37" s="16">
        <v>8285</v>
      </c>
      <c r="AH37" s="16">
        <v>8285</v>
      </c>
      <c r="AI37" s="16">
        <v>8285</v>
      </c>
      <c r="AJ37" s="3">
        <v>8504</v>
      </c>
      <c r="AK37" s="3">
        <v>8504</v>
      </c>
      <c r="AL37" s="3">
        <v>8504</v>
      </c>
      <c r="AM37" s="3">
        <v>8504</v>
      </c>
      <c r="AN37" s="3">
        <v>8504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</row>
    <row r="38" spans="1:71" x14ac:dyDescent="0.35">
      <c r="A38" s="15" t="s">
        <v>210</v>
      </c>
      <c r="B38" s="60" t="s">
        <v>514</v>
      </c>
      <c r="C38" s="61" t="s">
        <v>145</v>
      </c>
      <c r="D38" s="61" t="s">
        <v>189</v>
      </c>
      <c r="E38" s="61" t="s">
        <v>178</v>
      </c>
      <c r="F38" s="61" t="s">
        <v>482</v>
      </c>
      <c r="G38" s="61" t="s">
        <v>374</v>
      </c>
      <c r="H38" s="63" t="s">
        <v>181</v>
      </c>
      <c r="I38" s="63" t="s">
        <v>182</v>
      </c>
      <c r="J38" s="63" t="s">
        <v>190</v>
      </c>
      <c r="K38" s="64">
        <v>202512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2592121.2099999995</v>
      </c>
      <c r="AJ38" s="3">
        <v>82856</v>
      </c>
      <c r="AK38" s="3">
        <v>82856</v>
      </c>
      <c r="AL38" s="3">
        <v>82856</v>
      </c>
      <c r="AM38" s="3">
        <v>82856</v>
      </c>
      <c r="AN38" s="3">
        <v>82856</v>
      </c>
      <c r="AO38" s="3">
        <v>82856</v>
      </c>
      <c r="AP38" s="3">
        <v>82856</v>
      </c>
      <c r="AQ38" s="3">
        <v>82856</v>
      </c>
      <c r="AR38" s="3">
        <v>82856</v>
      </c>
      <c r="AS38" s="3">
        <v>82856</v>
      </c>
      <c r="AT38" s="3">
        <v>82856</v>
      </c>
      <c r="AU38" s="3">
        <v>82816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</row>
    <row r="39" spans="1:71" x14ac:dyDescent="0.35">
      <c r="A39" s="15" t="s">
        <v>210</v>
      </c>
      <c r="B39" s="60" t="s">
        <v>515</v>
      </c>
      <c r="C39" s="61" t="s">
        <v>145</v>
      </c>
      <c r="D39" s="61" t="s">
        <v>205</v>
      </c>
      <c r="E39" s="61" t="s">
        <v>178</v>
      </c>
      <c r="F39" s="61" t="s">
        <v>482</v>
      </c>
      <c r="G39" s="61" t="s">
        <v>374</v>
      </c>
      <c r="H39" s="63" t="s">
        <v>181</v>
      </c>
      <c r="I39" s="63" t="s">
        <v>186</v>
      </c>
      <c r="J39" s="63" t="s">
        <v>485</v>
      </c>
      <c r="K39" s="64">
        <v>202512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1578105.49</v>
      </c>
      <c r="AJ39" s="3">
        <v>33525</v>
      </c>
      <c r="AK39" s="3">
        <v>33525</v>
      </c>
      <c r="AL39" s="3">
        <v>33525</v>
      </c>
      <c r="AM39" s="3">
        <v>33525</v>
      </c>
      <c r="AN39" s="3">
        <v>33525</v>
      </c>
      <c r="AO39" s="3">
        <v>33525</v>
      </c>
      <c r="AP39" s="3">
        <v>33525</v>
      </c>
      <c r="AQ39" s="3">
        <v>33525</v>
      </c>
      <c r="AR39" s="3">
        <v>33525</v>
      </c>
      <c r="AS39" s="3">
        <v>33525</v>
      </c>
      <c r="AT39" s="3">
        <v>33525</v>
      </c>
      <c r="AU39" s="3">
        <v>33525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</row>
    <row r="40" spans="1:71" x14ac:dyDescent="0.35">
      <c r="A40" s="15" t="s">
        <v>210</v>
      </c>
      <c r="B40" s="60" t="s">
        <v>516</v>
      </c>
      <c r="C40" s="61" t="s">
        <v>145</v>
      </c>
      <c r="D40" s="61" t="s">
        <v>272</v>
      </c>
      <c r="E40" s="61" t="s">
        <v>178</v>
      </c>
      <c r="F40" s="61" t="s">
        <v>482</v>
      </c>
      <c r="G40" s="61" t="s">
        <v>374</v>
      </c>
      <c r="H40" s="63" t="s">
        <v>181</v>
      </c>
      <c r="I40" s="63" t="s">
        <v>182</v>
      </c>
      <c r="J40" s="63" t="s">
        <v>190</v>
      </c>
      <c r="K40" s="64">
        <v>202612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709396.54999999981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35">
      <c r="A41" s="15" t="s">
        <v>210</v>
      </c>
      <c r="B41" s="60" t="s">
        <v>517</v>
      </c>
      <c r="C41" s="61" t="s">
        <v>145</v>
      </c>
      <c r="D41" s="61" t="s">
        <v>272</v>
      </c>
      <c r="E41" s="61" t="s">
        <v>178</v>
      </c>
      <c r="F41" s="61" t="s">
        <v>482</v>
      </c>
      <c r="G41" s="61" t="s">
        <v>374</v>
      </c>
      <c r="H41" s="63" t="s">
        <v>181</v>
      </c>
      <c r="I41" s="63" t="s">
        <v>182</v>
      </c>
      <c r="J41" s="63" t="s">
        <v>190</v>
      </c>
      <c r="K41" s="64">
        <v>202612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635337.53999999992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35">
      <c r="A42" s="15" t="s">
        <v>210</v>
      </c>
      <c r="B42" s="60" t="s">
        <v>518</v>
      </c>
      <c r="C42" s="61" t="s">
        <v>145</v>
      </c>
      <c r="D42" s="61" t="s">
        <v>189</v>
      </c>
      <c r="E42" s="61" t="s">
        <v>178</v>
      </c>
      <c r="F42" s="61" t="s">
        <v>482</v>
      </c>
      <c r="G42" s="61" t="s">
        <v>374</v>
      </c>
      <c r="H42" s="63" t="s">
        <v>181</v>
      </c>
      <c r="I42" s="63" t="s">
        <v>182</v>
      </c>
      <c r="J42" s="63" t="s">
        <v>190</v>
      </c>
      <c r="K42" s="64">
        <v>202512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779477.12999999989</v>
      </c>
      <c r="AJ42" s="3">
        <v>16763</v>
      </c>
      <c r="AK42" s="3">
        <v>16763</v>
      </c>
      <c r="AL42" s="3">
        <v>16763</v>
      </c>
      <c r="AM42" s="3">
        <v>16763</v>
      </c>
      <c r="AN42" s="3">
        <v>16763</v>
      </c>
      <c r="AO42" s="3">
        <v>16763</v>
      </c>
      <c r="AP42" s="3">
        <v>16763</v>
      </c>
      <c r="AQ42" s="3">
        <v>16763</v>
      </c>
      <c r="AR42" s="3">
        <v>16763</v>
      </c>
      <c r="AS42" s="3">
        <v>16763</v>
      </c>
      <c r="AT42" s="3">
        <v>16763</v>
      </c>
      <c r="AU42" s="3">
        <v>16763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35">
      <c r="A43" s="15" t="s">
        <v>210</v>
      </c>
      <c r="B43" s="60" t="s">
        <v>519</v>
      </c>
      <c r="C43" s="61" t="s">
        <v>145</v>
      </c>
      <c r="D43" s="61" t="s">
        <v>146</v>
      </c>
      <c r="E43" s="61" t="s">
        <v>196</v>
      </c>
      <c r="F43" s="61" t="s">
        <v>520</v>
      </c>
      <c r="G43" s="61" t="s">
        <v>374</v>
      </c>
      <c r="H43" s="63" t="s">
        <v>197</v>
      </c>
      <c r="I43" s="63" t="s">
        <v>198</v>
      </c>
      <c r="J43" s="63" t="s">
        <v>505</v>
      </c>
      <c r="K43" s="64">
        <v>202701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1838247.5500000003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</row>
    <row r="44" spans="1:71" x14ac:dyDescent="0.35">
      <c r="A44" s="15" t="s">
        <v>210</v>
      </c>
      <c r="B44" s="60" t="s">
        <v>521</v>
      </c>
      <c r="C44" s="61" t="s">
        <v>145</v>
      </c>
      <c r="D44" s="61" t="s">
        <v>272</v>
      </c>
      <c r="E44" s="61" t="s">
        <v>178</v>
      </c>
      <c r="F44" s="61" t="s">
        <v>520</v>
      </c>
      <c r="G44" s="61" t="s">
        <v>374</v>
      </c>
      <c r="H44" s="63" t="s">
        <v>181</v>
      </c>
      <c r="I44" s="63" t="s">
        <v>182</v>
      </c>
      <c r="J44" s="63" t="s">
        <v>190</v>
      </c>
      <c r="K44" s="64">
        <v>202701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1050049.25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</row>
    <row r="45" spans="1:71" x14ac:dyDescent="0.35">
      <c r="A45" s="15" t="s">
        <v>210</v>
      </c>
      <c r="B45" s="60" t="s">
        <v>522</v>
      </c>
      <c r="C45" s="61" t="s">
        <v>145</v>
      </c>
      <c r="D45" s="61" t="s">
        <v>272</v>
      </c>
      <c r="E45" s="61" t="s">
        <v>178</v>
      </c>
      <c r="F45" s="61" t="s">
        <v>520</v>
      </c>
      <c r="G45" s="61" t="s">
        <v>374</v>
      </c>
      <c r="H45" s="63" t="s">
        <v>181</v>
      </c>
      <c r="I45" s="63" t="s">
        <v>182</v>
      </c>
      <c r="J45" s="63" t="s">
        <v>190</v>
      </c>
      <c r="K45" s="64">
        <v>202701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2625040.79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</row>
    <row r="46" spans="1:71" x14ac:dyDescent="0.35">
      <c r="A46" s="15" t="s">
        <v>210</v>
      </c>
      <c r="B46" s="60" t="s">
        <v>523</v>
      </c>
      <c r="C46" s="61" t="s">
        <v>145</v>
      </c>
      <c r="D46" s="61" t="s">
        <v>146</v>
      </c>
      <c r="E46" s="61" t="s">
        <v>178</v>
      </c>
      <c r="F46" s="61" t="s">
        <v>520</v>
      </c>
      <c r="G46" s="61" t="s">
        <v>374</v>
      </c>
      <c r="H46" s="63" t="s">
        <v>181</v>
      </c>
      <c r="I46" s="63" t="s">
        <v>182</v>
      </c>
      <c r="J46" s="63" t="s">
        <v>190</v>
      </c>
      <c r="K46" s="64">
        <v>202701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13125692.75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35">
      <c r="A47" s="15" t="s">
        <v>210</v>
      </c>
      <c r="B47" s="60" t="s">
        <v>524</v>
      </c>
      <c r="C47" s="61" t="s">
        <v>145</v>
      </c>
      <c r="D47" s="61" t="s">
        <v>272</v>
      </c>
      <c r="E47" s="61" t="s">
        <v>178</v>
      </c>
      <c r="F47" s="61" t="s">
        <v>520</v>
      </c>
      <c r="G47" s="61" t="s">
        <v>374</v>
      </c>
      <c r="H47" s="63" t="s">
        <v>181</v>
      </c>
      <c r="I47" s="63" t="s">
        <v>182</v>
      </c>
      <c r="J47" s="63" t="s">
        <v>190</v>
      </c>
      <c r="K47" s="64">
        <v>202701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1837543.2499999998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35">
      <c r="A48" s="15" t="s">
        <v>210</v>
      </c>
      <c r="B48" s="60" t="s">
        <v>525</v>
      </c>
      <c r="C48" s="61" t="s">
        <v>145</v>
      </c>
      <c r="D48" s="61" t="s">
        <v>272</v>
      </c>
      <c r="E48" s="61" t="s">
        <v>178</v>
      </c>
      <c r="F48" s="61" t="s">
        <v>520</v>
      </c>
      <c r="G48" s="61" t="s">
        <v>374</v>
      </c>
      <c r="H48" s="63" t="s">
        <v>181</v>
      </c>
      <c r="I48" s="63" t="s">
        <v>182</v>
      </c>
      <c r="J48" s="63" t="s">
        <v>190</v>
      </c>
      <c r="K48" s="64">
        <v>202701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1050049.25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</row>
    <row r="49" spans="1:71" x14ac:dyDescent="0.35">
      <c r="A49" s="15" t="s">
        <v>210</v>
      </c>
      <c r="B49" s="60" t="s">
        <v>526</v>
      </c>
      <c r="C49" s="61" t="s">
        <v>145</v>
      </c>
      <c r="D49" s="61" t="s">
        <v>272</v>
      </c>
      <c r="E49" s="61" t="s">
        <v>178</v>
      </c>
      <c r="F49" s="61" t="s">
        <v>520</v>
      </c>
      <c r="G49" s="61" t="s">
        <v>374</v>
      </c>
      <c r="H49" s="63" t="s">
        <v>181</v>
      </c>
      <c r="I49" s="63" t="s">
        <v>182</v>
      </c>
      <c r="J49" s="63" t="s">
        <v>190</v>
      </c>
      <c r="K49" s="64">
        <v>202701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1837543.2499999998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35">
      <c r="A50" s="15" t="s">
        <v>210</v>
      </c>
      <c r="B50" s="60" t="s">
        <v>527</v>
      </c>
      <c r="C50" s="61" t="s">
        <v>145</v>
      </c>
      <c r="D50" s="61" t="s">
        <v>272</v>
      </c>
      <c r="E50" s="61" t="s">
        <v>178</v>
      </c>
      <c r="F50" s="61" t="s">
        <v>520</v>
      </c>
      <c r="G50" s="61" t="s">
        <v>374</v>
      </c>
      <c r="H50" s="63" t="s">
        <v>181</v>
      </c>
      <c r="I50" s="63" t="s">
        <v>182</v>
      </c>
      <c r="J50" s="63" t="s">
        <v>190</v>
      </c>
      <c r="K50" s="64">
        <v>202701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1050049.25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35">
      <c r="A51" s="15" t="s">
        <v>210</v>
      </c>
      <c r="B51" s="60" t="s">
        <v>528</v>
      </c>
      <c r="C51" s="61" t="s">
        <v>145</v>
      </c>
      <c r="D51" s="61" t="s">
        <v>272</v>
      </c>
      <c r="E51" s="61" t="s">
        <v>178</v>
      </c>
      <c r="F51" s="61" t="s">
        <v>520</v>
      </c>
      <c r="G51" s="61" t="s">
        <v>374</v>
      </c>
      <c r="H51" s="63" t="s">
        <v>181</v>
      </c>
      <c r="I51" s="63" t="s">
        <v>182</v>
      </c>
      <c r="J51" s="63" t="s">
        <v>190</v>
      </c>
      <c r="K51" s="64">
        <v>202701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1837543.2499999998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</row>
    <row r="53" spans="1:71" ht="15" thickBot="1" x14ac:dyDescent="0.4">
      <c r="J53" s="52" t="s">
        <v>153</v>
      </c>
      <c r="K53" s="65" t="s">
        <v>154</v>
      </c>
      <c r="L53" s="55">
        <f t="shared" ref="L53:AQ53" si="3">SUM(L16:L52)</f>
        <v>0</v>
      </c>
      <c r="M53" s="55">
        <f t="shared" si="3"/>
        <v>0</v>
      </c>
      <c r="N53" s="55">
        <f t="shared" si="3"/>
        <v>0</v>
      </c>
      <c r="O53" s="55">
        <f t="shared" si="3"/>
        <v>138111.85</v>
      </c>
      <c r="P53" s="55">
        <f t="shared" si="3"/>
        <v>0</v>
      </c>
      <c r="Q53" s="55">
        <f t="shared" si="3"/>
        <v>0</v>
      </c>
      <c r="R53" s="55">
        <f t="shared" si="3"/>
        <v>0</v>
      </c>
      <c r="S53" s="55">
        <f t="shared" si="3"/>
        <v>0</v>
      </c>
      <c r="T53" s="55">
        <f t="shared" si="3"/>
        <v>0</v>
      </c>
      <c r="U53" s="55">
        <f t="shared" si="3"/>
        <v>0</v>
      </c>
      <c r="V53" s="55">
        <f t="shared" si="3"/>
        <v>0</v>
      </c>
      <c r="W53" s="55">
        <f t="shared" si="3"/>
        <v>0</v>
      </c>
      <c r="X53" s="55">
        <f t="shared" si="3"/>
        <v>0</v>
      </c>
      <c r="Y53" s="55">
        <f t="shared" si="3"/>
        <v>0</v>
      </c>
      <c r="Z53" s="55">
        <f t="shared" si="3"/>
        <v>0</v>
      </c>
      <c r="AA53" s="55">
        <f t="shared" si="3"/>
        <v>0</v>
      </c>
      <c r="AB53" s="55">
        <f t="shared" si="3"/>
        <v>22191390.119999997</v>
      </c>
      <c r="AC53" s="55">
        <f t="shared" si="3"/>
        <v>462268</v>
      </c>
      <c r="AD53" s="55">
        <f t="shared" si="3"/>
        <v>462267.99999999994</v>
      </c>
      <c r="AE53" s="55">
        <f t="shared" si="3"/>
        <v>462268</v>
      </c>
      <c r="AF53" s="55">
        <f t="shared" si="3"/>
        <v>462268</v>
      </c>
      <c r="AG53" s="55">
        <f t="shared" si="3"/>
        <v>462268</v>
      </c>
      <c r="AH53" s="55">
        <f t="shared" si="3"/>
        <v>462268</v>
      </c>
      <c r="AI53" s="55">
        <f t="shared" si="3"/>
        <v>5635224.4099999992</v>
      </c>
      <c r="AJ53" s="94">
        <f t="shared" si="3"/>
        <v>607629</v>
      </c>
      <c r="AK53" s="94">
        <f t="shared" si="3"/>
        <v>607629</v>
      </c>
      <c r="AL53" s="94">
        <f t="shared" si="3"/>
        <v>607629</v>
      </c>
      <c r="AM53" s="94">
        <f t="shared" si="3"/>
        <v>607629</v>
      </c>
      <c r="AN53" s="94">
        <f t="shared" si="3"/>
        <v>2912965.62</v>
      </c>
      <c r="AO53" s="94">
        <f t="shared" si="3"/>
        <v>133144</v>
      </c>
      <c r="AP53" s="94">
        <f t="shared" si="3"/>
        <v>133144</v>
      </c>
      <c r="AQ53" s="94">
        <f t="shared" si="3"/>
        <v>133144</v>
      </c>
      <c r="AR53" s="94">
        <f t="shared" ref="AR53:BS53" si="4">SUM(AR16:AR52)</f>
        <v>133144</v>
      </c>
      <c r="AS53" s="94">
        <f t="shared" si="4"/>
        <v>133144</v>
      </c>
      <c r="AT53" s="94">
        <f t="shared" si="4"/>
        <v>133144</v>
      </c>
      <c r="AU53" s="94">
        <f t="shared" si="4"/>
        <v>1477838.0899999999</v>
      </c>
      <c r="AV53" s="94">
        <f t="shared" si="4"/>
        <v>26251758.59</v>
      </c>
      <c r="AW53" s="94">
        <f t="shared" si="4"/>
        <v>0</v>
      </c>
      <c r="AX53" s="94">
        <f t="shared" si="4"/>
        <v>0</v>
      </c>
      <c r="AY53" s="94">
        <f t="shared" si="4"/>
        <v>0</v>
      </c>
      <c r="AZ53" s="94">
        <f t="shared" si="4"/>
        <v>0</v>
      </c>
      <c r="BA53" s="94">
        <f t="shared" si="4"/>
        <v>0</v>
      </c>
      <c r="BB53" s="94">
        <f t="shared" si="4"/>
        <v>0</v>
      </c>
      <c r="BC53" s="94">
        <f t="shared" si="4"/>
        <v>0</v>
      </c>
      <c r="BD53" s="94">
        <f t="shared" si="4"/>
        <v>0</v>
      </c>
      <c r="BE53" s="94">
        <f t="shared" si="4"/>
        <v>0</v>
      </c>
      <c r="BF53" s="94">
        <f t="shared" si="4"/>
        <v>0</v>
      </c>
      <c r="BG53" s="94">
        <f t="shared" si="4"/>
        <v>0</v>
      </c>
      <c r="BH53" s="94">
        <f t="shared" si="4"/>
        <v>0</v>
      </c>
      <c r="BI53" s="94">
        <f t="shared" si="4"/>
        <v>0</v>
      </c>
      <c r="BJ53" s="94">
        <f t="shared" si="4"/>
        <v>0</v>
      </c>
      <c r="BK53" s="94">
        <f t="shared" si="4"/>
        <v>0</v>
      </c>
      <c r="BL53" s="94">
        <f t="shared" si="4"/>
        <v>0</v>
      </c>
      <c r="BM53" s="94">
        <f t="shared" si="4"/>
        <v>0</v>
      </c>
      <c r="BN53" s="94">
        <f t="shared" si="4"/>
        <v>0</v>
      </c>
      <c r="BO53" s="94">
        <f t="shared" si="4"/>
        <v>0</v>
      </c>
      <c r="BP53" s="94">
        <f t="shared" si="4"/>
        <v>0</v>
      </c>
      <c r="BQ53" s="94">
        <f t="shared" si="4"/>
        <v>0</v>
      </c>
      <c r="BR53" s="94">
        <f t="shared" si="4"/>
        <v>0</v>
      </c>
      <c r="BS53" s="94">
        <f t="shared" si="4"/>
        <v>0</v>
      </c>
    </row>
    <row r="54" spans="1:71" ht="15.5" thickTop="1" thickBot="1" x14ac:dyDescent="0.4">
      <c r="J54" s="52" t="s">
        <v>153</v>
      </c>
      <c r="K54" s="65" t="s">
        <v>155</v>
      </c>
      <c r="L54" s="66">
        <f>L53</f>
        <v>0</v>
      </c>
      <c r="M54" s="66">
        <f>L54+M53</f>
        <v>0</v>
      </c>
      <c r="N54" s="66">
        <f t="shared" ref="N54:BS54" si="5">M54+N53</f>
        <v>0</v>
      </c>
      <c r="O54" s="66">
        <f t="shared" si="5"/>
        <v>138111.85</v>
      </c>
      <c r="P54" s="66">
        <f t="shared" si="5"/>
        <v>138111.85</v>
      </c>
      <c r="Q54" s="66">
        <f t="shared" si="5"/>
        <v>138111.85</v>
      </c>
      <c r="R54" s="66">
        <f t="shared" si="5"/>
        <v>138111.85</v>
      </c>
      <c r="S54" s="66">
        <f t="shared" si="5"/>
        <v>138111.85</v>
      </c>
      <c r="T54" s="66">
        <f t="shared" si="5"/>
        <v>138111.85</v>
      </c>
      <c r="U54" s="66">
        <f t="shared" si="5"/>
        <v>138111.85</v>
      </c>
      <c r="V54" s="66">
        <f t="shared" si="5"/>
        <v>138111.85</v>
      </c>
      <c r="W54" s="66">
        <f t="shared" si="5"/>
        <v>138111.85</v>
      </c>
      <c r="X54" s="66">
        <f t="shared" si="5"/>
        <v>138111.85</v>
      </c>
      <c r="Y54" s="66">
        <f t="shared" si="5"/>
        <v>138111.85</v>
      </c>
      <c r="Z54" s="66">
        <f t="shared" si="5"/>
        <v>138111.85</v>
      </c>
      <c r="AA54" s="66">
        <f t="shared" si="5"/>
        <v>138111.85</v>
      </c>
      <c r="AB54" s="66">
        <f t="shared" si="5"/>
        <v>22329501.969999999</v>
      </c>
      <c r="AC54" s="66">
        <f t="shared" si="5"/>
        <v>22791769.969999999</v>
      </c>
      <c r="AD54" s="66">
        <f t="shared" si="5"/>
        <v>23254037.969999999</v>
      </c>
      <c r="AE54" s="66">
        <f t="shared" si="5"/>
        <v>23716305.969999999</v>
      </c>
      <c r="AF54" s="66">
        <f t="shared" si="5"/>
        <v>24178573.969999999</v>
      </c>
      <c r="AG54" s="66">
        <f t="shared" si="5"/>
        <v>24640841.969999999</v>
      </c>
      <c r="AH54" s="66">
        <f t="shared" si="5"/>
        <v>25103109.969999999</v>
      </c>
      <c r="AI54" s="66">
        <f t="shared" si="5"/>
        <v>30738334.379999999</v>
      </c>
      <c r="AJ54" s="97">
        <f t="shared" si="5"/>
        <v>31345963.379999999</v>
      </c>
      <c r="AK54" s="97">
        <f t="shared" si="5"/>
        <v>31953592.379999999</v>
      </c>
      <c r="AL54" s="97">
        <f t="shared" si="5"/>
        <v>32561221.379999999</v>
      </c>
      <c r="AM54" s="97">
        <f t="shared" si="5"/>
        <v>33168850.379999999</v>
      </c>
      <c r="AN54" s="97">
        <f t="shared" si="5"/>
        <v>36081816</v>
      </c>
      <c r="AO54" s="97">
        <f t="shared" si="5"/>
        <v>36214960</v>
      </c>
      <c r="AP54" s="97">
        <f t="shared" si="5"/>
        <v>36348104</v>
      </c>
      <c r="AQ54" s="97">
        <f t="shared" si="5"/>
        <v>36481248</v>
      </c>
      <c r="AR54" s="97">
        <f t="shared" si="5"/>
        <v>36614392</v>
      </c>
      <c r="AS54" s="97">
        <f t="shared" si="5"/>
        <v>36747536</v>
      </c>
      <c r="AT54" s="97">
        <f t="shared" si="5"/>
        <v>36880680</v>
      </c>
      <c r="AU54" s="97">
        <f t="shared" si="5"/>
        <v>38358518.090000004</v>
      </c>
      <c r="AV54" s="97">
        <f t="shared" si="5"/>
        <v>64610276.680000007</v>
      </c>
      <c r="AW54" s="97">
        <f t="shared" si="5"/>
        <v>64610276.680000007</v>
      </c>
      <c r="AX54" s="97">
        <f t="shared" si="5"/>
        <v>64610276.680000007</v>
      </c>
      <c r="AY54" s="97">
        <f t="shared" si="5"/>
        <v>64610276.680000007</v>
      </c>
      <c r="AZ54" s="97">
        <f t="shared" si="5"/>
        <v>64610276.680000007</v>
      </c>
      <c r="BA54" s="97">
        <f t="shared" si="5"/>
        <v>64610276.680000007</v>
      </c>
      <c r="BB54" s="97">
        <f t="shared" si="5"/>
        <v>64610276.680000007</v>
      </c>
      <c r="BC54" s="97">
        <f t="shared" si="5"/>
        <v>64610276.680000007</v>
      </c>
      <c r="BD54" s="97">
        <f t="shared" si="5"/>
        <v>64610276.680000007</v>
      </c>
      <c r="BE54" s="97">
        <f t="shared" si="5"/>
        <v>64610276.680000007</v>
      </c>
      <c r="BF54" s="97">
        <f t="shared" si="5"/>
        <v>64610276.680000007</v>
      </c>
      <c r="BG54" s="97">
        <f t="shared" si="5"/>
        <v>64610276.680000007</v>
      </c>
      <c r="BH54" s="97">
        <f t="shared" si="5"/>
        <v>64610276.680000007</v>
      </c>
      <c r="BI54" s="97">
        <f t="shared" si="5"/>
        <v>64610276.680000007</v>
      </c>
      <c r="BJ54" s="97">
        <f t="shared" si="5"/>
        <v>64610276.680000007</v>
      </c>
      <c r="BK54" s="97">
        <f t="shared" si="5"/>
        <v>64610276.680000007</v>
      </c>
      <c r="BL54" s="97">
        <f t="shared" si="5"/>
        <v>64610276.680000007</v>
      </c>
      <c r="BM54" s="97">
        <f t="shared" si="5"/>
        <v>64610276.680000007</v>
      </c>
      <c r="BN54" s="97">
        <f t="shared" si="5"/>
        <v>64610276.680000007</v>
      </c>
      <c r="BO54" s="97">
        <f t="shared" si="5"/>
        <v>64610276.680000007</v>
      </c>
      <c r="BP54" s="97">
        <f t="shared" si="5"/>
        <v>64610276.680000007</v>
      </c>
      <c r="BQ54" s="97">
        <f t="shared" si="5"/>
        <v>64610276.680000007</v>
      </c>
      <c r="BR54" s="97">
        <f t="shared" si="5"/>
        <v>64610276.680000007</v>
      </c>
      <c r="BS54" s="97">
        <f t="shared" si="5"/>
        <v>64610276.680000007</v>
      </c>
    </row>
    <row r="55" spans="1:71" ht="15" thickTop="1" x14ac:dyDescent="0.35"/>
    <row r="57" spans="1:71" x14ac:dyDescent="0.35">
      <c r="A57" s="56" t="s">
        <v>164</v>
      </c>
      <c r="B57" s="56" t="s">
        <v>134</v>
      </c>
      <c r="C57" s="56" t="s">
        <v>135</v>
      </c>
      <c r="D57" s="56" t="s">
        <v>136</v>
      </c>
      <c r="E57" s="56">
        <v>300</v>
      </c>
      <c r="F57" s="56" t="s">
        <v>137</v>
      </c>
      <c r="G57" s="56" t="s">
        <v>418</v>
      </c>
      <c r="H57" s="56" t="s">
        <v>139</v>
      </c>
      <c r="I57" s="56" t="s">
        <v>140</v>
      </c>
      <c r="J57" s="56" t="s">
        <v>141</v>
      </c>
      <c r="K57" s="67" t="s">
        <v>156</v>
      </c>
      <c r="L57" s="59">
        <v>202401</v>
      </c>
      <c r="M57" s="59">
        <v>202402</v>
      </c>
      <c r="N57" s="59">
        <v>202403</v>
      </c>
      <c r="O57" s="59">
        <v>202404</v>
      </c>
      <c r="P57" s="59">
        <v>202405</v>
      </c>
      <c r="Q57" s="59">
        <v>202406</v>
      </c>
      <c r="R57" s="59">
        <v>202407</v>
      </c>
      <c r="S57" s="59">
        <v>202408</v>
      </c>
      <c r="T57" s="59">
        <v>202409</v>
      </c>
      <c r="U57" s="59">
        <v>202410</v>
      </c>
      <c r="V57" s="59">
        <v>202411</v>
      </c>
      <c r="W57" s="59">
        <v>202412</v>
      </c>
      <c r="X57" s="59">
        <v>202501</v>
      </c>
      <c r="Y57" s="59">
        <v>202502</v>
      </c>
      <c r="Z57" s="59">
        <v>202503</v>
      </c>
      <c r="AA57" s="59">
        <v>202504</v>
      </c>
      <c r="AB57" s="59">
        <v>202505</v>
      </c>
      <c r="AC57" s="59">
        <v>202506</v>
      </c>
      <c r="AD57" s="59">
        <v>202507</v>
      </c>
      <c r="AE57" s="59">
        <v>202508</v>
      </c>
      <c r="AF57" s="59">
        <v>202509</v>
      </c>
      <c r="AG57" s="59">
        <v>202510</v>
      </c>
      <c r="AH57" s="59">
        <v>202511</v>
      </c>
      <c r="AI57" s="59">
        <v>202512</v>
      </c>
      <c r="AJ57" s="95">
        <v>202601</v>
      </c>
      <c r="AK57" s="95">
        <v>202602</v>
      </c>
      <c r="AL57" s="95">
        <v>202603</v>
      </c>
      <c r="AM57" s="95">
        <v>202604</v>
      </c>
      <c r="AN57" s="95">
        <v>202605</v>
      </c>
      <c r="AO57" s="95">
        <v>202606</v>
      </c>
      <c r="AP57" s="95">
        <v>202607</v>
      </c>
      <c r="AQ57" s="95">
        <v>202608</v>
      </c>
      <c r="AR57" s="95">
        <v>202609</v>
      </c>
      <c r="AS57" s="95">
        <v>202610</v>
      </c>
      <c r="AT57" s="95">
        <v>202611</v>
      </c>
      <c r="AU57" s="95">
        <v>202612</v>
      </c>
      <c r="AV57" s="95">
        <v>202701</v>
      </c>
      <c r="AW57" s="95">
        <v>202702</v>
      </c>
      <c r="AX57" s="95">
        <v>202703</v>
      </c>
      <c r="AY57" s="95">
        <v>202704</v>
      </c>
      <c r="AZ57" s="95">
        <v>202705</v>
      </c>
      <c r="BA57" s="95">
        <v>202706</v>
      </c>
      <c r="BB57" s="95">
        <v>202707</v>
      </c>
      <c r="BC57" s="95">
        <v>202708</v>
      </c>
      <c r="BD57" s="95">
        <v>202709</v>
      </c>
      <c r="BE57" s="95">
        <v>202710</v>
      </c>
      <c r="BF57" s="95">
        <v>202711</v>
      </c>
      <c r="BG57" s="95">
        <v>202712</v>
      </c>
      <c r="BH57" s="95">
        <v>202801</v>
      </c>
      <c r="BI57" s="95">
        <v>202802</v>
      </c>
      <c r="BJ57" s="95">
        <v>202803</v>
      </c>
      <c r="BK57" s="95">
        <v>202804</v>
      </c>
      <c r="BL57" s="95">
        <v>202805</v>
      </c>
      <c r="BM57" s="95">
        <v>202806</v>
      </c>
      <c r="BN57" s="95">
        <v>202807</v>
      </c>
      <c r="BO57" s="95">
        <v>202808</v>
      </c>
      <c r="BP57" s="95">
        <v>202809</v>
      </c>
      <c r="BQ57" s="95">
        <v>202810</v>
      </c>
      <c r="BR57" s="95">
        <v>202811</v>
      </c>
      <c r="BS57" s="95">
        <v>202812</v>
      </c>
    </row>
    <row r="58" spans="1:71" x14ac:dyDescent="0.35">
      <c r="A58" s="15" t="str">
        <f t="shared" ref="A58:J58" si="6">A16</f>
        <v>Standard Close</v>
      </c>
      <c r="B58" s="15" t="str">
        <f t="shared" si="6"/>
        <v>A2833428</v>
      </c>
      <c r="C58" s="15" t="str">
        <f t="shared" si="6"/>
        <v>Base Rates</v>
      </c>
      <c r="D58" s="15" t="str">
        <f t="shared" si="6"/>
        <v>ED-Transmission-Line-69 kV</v>
      </c>
      <c r="E58" s="15" t="str">
        <f t="shared" si="6"/>
        <v>T</v>
      </c>
      <c r="F58" s="15" t="str">
        <f t="shared" si="6"/>
        <v>NEW-14803</v>
      </c>
      <c r="G58" s="15" t="str">
        <f t="shared" si="6"/>
        <v>open</v>
      </c>
      <c r="H58" s="15" t="str">
        <f t="shared" si="6"/>
        <v>Electric Transmission Plant</v>
      </c>
      <c r="I58" s="15" t="str">
        <f t="shared" si="6"/>
        <v>Transmission Lines</v>
      </c>
      <c r="J58" s="15" t="str">
        <f t="shared" si="6"/>
        <v>230 KV TRANS LINES</v>
      </c>
      <c r="K58" s="68">
        <v>0</v>
      </c>
      <c r="L58" s="16">
        <f t="shared" ref="L58:AQ58" si="7">K58+L16</f>
        <v>0</v>
      </c>
      <c r="M58" s="16">
        <f t="shared" si="7"/>
        <v>0</v>
      </c>
      <c r="N58" s="16">
        <f t="shared" si="7"/>
        <v>0</v>
      </c>
      <c r="O58" s="16">
        <f t="shared" si="7"/>
        <v>0</v>
      </c>
      <c r="P58" s="16">
        <f t="shared" si="7"/>
        <v>0</v>
      </c>
      <c r="Q58" s="16">
        <f t="shared" si="7"/>
        <v>0</v>
      </c>
      <c r="R58" s="16">
        <f t="shared" si="7"/>
        <v>0</v>
      </c>
      <c r="S58" s="16">
        <f t="shared" si="7"/>
        <v>0</v>
      </c>
      <c r="T58" s="16">
        <f t="shared" si="7"/>
        <v>0</v>
      </c>
      <c r="U58" s="16">
        <f t="shared" si="7"/>
        <v>0</v>
      </c>
      <c r="V58" s="16">
        <f t="shared" si="7"/>
        <v>0</v>
      </c>
      <c r="W58" s="16">
        <f t="shared" si="7"/>
        <v>0</v>
      </c>
      <c r="X58" s="16">
        <f t="shared" si="7"/>
        <v>0</v>
      </c>
      <c r="Y58" s="16">
        <f t="shared" si="7"/>
        <v>0</v>
      </c>
      <c r="Z58" s="16">
        <f t="shared" si="7"/>
        <v>0</v>
      </c>
      <c r="AA58" s="16">
        <f t="shared" si="7"/>
        <v>0</v>
      </c>
      <c r="AB58" s="16">
        <f t="shared" si="7"/>
        <v>0</v>
      </c>
      <c r="AC58" s="16">
        <f t="shared" si="7"/>
        <v>0</v>
      </c>
      <c r="AD58" s="16">
        <f t="shared" si="7"/>
        <v>0</v>
      </c>
      <c r="AE58" s="16">
        <f t="shared" si="7"/>
        <v>0</v>
      </c>
      <c r="AF58" s="16">
        <f t="shared" si="7"/>
        <v>0</v>
      </c>
      <c r="AG58" s="16">
        <f t="shared" si="7"/>
        <v>0</v>
      </c>
      <c r="AH58" s="16">
        <f t="shared" si="7"/>
        <v>0</v>
      </c>
      <c r="AI58" s="16">
        <f t="shared" si="7"/>
        <v>223280.58000000007</v>
      </c>
      <c r="AJ58" s="3">
        <f t="shared" si="7"/>
        <v>223280.58000000007</v>
      </c>
      <c r="AK58" s="3">
        <f t="shared" si="7"/>
        <v>223280.58000000007</v>
      </c>
      <c r="AL58" s="3">
        <f t="shared" si="7"/>
        <v>223280.58000000007</v>
      </c>
      <c r="AM58" s="3">
        <f t="shared" si="7"/>
        <v>223280.58000000007</v>
      </c>
      <c r="AN58" s="3">
        <f t="shared" si="7"/>
        <v>223280.58000000007</v>
      </c>
      <c r="AO58" s="3">
        <f t="shared" si="7"/>
        <v>223280.58000000007</v>
      </c>
      <c r="AP58" s="3">
        <f t="shared" si="7"/>
        <v>223280.58000000007</v>
      </c>
      <c r="AQ58" s="3">
        <f t="shared" si="7"/>
        <v>223280.58000000007</v>
      </c>
      <c r="AR58" s="3">
        <f t="shared" ref="AR58:BS58" si="8">AQ58+AR16</f>
        <v>223280.58000000007</v>
      </c>
      <c r="AS58" s="3">
        <f t="shared" si="8"/>
        <v>223280.58000000007</v>
      </c>
      <c r="AT58" s="3">
        <f t="shared" si="8"/>
        <v>223280.58000000007</v>
      </c>
      <c r="AU58" s="3">
        <f t="shared" si="8"/>
        <v>223280.58000000007</v>
      </c>
      <c r="AV58" s="3">
        <f t="shared" si="8"/>
        <v>223280.58000000007</v>
      </c>
      <c r="AW58" s="3">
        <f t="shared" si="8"/>
        <v>223280.58000000007</v>
      </c>
      <c r="AX58" s="3">
        <f t="shared" si="8"/>
        <v>223280.58000000007</v>
      </c>
      <c r="AY58" s="3">
        <f t="shared" si="8"/>
        <v>223280.58000000007</v>
      </c>
      <c r="AZ58" s="3">
        <f t="shared" si="8"/>
        <v>223280.58000000007</v>
      </c>
      <c r="BA58" s="3">
        <f t="shared" si="8"/>
        <v>223280.58000000007</v>
      </c>
      <c r="BB58" s="3">
        <f t="shared" si="8"/>
        <v>223280.58000000007</v>
      </c>
      <c r="BC58" s="3">
        <f t="shared" si="8"/>
        <v>223280.58000000007</v>
      </c>
      <c r="BD58" s="3">
        <f t="shared" si="8"/>
        <v>223280.58000000007</v>
      </c>
      <c r="BE58" s="3">
        <f t="shared" si="8"/>
        <v>223280.58000000007</v>
      </c>
      <c r="BF58" s="3">
        <f t="shared" si="8"/>
        <v>223280.58000000007</v>
      </c>
      <c r="BG58" s="3">
        <f t="shared" si="8"/>
        <v>223280.58000000007</v>
      </c>
      <c r="BH58" s="3">
        <f t="shared" si="8"/>
        <v>223280.58000000007</v>
      </c>
      <c r="BI58" s="3">
        <f t="shared" si="8"/>
        <v>223280.58000000007</v>
      </c>
      <c r="BJ58" s="3">
        <f t="shared" si="8"/>
        <v>223280.58000000007</v>
      </c>
      <c r="BK58" s="3">
        <f t="shared" si="8"/>
        <v>223280.58000000007</v>
      </c>
      <c r="BL58" s="3">
        <f t="shared" si="8"/>
        <v>223280.58000000007</v>
      </c>
      <c r="BM58" s="3">
        <f t="shared" si="8"/>
        <v>223280.58000000007</v>
      </c>
      <c r="BN58" s="3">
        <f t="shared" si="8"/>
        <v>223280.58000000007</v>
      </c>
      <c r="BO58" s="3">
        <f t="shared" si="8"/>
        <v>223280.58000000007</v>
      </c>
      <c r="BP58" s="3">
        <f t="shared" si="8"/>
        <v>223280.58000000007</v>
      </c>
      <c r="BQ58" s="3">
        <f t="shared" si="8"/>
        <v>223280.58000000007</v>
      </c>
      <c r="BR58" s="3">
        <f t="shared" si="8"/>
        <v>223280.58000000007</v>
      </c>
      <c r="BS58" s="3">
        <f t="shared" si="8"/>
        <v>223280.58000000007</v>
      </c>
    </row>
    <row r="59" spans="1:71" x14ac:dyDescent="0.35">
      <c r="A59" s="15" t="str">
        <f t="shared" ref="A59:J74" si="9">A17</f>
        <v>Standard Close</v>
      </c>
      <c r="B59" s="15" t="str">
        <f t="shared" si="9"/>
        <v>A2876531</v>
      </c>
      <c r="C59" s="15" t="str">
        <f t="shared" si="9"/>
        <v>Base Rates</v>
      </c>
      <c r="D59" s="15" t="str">
        <f t="shared" si="9"/>
        <v/>
      </c>
      <c r="E59" s="15" t="str">
        <f t="shared" si="9"/>
        <v>D</v>
      </c>
      <c r="F59" s="15" t="str">
        <f t="shared" si="9"/>
        <v>NEW-13543</v>
      </c>
      <c r="G59" s="15" t="str">
        <f t="shared" si="9"/>
        <v>open</v>
      </c>
      <c r="H59" s="15" t="str">
        <f t="shared" si="9"/>
        <v>Electric Transmission Plant</v>
      </c>
      <c r="I59" s="15" t="str">
        <f t="shared" si="9"/>
        <v>Transmission Substation</v>
      </c>
      <c r="J59" s="15" t="str">
        <f t="shared" si="9"/>
        <v>497T-CR 672 SUBSTATION</v>
      </c>
      <c r="K59" s="68">
        <v>0</v>
      </c>
      <c r="L59" s="16">
        <f>K59+L17</f>
        <v>0</v>
      </c>
      <c r="M59" s="16">
        <f t="shared" ref="M59:BS63" si="10">L59+M17</f>
        <v>0</v>
      </c>
      <c r="N59" s="16">
        <f t="shared" si="10"/>
        <v>0</v>
      </c>
      <c r="O59" s="16">
        <f t="shared" si="10"/>
        <v>0</v>
      </c>
      <c r="P59" s="16">
        <f t="shared" si="10"/>
        <v>0</v>
      </c>
      <c r="Q59" s="16">
        <f t="shared" si="10"/>
        <v>0</v>
      </c>
      <c r="R59" s="16">
        <f t="shared" si="10"/>
        <v>0</v>
      </c>
      <c r="S59" s="16">
        <f t="shared" si="10"/>
        <v>0</v>
      </c>
      <c r="T59" s="16">
        <f t="shared" si="10"/>
        <v>0</v>
      </c>
      <c r="U59" s="16">
        <f t="shared" si="10"/>
        <v>0</v>
      </c>
      <c r="V59" s="16">
        <f t="shared" si="10"/>
        <v>0</v>
      </c>
      <c r="W59" s="16">
        <f t="shared" si="10"/>
        <v>0</v>
      </c>
      <c r="X59" s="16">
        <f t="shared" si="10"/>
        <v>0</v>
      </c>
      <c r="Y59" s="16">
        <f t="shared" si="10"/>
        <v>0</v>
      </c>
      <c r="Z59" s="16">
        <f t="shared" si="10"/>
        <v>0</v>
      </c>
      <c r="AA59" s="16">
        <f t="shared" si="10"/>
        <v>0</v>
      </c>
      <c r="AB59" s="16">
        <f t="shared" si="10"/>
        <v>28667.450000000004</v>
      </c>
      <c r="AC59" s="16">
        <f t="shared" si="10"/>
        <v>28667.450000000004</v>
      </c>
      <c r="AD59" s="16">
        <f t="shared" si="10"/>
        <v>28667.450000000004</v>
      </c>
      <c r="AE59" s="16">
        <f t="shared" si="10"/>
        <v>28667.450000000004</v>
      </c>
      <c r="AF59" s="16">
        <f t="shared" si="10"/>
        <v>28667.450000000004</v>
      </c>
      <c r="AG59" s="16">
        <f t="shared" si="10"/>
        <v>28667.450000000004</v>
      </c>
      <c r="AH59" s="16">
        <f t="shared" si="10"/>
        <v>28667.450000000004</v>
      </c>
      <c r="AI59" s="16">
        <f t="shared" si="10"/>
        <v>28667.450000000004</v>
      </c>
      <c r="AJ59" s="3">
        <f t="shared" si="10"/>
        <v>28667.450000000004</v>
      </c>
      <c r="AK59" s="3">
        <f t="shared" si="10"/>
        <v>28667.450000000004</v>
      </c>
      <c r="AL59" s="3">
        <f t="shared" si="10"/>
        <v>28667.450000000004</v>
      </c>
      <c r="AM59" s="3">
        <f t="shared" si="10"/>
        <v>28667.450000000004</v>
      </c>
      <c r="AN59" s="3">
        <f t="shared" si="10"/>
        <v>28667.450000000004</v>
      </c>
      <c r="AO59" s="3">
        <f t="shared" si="10"/>
        <v>28667.450000000004</v>
      </c>
      <c r="AP59" s="3">
        <f t="shared" si="10"/>
        <v>28667.450000000004</v>
      </c>
      <c r="AQ59" s="3">
        <f t="shared" si="10"/>
        <v>28667.450000000004</v>
      </c>
      <c r="AR59" s="3">
        <f t="shared" si="10"/>
        <v>28667.450000000004</v>
      </c>
      <c r="AS59" s="3">
        <f t="shared" si="10"/>
        <v>28667.450000000004</v>
      </c>
      <c r="AT59" s="3">
        <f t="shared" si="10"/>
        <v>28667.450000000004</v>
      </c>
      <c r="AU59" s="3">
        <f t="shared" si="10"/>
        <v>28667.450000000004</v>
      </c>
      <c r="AV59" s="3">
        <f t="shared" si="10"/>
        <v>28667.450000000004</v>
      </c>
      <c r="AW59" s="3">
        <f t="shared" si="10"/>
        <v>28667.450000000004</v>
      </c>
      <c r="AX59" s="3">
        <f t="shared" si="10"/>
        <v>28667.450000000004</v>
      </c>
      <c r="AY59" s="3">
        <f t="shared" si="10"/>
        <v>28667.450000000004</v>
      </c>
      <c r="AZ59" s="3">
        <f t="shared" si="10"/>
        <v>28667.450000000004</v>
      </c>
      <c r="BA59" s="3">
        <f t="shared" si="10"/>
        <v>28667.450000000004</v>
      </c>
      <c r="BB59" s="3">
        <f t="shared" si="10"/>
        <v>28667.450000000004</v>
      </c>
      <c r="BC59" s="3">
        <f t="shared" si="10"/>
        <v>28667.450000000004</v>
      </c>
      <c r="BD59" s="3">
        <f t="shared" si="10"/>
        <v>28667.450000000004</v>
      </c>
      <c r="BE59" s="3">
        <f t="shared" si="10"/>
        <v>28667.450000000004</v>
      </c>
      <c r="BF59" s="3">
        <f t="shared" si="10"/>
        <v>28667.450000000004</v>
      </c>
      <c r="BG59" s="3">
        <f t="shared" si="10"/>
        <v>28667.450000000004</v>
      </c>
      <c r="BH59" s="3">
        <f t="shared" si="10"/>
        <v>28667.450000000004</v>
      </c>
      <c r="BI59" s="3">
        <f t="shared" si="10"/>
        <v>28667.450000000004</v>
      </c>
      <c r="BJ59" s="3">
        <f t="shared" si="10"/>
        <v>28667.450000000004</v>
      </c>
      <c r="BK59" s="3">
        <f t="shared" si="10"/>
        <v>28667.450000000004</v>
      </c>
      <c r="BL59" s="3">
        <f t="shared" si="10"/>
        <v>28667.450000000004</v>
      </c>
      <c r="BM59" s="3">
        <f t="shared" si="10"/>
        <v>28667.450000000004</v>
      </c>
      <c r="BN59" s="3">
        <f t="shared" si="10"/>
        <v>28667.450000000004</v>
      </c>
      <c r="BO59" s="3">
        <f t="shared" si="10"/>
        <v>28667.450000000004</v>
      </c>
      <c r="BP59" s="3">
        <f t="shared" si="10"/>
        <v>28667.450000000004</v>
      </c>
      <c r="BQ59" s="3">
        <f t="shared" si="10"/>
        <v>28667.450000000004</v>
      </c>
      <c r="BR59" s="3">
        <f t="shared" si="10"/>
        <v>28667.450000000004</v>
      </c>
      <c r="BS59" s="3">
        <f t="shared" si="10"/>
        <v>28667.450000000004</v>
      </c>
    </row>
    <row r="60" spans="1:71" x14ac:dyDescent="0.35">
      <c r="A60" s="15" t="str">
        <f t="shared" si="9"/>
        <v>Standard Close</v>
      </c>
      <c r="B60" s="15" t="str">
        <f t="shared" si="9"/>
        <v>A2878624</v>
      </c>
      <c r="C60" s="15" t="str">
        <f t="shared" si="9"/>
        <v>Base Rates</v>
      </c>
      <c r="D60" s="15" t="str">
        <f t="shared" si="9"/>
        <v/>
      </c>
      <c r="E60" s="15">
        <f t="shared" si="9"/>
        <v>39000</v>
      </c>
      <c r="F60" s="15" t="str">
        <f t="shared" si="9"/>
        <v>NEW-13543</v>
      </c>
      <c r="G60" s="15" t="str">
        <f t="shared" si="9"/>
        <v>open</v>
      </c>
      <c r="H60" s="15" t="str">
        <f t="shared" si="9"/>
        <v>Electric General Plant</v>
      </c>
      <c r="I60" s="15" t="str">
        <f t="shared" si="9"/>
        <v>Other Structures</v>
      </c>
      <c r="J60" s="15" t="str">
        <f t="shared" si="9"/>
        <v>MISCELLANEOUS</v>
      </c>
      <c r="K60" s="68">
        <v>0</v>
      </c>
      <c r="L60" s="16">
        <f t="shared" ref="L60:AA75" si="11">K60+L18</f>
        <v>0</v>
      </c>
      <c r="M60" s="16">
        <f t="shared" si="11"/>
        <v>0</v>
      </c>
      <c r="N60" s="16">
        <f t="shared" si="11"/>
        <v>0</v>
      </c>
      <c r="O60" s="16">
        <f t="shared" si="11"/>
        <v>0</v>
      </c>
      <c r="P60" s="16">
        <f t="shared" si="11"/>
        <v>0</v>
      </c>
      <c r="Q60" s="16">
        <f t="shared" si="11"/>
        <v>0</v>
      </c>
      <c r="R60" s="16">
        <f t="shared" si="11"/>
        <v>0</v>
      </c>
      <c r="S60" s="16">
        <f t="shared" si="11"/>
        <v>0</v>
      </c>
      <c r="T60" s="16">
        <f t="shared" si="11"/>
        <v>0</v>
      </c>
      <c r="U60" s="16">
        <f t="shared" si="11"/>
        <v>0</v>
      </c>
      <c r="V60" s="16">
        <f t="shared" si="11"/>
        <v>0</v>
      </c>
      <c r="W60" s="16">
        <f t="shared" si="11"/>
        <v>0</v>
      </c>
      <c r="X60" s="16">
        <f t="shared" si="11"/>
        <v>0</v>
      </c>
      <c r="Y60" s="16">
        <f t="shared" si="11"/>
        <v>0</v>
      </c>
      <c r="Z60" s="16">
        <f t="shared" si="11"/>
        <v>0</v>
      </c>
      <c r="AA60" s="16">
        <f t="shared" si="11"/>
        <v>0</v>
      </c>
      <c r="AB60" s="16">
        <f t="shared" si="10"/>
        <v>77569.910000000018</v>
      </c>
      <c r="AC60" s="16">
        <f t="shared" si="10"/>
        <v>77569.910000000018</v>
      </c>
      <c r="AD60" s="16">
        <f t="shared" si="10"/>
        <v>77569.910000000018</v>
      </c>
      <c r="AE60" s="16">
        <f t="shared" si="10"/>
        <v>77569.910000000018</v>
      </c>
      <c r="AF60" s="16">
        <f t="shared" si="10"/>
        <v>77569.910000000018</v>
      </c>
      <c r="AG60" s="16">
        <f t="shared" si="10"/>
        <v>77569.910000000018</v>
      </c>
      <c r="AH60" s="16">
        <f t="shared" si="10"/>
        <v>77569.910000000018</v>
      </c>
      <c r="AI60" s="16">
        <f t="shared" si="10"/>
        <v>77569.910000000018</v>
      </c>
      <c r="AJ60" s="3">
        <f t="shared" si="10"/>
        <v>77569.910000000018</v>
      </c>
      <c r="AK60" s="3">
        <f t="shared" si="10"/>
        <v>77569.910000000018</v>
      </c>
      <c r="AL60" s="3">
        <f t="shared" si="10"/>
        <v>77569.910000000018</v>
      </c>
      <c r="AM60" s="3">
        <f t="shared" si="10"/>
        <v>77569.910000000018</v>
      </c>
      <c r="AN60" s="3">
        <f t="shared" si="10"/>
        <v>77569.910000000018</v>
      </c>
      <c r="AO60" s="3">
        <f t="shared" si="10"/>
        <v>77569.910000000018</v>
      </c>
      <c r="AP60" s="3">
        <f t="shared" si="10"/>
        <v>77569.910000000018</v>
      </c>
      <c r="AQ60" s="3">
        <f t="shared" si="10"/>
        <v>77569.910000000018</v>
      </c>
      <c r="AR60" s="3">
        <f t="shared" si="10"/>
        <v>77569.910000000018</v>
      </c>
      <c r="AS60" s="3">
        <f t="shared" si="10"/>
        <v>77569.910000000018</v>
      </c>
      <c r="AT60" s="3">
        <f t="shared" si="10"/>
        <v>77569.910000000018</v>
      </c>
      <c r="AU60" s="3">
        <f t="shared" si="10"/>
        <v>77569.910000000018</v>
      </c>
      <c r="AV60" s="3">
        <f t="shared" si="10"/>
        <v>77569.910000000018</v>
      </c>
      <c r="AW60" s="3">
        <f t="shared" si="10"/>
        <v>77569.910000000018</v>
      </c>
      <c r="AX60" s="3">
        <f t="shared" si="10"/>
        <v>77569.910000000018</v>
      </c>
      <c r="AY60" s="3">
        <f t="shared" si="10"/>
        <v>77569.910000000018</v>
      </c>
      <c r="AZ60" s="3">
        <f t="shared" si="10"/>
        <v>77569.910000000018</v>
      </c>
      <c r="BA60" s="3">
        <f t="shared" si="10"/>
        <v>77569.910000000018</v>
      </c>
      <c r="BB60" s="3">
        <f t="shared" si="10"/>
        <v>77569.910000000018</v>
      </c>
      <c r="BC60" s="3">
        <f t="shared" si="10"/>
        <v>77569.910000000018</v>
      </c>
      <c r="BD60" s="3">
        <f t="shared" si="10"/>
        <v>77569.910000000018</v>
      </c>
      <c r="BE60" s="3">
        <f t="shared" si="10"/>
        <v>77569.910000000018</v>
      </c>
      <c r="BF60" s="3">
        <f t="shared" si="10"/>
        <v>77569.910000000018</v>
      </c>
      <c r="BG60" s="3">
        <f t="shared" si="10"/>
        <v>77569.910000000018</v>
      </c>
      <c r="BH60" s="3">
        <f t="shared" si="10"/>
        <v>77569.910000000018</v>
      </c>
      <c r="BI60" s="3">
        <f t="shared" si="10"/>
        <v>77569.910000000018</v>
      </c>
      <c r="BJ60" s="3">
        <f t="shared" si="10"/>
        <v>77569.910000000018</v>
      </c>
      <c r="BK60" s="3">
        <f t="shared" si="10"/>
        <v>77569.910000000018</v>
      </c>
      <c r="BL60" s="3">
        <f t="shared" si="10"/>
        <v>77569.910000000018</v>
      </c>
      <c r="BM60" s="3">
        <f t="shared" si="10"/>
        <v>77569.910000000018</v>
      </c>
      <c r="BN60" s="3">
        <f t="shared" si="10"/>
        <v>77569.910000000018</v>
      </c>
      <c r="BO60" s="3">
        <f t="shared" si="10"/>
        <v>77569.910000000018</v>
      </c>
      <c r="BP60" s="3">
        <f t="shared" si="10"/>
        <v>77569.910000000018</v>
      </c>
      <c r="BQ60" s="3">
        <f t="shared" si="10"/>
        <v>77569.910000000018</v>
      </c>
      <c r="BR60" s="3">
        <f t="shared" si="10"/>
        <v>77569.910000000018</v>
      </c>
      <c r="BS60" s="3">
        <f t="shared" si="10"/>
        <v>77569.910000000018</v>
      </c>
    </row>
    <row r="61" spans="1:71" x14ac:dyDescent="0.35">
      <c r="A61" s="15" t="str">
        <f t="shared" si="9"/>
        <v>Standard Close</v>
      </c>
      <c r="B61" s="15" t="str">
        <f t="shared" si="9"/>
        <v>A2878627</v>
      </c>
      <c r="C61" s="15" t="str">
        <f t="shared" si="9"/>
        <v>Base Rates</v>
      </c>
      <c r="D61" s="15" t="str">
        <f t="shared" si="9"/>
        <v/>
      </c>
      <c r="E61" s="15">
        <f t="shared" si="9"/>
        <v>39000</v>
      </c>
      <c r="F61" s="15" t="str">
        <f t="shared" si="9"/>
        <v>NEW-13543</v>
      </c>
      <c r="G61" s="15" t="str">
        <f t="shared" si="9"/>
        <v>open</v>
      </c>
      <c r="H61" s="15" t="str">
        <f t="shared" si="9"/>
        <v>Electric General Plant</v>
      </c>
      <c r="I61" s="15" t="str">
        <f t="shared" si="9"/>
        <v>Other Structures</v>
      </c>
      <c r="J61" s="15" t="str">
        <f t="shared" si="9"/>
        <v>MISCELLANEOUS</v>
      </c>
      <c r="K61" s="68">
        <v>0</v>
      </c>
      <c r="L61" s="16">
        <f t="shared" si="11"/>
        <v>0</v>
      </c>
      <c r="M61" s="16">
        <f t="shared" si="10"/>
        <v>0</v>
      </c>
      <c r="N61" s="16">
        <f t="shared" si="10"/>
        <v>0</v>
      </c>
      <c r="O61" s="16">
        <f t="shared" si="10"/>
        <v>0</v>
      </c>
      <c r="P61" s="16">
        <f t="shared" si="10"/>
        <v>0</v>
      </c>
      <c r="Q61" s="16">
        <f t="shared" si="10"/>
        <v>0</v>
      </c>
      <c r="R61" s="16">
        <f t="shared" si="10"/>
        <v>0</v>
      </c>
      <c r="S61" s="16">
        <f t="shared" si="10"/>
        <v>0</v>
      </c>
      <c r="T61" s="16">
        <f t="shared" si="10"/>
        <v>0</v>
      </c>
      <c r="U61" s="16">
        <f t="shared" si="10"/>
        <v>0</v>
      </c>
      <c r="V61" s="16">
        <f t="shared" si="10"/>
        <v>0</v>
      </c>
      <c r="W61" s="16">
        <f t="shared" si="10"/>
        <v>0</v>
      </c>
      <c r="X61" s="16">
        <f t="shared" si="10"/>
        <v>0</v>
      </c>
      <c r="Y61" s="16">
        <f t="shared" si="10"/>
        <v>0</v>
      </c>
      <c r="Z61" s="16">
        <f t="shared" si="10"/>
        <v>0</v>
      </c>
      <c r="AA61" s="16">
        <f t="shared" si="10"/>
        <v>0</v>
      </c>
      <c r="AB61" s="16">
        <f t="shared" si="10"/>
        <v>105375.00000000001</v>
      </c>
      <c r="AC61" s="16">
        <f t="shared" si="10"/>
        <v>105375.00000000001</v>
      </c>
      <c r="AD61" s="16">
        <f t="shared" si="10"/>
        <v>105375.00000000001</v>
      </c>
      <c r="AE61" s="16">
        <f t="shared" si="10"/>
        <v>105375.00000000001</v>
      </c>
      <c r="AF61" s="16">
        <f t="shared" si="10"/>
        <v>105375.00000000001</v>
      </c>
      <c r="AG61" s="16">
        <f t="shared" si="10"/>
        <v>105375.00000000001</v>
      </c>
      <c r="AH61" s="16">
        <f t="shared" si="10"/>
        <v>105375.00000000001</v>
      </c>
      <c r="AI61" s="16">
        <f t="shared" si="10"/>
        <v>105375.00000000001</v>
      </c>
      <c r="AJ61" s="3">
        <f t="shared" si="10"/>
        <v>105375.00000000001</v>
      </c>
      <c r="AK61" s="3">
        <f t="shared" si="10"/>
        <v>105375.00000000001</v>
      </c>
      <c r="AL61" s="3">
        <f t="shared" si="10"/>
        <v>105375.00000000001</v>
      </c>
      <c r="AM61" s="3">
        <f t="shared" si="10"/>
        <v>105375.00000000001</v>
      </c>
      <c r="AN61" s="3">
        <f t="shared" si="10"/>
        <v>105375.00000000001</v>
      </c>
      <c r="AO61" s="3">
        <f t="shared" si="10"/>
        <v>105375.00000000001</v>
      </c>
      <c r="AP61" s="3">
        <f t="shared" si="10"/>
        <v>105375.00000000001</v>
      </c>
      <c r="AQ61" s="3">
        <f t="shared" si="10"/>
        <v>105375.00000000001</v>
      </c>
      <c r="AR61" s="3">
        <f t="shared" si="10"/>
        <v>105375.00000000001</v>
      </c>
      <c r="AS61" s="3">
        <f t="shared" si="10"/>
        <v>105375.00000000001</v>
      </c>
      <c r="AT61" s="3">
        <f t="shared" si="10"/>
        <v>105375.00000000001</v>
      </c>
      <c r="AU61" s="3">
        <f t="shared" si="10"/>
        <v>105375.00000000001</v>
      </c>
      <c r="AV61" s="3">
        <f t="shared" si="10"/>
        <v>105375.00000000001</v>
      </c>
      <c r="AW61" s="3">
        <f t="shared" si="10"/>
        <v>105375.00000000001</v>
      </c>
      <c r="AX61" s="3">
        <f t="shared" si="10"/>
        <v>105375.00000000001</v>
      </c>
      <c r="AY61" s="3">
        <f t="shared" si="10"/>
        <v>105375.00000000001</v>
      </c>
      <c r="AZ61" s="3">
        <f t="shared" si="10"/>
        <v>105375.00000000001</v>
      </c>
      <c r="BA61" s="3">
        <f t="shared" si="10"/>
        <v>105375.00000000001</v>
      </c>
      <c r="BB61" s="3">
        <f t="shared" si="10"/>
        <v>105375.00000000001</v>
      </c>
      <c r="BC61" s="3">
        <f t="shared" si="10"/>
        <v>105375.00000000001</v>
      </c>
      <c r="BD61" s="3">
        <f t="shared" si="10"/>
        <v>105375.00000000001</v>
      </c>
      <c r="BE61" s="3">
        <f t="shared" si="10"/>
        <v>105375.00000000001</v>
      </c>
      <c r="BF61" s="3">
        <f t="shared" si="10"/>
        <v>105375.00000000001</v>
      </c>
      <c r="BG61" s="3">
        <f t="shared" si="10"/>
        <v>105375.00000000001</v>
      </c>
      <c r="BH61" s="3">
        <f t="shared" si="10"/>
        <v>105375.00000000001</v>
      </c>
      <c r="BI61" s="3">
        <f t="shared" si="10"/>
        <v>105375.00000000001</v>
      </c>
      <c r="BJ61" s="3">
        <f t="shared" si="10"/>
        <v>105375.00000000001</v>
      </c>
      <c r="BK61" s="3">
        <f t="shared" si="10"/>
        <v>105375.00000000001</v>
      </c>
      <c r="BL61" s="3">
        <f t="shared" si="10"/>
        <v>105375.00000000001</v>
      </c>
      <c r="BM61" s="3">
        <f t="shared" si="10"/>
        <v>105375.00000000001</v>
      </c>
      <c r="BN61" s="3">
        <f t="shared" si="10"/>
        <v>105375.00000000001</v>
      </c>
      <c r="BO61" s="3">
        <f t="shared" si="10"/>
        <v>105375.00000000001</v>
      </c>
      <c r="BP61" s="3">
        <f t="shared" si="10"/>
        <v>105375.00000000001</v>
      </c>
      <c r="BQ61" s="3">
        <f t="shared" si="10"/>
        <v>105375.00000000001</v>
      </c>
      <c r="BR61" s="3">
        <f t="shared" si="10"/>
        <v>105375.00000000001</v>
      </c>
      <c r="BS61" s="3">
        <f t="shared" si="10"/>
        <v>105375.00000000001</v>
      </c>
    </row>
    <row r="62" spans="1:71" x14ac:dyDescent="0.35">
      <c r="A62" s="15" t="str">
        <f t="shared" si="9"/>
        <v>Standard Close</v>
      </c>
      <c r="B62" s="15" t="str">
        <f t="shared" si="9"/>
        <v>A2896493</v>
      </c>
      <c r="C62" s="15" t="str">
        <f t="shared" si="9"/>
        <v>Base Rates</v>
      </c>
      <c r="D62" s="15" t="str">
        <f t="shared" si="9"/>
        <v/>
      </c>
      <c r="E62" s="15" t="str">
        <f t="shared" si="9"/>
        <v>T</v>
      </c>
      <c r="F62" s="15" t="str">
        <f t="shared" si="9"/>
        <v>NEW-13543</v>
      </c>
      <c r="G62" s="15" t="str">
        <f t="shared" si="9"/>
        <v>open</v>
      </c>
      <c r="H62" s="15" t="str">
        <f t="shared" si="9"/>
        <v>Electric Transmission Plant</v>
      </c>
      <c r="I62" s="15" t="str">
        <f t="shared" si="9"/>
        <v>Transmission Substation</v>
      </c>
      <c r="J62" s="15" t="str">
        <f t="shared" si="9"/>
        <v>455T-ASPEN</v>
      </c>
      <c r="K62" s="68">
        <v>0</v>
      </c>
      <c r="L62" s="16">
        <f t="shared" si="11"/>
        <v>0</v>
      </c>
      <c r="M62" s="16">
        <f t="shared" si="10"/>
        <v>0</v>
      </c>
      <c r="N62" s="16">
        <f t="shared" si="10"/>
        <v>0</v>
      </c>
      <c r="O62" s="16">
        <f t="shared" si="10"/>
        <v>43643.58</v>
      </c>
      <c r="P62" s="16">
        <f t="shared" si="10"/>
        <v>43643.58</v>
      </c>
      <c r="Q62" s="16">
        <f t="shared" si="10"/>
        <v>43643.58</v>
      </c>
      <c r="R62" s="16">
        <f t="shared" si="10"/>
        <v>43643.58</v>
      </c>
      <c r="S62" s="16">
        <f t="shared" si="10"/>
        <v>43643.58</v>
      </c>
      <c r="T62" s="16">
        <f t="shared" si="10"/>
        <v>43643.58</v>
      </c>
      <c r="U62" s="16">
        <f t="shared" si="10"/>
        <v>43643.58</v>
      </c>
      <c r="V62" s="16">
        <f t="shared" si="10"/>
        <v>43643.58</v>
      </c>
      <c r="W62" s="16">
        <f t="shared" si="10"/>
        <v>43643.58</v>
      </c>
      <c r="X62" s="16">
        <f t="shared" si="10"/>
        <v>43643.58</v>
      </c>
      <c r="Y62" s="16">
        <f t="shared" si="10"/>
        <v>43643.58</v>
      </c>
      <c r="Z62" s="16">
        <f t="shared" si="10"/>
        <v>43643.58</v>
      </c>
      <c r="AA62" s="16">
        <f t="shared" si="10"/>
        <v>43643.58</v>
      </c>
      <c r="AB62" s="16">
        <f t="shared" si="10"/>
        <v>43643.58</v>
      </c>
      <c r="AC62" s="16">
        <f t="shared" si="10"/>
        <v>43643.58</v>
      </c>
      <c r="AD62" s="16">
        <f t="shared" si="10"/>
        <v>43643.58</v>
      </c>
      <c r="AE62" s="16">
        <f t="shared" si="10"/>
        <v>43643.58</v>
      </c>
      <c r="AF62" s="16">
        <f t="shared" si="10"/>
        <v>43643.58</v>
      </c>
      <c r="AG62" s="16">
        <f t="shared" si="10"/>
        <v>43643.58</v>
      </c>
      <c r="AH62" s="16">
        <f t="shared" si="10"/>
        <v>43643.58</v>
      </c>
      <c r="AI62" s="16">
        <f t="shared" si="10"/>
        <v>43643.58</v>
      </c>
      <c r="AJ62" s="3">
        <f t="shared" si="10"/>
        <v>43643.58</v>
      </c>
      <c r="AK62" s="3">
        <f t="shared" si="10"/>
        <v>43643.58</v>
      </c>
      <c r="AL62" s="3">
        <f t="shared" si="10"/>
        <v>43643.58</v>
      </c>
      <c r="AM62" s="3">
        <f t="shared" si="10"/>
        <v>43643.58</v>
      </c>
      <c r="AN62" s="3">
        <f t="shared" si="10"/>
        <v>43643.58</v>
      </c>
      <c r="AO62" s="3">
        <f t="shared" si="10"/>
        <v>43643.58</v>
      </c>
      <c r="AP62" s="3">
        <f t="shared" si="10"/>
        <v>43643.58</v>
      </c>
      <c r="AQ62" s="3">
        <f t="shared" si="10"/>
        <v>43643.58</v>
      </c>
      <c r="AR62" s="3">
        <f t="shared" si="10"/>
        <v>43643.58</v>
      </c>
      <c r="AS62" s="3">
        <f t="shared" si="10"/>
        <v>43643.58</v>
      </c>
      <c r="AT62" s="3">
        <f t="shared" si="10"/>
        <v>43643.58</v>
      </c>
      <c r="AU62" s="3">
        <f t="shared" si="10"/>
        <v>43643.58</v>
      </c>
      <c r="AV62" s="3">
        <f t="shared" si="10"/>
        <v>43643.58</v>
      </c>
      <c r="AW62" s="3">
        <f t="shared" si="10"/>
        <v>43643.58</v>
      </c>
      <c r="AX62" s="3">
        <f t="shared" si="10"/>
        <v>43643.58</v>
      </c>
      <c r="AY62" s="3">
        <f t="shared" si="10"/>
        <v>43643.58</v>
      </c>
      <c r="AZ62" s="3">
        <f t="shared" si="10"/>
        <v>43643.58</v>
      </c>
      <c r="BA62" s="3">
        <f t="shared" si="10"/>
        <v>43643.58</v>
      </c>
      <c r="BB62" s="3">
        <f t="shared" si="10"/>
        <v>43643.58</v>
      </c>
      <c r="BC62" s="3">
        <f t="shared" si="10"/>
        <v>43643.58</v>
      </c>
      <c r="BD62" s="3">
        <f t="shared" si="10"/>
        <v>43643.58</v>
      </c>
      <c r="BE62" s="3">
        <f t="shared" si="10"/>
        <v>43643.58</v>
      </c>
      <c r="BF62" s="3">
        <f t="shared" si="10"/>
        <v>43643.58</v>
      </c>
      <c r="BG62" s="3">
        <f t="shared" si="10"/>
        <v>43643.58</v>
      </c>
      <c r="BH62" s="3">
        <f t="shared" si="10"/>
        <v>43643.58</v>
      </c>
      <c r="BI62" s="3">
        <f t="shared" si="10"/>
        <v>43643.58</v>
      </c>
      <c r="BJ62" s="3">
        <f t="shared" si="10"/>
        <v>43643.58</v>
      </c>
      <c r="BK62" s="3">
        <f t="shared" si="10"/>
        <v>43643.58</v>
      </c>
      <c r="BL62" s="3">
        <f t="shared" si="10"/>
        <v>43643.58</v>
      </c>
      <c r="BM62" s="3">
        <f t="shared" si="10"/>
        <v>43643.58</v>
      </c>
      <c r="BN62" s="3">
        <f t="shared" si="10"/>
        <v>43643.58</v>
      </c>
      <c r="BO62" s="3">
        <f t="shared" si="10"/>
        <v>43643.58</v>
      </c>
      <c r="BP62" s="3">
        <f t="shared" si="10"/>
        <v>43643.58</v>
      </c>
      <c r="BQ62" s="3">
        <f t="shared" si="10"/>
        <v>43643.58</v>
      </c>
      <c r="BR62" s="3">
        <f t="shared" si="10"/>
        <v>43643.58</v>
      </c>
      <c r="BS62" s="3">
        <f t="shared" si="10"/>
        <v>43643.58</v>
      </c>
    </row>
    <row r="63" spans="1:71" x14ac:dyDescent="0.35">
      <c r="A63" s="15" t="str">
        <f t="shared" si="9"/>
        <v>Standard Close</v>
      </c>
      <c r="B63" s="15" t="str">
        <f t="shared" si="9"/>
        <v>A2897409</v>
      </c>
      <c r="C63" s="15" t="str">
        <f t="shared" si="9"/>
        <v>Base Rates</v>
      </c>
      <c r="D63" s="15" t="str">
        <f t="shared" si="9"/>
        <v/>
      </c>
      <c r="E63" s="15" t="str">
        <f t="shared" si="9"/>
        <v>T</v>
      </c>
      <c r="F63" s="15" t="str">
        <f t="shared" si="9"/>
        <v>NEW-13543</v>
      </c>
      <c r="G63" s="15" t="str">
        <f t="shared" si="9"/>
        <v>open</v>
      </c>
      <c r="H63" s="15" t="str">
        <f t="shared" si="9"/>
        <v>Electric Transmission Plant</v>
      </c>
      <c r="I63" s="15" t="str">
        <f t="shared" si="9"/>
        <v>Other Structures</v>
      </c>
      <c r="J63" s="15" t="str">
        <f t="shared" si="9"/>
        <v>MISCELLANEOUS</v>
      </c>
      <c r="K63" s="68">
        <v>0</v>
      </c>
      <c r="L63" s="16">
        <f t="shared" si="11"/>
        <v>0</v>
      </c>
      <c r="M63" s="16">
        <f t="shared" si="10"/>
        <v>0</v>
      </c>
      <c r="N63" s="16">
        <f t="shared" si="10"/>
        <v>0</v>
      </c>
      <c r="O63" s="16">
        <f t="shared" si="10"/>
        <v>94468.27</v>
      </c>
      <c r="P63" s="16">
        <f t="shared" si="10"/>
        <v>94468.27</v>
      </c>
      <c r="Q63" s="16">
        <f t="shared" si="10"/>
        <v>94468.27</v>
      </c>
      <c r="R63" s="16">
        <f t="shared" si="10"/>
        <v>94468.27</v>
      </c>
      <c r="S63" s="16">
        <f t="shared" si="10"/>
        <v>94468.27</v>
      </c>
      <c r="T63" s="16">
        <f t="shared" si="10"/>
        <v>94468.27</v>
      </c>
      <c r="U63" s="16">
        <f t="shared" si="10"/>
        <v>94468.27</v>
      </c>
      <c r="V63" s="16">
        <f t="shared" si="10"/>
        <v>94468.27</v>
      </c>
      <c r="W63" s="16">
        <f t="shared" si="10"/>
        <v>94468.27</v>
      </c>
      <c r="X63" s="16">
        <f t="shared" si="10"/>
        <v>94468.27</v>
      </c>
      <c r="Y63" s="16">
        <f t="shared" si="10"/>
        <v>94468.27</v>
      </c>
      <c r="Z63" s="16">
        <f t="shared" si="10"/>
        <v>94468.27</v>
      </c>
      <c r="AA63" s="16">
        <f t="shared" si="10"/>
        <v>94468.27</v>
      </c>
      <c r="AB63" s="16">
        <f t="shared" si="10"/>
        <v>94468.27</v>
      </c>
      <c r="AC63" s="16">
        <f t="shared" si="10"/>
        <v>94468.27</v>
      </c>
      <c r="AD63" s="16">
        <f t="shared" si="10"/>
        <v>94468.27</v>
      </c>
      <c r="AE63" s="16">
        <f t="shared" si="10"/>
        <v>94468.27</v>
      </c>
      <c r="AF63" s="16">
        <f t="shared" si="10"/>
        <v>94468.27</v>
      </c>
      <c r="AG63" s="16">
        <f t="shared" si="10"/>
        <v>94468.27</v>
      </c>
      <c r="AH63" s="16">
        <f t="shared" si="10"/>
        <v>94468.27</v>
      </c>
      <c r="AI63" s="16">
        <f t="shared" si="10"/>
        <v>94468.27</v>
      </c>
      <c r="AJ63" s="3">
        <f t="shared" si="10"/>
        <v>94468.27</v>
      </c>
      <c r="AK63" s="3">
        <f t="shared" si="10"/>
        <v>94468.27</v>
      </c>
      <c r="AL63" s="3">
        <f t="shared" si="10"/>
        <v>94468.27</v>
      </c>
      <c r="AM63" s="3">
        <f t="shared" si="10"/>
        <v>94468.27</v>
      </c>
      <c r="AN63" s="3">
        <f t="shared" si="10"/>
        <v>94468.27</v>
      </c>
      <c r="AO63" s="3">
        <f t="shared" si="10"/>
        <v>94468.27</v>
      </c>
      <c r="AP63" s="3">
        <f t="shared" si="10"/>
        <v>94468.27</v>
      </c>
      <c r="AQ63" s="3">
        <f t="shared" si="10"/>
        <v>94468.27</v>
      </c>
      <c r="AR63" s="3">
        <f t="shared" si="10"/>
        <v>94468.27</v>
      </c>
      <c r="AS63" s="3">
        <f t="shared" si="10"/>
        <v>94468.27</v>
      </c>
      <c r="AT63" s="3">
        <f t="shared" si="10"/>
        <v>94468.27</v>
      </c>
      <c r="AU63" s="3">
        <f t="shared" ref="AU63:BS63" si="12">AT63+AU21</f>
        <v>94468.27</v>
      </c>
      <c r="AV63" s="3">
        <f t="shared" si="12"/>
        <v>94468.27</v>
      </c>
      <c r="AW63" s="3">
        <f t="shared" si="12"/>
        <v>94468.27</v>
      </c>
      <c r="AX63" s="3">
        <f t="shared" si="12"/>
        <v>94468.27</v>
      </c>
      <c r="AY63" s="3">
        <f t="shared" si="12"/>
        <v>94468.27</v>
      </c>
      <c r="AZ63" s="3">
        <f t="shared" si="12"/>
        <v>94468.27</v>
      </c>
      <c r="BA63" s="3">
        <f t="shared" si="12"/>
        <v>94468.27</v>
      </c>
      <c r="BB63" s="3">
        <f t="shared" si="12"/>
        <v>94468.27</v>
      </c>
      <c r="BC63" s="3">
        <f t="shared" si="12"/>
        <v>94468.27</v>
      </c>
      <c r="BD63" s="3">
        <f t="shared" si="12"/>
        <v>94468.27</v>
      </c>
      <c r="BE63" s="3">
        <f t="shared" si="12"/>
        <v>94468.27</v>
      </c>
      <c r="BF63" s="3">
        <f t="shared" si="12"/>
        <v>94468.27</v>
      </c>
      <c r="BG63" s="3">
        <f t="shared" si="12"/>
        <v>94468.27</v>
      </c>
      <c r="BH63" s="3">
        <f t="shared" si="12"/>
        <v>94468.27</v>
      </c>
      <c r="BI63" s="3">
        <f t="shared" si="12"/>
        <v>94468.27</v>
      </c>
      <c r="BJ63" s="3">
        <f t="shared" si="12"/>
        <v>94468.27</v>
      </c>
      <c r="BK63" s="3">
        <f t="shared" si="12"/>
        <v>94468.27</v>
      </c>
      <c r="BL63" s="3">
        <f t="shared" si="12"/>
        <v>94468.27</v>
      </c>
      <c r="BM63" s="3">
        <f t="shared" si="12"/>
        <v>94468.27</v>
      </c>
      <c r="BN63" s="3">
        <f t="shared" si="12"/>
        <v>94468.27</v>
      </c>
      <c r="BO63" s="3">
        <f t="shared" si="12"/>
        <v>94468.27</v>
      </c>
      <c r="BP63" s="3">
        <f t="shared" si="12"/>
        <v>94468.27</v>
      </c>
      <c r="BQ63" s="3">
        <f t="shared" si="12"/>
        <v>94468.27</v>
      </c>
      <c r="BR63" s="3">
        <f t="shared" si="12"/>
        <v>94468.27</v>
      </c>
      <c r="BS63" s="3">
        <f t="shared" si="12"/>
        <v>94468.27</v>
      </c>
    </row>
    <row r="64" spans="1:71" x14ac:dyDescent="0.35">
      <c r="A64" s="15" t="str">
        <f t="shared" si="9"/>
        <v>Standard Close</v>
      </c>
      <c r="B64" s="15" t="str">
        <f t="shared" si="9"/>
        <v>NEW-13543.1</v>
      </c>
      <c r="C64" s="15" t="str">
        <f t="shared" si="9"/>
        <v>Base Rates</v>
      </c>
      <c r="D64" s="15" t="str">
        <f t="shared" si="9"/>
        <v>ED-Transmission-Line-69 kV</v>
      </c>
      <c r="E64" s="15" t="str">
        <f t="shared" si="9"/>
        <v>T</v>
      </c>
      <c r="F64" s="15" t="str">
        <f t="shared" si="9"/>
        <v>NEW-13543</v>
      </c>
      <c r="G64" s="15" t="str">
        <f t="shared" si="9"/>
        <v>open</v>
      </c>
      <c r="H64" s="15" t="str">
        <f t="shared" si="9"/>
        <v>Electric Transmission Plant</v>
      </c>
      <c r="I64" s="15" t="str">
        <f t="shared" si="9"/>
        <v>Transmission Lines</v>
      </c>
      <c r="J64" s="15" t="str">
        <f t="shared" si="9"/>
        <v>69 KV TRANS LINES</v>
      </c>
      <c r="K64" s="68">
        <v>0</v>
      </c>
      <c r="L64" s="16">
        <f t="shared" si="11"/>
        <v>0</v>
      </c>
      <c r="M64" s="16">
        <f t="shared" si="11"/>
        <v>0</v>
      </c>
      <c r="N64" s="16">
        <f t="shared" si="11"/>
        <v>0</v>
      </c>
      <c r="O64" s="16">
        <f t="shared" si="11"/>
        <v>0</v>
      </c>
      <c r="P64" s="16">
        <f t="shared" si="11"/>
        <v>0</v>
      </c>
      <c r="Q64" s="16">
        <f t="shared" si="11"/>
        <v>0</v>
      </c>
      <c r="R64" s="16">
        <f t="shared" si="11"/>
        <v>0</v>
      </c>
      <c r="S64" s="16">
        <f t="shared" si="11"/>
        <v>0</v>
      </c>
      <c r="T64" s="16">
        <f t="shared" si="11"/>
        <v>0</v>
      </c>
      <c r="U64" s="16">
        <f t="shared" si="11"/>
        <v>0</v>
      </c>
      <c r="V64" s="16">
        <f t="shared" si="11"/>
        <v>0</v>
      </c>
      <c r="W64" s="16">
        <f t="shared" si="11"/>
        <v>0</v>
      </c>
      <c r="X64" s="16">
        <f t="shared" si="11"/>
        <v>0</v>
      </c>
      <c r="Y64" s="16">
        <f t="shared" si="11"/>
        <v>0</v>
      </c>
      <c r="Z64" s="16">
        <f t="shared" si="11"/>
        <v>0</v>
      </c>
      <c r="AA64" s="16">
        <f t="shared" si="11"/>
        <v>0</v>
      </c>
      <c r="AB64" s="16">
        <f t="shared" ref="AB64:BS69" si="13">AA64+AB22</f>
        <v>11858021.9</v>
      </c>
      <c r="AC64" s="16">
        <f t="shared" si="13"/>
        <v>12220860.9</v>
      </c>
      <c r="AD64" s="16">
        <f t="shared" si="13"/>
        <v>12583699.9</v>
      </c>
      <c r="AE64" s="16">
        <f t="shared" si="13"/>
        <v>12946538.9</v>
      </c>
      <c r="AF64" s="16">
        <f t="shared" si="13"/>
        <v>13309377.9</v>
      </c>
      <c r="AG64" s="16">
        <f t="shared" si="13"/>
        <v>13672216.9</v>
      </c>
      <c r="AH64" s="16">
        <f t="shared" si="13"/>
        <v>14035055.9</v>
      </c>
      <c r="AI64" s="16">
        <f t="shared" si="13"/>
        <v>14397866.9</v>
      </c>
      <c r="AJ64" s="3">
        <f t="shared" si="13"/>
        <v>14770294.9</v>
      </c>
      <c r="AK64" s="3">
        <f t="shared" si="13"/>
        <v>15142722.9</v>
      </c>
      <c r="AL64" s="3">
        <f t="shared" si="13"/>
        <v>15515150.9</v>
      </c>
      <c r="AM64" s="3">
        <f t="shared" si="13"/>
        <v>15887578.9</v>
      </c>
      <c r="AN64" s="3">
        <f t="shared" si="13"/>
        <v>16259991.9</v>
      </c>
      <c r="AO64" s="3">
        <f t="shared" si="13"/>
        <v>16259991.9</v>
      </c>
      <c r="AP64" s="3">
        <f t="shared" si="13"/>
        <v>16259991.9</v>
      </c>
      <c r="AQ64" s="3">
        <f t="shared" si="13"/>
        <v>16259991.9</v>
      </c>
      <c r="AR64" s="3">
        <f t="shared" si="13"/>
        <v>16259991.9</v>
      </c>
      <c r="AS64" s="3">
        <f t="shared" si="13"/>
        <v>16259991.9</v>
      </c>
      <c r="AT64" s="3">
        <f t="shared" si="13"/>
        <v>16259991.9</v>
      </c>
      <c r="AU64" s="3">
        <f t="shared" si="13"/>
        <v>16259991.9</v>
      </c>
      <c r="AV64" s="3">
        <f t="shared" si="13"/>
        <v>16259991.9</v>
      </c>
      <c r="AW64" s="3">
        <f t="shared" si="13"/>
        <v>16259991.9</v>
      </c>
      <c r="AX64" s="3">
        <f t="shared" si="13"/>
        <v>16259991.9</v>
      </c>
      <c r="AY64" s="3">
        <f t="shared" si="13"/>
        <v>16259991.9</v>
      </c>
      <c r="AZ64" s="3">
        <f t="shared" si="13"/>
        <v>16259991.9</v>
      </c>
      <c r="BA64" s="3">
        <f t="shared" si="13"/>
        <v>16259991.9</v>
      </c>
      <c r="BB64" s="3">
        <f t="shared" si="13"/>
        <v>16259991.9</v>
      </c>
      <c r="BC64" s="3">
        <f t="shared" si="13"/>
        <v>16259991.9</v>
      </c>
      <c r="BD64" s="3">
        <f t="shared" si="13"/>
        <v>16259991.9</v>
      </c>
      <c r="BE64" s="3">
        <f t="shared" si="13"/>
        <v>16259991.9</v>
      </c>
      <c r="BF64" s="3">
        <f t="shared" si="13"/>
        <v>16259991.9</v>
      </c>
      <c r="BG64" s="3">
        <f t="shared" si="13"/>
        <v>16259991.9</v>
      </c>
      <c r="BH64" s="3">
        <f t="shared" si="13"/>
        <v>16259991.9</v>
      </c>
      <c r="BI64" s="3">
        <f t="shared" si="13"/>
        <v>16259991.9</v>
      </c>
      <c r="BJ64" s="3">
        <f t="shared" si="13"/>
        <v>16259991.9</v>
      </c>
      <c r="BK64" s="3">
        <f t="shared" si="13"/>
        <v>16259991.9</v>
      </c>
      <c r="BL64" s="3">
        <f t="shared" si="13"/>
        <v>16259991.9</v>
      </c>
      <c r="BM64" s="3">
        <f t="shared" si="13"/>
        <v>16259991.9</v>
      </c>
      <c r="BN64" s="3">
        <f t="shared" si="13"/>
        <v>16259991.9</v>
      </c>
      <c r="BO64" s="3">
        <f t="shared" si="13"/>
        <v>16259991.9</v>
      </c>
      <c r="BP64" s="3">
        <f t="shared" si="13"/>
        <v>16259991.9</v>
      </c>
      <c r="BQ64" s="3">
        <f t="shared" si="13"/>
        <v>16259991.9</v>
      </c>
      <c r="BR64" s="3">
        <f t="shared" si="13"/>
        <v>16259991.9</v>
      </c>
      <c r="BS64" s="3">
        <f t="shared" si="13"/>
        <v>16259991.9</v>
      </c>
    </row>
    <row r="65" spans="1:71" x14ac:dyDescent="0.35">
      <c r="A65" s="15" t="str">
        <f t="shared" si="9"/>
        <v>Standard Close</v>
      </c>
      <c r="B65" s="15" t="str">
        <f t="shared" si="9"/>
        <v>NEW-13543.10</v>
      </c>
      <c r="C65" s="15" t="str">
        <f t="shared" si="9"/>
        <v>Base Rates</v>
      </c>
      <c r="D65" s="15" t="str">
        <f t="shared" si="9"/>
        <v>ED-Distribution-Substation-Relay, Control &amp; RTU</v>
      </c>
      <c r="E65" s="15" t="str">
        <f t="shared" si="9"/>
        <v>D</v>
      </c>
      <c r="F65" s="15" t="str">
        <f t="shared" si="9"/>
        <v>NEW-13543</v>
      </c>
      <c r="G65" s="15" t="str">
        <f t="shared" si="9"/>
        <v>open</v>
      </c>
      <c r="H65" s="15" t="str">
        <f t="shared" si="9"/>
        <v>Electric Distribution Plant</v>
      </c>
      <c r="I65" s="15" t="str">
        <f t="shared" si="9"/>
        <v>Transmission Substation</v>
      </c>
      <c r="J65" s="15" t="str">
        <f t="shared" si="9"/>
        <v>497T-CR 672 SUBSTATION</v>
      </c>
      <c r="K65" s="68">
        <v>0</v>
      </c>
      <c r="L65" s="16">
        <f t="shared" si="11"/>
        <v>0</v>
      </c>
      <c r="M65" s="16">
        <f t="shared" si="11"/>
        <v>0</v>
      </c>
      <c r="N65" s="16">
        <f t="shared" si="11"/>
        <v>0</v>
      </c>
      <c r="O65" s="16">
        <f t="shared" si="11"/>
        <v>0</v>
      </c>
      <c r="P65" s="16">
        <f t="shared" si="11"/>
        <v>0</v>
      </c>
      <c r="Q65" s="16">
        <f t="shared" si="11"/>
        <v>0</v>
      </c>
      <c r="R65" s="16">
        <f t="shared" si="11"/>
        <v>0</v>
      </c>
      <c r="S65" s="16">
        <f t="shared" si="11"/>
        <v>0</v>
      </c>
      <c r="T65" s="16">
        <f t="shared" si="11"/>
        <v>0</v>
      </c>
      <c r="U65" s="16">
        <f t="shared" si="11"/>
        <v>0</v>
      </c>
      <c r="V65" s="16">
        <f t="shared" si="11"/>
        <v>0</v>
      </c>
      <c r="W65" s="16">
        <f t="shared" si="11"/>
        <v>0</v>
      </c>
      <c r="X65" s="16">
        <f t="shared" si="11"/>
        <v>0</v>
      </c>
      <c r="Y65" s="16">
        <f t="shared" si="11"/>
        <v>0</v>
      </c>
      <c r="Z65" s="16">
        <f t="shared" si="11"/>
        <v>0</v>
      </c>
      <c r="AA65" s="16">
        <f t="shared" si="11"/>
        <v>0</v>
      </c>
      <c r="AB65" s="16">
        <f t="shared" si="13"/>
        <v>2513816.35</v>
      </c>
      <c r="AC65" s="16">
        <f t="shared" si="13"/>
        <v>2544890.35</v>
      </c>
      <c r="AD65" s="16">
        <f t="shared" si="13"/>
        <v>2575964.35</v>
      </c>
      <c r="AE65" s="16">
        <f t="shared" si="13"/>
        <v>2607038.35</v>
      </c>
      <c r="AF65" s="16">
        <f t="shared" si="13"/>
        <v>2638112.35</v>
      </c>
      <c r="AG65" s="16">
        <f t="shared" si="13"/>
        <v>2669186.35</v>
      </c>
      <c r="AH65" s="16">
        <f t="shared" si="13"/>
        <v>2700260.35</v>
      </c>
      <c r="AI65" s="16">
        <f t="shared" si="13"/>
        <v>2731334.35</v>
      </c>
      <c r="AJ65" s="3">
        <f t="shared" si="13"/>
        <v>2763228.35</v>
      </c>
      <c r="AK65" s="3">
        <f t="shared" si="13"/>
        <v>2795122.35</v>
      </c>
      <c r="AL65" s="3">
        <f t="shared" si="13"/>
        <v>2827016.35</v>
      </c>
      <c r="AM65" s="3">
        <f t="shared" si="13"/>
        <v>2858910.35</v>
      </c>
      <c r="AN65" s="3">
        <f t="shared" si="13"/>
        <v>2890804.35</v>
      </c>
      <c r="AO65" s="3">
        <f t="shared" si="13"/>
        <v>2890804.35</v>
      </c>
      <c r="AP65" s="3">
        <f t="shared" si="13"/>
        <v>2890804.35</v>
      </c>
      <c r="AQ65" s="3">
        <f t="shared" si="13"/>
        <v>2890804.35</v>
      </c>
      <c r="AR65" s="3">
        <f t="shared" si="13"/>
        <v>2890804.35</v>
      </c>
      <c r="AS65" s="3">
        <f t="shared" si="13"/>
        <v>2890804.35</v>
      </c>
      <c r="AT65" s="3">
        <f t="shared" si="13"/>
        <v>2890804.35</v>
      </c>
      <c r="AU65" s="3">
        <f t="shared" si="13"/>
        <v>2890804.35</v>
      </c>
      <c r="AV65" s="3">
        <f t="shared" si="13"/>
        <v>2890804.35</v>
      </c>
      <c r="AW65" s="3">
        <f t="shared" si="13"/>
        <v>2890804.35</v>
      </c>
      <c r="AX65" s="3">
        <f t="shared" si="13"/>
        <v>2890804.35</v>
      </c>
      <c r="AY65" s="3">
        <f t="shared" si="13"/>
        <v>2890804.35</v>
      </c>
      <c r="AZ65" s="3">
        <f t="shared" si="13"/>
        <v>2890804.35</v>
      </c>
      <c r="BA65" s="3">
        <f t="shared" si="13"/>
        <v>2890804.35</v>
      </c>
      <c r="BB65" s="3">
        <f t="shared" si="13"/>
        <v>2890804.35</v>
      </c>
      <c r="BC65" s="3">
        <f t="shared" si="13"/>
        <v>2890804.35</v>
      </c>
      <c r="BD65" s="3">
        <f t="shared" si="13"/>
        <v>2890804.35</v>
      </c>
      <c r="BE65" s="3">
        <f t="shared" si="13"/>
        <v>2890804.35</v>
      </c>
      <c r="BF65" s="3">
        <f t="shared" si="13"/>
        <v>2890804.35</v>
      </c>
      <c r="BG65" s="3">
        <f t="shared" si="13"/>
        <v>2890804.35</v>
      </c>
      <c r="BH65" s="3">
        <f t="shared" si="13"/>
        <v>2890804.35</v>
      </c>
      <c r="BI65" s="3">
        <f t="shared" si="13"/>
        <v>2890804.35</v>
      </c>
      <c r="BJ65" s="3">
        <f t="shared" si="13"/>
        <v>2890804.35</v>
      </c>
      <c r="BK65" s="3">
        <f t="shared" si="13"/>
        <v>2890804.35</v>
      </c>
      <c r="BL65" s="3">
        <f t="shared" si="13"/>
        <v>2890804.35</v>
      </c>
      <c r="BM65" s="3">
        <f t="shared" si="13"/>
        <v>2890804.35</v>
      </c>
      <c r="BN65" s="3">
        <f t="shared" si="13"/>
        <v>2890804.35</v>
      </c>
      <c r="BO65" s="3">
        <f t="shared" si="13"/>
        <v>2890804.35</v>
      </c>
      <c r="BP65" s="3">
        <f t="shared" si="13"/>
        <v>2890804.35</v>
      </c>
      <c r="BQ65" s="3">
        <f t="shared" si="13"/>
        <v>2890804.35</v>
      </c>
      <c r="BR65" s="3">
        <f t="shared" si="13"/>
        <v>2890804.35</v>
      </c>
      <c r="BS65" s="3">
        <f t="shared" si="13"/>
        <v>2890804.35</v>
      </c>
    </row>
    <row r="66" spans="1:71" x14ac:dyDescent="0.35">
      <c r="A66" s="15" t="str">
        <f t="shared" si="9"/>
        <v>Standard Close</v>
      </c>
      <c r="B66" s="15" t="str">
        <f t="shared" si="9"/>
        <v>NEW-13543.11</v>
      </c>
      <c r="C66" s="15" t="str">
        <f t="shared" si="9"/>
        <v>Base Rates</v>
      </c>
      <c r="D66" s="15" t="str">
        <f t="shared" si="9"/>
        <v>ED-Distribution-Substation-Relay, Control &amp; RTU</v>
      </c>
      <c r="E66" s="15" t="str">
        <f t="shared" si="9"/>
        <v>D</v>
      </c>
      <c r="F66" s="15" t="str">
        <f t="shared" si="9"/>
        <v>NEW-13543</v>
      </c>
      <c r="G66" s="15" t="str">
        <f t="shared" si="9"/>
        <v>open</v>
      </c>
      <c r="H66" s="15" t="str">
        <f t="shared" si="9"/>
        <v>Electric Distribution Plant</v>
      </c>
      <c r="I66" s="15" t="str">
        <f t="shared" si="9"/>
        <v>Distribution Substation</v>
      </c>
      <c r="J66" s="15" t="str">
        <f t="shared" si="9"/>
        <v>262D-BELL SHOALS</v>
      </c>
      <c r="K66" s="68">
        <v>0</v>
      </c>
      <c r="L66" s="16">
        <f t="shared" si="11"/>
        <v>0</v>
      </c>
      <c r="M66" s="16">
        <f t="shared" si="11"/>
        <v>0</v>
      </c>
      <c r="N66" s="16">
        <f t="shared" si="11"/>
        <v>0</v>
      </c>
      <c r="O66" s="16">
        <f t="shared" si="11"/>
        <v>0</v>
      </c>
      <c r="P66" s="16">
        <f t="shared" si="11"/>
        <v>0</v>
      </c>
      <c r="Q66" s="16">
        <f t="shared" si="11"/>
        <v>0</v>
      </c>
      <c r="R66" s="16">
        <f t="shared" si="11"/>
        <v>0</v>
      </c>
      <c r="S66" s="16">
        <f t="shared" si="11"/>
        <v>0</v>
      </c>
      <c r="T66" s="16">
        <f t="shared" si="11"/>
        <v>0</v>
      </c>
      <c r="U66" s="16">
        <f t="shared" si="11"/>
        <v>0</v>
      </c>
      <c r="V66" s="16">
        <f t="shared" si="11"/>
        <v>0</v>
      </c>
      <c r="W66" s="16">
        <f t="shared" si="11"/>
        <v>0</v>
      </c>
      <c r="X66" s="16">
        <f t="shared" si="11"/>
        <v>0</v>
      </c>
      <c r="Y66" s="16">
        <f t="shared" si="11"/>
        <v>0</v>
      </c>
      <c r="Z66" s="16">
        <f t="shared" si="11"/>
        <v>0</v>
      </c>
      <c r="AA66" s="16">
        <f t="shared" si="11"/>
        <v>0</v>
      </c>
      <c r="AB66" s="16">
        <f t="shared" si="13"/>
        <v>515449.43</v>
      </c>
      <c r="AC66" s="16">
        <f t="shared" si="13"/>
        <v>521662.43</v>
      </c>
      <c r="AD66" s="16">
        <f t="shared" si="13"/>
        <v>527875.42999999993</v>
      </c>
      <c r="AE66" s="16">
        <f t="shared" si="13"/>
        <v>534088.42999999993</v>
      </c>
      <c r="AF66" s="16">
        <f t="shared" si="13"/>
        <v>540301.42999999993</v>
      </c>
      <c r="AG66" s="16">
        <f t="shared" si="13"/>
        <v>546514.42999999993</v>
      </c>
      <c r="AH66" s="16">
        <f t="shared" si="13"/>
        <v>552727.42999999993</v>
      </c>
      <c r="AI66" s="16">
        <f t="shared" si="13"/>
        <v>558940.42999999993</v>
      </c>
      <c r="AJ66" s="3">
        <f t="shared" si="13"/>
        <v>565319.42999999993</v>
      </c>
      <c r="AK66" s="3">
        <f t="shared" si="13"/>
        <v>571698.42999999993</v>
      </c>
      <c r="AL66" s="3">
        <f t="shared" si="13"/>
        <v>578077.42999999993</v>
      </c>
      <c r="AM66" s="3">
        <f t="shared" si="13"/>
        <v>584456.42999999993</v>
      </c>
      <c r="AN66" s="3">
        <f t="shared" si="13"/>
        <v>590835.42999999993</v>
      </c>
      <c r="AO66" s="3">
        <f t="shared" si="13"/>
        <v>590835.42999999993</v>
      </c>
      <c r="AP66" s="3">
        <f t="shared" si="13"/>
        <v>590835.42999999993</v>
      </c>
      <c r="AQ66" s="3">
        <f t="shared" si="13"/>
        <v>590835.42999999993</v>
      </c>
      <c r="AR66" s="3">
        <f t="shared" si="13"/>
        <v>590835.42999999993</v>
      </c>
      <c r="AS66" s="3">
        <f t="shared" si="13"/>
        <v>590835.42999999993</v>
      </c>
      <c r="AT66" s="3">
        <f t="shared" si="13"/>
        <v>590835.42999999993</v>
      </c>
      <c r="AU66" s="3">
        <f t="shared" si="13"/>
        <v>590835.42999999993</v>
      </c>
      <c r="AV66" s="3">
        <f t="shared" si="13"/>
        <v>590835.42999999993</v>
      </c>
      <c r="AW66" s="3">
        <f t="shared" si="13"/>
        <v>590835.42999999993</v>
      </c>
      <c r="AX66" s="3">
        <f t="shared" si="13"/>
        <v>590835.42999999993</v>
      </c>
      <c r="AY66" s="3">
        <f t="shared" si="13"/>
        <v>590835.42999999993</v>
      </c>
      <c r="AZ66" s="3">
        <f t="shared" si="13"/>
        <v>590835.42999999993</v>
      </c>
      <c r="BA66" s="3">
        <f t="shared" si="13"/>
        <v>590835.42999999993</v>
      </c>
      <c r="BB66" s="3">
        <f t="shared" si="13"/>
        <v>590835.42999999993</v>
      </c>
      <c r="BC66" s="3">
        <f t="shared" si="13"/>
        <v>590835.42999999993</v>
      </c>
      <c r="BD66" s="3">
        <f t="shared" si="13"/>
        <v>590835.42999999993</v>
      </c>
      <c r="BE66" s="3">
        <f t="shared" si="13"/>
        <v>590835.42999999993</v>
      </c>
      <c r="BF66" s="3">
        <f t="shared" si="13"/>
        <v>590835.42999999993</v>
      </c>
      <c r="BG66" s="3">
        <f t="shared" si="13"/>
        <v>590835.42999999993</v>
      </c>
      <c r="BH66" s="3">
        <f t="shared" si="13"/>
        <v>590835.42999999993</v>
      </c>
      <c r="BI66" s="3">
        <f t="shared" si="13"/>
        <v>590835.42999999993</v>
      </c>
      <c r="BJ66" s="3">
        <f t="shared" si="13"/>
        <v>590835.42999999993</v>
      </c>
      <c r="BK66" s="3">
        <f t="shared" si="13"/>
        <v>590835.42999999993</v>
      </c>
      <c r="BL66" s="3">
        <f t="shared" si="13"/>
        <v>590835.42999999993</v>
      </c>
      <c r="BM66" s="3">
        <f t="shared" si="13"/>
        <v>590835.42999999993</v>
      </c>
      <c r="BN66" s="3">
        <f t="shared" si="13"/>
        <v>590835.42999999993</v>
      </c>
      <c r="BO66" s="3">
        <f t="shared" si="13"/>
        <v>590835.42999999993</v>
      </c>
      <c r="BP66" s="3">
        <f t="shared" si="13"/>
        <v>590835.42999999993</v>
      </c>
      <c r="BQ66" s="3">
        <f t="shared" si="13"/>
        <v>590835.42999999993</v>
      </c>
      <c r="BR66" s="3">
        <f t="shared" si="13"/>
        <v>590835.42999999993</v>
      </c>
      <c r="BS66" s="3">
        <f t="shared" si="13"/>
        <v>590835.42999999993</v>
      </c>
    </row>
    <row r="67" spans="1:71" x14ac:dyDescent="0.35">
      <c r="A67" s="15" t="str">
        <f t="shared" si="9"/>
        <v>Standard Close</v>
      </c>
      <c r="B67" s="15" t="str">
        <f t="shared" si="9"/>
        <v>NEW-13543.12</v>
      </c>
      <c r="C67" s="15" t="str">
        <f t="shared" si="9"/>
        <v>Base Rates</v>
      </c>
      <c r="D67" s="15" t="str">
        <f t="shared" si="9"/>
        <v>ELECTRIC DELIVERY</v>
      </c>
      <c r="E67" s="15" t="str">
        <f t="shared" si="9"/>
        <v>T</v>
      </c>
      <c r="F67" s="15" t="str">
        <f t="shared" si="9"/>
        <v>NEW-13543</v>
      </c>
      <c r="G67" s="15" t="str">
        <f t="shared" si="9"/>
        <v>open</v>
      </c>
      <c r="H67" s="15" t="str">
        <f t="shared" si="9"/>
        <v>Electric Transmission Plant</v>
      </c>
      <c r="I67" s="15" t="str">
        <f t="shared" si="9"/>
        <v>Transmission Lines</v>
      </c>
      <c r="J67" s="15" t="str">
        <f t="shared" si="9"/>
        <v>69 KV TRANS LINES</v>
      </c>
      <c r="K67" s="68">
        <v>0</v>
      </c>
      <c r="L67" s="16">
        <f t="shared" si="11"/>
        <v>0</v>
      </c>
      <c r="M67" s="16">
        <f t="shared" si="11"/>
        <v>0</v>
      </c>
      <c r="N67" s="16">
        <f t="shared" si="11"/>
        <v>0</v>
      </c>
      <c r="O67" s="16">
        <f t="shared" si="11"/>
        <v>0</v>
      </c>
      <c r="P67" s="16">
        <f t="shared" si="11"/>
        <v>0</v>
      </c>
      <c r="Q67" s="16">
        <f t="shared" si="11"/>
        <v>0</v>
      </c>
      <c r="R67" s="16">
        <f t="shared" si="11"/>
        <v>0</v>
      </c>
      <c r="S67" s="16">
        <f t="shared" si="11"/>
        <v>0</v>
      </c>
      <c r="T67" s="16">
        <f t="shared" si="11"/>
        <v>0</v>
      </c>
      <c r="U67" s="16">
        <f t="shared" si="11"/>
        <v>0</v>
      </c>
      <c r="V67" s="16">
        <f t="shared" si="11"/>
        <v>0</v>
      </c>
      <c r="W67" s="16">
        <f t="shared" si="11"/>
        <v>0</v>
      </c>
      <c r="X67" s="16">
        <f t="shared" si="11"/>
        <v>0</v>
      </c>
      <c r="Y67" s="16">
        <f t="shared" si="11"/>
        <v>0</v>
      </c>
      <c r="Z67" s="16">
        <f t="shared" si="11"/>
        <v>0</v>
      </c>
      <c r="AA67" s="16">
        <f t="shared" si="11"/>
        <v>0</v>
      </c>
      <c r="AB67" s="16">
        <f t="shared" si="13"/>
        <v>0</v>
      </c>
      <c r="AC67" s="16">
        <f t="shared" si="13"/>
        <v>0</v>
      </c>
      <c r="AD67" s="16">
        <f t="shared" si="13"/>
        <v>0</v>
      </c>
      <c r="AE67" s="16">
        <f t="shared" si="13"/>
        <v>0</v>
      </c>
      <c r="AF67" s="16">
        <f t="shared" si="13"/>
        <v>0</v>
      </c>
      <c r="AG67" s="16">
        <f t="shared" si="13"/>
        <v>0</v>
      </c>
      <c r="AH67" s="16">
        <f t="shared" si="13"/>
        <v>0</v>
      </c>
      <c r="AI67" s="16">
        <f t="shared" si="13"/>
        <v>0</v>
      </c>
      <c r="AJ67" s="3">
        <f t="shared" si="13"/>
        <v>0</v>
      </c>
      <c r="AK67" s="3">
        <f t="shared" si="13"/>
        <v>0</v>
      </c>
      <c r="AL67" s="3">
        <f t="shared" si="13"/>
        <v>0</v>
      </c>
      <c r="AM67" s="3">
        <f t="shared" si="13"/>
        <v>0</v>
      </c>
      <c r="AN67" s="3">
        <f t="shared" si="13"/>
        <v>384225.27</v>
      </c>
      <c r="AO67" s="3">
        <f t="shared" si="13"/>
        <v>384225.27</v>
      </c>
      <c r="AP67" s="3">
        <f t="shared" si="13"/>
        <v>384225.27</v>
      </c>
      <c r="AQ67" s="3">
        <f t="shared" si="13"/>
        <v>384225.27</v>
      </c>
      <c r="AR67" s="3">
        <f t="shared" si="13"/>
        <v>384225.27</v>
      </c>
      <c r="AS67" s="3">
        <f t="shared" si="13"/>
        <v>384225.27</v>
      </c>
      <c r="AT67" s="3">
        <f t="shared" si="13"/>
        <v>384225.27</v>
      </c>
      <c r="AU67" s="3">
        <f t="shared" si="13"/>
        <v>384225.27</v>
      </c>
      <c r="AV67" s="3">
        <f t="shared" si="13"/>
        <v>384225.27</v>
      </c>
      <c r="AW67" s="3">
        <f t="shared" si="13"/>
        <v>384225.27</v>
      </c>
      <c r="AX67" s="3">
        <f t="shared" si="13"/>
        <v>384225.27</v>
      </c>
      <c r="AY67" s="3">
        <f t="shared" si="13"/>
        <v>384225.27</v>
      </c>
      <c r="AZ67" s="3">
        <f t="shared" si="13"/>
        <v>384225.27</v>
      </c>
      <c r="BA67" s="3">
        <f t="shared" si="13"/>
        <v>384225.27</v>
      </c>
      <c r="BB67" s="3">
        <f t="shared" si="13"/>
        <v>384225.27</v>
      </c>
      <c r="BC67" s="3">
        <f t="shared" si="13"/>
        <v>384225.27</v>
      </c>
      <c r="BD67" s="3">
        <f t="shared" si="13"/>
        <v>384225.27</v>
      </c>
      <c r="BE67" s="3">
        <f t="shared" si="13"/>
        <v>384225.27</v>
      </c>
      <c r="BF67" s="3">
        <f t="shared" si="13"/>
        <v>384225.27</v>
      </c>
      <c r="BG67" s="3">
        <f t="shared" si="13"/>
        <v>384225.27</v>
      </c>
      <c r="BH67" s="3">
        <f t="shared" si="13"/>
        <v>384225.27</v>
      </c>
      <c r="BI67" s="3">
        <f t="shared" si="13"/>
        <v>384225.27</v>
      </c>
      <c r="BJ67" s="3">
        <f t="shared" si="13"/>
        <v>384225.27</v>
      </c>
      <c r="BK67" s="3">
        <f t="shared" si="13"/>
        <v>384225.27</v>
      </c>
      <c r="BL67" s="3">
        <f t="shared" si="13"/>
        <v>384225.27</v>
      </c>
      <c r="BM67" s="3">
        <f t="shared" si="13"/>
        <v>384225.27</v>
      </c>
      <c r="BN67" s="3">
        <f t="shared" si="13"/>
        <v>384225.27</v>
      </c>
      <c r="BO67" s="3">
        <f t="shared" si="13"/>
        <v>384225.27</v>
      </c>
      <c r="BP67" s="3">
        <f t="shared" si="13"/>
        <v>384225.27</v>
      </c>
      <c r="BQ67" s="3">
        <f t="shared" si="13"/>
        <v>384225.27</v>
      </c>
      <c r="BR67" s="3">
        <f t="shared" si="13"/>
        <v>384225.27</v>
      </c>
      <c r="BS67" s="3">
        <f t="shared" si="13"/>
        <v>384225.27</v>
      </c>
    </row>
    <row r="68" spans="1:71" x14ac:dyDescent="0.35">
      <c r="A68" s="15" t="str">
        <f t="shared" si="9"/>
        <v>Standard Close</v>
      </c>
      <c r="B68" s="15" t="str">
        <f t="shared" si="9"/>
        <v>NEW-13543.13</v>
      </c>
      <c r="C68" s="15" t="str">
        <f t="shared" si="9"/>
        <v>Base Rates</v>
      </c>
      <c r="D68" s="15" t="str">
        <f t="shared" si="9"/>
        <v>ELECTRIC DELIVERY</v>
      </c>
      <c r="E68" s="15" t="str">
        <f t="shared" si="9"/>
        <v>T</v>
      </c>
      <c r="F68" s="15" t="str">
        <f t="shared" si="9"/>
        <v>NEW-13543</v>
      </c>
      <c r="G68" s="15" t="str">
        <f t="shared" si="9"/>
        <v>open</v>
      </c>
      <c r="H68" s="15" t="str">
        <f t="shared" si="9"/>
        <v>Electric Transmission Plant</v>
      </c>
      <c r="I68" s="15" t="str">
        <f t="shared" si="9"/>
        <v>Transmission Lines</v>
      </c>
      <c r="J68" s="15" t="str">
        <f t="shared" si="9"/>
        <v>69 KV TRANS LINES</v>
      </c>
      <c r="K68" s="68">
        <v>0</v>
      </c>
      <c r="L68" s="16">
        <f t="shared" si="11"/>
        <v>0</v>
      </c>
      <c r="M68" s="16">
        <f t="shared" si="11"/>
        <v>0</v>
      </c>
      <c r="N68" s="16">
        <f t="shared" si="11"/>
        <v>0</v>
      </c>
      <c r="O68" s="16">
        <f t="shared" si="11"/>
        <v>0</v>
      </c>
      <c r="P68" s="16">
        <f t="shared" si="11"/>
        <v>0</v>
      </c>
      <c r="Q68" s="16">
        <f t="shared" si="11"/>
        <v>0</v>
      </c>
      <c r="R68" s="16">
        <f t="shared" si="11"/>
        <v>0</v>
      </c>
      <c r="S68" s="16">
        <f t="shared" si="11"/>
        <v>0</v>
      </c>
      <c r="T68" s="16">
        <f t="shared" si="11"/>
        <v>0</v>
      </c>
      <c r="U68" s="16">
        <f t="shared" si="11"/>
        <v>0</v>
      </c>
      <c r="V68" s="16">
        <f t="shared" si="11"/>
        <v>0</v>
      </c>
      <c r="W68" s="16">
        <f t="shared" si="11"/>
        <v>0</v>
      </c>
      <c r="X68" s="16">
        <f t="shared" si="11"/>
        <v>0</v>
      </c>
      <c r="Y68" s="16">
        <f t="shared" si="11"/>
        <v>0</v>
      </c>
      <c r="Z68" s="16">
        <f t="shared" si="11"/>
        <v>0</v>
      </c>
      <c r="AA68" s="16">
        <f t="shared" si="11"/>
        <v>0</v>
      </c>
      <c r="AB68" s="16">
        <f t="shared" si="13"/>
        <v>0</v>
      </c>
      <c r="AC68" s="16">
        <f t="shared" si="13"/>
        <v>0</v>
      </c>
      <c r="AD68" s="16">
        <f t="shared" si="13"/>
        <v>0</v>
      </c>
      <c r="AE68" s="16">
        <f t="shared" si="13"/>
        <v>0</v>
      </c>
      <c r="AF68" s="16">
        <f t="shared" si="13"/>
        <v>0</v>
      </c>
      <c r="AG68" s="16">
        <f t="shared" si="13"/>
        <v>0</v>
      </c>
      <c r="AH68" s="16">
        <f t="shared" si="13"/>
        <v>0</v>
      </c>
      <c r="AI68" s="16">
        <f t="shared" si="13"/>
        <v>0</v>
      </c>
      <c r="AJ68" s="3">
        <f t="shared" si="13"/>
        <v>0</v>
      </c>
      <c r="AK68" s="3">
        <f t="shared" si="13"/>
        <v>0</v>
      </c>
      <c r="AL68" s="3">
        <f t="shared" si="13"/>
        <v>0</v>
      </c>
      <c r="AM68" s="3">
        <f t="shared" si="13"/>
        <v>0</v>
      </c>
      <c r="AN68" s="3">
        <f t="shared" si="13"/>
        <v>384225.27000000008</v>
      </c>
      <c r="AO68" s="3">
        <f t="shared" si="13"/>
        <v>384225.27000000008</v>
      </c>
      <c r="AP68" s="3">
        <f t="shared" si="13"/>
        <v>384225.27000000008</v>
      </c>
      <c r="AQ68" s="3">
        <f t="shared" si="13"/>
        <v>384225.27000000008</v>
      </c>
      <c r="AR68" s="3">
        <f t="shared" si="13"/>
        <v>384225.27000000008</v>
      </c>
      <c r="AS68" s="3">
        <f t="shared" si="13"/>
        <v>384225.27000000008</v>
      </c>
      <c r="AT68" s="3">
        <f t="shared" si="13"/>
        <v>384225.27000000008</v>
      </c>
      <c r="AU68" s="3">
        <f t="shared" si="13"/>
        <v>384225.27000000008</v>
      </c>
      <c r="AV68" s="3">
        <f t="shared" si="13"/>
        <v>384225.27000000008</v>
      </c>
      <c r="AW68" s="3">
        <f t="shared" si="13"/>
        <v>384225.27000000008</v>
      </c>
      <c r="AX68" s="3">
        <f t="shared" si="13"/>
        <v>384225.27000000008</v>
      </c>
      <c r="AY68" s="3">
        <f t="shared" si="13"/>
        <v>384225.27000000008</v>
      </c>
      <c r="AZ68" s="3">
        <f t="shared" si="13"/>
        <v>384225.27000000008</v>
      </c>
      <c r="BA68" s="3">
        <f t="shared" si="13"/>
        <v>384225.27000000008</v>
      </c>
      <c r="BB68" s="3">
        <f t="shared" si="13"/>
        <v>384225.27000000008</v>
      </c>
      <c r="BC68" s="3">
        <f t="shared" si="13"/>
        <v>384225.27000000008</v>
      </c>
      <c r="BD68" s="3">
        <f t="shared" si="13"/>
        <v>384225.27000000008</v>
      </c>
      <c r="BE68" s="3">
        <f t="shared" si="13"/>
        <v>384225.27000000008</v>
      </c>
      <c r="BF68" s="3">
        <f t="shared" si="13"/>
        <v>384225.27000000008</v>
      </c>
      <c r="BG68" s="3">
        <f t="shared" si="13"/>
        <v>384225.27000000008</v>
      </c>
      <c r="BH68" s="3">
        <f t="shared" si="13"/>
        <v>384225.27000000008</v>
      </c>
      <c r="BI68" s="3">
        <f t="shared" si="13"/>
        <v>384225.27000000008</v>
      </c>
      <c r="BJ68" s="3">
        <f t="shared" si="13"/>
        <v>384225.27000000008</v>
      </c>
      <c r="BK68" s="3">
        <f t="shared" si="13"/>
        <v>384225.27000000008</v>
      </c>
      <c r="BL68" s="3">
        <f t="shared" si="13"/>
        <v>384225.27000000008</v>
      </c>
      <c r="BM68" s="3">
        <f t="shared" si="13"/>
        <v>384225.27000000008</v>
      </c>
      <c r="BN68" s="3">
        <f t="shared" si="13"/>
        <v>384225.27000000008</v>
      </c>
      <c r="BO68" s="3">
        <f t="shared" si="13"/>
        <v>384225.27000000008</v>
      </c>
      <c r="BP68" s="3">
        <f t="shared" si="13"/>
        <v>384225.27000000008</v>
      </c>
      <c r="BQ68" s="3">
        <f t="shared" si="13"/>
        <v>384225.27000000008</v>
      </c>
      <c r="BR68" s="3">
        <f t="shared" si="13"/>
        <v>384225.27000000008</v>
      </c>
      <c r="BS68" s="3">
        <f t="shared" si="13"/>
        <v>384225.27000000008</v>
      </c>
    </row>
    <row r="69" spans="1:71" x14ac:dyDescent="0.35">
      <c r="A69" s="15" t="str">
        <f t="shared" si="9"/>
        <v>Standard Close</v>
      </c>
      <c r="B69" s="15" t="str">
        <f t="shared" si="9"/>
        <v>NEW-13543.14</v>
      </c>
      <c r="C69" s="15" t="str">
        <f t="shared" si="9"/>
        <v>Base Rates</v>
      </c>
      <c r="D69" s="15" t="str">
        <f t="shared" si="9"/>
        <v>ELECTRIC DELIVERY</v>
      </c>
      <c r="E69" s="15" t="str">
        <f t="shared" si="9"/>
        <v>T</v>
      </c>
      <c r="F69" s="15" t="str">
        <f t="shared" si="9"/>
        <v>NEW-13543</v>
      </c>
      <c r="G69" s="15" t="str">
        <f t="shared" si="9"/>
        <v>open</v>
      </c>
      <c r="H69" s="15" t="str">
        <f t="shared" si="9"/>
        <v>Electric Transmission Plant</v>
      </c>
      <c r="I69" s="15" t="str">
        <f t="shared" si="9"/>
        <v>Transmission Lines</v>
      </c>
      <c r="J69" s="15" t="str">
        <f t="shared" si="9"/>
        <v>69 KV TRANS LINES</v>
      </c>
      <c r="K69" s="68">
        <v>0</v>
      </c>
      <c r="L69" s="16">
        <f t="shared" si="11"/>
        <v>0</v>
      </c>
      <c r="M69" s="16">
        <f t="shared" si="11"/>
        <v>0</v>
      </c>
      <c r="N69" s="16">
        <f t="shared" si="11"/>
        <v>0</v>
      </c>
      <c r="O69" s="16">
        <f t="shared" si="11"/>
        <v>0</v>
      </c>
      <c r="P69" s="16">
        <f t="shared" si="11"/>
        <v>0</v>
      </c>
      <c r="Q69" s="16">
        <f t="shared" si="11"/>
        <v>0</v>
      </c>
      <c r="R69" s="16">
        <f t="shared" si="11"/>
        <v>0</v>
      </c>
      <c r="S69" s="16">
        <f t="shared" si="11"/>
        <v>0</v>
      </c>
      <c r="T69" s="16">
        <f t="shared" si="11"/>
        <v>0</v>
      </c>
      <c r="U69" s="16">
        <f t="shared" si="11"/>
        <v>0</v>
      </c>
      <c r="V69" s="16">
        <f t="shared" si="11"/>
        <v>0</v>
      </c>
      <c r="W69" s="16">
        <f t="shared" si="11"/>
        <v>0</v>
      </c>
      <c r="X69" s="16">
        <f t="shared" si="11"/>
        <v>0</v>
      </c>
      <c r="Y69" s="16">
        <f t="shared" si="11"/>
        <v>0</v>
      </c>
      <c r="Z69" s="16">
        <f t="shared" si="11"/>
        <v>0</v>
      </c>
      <c r="AA69" s="16">
        <f t="shared" si="11"/>
        <v>0</v>
      </c>
      <c r="AB69" s="16">
        <f t="shared" si="13"/>
        <v>0</v>
      </c>
      <c r="AC69" s="16">
        <f t="shared" si="13"/>
        <v>0</v>
      </c>
      <c r="AD69" s="16">
        <f t="shared" si="13"/>
        <v>0</v>
      </c>
      <c r="AE69" s="16">
        <f t="shared" si="13"/>
        <v>0</v>
      </c>
      <c r="AF69" s="16">
        <f t="shared" si="13"/>
        <v>0</v>
      </c>
      <c r="AG69" s="16">
        <f t="shared" si="13"/>
        <v>0</v>
      </c>
      <c r="AH69" s="16">
        <f t="shared" si="13"/>
        <v>0</v>
      </c>
      <c r="AI69" s="16">
        <f t="shared" si="13"/>
        <v>0</v>
      </c>
      <c r="AJ69" s="3">
        <f t="shared" si="13"/>
        <v>0</v>
      </c>
      <c r="AK69" s="3">
        <f t="shared" si="13"/>
        <v>0</v>
      </c>
      <c r="AL69" s="3">
        <f t="shared" si="13"/>
        <v>0</v>
      </c>
      <c r="AM69" s="3">
        <f t="shared" si="13"/>
        <v>0</v>
      </c>
      <c r="AN69" s="3">
        <f t="shared" si="13"/>
        <v>384225.27</v>
      </c>
      <c r="AO69" s="3">
        <f t="shared" si="13"/>
        <v>384225.27</v>
      </c>
      <c r="AP69" s="3">
        <f t="shared" si="13"/>
        <v>384225.27</v>
      </c>
      <c r="AQ69" s="3">
        <f t="shared" si="13"/>
        <v>384225.27</v>
      </c>
      <c r="AR69" s="3">
        <f t="shared" si="13"/>
        <v>384225.27</v>
      </c>
      <c r="AS69" s="3">
        <f t="shared" si="13"/>
        <v>384225.27</v>
      </c>
      <c r="AT69" s="3">
        <f t="shared" si="13"/>
        <v>384225.27</v>
      </c>
      <c r="AU69" s="3">
        <f t="shared" si="13"/>
        <v>384225.27</v>
      </c>
      <c r="AV69" s="3">
        <f t="shared" si="13"/>
        <v>384225.27</v>
      </c>
      <c r="AW69" s="3">
        <f t="shared" si="13"/>
        <v>384225.27</v>
      </c>
      <c r="AX69" s="3">
        <f t="shared" si="13"/>
        <v>384225.27</v>
      </c>
      <c r="AY69" s="3">
        <f t="shared" si="13"/>
        <v>384225.27</v>
      </c>
      <c r="AZ69" s="3">
        <f t="shared" si="13"/>
        <v>384225.27</v>
      </c>
      <c r="BA69" s="3">
        <f t="shared" si="13"/>
        <v>384225.27</v>
      </c>
      <c r="BB69" s="3">
        <f t="shared" si="13"/>
        <v>384225.27</v>
      </c>
      <c r="BC69" s="3">
        <f t="shared" si="13"/>
        <v>384225.27</v>
      </c>
      <c r="BD69" s="3">
        <f t="shared" si="13"/>
        <v>384225.27</v>
      </c>
      <c r="BE69" s="3">
        <f t="shared" si="13"/>
        <v>384225.27</v>
      </c>
      <c r="BF69" s="3">
        <f t="shared" si="13"/>
        <v>384225.27</v>
      </c>
      <c r="BG69" s="3">
        <f t="shared" si="13"/>
        <v>384225.27</v>
      </c>
      <c r="BH69" s="3">
        <f t="shared" si="13"/>
        <v>384225.27</v>
      </c>
      <c r="BI69" s="3">
        <f t="shared" si="13"/>
        <v>384225.27</v>
      </c>
      <c r="BJ69" s="3">
        <f t="shared" si="13"/>
        <v>384225.27</v>
      </c>
      <c r="BK69" s="3">
        <f t="shared" ref="BK69:BS69" si="14">BJ69+BK27</f>
        <v>384225.27</v>
      </c>
      <c r="BL69" s="3">
        <f t="shared" si="14"/>
        <v>384225.27</v>
      </c>
      <c r="BM69" s="3">
        <f t="shared" si="14"/>
        <v>384225.27</v>
      </c>
      <c r="BN69" s="3">
        <f t="shared" si="14"/>
        <v>384225.27</v>
      </c>
      <c r="BO69" s="3">
        <f t="shared" si="14"/>
        <v>384225.27</v>
      </c>
      <c r="BP69" s="3">
        <f t="shared" si="14"/>
        <v>384225.27</v>
      </c>
      <c r="BQ69" s="3">
        <f t="shared" si="14"/>
        <v>384225.27</v>
      </c>
      <c r="BR69" s="3">
        <f t="shared" si="14"/>
        <v>384225.27</v>
      </c>
      <c r="BS69" s="3">
        <f t="shared" si="14"/>
        <v>384225.27</v>
      </c>
    </row>
    <row r="70" spans="1:71" x14ac:dyDescent="0.35">
      <c r="A70" s="15" t="str">
        <f t="shared" si="9"/>
        <v>Standard Close</v>
      </c>
      <c r="B70" s="15" t="str">
        <f t="shared" si="9"/>
        <v>NEW-13543.15</v>
      </c>
      <c r="C70" s="15" t="str">
        <f t="shared" si="9"/>
        <v>Base Rates</v>
      </c>
      <c r="D70" s="15" t="str">
        <f t="shared" si="9"/>
        <v>ELECTRIC DELIVERY</v>
      </c>
      <c r="E70" s="15" t="str">
        <f t="shared" si="9"/>
        <v>T</v>
      </c>
      <c r="F70" s="15" t="str">
        <f t="shared" si="9"/>
        <v>NEW-13543</v>
      </c>
      <c r="G70" s="15" t="str">
        <f t="shared" si="9"/>
        <v>open</v>
      </c>
      <c r="H70" s="15" t="str">
        <f t="shared" si="9"/>
        <v>Electric Transmission Plant</v>
      </c>
      <c r="I70" s="15" t="str">
        <f t="shared" si="9"/>
        <v>Transmission Lines</v>
      </c>
      <c r="J70" s="15" t="str">
        <f t="shared" si="9"/>
        <v>69 KV TRANS LINES</v>
      </c>
      <c r="K70" s="68">
        <v>0</v>
      </c>
      <c r="L70" s="16">
        <f t="shared" si="11"/>
        <v>0</v>
      </c>
      <c r="M70" s="16">
        <f t="shared" si="11"/>
        <v>0</v>
      </c>
      <c r="N70" s="16">
        <f t="shared" si="11"/>
        <v>0</v>
      </c>
      <c r="O70" s="16">
        <f t="shared" si="11"/>
        <v>0</v>
      </c>
      <c r="P70" s="16">
        <f t="shared" si="11"/>
        <v>0</v>
      </c>
      <c r="Q70" s="16">
        <f t="shared" si="11"/>
        <v>0</v>
      </c>
      <c r="R70" s="16">
        <f t="shared" si="11"/>
        <v>0</v>
      </c>
      <c r="S70" s="16">
        <f t="shared" si="11"/>
        <v>0</v>
      </c>
      <c r="T70" s="16">
        <f t="shared" si="11"/>
        <v>0</v>
      </c>
      <c r="U70" s="16">
        <f t="shared" si="11"/>
        <v>0</v>
      </c>
      <c r="V70" s="16">
        <f t="shared" si="11"/>
        <v>0</v>
      </c>
      <c r="W70" s="16">
        <f t="shared" si="11"/>
        <v>0</v>
      </c>
      <c r="X70" s="16">
        <f t="shared" si="11"/>
        <v>0</v>
      </c>
      <c r="Y70" s="16">
        <f t="shared" si="11"/>
        <v>0</v>
      </c>
      <c r="Z70" s="16">
        <f t="shared" si="11"/>
        <v>0</v>
      </c>
      <c r="AA70" s="16">
        <f t="shared" si="11"/>
        <v>0</v>
      </c>
      <c r="AB70" s="16">
        <f t="shared" ref="AB70:BS75" si="15">AA70+AB28</f>
        <v>0</v>
      </c>
      <c r="AC70" s="16">
        <f t="shared" si="15"/>
        <v>0</v>
      </c>
      <c r="AD70" s="16">
        <f t="shared" si="15"/>
        <v>0</v>
      </c>
      <c r="AE70" s="16">
        <f t="shared" si="15"/>
        <v>0</v>
      </c>
      <c r="AF70" s="16">
        <f t="shared" si="15"/>
        <v>0</v>
      </c>
      <c r="AG70" s="16">
        <f t="shared" si="15"/>
        <v>0</v>
      </c>
      <c r="AH70" s="16">
        <f t="shared" si="15"/>
        <v>0</v>
      </c>
      <c r="AI70" s="16">
        <f t="shared" si="15"/>
        <v>0</v>
      </c>
      <c r="AJ70" s="3">
        <f t="shared" si="15"/>
        <v>0</v>
      </c>
      <c r="AK70" s="3">
        <f t="shared" si="15"/>
        <v>0</v>
      </c>
      <c r="AL70" s="3">
        <f t="shared" si="15"/>
        <v>0</v>
      </c>
      <c r="AM70" s="3">
        <f t="shared" si="15"/>
        <v>0</v>
      </c>
      <c r="AN70" s="3">
        <f t="shared" si="15"/>
        <v>384225.27000000008</v>
      </c>
      <c r="AO70" s="3">
        <f t="shared" si="15"/>
        <v>384225.27000000008</v>
      </c>
      <c r="AP70" s="3">
        <f t="shared" si="15"/>
        <v>384225.27000000008</v>
      </c>
      <c r="AQ70" s="3">
        <f t="shared" si="15"/>
        <v>384225.27000000008</v>
      </c>
      <c r="AR70" s="3">
        <f t="shared" si="15"/>
        <v>384225.27000000008</v>
      </c>
      <c r="AS70" s="3">
        <f t="shared" si="15"/>
        <v>384225.27000000008</v>
      </c>
      <c r="AT70" s="3">
        <f t="shared" si="15"/>
        <v>384225.27000000008</v>
      </c>
      <c r="AU70" s="3">
        <f t="shared" si="15"/>
        <v>384225.27000000008</v>
      </c>
      <c r="AV70" s="3">
        <f t="shared" si="15"/>
        <v>384225.27000000008</v>
      </c>
      <c r="AW70" s="3">
        <f t="shared" si="15"/>
        <v>384225.27000000008</v>
      </c>
      <c r="AX70" s="3">
        <f t="shared" si="15"/>
        <v>384225.27000000008</v>
      </c>
      <c r="AY70" s="3">
        <f t="shared" si="15"/>
        <v>384225.27000000008</v>
      </c>
      <c r="AZ70" s="3">
        <f t="shared" si="15"/>
        <v>384225.27000000008</v>
      </c>
      <c r="BA70" s="3">
        <f t="shared" si="15"/>
        <v>384225.27000000008</v>
      </c>
      <c r="BB70" s="3">
        <f t="shared" si="15"/>
        <v>384225.27000000008</v>
      </c>
      <c r="BC70" s="3">
        <f t="shared" si="15"/>
        <v>384225.27000000008</v>
      </c>
      <c r="BD70" s="3">
        <f t="shared" si="15"/>
        <v>384225.27000000008</v>
      </c>
      <c r="BE70" s="3">
        <f t="shared" si="15"/>
        <v>384225.27000000008</v>
      </c>
      <c r="BF70" s="3">
        <f t="shared" si="15"/>
        <v>384225.27000000008</v>
      </c>
      <c r="BG70" s="3">
        <f t="shared" si="15"/>
        <v>384225.27000000008</v>
      </c>
      <c r="BH70" s="3">
        <f t="shared" si="15"/>
        <v>384225.27000000008</v>
      </c>
      <c r="BI70" s="3">
        <f t="shared" si="15"/>
        <v>384225.27000000008</v>
      </c>
      <c r="BJ70" s="3">
        <f t="shared" si="15"/>
        <v>384225.27000000008</v>
      </c>
      <c r="BK70" s="3">
        <f t="shared" si="15"/>
        <v>384225.27000000008</v>
      </c>
      <c r="BL70" s="3">
        <f t="shared" si="15"/>
        <v>384225.27000000008</v>
      </c>
      <c r="BM70" s="3">
        <f t="shared" si="15"/>
        <v>384225.27000000008</v>
      </c>
      <c r="BN70" s="3">
        <f t="shared" si="15"/>
        <v>384225.27000000008</v>
      </c>
      <c r="BO70" s="3">
        <f t="shared" si="15"/>
        <v>384225.27000000008</v>
      </c>
      <c r="BP70" s="3">
        <f t="shared" si="15"/>
        <v>384225.27000000008</v>
      </c>
      <c r="BQ70" s="3">
        <f t="shared" si="15"/>
        <v>384225.27000000008</v>
      </c>
      <c r="BR70" s="3">
        <f t="shared" si="15"/>
        <v>384225.27000000008</v>
      </c>
      <c r="BS70" s="3">
        <f t="shared" si="15"/>
        <v>384225.27000000008</v>
      </c>
    </row>
    <row r="71" spans="1:71" x14ac:dyDescent="0.35">
      <c r="A71" s="15" t="str">
        <f t="shared" si="9"/>
        <v>Standard Close</v>
      </c>
      <c r="B71" s="15" t="str">
        <f t="shared" si="9"/>
        <v>NEW-13543.16</v>
      </c>
      <c r="C71" s="15" t="str">
        <f t="shared" si="9"/>
        <v>Base Rates</v>
      </c>
      <c r="D71" s="15" t="str">
        <f t="shared" si="9"/>
        <v>ED-Distribution-Substation-Relay, Control &amp; RTU</v>
      </c>
      <c r="E71" s="15" t="str">
        <f t="shared" si="9"/>
        <v>T</v>
      </c>
      <c r="F71" s="15" t="str">
        <f t="shared" si="9"/>
        <v>NEW-13543</v>
      </c>
      <c r="G71" s="15" t="str">
        <f t="shared" si="9"/>
        <v>open</v>
      </c>
      <c r="H71" s="15" t="str">
        <f t="shared" si="9"/>
        <v>Electric Transmission Plant</v>
      </c>
      <c r="I71" s="15" t="str">
        <f t="shared" si="9"/>
        <v>Transmission Substation</v>
      </c>
      <c r="J71" s="15" t="str">
        <f t="shared" si="9"/>
        <v>497T-CR 672 SUBSTATION</v>
      </c>
      <c r="K71" s="68">
        <v>0</v>
      </c>
      <c r="L71" s="16">
        <f t="shared" si="11"/>
        <v>0</v>
      </c>
      <c r="M71" s="16">
        <f t="shared" si="11"/>
        <v>0</v>
      </c>
      <c r="N71" s="16">
        <f t="shared" si="11"/>
        <v>0</v>
      </c>
      <c r="O71" s="16">
        <f t="shared" si="11"/>
        <v>0</v>
      </c>
      <c r="P71" s="16">
        <f t="shared" si="11"/>
        <v>0</v>
      </c>
      <c r="Q71" s="16">
        <f t="shared" si="11"/>
        <v>0</v>
      </c>
      <c r="R71" s="16">
        <f t="shared" si="11"/>
        <v>0</v>
      </c>
      <c r="S71" s="16">
        <f t="shared" si="11"/>
        <v>0</v>
      </c>
      <c r="T71" s="16">
        <f t="shared" si="11"/>
        <v>0</v>
      </c>
      <c r="U71" s="16">
        <f t="shared" si="11"/>
        <v>0</v>
      </c>
      <c r="V71" s="16">
        <f t="shared" si="11"/>
        <v>0</v>
      </c>
      <c r="W71" s="16">
        <f t="shared" si="11"/>
        <v>0</v>
      </c>
      <c r="X71" s="16">
        <f t="shared" si="11"/>
        <v>0</v>
      </c>
      <c r="Y71" s="16">
        <f t="shared" si="11"/>
        <v>0</v>
      </c>
      <c r="Z71" s="16">
        <f t="shared" si="11"/>
        <v>0</v>
      </c>
      <c r="AA71" s="16">
        <f t="shared" si="11"/>
        <v>0</v>
      </c>
      <c r="AB71" s="16">
        <f t="shared" si="15"/>
        <v>1357009.4099999997</v>
      </c>
      <c r="AC71" s="16">
        <f t="shared" si="15"/>
        <v>1373583.4099999997</v>
      </c>
      <c r="AD71" s="16">
        <f t="shared" si="15"/>
        <v>1390157.4099999997</v>
      </c>
      <c r="AE71" s="16">
        <f t="shared" si="15"/>
        <v>1406731.4099999997</v>
      </c>
      <c r="AF71" s="16">
        <f t="shared" si="15"/>
        <v>1423305.4099999997</v>
      </c>
      <c r="AG71" s="16">
        <f t="shared" si="15"/>
        <v>1439879.4099999997</v>
      </c>
      <c r="AH71" s="16">
        <f t="shared" si="15"/>
        <v>1456453.4099999997</v>
      </c>
      <c r="AI71" s="16">
        <f t="shared" si="15"/>
        <v>1473027.4099999997</v>
      </c>
      <c r="AJ71" s="3">
        <f t="shared" si="15"/>
        <v>1490038.4099999997</v>
      </c>
      <c r="AK71" s="3">
        <f t="shared" si="15"/>
        <v>1507049.4099999997</v>
      </c>
      <c r="AL71" s="3">
        <f t="shared" si="15"/>
        <v>1524060.4099999997</v>
      </c>
      <c r="AM71" s="3">
        <f t="shared" si="15"/>
        <v>1541071.4099999997</v>
      </c>
      <c r="AN71" s="3">
        <f t="shared" si="15"/>
        <v>1558082.4099999997</v>
      </c>
      <c r="AO71" s="3">
        <f t="shared" si="15"/>
        <v>1558082.4099999997</v>
      </c>
      <c r="AP71" s="3">
        <f t="shared" si="15"/>
        <v>1558082.4099999997</v>
      </c>
      <c r="AQ71" s="3">
        <f t="shared" si="15"/>
        <v>1558082.4099999997</v>
      </c>
      <c r="AR71" s="3">
        <f t="shared" si="15"/>
        <v>1558082.4099999997</v>
      </c>
      <c r="AS71" s="3">
        <f t="shared" si="15"/>
        <v>1558082.4099999997</v>
      </c>
      <c r="AT71" s="3">
        <f t="shared" si="15"/>
        <v>1558082.4099999997</v>
      </c>
      <c r="AU71" s="3">
        <f t="shared" si="15"/>
        <v>1558082.4099999997</v>
      </c>
      <c r="AV71" s="3">
        <f t="shared" si="15"/>
        <v>1558082.4099999997</v>
      </c>
      <c r="AW71" s="3">
        <f t="shared" si="15"/>
        <v>1558082.4099999997</v>
      </c>
      <c r="AX71" s="3">
        <f t="shared" si="15"/>
        <v>1558082.4099999997</v>
      </c>
      <c r="AY71" s="3">
        <f t="shared" si="15"/>
        <v>1558082.4099999997</v>
      </c>
      <c r="AZ71" s="3">
        <f t="shared" si="15"/>
        <v>1558082.4099999997</v>
      </c>
      <c r="BA71" s="3">
        <f t="shared" si="15"/>
        <v>1558082.4099999997</v>
      </c>
      <c r="BB71" s="3">
        <f t="shared" si="15"/>
        <v>1558082.4099999997</v>
      </c>
      <c r="BC71" s="3">
        <f t="shared" si="15"/>
        <v>1558082.4099999997</v>
      </c>
      <c r="BD71" s="3">
        <f t="shared" si="15"/>
        <v>1558082.4099999997</v>
      </c>
      <c r="BE71" s="3">
        <f t="shared" si="15"/>
        <v>1558082.4099999997</v>
      </c>
      <c r="BF71" s="3">
        <f t="shared" si="15"/>
        <v>1558082.4099999997</v>
      </c>
      <c r="BG71" s="3">
        <f t="shared" si="15"/>
        <v>1558082.4099999997</v>
      </c>
      <c r="BH71" s="3">
        <f t="shared" si="15"/>
        <v>1558082.4099999997</v>
      </c>
      <c r="BI71" s="3">
        <f t="shared" si="15"/>
        <v>1558082.4099999997</v>
      </c>
      <c r="BJ71" s="3">
        <f t="shared" si="15"/>
        <v>1558082.4099999997</v>
      </c>
      <c r="BK71" s="3">
        <f t="shared" si="15"/>
        <v>1558082.4099999997</v>
      </c>
      <c r="BL71" s="3">
        <f t="shared" si="15"/>
        <v>1558082.4099999997</v>
      </c>
      <c r="BM71" s="3">
        <f t="shared" si="15"/>
        <v>1558082.4099999997</v>
      </c>
      <c r="BN71" s="3">
        <f t="shared" si="15"/>
        <v>1558082.4099999997</v>
      </c>
      <c r="BO71" s="3">
        <f t="shared" si="15"/>
        <v>1558082.4099999997</v>
      </c>
      <c r="BP71" s="3">
        <f t="shared" si="15"/>
        <v>1558082.4099999997</v>
      </c>
      <c r="BQ71" s="3">
        <f t="shared" si="15"/>
        <v>1558082.4099999997</v>
      </c>
      <c r="BR71" s="3">
        <f t="shared" si="15"/>
        <v>1558082.4099999997</v>
      </c>
      <c r="BS71" s="3">
        <f t="shared" si="15"/>
        <v>1558082.4099999997</v>
      </c>
    </row>
    <row r="72" spans="1:71" x14ac:dyDescent="0.35">
      <c r="A72" s="15" t="str">
        <f t="shared" si="9"/>
        <v>Standard Close</v>
      </c>
      <c r="B72" s="15" t="str">
        <f t="shared" si="9"/>
        <v>NEW-13543.2</v>
      </c>
      <c r="C72" s="15" t="str">
        <f t="shared" si="9"/>
        <v>Base Rates</v>
      </c>
      <c r="D72" s="15" t="str">
        <f t="shared" si="9"/>
        <v>ED-Distribution-Line-OH-Feeder</v>
      </c>
      <c r="E72" s="15" t="str">
        <f t="shared" si="9"/>
        <v>T</v>
      </c>
      <c r="F72" s="15" t="str">
        <f t="shared" si="9"/>
        <v>NEW-13543</v>
      </c>
      <c r="G72" s="15" t="str">
        <f t="shared" si="9"/>
        <v>open</v>
      </c>
      <c r="H72" s="15" t="str">
        <f t="shared" si="9"/>
        <v>Electric Transmission Plant</v>
      </c>
      <c r="I72" s="15" t="str">
        <f t="shared" si="9"/>
        <v>Transmission Substation</v>
      </c>
      <c r="J72" s="15" t="str">
        <f t="shared" si="9"/>
        <v>497T-CR 672 SUBSTATION</v>
      </c>
      <c r="K72" s="68">
        <v>0</v>
      </c>
      <c r="L72" s="16">
        <f t="shared" si="11"/>
        <v>0</v>
      </c>
      <c r="M72" s="16">
        <f t="shared" si="11"/>
        <v>0</v>
      </c>
      <c r="N72" s="16">
        <f t="shared" si="11"/>
        <v>0</v>
      </c>
      <c r="O72" s="16">
        <f t="shared" si="11"/>
        <v>0</v>
      </c>
      <c r="P72" s="16">
        <f t="shared" si="11"/>
        <v>0</v>
      </c>
      <c r="Q72" s="16">
        <f t="shared" si="11"/>
        <v>0</v>
      </c>
      <c r="R72" s="16">
        <f t="shared" si="11"/>
        <v>0</v>
      </c>
      <c r="S72" s="16">
        <f t="shared" si="11"/>
        <v>0</v>
      </c>
      <c r="T72" s="16">
        <f t="shared" si="11"/>
        <v>0</v>
      </c>
      <c r="U72" s="16">
        <f t="shared" si="11"/>
        <v>0</v>
      </c>
      <c r="V72" s="16">
        <f t="shared" si="11"/>
        <v>0</v>
      </c>
      <c r="W72" s="16">
        <f t="shared" si="11"/>
        <v>0</v>
      </c>
      <c r="X72" s="16">
        <f t="shared" si="11"/>
        <v>0</v>
      </c>
      <c r="Y72" s="16">
        <f t="shared" si="11"/>
        <v>0</v>
      </c>
      <c r="Z72" s="16">
        <f t="shared" si="11"/>
        <v>0</v>
      </c>
      <c r="AA72" s="16">
        <f t="shared" si="11"/>
        <v>0</v>
      </c>
      <c r="AB72" s="16">
        <f t="shared" si="15"/>
        <v>2170443.8999999994</v>
      </c>
      <c r="AC72" s="16">
        <f t="shared" si="15"/>
        <v>2174586.8999999994</v>
      </c>
      <c r="AD72" s="16">
        <f t="shared" si="15"/>
        <v>2178729.8999999994</v>
      </c>
      <c r="AE72" s="16">
        <f t="shared" si="15"/>
        <v>2182872.8999999994</v>
      </c>
      <c r="AF72" s="16">
        <f t="shared" si="15"/>
        <v>2187015.8999999994</v>
      </c>
      <c r="AG72" s="16">
        <f t="shared" si="15"/>
        <v>2191158.8999999994</v>
      </c>
      <c r="AH72" s="16">
        <f t="shared" si="15"/>
        <v>2195301.8999999994</v>
      </c>
      <c r="AI72" s="16">
        <f t="shared" si="15"/>
        <v>2199444.8999999994</v>
      </c>
      <c r="AJ72" s="3">
        <f t="shared" si="15"/>
        <v>2203697.8999999994</v>
      </c>
      <c r="AK72" s="3">
        <f t="shared" si="15"/>
        <v>2207950.8999999994</v>
      </c>
      <c r="AL72" s="3">
        <f t="shared" si="15"/>
        <v>2212203.8999999994</v>
      </c>
      <c r="AM72" s="3">
        <f t="shared" si="15"/>
        <v>2216456.8999999994</v>
      </c>
      <c r="AN72" s="3">
        <f t="shared" si="15"/>
        <v>2220709.8999999994</v>
      </c>
      <c r="AO72" s="3">
        <f t="shared" si="15"/>
        <v>2220709.8999999994</v>
      </c>
      <c r="AP72" s="3">
        <f t="shared" si="15"/>
        <v>2220709.8999999994</v>
      </c>
      <c r="AQ72" s="3">
        <f t="shared" si="15"/>
        <v>2220709.8999999994</v>
      </c>
      <c r="AR72" s="3">
        <f t="shared" si="15"/>
        <v>2220709.8999999994</v>
      </c>
      <c r="AS72" s="3">
        <f t="shared" si="15"/>
        <v>2220709.8999999994</v>
      </c>
      <c r="AT72" s="3">
        <f t="shared" si="15"/>
        <v>2220709.8999999994</v>
      </c>
      <c r="AU72" s="3">
        <f t="shared" si="15"/>
        <v>2220709.8999999994</v>
      </c>
      <c r="AV72" s="3">
        <f t="shared" si="15"/>
        <v>2220709.8999999994</v>
      </c>
      <c r="AW72" s="3">
        <f t="shared" si="15"/>
        <v>2220709.8999999994</v>
      </c>
      <c r="AX72" s="3">
        <f t="shared" si="15"/>
        <v>2220709.8999999994</v>
      </c>
      <c r="AY72" s="3">
        <f t="shared" si="15"/>
        <v>2220709.8999999994</v>
      </c>
      <c r="AZ72" s="3">
        <f t="shared" si="15"/>
        <v>2220709.8999999994</v>
      </c>
      <c r="BA72" s="3">
        <f t="shared" si="15"/>
        <v>2220709.8999999994</v>
      </c>
      <c r="BB72" s="3">
        <f t="shared" si="15"/>
        <v>2220709.8999999994</v>
      </c>
      <c r="BC72" s="3">
        <f t="shared" si="15"/>
        <v>2220709.8999999994</v>
      </c>
      <c r="BD72" s="3">
        <f t="shared" si="15"/>
        <v>2220709.8999999994</v>
      </c>
      <c r="BE72" s="3">
        <f t="shared" si="15"/>
        <v>2220709.8999999994</v>
      </c>
      <c r="BF72" s="3">
        <f t="shared" si="15"/>
        <v>2220709.8999999994</v>
      </c>
      <c r="BG72" s="3">
        <f t="shared" si="15"/>
        <v>2220709.8999999994</v>
      </c>
      <c r="BH72" s="3">
        <f t="shared" si="15"/>
        <v>2220709.8999999994</v>
      </c>
      <c r="BI72" s="3">
        <f t="shared" si="15"/>
        <v>2220709.8999999994</v>
      </c>
      <c r="BJ72" s="3">
        <f t="shared" si="15"/>
        <v>2220709.8999999994</v>
      </c>
      <c r="BK72" s="3">
        <f t="shared" si="15"/>
        <v>2220709.8999999994</v>
      </c>
      <c r="BL72" s="3">
        <f t="shared" si="15"/>
        <v>2220709.8999999994</v>
      </c>
      <c r="BM72" s="3">
        <f t="shared" si="15"/>
        <v>2220709.8999999994</v>
      </c>
      <c r="BN72" s="3">
        <f t="shared" si="15"/>
        <v>2220709.8999999994</v>
      </c>
      <c r="BO72" s="3">
        <f t="shared" si="15"/>
        <v>2220709.8999999994</v>
      </c>
      <c r="BP72" s="3">
        <f t="shared" si="15"/>
        <v>2220709.8999999994</v>
      </c>
      <c r="BQ72" s="3">
        <f t="shared" si="15"/>
        <v>2220709.8999999994</v>
      </c>
      <c r="BR72" s="3">
        <f t="shared" si="15"/>
        <v>2220709.8999999994</v>
      </c>
      <c r="BS72" s="3">
        <f t="shared" si="15"/>
        <v>2220709.8999999994</v>
      </c>
    </row>
    <row r="73" spans="1:71" x14ac:dyDescent="0.35">
      <c r="A73" s="15" t="str">
        <f t="shared" si="9"/>
        <v>Standard Close</v>
      </c>
      <c r="B73" s="15" t="str">
        <f t="shared" si="9"/>
        <v>NEW-13543.3</v>
      </c>
      <c r="C73" s="15" t="str">
        <f t="shared" si="9"/>
        <v>Base Rates</v>
      </c>
      <c r="D73" s="15" t="str">
        <f t="shared" si="9"/>
        <v>ELECTRIC DELIVERY</v>
      </c>
      <c r="E73" s="15" t="str">
        <f t="shared" si="9"/>
        <v>T</v>
      </c>
      <c r="F73" s="15" t="str">
        <f t="shared" si="9"/>
        <v>NEW-13543</v>
      </c>
      <c r="G73" s="15" t="str">
        <f t="shared" si="9"/>
        <v>open</v>
      </c>
      <c r="H73" s="15" t="str">
        <f t="shared" si="9"/>
        <v>Electric Transmission Plant</v>
      </c>
      <c r="I73" s="15" t="str">
        <f t="shared" si="9"/>
        <v>Transmission Lines</v>
      </c>
      <c r="J73" s="15" t="str">
        <f t="shared" si="9"/>
        <v>69 KV TRANS LINES</v>
      </c>
      <c r="K73" s="68">
        <v>0</v>
      </c>
      <c r="L73" s="16">
        <f t="shared" si="11"/>
        <v>0</v>
      </c>
      <c r="M73" s="16">
        <f t="shared" si="11"/>
        <v>0</v>
      </c>
      <c r="N73" s="16">
        <f t="shared" si="11"/>
        <v>0</v>
      </c>
      <c r="O73" s="16">
        <f t="shared" si="11"/>
        <v>0</v>
      </c>
      <c r="P73" s="16">
        <f t="shared" si="11"/>
        <v>0</v>
      </c>
      <c r="Q73" s="16">
        <f t="shared" si="11"/>
        <v>0</v>
      </c>
      <c r="R73" s="16">
        <f t="shared" si="11"/>
        <v>0</v>
      </c>
      <c r="S73" s="16">
        <f t="shared" si="11"/>
        <v>0</v>
      </c>
      <c r="T73" s="16">
        <f t="shared" si="11"/>
        <v>0</v>
      </c>
      <c r="U73" s="16">
        <f t="shared" si="11"/>
        <v>0</v>
      </c>
      <c r="V73" s="16">
        <f t="shared" si="11"/>
        <v>0</v>
      </c>
      <c r="W73" s="16">
        <f t="shared" si="11"/>
        <v>0</v>
      </c>
      <c r="X73" s="16">
        <f t="shared" si="11"/>
        <v>0</v>
      </c>
      <c r="Y73" s="16">
        <f t="shared" si="11"/>
        <v>0</v>
      </c>
      <c r="Z73" s="16">
        <f t="shared" si="11"/>
        <v>0</v>
      </c>
      <c r="AA73" s="16">
        <f t="shared" si="11"/>
        <v>0</v>
      </c>
      <c r="AB73" s="16">
        <f t="shared" si="15"/>
        <v>0</v>
      </c>
      <c r="AC73" s="16">
        <f t="shared" si="15"/>
        <v>0</v>
      </c>
      <c r="AD73" s="16">
        <f t="shared" si="15"/>
        <v>0</v>
      </c>
      <c r="AE73" s="16">
        <f t="shared" si="15"/>
        <v>0</v>
      </c>
      <c r="AF73" s="16">
        <f t="shared" si="15"/>
        <v>0</v>
      </c>
      <c r="AG73" s="16">
        <f t="shared" si="15"/>
        <v>0</v>
      </c>
      <c r="AH73" s="16">
        <f t="shared" si="15"/>
        <v>0</v>
      </c>
      <c r="AI73" s="16">
        <f t="shared" si="15"/>
        <v>0</v>
      </c>
      <c r="AJ73" s="3">
        <f t="shared" si="15"/>
        <v>0</v>
      </c>
      <c r="AK73" s="3">
        <f t="shared" si="15"/>
        <v>0</v>
      </c>
      <c r="AL73" s="3">
        <f t="shared" si="15"/>
        <v>0</v>
      </c>
      <c r="AM73" s="3">
        <f t="shared" si="15"/>
        <v>0</v>
      </c>
      <c r="AN73" s="3">
        <f t="shared" si="15"/>
        <v>384225.27000000008</v>
      </c>
      <c r="AO73" s="3">
        <f t="shared" si="15"/>
        <v>384225.27000000008</v>
      </c>
      <c r="AP73" s="3">
        <f t="shared" si="15"/>
        <v>384225.27000000008</v>
      </c>
      <c r="AQ73" s="3">
        <f t="shared" si="15"/>
        <v>384225.27000000008</v>
      </c>
      <c r="AR73" s="3">
        <f t="shared" si="15"/>
        <v>384225.27000000008</v>
      </c>
      <c r="AS73" s="3">
        <f t="shared" si="15"/>
        <v>384225.27000000008</v>
      </c>
      <c r="AT73" s="3">
        <f t="shared" si="15"/>
        <v>384225.27000000008</v>
      </c>
      <c r="AU73" s="3">
        <f t="shared" si="15"/>
        <v>384225.27000000008</v>
      </c>
      <c r="AV73" s="3">
        <f t="shared" si="15"/>
        <v>384225.27000000008</v>
      </c>
      <c r="AW73" s="3">
        <f t="shared" si="15"/>
        <v>384225.27000000008</v>
      </c>
      <c r="AX73" s="3">
        <f t="shared" si="15"/>
        <v>384225.27000000008</v>
      </c>
      <c r="AY73" s="3">
        <f t="shared" si="15"/>
        <v>384225.27000000008</v>
      </c>
      <c r="AZ73" s="3">
        <f t="shared" si="15"/>
        <v>384225.27000000008</v>
      </c>
      <c r="BA73" s="3">
        <f t="shared" si="15"/>
        <v>384225.27000000008</v>
      </c>
      <c r="BB73" s="3">
        <f t="shared" si="15"/>
        <v>384225.27000000008</v>
      </c>
      <c r="BC73" s="3">
        <f t="shared" si="15"/>
        <v>384225.27000000008</v>
      </c>
      <c r="BD73" s="3">
        <f t="shared" si="15"/>
        <v>384225.27000000008</v>
      </c>
      <c r="BE73" s="3">
        <f t="shared" si="15"/>
        <v>384225.27000000008</v>
      </c>
      <c r="BF73" s="3">
        <f t="shared" si="15"/>
        <v>384225.27000000008</v>
      </c>
      <c r="BG73" s="3">
        <f t="shared" si="15"/>
        <v>384225.27000000008</v>
      </c>
      <c r="BH73" s="3">
        <f t="shared" si="15"/>
        <v>384225.27000000008</v>
      </c>
      <c r="BI73" s="3">
        <f t="shared" si="15"/>
        <v>384225.27000000008</v>
      </c>
      <c r="BJ73" s="3">
        <f t="shared" si="15"/>
        <v>384225.27000000008</v>
      </c>
      <c r="BK73" s="3">
        <f t="shared" si="15"/>
        <v>384225.27000000008</v>
      </c>
      <c r="BL73" s="3">
        <f t="shared" si="15"/>
        <v>384225.27000000008</v>
      </c>
      <c r="BM73" s="3">
        <f t="shared" si="15"/>
        <v>384225.27000000008</v>
      </c>
      <c r="BN73" s="3">
        <f t="shared" si="15"/>
        <v>384225.27000000008</v>
      </c>
      <c r="BO73" s="3">
        <f t="shared" si="15"/>
        <v>384225.27000000008</v>
      </c>
      <c r="BP73" s="3">
        <f t="shared" si="15"/>
        <v>384225.27000000008</v>
      </c>
      <c r="BQ73" s="3">
        <f t="shared" si="15"/>
        <v>384225.27000000008</v>
      </c>
      <c r="BR73" s="3">
        <f t="shared" si="15"/>
        <v>384225.27000000008</v>
      </c>
      <c r="BS73" s="3">
        <f t="shared" si="15"/>
        <v>384225.27000000008</v>
      </c>
    </row>
    <row r="74" spans="1:71" x14ac:dyDescent="0.35">
      <c r="A74" s="15" t="str">
        <f t="shared" si="9"/>
        <v>Standard Close</v>
      </c>
      <c r="B74" s="15" t="str">
        <f t="shared" si="9"/>
        <v>NEW-13543.4</v>
      </c>
      <c r="C74" s="15" t="str">
        <f t="shared" si="9"/>
        <v>Base Rates</v>
      </c>
      <c r="D74" s="15" t="str">
        <f t="shared" si="9"/>
        <v>ELECTRIC DELIVERY</v>
      </c>
      <c r="E74" s="15" t="str">
        <f t="shared" si="9"/>
        <v>T</v>
      </c>
      <c r="F74" s="15" t="str">
        <f t="shared" si="9"/>
        <v>NEW-13543</v>
      </c>
      <c r="G74" s="15" t="str">
        <f t="shared" si="9"/>
        <v>open</v>
      </c>
      <c r="H74" s="15" t="str">
        <f t="shared" si="9"/>
        <v>Electric Transmission Plant</v>
      </c>
      <c r="I74" s="15" t="str">
        <f t="shared" si="9"/>
        <v>Transmission Lines</v>
      </c>
      <c r="J74" s="15" t="str">
        <f t="shared" si="9"/>
        <v>69 KV TRANS LINES</v>
      </c>
      <c r="K74" s="68">
        <v>0</v>
      </c>
      <c r="L74" s="16">
        <f t="shared" si="11"/>
        <v>0</v>
      </c>
      <c r="M74" s="16">
        <f t="shared" si="11"/>
        <v>0</v>
      </c>
      <c r="N74" s="16">
        <f t="shared" si="11"/>
        <v>0</v>
      </c>
      <c r="O74" s="16">
        <f t="shared" si="11"/>
        <v>0</v>
      </c>
      <c r="P74" s="16">
        <f t="shared" si="11"/>
        <v>0</v>
      </c>
      <c r="Q74" s="16">
        <f t="shared" si="11"/>
        <v>0</v>
      </c>
      <c r="R74" s="16">
        <f t="shared" si="11"/>
        <v>0</v>
      </c>
      <c r="S74" s="16">
        <f t="shared" si="11"/>
        <v>0</v>
      </c>
      <c r="T74" s="16">
        <f t="shared" si="11"/>
        <v>0</v>
      </c>
      <c r="U74" s="16">
        <f t="shared" si="11"/>
        <v>0</v>
      </c>
      <c r="V74" s="16">
        <f t="shared" si="11"/>
        <v>0</v>
      </c>
      <c r="W74" s="16">
        <f t="shared" si="11"/>
        <v>0</v>
      </c>
      <c r="X74" s="16">
        <f t="shared" si="11"/>
        <v>0</v>
      </c>
      <c r="Y74" s="16">
        <f t="shared" si="11"/>
        <v>0</v>
      </c>
      <c r="Z74" s="16">
        <f t="shared" si="11"/>
        <v>0</v>
      </c>
      <c r="AA74" s="16">
        <f t="shared" si="11"/>
        <v>0</v>
      </c>
      <c r="AB74" s="16">
        <f t="shared" si="15"/>
        <v>0</v>
      </c>
      <c r="AC74" s="16">
        <f t="shared" si="15"/>
        <v>0</v>
      </c>
      <c r="AD74" s="16">
        <f t="shared" si="15"/>
        <v>0</v>
      </c>
      <c r="AE74" s="16">
        <f t="shared" si="15"/>
        <v>0</v>
      </c>
      <c r="AF74" s="16">
        <f t="shared" si="15"/>
        <v>0</v>
      </c>
      <c r="AG74" s="16">
        <f t="shared" si="15"/>
        <v>0</v>
      </c>
      <c r="AH74" s="16">
        <f t="shared" si="15"/>
        <v>0</v>
      </c>
      <c r="AI74" s="16">
        <f t="shared" si="15"/>
        <v>0</v>
      </c>
      <c r="AJ74" s="3">
        <f t="shared" si="15"/>
        <v>0</v>
      </c>
      <c r="AK74" s="3">
        <f t="shared" si="15"/>
        <v>0</v>
      </c>
      <c r="AL74" s="3">
        <f t="shared" si="15"/>
        <v>0</v>
      </c>
      <c r="AM74" s="3">
        <f t="shared" si="15"/>
        <v>0</v>
      </c>
      <c r="AN74" s="3">
        <f t="shared" si="15"/>
        <v>384225.27</v>
      </c>
      <c r="AO74" s="3">
        <f t="shared" si="15"/>
        <v>384225.27</v>
      </c>
      <c r="AP74" s="3">
        <f t="shared" si="15"/>
        <v>384225.27</v>
      </c>
      <c r="AQ74" s="3">
        <f t="shared" si="15"/>
        <v>384225.27</v>
      </c>
      <c r="AR74" s="3">
        <f t="shared" si="15"/>
        <v>384225.27</v>
      </c>
      <c r="AS74" s="3">
        <f t="shared" si="15"/>
        <v>384225.27</v>
      </c>
      <c r="AT74" s="3">
        <f t="shared" si="15"/>
        <v>384225.27</v>
      </c>
      <c r="AU74" s="3">
        <f t="shared" si="15"/>
        <v>384225.27</v>
      </c>
      <c r="AV74" s="3">
        <f t="shared" si="15"/>
        <v>384225.27</v>
      </c>
      <c r="AW74" s="3">
        <f t="shared" si="15"/>
        <v>384225.27</v>
      </c>
      <c r="AX74" s="3">
        <f t="shared" si="15"/>
        <v>384225.27</v>
      </c>
      <c r="AY74" s="3">
        <f t="shared" si="15"/>
        <v>384225.27</v>
      </c>
      <c r="AZ74" s="3">
        <f t="shared" si="15"/>
        <v>384225.27</v>
      </c>
      <c r="BA74" s="3">
        <f t="shared" si="15"/>
        <v>384225.27</v>
      </c>
      <c r="BB74" s="3">
        <f t="shared" si="15"/>
        <v>384225.27</v>
      </c>
      <c r="BC74" s="3">
        <f t="shared" si="15"/>
        <v>384225.27</v>
      </c>
      <c r="BD74" s="3">
        <f t="shared" si="15"/>
        <v>384225.27</v>
      </c>
      <c r="BE74" s="3">
        <f t="shared" si="15"/>
        <v>384225.27</v>
      </c>
      <c r="BF74" s="3">
        <f t="shared" si="15"/>
        <v>384225.27</v>
      </c>
      <c r="BG74" s="3">
        <f t="shared" si="15"/>
        <v>384225.27</v>
      </c>
      <c r="BH74" s="3">
        <f t="shared" si="15"/>
        <v>384225.27</v>
      </c>
      <c r="BI74" s="3">
        <f t="shared" si="15"/>
        <v>384225.27</v>
      </c>
      <c r="BJ74" s="3">
        <f t="shared" si="15"/>
        <v>384225.27</v>
      </c>
      <c r="BK74" s="3">
        <f t="shared" si="15"/>
        <v>384225.27</v>
      </c>
      <c r="BL74" s="3">
        <f t="shared" si="15"/>
        <v>384225.27</v>
      </c>
      <c r="BM74" s="3">
        <f t="shared" si="15"/>
        <v>384225.27</v>
      </c>
      <c r="BN74" s="3">
        <f t="shared" si="15"/>
        <v>384225.27</v>
      </c>
      <c r="BO74" s="3">
        <f t="shared" si="15"/>
        <v>384225.27</v>
      </c>
      <c r="BP74" s="3">
        <f t="shared" si="15"/>
        <v>384225.27</v>
      </c>
      <c r="BQ74" s="3">
        <f t="shared" si="15"/>
        <v>384225.27</v>
      </c>
      <c r="BR74" s="3">
        <f t="shared" si="15"/>
        <v>384225.27</v>
      </c>
      <c r="BS74" s="3">
        <f t="shared" si="15"/>
        <v>384225.27</v>
      </c>
    </row>
    <row r="75" spans="1:71" x14ac:dyDescent="0.35">
      <c r="A75" s="15" t="str">
        <f t="shared" ref="A75:J90" si="16">A33</f>
        <v>Standard Close</v>
      </c>
      <c r="B75" s="15" t="str">
        <f t="shared" si="16"/>
        <v>NEW-13543.5</v>
      </c>
      <c r="C75" s="15" t="str">
        <f t="shared" si="16"/>
        <v>Base Rates</v>
      </c>
      <c r="D75" s="15" t="str">
        <f t="shared" si="16"/>
        <v>ED-Distribution-Substation-Equipment</v>
      </c>
      <c r="E75" s="15" t="str">
        <f t="shared" si="16"/>
        <v>D</v>
      </c>
      <c r="F75" s="15" t="str">
        <f t="shared" si="16"/>
        <v>NEW-13543</v>
      </c>
      <c r="G75" s="15" t="str">
        <f t="shared" si="16"/>
        <v>open</v>
      </c>
      <c r="H75" s="15" t="str">
        <f t="shared" si="16"/>
        <v>Electric Distribution Plant</v>
      </c>
      <c r="I75" s="15" t="str">
        <f t="shared" si="16"/>
        <v>Distribution Substation</v>
      </c>
      <c r="J75" s="15" t="str">
        <f t="shared" si="16"/>
        <v>174D-RHODINE ROAD</v>
      </c>
      <c r="K75" s="68">
        <v>0</v>
      </c>
      <c r="L75" s="16">
        <f t="shared" si="11"/>
        <v>0</v>
      </c>
      <c r="M75" s="16">
        <f t="shared" si="11"/>
        <v>0</v>
      </c>
      <c r="N75" s="16">
        <f t="shared" si="11"/>
        <v>0</v>
      </c>
      <c r="O75" s="16">
        <f t="shared" si="11"/>
        <v>0</v>
      </c>
      <c r="P75" s="16">
        <f t="shared" si="11"/>
        <v>0</v>
      </c>
      <c r="Q75" s="16">
        <f t="shared" si="11"/>
        <v>0</v>
      </c>
      <c r="R75" s="16">
        <f t="shared" si="11"/>
        <v>0</v>
      </c>
      <c r="S75" s="16">
        <f t="shared" si="11"/>
        <v>0</v>
      </c>
      <c r="T75" s="16">
        <f t="shared" si="11"/>
        <v>0</v>
      </c>
      <c r="U75" s="16">
        <f t="shared" si="11"/>
        <v>0</v>
      </c>
      <c r="V75" s="16">
        <f t="shared" si="11"/>
        <v>0</v>
      </c>
      <c r="W75" s="16">
        <f t="shared" si="11"/>
        <v>0</v>
      </c>
      <c r="X75" s="16">
        <f t="shared" si="11"/>
        <v>0</v>
      </c>
      <c r="Y75" s="16">
        <f t="shared" si="11"/>
        <v>0</v>
      </c>
      <c r="Z75" s="16">
        <f t="shared" si="11"/>
        <v>0</v>
      </c>
      <c r="AA75" s="16">
        <f t="shared" si="11"/>
        <v>0</v>
      </c>
      <c r="AB75" s="16">
        <f t="shared" si="15"/>
        <v>676486.46000000008</v>
      </c>
      <c r="AC75" s="16">
        <f t="shared" si="15"/>
        <v>684771.46000000008</v>
      </c>
      <c r="AD75" s="16">
        <f t="shared" si="15"/>
        <v>693056.46000000008</v>
      </c>
      <c r="AE75" s="16">
        <f t="shared" si="15"/>
        <v>701341.46000000008</v>
      </c>
      <c r="AF75" s="16">
        <f t="shared" si="15"/>
        <v>709626.46000000008</v>
      </c>
      <c r="AG75" s="16">
        <f t="shared" si="15"/>
        <v>717911.46000000008</v>
      </c>
      <c r="AH75" s="16">
        <f t="shared" si="15"/>
        <v>726196.46000000008</v>
      </c>
      <c r="AI75" s="16">
        <f t="shared" si="15"/>
        <v>734481.46000000008</v>
      </c>
      <c r="AJ75" s="3">
        <f t="shared" si="15"/>
        <v>742985.46000000008</v>
      </c>
      <c r="AK75" s="3">
        <f t="shared" si="15"/>
        <v>751489.46000000008</v>
      </c>
      <c r="AL75" s="3">
        <f t="shared" si="15"/>
        <v>759993.46000000008</v>
      </c>
      <c r="AM75" s="3">
        <f t="shared" si="15"/>
        <v>768497.46000000008</v>
      </c>
      <c r="AN75" s="3">
        <f t="shared" si="15"/>
        <v>777001.46000000008</v>
      </c>
      <c r="AO75" s="3">
        <f t="shared" si="15"/>
        <v>777001.46000000008</v>
      </c>
      <c r="AP75" s="3">
        <f t="shared" si="15"/>
        <v>777001.46000000008</v>
      </c>
      <c r="AQ75" s="3">
        <f t="shared" si="15"/>
        <v>777001.46000000008</v>
      </c>
      <c r="AR75" s="3">
        <f t="shared" si="15"/>
        <v>777001.46000000008</v>
      </c>
      <c r="AS75" s="3">
        <f t="shared" si="15"/>
        <v>777001.46000000008</v>
      </c>
      <c r="AT75" s="3">
        <f t="shared" si="15"/>
        <v>777001.46000000008</v>
      </c>
      <c r="AU75" s="3">
        <f t="shared" si="15"/>
        <v>777001.46000000008</v>
      </c>
      <c r="AV75" s="3">
        <f t="shared" si="15"/>
        <v>777001.46000000008</v>
      </c>
      <c r="AW75" s="3">
        <f t="shared" si="15"/>
        <v>777001.46000000008</v>
      </c>
      <c r="AX75" s="3">
        <f t="shared" si="15"/>
        <v>777001.46000000008</v>
      </c>
      <c r="AY75" s="3">
        <f t="shared" si="15"/>
        <v>777001.46000000008</v>
      </c>
      <c r="AZ75" s="3">
        <f t="shared" si="15"/>
        <v>777001.46000000008</v>
      </c>
      <c r="BA75" s="3">
        <f t="shared" si="15"/>
        <v>777001.46000000008</v>
      </c>
      <c r="BB75" s="3">
        <f t="shared" si="15"/>
        <v>777001.46000000008</v>
      </c>
      <c r="BC75" s="3">
        <f t="shared" si="15"/>
        <v>777001.46000000008</v>
      </c>
      <c r="BD75" s="3">
        <f t="shared" si="15"/>
        <v>777001.46000000008</v>
      </c>
      <c r="BE75" s="3">
        <f t="shared" si="15"/>
        <v>777001.46000000008</v>
      </c>
      <c r="BF75" s="3">
        <f t="shared" si="15"/>
        <v>777001.46000000008</v>
      </c>
      <c r="BG75" s="3">
        <f t="shared" si="15"/>
        <v>777001.46000000008</v>
      </c>
      <c r="BH75" s="3">
        <f t="shared" si="15"/>
        <v>777001.46000000008</v>
      </c>
      <c r="BI75" s="3">
        <f t="shared" si="15"/>
        <v>777001.46000000008</v>
      </c>
      <c r="BJ75" s="3">
        <f t="shared" si="15"/>
        <v>777001.46000000008</v>
      </c>
      <c r="BK75" s="3">
        <f t="shared" ref="BK75:BS75" si="17">BJ75+BK33</f>
        <v>777001.46000000008</v>
      </c>
      <c r="BL75" s="3">
        <f t="shared" si="17"/>
        <v>777001.46000000008</v>
      </c>
      <c r="BM75" s="3">
        <f t="shared" si="17"/>
        <v>777001.46000000008</v>
      </c>
      <c r="BN75" s="3">
        <f t="shared" si="17"/>
        <v>777001.46000000008</v>
      </c>
      <c r="BO75" s="3">
        <f t="shared" si="17"/>
        <v>777001.46000000008</v>
      </c>
      <c r="BP75" s="3">
        <f t="shared" si="17"/>
        <v>777001.46000000008</v>
      </c>
      <c r="BQ75" s="3">
        <f t="shared" si="17"/>
        <v>777001.46000000008</v>
      </c>
      <c r="BR75" s="3">
        <f t="shared" si="17"/>
        <v>777001.46000000008</v>
      </c>
      <c r="BS75" s="3">
        <f t="shared" si="17"/>
        <v>777001.46000000008</v>
      </c>
    </row>
    <row r="76" spans="1:71" x14ac:dyDescent="0.35">
      <c r="A76" s="15" t="str">
        <f t="shared" si="16"/>
        <v>Standard Close</v>
      </c>
      <c r="B76" s="15" t="str">
        <f t="shared" si="16"/>
        <v>NEW-13543.6</v>
      </c>
      <c r="C76" s="15" t="str">
        <f t="shared" si="16"/>
        <v>Base Rates</v>
      </c>
      <c r="D76" s="15" t="str">
        <f t="shared" si="16"/>
        <v>ED-Transmission-Substation-Equipment</v>
      </c>
      <c r="E76" s="15" t="str">
        <f t="shared" si="16"/>
        <v>T</v>
      </c>
      <c r="F76" s="15" t="str">
        <f t="shared" si="16"/>
        <v>NEW-13543</v>
      </c>
      <c r="G76" s="15" t="str">
        <f t="shared" si="16"/>
        <v>open</v>
      </c>
      <c r="H76" s="15" t="str">
        <f t="shared" si="16"/>
        <v>Electric Transmission Plant</v>
      </c>
      <c r="I76" s="15" t="str">
        <f t="shared" si="16"/>
        <v>Distribution Substation</v>
      </c>
      <c r="J76" s="15" t="str">
        <f t="shared" si="16"/>
        <v>315D-RIVERVIEW SUBSTATION</v>
      </c>
      <c r="K76" s="68">
        <v>0</v>
      </c>
      <c r="L76" s="16">
        <f t="shared" ref="L76:BS80" si="18">K76+L34</f>
        <v>0</v>
      </c>
      <c r="M76" s="16">
        <f t="shared" si="18"/>
        <v>0</v>
      </c>
      <c r="N76" s="16">
        <f t="shared" si="18"/>
        <v>0</v>
      </c>
      <c r="O76" s="16">
        <f t="shared" si="18"/>
        <v>0</v>
      </c>
      <c r="P76" s="16">
        <f t="shared" si="18"/>
        <v>0</v>
      </c>
      <c r="Q76" s="16">
        <f t="shared" si="18"/>
        <v>0</v>
      </c>
      <c r="R76" s="16">
        <f t="shared" si="18"/>
        <v>0</v>
      </c>
      <c r="S76" s="16">
        <f t="shared" si="18"/>
        <v>0</v>
      </c>
      <c r="T76" s="16">
        <f t="shared" si="18"/>
        <v>0</v>
      </c>
      <c r="U76" s="16">
        <f t="shared" si="18"/>
        <v>0</v>
      </c>
      <c r="V76" s="16">
        <f t="shared" si="18"/>
        <v>0</v>
      </c>
      <c r="W76" s="16">
        <f t="shared" si="18"/>
        <v>0</v>
      </c>
      <c r="X76" s="16">
        <f t="shared" si="18"/>
        <v>0</v>
      </c>
      <c r="Y76" s="16">
        <f t="shared" si="18"/>
        <v>0</v>
      </c>
      <c r="Z76" s="16">
        <f t="shared" si="18"/>
        <v>0</v>
      </c>
      <c r="AA76" s="16">
        <f t="shared" si="18"/>
        <v>0</v>
      </c>
      <c r="AB76" s="16">
        <f t="shared" si="18"/>
        <v>676334.07000000007</v>
      </c>
      <c r="AC76" s="16">
        <f t="shared" si="18"/>
        <v>684619.07000000007</v>
      </c>
      <c r="AD76" s="16">
        <f t="shared" si="18"/>
        <v>692904.07000000007</v>
      </c>
      <c r="AE76" s="16">
        <f t="shared" si="18"/>
        <v>701189.07000000007</v>
      </c>
      <c r="AF76" s="16">
        <f t="shared" si="18"/>
        <v>709474.07000000007</v>
      </c>
      <c r="AG76" s="16">
        <f t="shared" si="18"/>
        <v>717759.07000000007</v>
      </c>
      <c r="AH76" s="16">
        <f t="shared" si="18"/>
        <v>726044.07000000007</v>
      </c>
      <c r="AI76" s="16">
        <f t="shared" si="18"/>
        <v>734329.07000000007</v>
      </c>
      <c r="AJ76" s="3">
        <f t="shared" si="18"/>
        <v>742833.07000000007</v>
      </c>
      <c r="AK76" s="3">
        <f t="shared" si="18"/>
        <v>751337.07000000007</v>
      </c>
      <c r="AL76" s="3">
        <f t="shared" si="18"/>
        <v>759841.07000000007</v>
      </c>
      <c r="AM76" s="3">
        <f t="shared" si="18"/>
        <v>768345.07000000007</v>
      </c>
      <c r="AN76" s="3">
        <f t="shared" si="18"/>
        <v>776849.07000000007</v>
      </c>
      <c r="AO76" s="3">
        <f t="shared" si="18"/>
        <v>776849.07000000007</v>
      </c>
      <c r="AP76" s="3">
        <f t="shared" si="18"/>
        <v>776849.07000000007</v>
      </c>
      <c r="AQ76" s="3">
        <f t="shared" si="18"/>
        <v>776849.07000000007</v>
      </c>
      <c r="AR76" s="3">
        <f t="shared" si="18"/>
        <v>776849.07000000007</v>
      </c>
      <c r="AS76" s="3">
        <f t="shared" si="18"/>
        <v>776849.07000000007</v>
      </c>
      <c r="AT76" s="3">
        <f t="shared" si="18"/>
        <v>776849.07000000007</v>
      </c>
      <c r="AU76" s="3">
        <f t="shared" si="18"/>
        <v>776849.07000000007</v>
      </c>
      <c r="AV76" s="3">
        <f t="shared" si="18"/>
        <v>776849.07000000007</v>
      </c>
      <c r="AW76" s="3">
        <f t="shared" si="18"/>
        <v>776849.07000000007</v>
      </c>
      <c r="AX76" s="3">
        <f t="shared" si="18"/>
        <v>776849.07000000007</v>
      </c>
      <c r="AY76" s="3">
        <f t="shared" si="18"/>
        <v>776849.07000000007</v>
      </c>
      <c r="AZ76" s="3">
        <f t="shared" si="18"/>
        <v>776849.07000000007</v>
      </c>
      <c r="BA76" s="3">
        <f t="shared" si="18"/>
        <v>776849.07000000007</v>
      </c>
      <c r="BB76" s="3">
        <f t="shared" si="18"/>
        <v>776849.07000000007</v>
      </c>
      <c r="BC76" s="3">
        <f t="shared" si="18"/>
        <v>776849.07000000007</v>
      </c>
      <c r="BD76" s="3">
        <f t="shared" si="18"/>
        <v>776849.07000000007</v>
      </c>
      <c r="BE76" s="3">
        <f t="shared" si="18"/>
        <v>776849.07000000007</v>
      </c>
      <c r="BF76" s="3">
        <f t="shared" si="18"/>
        <v>776849.07000000007</v>
      </c>
      <c r="BG76" s="3">
        <f t="shared" si="18"/>
        <v>776849.07000000007</v>
      </c>
      <c r="BH76" s="3">
        <f t="shared" si="18"/>
        <v>776849.07000000007</v>
      </c>
      <c r="BI76" s="3">
        <f t="shared" si="18"/>
        <v>776849.07000000007</v>
      </c>
      <c r="BJ76" s="3">
        <f t="shared" si="18"/>
        <v>776849.07000000007</v>
      </c>
      <c r="BK76" s="3">
        <f t="shared" si="18"/>
        <v>776849.07000000007</v>
      </c>
      <c r="BL76" s="3">
        <f t="shared" si="18"/>
        <v>776849.07000000007</v>
      </c>
      <c r="BM76" s="3">
        <f t="shared" si="18"/>
        <v>776849.07000000007</v>
      </c>
      <c r="BN76" s="3">
        <f t="shared" si="18"/>
        <v>776849.07000000007</v>
      </c>
      <c r="BO76" s="3">
        <f t="shared" si="18"/>
        <v>776849.07000000007</v>
      </c>
      <c r="BP76" s="3">
        <f t="shared" si="18"/>
        <v>776849.07000000007</v>
      </c>
      <c r="BQ76" s="3">
        <f t="shared" si="18"/>
        <v>776849.07000000007</v>
      </c>
      <c r="BR76" s="3">
        <f t="shared" si="18"/>
        <v>776849.07000000007</v>
      </c>
      <c r="BS76" s="3">
        <f t="shared" si="18"/>
        <v>776849.07000000007</v>
      </c>
    </row>
    <row r="77" spans="1:71" x14ac:dyDescent="0.35">
      <c r="A77" s="15" t="str">
        <f t="shared" si="16"/>
        <v>Standard Close</v>
      </c>
      <c r="B77" s="15" t="str">
        <f t="shared" si="16"/>
        <v>NEW-13543.7</v>
      </c>
      <c r="C77" s="15" t="str">
        <f t="shared" si="16"/>
        <v>Base Rates</v>
      </c>
      <c r="D77" s="15" t="str">
        <f t="shared" si="16"/>
        <v>ED-Distribution-Substation-Equipment</v>
      </c>
      <c r="E77" s="15" t="str">
        <f t="shared" si="16"/>
        <v>D</v>
      </c>
      <c r="F77" s="15" t="str">
        <f t="shared" si="16"/>
        <v>NEW-13543</v>
      </c>
      <c r="G77" s="15" t="str">
        <f t="shared" si="16"/>
        <v>open</v>
      </c>
      <c r="H77" s="15" t="str">
        <f t="shared" si="16"/>
        <v>Electric Distribution Plant</v>
      </c>
      <c r="I77" s="15" t="str">
        <f t="shared" si="16"/>
        <v>Transmission Substation</v>
      </c>
      <c r="J77" s="15" t="str">
        <f t="shared" si="16"/>
        <v>318T-BELL CREEK</v>
      </c>
      <c r="K77" s="68">
        <v>0</v>
      </c>
      <c r="L77" s="16">
        <f t="shared" si="18"/>
        <v>0</v>
      </c>
      <c r="M77" s="16">
        <f t="shared" si="18"/>
        <v>0</v>
      </c>
      <c r="N77" s="16">
        <f t="shared" si="18"/>
        <v>0</v>
      </c>
      <c r="O77" s="16">
        <f t="shared" si="18"/>
        <v>0</v>
      </c>
      <c r="P77" s="16">
        <f t="shared" si="18"/>
        <v>0</v>
      </c>
      <c r="Q77" s="16">
        <f t="shared" si="18"/>
        <v>0</v>
      </c>
      <c r="R77" s="16">
        <f t="shared" si="18"/>
        <v>0</v>
      </c>
      <c r="S77" s="16">
        <f t="shared" si="18"/>
        <v>0</v>
      </c>
      <c r="T77" s="16">
        <f t="shared" si="18"/>
        <v>0</v>
      </c>
      <c r="U77" s="16">
        <f t="shared" si="18"/>
        <v>0</v>
      </c>
      <c r="V77" s="16">
        <f t="shared" si="18"/>
        <v>0</v>
      </c>
      <c r="W77" s="16">
        <f t="shared" si="18"/>
        <v>0</v>
      </c>
      <c r="X77" s="16">
        <f t="shared" si="18"/>
        <v>0</v>
      </c>
      <c r="Y77" s="16">
        <f t="shared" si="18"/>
        <v>0</v>
      </c>
      <c r="Z77" s="16">
        <f t="shared" si="18"/>
        <v>0</v>
      </c>
      <c r="AA77" s="16">
        <f t="shared" si="18"/>
        <v>0</v>
      </c>
      <c r="AB77" s="16">
        <f t="shared" si="18"/>
        <v>868545.24000000022</v>
      </c>
      <c r="AC77" s="16">
        <f t="shared" si="18"/>
        <v>876830.24000000022</v>
      </c>
      <c r="AD77" s="16">
        <f t="shared" si="18"/>
        <v>885115.24000000022</v>
      </c>
      <c r="AE77" s="16">
        <f t="shared" si="18"/>
        <v>893400.24000000022</v>
      </c>
      <c r="AF77" s="16">
        <f t="shared" si="18"/>
        <v>901685.24000000022</v>
      </c>
      <c r="AG77" s="16">
        <f t="shared" si="18"/>
        <v>909970.24000000022</v>
      </c>
      <c r="AH77" s="16">
        <f t="shared" si="18"/>
        <v>918255.24000000022</v>
      </c>
      <c r="AI77" s="16">
        <f t="shared" si="18"/>
        <v>926540.24000000022</v>
      </c>
      <c r="AJ77" s="3">
        <f t="shared" si="18"/>
        <v>935044.24000000022</v>
      </c>
      <c r="AK77" s="3">
        <f t="shared" si="18"/>
        <v>943548.24000000022</v>
      </c>
      <c r="AL77" s="3">
        <f t="shared" si="18"/>
        <v>952052.24000000022</v>
      </c>
      <c r="AM77" s="3">
        <f t="shared" si="18"/>
        <v>960556.24000000022</v>
      </c>
      <c r="AN77" s="3">
        <f t="shared" si="18"/>
        <v>969060.24000000022</v>
      </c>
      <c r="AO77" s="3">
        <f t="shared" si="18"/>
        <v>969060.24000000022</v>
      </c>
      <c r="AP77" s="3">
        <f t="shared" si="18"/>
        <v>969060.24000000022</v>
      </c>
      <c r="AQ77" s="3">
        <f t="shared" si="18"/>
        <v>969060.24000000022</v>
      </c>
      <c r="AR77" s="3">
        <f t="shared" si="18"/>
        <v>969060.24000000022</v>
      </c>
      <c r="AS77" s="3">
        <f t="shared" si="18"/>
        <v>969060.24000000022</v>
      </c>
      <c r="AT77" s="3">
        <f t="shared" si="18"/>
        <v>969060.24000000022</v>
      </c>
      <c r="AU77" s="3">
        <f t="shared" si="18"/>
        <v>969060.24000000022</v>
      </c>
      <c r="AV77" s="3">
        <f t="shared" si="18"/>
        <v>969060.24000000022</v>
      </c>
      <c r="AW77" s="3">
        <f t="shared" si="18"/>
        <v>969060.24000000022</v>
      </c>
      <c r="AX77" s="3">
        <f t="shared" si="18"/>
        <v>969060.24000000022</v>
      </c>
      <c r="AY77" s="3">
        <f t="shared" si="18"/>
        <v>969060.24000000022</v>
      </c>
      <c r="AZ77" s="3">
        <f t="shared" si="18"/>
        <v>969060.24000000022</v>
      </c>
      <c r="BA77" s="3">
        <f t="shared" si="18"/>
        <v>969060.24000000022</v>
      </c>
      <c r="BB77" s="3">
        <f t="shared" si="18"/>
        <v>969060.24000000022</v>
      </c>
      <c r="BC77" s="3">
        <f t="shared" si="18"/>
        <v>969060.24000000022</v>
      </c>
      <c r="BD77" s="3">
        <f t="shared" si="18"/>
        <v>969060.24000000022</v>
      </c>
      <c r="BE77" s="3">
        <f t="shared" si="18"/>
        <v>969060.24000000022</v>
      </c>
      <c r="BF77" s="3">
        <f t="shared" si="18"/>
        <v>969060.24000000022</v>
      </c>
      <c r="BG77" s="3">
        <f t="shared" si="18"/>
        <v>969060.24000000022</v>
      </c>
      <c r="BH77" s="3">
        <f t="shared" si="18"/>
        <v>969060.24000000022</v>
      </c>
      <c r="BI77" s="3">
        <f t="shared" si="18"/>
        <v>969060.24000000022</v>
      </c>
      <c r="BJ77" s="3">
        <f t="shared" si="18"/>
        <v>969060.24000000022</v>
      </c>
      <c r="BK77" s="3">
        <f t="shared" si="18"/>
        <v>969060.24000000022</v>
      </c>
      <c r="BL77" s="3">
        <f t="shared" si="18"/>
        <v>969060.24000000022</v>
      </c>
      <c r="BM77" s="3">
        <f t="shared" si="18"/>
        <v>969060.24000000022</v>
      </c>
      <c r="BN77" s="3">
        <f t="shared" si="18"/>
        <v>969060.24000000022</v>
      </c>
      <c r="BO77" s="3">
        <f t="shared" si="18"/>
        <v>969060.24000000022</v>
      </c>
      <c r="BP77" s="3">
        <f t="shared" si="18"/>
        <v>969060.24000000022</v>
      </c>
      <c r="BQ77" s="3">
        <f t="shared" si="18"/>
        <v>969060.24000000022</v>
      </c>
      <c r="BR77" s="3">
        <f t="shared" si="18"/>
        <v>969060.24000000022</v>
      </c>
      <c r="BS77" s="3">
        <f t="shared" si="18"/>
        <v>969060.24000000022</v>
      </c>
    </row>
    <row r="78" spans="1:71" x14ac:dyDescent="0.35">
      <c r="A78" s="15" t="str">
        <f t="shared" si="16"/>
        <v>Standard Close</v>
      </c>
      <c r="B78" s="15" t="str">
        <f t="shared" si="16"/>
        <v>NEW-13543.8</v>
      </c>
      <c r="C78" s="15" t="str">
        <f t="shared" si="16"/>
        <v>Base Rates</v>
      </c>
      <c r="D78" s="15" t="str">
        <f t="shared" si="16"/>
        <v>ED-Transmission-Substation-Equipment</v>
      </c>
      <c r="E78" s="15" t="str">
        <f t="shared" si="16"/>
        <v>T</v>
      </c>
      <c r="F78" s="15" t="str">
        <f t="shared" si="16"/>
        <v>NEW-13543</v>
      </c>
      <c r="G78" s="15" t="str">
        <f t="shared" si="16"/>
        <v>open</v>
      </c>
      <c r="H78" s="15" t="str">
        <f t="shared" si="16"/>
        <v>Electric Transmission Plant</v>
      </c>
      <c r="I78" s="15" t="str">
        <f t="shared" si="16"/>
        <v>Distribution Substation</v>
      </c>
      <c r="J78" s="15" t="str">
        <f t="shared" si="16"/>
        <v>179D-BUCKHORN</v>
      </c>
      <c r="K78" s="68">
        <v>0</v>
      </c>
      <c r="L78" s="16">
        <f t="shared" si="18"/>
        <v>0</v>
      </c>
      <c r="M78" s="16">
        <f t="shared" si="18"/>
        <v>0</v>
      </c>
      <c r="N78" s="16">
        <f t="shared" si="18"/>
        <v>0</v>
      </c>
      <c r="O78" s="16">
        <f t="shared" si="18"/>
        <v>0</v>
      </c>
      <c r="P78" s="16">
        <f t="shared" si="18"/>
        <v>0</v>
      </c>
      <c r="Q78" s="16">
        <f t="shared" si="18"/>
        <v>0</v>
      </c>
      <c r="R78" s="16">
        <f t="shared" si="18"/>
        <v>0</v>
      </c>
      <c r="S78" s="16">
        <f t="shared" si="18"/>
        <v>0</v>
      </c>
      <c r="T78" s="16">
        <f t="shared" si="18"/>
        <v>0</v>
      </c>
      <c r="U78" s="16">
        <f t="shared" si="18"/>
        <v>0</v>
      </c>
      <c r="V78" s="16">
        <f t="shared" si="18"/>
        <v>0</v>
      </c>
      <c r="W78" s="16">
        <f t="shared" si="18"/>
        <v>0</v>
      </c>
      <c r="X78" s="16">
        <f t="shared" si="18"/>
        <v>0</v>
      </c>
      <c r="Y78" s="16">
        <f t="shared" si="18"/>
        <v>0</v>
      </c>
      <c r="Z78" s="16">
        <f t="shared" si="18"/>
        <v>0</v>
      </c>
      <c r="AA78" s="16">
        <f t="shared" si="18"/>
        <v>0</v>
      </c>
      <c r="AB78" s="16">
        <f t="shared" si="18"/>
        <v>675505.32000000018</v>
      </c>
      <c r="AC78" s="16">
        <f t="shared" si="18"/>
        <v>683790.32000000018</v>
      </c>
      <c r="AD78" s="16">
        <f t="shared" si="18"/>
        <v>692075.32000000018</v>
      </c>
      <c r="AE78" s="16">
        <f t="shared" si="18"/>
        <v>700360.32000000018</v>
      </c>
      <c r="AF78" s="16">
        <f t="shared" si="18"/>
        <v>708645.32000000018</v>
      </c>
      <c r="AG78" s="16">
        <f t="shared" si="18"/>
        <v>716930.32000000018</v>
      </c>
      <c r="AH78" s="16">
        <f t="shared" si="18"/>
        <v>725215.32000000018</v>
      </c>
      <c r="AI78" s="16">
        <f t="shared" si="18"/>
        <v>733500.32000000018</v>
      </c>
      <c r="AJ78" s="3">
        <f t="shared" si="18"/>
        <v>742004.32000000018</v>
      </c>
      <c r="AK78" s="3">
        <f t="shared" si="18"/>
        <v>750508.32000000018</v>
      </c>
      <c r="AL78" s="3">
        <f t="shared" si="18"/>
        <v>759012.32000000018</v>
      </c>
      <c r="AM78" s="3">
        <f t="shared" si="18"/>
        <v>767516.32000000018</v>
      </c>
      <c r="AN78" s="3">
        <f t="shared" si="18"/>
        <v>776020.32000000018</v>
      </c>
      <c r="AO78" s="3">
        <f t="shared" si="18"/>
        <v>776020.32000000018</v>
      </c>
      <c r="AP78" s="3">
        <f t="shared" si="18"/>
        <v>776020.32000000018</v>
      </c>
      <c r="AQ78" s="3">
        <f t="shared" si="18"/>
        <v>776020.32000000018</v>
      </c>
      <c r="AR78" s="3">
        <f t="shared" si="18"/>
        <v>776020.32000000018</v>
      </c>
      <c r="AS78" s="3">
        <f t="shared" si="18"/>
        <v>776020.32000000018</v>
      </c>
      <c r="AT78" s="3">
        <f t="shared" si="18"/>
        <v>776020.32000000018</v>
      </c>
      <c r="AU78" s="3">
        <f t="shared" si="18"/>
        <v>776020.32000000018</v>
      </c>
      <c r="AV78" s="3">
        <f t="shared" si="18"/>
        <v>776020.32000000018</v>
      </c>
      <c r="AW78" s="3">
        <f t="shared" si="18"/>
        <v>776020.32000000018</v>
      </c>
      <c r="AX78" s="3">
        <f t="shared" si="18"/>
        <v>776020.32000000018</v>
      </c>
      <c r="AY78" s="3">
        <f t="shared" si="18"/>
        <v>776020.32000000018</v>
      </c>
      <c r="AZ78" s="3">
        <f t="shared" si="18"/>
        <v>776020.32000000018</v>
      </c>
      <c r="BA78" s="3">
        <f t="shared" si="18"/>
        <v>776020.32000000018</v>
      </c>
      <c r="BB78" s="3">
        <f t="shared" si="18"/>
        <v>776020.32000000018</v>
      </c>
      <c r="BC78" s="3">
        <f t="shared" si="18"/>
        <v>776020.32000000018</v>
      </c>
      <c r="BD78" s="3">
        <f t="shared" si="18"/>
        <v>776020.32000000018</v>
      </c>
      <c r="BE78" s="3">
        <f t="shared" si="18"/>
        <v>776020.32000000018</v>
      </c>
      <c r="BF78" s="3">
        <f t="shared" si="18"/>
        <v>776020.32000000018</v>
      </c>
      <c r="BG78" s="3">
        <f t="shared" si="18"/>
        <v>776020.32000000018</v>
      </c>
      <c r="BH78" s="3">
        <f t="shared" si="18"/>
        <v>776020.32000000018</v>
      </c>
      <c r="BI78" s="3">
        <f t="shared" si="18"/>
        <v>776020.32000000018</v>
      </c>
      <c r="BJ78" s="3">
        <f t="shared" si="18"/>
        <v>776020.32000000018</v>
      </c>
      <c r="BK78" s="3">
        <f t="shared" si="18"/>
        <v>776020.32000000018</v>
      </c>
      <c r="BL78" s="3">
        <f t="shared" si="18"/>
        <v>776020.32000000018</v>
      </c>
      <c r="BM78" s="3">
        <f t="shared" si="18"/>
        <v>776020.32000000018</v>
      </c>
      <c r="BN78" s="3">
        <f t="shared" si="18"/>
        <v>776020.32000000018</v>
      </c>
      <c r="BO78" s="3">
        <f t="shared" si="18"/>
        <v>776020.32000000018</v>
      </c>
      <c r="BP78" s="3">
        <f t="shared" si="18"/>
        <v>776020.32000000018</v>
      </c>
      <c r="BQ78" s="3">
        <f t="shared" si="18"/>
        <v>776020.32000000018</v>
      </c>
      <c r="BR78" s="3">
        <f t="shared" si="18"/>
        <v>776020.32000000018</v>
      </c>
      <c r="BS78" s="3">
        <f t="shared" si="18"/>
        <v>776020.32000000018</v>
      </c>
    </row>
    <row r="79" spans="1:71" x14ac:dyDescent="0.35">
      <c r="A79" s="15" t="str">
        <f t="shared" si="16"/>
        <v>Standard Close</v>
      </c>
      <c r="B79" s="15" t="str">
        <f t="shared" si="16"/>
        <v>NEW-13543.9</v>
      </c>
      <c r="C79" s="15" t="str">
        <f t="shared" si="16"/>
        <v>Base Rates</v>
      </c>
      <c r="D79" s="15" t="str">
        <f t="shared" si="16"/>
        <v>ED-Distribution-Substation-Equipment</v>
      </c>
      <c r="E79" s="15" t="str">
        <f t="shared" si="16"/>
        <v>D</v>
      </c>
      <c r="F79" s="15" t="str">
        <f t="shared" si="16"/>
        <v>NEW-13543</v>
      </c>
      <c r="G79" s="15" t="str">
        <f t="shared" si="16"/>
        <v>open</v>
      </c>
      <c r="H79" s="15" t="str">
        <f t="shared" si="16"/>
        <v>Electric Distribution Plant</v>
      </c>
      <c r="I79" s="15" t="str">
        <f t="shared" si="16"/>
        <v>Transmission Substation</v>
      </c>
      <c r="J79" s="15" t="str">
        <f t="shared" si="16"/>
        <v>112T-SOUTH GIBSONTON</v>
      </c>
      <c r="K79" s="68">
        <v>0</v>
      </c>
      <c r="L79" s="16">
        <f t="shared" si="18"/>
        <v>0</v>
      </c>
      <c r="M79" s="16">
        <f t="shared" si="18"/>
        <v>0</v>
      </c>
      <c r="N79" s="16">
        <f t="shared" si="18"/>
        <v>0</v>
      </c>
      <c r="O79" s="16">
        <f t="shared" si="18"/>
        <v>0</v>
      </c>
      <c r="P79" s="16">
        <f t="shared" si="18"/>
        <v>0</v>
      </c>
      <c r="Q79" s="16">
        <f t="shared" si="18"/>
        <v>0</v>
      </c>
      <c r="R79" s="16">
        <f t="shared" si="18"/>
        <v>0</v>
      </c>
      <c r="S79" s="16">
        <f t="shared" si="18"/>
        <v>0</v>
      </c>
      <c r="T79" s="16">
        <f t="shared" si="18"/>
        <v>0</v>
      </c>
      <c r="U79" s="16">
        <f t="shared" si="18"/>
        <v>0</v>
      </c>
      <c r="V79" s="16">
        <f t="shared" si="18"/>
        <v>0</v>
      </c>
      <c r="W79" s="16">
        <f t="shared" si="18"/>
        <v>0</v>
      </c>
      <c r="X79" s="16">
        <f t="shared" si="18"/>
        <v>0</v>
      </c>
      <c r="Y79" s="16">
        <f t="shared" si="18"/>
        <v>0</v>
      </c>
      <c r="Z79" s="16">
        <f t="shared" si="18"/>
        <v>0</v>
      </c>
      <c r="AA79" s="16">
        <f t="shared" si="18"/>
        <v>0</v>
      </c>
      <c r="AB79" s="16">
        <f t="shared" si="18"/>
        <v>668165.67999999993</v>
      </c>
      <c r="AC79" s="16">
        <f t="shared" si="18"/>
        <v>676450.67999999993</v>
      </c>
      <c r="AD79" s="16">
        <f t="shared" si="18"/>
        <v>684735.67999999993</v>
      </c>
      <c r="AE79" s="16">
        <f t="shared" si="18"/>
        <v>693020.67999999993</v>
      </c>
      <c r="AF79" s="16">
        <f t="shared" si="18"/>
        <v>701305.67999999993</v>
      </c>
      <c r="AG79" s="16">
        <f t="shared" si="18"/>
        <v>709590.67999999993</v>
      </c>
      <c r="AH79" s="16">
        <f t="shared" si="18"/>
        <v>717875.67999999993</v>
      </c>
      <c r="AI79" s="16">
        <f t="shared" si="18"/>
        <v>726160.67999999993</v>
      </c>
      <c r="AJ79" s="3">
        <f t="shared" si="18"/>
        <v>734664.67999999993</v>
      </c>
      <c r="AK79" s="3">
        <f t="shared" si="18"/>
        <v>743168.67999999993</v>
      </c>
      <c r="AL79" s="3">
        <f t="shared" si="18"/>
        <v>751672.67999999993</v>
      </c>
      <c r="AM79" s="3">
        <f t="shared" si="18"/>
        <v>760176.67999999993</v>
      </c>
      <c r="AN79" s="3">
        <f t="shared" si="18"/>
        <v>768680.67999999993</v>
      </c>
      <c r="AO79" s="3">
        <f t="shared" si="18"/>
        <v>768680.67999999993</v>
      </c>
      <c r="AP79" s="3">
        <f t="shared" si="18"/>
        <v>768680.67999999993</v>
      </c>
      <c r="AQ79" s="3">
        <f t="shared" si="18"/>
        <v>768680.67999999993</v>
      </c>
      <c r="AR79" s="3">
        <f t="shared" si="18"/>
        <v>768680.67999999993</v>
      </c>
      <c r="AS79" s="3">
        <f t="shared" si="18"/>
        <v>768680.67999999993</v>
      </c>
      <c r="AT79" s="3">
        <f t="shared" si="18"/>
        <v>768680.67999999993</v>
      </c>
      <c r="AU79" s="3">
        <f t="shared" si="18"/>
        <v>768680.67999999993</v>
      </c>
      <c r="AV79" s="3">
        <f t="shared" si="18"/>
        <v>768680.67999999993</v>
      </c>
      <c r="AW79" s="3">
        <f t="shared" si="18"/>
        <v>768680.67999999993</v>
      </c>
      <c r="AX79" s="3">
        <f t="shared" si="18"/>
        <v>768680.67999999993</v>
      </c>
      <c r="AY79" s="3">
        <f t="shared" si="18"/>
        <v>768680.67999999993</v>
      </c>
      <c r="AZ79" s="3">
        <f t="shared" si="18"/>
        <v>768680.67999999993</v>
      </c>
      <c r="BA79" s="3">
        <f t="shared" si="18"/>
        <v>768680.67999999993</v>
      </c>
      <c r="BB79" s="3">
        <f t="shared" si="18"/>
        <v>768680.67999999993</v>
      </c>
      <c r="BC79" s="3">
        <f t="shared" si="18"/>
        <v>768680.67999999993</v>
      </c>
      <c r="BD79" s="3">
        <f t="shared" si="18"/>
        <v>768680.67999999993</v>
      </c>
      <c r="BE79" s="3">
        <f t="shared" si="18"/>
        <v>768680.67999999993</v>
      </c>
      <c r="BF79" s="3">
        <f t="shared" si="18"/>
        <v>768680.67999999993</v>
      </c>
      <c r="BG79" s="3">
        <f t="shared" si="18"/>
        <v>768680.67999999993</v>
      </c>
      <c r="BH79" s="3">
        <f t="shared" si="18"/>
        <v>768680.67999999993</v>
      </c>
      <c r="BI79" s="3">
        <f t="shared" si="18"/>
        <v>768680.67999999993</v>
      </c>
      <c r="BJ79" s="3">
        <f t="shared" si="18"/>
        <v>768680.67999999993</v>
      </c>
      <c r="BK79" s="3">
        <f t="shared" si="18"/>
        <v>768680.67999999993</v>
      </c>
      <c r="BL79" s="3">
        <f t="shared" si="18"/>
        <v>768680.67999999993</v>
      </c>
      <c r="BM79" s="3">
        <f t="shared" si="18"/>
        <v>768680.67999999993</v>
      </c>
      <c r="BN79" s="3">
        <f t="shared" si="18"/>
        <v>768680.67999999993</v>
      </c>
      <c r="BO79" s="3">
        <f t="shared" si="18"/>
        <v>768680.67999999993</v>
      </c>
      <c r="BP79" s="3">
        <f t="shared" si="18"/>
        <v>768680.67999999993</v>
      </c>
      <c r="BQ79" s="3">
        <f t="shared" si="18"/>
        <v>768680.67999999993</v>
      </c>
      <c r="BR79" s="3">
        <f t="shared" si="18"/>
        <v>768680.67999999993</v>
      </c>
      <c r="BS79" s="3">
        <f t="shared" si="18"/>
        <v>768680.67999999993</v>
      </c>
    </row>
    <row r="80" spans="1:71" x14ac:dyDescent="0.35">
      <c r="A80" s="15" t="str">
        <f t="shared" si="16"/>
        <v>Standard Close</v>
      </c>
      <c r="B80" s="15" t="str">
        <f t="shared" si="16"/>
        <v>NEW-14803.1</v>
      </c>
      <c r="C80" s="15" t="str">
        <f t="shared" si="16"/>
        <v>Base Rates</v>
      </c>
      <c r="D80" s="15" t="str">
        <f t="shared" si="16"/>
        <v>ED-Transmission-Line-69 kV</v>
      </c>
      <c r="E80" s="15" t="str">
        <f t="shared" si="16"/>
        <v>T</v>
      </c>
      <c r="F80" s="15" t="str">
        <f t="shared" si="16"/>
        <v>NEW-14803</v>
      </c>
      <c r="G80" s="15" t="str">
        <f t="shared" si="16"/>
        <v>open</v>
      </c>
      <c r="H80" s="15" t="str">
        <f t="shared" si="16"/>
        <v>Electric Transmission Plant</v>
      </c>
      <c r="I80" s="15" t="str">
        <f t="shared" si="16"/>
        <v>Transmission Lines</v>
      </c>
      <c r="J80" s="15" t="str">
        <f t="shared" si="16"/>
        <v>69 KV TRANS LINES</v>
      </c>
      <c r="K80" s="68">
        <v>0</v>
      </c>
      <c r="L80" s="16">
        <f t="shared" si="18"/>
        <v>0</v>
      </c>
      <c r="M80" s="16">
        <f t="shared" si="18"/>
        <v>0</v>
      </c>
      <c r="N80" s="16">
        <f t="shared" si="18"/>
        <v>0</v>
      </c>
      <c r="O80" s="16">
        <f t="shared" si="18"/>
        <v>0</v>
      </c>
      <c r="P80" s="16">
        <f t="shared" si="18"/>
        <v>0</v>
      </c>
      <c r="Q80" s="16">
        <f t="shared" si="18"/>
        <v>0</v>
      </c>
      <c r="R80" s="16">
        <f t="shared" si="18"/>
        <v>0</v>
      </c>
      <c r="S80" s="16">
        <f t="shared" si="18"/>
        <v>0</v>
      </c>
      <c r="T80" s="16">
        <f t="shared" si="18"/>
        <v>0</v>
      </c>
      <c r="U80" s="16">
        <f t="shared" si="18"/>
        <v>0</v>
      </c>
      <c r="V80" s="16">
        <f t="shared" si="18"/>
        <v>0</v>
      </c>
      <c r="W80" s="16">
        <f t="shared" si="18"/>
        <v>0</v>
      </c>
      <c r="X80" s="16">
        <f t="shared" si="18"/>
        <v>0</v>
      </c>
      <c r="Y80" s="16">
        <f t="shared" si="18"/>
        <v>0</v>
      </c>
      <c r="Z80" s="16">
        <f t="shared" si="18"/>
        <v>0</v>
      </c>
      <c r="AA80" s="16">
        <f t="shared" ref="AA80:BS80" si="19">Z80+AA38</f>
        <v>0</v>
      </c>
      <c r="AB80" s="16">
        <f t="shared" si="19"/>
        <v>0</v>
      </c>
      <c r="AC80" s="16">
        <f t="shared" si="19"/>
        <v>0</v>
      </c>
      <c r="AD80" s="16">
        <f t="shared" si="19"/>
        <v>0</v>
      </c>
      <c r="AE80" s="16">
        <f t="shared" si="19"/>
        <v>0</v>
      </c>
      <c r="AF80" s="16">
        <f t="shared" si="19"/>
        <v>0</v>
      </c>
      <c r="AG80" s="16">
        <f t="shared" si="19"/>
        <v>0</v>
      </c>
      <c r="AH80" s="16">
        <f t="shared" si="19"/>
        <v>0</v>
      </c>
      <c r="AI80" s="16">
        <f t="shared" si="19"/>
        <v>2592121.2099999995</v>
      </c>
      <c r="AJ80" s="3">
        <f t="shared" si="19"/>
        <v>2674977.2099999995</v>
      </c>
      <c r="AK80" s="3">
        <f t="shared" si="19"/>
        <v>2757833.2099999995</v>
      </c>
      <c r="AL80" s="3">
        <f t="shared" si="19"/>
        <v>2840689.2099999995</v>
      </c>
      <c r="AM80" s="3">
        <f t="shared" si="19"/>
        <v>2923545.2099999995</v>
      </c>
      <c r="AN80" s="3">
        <f t="shared" si="19"/>
        <v>3006401.2099999995</v>
      </c>
      <c r="AO80" s="3">
        <f t="shared" si="19"/>
        <v>3089257.2099999995</v>
      </c>
      <c r="AP80" s="3">
        <f t="shared" si="19"/>
        <v>3172113.2099999995</v>
      </c>
      <c r="AQ80" s="3">
        <f t="shared" si="19"/>
        <v>3254969.2099999995</v>
      </c>
      <c r="AR80" s="3">
        <f t="shared" si="19"/>
        <v>3337825.2099999995</v>
      </c>
      <c r="AS80" s="3">
        <f t="shared" si="19"/>
        <v>3420681.2099999995</v>
      </c>
      <c r="AT80" s="3">
        <f t="shared" si="19"/>
        <v>3503537.2099999995</v>
      </c>
      <c r="AU80" s="3">
        <f t="shared" si="19"/>
        <v>3586353.2099999995</v>
      </c>
      <c r="AV80" s="3">
        <f t="shared" si="19"/>
        <v>3586353.2099999995</v>
      </c>
      <c r="AW80" s="3">
        <f t="shared" si="19"/>
        <v>3586353.2099999995</v>
      </c>
      <c r="AX80" s="3">
        <f t="shared" si="19"/>
        <v>3586353.2099999995</v>
      </c>
      <c r="AY80" s="3">
        <f t="shared" si="19"/>
        <v>3586353.2099999995</v>
      </c>
      <c r="AZ80" s="3">
        <f t="shared" si="19"/>
        <v>3586353.2099999995</v>
      </c>
      <c r="BA80" s="3">
        <f t="shared" si="19"/>
        <v>3586353.2099999995</v>
      </c>
      <c r="BB80" s="3">
        <f t="shared" si="19"/>
        <v>3586353.2099999995</v>
      </c>
      <c r="BC80" s="3">
        <f t="shared" si="19"/>
        <v>3586353.2099999995</v>
      </c>
      <c r="BD80" s="3">
        <f t="shared" si="19"/>
        <v>3586353.2099999995</v>
      </c>
      <c r="BE80" s="3">
        <f t="shared" si="19"/>
        <v>3586353.2099999995</v>
      </c>
      <c r="BF80" s="3">
        <f t="shared" si="19"/>
        <v>3586353.2099999995</v>
      </c>
      <c r="BG80" s="3">
        <f t="shared" si="19"/>
        <v>3586353.2099999995</v>
      </c>
      <c r="BH80" s="3">
        <f t="shared" si="19"/>
        <v>3586353.2099999995</v>
      </c>
      <c r="BI80" s="3">
        <f t="shared" si="19"/>
        <v>3586353.2099999995</v>
      </c>
      <c r="BJ80" s="3">
        <f t="shared" si="19"/>
        <v>3586353.2099999995</v>
      </c>
      <c r="BK80" s="3">
        <f t="shared" si="19"/>
        <v>3586353.2099999995</v>
      </c>
      <c r="BL80" s="3">
        <f t="shared" si="19"/>
        <v>3586353.2099999995</v>
      </c>
      <c r="BM80" s="3">
        <f t="shared" si="19"/>
        <v>3586353.2099999995</v>
      </c>
      <c r="BN80" s="3">
        <f t="shared" si="19"/>
        <v>3586353.2099999995</v>
      </c>
      <c r="BO80" s="3">
        <f t="shared" si="19"/>
        <v>3586353.2099999995</v>
      </c>
      <c r="BP80" s="3">
        <f t="shared" si="19"/>
        <v>3586353.2099999995</v>
      </c>
      <c r="BQ80" s="3">
        <f t="shared" si="19"/>
        <v>3586353.2099999995</v>
      </c>
      <c r="BR80" s="3">
        <f t="shared" si="19"/>
        <v>3586353.2099999995</v>
      </c>
      <c r="BS80" s="3">
        <f t="shared" si="19"/>
        <v>3586353.2099999995</v>
      </c>
    </row>
    <row r="81" spans="1:71" x14ac:dyDescent="0.35">
      <c r="A81" s="15" t="str">
        <f t="shared" si="16"/>
        <v>Standard Close</v>
      </c>
      <c r="B81" s="15" t="str">
        <f t="shared" si="16"/>
        <v>NEW-14803.2</v>
      </c>
      <c r="C81" s="15" t="str">
        <f t="shared" si="16"/>
        <v>Base Rates</v>
      </c>
      <c r="D81" s="15" t="str">
        <f t="shared" si="16"/>
        <v>ED-Transmission-Substation-Equipment</v>
      </c>
      <c r="E81" s="15" t="str">
        <f t="shared" si="16"/>
        <v>T</v>
      </c>
      <c r="F81" s="15" t="str">
        <f t="shared" si="16"/>
        <v>NEW-14803</v>
      </c>
      <c r="G81" s="15" t="str">
        <f t="shared" si="16"/>
        <v>open</v>
      </c>
      <c r="H81" s="15" t="str">
        <f t="shared" si="16"/>
        <v>Electric Transmission Plant</v>
      </c>
      <c r="I81" s="15" t="str">
        <f t="shared" si="16"/>
        <v>Transmission Substation</v>
      </c>
      <c r="J81" s="15" t="str">
        <f t="shared" si="16"/>
        <v>497T-CR 672 SUBSTATION</v>
      </c>
      <c r="K81" s="68">
        <v>0</v>
      </c>
      <c r="L81" s="16">
        <f t="shared" ref="L81:BS85" si="20">K81+L39</f>
        <v>0</v>
      </c>
      <c r="M81" s="16">
        <f t="shared" si="20"/>
        <v>0</v>
      </c>
      <c r="N81" s="16">
        <f t="shared" si="20"/>
        <v>0</v>
      </c>
      <c r="O81" s="16">
        <f t="shared" si="20"/>
        <v>0</v>
      </c>
      <c r="P81" s="16">
        <f t="shared" si="20"/>
        <v>0</v>
      </c>
      <c r="Q81" s="16">
        <f t="shared" si="20"/>
        <v>0</v>
      </c>
      <c r="R81" s="16">
        <f t="shared" si="20"/>
        <v>0</v>
      </c>
      <c r="S81" s="16">
        <f t="shared" si="20"/>
        <v>0</v>
      </c>
      <c r="T81" s="16">
        <f t="shared" si="20"/>
        <v>0</v>
      </c>
      <c r="U81" s="16">
        <f t="shared" si="20"/>
        <v>0</v>
      </c>
      <c r="V81" s="16">
        <f t="shared" si="20"/>
        <v>0</v>
      </c>
      <c r="W81" s="16">
        <f t="shared" si="20"/>
        <v>0</v>
      </c>
      <c r="X81" s="16">
        <f t="shared" si="20"/>
        <v>0</v>
      </c>
      <c r="Y81" s="16">
        <f t="shared" si="20"/>
        <v>0</v>
      </c>
      <c r="Z81" s="16">
        <f t="shared" si="20"/>
        <v>0</v>
      </c>
      <c r="AA81" s="16">
        <f t="shared" si="20"/>
        <v>0</v>
      </c>
      <c r="AB81" s="16">
        <f t="shared" si="20"/>
        <v>0</v>
      </c>
      <c r="AC81" s="16">
        <f t="shared" si="20"/>
        <v>0</v>
      </c>
      <c r="AD81" s="16">
        <f t="shared" si="20"/>
        <v>0</v>
      </c>
      <c r="AE81" s="16">
        <f t="shared" si="20"/>
        <v>0</v>
      </c>
      <c r="AF81" s="16">
        <f t="shared" si="20"/>
        <v>0</v>
      </c>
      <c r="AG81" s="16">
        <f t="shared" si="20"/>
        <v>0</v>
      </c>
      <c r="AH81" s="16">
        <f t="shared" si="20"/>
        <v>0</v>
      </c>
      <c r="AI81" s="16">
        <f t="shared" si="20"/>
        <v>1578105.49</v>
      </c>
      <c r="AJ81" s="3">
        <f t="shared" si="20"/>
        <v>1611630.49</v>
      </c>
      <c r="AK81" s="3">
        <f t="shared" si="20"/>
        <v>1645155.49</v>
      </c>
      <c r="AL81" s="3">
        <f t="shared" si="20"/>
        <v>1678680.49</v>
      </c>
      <c r="AM81" s="3">
        <f t="shared" si="20"/>
        <v>1712205.49</v>
      </c>
      <c r="AN81" s="3">
        <f t="shared" si="20"/>
        <v>1745730.49</v>
      </c>
      <c r="AO81" s="3">
        <f t="shared" si="20"/>
        <v>1779255.49</v>
      </c>
      <c r="AP81" s="3">
        <f t="shared" si="20"/>
        <v>1812780.49</v>
      </c>
      <c r="AQ81" s="3">
        <f t="shared" si="20"/>
        <v>1846305.49</v>
      </c>
      <c r="AR81" s="3">
        <f t="shared" si="20"/>
        <v>1879830.49</v>
      </c>
      <c r="AS81" s="3">
        <f t="shared" si="20"/>
        <v>1913355.49</v>
      </c>
      <c r="AT81" s="3">
        <f t="shared" si="20"/>
        <v>1946880.49</v>
      </c>
      <c r="AU81" s="3">
        <f t="shared" si="20"/>
        <v>1980405.49</v>
      </c>
      <c r="AV81" s="3">
        <f t="shared" si="20"/>
        <v>1980405.49</v>
      </c>
      <c r="AW81" s="3">
        <f t="shared" si="20"/>
        <v>1980405.49</v>
      </c>
      <c r="AX81" s="3">
        <f t="shared" si="20"/>
        <v>1980405.49</v>
      </c>
      <c r="AY81" s="3">
        <f t="shared" si="20"/>
        <v>1980405.49</v>
      </c>
      <c r="AZ81" s="3">
        <f t="shared" si="20"/>
        <v>1980405.49</v>
      </c>
      <c r="BA81" s="3">
        <f t="shared" si="20"/>
        <v>1980405.49</v>
      </c>
      <c r="BB81" s="3">
        <f t="shared" si="20"/>
        <v>1980405.49</v>
      </c>
      <c r="BC81" s="3">
        <f t="shared" si="20"/>
        <v>1980405.49</v>
      </c>
      <c r="BD81" s="3">
        <f t="shared" si="20"/>
        <v>1980405.49</v>
      </c>
      <c r="BE81" s="3">
        <f t="shared" si="20"/>
        <v>1980405.49</v>
      </c>
      <c r="BF81" s="3">
        <f t="shared" si="20"/>
        <v>1980405.49</v>
      </c>
      <c r="BG81" s="3">
        <f t="shared" si="20"/>
        <v>1980405.49</v>
      </c>
      <c r="BH81" s="3">
        <f t="shared" si="20"/>
        <v>1980405.49</v>
      </c>
      <c r="BI81" s="3">
        <f t="shared" si="20"/>
        <v>1980405.49</v>
      </c>
      <c r="BJ81" s="3">
        <f t="shared" si="20"/>
        <v>1980405.49</v>
      </c>
      <c r="BK81" s="3">
        <f t="shared" si="20"/>
        <v>1980405.49</v>
      </c>
      <c r="BL81" s="3">
        <f t="shared" si="20"/>
        <v>1980405.49</v>
      </c>
      <c r="BM81" s="3">
        <f t="shared" si="20"/>
        <v>1980405.49</v>
      </c>
      <c r="BN81" s="3">
        <f t="shared" si="20"/>
        <v>1980405.49</v>
      </c>
      <c r="BO81" s="3">
        <f t="shared" si="20"/>
        <v>1980405.49</v>
      </c>
      <c r="BP81" s="3">
        <f t="shared" si="20"/>
        <v>1980405.49</v>
      </c>
      <c r="BQ81" s="3">
        <f t="shared" si="20"/>
        <v>1980405.49</v>
      </c>
      <c r="BR81" s="3">
        <f t="shared" si="20"/>
        <v>1980405.49</v>
      </c>
      <c r="BS81" s="3">
        <f t="shared" si="20"/>
        <v>1980405.49</v>
      </c>
    </row>
    <row r="82" spans="1:71" x14ac:dyDescent="0.35">
      <c r="A82" s="15" t="str">
        <f t="shared" si="16"/>
        <v>Standard Close</v>
      </c>
      <c r="B82" s="15" t="str">
        <f t="shared" si="16"/>
        <v>NEW-14803.3</v>
      </c>
      <c r="C82" s="15" t="str">
        <f t="shared" si="16"/>
        <v>Base Rates</v>
      </c>
      <c r="D82" s="15" t="str">
        <f t="shared" si="16"/>
        <v>ELECTRIC DELIVERY</v>
      </c>
      <c r="E82" s="15" t="str">
        <f t="shared" si="16"/>
        <v>T</v>
      </c>
      <c r="F82" s="15" t="str">
        <f t="shared" si="16"/>
        <v>NEW-14803</v>
      </c>
      <c r="G82" s="15" t="str">
        <f t="shared" si="16"/>
        <v>open</v>
      </c>
      <c r="H82" s="15" t="str">
        <f t="shared" si="16"/>
        <v>Electric Transmission Plant</v>
      </c>
      <c r="I82" s="15" t="str">
        <f t="shared" si="16"/>
        <v>Transmission Lines</v>
      </c>
      <c r="J82" s="15" t="str">
        <f t="shared" si="16"/>
        <v>69 KV TRANS LINES</v>
      </c>
      <c r="K82" s="68">
        <v>0</v>
      </c>
      <c r="L82" s="16">
        <f t="shared" si="20"/>
        <v>0</v>
      </c>
      <c r="M82" s="16">
        <f t="shared" si="20"/>
        <v>0</v>
      </c>
      <c r="N82" s="16">
        <f t="shared" si="20"/>
        <v>0</v>
      </c>
      <c r="O82" s="16">
        <f t="shared" si="20"/>
        <v>0</v>
      </c>
      <c r="P82" s="16">
        <f t="shared" si="20"/>
        <v>0</v>
      </c>
      <c r="Q82" s="16">
        <f t="shared" si="20"/>
        <v>0</v>
      </c>
      <c r="R82" s="16">
        <f t="shared" si="20"/>
        <v>0</v>
      </c>
      <c r="S82" s="16">
        <f t="shared" si="20"/>
        <v>0</v>
      </c>
      <c r="T82" s="16">
        <f t="shared" si="20"/>
        <v>0</v>
      </c>
      <c r="U82" s="16">
        <f t="shared" si="20"/>
        <v>0</v>
      </c>
      <c r="V82" s="16">
        <f t="shared" si="20"/>
        <v>0</v>
      </c>
      <c r="W82" s="16">
        <f t="shared" si="20"/>
        <v>0</v>
      </c>
      <c r="X82" s="16">
        <f t="shared" si="20"/>
        <v>0</v>
      </c>
      <c r="Y82" s="16">
        <f t="shared" si="20"/>
        <v>0</v>
      </c>
      <c r="Z82" s="16">
        <f t="shared" si="20"/>
        <v>0</v>
      </c>
      <c r="AA82" s="16">
        <f t="shared" si="20"/>
        <v>0</v>
      </c>
      <c r="AB82" s="16">
        <f t="shared" si="20"/>
        <v>0</v>
      </c>
      <c r="AC82" s="16">
        <f t="shared" si="20"/>
        <v>0</v>
      </c>
      <c r="AD82" s="16">
        <f t="shared" si="20"/>
        <v>0</v>
      </c>
      <c r="AE82" s="16">
        <f t="shared" si="20"/>
        <v>0</v>
      </c>
      <c r="AF82" s="16">
        <f t="shared" si="20"/>
        <v>0</v>
      </c>
      <c r="AG82" s="16">
        <f t="shared" si="20"/>
        <v>0</v>
      </c>
      <c r="AH82" s="16">
        <f t="shared" si="20"/>
        <v>0</v>
      </c>
      <c r="AI82" s="16">
        <f t="shared" si="20"/>
        <v>0</v>
      </c>
      <c r="AJ82" s="3">
        <f t="shared" si="20"/>
        <v>0</v>
      </c>
      <c r="AK82" s="3">
        <f t="shared" si="20"/>
        <v>0</v>
      </c>
      <c r="AL82" s="3">
        <f t="shared" si="20"/>
        <v>0</v>
      </c>
      <c r="AM82" s="3">
        <f t="shared" si="20"/>
        <v>0</v>
      </c>
      <c r="AN82" s="3">
        <f t="shared" si="20"/>
        <v>0</v>
      </c>
      <c r="AO82" s="3">
        <f t="shared" si="20"/>
        <v>0</v>
      </c>
      <c r="AP82" s="3">
        <f t="shared" si="20"/>
        <v>0</v>
      </c>
      <c r="AQ82" s="3">
        <f t="shared" si="20"/>
        <v>0</v>
      </c>
      <c r="AR82" s="3">
        <f t="shared" si="20"/>
        <v>0</v>
      </c>
      <c r="AS82" s="3">
        <f t="shared" si="20"/>
        <v>0</v>
      </c>
      <c r="AT82" s="3">
        <f t="shared" si="20"/>
        <v>0</v>
      </c>
      <c r="AU82" s="3">
        <f t="shared" si="20"/>
        <v>709396.54999999981</v>
      </c>
      <c r="AV82" s="3">
        <f t="shared" si="20"/>
        <v>709396.54999999981</v>
      </c>
      <c r="AW82" s="3">
        <f t="shared" si="20"/>
        <v>709396.54999999981</v>
      </c>
      <c r="AX82" s="3">
        <f t="shared" si="20"/>
        <v>709396.54999999981</v>
      </c>
      <c r="AY82" s="3">
        <f t="shared" si="20"/>
        <v>709396.54999999981</v>
      </c>
      <c r="AZ82" s="3">
        <f t="shared" si="20"/>
        <v>709396.54999999981</v>
      </c>
      <c r="BA82" s="3">
        <f t="shared" si="20"/>
        <v>709396.54999999981</v>
      </c>
      <c r="BB82" s="3">
        <f t="shared" si="20"/>
        <v>709396.54999999981</v>
      </c>
      <c r="BC82" s="3">
        <f t="shared" si="20"/>
        <v>709396.54999999981</v>
      </c>
      <c r="BD82" s="3">
        <f t="shared" si="20"/>
        <v>709396.54999999981</v>
      </c>
      <c r="BE82" s="3">
        <f t="shared" si="20"/>
        <v>709396.54999999981</v>
      </c>
      <c r="BF82" s="3">
        <f t="shared" si="20"/>
        <v>709396.54999999981</v>
      </c>
      <c r="BG82" s="3">
        <f t="shared" si="20"/>
        <v>709396.54999999981</v>
      </c>
      <c r="BH82" s="3">
        <f t="shared" si="20"/>
        <v>709396.54999999981</v>
      </c>
      <c r="BI82" s="3">
        <f t="shared" si="20"/>
        <v>709396.54999999981</v>
      </c>
      <c r="BJ82" s="3">
        <f t="shared" si="20"/>
        <v>709396.54999999981</v>
      </c>
      <c r="BK82" s="3">
        <f t="shared" si="20"/>
        <v>709396.54999999981</v>
      </c>
      <c r="BL82" s="3">
        <f t="shared" si="20"/>
        <v>709396.54999999981</v>
      </c>
      <c r="BM82" s="3">
        <f t="shared" si="20"/>
        <v>709396.54999999981</v>
      </c>
      <c r="BN82" s="3">
        <f t="shared" si="20"/>
        <v>709396.54999999981</v>
      </c>
      <c r="BO82" s="3">
        <f t="shared" si="20"/>
        <v>709396.54999999981</v>
      </c>
      <c r="BP82" s="3">
        <f t="shared" si="20"/>
        <v>709396.54999999981</v>
      </c>
      <c r="BQ82" s="3">
        <f t="shared" si="20"/>
        <v>709396.54999999981</v>
      </c>
      <c r="BR82" s="3">
        <f t="shared" si="20"/>
        <v>709396.54999999981</v>
      </c>
      <c r="BS82" s="3">
        <f t="shared" si="20"/>
        <v>709396.54999999981</v>
      </c>
    </row>
    <row r="83" spans="1:71" x14ac:dyDescent="0.35">
      <c r="A83" s="15" t="str">
        <f t="shared" si="16"/>
        <v>Standard Close</v>
      </c>
      <c r="B83" s="15" t="str">
        <f t="shared" si="16"/>
        <v>NEW-14803.4</v>
      </c>
      <c r="C83" s="15" t="str">
        <f t="shared" si="16"/>
        <v>Base Rates</v>
      </c>
      <c r="D83" s="15" t="str">
        <f t="shared" si="16"/>
        <v>ELECTRIC DELIVERY</v>
      </c>
      <c r="E83" s="15" t="str">
        <f t="shared" si="16"/>
        <v>T</v>
      </c>
      <c r="F83" s="15" t="str">
        <f t="shared" si="16"/>
        <v>NEW-14803</v>
      </c>
      <c r="G83" s="15" t="str">
        <f t="shared" si="16"/>
        <v>open</v>
      </c>
      <c r="H83" s="15" t="str">
        <f t="shared" si="16"/>
        <v>Electric Transmission Plant</v>
      </c>
      <c r="I83" s="15" t="str">
        <f t="shared" si="16"/>
        <v>Transmission Lines</v>
      </c>
      <c r="J83" s="15" t="str">
        <f t="shared" si="16"/>
        <v>69 KV TRANS LINES</v>
      </c>
      <c r="K83" s="68">
        <v>0</v>
      </c>
      <c r="L83" s="16">
        <f t="shared" si="20"/>
        <v>0</v>
      </c>
      <c r="M83" s="16">
        <f t="shared" si="20"/>
        <v>0</v>
      </c>
      <c r="N83" s="16">
        <f t="shared" si="20"/>
        <v>0</v>
      </c>
      <c r="O83" s="16">
        <f t="shared" si="20"/>
        <v>0</v>
      </c>
      <c r="P83" s="16">
        <f t="shared" si="20"/>
        <v>0</v>
      </c>
      <c r="Q83" s="16">
        <f t="shared" si="20"/>
        <v>0</v>
      </c>
      <c r="R83" s="16">
        <f t="shared" si="20"/>
        <v>0</v>
      </c>
      <c r="S83" s="16">
        <f t="shared" si="20"/>
        <v>0</v>
      </c>
      <c r="T83" s="16">
        <f t="shared" si="20"/>
        <v>0</v>
      </c>
      <c r="U83" s="16">
        <f t="shared" si="20"/>
        <v>0</v>
      </c>
      <c r="V83" s="16">
        <f t="shared" si="20"/>
        <v>0</v>
      </c>
      <c r="W83" s="16">
        <f t="shared" si="20"/>
        <v>0</v>
      </c>
      <c r="X83" s="16">
        <f t="shared" si="20"/>
        <v>0</v>
      </c>
      <c r="Y83" s="16">
        <f t="shared" si="20"/>
        <v>0</v>
      </c>
      <c r="Z83" s="16">
        <f t="shared" si="20"/>
        <v>0</v>
      </c>
      <c r="AA83" s="16">
        <f t="shared" si="20"/>
        <v>0</v>
      </c>
      <c r="AB83" s="16">
        <f t="shared" si="20"/>
        <v>0</v>
      </c>
      <c r="AC83" s="16">
        <f t="shared" si="20"/>
        <v>0</v>
      </c>
      <c r="AD83" s="16">
        <f t="shared" si="20"/>
        <v>0</v>
      </c>
      <c r="AE83" s="16">
        <f t="shared" si="20"/>
        <v>0</v>
      </c>
      <c r="AF83" s="16">
        <f t="shared" si="20"/>
        <v>0</v>
      </c>
      <c r="AG83" s="16">
        <f t="shared" si="20"/>
        <v>0</v>
      </c>
      <c r="AH83" s="16">
        <f t="shared" si="20"/>
        <v>0</v>
      </c>
      <c r="AI83" s="16">
        <f t="shared" si="20"/>
        <v>0</v>
      </c>
      <c r="AJ83" s="3">
        <f t="shared" si="20"/>
        <v>0</v>
      </c>
      <c r="AK83" s="3">
        <f t="shared" si="20"/>
        <v>0</v>
      </c>
      <c r="AL83" s="3">
        <f t="shared" si="20"/>
        <v>0</v>
      </c>
      <c r="AM83" s="3">
        <f t="shared" si="20"/>
        <v>0</v>
      </c>
      <c r="AN83" s="3">
        <f t="shared" si="20"/>
        <v>0</v>
      </c>
      <c r="AO83" s="3">
        <f t="shared" si="20"/>
        <v>0</v>
      </c>
      <c r="AP83" s="3">
        <f t="shared" si="20"/>
        <v>0</v>
      </c>
      <c r="AQ83" s="3">
        <f t="shared" si="20"/>
        <v>0</v>
      </c>
      <c r="AR83" s="3">
        <f t="shared" si="20"/>
        <v>0</v>
      </c>
      <c r="AS83" s="3">
        <f t="shared" si="20"/>
        <v>0</v>
      </c>
      <c r="AT83" s="3">
        <f t="shared" si="20"/>
        <v>0</v>
      </c>
      <c r="AU83" s="3">
        <f t="shared" si="20"/>
        <v>635337.53999999992</v>
      </c>
      <c r="AV83" s="3">
        <f t="shared" si="20"/>
        <v>635337.53999999992</v>
      </c>
      <c r="AW83" s="3">
        <f t="shared" si="20"/>
        <v>635337.53999999992</v>
      </c>
      <c r="AX83" s="3">
        <f t="shared" si="20"/>
        <v>635337.53999999992</v>
      </c>
      <c r="AY83" s="3">
        <f t="shared" si="20"/>
        <v>635337.53999999992</v>
      </c>
      <c r="AZ83" s="3">
        <f t="shared" si="20"/>
        <v>635337.53999999992</v>
      </c>
      <c r="BA83" s="3">
        <f t="shared" si="20"/>
        <v>635337.53999999992</v>
      </c>
      <c r="BB83" s="3">
        <f t="shared" si="20"/>
        <v>635337.53999999992</v>
      </c>
      <c r="BC83" s="3">
        <f t="shared" si="20"/>
        <v>635337.53999999992</v>
      </c>
      <c r="BD83" s="3">
        <f t="shared" si="20"/>
        <v>635337.53999999992</v>
      </c>
      <c r="BE83" s="3">
        <f t="shared" si="20"/>
        <v>635337.53999999992</v>
      </c>
      <c r="BF83" s="3">
        <f t="shared" si="20"/>
        <v>635337.53999999992</v>
      </c>
      <c r="BG83" s="3">
        <f t="shared" si="20"/>
        <v>635337.53999999992</v>
      </c>
      <c r="BH83" s="3">
        <f t="shared" si="20"/>
        <v>635337.53999999992</v>
      </c>
      <c r="BI83" s="3">
        <f t="shared" si="20"/>
        <v>635337.53999999992</v>
      </c>
      <c r="BJ83" s="3">
        <f t="shared" si="20"/>
        <v>635337.53999999992</v>
      </c>
      <c r="BK83" s="3">
        <f t="shared" si="20"/>
        <v>635337.53999999992</v>
      </c>
      <c r="BL83" s="3">
        <f t="shared" si="20"/>
        <v>635337.53999999992</v>
      </c>
      <c r="BM83" s="3">
        <f t="shared" si="20"/>
        <v>635337.53999999992</v>
      </c>
      <c r="BN83" s="3">
        <f t="shared" si="20"/>
        <v>635337.53999999992</v>
      </c>
      <c r="BO83" s="3">
        <f t="shared" si="20"/>
        <v>635337.53999999992</v>
      </c>
      <c r="BP83" s="3">
        <f t="shared" si="20"/>
        <v>635337.53999999992</v>
      </c>
      <c r="BQ83" s="3">
        <f t="shared" si="20"/>
        <v>635337.53999999992</v>
      </c>
      <c r="BR83" s="3">
        <f t="shared" si="20"/>
        <v>635337.53999999992</v>
      </c>
      <c r="BS83" s="3">
        <f t="shared" si="20"/>
        <v>635337.53999999992</v>
      </c>
    </row>
    <row r="84" spans="1:71" x14ac:dyDescent="0.35">
      <c r="A84" s="15" t="str">
        <f t="shared" si="16"/>
        <v>Standard Close</v>
      </c>
      <c r="B84" s="15" t="str">
        <f t="shared" si="16"/>
        <v>NEW-14803.5</v>
      </c>
      <c r="C84" s="15" t="str">
        <f t="shared" si="16"/>
        <v>Base Rates</v>
      </c>
      <c r="D84" s="15" t="str">
        <f t="shared" si="16"/>
        <v>ED-Transmission-Line-69 kV</v>
      </c>
      <c r="E84" s="15" t="str">
        <f t="shared" si="16"/>
        <v>T</v>
      </c>
      <c r="F84" s="15" t="str">
        <f t="shared" si="16"/>
        <v>NEW-14803</v>
      </c>
      <c r="G84" s="15" t="str">
        <f t="shared" si="16"/>
        <v>open</v>
      </c>
      <c r="H84" s="15" t="str">
        <f t="shared" si="16"/>
        <v>Electric Transmission Plant</v>
      </c>
      <c r="I84" s="15" t="str">
        <f t="shared" si="16"/>
        <v>Transmission Lines</v>
      </c>
      <c r="J84" s="15" t="str">
        <f t="shared" si="16"/>
        <v>69 KV TRANS LINES</v>
      </c>
      <c r="K84" s="68">
        <v>0</v>
      </c>
      <c r="L84" s="16">
        <f t="shared" si="20"/>
        <v>0</v>
      </c>
      <c r="M84" s="16">
        <f t="shared" si="20"/>
        <v>0</v>
      </c>
      <c r="N84" s="16">
        <f t="shared" si="20"/>
        <v>0</v>
      </c>
      <c r="O84" s="16">
        <f t="shared" si="20"/>
        <v>0</v>
      </c>
      <c r="P84" s="16">
        <f t="shared" si="20"/>
        <v>0</v>
      </c>
      <c r="Q84" s="16">
        <f t="shared" si="20"/>
        <v>0</v>
      </c>
      <c r="R84" s="16">
        <f t="shared" si="20"/>
        <v>0</v>
      </c>
      <c r="S84" s="16">
        <f t="shared" si="20"/>
        <v>0</v>
      </c>
      <c r="T84" s="16">
        <f t="shared" si="20"/>
        <v>0</v>
      </c>
      <c r="U84" s="16">
        <f t="shared" si="20"/>
        <v>0</v>
      </c>
      <c r="V84" s="16">
        <f t="shared" si="20"/>
        <v>0</v>
      </c>
      <c r="W84" s="16">
        <f t="shared" si="20"/>
        <v>0</v>
      </c>
      <c r="X84" s="16">
        <f t="shared" si="20"/>
        <v>0</v>
      </c>
      <c r="Y84" s="16">
        <f t="shared" si="20"/>
        <v>0</v>
      </c>
      <c r="Z84" s="16">
        <f t="shared" si="20"/>
        <v>0</v>
      </c>
      <c r="AA84" s="16">
        <f t="shared" si="20"/>
        <v>0</v>
      </c>
      <c r="AB84" s="16">
        <f t="shared" si="20"/>
        <v>0</v>
      </c>
      <c r="AC84" s="16">
        <f t="shared" si="20"/>
        <v>0</v>
      </c>
      <c r="AD84" s="16">
        <f t="shared" si="20"/>
        <v>0</v>
      </c>
      <c r="AE84" s="16">
        <f t="shared" si="20"/>
        <v>0</v>
      </c>
      <c r="AF84" s="16">
        <f t="shared" si="20"/>
        <v>0</v>
      </c>
      <c r="AG84" s="16">
        <f t="shared" si="20"/>
        <v>0</v>
      </c>
      <c r="AH84" s="16">
        <f t="shared" si="20"/>
        <v>0</v>
      </c>
      <c r="AI84" s="16">
        <f t="shared" si="20"/>
        <v>779477.12999999989</v>
      </c>
      <c r="AJ84" s="3">
        <f t="shared" si="20"/>
        <v>796240.12999999989</v>
      </c>
      <c r="AK84" s="3">
        <f t="shared" si="20"/>
        <v>813003.12999999989</v>
      </c>
      <c r="AL84" s="3">
        <f t="shared" si="20"/>
        <v>829766.12999999989</v>
      </c>
      <c r="AM84" s="3">
        <f t="shared" si="20"/>
        <v>846529.12999999989</v>
      </c>
      <c r="AN84" s="3">
        <f t="shared" si="20"/>
        <v>863292.12999999989</v>
      </c>
      <c r="AO84" s="3">
        <f t="shared" si="20"/>
        <v>880055.12999999989</v>
      </c>
      <c r="AP84" s="3">
        <f t="shared" si="20"/>
        <v>896818.12999999989</v>
      </c>
      <c r="AQ84" s="3">
        <f t="shared" si="20"/>
        <v>913581.12999999989</v>
      </c>
      <c r="AR84" s="3">
        <f t="shared" si="20"/>
        <v>930344.12999999989</v>
      </c>
      <c r="AS84" s="3">
        <f t="shared" si="20"/>
        <v>947107.12999999989</v>
      </c>
      <c r="AT84" s="3">
        <f t="shared" si="20"/>
        <v>963870.12999999989</v>
      </c>
      <c r="AU84" s="3">
        <f t="shared" si="20"/>
        <v>980633.12999999989</v>
      </c>
      <c r="AV84" s="3">
        <f t="shared" si="20"/>
        <v>980633.12999999989</v>
      </c>
      <c r="AW84" s="3">
        <f t="shared" si="20"/>
        <v>980633.12999999989</v>
      </c>
      <c r="AX84" s="3">
        <f t="shared" si="20"/>
        <v>980633.12999999989</v>
      </c>
      <c r="AY84" s="3">
        <f t="shared" si="20"/>
        <v>980633.12999999989</v>
      </c>
      <c r="AZ84" s="3">
        <f t="shared" si="20"/>
        <v>980633.12999999989</v>
      </c>
      <c r="BA84" s="3">
        <f t="shared" si="20"/>
        <v>980633.12999999989</v>
      </c>
      <c r="BB84" s="3">
        <f t="shared" si="20"/>
        <v>980633.12999999989</v>
      </c>
      <c r="BC84" s="3">
        <f t="shared" si="20"/>
        <v>980633.12999999989</v>
      </c>
      <c r="BD84" s="3">
        <f t="shared" si="20"/>
        <v>980633.12999999989</v>
      </c>
      <c r="BE84" s="3">
        <f t="shared" si="20"/>
        <v>980633.12999999989</v>
      </c>
      <c r="BF84" s="3">
        <f t="shared" si="20"/>
        <v>980633.12999999989</v>
      </c>
      <c r="BG84" s="3">
        <f t="shared" si="20"/>
        <v>980633.12999999989</v>
      </c>
      <c r="BH84" s="3">
        <f t="shared" si="20"/>
        <v>980633.12999999989</v>
      </c>
      <c r="BI84" s="3">
        <f t="shared" si="20"/>
        <v>980633.12999999989</v>
      </c>
      <c r="BJ84" s="3">
        <f t="shared" si="20"/>
        <v>980633.12999999989</v>
      </c>
      <c r="BK84" s="3">
        <f t="shared" si="20"/>
        <v>980633.12999999989</v>
      </c>
      <c r="BL84" s="3">
        <f t="shared" si="20"/>
        <v>980633.12999999989</v>
      </c>
      <c r="BM84" s="3">
        <f t="shared" si="20"/>
        <v>980633.12999999989</v>
      </c>
      <c r="BN84" s="3">
        <f t="shared" si="20"/>
        <v>980633.12999999989</v>
      </c>
      <c r="BO84" s="3">
        <f t="shared" si="20"/>
        <v>980633.12999999989</v>
      </c>
      <c r="BP84" s="3">
        <f t="shared" si="20"/>
        <v>980633.12999999989</v>
      </c>
      <c r="BQ84" s="3">
        <f t="shared" si="20"/>
        <v>980633.12999999989</v>
      </c>
      <c r="BR84" s="3">
        <f t="shared" si="20"/>
        <v>980633.12999999989</v>
      </c>
      <c r="BS84" s="3">
        <f t="shared" si="20"/>
        <v>980633.12999999989</v>
      </c>
    </row>
    <row r="85" spans="1:71" x14ac:dyDescent="0.35">
      <c r="A85" s="15" t="str">
        <f t="shared" si="16"/>
        <v>Standard Close</v>
      </c>
      <c r="B85" s="15" t="str">
        <f t="shared" si="16"/>
        <v>NEW-15838.1</v>
      </c>
      <c r="C85" s="15" t="str">
        <f t="shared" si="16"/>
        <v>Base Rates</v>
      </c>
      <c r="D85" s="15" t="str">
        <f t="shared" si="16"/>
        <v/>
      </c>
      <c r="E85" s="15" t="str">
        <f t="shared" si="16"/>
        <v>D</v>
      </c>
      <c r="F85" s="15" t="str">
        <f t="shared" si="16"/>
        <v>NEW-15838</v>
      </c>
      <c r="G85" s="15" t="str">
        <f t="shared" si="16"/>
        <v>open</v>
      </c>
      <c r="H85" s="15" t="str">
        <f t="shared" si="16"/>
        <v>Electric Distribution Plant</v>
      </c>
      <c r="I85" s="15" t="str">
        <f t="shared" si="16"/>
        <v>Distribution Substation</v>
      </c>
      <c r="J85" s="15" t="str">
        <f t="shared" si="16"/>
        <v>174D-RHODINE ROAD</v>
      </c>
      <c r="K85" s="68">
        <v>0</v>
      </c>
      <c r="L85" s="16">
        <f t="shared" si="20"/>
        <v>0</v>
      </c>
      <c r="M85" s="16">
        <f t="shared" si="20"/>
        <v>0</v>
      </c>
      <c r="N85" s="16">
        <f t="shared" si="20"/>
        <v>0</v>
      </c>
      <c r="O85" s="16">
        <f t="shared" si="20"/>
        <v>0</v>
      </c>
      <c r="P85" s="16">
        <f t="shared" si="20"/>
        <v>0</v>
      </c>
      <c r="Q85" s="16">
        <f t="shared" si="20"/>
        <v>0</v>
      </c>
      <c r="R85" s="16">
        <f t="shared" si="20"/>
        <v>0</v>
      </c>
      <c r="S85" s="16">
        <f t="shared" si="20"/>
        <v>0</v>
      </c>
      <c r="T85" s="16">
        <f t="shared" si="20"/>
        <v>0</v>
      </c>
      <c r="U85" s="16">
        <f t="shared" si="20"/>
        <v>0</v>
      </c>
      <c r="V85" s="16">
        <f t="shared" si="20"/>
        <v>0</v>
      </c>
      <c r="W85" s="16">
        <f t="shared" si="20"/>
        <v>0</v>
      </c>
      <c r="X85" s="16">
        <f t="shared" si="20"/>
        <v>0</v>
      </c>
      <c r="Y85" s="16">
        <f t="shared" si="20"/>
        <v>0</v>
      </c>
      <c r="Z85" s="16">
        <f t="shared" si="20"/>
        <v>0</v>
      </c>
      <c r="AA85" s="16">
        <f t="shared" ref="AA85:BS85" si="21">Z85+AA43</f>
        <v>0</v>
      </c>
      <c r="AB85" s="16">
        <f t="shared" si="21"/>
        <v>0</v>
      </c>
      <c r="AC85" s="16">
        <f t="shared" si="21"/>
        <v>0</v>
      </c>
      <c r="AD85" s="16">
        <f t="shared" si="21"/>
        <v>0</v>
      </c>
      <c r="AE85" s="16">
        <f t="shared" si="21"/>
        <v>0</v>
      </c>
      <c r="AF85" s="16">
        <f t="shared" si="21"/>
        <v>0</v>
      </c>
      <c r="AG85" s="16">
        <f t="shared" si="21"/>
        <v>0</v>
      </c>
      <c r="AH85" s="16">
        <f t="shared" si="21"/>
        <v>0</v>
      </c>
      <c r="AI85" s="16">
        <f t="shared" si="21"/>
        <v>0</v>
      </c>
      <c r="AJ85" s="3">
        <f t="shared" si="21"/>
        <v>0</v>
      </c>
      <c r="AK85" s="3">
        <f t="shared" si="21"/>
        <v>0</v>
      </c>
      <c r="AL85" s="3">
        <f t="shared" si="21"/>
        <v>0</v>
      </c>
      <c r="AM85" s="3">
        <f t="shared" si="21"/>
        <v>0</v>
      </c>
      <c r="AN85" s="3">
        <f t="shared" si="21"/>
        <v>0</v>
      </c>
      <c r="AO85" s="3">
        <f t="shared" si="21"/>
        <v>0</v>
      </c>
      <c r="AP85" s="3">
        <f t="shared" si="21"/>
        <v>0</v>
      </c>
      <c r="AQ85" s="3">
        <f t="shared" si="21"/>
        <v>0</v>
      </c>
      <c r="AR85" s="3">
        <f t="shared" si="21"/>
        <v>0</v>
      </c>
      <c r="AS85" s="3">
        <f t="shared" si="21"/>
        <v>0</v>
      </c>
      <c r="AT85" s="3">
        <f t="shared" si="21"/>
        <v>0</v>
      </c>
      <c r="AU85" s="3">
        <f t="shared" si="21"/>
        <v>0</v>
      </c>
      <c r="AV85" s="3">
        <f t="shared" si="21"/>
        <v>1838247.5500000003</v>
      </c>
      <c r="AW85" s="3">
        <f t="shared" si="21"/>
        <v>1838247.5500000003</v>
      </c>
      <c r="AX85" s="3">
        <f t="shared" si="21"/>
        <v>1838247.5500000003</v>
      </c>
      <c r="AY85" s="3">
        <f t="shared" si="21"/>
        <v>1838247.5500000003</v>
      </c>
      <c r="AZ85" s="3">
        <f t="shared" si="21"/>
        <v>1838247.5500000003</v>
      </c>
      <c r="BA85" s="3">
        <f t="shared" si="21"/>
        <v>1838247.5500000003</v>
      </c>
      <c r="BB85" s="3">
        <f t="shared" si="21"/>
        <v>1838247.5500000003</v>
      </c>
      <c r="BC85" s="3">
        <f t="shared" si="21"/>
        <v>1838247.5500000003</v>
      </c>
      <c r="BD85" s="3">
        <f t="shared" si="21"/>
        <v>1838247.5500000003</v>
      </c>
      <c r="BE85" s="3">
        <f t="shared" si="21"/>
        <v>1838247.5500000003</v>
      </c>
      <c r="BF85" s="3">
        <f t="shared" si="21"/>
        <v>1838247.5500000003</v>
      </c>
      <c r="BG85" s="3">
        <f t="shared" si="21"/>
        <v>1838247.5500000003</v>
      </c>
      <c r="BH85" s="3">
        <f t="shared" si="21"/>
        <v>1838247.5500000003</v>
      </c>
      <c r="BI85" s="3">
        <f t="shared" si="21"/>
        <v>1838247.5500000003</v>
      </c>
      <c r="BJ85" s="3">
        <f t="shared" si="21"/>
        <v>1838247.5500000003</v>
      </c>
      <c r="BK85" s="3">
        <f t="shared" si="21"/>
        <v>1838247.5500000003</v>
      </c>
      <c r="BL85" s="3">
        <f t="shared" si="21"/>
        <v>1838247.5500000003</v>
      </c>
      <c r="BM85" s="3">
        <f t="shared" si="21"/>
        <v>1838247.5500000003</v>
      </c>
      <c r="BN85" s="3">
        <f t="shared" si="21"/>
        <v>1838247.5500000003</v>
      </c>
      <c r="BO85" s="3">
        <f t="shared" si="21"/>
        <v>1838247.5500000003</v>
      </c>
      <c r="BP85" s="3">
        <f t="shared" si="21"/>
        <v>1838247.5500000003</v>
      </c>
      <c r="BQ85" s="3">
        <f t="shared" si="21"/>
        <v>1838247.5500000003</v>
      </c>
      <c r="BR85" s="3">
        <f t="shared" si="21"/>
        <v>1838247.5500000003</v>
      </c>
      <c r="BS85" s="3">
        <f t="shared" si="21"/>
        <v>1838247.5500000003</v>
      </c>
    </row>
    <row r="86" spans="1:71" x14ac:dyDescent="0.35">
      <c r="A86" s="15" t="str">
        <f t="shared" si="16"/>
        <v>Standard Close</v>
      </c>
      <c r="B86" s="15" t="str">
        <f t="shared" si="16"/>
        <v>NEW-15838.2</v>
      </c>
      <c r="C86" s="15" t="str">
        <f t="shared" si="16"/>
        <v>Base Rates</v>
      </c>
      <c r="D86" s="15" t="str">
        <f t="shared" si="16"/>
        <v>ELECTRIC DELIVERY</v>
      </c>
      <c r="E86" s="15" t="str">
        <f t="shared" si="16"/>
        <v>T</v>
      </c>
      <c r="F86" s="15" t="str">
        <f t="shared" si="16"/>
        <v>NEW-15838</v>
      </c>
      <c r="G86" s="15" t="str">
        <f t="shared" si="16"/>
        <v>open</v>
      </c>
      <c r="H86" s="15" t="str">
        <f t="shared" si="16"/>
        <v>Electric Transmission Plant</v>
      </c>
      <c r="I86" s="15" t="str">
        <f t="shared" si="16"/>
        <v>Transmission Lines</v>
      </c>
      <c r="J86" s="15" t="str">
        <f t="shared" si="16"/>
        <v>69 KV TRANS LINES</v>
      </c>
      <c r="K86" s="68">
        <v>0</v>
      </c>
      <c r="L86" s="16">
        <f t="shared" ref="L86:BS90" si="22">K86+L44</f>
        <v>0</v>
      </c>
      <c r="M86" s="16">
        <f t="shared" si="22"/>
        <v>0</v>
      </c>
      <c r="N86" s="16">
        <f t="shared" si="22"/>
        <v>0</v>
      </c>
      <c r="O86" s="16">
        <f t="shared" si="22"/>
        <v>0</v>
      </c>
      <c r="P86" s="16">
        <f t="shared" si="22"/>
        <v>0</v>
      </c>
      <c r="Q86" s="16">
        <f t="shared" si="22"/>
        <v>0</v>
      </c>
      <c r="R86" s="16">
        <f t="shared" si="22"/>
        <v>0</v>
      </c>
      <c r="S86" s="16">
        <f t="shared" si="22"/>
        <v>0</v>
      </c>
      <c r="T86" s="16">
        <f t="shared" si="22"/>
        <v>0</v>
      </c>
      <c r="U86" s="16">
        <f t="shared" si="22"/>
        <v>0</v>
      </c>
      <c r="V86" s="16">
        <f t="shared" si="22"/>
        <v>0</v>
      </c>
      <c r="W86" s="16">
        <f t="shared" si="22"/>
        <v>0</v>
      </c>
      <c r="X86" s="16">
        <f t="shared" si="22"/>
        <v>0</v>
      </c>
      <c r="Y86" s="16">
        <f t="shared" si="22"/>
        <v>0</v>
      </c>
      <c r="Z86" s="16">
        <f t="shared" si="22"/>
        <v>0</v>
      </c>
      <c r="AA86" s="16">
        <f t="shared" si="22"/>
        <v>0</v>
      </c>
      <c r="AB86" s="16">
        <f t="shared" si="22"/>
        <v>0</v>
      </c>
      <c r="AC86" s="16">
        <f t="shared" si="22"/>
        <v>0</v>
      </c>
      <c r="AD86" s="16">
        <f t="shared" si="22"/>
        <v>0</v>
      </c>
      <c r="AE86" s="16">
        <f t="shared" si="22"/>
        <v>0</v>
      </c>
      <c r="AF86" s="16">
        <f t="shared" si="22"/>
        <v>0</v>
      </c>
      <c r="AG86" s="16">
        <f t="shared" si="22"/>
        <v>0</v>
      </c>
      <c r="AH86" s="16">
        <f t="shared" si="22"/>
        <v>0</v>
      </c>
      <c r="AI86" s="16">
        <f t="shared" si="22"/>
        <v>0</v>
      </c>
      <c r="AJ86" s="3">
        <f t="shared" si="22"/>
        <v>0</v>
      </c>
      <c r="AK86" s="3">
        <f t="shared" si="22"/>
        <v>0</v>
      </c>
      <c r="AL86" s="3">
        <f t="shared" si="22"/>
        <v>0</v>
      </c>
      <c r="AM86" s="3">
        <f t="shared" si="22"/>
        <v>0</v>
      </c>
      <c r="AN86" s="3">
        <f t="shared" si="22"/>
        <v>0</v>
      </c>
      <c r="AO86" s="3">
        <f t="shared" si="22"/>
        <v>0</v>
      </c>
      <c r="AP86" s="3">
        <f t="shared" si="22"/>
        <v>0</v>
      </c>
      <c r="AQ86" s="3">
        <f t="shared" si="22"/>
        <v>0</v>
      </c>
      <c r="AR86" s="3">
        <f t="shared" si="22"/>
        <v>0</v>
      </c>
      <c r="AS86" s="3">
        <f t="shared" si="22"/>
        <v>0</v>
      </c>
      <c r="AT86" s="3">
        <f t="shared" si="22"/>
        <v>0</v>
      </c>
      <c r="AU86" s="3">
        <f t="shared" si="22"/>
        <v>0</v>
      </c>
      <c r="AV86" s="3">
        <f t="shared" si="22"/>
        <v>1050049.25</v>
      </c>
      <c r="AW86" s="3">
        <f t="shared" si="22"/>
        <v>1050049.25</v>
      </c>
      <c r="AX86" s="3">
        <f t="shared" si="22"/>
        <v>1050049.25</v>
      </c>
      <c r="AY86" s="3">
        <f t="shared" si="22"/>
        <v>1050049.25</v>
      </c>
      <c r="AZ86" s="3">
        <f t="shared" si="22"/>
        <v>1050049.25</v>
      </c>
      <c r="BA86" s="3">
        <f t="shared" si="22"/>
        <v>1050049.25</v>
      </c>
      <c r="BB86" s="3">
        <f t="shared" si="22"/>
        <v>1050049.25</v>
      </c>
      <c r="BC86" s="3">
        <f t="shared" si="22"/>
        <v>1050049.25</v>
      </c>
      <c r="BD86" s="3">
        <f t="shared" si="22"/>
        <v>1050049.25</v>
      </c>
      <c r="BE86" s="3">
        <f t="shared" si="22"/>
        <v>1050049.25</v>
      </c>
      <c r="BF86" s="3">
        <f t="shared" si="22"/>
        <v>1050049.25</v>
      </c>
      <c r="BG86" s="3">
        <f t="shared" si="22"/>
        <v>1050049.25</v>
      </c>
      <c r="BH86" s="3">
        <f t="shared" si="22"/>
        <v>1050049.25</v>
      </c>
      <c r="BI86" s="3">
        <f t="shared" si="22"/>
        <v>1050049.25</v>
      </c>
      <c r="BJ86" s="3">
        <f t="shared" si="22"/>
        <v>1050049.25</v>
      </c>
      <c r="BK86" s="3">
        <f t="shared" si="22"/>
        <v>1050049.25</v>
      </c>
      <c r="BL86" s="3">
        <f t="shared" si="22"/>
        <v>1050049.25</v>
      </c>
      <c r="BM86" s="3">
        <f t="shared" si="22"/>
        <v>1050049.25</v>
      </c>
      <c r="BN86" s="3">
        <f t="shared" si="22"/>
        <v>1050049.25</v>
      </c>
      <c r="BO86" s="3">
        <f t="shared" si="22"/>
        <v>1050049.25</v>
      </c>
      <c r="BP86" s="3">
        <f t="shared" si="22"/>
        <v>1050049.25</v>
      </c>
      <c r="BQ86" s="3">
        <f t="shared" si="22"/>
        <v>1050049.25</v>
      </c>
      <c r="BR86" s="3">
        <f t="shared" si="22"/>
        <v>1050049.25</v>
      </c>
      <c r="BS86" s="3">
        <f t="shared" si="22"/>
        <v>1050049.25</v>
      </c>
    </row>
    <row r="87" spans="1:71" x14ac:dyDescent="0.35">
      <c r="A87" s="15" t="str">
        <f t="shared" si="16"/>
        <v>Standard Close</v>
      </c>
      <c r="B87" s="15" t="str">
        <f t="shared" si="16"/>
        <v>NEW-15838.3</v>
      </c>
      <c r="C87" s="15" t="str">
        <f t="shared" si="16"/>
        <v>Base Rates</v>
      </c>
      <c r="D87" s="15" t="str">
        <f t="shared" si="16"/>
        <v>ELECTRIC DELIVERY</v>
      </c>
      <c r="E87" s="15" t="str">
        <f t="shared" si="16"/>
        <v>T</v>
      </c>
      <c r="F87" s="15" t="str">
        <f t="shared" si="16"/>
        <v>NEW-15838</v>
      </c>
      <c r="G87" s="15" t="str">
        <f t="shared" si="16"/>
        <v>open</v>
      </c>
      <c r="H87" s="15" t="str">
        <f t="shared" si="16"/>
        <v>Electric Transmission Plant</v>
      </c>
      <c r="I87" s="15" t="str">
        <f t="shared" si="16"/>
        <v>Transmission Lines</v>
      </c>
      <c r="J87" s="15" t="str">
        <f t="shared" si="16"/>
        <v>69 KV TRANS LINES</v>
      </c>
      <c r="K87" s="68">
        <v>0</v>
      </c>
      <c r="L87" s="16">
        <f t="shared" si="22"/>
        <v>0</v>
      </c>
      <c r="M87" s="16">
        <f t="shared" si="22"/>
        <v>0</v>
      </c>
      <c r="N87" s="16">
        <f t="shared" si="22"/>
        <v>0</v>
      </c>
      <c r="O87" s="16">
        <f t="shared" si="22"/>
        <v>0</v>
      </c>
      <c r="P87" s="16">
        <f t="shared" si="22"/>
        <v>0</v>
      </c>
      <c r="Q87" s="16">
        <f t="shared" si="22"/>
        <v>0</v>
      </c>
      <c r="R87" s="16">
        <f t="shared" si="22"/>
        <v>0</v>
      </c>
      <c r="S87" s="16">
        <f t="shared" si="22"/>
        <v>0</v>
      </c>
      <c r="T87" s="16">
        <f t="shared" si="22"/>
        <v>0</v>
      </c>
      <c r="U87" s="16">
        <f t="shared" si="22"/>
        <v>0</v>
      </c>
      <c r="V87" s="16">
        <f t="shared" si="22"/>
        <v>0</v>
      </c>
      <c r="W87" s="16">
        <f t="shared" si="22"/>
        <v>0</v>
      </c>
      <c r="X87" s="16">
        <f t="shared" si="22"/>
        <v>0</v>
      </c>
      <c r="Y87" s="16">
        <f t="shared" si="22"/>
        <v>0</v>
      </c>
      <c r="Z87" s="16">
        <f t="shared" si="22"/>
        <v>0</v>
      </c>
      <c r="AA87" s="16">
        <f t="shared" si="22"/>
        <v>0</v>
      </c>
      <c r="AB87" s="16">
        <f t="shared" si="22"/>
        <v>0</v>
      </c>
      <c r="AC87" s="16">
        <f t="shared" si="22"/>
        <v>0</v>
      </c>
      <c r="AD87" s="16">
        <f t="shared" si="22"/>
        <v>0</v>
      </c>
      <c r="AE87" s="16">
        <f t="shared" si="22"/>
        <v>0</v>
      </c>
      <c r="AF87" s="16">
        <f t="shared" si="22"/>
        <v>0</v>
      </c>
      <c r="AG87" s="16">
        <f t="shared" si="22"/>
        <v>0</v>
      </c>
      <c r="AH87" s="16">
        <f t="shared" si="22"/>
        <v>0</v>
      </c>
      <c r="AI87" s="16">
        <f t="shared" si="22"/>
        <v>0</v>
      </c>
      <c r="AJ87" s="3">
        <f t="shared" si="22"/>
        <v>0</v>
      </c>
      <c r="AK87" s="3">
        <f t="shared" si="22"/>
        <v>0</v>
      </c>
      <c r="AL87" s="3">
        <f t="shared" si="22"/>
        <v>0</v>
      </c>
      <c r="AM87" s="3">
        <f t="shared" si="22"/>
        <v>0</v>
      </c>
      <c r="AN87" s="3">
        <f t="shared" si="22"/>
        <v>0</v>
      </c>
      <c r="AO87" s="3">
        <f t="shared" si="22"/>
        <v>0</v>
      </c>
      <c r="AP87" s="3">
        <f t="shared" si="22"/>
        <v>0</v>
      </c>
      <c r="AQ87" s="3">
        <f t="shared" si="22"/>
        <v>0</v>
      </c>
      <c r="AR87" s="3">
        <f t="shared" si="22"/>
        <v>0</v>
      </c>
      <c r="AS87" s="3">
        <f t="shared" si="22"/>
        <v>0</v>
      </c>
      <c r="AT87" s="3">
        <f t="shared" si="22"/>
        <v>0</v>
      </c>
      <c r="AU87" s="3">
        <f t="shared" si="22"/>
        <v>0</v>
      </c>
      <c r="AV87" s="3">
        <f t="shared" si="22"/>
        <v>2625040.79</v>
      </c>
      <c r="AW87" s="3">
        <f t="shared" si="22"/>
        <v>2625040.79</v>
      </c>
      <c r="AX87" s="3">
        <f t="shared" si="22"/>
        <v>2625040.79</v>
      </c>
      <c r="AY87" s="3">
        <f t="shared" si="22"/>
        <v>2625040.79</v>
      </c>
      <c r="AZ87" s="3">
        <f t="shared" si="22"/>
        <v>2625040.79</v>
      </c>
      <c r="BA87" s="3">
        <f t="shared" si="22"/>
        <v>2625040.79</v>
      </c>
      <c r="BB87" s="3">
        <f t="shared" si="22"/>
        <v>2625040.79</v>
      </c>
      <c r="BC87" s="3">
        <f t="shared" si="22"/>
        <v>2625040.79</v>
      </c>
      <c r="BD87" s="3">
        <f t="shared" si="22"/>
        <v>2625040.79</v>
      </c>
      <c r="BE87" s="3">
        <f t="shared" si="22"/>
        <v>2625040.79</v>
      </c>
      <c r="BF87" s="3">
        <f t="shared" si="22"/>
        <v>2625040.79</v>
      </c>
      <c r="BG87" s="3">
        <f t="shared" si="22"/>
        <v>2625040.79</v>
      </c>
      <c r="BH87" s="3">
        <f t="shared" si="22"/>
        <v>2625040.79</v>
      </c>
      <c r="BI87" s="3">
        <f t="shared" si="22"/>
        <v>2625040.79</v>
      </c>
      <c r="BJ87" s="3">
        <f t="shared" si="22"/>
        <v>2625040.79</v>
      </c>
      <c r="BK87" s="3">
        <f t="shared" si="22"/>
        <v>2625040.79</v>
      </c>
      <c r="BL87" s="3">
        <f t="shared" si="22"/>
        <v>2625040.79</v>
      </c>
      <c r="BM87" s="3">
        <f t="shared" si="22"/>
        <v>2625040.79</v>
      </c>
      <c r="BN87" s="3">
        <f t="shared" si="22"/>
        <v>2625040.79</v>
      </c>
      <c r="BO87" s="3">
        <f t="shared" si="22"/>
        <v>2625040.79</v>
      </c>
      <c r="BP87" s="3">
        <f t="shared" si="22"/>
        <v>2625040.79</v>
      </c>
      <c r="BQ87" s="3">
        <f t="shared" si="22"/>
        <v>2625040.79</v>
      </c>
      <c r="BR87" s="3">
        <f t="shared" si="22"/>
        <v>2625040.79</v>
      </c>
      <c r="BS87" s="3">
        <f t="shared" si="22"/>
        <v>2625040.79</v>
      </c>
    </row>
    <row r="88" spans="1:71" x14ac:dyDescent="0.35">
      <c r="A88" s="15" t="str">
        <f t="shared" si="16"/>
        <v>Standard Close</v>
      </c>
      <c r="B88" s="15" t="str">
        <f t="shared" si="16"/>
        <v>NEW-15838.4</v>
      </c>
      <c r="C88" s="15" t="str">
        <f t="shared" si="16"/>
        <v>Base Rates</v>
      </c>
      <c r="D88" s="15" t="str">
        <f t="shared" si="16"/>
        <v/>
      </c>
      <c r="E88" s="15" t="str">
        <f t="shared" si="16"/>
        <v>T</v>
      </c>
      <c r="F88" s="15" t="str">
        <f t="shared" si="16"/>
        <v>NEW-15838</v>
      </c>
      <c r="G88" s="15" t="str">
        <f t="shared" si="16"/>
        <v>open</v>
      </c>
      <c r="H88" s="15" t="str">
        <f t="shared" si="16"/>
        <v>Electric Transmission Plant</v>
      </c>
      <c r="I88" s="15" t="str">
        <f t="shared" si="16"/>
        <v>Transmission Lines</v>
      </c>
      <c r="J88" s="15" t="str">
        <f t="shared" si="16"/>
        <v>69 KV TRANS LINES</v>
      </c>
      <c r="K88" s="68">
        <v>0</v>
      </c>
      <c r="L88" s="16">
        <f t="shared" si="22"/>
        <v>0</v>
      </c>
      <c r="M88" s="16">
        <f t="shared" si="22"/>
        <v>0</v>
      </c>
      <c r="N88" s="16">
        <f t="shared" si="22"/>
        <v>0</v>
      </c>
      <c r="O88" s="16">
        <f t="shared" si="22"/>
        <v>0</v>
      </c>
      <c r="P88" s="16">
        <f t="shared" si="22"/>
        <v>0</v>
      </c>
      <c r="Q88" s="16">
        <f t="shared" si="22"/>
        <v>0</v>
      </c>
      <c r="R88" s="16">
        <f t="shared" si="22"/>
        <v>0</v>
      </c>
      <c r="S88" s="16">
        <f t="shared" si="22"/>
        <v>0</v>
      </c>
      <c r="T88" s="16">
        <f t="shared" si="22"/>
        <v>0</v>
      </c>
      <c r="U88" s="16">
        <f t="shared" si="22"/>
        <v>0</v>
      </c>
      <c r="V88" s="16">
        <f t="shared" si="22"/>
        <v>0</v>
      </c>
      <c r="W88" s="16">
        <f t="shared" si="22"/>
        <v>0</v>
      </c>
      <c r="X88" s="16">
        <f t="shared" si="22"/>
        <v>0</v>
      </c>
      <c r="Y88" s="16">
        <f t="shared" si="22"/>
        <v>0</v>
      </c>
      <c r="Z88" s="16">
        <f t="shared" si="22"/>
        <v>0</v>
      </c>
      <c r="AA88" s="16">
        <f t="shared" si="22"/>
        <v>0</v>
      </c>
      <c r="AB88" s="16">
        <f t="shared" si="22"/>
        <v>0</v>
      </c>
      <c r="AC88" s="16">
        <f t="shared" si="22"/>
        <v>0</v>
      </c>
      <c r="AD88" s="16">
        <f t="shared" si="22"/>
        <v>0</v>
      </c>
      <c r="AE88" s="16">
        <f t="shared" si="22"/>
        <v>0</v>
      </c>
      <c r="AF88" s="16">
        <f t="shared" si="22"/>
        <v>0</v>
      </c>
      <c r="AG88" s="16">
        <f t="shared" si="22"/>
        <v>0</v>
      </c>
      <c r="AH88" s="16">
        <f t="shared" si="22"/>
        <v>0</v>
      </c>
      <c r="AI88" s="16">
        <f t="shared" si="22"/>
        <v>0</v>
      </c>
      <c r="AJ88" s="3">
        <f t="shared" si="22"/>
        <v>0</v>
      </c>
      <c r="AK88" s="3">
        <f t="shared" si="22"/>
        <v>0</v>
      </c>
      <c r="AL88" s="3">
        <f t="shared" si="22"/>
        <v>0</v>
      </c>
      <c r="AM88" s="3">
        <f t="shared" si="22"/>
        <v>0</v>
      </c>
      <c r="AN88" s="3">
        <f t="shared" si="22"/>
        <v>0</v>
      </c>
      <c r="AO88" s="3">
        <f t="shared" si="22"/>
        <v>0</v>
      </c>
      <c r="AP88" s="3">
        <f t="shared" si="22"/>
        <v>0</v>
      </c>
      <c r="AQ88" s="3">
        <f t="shared" si="22"/>
        <v>0</v>
      </c>
      <c r="AR88" s="3">
        <f t="shared" si="22"/>
        <v>0</v>
      </c>
      <c r="AS88" s="3">
        <f t="shared" si="22"/>
        <v>0</v>
      </c>
      <c r="AT88" s="3">
        <f t="shared" si="22"/>
        <v>0</v>
      </c>
      <c r="AU88" s="3">
        <f t="shared" si="22"/>
        <v>0</v>
      </c>
      <c r="AV88" s="3">
        <f t="shared" si="22"/>
        <v>13125692.75</v>
      </c>
      <c r="AW88" s="3">
        <f t="shared" si="22"/>
        <v>13125692.75</v>
      </c>
      <c r="AX88" s="3">
        <f t="shared" si="22"/>
        <v>13125692.75</v>
      </c>
      <c r="AY88" s="3">
        <f t="shared" si="22"/>
        <v>13125692.75</v>
      </c>
      <c r="AZ88" s="3">
        <f t="shared" si="22"/>
        <v>13125692.75</v>
      </c>
      <c r="BA88" s="3">
        <f t="shared" si="22"/>
        <v>13125692.75</v>
      </c>
      <c r="BB88" s="3">
        <f t="shared" si="22"/>
        <v>13125692.75</v>
      </c>
      <c r="BC88" s="3">
        <f t="shared" si="22"/>
        <v>13125692.75</v>
      </c>
      <c r="BD88" s="3">
        <f t="shared" si="22"/>
        <v>13125692.75</v>
      </c>
      <c r="BE88" s="3">
        <f t="shared" si="22"/>
        <v>13125692.75</v>
      </c>
      <c r="BF88" s="3">
        <f t="shared" si="22"/>
        <v>13125692.75</v>
      </c>
      <c r="BG88" s="3">
        <f t="shared" si="22"/>
        <v>13125692.75</v>
      </c>
      <c r="BH88" s="3">
        <f t="shared" si="22"/>
        <v>13125692.75</v>
      </c>
      <c r="BI88" s="3">
        <f t="shared" si="22"/>
        <v>13125692.75</v>
      </c>
      <c r="BJ88" s="3">
        <f t="shared" si="22"/>
        <v>13125692.75</v>
      </c>
      <c r="BK88" s="3">
        <f t="shared" si="22"/>
        <v>13125692.75</v>
      </c>
      <c r="BL88" s="3">
        <f t="shared" si="22"/>
        <v>13125692.75</v>
      </c>
      <c r="BM88" s="3">
        <f t="shared" si="22"/>
        <v>13125692.75</v>
      </c>
      <c r="BN88" s="3">
        <f t="shared" si="22"/>
        <v>13125692.75</v>
      </c>
      <c r="BO88" s="3">
        <f t="shared" si="22"/>
        <v>13125692.75</v>
      </c>
      <c r="BP88" s="3">
        <f t="shared" si="22"/>
        <v>13125692.75</v>
      </c>
      <c r="BQ88" s="3">
        <f t="shared" si="22"/>
        <v>13125692.75</v>
      </c>
      <c r="BR88" s="3">
        <f t="shared" si="22"/>
        <v>13125692.75</v>
      </c>
      <c r="BS88" s="3">
        <f t="shared" si="22"/>
        <v>13125692.75</v>
      </c>
    </row>
    <row r="89" spans="1:71" x14ac:dyDescent="0.35">
      <c r="A89" s="15" t="str">
        <f t="shared" si="16"/>
        <v>Standard Close</v>
      </c>
      <c r="B89" s="15" t="str">
        <f t="shared" si="16"/>
        <v>NEW-15838.5</v>
      </c>
      <c r="C89" s="15" t="str">
        <f t="shared" si="16"/>
        <v>Base Rates</v>
      </c>
      <c r="D89" s="15" t="str">
        <f t="shared" si="16"/>
        <v>ELECTRIC DELIVERY</v>
      </c>
      <c r="E89" s="15" t="str">
        <f t="shared" si="16"/>
        <v>T</v>
      </c>
      <c r="F89" s="15" t="str">
        <f t="shared" si="16"/>
        <v>NEW-15838</v>
      </c>
      <c r="G89" s="15" t="str">
        <f t="shared" si="16"/>
        <v>open</v>
      </c>
      <c r="H89" s="15" t="str">
        <f t="shared" si="16"/>
        <v>Electric Transmission Plant</v>
      </c>
      <c r="I89" s="15" t="str">
        <f t="shared" si="16"/>
        <v>Transmission Lines</v>
      </c>
      <c r="J89" s="15" t="str">
        <f t="shared" si="16"/>
        <v>69 KV TRANS LINES</v>
      </c>
      <c r="K89" s="68">
        <v>0</v>
      </c>
      <c r="L89" s="16">
        <f t="shared" si="22"/>
        <v>0</v>
      </c>
      <c r="M89" s="16">
        <f t="shared" si="22"/>
        <v>0</v>
      </c>
      <c r="N89" s="16">
        <f t="shared" si="22"/>
        <v>0</v>
      </c>
      <c r="O89" s="16">
        <f t="shared" si="22"/>
        <v>0</v>
      </c>
      <c r="P89" s="16">
        <f t="shared" si="22"/>
        <v>0</v>
      </c>
      <c r="Q89" s="16">
        <f t="shared" si="22"/>
        <v>0</v>
      </c>
      <c r="R89" s="16">
        <f t="shared" si="22"/>
        <v>0</v>
      </c>
      <c r="S89" s="16">
        <f t="shared" si="22"/>
        <v>0</v>
      </c>
      <c r="T89" s="16">
        <f t="shared" si="22"/>
        <v>0</v>
      </c>
      <c r="U89" s="16">
        <f t="shared" si="22"/>
        <v>0</v>
      </c>
      <c r="V89" s="16">
        <f t="shared" si="22"/>
        <v>0</v>
      </c>
      <c r="W89" s="16">
        <f t="shared" si="22"/>
        <v>0</v>
      </c>
      <c r="X89" s="16">
        <f t="shared" si="22"/>
        <v>0</v>
      </c>
      <c r="Y89" s="16">
        <f t="shared" si="22"/>
        <v>0</v>
      </c>
      <c r="Z89" s="16">
        <f t="shared" si="22"/>
        <v>0</v>
      </c>
      <c r="AA89" s="16">
        <f t="shared" si="22"/>
        <v>0</v>
      </c>
      <c r="AB89" s="16">
        <f t="shared" si="22"/>
        <v>0</v>
      </c>
      <c r="AC89" s="16">
        <f t="shared" si="22"/>
        <v>0</v>
      </c>
      <c r="AD89" s="16">
        <f t="shared" si="22"/>
        <v>0</v>
      </c>
      <c r="AE89" s="16">
        <f t="shared" si="22"/>
        <v>0</v>
      </c>
      <c r="AF89" s="16">
        <f t="shared" si="22"/>
        <v>0</v>
      </c>
      <c r="AG89" s="16">
        <f t="shared" si="22"/>
        <v>0</v>
      </c>
      <c r="AH89" s="16">
        <f t="shared" si="22"/>
        <v>0</v>
      </c>
      <c r="AI89" s="16">
        <f t="shared" si="22"/>
        <v>0</v>
      </c>
      <c r="AJ89" s="3">
        <f t="shared" si="22"/>
        <v>0</v>
      </c>
      <c r="AK89" s="3">
        <f t="shared" si="22"/>
        <v>0</v>
      </c>
      <c r="AL89" s="3">
        <f t="shared" si="22"/>
        <v>0</v>
      </c>
      <c r="AM89" s="3">
        <f t="shared" si="22"/>
        <v>0</v>
      </c>
      <c r="AN89" s="3">
        <f t="shared" si="22"/>
        <v>0</v>
      </c>
      <c r="AO89" s="3">
        <f t="shared" si="22"/>
        <v>0</v>
      </c>
      <c r="AP89" s="3">
        <f t="shared" si="22"/>
        <v>0</v>
      </c>
      <c r="AQ89" s="3">
        <f t="shared" si="22"/>
        <v>0</v>
      </c>
      <c r="AR89" s="3">
        <f t="shared" si="22"/>
        <v>0</v>
      </c>
      <c r="AS89" s="3">
        <f t="shared" si="22"/>
        <v>0</v>
      </c>
      <c r="AT89" s="3">
        <f t="shared" si="22"/>
        <v>0</v>
      </c>
      <c r="AU89" s="3">
        <f t="shared" si="22"/>
        <v>0</v>
      </c>
      <c r="AV89" s="3">
        <f t="shared" si="22"/>
        <v>1837543.2499999998</v>
      </c>
      <c r="AW89" s="3">
        <f t="shared" si="22"/>
        <v>1837543.2499999998</v>
      </c>
      <c r="AX89" s="3">
        <f t="shared" si="22"/>
        <v>1837543.2499999998</v>
      </c>
      <c r="AY89" s="3">
        <f t="shared" si="22"/>
        <v>1837543.2499999998</v>
      </c>
      <c r="AZ89" s="3">
        <f t="shared" si="22"/>
        <v>1837543.2499999998</v>
      </c>
      <c r="BA89" s="3">
        <f t="shared" si="22"/>
        <v>1837543.2499999998</v>
      </c>
      <c r="BB89" s="3">
        <f t="shared" si="22"/>
        <v>1837543.2499999998</v>
      </c>
      <c r="BC89" s="3">
        <f t="shared" si="22"/>
        <v>1837543.2499999998</v>
      </c>
      <c r="BD89" s="3">
        <f t="shared" si="22"/>
        <v>1837543.2499999998</v>
      </c>
      <c r="BE89" s="3">
        <f t="shared" si="22"/>
        <v>1837543.2499999998</v>
      </c>
      <c r="BF89" s="3">
        <f t="shared" si="22"/>
        <v>1837543.2499999998</v>
      </c>
      <c r="BG89" s="3">
        <f t="shared" si="22"/>
        <v>1837543.2499999998</v>
      </c>
      <c r="BH89" s="3">
        <f t="shared" si="22"/>
        <v>1837543.2499999998</v>
      </c>
      <c r="BI89" s="3">
        <f t="shared" si="22"/>
        <v>1837543.2499999998</v>
      </c>
      <c r="BJ89" s="3">
        <f t="shared" si="22"/>
        <v>1837543.2499999998</v>
      </c>
      <c r="BK89" s="3">
        <f t="shared" si="22"/>
        <v>1837543.2499999998</v>
      </c>
      <c r="BL89" s="3">
        <f t="shared" si="22"/>
        <v>1837543.2499999998</v>
      </c>
      <c r="BM89" s="3">
        <f t="shared" si="22"/>
        <v>1837543.2499999998</v>
      </c>
      <c r="BN89" s="3">
        <f t="shared" si="22"/>
        <v>1837543.2499999998</v>
      </c>
      <c r="BO89" s="3">
        <f t="shared" si="22"/>
        <v>1837543.2499999998</v>
      </c>
      <c r="BP89" s="3">
        <f t="shared" si="22"/>
        <v>1837543.2499999998</v>
      </c>
      <c r="BQ89" s="3">
        <f t="shared" si="22"/>
        <v>1837543.2499999998</v>
      </c>
      <c r="BR89" s="3">
        <f t="shared" si="22"/>
        <v>1837543.2499999998</v>
      </c>
      <c r="BS89" s="3">
        <f t="shared" si="22"/>
        <v>1837543.2499999998</v>
      </c>
    </row>
    <row r="90" spans="1:71" x14ac:dyDescent="0.35">
      <c r="A90" s="15" t="str">
        <f t="shared" si="16"/>
        <v>Standard Close</v>
      </c>
      <c r="B90" s="15" t="str">
        <f t="shared" si="16"/>
        <v>NEW-15838.6</v>
      </c>
      <c r="C90" s="15" t="str">
        <f t="shared" si="16"/>
        <v>Base Rates</v>
      </c>
      <c r="D90" s="15" t="str">
        <f t="shared" si="16"/>
        <v>ELECTRIC DELIVERY</v>
      </c>
      <c r="E90" s="15" t="str">
        <f t="shared" si="16"/>
        <v>T</v>
      </c>
      <c r="F90" s="15" t="str">
        <f t="shared" si="16"/>
        <v>NEW-15838</v>
      </c>
      <c r="G90" s="15" t="str">
        <f t="shared" si="16"/>
        <v>open</v>
      </c>
      <c r="H90" s="15" t="str">
        <f t="shared" si="16"/>
        <v>Electric Transmission Plant</v>
      </c>
      <c r="I90" s="15" t="str">
        <f t="shared" si="16"/>
        <v>Transmission Lines</v>
      </c>
      <c r="J90" s="15" t="str">
        <f t="shared" si="16"/>
        <v>69 KV TRANS LINES</v>
      </c>
      <c r="K90" s="68">
        <v>0</v>
      </c>
      <c r="L90" s="16">
        <f t="shared" si="22"/>
        <v>0</v>
      </c>
      <c r="M90" s="16">
        <f t="shared" si="22"/>
        <v>0</v>
      </c>
      <c r="N90" s="16">
        <f t="shared" si="22"/>
        <v>0</v>
      </c>
      <c r="O90" s="16">
        <f t="shared" si="22"/>
        <v>0</v>
      </c>
      <c r="P90" s="16">
        <f t="shared" si="22"/>
        <v>0</v>
      </c>
      <c r="Q90" s="16">
        <f t="shared" si="22"/>
        <v>0</v>
      </c>
      <c r="R90" s="16">
        <f t="shared" si="22"/>
        <v>0</v>
      </c>
      <c r="S90" s="16">
        <f t="shared" si="22"/>
        <v>0</v>
      </c>
      <c r="T90" s="16">
        <f t="shared" si="22"/>
        <v>0</v>
      </c>
      <c r="U90" s="16">
        <f t="shared" si="22"/>
        <v>0</v>
      </c>
      <c r="V90" s="16">
        <f t="shared" si="22"/>
        <v>0</v>
      </c>
      <c r="W90" s="16">
        <f t="shared" si="22"/>
        <v>0</v>
      </c>
      <c r="X90" s="16">
        <f t="shared" si="22"/>
        <v>0</v>
      </c>
      <c r="Y90" s="16">
        <f t="shared" si="22"/>
        <v>0</v>
      </c>
      <c r="Z90" s="16">
        <f t="shared" si="22"/>
        <v>0</v>
      </c>
      <c r="AA90" s="16">
        <f t="shared" ref="AA90:BS90" si="23">Z90+AA48</f>
        <v>0</v>
      </c>
      <c r="AB90" s="16">
        <f t="shared" si="23"/>
        <v>0</v>
      </c>
      <c r="AC90" s="16">
        <f t="shared" si="23"/>
        <v>0</v>
      </c>
      <c r="AD90" s="16">
        <f t="shared" si="23"/>
        <v>0</v>
      </c>
      <c r="AE90" s="16">
        <f t="shared" si="23"/>
        <v>0</v>
      </c>
      <c r="AF90" s="16">
        <f t="shared" si="23"/>
        <v>0</v>
      </c>
      <c r="AG90" s="16">
        <f t="shared" si="23"/>
        <v>0</v>
      </c>
      <c r="AH90" s="16">
        <f t="shared" si="23"/>
        <v>0</v>
      </c>
      <c r="AI90" s="16">
        <f t="shared" si="23"/>
        <v>0</v>
      </c>
      <c r="AJ90" s="3">
        <f t="shared" si="23"/>
        <v>0</v>
      </c>
      <c r="AK90" s="3">
        <f t="shared" si="23"/>
        <v>0</v>
      </c>
      <c r="AL90" s="3">
        <f t="shared" si="23"/>
        <v>0</v>
      </c>
      <c r="AM90" s="3">
        <f t="shared" si="23"/>
        <v>0</v>
      </c>
      <c r="AN90" s="3">
        <f t="shared" si="23"/>
        <v>0</v>
      </c>
      <c r="AO90" s="3">
        <f t="shared" si="23"/>
        <v>0</v>
      </c>
      <c r="AP90" s="3">
        <f t="shared" si="23"/>
        <v>0</v>
      </c>
      <c r="AQ90" s="3">
        <f t="shared" si="23"/>
        <v>0</v>
      </c>
      <c r="AR90" s="3">
        <f t="shared" si="23"/>
        <v>0</v>
      </c>
      <c r="AS90" s="3">
        <f t="shared" si="23"/>
        <v>0</v>
      </c>
      <c r="AT90" s="3">
        <f t="shared" si="23"/>
        <v>0</v>
      </c>
      <c r="AU90" s="3">
        <f t="shared" si="23"/>
        <v>0</v>
      </c>
      <c r="AV90" s="3">
        <f t="shared" si="23"/>
        <v>1050049.25</v>
      </c>
      <c r="AW90" s="3">
        <f t="shared" si="23"/>
        <v>1050049.25</v>
      </c>
      <c r="AX90" s="3">
        <f t="shared" si="23"/>
        <v>1050049.25</v>
      </c>
      <c r="AY90" s="3">
        <f t="shared" si="23"/>
        <v>1050049.25</v>
      </c>
      <c r="AZ90" s="3">
        <f t="shared" si="23"/>
        <v>1050049.25</v>
      </c>
      <c r="BA90" s="3">
        <f t="shared" si="23"/>
        <v>1050049.25</v>
      </c>
      <c r="BB90" s="3">
        <f t="shared" si="23"/>
        <v>1050049.25</v>
      </c>
      <c r="BC90" s="3">
        <f t="shared" si="23"/>
        <v>1050049.25</v>
      </c>
      <c r="BD90" s="3">
        <f t="shared" si="23"/>
        <v>1050049.25</v>
      </c>
      <c r="BE90" s="3">
        <f t="shared" si="23"/>
        <v>1050049.25</v>
      </c>
      <c r="BF90" s="3">
        <f t="shared" si="23"/>
        <v>1050049.25</v>
      </c>
      <c r="BG90" s="3">
        <f t="shared" si="23"/>
        <v>1050049.25</v>
      </c>
      <c r="BH90" s="3">
        <f t="shared" si="23"/>
        <v>1050049.25</v>
      </c>
      <c r="BI90" s="3">
        <f t="shared" si="23"/>
        <v>1050049.25</v>
      </c>
      <c r="BJ90" s="3">
        <f t="shared" si="23"/>
        <v>1050049.25</v>
      </c>
      <c r="BK90" s="3">
        <f t="shared" si="23"/>
        <v>1050049.25</v>
      </c>
      <c r="BL90" s="3">
        <f t="shared" si="23"/>
        <v>1050049.25</v>
      </c>
      <c r="BM90" s="3">
        <f t="shared" si="23"/>
        <v>1050049.25</v>
      </c>
      <c r="BN90" s="3">
        <f t="shared" si="23"/>
        <v>1050049.25</v>
      </c>
      <c r="BO90" s="3">
        <f t="shared" si="23"/>
        <v>1050049.25</v>
      </c>
      <c r="BP90" s="3">
        <f t="shared" si="23"/>
        <v>1050049.25</v>
      </c>
      <c r="BQ90" s="3">
        <f t="shared" si="23"/>
        <v>1050049.25</v>
      </c>
      <c r="BR90" s="3">
        <f t="shared" si="23"/>
        <v>1050049.25</v>
      </c>
      <c r="BS90" s="3">
        <f t="shared" si="23"/>
        <v>1050049.25</v>
      </c>
    </row>
    <row r="91" spans="1:71" x14ac:dyDescent="0.35">
      <c r="A91" s="15" t="str">
        <f t="shared" ref="A91:J93" si="24">A49</f>
        <v>Standard Close</v>
      </c>
      <c r="B91" s="15" t="str">
        <f t="shared" si="24"/>
        <v>NEW-15838.7</v>
      </c>
      <c r="C91" s="15" t="str">
        <f t="shared" si="24"/>
        <v>Base Rates</v>
      </c>
      <c r="D91" s="15" t="str">
        <f t="shared" si="24"/>
        <v>ELECTRIC DELIVERY</v>
      </c>
      <c r="E91" s="15" t="str">
        <f t="shared" si="24"/>
        <v>T</v>
      </c>
      <c r="F91" s="15" t="str">
        <f t="shared" si="24"/>
        <v>NEW-15838</v>
      </c>
      <c r="G91" s="15" t="str">
        <f t="shared" si="24"/>
        <v>open</v>
      </c>
      <c r="H91" s="15" t="str">
        <f t="shared" si="24"/>
        <v>Electric Transmission Plant</v>
      </c>
      <c r="I91" s="15" t="str">
        <f t="shared" si="24"/>
        <v>Transmission Lines</v>
      </c>
      <c r="J91" s="15" t="str">
        <f t="shared" si="24"/>
        <v>69 KV TRANS LINES</v>
      </c>
      <c r="K91" s="68">
        <v>0</v>
      </c>
      <c r="L91" s="16">
        <f t="shared" ref="L91:BS93" si="25">K91+L49</f>
        <v>0</v>
      </c>
      <c r="M91" s="16">
        <f t="shared" si="25"/>
        <v>0</v>
      </c>
      <c r="N91" s="16">
        <f t="shared" si="25"/>
        <v>0</v>
      </c>
      <c r="O91" s="16">
        <f t="shared" si="25"/>
        <v>0</v>
      </c>
      <c r="P91" s="16">
        <f t="shared" si="25"/>
        <v>0</v>
      </c>
      <c r="Q91" s="16">
        <f t="shared" si="25"/>
        <v>0</v>
      </c>
      <c r="R91" s="16">
        <f t="shared" si="25"/>
        <v>0</v>
      </c>
      <c r="S91" s="16">
        <f t="shared" si="25"/>
        <v>0</v>
      </c>
      <c r="T91" s="16">
        <f t="shared" si="25"/>
        <v>0</v>
      </c>
      <c r="U91" s="16">
        <f t="shared" si="25"/>
        <v>0</v>
      </c>
      <c r="V91" s="16">
        <f t="shared" si="25"/>
        <v>0</v>
      </c>
      <c r="W91" s="16">
        <f t="shared" si="25"/>
        <v>0</v>
      </c>
      <c r="X91" s="16">
        <f t="shared" si="25"/>
        <v>0</v>
      </c>
      <c r="Y91" s="16">
        <f t="shared" si="25"/>
        <v>0</v>
      </c>
      <c r="Z91" s="16">
        <f t="shared" si="25"/>
        <v>0</v>
      </c>
      <c r="AA91" s="16">
        <f t="shared" si="25"/>
        <v>0</v>
      </c>
      <c r="AB91" s="16">
        <f t="shared" si="25"/>
        <v>0</v>
      </c>
      <c r="AC91" s="16">
        <f t="shared" si="25"/>
        <v>0</v>
      </c>
      <c r="AD91" s="16">
        <f t="shared" si="25"/>
        <v>0</v>
      </c>
      <c r="AE91" s="16">
        <f t="shared" si="25"/>
        <v>0</v>
      </c>
      <c r="AF91" s="16">
        <f t="shared" si="25"/>
        <v>0</v>
      </c>
      <c r="AG91" s="16">
        <f t="shared" si="25"/>
        <v>0</v>
      </c>
      <c r="AH91" s="16">
        <f t="shared" si="25"/>
        <v>0</v>
      </c>
      <c r="AI91" s="16">
        <f t="shared" si="25"/>
        <v>0</v>
      </c>
      <c r="AJ91" s="3">
        <f t="shared" si="25"/>
        <v>0</v>
      </c>
      <c r="AK91" s="3">
        <f t="shared" si="25"/>
        <v>0</v>
      </c>
      <c r="AL91" s="3">
        <f t="shared" si="25"/>
        <v>0</v>
      </c>
      <c r="AM91" s="3">
        <f t="shared" si="25"/>
        <v>0</v>
      </c>
      <c r="AN91" s="3">
        <f t="shared" si="25"/>
        <v>0</v>
      </c>
      <c r="AO91" s="3">
        <f t="shared" si="25"/>
        <v>0</v>
      </c>
      <c r="AP91" s="3">
        <f t="shared" si="25"/>
        <v>0</v>
      </c>
      <c r="AQ91" s="3">
        <f t="shared" si="25"/>
        <v>0</v>
      </c>
      <c r="AR91" s="3">
        <f t="shared" si="25"/>
        <v>0</v>
      </c>
      <c r="AS91" s="3">
        <f t="shared" si="25"/>
        <v>0</v>
      </c>
      <c r="AT91" s="3">
        <f t="shared" si="25"/>
        <v>0</v>
      </c>
      <c r="AU91" s="3">
        <f t="shared" si="25"/>
        <v>0</v>
      </c>
      <c r="AV91" s="3">
        <f t="shared" si="25"/>
        <v>1837543.2499999998</v>
      </c>
      <c r="AW91" s="3">
        <f t="shared" si="25"/>
        <v>1837543.2499999998</v>
      </c>
      <c r="AX91" s="3">
        <f t="shared" si="25"/>
        <v>1837543.2499999998</v>
      </c>
      <c r="AY91" s="3">
        <f t="shared" si="25"/>
        <v>1837543.2499999998</v>
      </c>
      <c r="AZ91" s="3">
        <f t="shared" si="25"/>
        <v>1837543.2499999998</v>
      </c>
      <c r="BA91" s="3">
        <f t="shared" si="25"/>
        <v>1837543.2499999998</v>
      </c>
      <c r="BB91" s="3">
        <f t="shared" si="25"/>
        <v>1837543.2499999998</v>
      </c>
      <c r="BC91" s="3">
        <f t="shared" si="25"/>
        <v>1837543.2499999998</v>
      </c>
      <c r="BD91" s="3">
        <f t="shared" si="25"/>
        <v>1837543.2499999998</v>
      </c>
      <c r="BE91" s="3">
        <f t="shared" si="25"/>
        <v>1837543.2499999998</v>
      </c>
      <c r="BF91" s="3">
        <f t="shared" si="25"/>
        <v>1837543.2499999998</v>
      </c>
      <c r="BG91" s="3">
        <f t="shared" si="25"/>
        <v>1837543.2499999998</v>
      </c>
      <c r="BH91" s="3">
        <f t="shared" si="25"/>
        <v>1837543.2499999998</v>
      </c>
      <c r="BI91" s="3">
        <f t="shared" si="25"/>
        <v>1837543.2499999998</v>
      </c>
      <c r="BJ91" s="3">
        <f t="shared" si="25"/>
        <v>1837543.2499999998</v>
      </c>
      <c r="BK91" s="3">
        <f t="shared" si="25"/>
        <v>1837543.2499999998</v>
      </c>
      <c r="BL91" s="3">
        <f t="shared" si="25"/>
        <v>1837543.2499999998</v>
      </c>
      <c r="BM91" s="3">
        <f t="shared" si="25"/>
        <v>1837543.2499999998</v>
      </c>
      <c r="BN91" s="3">
        <f t="shared" si="25"/>
        <v>1837543.2499999998</v>
      </c>
      <c r="BO91" s="3">
        <f t="shared" si="25"/>
        <v>1837543.2499999998</v>
      </c>
      <c r="BP91" s="3">
        <f t="shared" si="25"/>
        <v>1837543.2499999998</v>
      </c>
      <c r="BQ91" s="3">
        <f t="shared" si="25"/>
        <v>1837543.2499999998</v>
      </c>
      <c r="BR91" s="3">
        <f t="shared" si="25"/>
        <v>1837543.2499999998</v>
      </c>
      <c r="BS91" s="3">
        <f t="shared" si="25"/>
        <v>1837543.2499999998</v>
      </c>
    </row>
    <row r="92" spans="1:71" x14ac:dyDescent="0.35">
      <c r="A92" s="15" t="str">
        <f t="shared" si="24"/>
        <v>Standard Close</v>
      </c>
      <c r="B92" s="15" t="str">
        <f t="shared" si="24"/>
        <v>NEW-15838.8</v>
      </c>
      <c r="C92" s="15" t="str">
        <f t="shared" si="24"/>
        <v>Base Rates</v>
      </c>
      <c r="D92" s="15" t="str">
        <f t="shared" si="24"/>
        <v>ELECTRIC DELIVERY</v>
      </c>
      <c r="E92" s="15" t="str">
        <f t="shared" si="24"/>
        <v>T</v>
      </c>
      <c r="F92" s="15" t="str">
        <f t="shared" si="24"/>
        <v>NEW-15838</v>
      </c>
      <c r="G92" s="15" t="str">
        <f t="shared" si="24"/>
        <v>open</v>
      </c>
      <c r="H92" s="15" t="str">
        <f t="shared" si="24"/>
        <v>Electric Transmission Plant</v>
      </c>
      <c r="I92" s="15" t="str">
        <f t="shared" si="24"/>
        <v>Transmission Lines</v>
      </c>
      <c r="J92" s="15" t="str">
        <f t="shared" si="24"/>
        <v>69 KV TRANS LINES</v>
      </c>
      <c r="K92" s="68">
        <v>0</v>
      </c>
      <c r="L92" s="16">
        <f t="shared" si="25"/>
        <v>0</v>
      </c>
      <c r="M92" s="16">
        <f t="shared" si="25"/>
        <v>0</v>
      </c>
      <c r="N92" s="16">
        <f t="shared" si="25"/>
        <v>0</v>
      </c>
      <c r="O92" s="16">
        <f t="shared" si="25"/>
        <v>0</v>
      </c>
      <c r="P92" s="16">
        <f t="shared" si="25"/>
        <v>0</v>
      </c>
      <c r="Q92" s="16">
        <f t="shared" si="25"/>
        <v>0</v>
      </c>
      <c r="R92" s="16">
        <f t="shared" si="25"/>
        <v>0</v>
      </c>
      <c r="S92" s="16">
        <f t="shared" si="25"/>
        <v>0</v>
      </c>
      <c r="T92" s="16">
        <f t="shared" si="25"/>
        <v>0</v>
      </c>
      <c r="U92" s="16">
        <f t="shared" si="25"/>
        <v>0</v>
      </c>
      <c r="V92" s="16">
        <f t="shared" si="25"/>
        <v>0</v>
      </c>
      <c r="W92" s="16">
        <f t="shared" si="25"/>
        <v>0</v>
      </c>
      <c r="X92" s="16">
        <f t="shared" si="25"/>
        <v>0</v>
      </c>
      <c r="Y92" s="16">
        <f t="shared" si="25"/>
        <v>0</v>
      </c>
      <c r="Z92" s="16">
        <f t="shared" si="25"/>
        <v>0</v>
      </c>
      <c r="AA92" s="16">
        <f t="shared" si="25"/>
        <v>0</v>
      </c>
      <c r="AB92" s="16">
        <f t="shared" si="25"/>
        <v>0</v>
      </c>
      <c r="AC92" s="16">
        <f t="shared" si="25"/>
        <v>0</v>
      </c>
      <c r="AD92" s="16">
        <f t="shared" si="25"/>
        <v>0</v>
      </c>
      <c r="AE92" s="16">
        <f t="shared" si="25"/>
        <v>0</v>
      </c>
      <c r="AF92" s="16">
        <f t="shared" si="25"/>
        <v>0</v>
      </c>
      <c r="AG92" s="16">
        <f t="shared" si="25"/>
        <v>0</v>
      </c>
      <c r="AH92" s="16">
        <f t="shared" si="25"/>
        <v>0</v>
      </c>
      <c r="AI92" s="16">
        <f t="shared" si="25"/>
        <v>0</v>
      </c>
      <c r="AJ92" s="3">
        <f t="shared" si="25"/>
        <v>0</v>
      </c>
      <c r="AK92" s="3">
        <f t="shared" si="25"/>
        <v>0</v>
      </c>
      <c r="AL92" s="3">
        <f t="shared" si="25"/>
        <v>0</v>
      </c>
      <c r="AM92" s="3">
        <f t="shared" si="25"/>
        <v>0</v>
      </c>
      <c r="AN92" s="3">
        <f t="shared" si="25"/>
        <v>0</v>
      </c>
      <c r="AO92" s="3">
        <f t="shared" si="25"/>
        <v>0</v>
      </c>
      <c r="AP92" s="3">
        <f t="shared" si="25"/>
        <v>0</v>
      </c>
      <c r="AQ92" s="3">
        <f t="shared" si="25"/>
        <v>0</v>
      </c>
      <c r="AR92" s="3">
        <f t="shared" si="25"/>
        <v>0</v>
      </c>
      <c r="AS92" s="3">
        <f t="shared" si="25"/>
        <v>0</v>
      </c>
      <c r="AT92" s="3">
        <f t="shared" si="25"/>
        <v>0</v>
      </c>
      <c r="AU92" s="3">
        <f t="shared" si="25"/>
        <v>0</v>
      </c>
      <c r="AV92" s="3">
        <f t="shared" si="25"/>
        <v>1050049.25</v>
      </c>
      <c r="AW92" s="3">
        <f t="shared" si="25"/>
        <v>1050049.25</v>
      </c>
      <c r="AX92" s="3">
        <f t="shared" si="25"/>
        <v>1050049.25</v>
      </c>
      <c r="AY92" s="3">
        <f t="shared" si="25"/>
        <v>1050049.25</v>
      </c>
      <c r="AZ92" s="3">
        <f t="shared" si="25"/>
        <v>1050049.25</v>
      </c>
      <c r="BA92" s="3">
        <f t="shared" si="25"/>
        <v>1050049.25</v>
      </c>
      <c r="BB92" s="3">
        <f t="shared" si="25"/>
        <v>1050049.25</v>
      </c>
      <c r="BC92" s="3">
        <f t="shared" si="25"/>
        <v>1050049.25</v>
      </c>
      <c r="BD92" s="3">
        <f t="shared" si="25"/>
        <v>1050049.25</v>
      </c>
      <c r="BE92" s="3">
        <f t="shared" si="25"/>
        <v>1050049.25</v>
      </c>
      <c r="BF92" s="3">
        <f t="shared" si="25"/>
        <v>1050049.25</v>
      </c>
      <c r="BG92" s="3">
        <f t="shared" si="25"/>
        <v>1050049.25</v>
      </c>
      <c r="BH92" s="3">
        <f t="shared" si="25"/>
        <v>1050049.25</v>
      </c>
      <c r="BI92" s="3">
        <f t="shared" si="25"/>
        <v>1050049.25</v>
      </c>
      <c r="BJ92" s="3">
        <f t="shared" si="25"/>
        <v>1050049.25</v>
      </c>
      <c r="BK92" s="3">
        <f t="shared" si="25"/>
        <v>1050049.25</v>
      </c>
      <c r="BL92" s="3">
        <f t="shared" si="25"/>
        <v>1050049.25</v>
      </c>
      <c r="BM92" s="3">
        <f t="shared" si="25"/>
        <v>1050049.25</v>
      </c>
      <c r="BN92" s="3">
        <f t="shared" si="25"/>
        <v>1050049.25</v>
      </c>
      <c r="BO92" s="3">
        <f t="shared" si="25"/>
        <v>1050049.25</v>
      </c>
      <c r="BP92" s="3">
        <f t="shared" si="25"/>
        <v>1050049.25</v>
      </c>
      <c r="BQ92" s="3">
        <f t="shared" si="25"/>
        <v>1050049.25</v>
      </c>
      <c r="BR92" s="3">
        <f t="shared" si="25"/>
        <v>1050049.25</v>
      </c>
      <c r="BS92" s="3">
        <f t="shared" si="25"/>
        <v>1050049.25</v>
      </c>
    </row>
    <row r="93" spans="1:71" x14ac:dyDescent="0.35">
      <c r="A93" s="15" t="str">
        <f t="shared" si="24"/>
        <v>Standard Close</v>
      </c>
      <c r="B93" s="15" t="str">
        <f t="shared" si="24"/>
        <v>NEW-15838.9</v>
      </c>
      <c r="C93" s="15" t="str">
        <f t="shared" si="24"/>
        <v>Base Rates</v>
      </c>
      <c r="D93" s="15" t="str">
        <f t="shared" si="24"/>
        <v>ELECTRIC DELIVERY</v>
      </c>
      <c r="E93" s="15" t="str">
        <f t="shared" si="24"/>
        <v>T</v>
      </c>
      <c r="F93" s="15" t="str">
        <f t="shared" si="24"/>
        <v>NEW-15838</v>
      </c>
      <c r="G93" s="15" t="str">
        <f t="shared" si="24"/>
        <v>open</v>
      </c>
      <c r="H93" s="15" t="str">
        <f t="shared" si="24"/>
        <v>Electric Transmission Plant</v>
      </c>
      <c r="I93" s="15" t="str">
        <f t="shared" si="24"/>
        <v>Transmission Lines</v>
      </c>
      <c r="J93" s="15" t="str">
        <f t="shared" si="24"/>
        <v>69 KV TRANS LINES</v>
      </c>
      <c r="K93" s="68">
        <v>0</v>
      </c>
      <c r="L93" s="16">
        <f t="shared" si="25"/>
        <v>0</v>
      </c>
      <c r="M93" s="16">
        <f t="shared" si="25"/>
        <v>0</v>
      </c>
      <c r="N93" s="16">
        <f t="shared" si="25"/>
        <v>0</v>
      </c>
      <c r="O93" s="16">
        <f t="shared" si="25"/>
        <v>0</v>
      </c>
      <c r="P93" s="16">
        <f t="shared" si="25"/>
        <v>0</v>
      </c>
      <c r="Q93" s="16">
        <f t="shared" si="25"/>
        <v>0</v>
      </c>
      <c r="R93" s="16">
        <f t="shared" si="25"/>
        <v>0</v>
      </c>
      <c r="S93" s="16">
        <f t="shared" si="25"/>
        <v>0</v>
      </c>
      <c r="T93" s="16">
        <f t="shared" si="25"/>
        <v>0</v>
      </c>
      <c r="U93" s="16">
        <f t="shared" si="25"/>
        <v>0</v>
      </c>
      <c r="V93" s="16">
        <f t="shared" si="25"/>
        <v>0</v>
      </c>
      <c r="W93" s="16">
        <f t="shared" si="25"/>
        <v>0</v>
      </c>
      <c r="X93" s="16">
        <f t="shared" si="25"/>
        <v>0</v>
      </c>
      <c r="Y93" s="16">
        <f t="shared" si="25"/>
        <v>0</v>
      </c>
      <c r="Z93" s="16">
        <f t="shared" si="25"/>
        <v>0</v>
      </c>
      <c r="AA93" s="16">
        <f t="shared" si="25"/>
        <v>0</v>
      </c>
      <c r="AB93" s="16">
        <f t="shared" si="25"/>
        <v>0</v>
      </c>
      <c r="AC93" s="16">
        <f t="shared" si="25"/>
        <v>0</v>
      </c>
      <c r="AD93" s="16">
        <f t="shared" si="25"/>
        <v>0</v>
      </c>
      <c r="AE93" s="16">
        <f t="shared" si="25"/>
        <v>0</v>
      </c>
      <c r="AF93" s="16">
        <f t="shared" si="25"/>
        <v>0</v>
      </c>
      <c r="AG93" s="16">
        <f t="shared" si="25"/>
        <v>0</v>
      </c>
      <c r="AH93" s="16">
        <f t="shared" si="25"/>
        <v>0</v>
      </c>
      <c r="AI93" s="16">
        <f t="shared" si="25"/>
        <v>0</v>
      </c>
      <c r="AJ93" s="3">
        <f t="shared" si="25"/>
        <v>0</v>
      </c>
      <c r="AK93" s="3">
        <f t="shared" si="25"/>
        <v>0</v>
      </c>
      <c r="AL93" s="3">
        <f t="shared" si="25"/>
        <v>0</v>
      </c>
      <c r="AM93" s="3">
        <f t="shared" si="25"/>
        <v>0</v>
      </c>
      <c r="AN93" s="3">
        <f t="shared" si="25"/>
        <v>0</v>
      </c>
      <c r="AO93" s="3">
        <f t="shared" si="25"/>
        <v>0</v>
      </c>
      <c r="AP93" s="3">
        <f t="shared" si="25"/>
        <v>0</v>
      </c>
      <c r="AQ93" s="3">
        <f t="shared" si="25"/>
        <v>0</v>
      </c>
      <c r="AR93" s="3">
        <f t="shared" si="25"/>
        <v>0</v>
      </c>
      <c r="AS93" s="3">
        <f t="shared" si="25"/>
        <v>0</v>
      </c>
      <c r="AT93" s="3">
        <f t="shared" si="25"/>
        <v>0</v>
      </c>
      <c r="AU93" s="3">
        <f t="shared" si="25"/>
        <v>0</v>
      </c>
      <c r="AV93" s="3">
        <f t="shared" si="25"/>
        <v>1837543.2499999998</v>
      </c>
      <c r="AW93" s="3">
        <f t="shared" si="25"/>
        <v>1837543.2499999998</v>
      </c>
      <c r="AX93" s="3">
        <f t="shared" si="25"/>
        <v>1837543.2499999998</v>
      </c>
      <c r="AY93" s="3">
        <f t="shared" si="25"/>
        <v>1837543.2499999998</v>
      </c>
      <c r="AZ93" s="3">
        <f t="shared" si="25"/>
        <v>1837543.2499999998</v>
      </c>
      <c r="BA93" s="3">
        <f t="shared" si="25"/>
        <v>1837543.2499999998</v>
      </c>
      <c r="BB93" s="3">
        <f t="shared" si="25"/>
        <v>1837543.2499999998</v>
      </c>
      <c r="BC93" s="3">
        <f t="shared" si="25"/>
        <v>1837543.2499999998</v>
      </c>
      <c r="BD93" s="3">
        <f t="shared" si="25"/>
        <v>1837543.2499999998</v>
      </c>
      <c r="BE93" s="3">
        <f t="shared" si="25"/>
        <v>1837543.2499999998</v>
      </c>
      <c r="BF93" s="3">
        <f t="shared" si="25"/>
        <v>1837543.2499999998</v>
      </c>
      <c r="BG93" s="3">
        <f t="shared" si="25"/>
        <v>1837543.2499999998</v>
      </c>
      <c r="BH93" s="3">
        <f t="shared" si="25"/>
        <v>1837543.2499999998</v>
      </c>
      <c r="BI93" s="3">
        <f t="shared" si="25"/>
        <v>1837543.2499999998</v>
      </c>
      <c r="BJ93" s="3">
        <f t="shared" si="25"/>
        <v>1837543.2499999998</v>
      </c>
      <c r="BK93" s="3">
        <f t="shared" si="25"/>
        <v>1837543.2499999998</v>
      </c>
      <c r="BL93" s="3">
        <f t="shared" si="25"/>
        <v>1837543.2499999998</v>
      </c>
      <c r="BM93" s="3">
        <f t="shared" si="25"/>
        <v>1837543.2499999998</v>
      </c>
      <c r="BN93" s="3">
        <f t="shared" si="25"/>
        <v>1837543.2499999998</v>
      </c>
      <c r="BO93" s="3">
        <f t="shared" si="25"/>
        <v>1837543.2499999998</v>
      </c>
      <c r="BP93" s="3">
        <f t="shared" si="25"/>
        <v>1837543.2499999998</v>
      </c>
      <c r="BQ93" s="3">
        <f t="shared" si="25"/>
        <v>1837543.2499999998</v>
      </c>
      <c r="BR93" s="3">
        <f t="shared" si="25"/>
        <v>1837543.2499999998</v>
      </c>
      <c r="BS93" s="3">
        <f t="shared" si="25"/>
        <v>1837543.2499999998</v>
      </c>
    </row>
    <row r="95" spans="1:71" ht="15" thickBot="1" x14ac:dyDescent="0.4">
      <c r="J95" s="52" t="s">
        <v>157</v>
      </c>
      <c r="K95" s="66">
        <f t="shared" ref="K95:AP95" si="26">SUM(K58:K94)</f>
        <v>0</v>
      </c>
      <c r="L95" s="66">
        <f t="shared" si="26"/>
        <v>0</v>
      </c>
      <c r="M95" s="66">
        <f t="shared" si="26"/>
        <v>0</v>
      </c>
      <c r="N95" s="66">
        <f t="shared" si="26"/>
        <v>0</v>
      </c>
      <c r="O95" s="66">
        <f t="shared" si="26"/>
        <v>138111.85</v>
      </c>
      <c r="P95" s="66">
        <f t="shared" si="26"/>
        <v>138111.85</v>
      </c>
      <c r="Q95" s="66">
        <f t="shared" si="26"/>
        <v>138111.85</v>
      </c>
      <c r="R95" s="66">
        <f t="shared" si="26"/>
        <v>138111.85</v>
      </c>
      <c r="S95" s="66">
        <f t="shared" si="26"/>
        <v>138111.85</v>
      </c>
      <c r="T95" s="66">
        <f t="shared" si="26"/>
        <v>138111.85</v>
      </c>
      <c r="U95" s="66">
        <f t="shared" si="26"/>
        <v>138111.85</v>
      </c>
      <c r="V95" s="66">
        <f t="shared" si="26"/>
        <v>138111.85</v>
      </c>
      <c r="W95" s="77">
        <f t="shared" si="26"/>
        <v>138111.85</v>
      </c>
      <c r="X95" s="66">
        <f t="shared" si="26"/>
        <v>138111.85</v>
      </c>
      <c r="Y95" s="66">
        <f t="shared" si="26"/>
        <v>138111.85</v>
      </c>
      <c r="Z95" s="66">
        <f t="shared" si="26"/>
        <v>138111.85</v>
      </c>
      <c r="AA95" s="66">
        <f t="shared" si="26"/>
        <v>138111.85</v>
      </c>
      <c r="AB95" s="66">
        <f t="shared" si="26"/>
        <v>22329501.969999999</v>
      </c>
      <c r="AC95" s="66">
        <f t="shared" si="26"/>
        <v>22791769.969999999</v>
      </c>
      <c r="AD95" s="66">
        <f t="shared" si="26"/>
        <v>23254037.969999999</v>
      </c>
      <c r="AE95" s="66">
        <f t="shared" si="26"/>
        <v>23716305.969999999</v>
      </c>
      <c r="AF95" s="66">
        <f t="shared" si="26"/>
        <v>24178573.969999999</v>
      </c>
      <c r="AG95" s="66">
        <f t="shared" si="26"/>
        <v>24640841.969999999</v>
      </c>
      <c r="AH95" s="66">
        <f t="shared" si="26"/>
        <v>25103109.969999999</v>
      </c>
      <c r="AI95" s="77">
        <f t="shared" si="26"/>
        <v>30738334.380000003</v>
      </c>
      <c r="AJ95" s="97">
        <f t="shared" si="26"/>
        <v>31345963.380000003</v>
      </c>
      <c r="AK95" s="97">
        <f t="shared" si="26"/>
        <v>31953592.380000003</v>
      </c>
      <c r="AL95" s="97">
        <f t="shared" si="26"/>
        <v>32561221.380000003</v>
      </c>
      <c r="AM95" s="97">
        <f t="shared" si="26"/>
        <v>33168850.380000003</v>
      </c>
      <c r="AN95" s="97">
        <f t="shared" si="26"/>
        <v>36081816.000000007</v>
      </c>
      <c r="AO95" s="97">
        <f t="shared" si="26"/>
        <v>36214960.000000007</v>
      </c>
      <c r="AP95" s="97">
        <f t="shared" si="26"/>
        <v>36348104.000000007</v>
      </c>
      <c r="AQ95" s="97">
        <f t="shared" ref="AQ95:BS95" si="27">SUM(AQ58:AQ94)</f>
        <v>36481248.000000007</v>
      </c>
      <c r="AR95" s="97">
        <f t="shared" si="27"/>
        <v>36614392.000000007</v>
      </c>
      <c r="AS95" s="97">
        <f t="shared" si="27"/>
        <v>36747536.000000007</v>
      </c>
      <c r="AT95" s="97">
        <f t="shared" si="27"/>
        <v>36880680.000000007</v>
      </c>
      <c r="AU95" s="97">
        <f t="shared" si="27"/>
        <v>38358518.090000004</v>
      </c>
      <c r="AV95" s="97">
        <f t="shared" si="27"/>
        <v>64610276.68</v>
      </c>
      <c r="AW95" s="97">
        <f t="shared" si="27"/>
        <v>64610276.68</v>
      </c>
      <c r="AX95" s="97">
        <f t="shared" si="27"/>
        <v>64610276.68</v>
      </c>
      <c r="AY95" s="97">
        <f t="shared" si="27"/>
        <v>64610276.68</v>
      </c>
      <c r="AZ95" s="97">
        <f t="shared" si="27"/>
        <v>64610276.68</v>
      </c>
      <c r="BA95" s="97">
        <f t="shared" si="27"/>
        <v>64610276.68</v>
      </c>
      <c r="BB95" s="97">
        <f t="shared" si="27"/>
        <v>64610276.68</v>
      </c>
      <c r="BC95" s="97">
        <f t="shared" si="27"/>
        <v>64610276.68</v>
      </c>
      <c r="BD95" s="97">
        <f t="shared" si="27"/>
        <v>64610276.68</v>
      </c>
      <c r="BE95" s="97">
        <f t="shared" si="27"/>
        <v>64610276.68</v>
      </c>
      <c r="BF95" s="97">
        <f t="shared" si="27"/>
        <v>64610276.68</v>
      </c>
      <c r="BG95" s="97">
        <f t="shared" si="27"/>
        <v>64610276.68</v>
      </c>
      <c r="BH95" s="97">
        <f t="shared" si="27"/>
        <v>64610276.68</v>
      </c>
      <c r="BI95" s="97">
        <f t="shared" si="27"/>
        <v>64610276.68</v>
      </c>
      <c r="BJ95" s="97">
        <f t="shared" si="27"/>
        <v>64610276.68</v>
      </c>
      <c r="BK95" s="97">
        <f t="shared" si="27"/>
        <v>64610276.68</v>
      </c>
      <c r="BL95" s="97">
        <f t="shared" si="27"/>
        <v>64610276.68</v>
      </c>
      <c r="BM95" s="97">
        <f t="shared" si="27"/>
        <v>64610276.68</v>
      </c>
      <c r="BN95" s="97">
        <f t="shared" si="27"/>
        <v>64610276.68</v>
      </c>
      <c r="BO95" s="97">
        <f t="shared" si="27"/>
        <v>64610276.68</v>
      </c>
      <c r="BP95" s="97">
        <f t="shared" si="27"/>
        <v>64610276.68</v>
      </c>
      <c r="BQ95" s="97">
        <f t="shared" si="27"/>
        <v>64610276.68</v>
      </c>
      <c r="BR95" s="97">
        <f t="shared" si="27"/>
        <v>64610276.68</v>
      </c>
      <c r="BS95" s="97">
        <f t="shared" si="27"/>
        <v>64610276.68</v>
      </c>
    </row>
    <row r="96" spans="1:71" ht="15" thickTop="1" x14ac:dyDescent="0.35"/>
    <row r="99" spans="1:71" x14ac:dyDescent="0.35">
      <c r="A99" s="56" t="s">
        <v>164</v>
      </c>
      <c r="B99" s="56" t="s">
        <v>134</v>
      </c>
      <c r="C99" s="56" t="s">
        <v>135</v>
      </c>
      <c r="D99" s="56" t="s">
        <v>136</v>
      </c>
      <c r="E99" s="56">
        <v>300</v>
      </c>
      <c r="F99" s="56" t="s">
        <v>137</v>
      </c>
      <c r="G99" s="56" t="s">
        <v>418</v>
      </c>
      <c r="H99" s="56" t="s">
        <v>139</v>
      </c>
      <c r="I99" s="56" t="s">
        <v>140</v>
      </c>
      <c r="J99" s="56" t="s">
        <v>141</v>
      </c>
      <c r="K99" s="67" t="s">
        <v>158</v>
      </c>
      <c r="L99" s="59">
        <v>202401</v>
      </c>
      <c r="M99" s="59">
        <v>202402</v>
      </c>
      <c r="N99" s="59">
        <v>202403</v>
      </c>
      <c r="O99" s="59">
        <v>202404</v>
      </c>
      <c r="P99" s="59">
        <v>202405</v>
      </c>
      <c r="Q99" s="59">
        <v>202406</v>
      </c>
      <c r="R99" s="59">
        <v>202407</v>
      </c>
      <c r="S99" s="59">
        <v>202408</v>
      </c>
      <c r="T99" s="59">
        <v>202409</v>
      </c>
      <c r="U99" s="59">
        <v>202410</v>
      </c>
      <c r="V99" s="59">
        <v>202411</v>
      </c>
      <c r="W99" s="59">
        <v>202412</v>
      </c>
      <c r="X99" s="59">
        <v>202501</v>
      </c>
      <c r="Y99" s="59">
        <v>202502</v>
      </c>
      <c r="Z99" s="59">
        <v>202503</v>
      </c>
      <c r="AA99" s="59">
        <v>202504</v>
      </c>
      <c r="AB99" s="59">
        <v>202505</v>
      </c>
      <c r="AC99" s="59">
        <v>202506</v>
      </c>
      <c r="AD99" s="59">
        <v>202507</v>
      </c>
      <c r="AE99" s="59">
        <v>202508</v>
      </c>
      <c r="AF99" s="59">
        <v>202509</v>
      </c>
      <c r="AG99" s="59">
        <v>202510</v>
      </c>
      <c r="AH99" s="59">
        <v>202511</v>
      </c>
      <c r="AI99" s="59">
        <v>202512</v>
      </c>
      <c r="AJ99" s="95">
        <v>202601</v>
      </c>
      <c r="AK99" s="95">
        <v>202602</v>
      </c>
      <c r="AL99" s="95">
        <v>202603</v>
      </c>
      <c r="AM99" s="95">
        <v>202604</v>
      </c>
      <c r="AN99" s="95">
        <v>202605</v>
      </c>
      <c r="AO99" s="95">
        <v>202606</v>
      </c>
      <c r="AP99" s="95">
        <v>202607</v>
      </c>
      <c r="AQ99" s="95">
        <v>202608</v>
      </c>
      <c r="AR99" s="95">
        <v>202609</v>
      </c>
      <c r="AS99" s="95">
        <v>202610</v>
      </c>
      <c r="AT99" s="95">
        <v>202611</v>
      </c>
      <c r="AU99" s="95">
        <v>202612</v>
      </c>
      <c r="AV99" s="95">
        <v>202701</v>
      </c>
      <c r="AW99" s="95">
        <v>202702</v>
      </c>
      <c r="AX99" s="95">
        <v>202703</v>
      </c>
      <c r="AY99" s="95">
        <v>202704</v>
      </c>
      <c r="AZ99" s="95">
        <v>202705</v>
      </c>
      <c r="BA99" s="95">
        <v>202706</v>
      </c>
      <c r="BB99" s="95">
        <v>202707</v>
      </c>
      <c r="BC99" s="95">
        <v>202708</v>
      </c>
      <c r="BD99" s="95">
        <v>202709</v>
      </c>
      <c r="BE99" s="95">
        <v>202710</v>
      </c>
      <c r="BF99" s="95">
        <v>202711</v>
      </c>
      <c r="BG99" s="95">
        <v>202712</v>
      </c>
      <c r="BH99" s="95">
        <v>202801</v>
      </c>
      <c r="BI99" s="95">
        <v>202802</v>
      </c>
      <c r="BJ99" s="95">
        <v>202803</v>
      </c>
      <c r="BK99" s="95">
        <v>202804</v>
      </c>
      <c r="BL99" s="95">
        <v>202805</v>
      </c>
      <c r="BM99" s="95">
        <v>202806</v>
      </c>
      <c r="BN99" s="95">
        <v>202807</v>
      </c>
      <c r="BO99" s="95">
        <v>202808</v>
      </c>
      <c r="BP99" s="95">
        <v>202809</v>
      </c>
      <c r="BQ99" s="95">
        <v>202810</v>
      </c>
      <c r="BR99" s="95">
        <v>202811</v>
      </c>
      <c r="BS99" s="95">
        <v>202812</v>
      </c>
    </row>
    <row r="100" spans="1:71" x14ac:dyDescent="0.35">
      <c r="A100" s="15" t="str">
        <f t="shared" ref="A100:J100" si="28">A58</f>
        <v>Standard Close</v>
      </c>
      <c r="B100" s="15" t="str">
        <f t="shared" si="28"/>
        <v>A2833428</v>
      </c>
      <c r="C100" s="15" t="str">
        <f t="shared" si="28"/>
        <v>Base Rates</v>
      </c>
      <c r="D100" s="15" t="str">
        <f t="shared" si="28"/>
        <v>ED-Transmission-Line-69 kV</v>
      </c>
      <c r="E100" s="15" t="str">
        <f t="shared" si="28"/>
        <v>T</v>
      </c>
      <c r="F100" s="15" t="str">
        <f t="shared" si="28"/>
        <v>NEW-14803</v>
      </c>
      <c r="G100" s="15" t="str">
        <f t="shared" si="28"/>
        <v>open</v>
      </c>
      <c r="H100" s="15" t="str">
        <f t="shared" si="28"/>
        <v>Electric Transmission Plant</v>
      </c>
      <c r="I100" s="15" t="str">
        <f t="shared" si="28"/>
        <v>Transmission Lines</v>
      </c>
      <c r="J100" s="15" t="str">
        <f t="shared" si="28"/>
        <v>230 KV TRANS LINES</v>
      </c>
      <c r="K100" s="16">
        <f>SUM($K58:K58)/13</f>
        <v>0</v>
      </c>
      <c r="L100" s="16">
        <f>SUM($K58:L58)/13</f>
        <v>0</v>
      </c>
      <c r="M100" s="16">
        <f>SUM($K58:M58)/13</f>
        <v>0</v>
      </c>
      <c r="N100" s="16">
        <f>SUM($K58:N58)/13</f>
        <v>0</v>
      </c>
      <c r="O100" s="16">
        <f>SUM($K58:O58)/13</f>
        <v>0</v>
      </c>
      <c r="P100" s="16">
        <f>SUM($K58:P58)/13</f>
        <v>0</v>
      </c>
      <c r="Q100" s="16">
        <f>SUM($K58:Q58)/13</f>
        <v>0</v>
      </c>
      <c r="R100" s="16">
        <f>SUM($K58:R58)/13</f>
        <v>0</v>
      </c>
      <c r="S100" s="16">
        <f>SUM($K58:S58)/13</f>
        <v>0</v>
      </c>
      <c r="T100" s="16">
        <f>SUM($K58:T58)/13</f>
        <v>0</v>
      </c>
      <c r="U100" s="16">
        <f>SUM($K58:U58)/13</f>
        <v>0</v>
      </c>
      <c r="V100" s="16">
        <f>SUM($K58:V58)/13</f>
        <v>0</v>
      </c>
      <c r="W100" s="16">
        <f t="shared" ref="W100:BB100" si="29">SUM(K58:W58)/13</f>
        <v>0</v>
      </c>
      <c r="X100" s="16">
        <f t="shared" si="29"/>
        <v>0</v>
      </c>
      <c r="Y100" s="16">
        <f t="shared" si="29"/>
        <v>0</v>
      </c>
      <c r="Z100" s="16">
        <f t="shared" si="29"/>
        <v>0</v>
      </c>
      <c r="AA100" s="16">
        <f t="shared" si="29"/>
        <v>0</v>
      </c>
      <c r="AB100" s="16">
        <f t="shared" si="29"/>
        <v>0</v>
      </c>
      <c r="AC100" s="16">
        <f t="shared" si="29"/>
        <v>0</v>
      </c>
      <c r="AD100" s="16">
        <f t="shared" si="29"/>
        <v>0</v>
      </c>
      <c r="AE100" s="16">
        <f t="shared" si="29"/>
        <v>0</v>
      </c>
      <c r="AF100" s="16">
        <f t="shared" si="29"/>
        <v>0</v>
      </c>
      <c r="AG100" s="16">
        <f t="shared" si="29"/>
        <v>0</v>
      </c>
      <c r="AH100" s="16">
        <f t="shared" si="29"/>
        <v>0</v>
      </c>
      <c r="AI100" s="16">
        <f t="shared" si="29"/>
        <v>17175.429230769238</v>
      </c>
      <c r="AJ100" s="3">
        <f t="shared" si="29"/>
        <v>34350.858461538475</v>
      </c>
      <c r="AK100" s="3">
        <f t="shared" si="29"/>
        <v>51526.287692307713</v>
      </c>
      <c r="AL100" s="3">
        <f t="shared" si="29"/>
        <v>68701.71692307695</v>
      </c>
      <c r="AM100" s="3">
        <f t="shared" si="29"/>
        <v>85877.146153846188</v>
      </c>
      <c r="AN100" s="3">
        <f t="shared" si="29"/>
        <v>103052.57538461543</v>
      </c>
      <c r="AO100" s="3">
        <f t="shared" si="29"/>
        <v>120228.00461538465</v>
      </c>
      <c r="AP100" s="3">
        <f t="shared" si="29"/>
        <v>137403.4338461539</v>
      </c>
      <c r="AQ100" s="3">
        <f t="shared" si="29"/>
        <v>154578.86307692312</v>
      </c>
      <c r="AR100" s="3">
        <f t="shared" si="29"/>
        <v>171754.29230769238</v>
      </c>
      <c r="AS100" s="3">
        <f t="shared" si="29"/>
        <v>188929.7215384616</v>
      </c>
      <c r="AT100" s="3">
        <f t="shared" si="29"/>
        <v>206105.15076923085</v>
      </c>
      <c r="AU100" s="3">
        <f t="shared" si="29"/>
        <v>223280.58000000007</v>
      </c>
      <c r="AV100" s="3">
        <f t="shared" si="29"/>
        <v>223280.58000000007</v>
      </c>
      <c r="AW100" s="3">
        <f t="shared" si="29"/>
        <v>223280.58000000007</v>
      </c>
      <c r="AX100" s="3">
        <f t="shared" si="29"/>
        <v>223280.58000000007</v>
      </c>
      <c r="AY100" s="3">
        <f t="shared" si="29"/>
        <v>223280.58000000007</v>
      </c>
      <c r="AZ100" s="3">
        <f t="shared" si="29"/>
        <v>223280.58000000007</v>
      </c>
      <c r="BA100" s="3">
        <f t="shared" si="29"/>
        <v>223280.58000000007</v>
      </c>
      <c r="BB100" s="3">
        <f t="shared" si="29"/>
        <v>223280.58000000007</v>
      </c>
      <c r="BC100" s="3">
        <f t="shared" ref="BC100:BS100" si="30">SUM(AQ58:BC58)/13</f>
        <v>223280.58000000007</v>
      </c>
      <c r="BD100" s="3">
        <f t="shared" si="30"/>
        <v>223280.58000000007</v>
      </c>
      <c r="BE100" s="3">
        <f t="shared" si="30"/>
        <v>223280.58000000007</v>
      </c>
      <c r="BF100" s="3">
        <f t="shared" si="30"/>
        <v>223280.58000000007</v>
      </c>
      <c r="BG100" s="3">
        <f t="shared" si="30"/>
        <v>223280.58000000007</v>
      </c>
      <c r="BH100" s="3">
        <f t="shared" si="30"/>
        <v>223280.58000000007</v>
      </c>
      <c r="BI100" s="3">
        <f t="shared" si="30"/>
        <v>223280.58000000007</v>
      </c>
      <c r="BJ100" s="3">
        <f t="shared" si="30"/>
        <v>223280.58000000007</v>
      </c>
      <c r="BK100" s="3">
        <f t="shared" si="30"/>
        <v>223280.58000000007</v>
      </c>
      <c r="BL100" s="3">
        <f t="shared" si="30"/>
        <v>223280.58000000007</v>
      </c>
      <c r="BM100" s="3">
        <f t="shared" si="30"/>
        <v>223280.58000000007</v>
      </c>
      <c r="BN100" s="3">
        <f t="shared" si="30"/>
        <v>223280.58000000007</v>
      </c>
      <c r="BO100" s="3">
        <f t="shared" si="30"/>
        <v>223280.58000000007</v>
      </c>
      <c r="BP100" s="3">
        <f t="shared" si="30"/>
        <v>223280.58000000007</v>
      </c>
      <c r="BQ100" s="3">
        <f t="shared" si="30"/>
        <v>223280.58000000007</v>
      </c>
      <c r="BR100" s="3">
        <f t="shared" si="30"/>
        <v>223280.58000000007</v>
      </c>
      <c r="BS100" s="3">
        <f t="shared" si="30"/>
        <v>223280.58000000007</v>
      </c>
    </row>
    <row r="101" spans="1:71" x14ac:dyDescent="0.35">
      <c r="A101" s="15" t="str">
        <f t="shared" ref="A101:J116" si="31">A59</f>
        <v>Standard Close</v>
      </c>
      <c r="B101" s="15" t="str">
        <f t="shared" si="31"/>
        <v>A2876531</v>
      </c>
      <c r="C101" s="15" t="str">
        <f t="shared" si="31"/>
        <v>Base Rates</v>
      </c>
      <c r="D101" s="15" t="str">
        <f t="shared" si="31"/>
        <v/>
      </c>
      <c r="E101" s="15" t="str">
        <f t="shared" si="31"/>
        <v>D</v>
      </c>
      <c r="F101" s="15" t="str">
        <f t="shared" si="31"/>
        <v>NEW-13543</v>
      </c>
      <c r="G101" s="15" t="str">
        <f t="shared" si="31"/>
        <v>open</v>
      </c>
      <c r="H101" s="15" t="str">
        <f t="shared" si="31"/>
        <v>Electric Transmission Plant</v>
      </c>
      <c r="I101" s="15" t="str">
        <f t="shared" si="31"/>
        <v>Transmission Substation</v>
      </c>
      <c r="J101" s="15" t="str">
        <f t="shared" si="31"/>
        <v>497T-CR 672 SUBSTATION</v>
      </c>
      <c r="K101" s="16">
        <f>SUM($K59:K59)/13</f>
        <v>0</v>
      </c>
      <c r="L101" s="16">
        <f>SUM($K59:L59)/13</f>
        <v>0</v>
      </c>
      <c r="M101" s="16">
        <f>SUM($K59:M59)/13</f>
        <v>0</v>
      </c>
      <c r="N101" s="16">
        <f>SUM($K59:N59)/13</f>
        <v>0</v>
      </c>
      <c r="O101" s="16">
        <f>SUM($K59:O59)/13</f>
        <v>0</v>
      </c>
      <c r="P101" s="16">
        <f>SUM($K59:P59)/13</f>
        <v>0</v>
      </c>
      <c r="Q101" s="16">
        <f>SUM($K59:Q59)/13</f>
        <v>0</v>
      </c>
      <c r="R101" s="16">
        <f>SUM($K59:R59)/13</f>
        <v>0</v>
      </c>
      <c r="S101" s="16">
        <f>SUM($K59:S59)/13</f>
        <v>0</v>
      </c>
      <c r="T101" s="16">
        <f>SUM($K59:T59)/13</f>
        <v>0</v>
      </c>
      <c r="U101" s="16">
        <f>SUM($K59:U59)/13</f>
        <v>0</v>
      </c>
      <c r="V101" s="16">
        <f>SUM($K59:V59)/13</f>
        <v>0</v>
      </c>
      <c r="W101" s="16">
        <f t="shared" ref="W101:BS106" si="32">SUM(K59:W59)/13</f>
        <v>0</v>
      </c>
      <c r="X101" s="16">
        <f t="shared" si="32"/>
        <v>0</v>
      </c>
      <c r="Y101" s="16">
        <f t="shared" si="32"/>
        <v>0</v>
      </c>
      <c r="Z101" s="16">
        <f t="shared" si="32"/>
        <v>0</v>
      </c>
      <c r="AA101" s="16">
        <f t="shared" si="32"/>
        <v>0</v>
      </c>
      <c r="AB101" s="16">
        <f t="shared" si="32"/>
        <v>2205.188461538462</v>
      </c>
      <c r="AC101" s="16">
        <f t="shared" si="32"/>
        <v>4410.376923076924</v>
      </c>
      <c r="AD101" s="16">
        <f t="shared" si="32"/>
        <v>6615.5653846153855</v>
      </c>
      <c r="AE101" s="16">
        <f t="shared" si="32"/>
        <v>8820.7538461538479</v>
      </c>
      <c r="AF101" s="16">
        <f t="shared" si="32"/>
        <v>11025.94230769231</v>
      </c>
      <c r="AG101" s="16">
        <f t="shared" si="32"/>
        <v>13231.130769230773</v>
      </c>
      <c r="AH101" s="16">
        <f t="shared" si="32"/>
        <v>15436.319230769235</v>
      </c>
      <c r="AI101" s="16">
        <f t="shared" si="32"/>
        <v>17641.507692307696</v>
      </c>
      <c r="AJ101" s="3">
        <f t="shared" si="32"/>
        <v>19846.696153846158</v>
      </c>
      <c r="AK101" s="3">
        <f t="shared" si="32"/>
        <v>22051.884615384621</v>
      </c>
      <c r="AL101" s="3">
        <f t="shared" si="32"/>
        <v>24257.073076923083</v>
      </c>
      <c r="AM101" s="3">
        <f t="shared" si="32"/>
        <v>26462.261538461546</v>
      </c>
      <c r="AN101" s="3">
        <f t="shared" si="32"/>
        <v>28667.450000000008</v>
      </c>
      <c r="AO101" s="3">
        <f t="shared" si="32"/>
        <v>28667.450000000008</v>
      </c>
      <c r="AP101" s="3">
        <f t="shared" si="32"/>
        <v>28667.450000000008</v>
      </c>
      <c r="AQ101" s="3">
        <f t="shared" si="32"/>
        <v>28667.450000000008</v>
      </c>
      <c r="AR101" s="3">
        <f t="shared" si="32"/>
        <v>28667.450000000008</v>
      </c>
      <c r="AS101" s="3">
        <f t="shared" si="32"/>
        <v>28667.450000000008</v>
      </c>
      <c r="AT101" s="3">
        <f t="shared" si="32"/>
        <v>28667.450000000008</v>
      </c>
      <c r="AU101" s="3">
        <f t="shared" si="32"/>
        <v>28667.450000000008</v>
      </c>
      <c r="AV101" s="3">
        <f t="shared" si="32"/>
        <v>28667.450000000008</v>
      </c>
      <c r="AW101" s="3">
        <f t="shared" si="32"/>
        <v>28667.450000000008</v>
      </c>
      <c r="AX101" s="3">
        <f t="shared" si="32"/>
        <v>28667.450000000008</v>
      </c>
      <c r="AY101" s="3">
        <f t="shared" si="32"/>
        <v>28667.450000000008</v>
      </c>
      <c r="AZ101" s="3">
        <f t="shared" si="32"/>
        <v>28667.450000000008</v>
      </c>
      <c r="BA101" s="3">
        <f t="shared" si="32"/>
        <v>28667.450000000008</v>
      </c>
      <c r="BB101" s="3">
        <f t="shared" si="32"/>
        <v>28667.450000000008</v>
      </c>
      <c r="BC101" s="3">
        <f t="shared" si="32"/>
        <v>28667.450000000008</v>
      </c>
      <c r="BD101" s="3">
        <f t="shared" si="32"/>
        <v>28667.450000000008</v>
      </c>
      <c r="BE101" s="3">
        <f t="shared" si="32"/>
        <v>28667.450000000008</v>
      </c>
      <c r="BF101" s="3">
        <f t="shared" si="32"/>
        <v>28667.450000000008</v>
      </c>
      <c r="BG101" s="3">
        <f t="shared" si="32"/>
        <v>28667.450000000008</v>
      </c>
      <c r="BH101" s="3">
        <f t="shared" si="32"/>
        <v>28667.450000000008</v>
      </c>
      <c r="BI101" s="3">
        <f t="shared" si="32"/>
        <v>28667.450000000008</v>
      </c>
      <c r="BJ101" s="3">
        <f t="shared" si="32"/>
        <v>28667.450000000008</v>
      </c>
      <c r="BK101" s="3">
        <f t="shared" si="32"/>
        <v>28667.450000000008</v>
      </c>
      <c r="BL101" s="3">
        <f t="shared" si="32"/>
        <v>28667.450000000008</v>
      </c>
      <c r="BM101" s="3">
        <f t="shared" si="32"/>
        <v>28667.450000000008</v>
      </c>
      <c r="BN101" s="3">
        <f t="shared" si="32"/>
        <v>28667.450000000008</v>
      </c>
      <c r="BO101" s="3">
        <f t="shared" si="32"/>
        <v>28667.450000000008</v>
      </c>
      <c r="BP101" s="3">
        <f t="shared" si="32"/>
        <v>28667.450000000008</v>
      </c>
      <c r="BQ101" s="3">
        <f t="shared" si="32"/>
        <v>28667.450000000008</v>
      </c>
      <c r="BR101" s="3">
        <f t="shared" si="32"/>
        <v>28667.450000000008</v>
      </c>
      <c r="BS101" s="3">
        <f t="shared" si="32"/>
        <v>28667.450000000008</v>
      </c>
    </row>
    <row r="102" spans="1:71" x14ac:dyDescent="0.35">
      <c r="A102" s="15" t="str">
        <f t="shared" si="31"/>
        <v>Standard Close</v>
      </c>
      <c r="B102" s="15" t="str">
        <f t="shared" si="31"/>
        <v>A2878624</v>
      </c>
      <c r="C102" s="15" t="str">
        <f t="shared" si="31"/>
        <v>Base Rates</v>
      </c>
      <c r="D102" s="15" t="str">
        <f t="shared" si="31"/>
        <v/>
      </c>
      <c r="E102" s="15">
        <f t="shared" si="31"/>
        <v>39000</v>
      </c>
      <c r="F102" s="15" t="str">
        <f t="shared" si="31"/>
        <v>NEW-13543</v>
      </c>
      <c r="G102" s="15" t="str">
        <f t="shared" si="31"/>
        <v>open</v>
      </c>
      <c r="H102" s="15" t="str">
        <f t="shared" si="31"/>
        <v>Electric General Plant</v>
      </c>
      <c r="I102" s="15" t="str">
        <f t="shared" si="31"/>
        <v>Other Structures</v>
      </c>
      <c r="J102" s="15" t="str">
        <f t="shared" si="31"/>
        <v>MISCELLANEOUS</v>
      </c>
      <c r="K102" s="16">
        <f>SUM($K60:K60)/13</f>
        <v>0</v>
      </c>
      <c r="L102" s="16">
        <f>SUM($K60:L60)/13</f>
        <v>0</v>
      </c>
      <c r="M102" s="16">
        <f>SUM($K60:M60)/13</f>
        <v>0</v>
      </c>
      <c r="N102" s="16">
        <f>SUM($K60:N60)/13</f>
        <v>0</v>
      </c>
      <c r="O102" s="16">
        <f>SUM($K60:O60)/13</f>
        <v>0</v>
      </c>
      <c r="P102" s="16">
        <f>SUM($K60:P60)/13</f>
        <v>0</v>
      </c>
      <c r="Q102" s="16">
        <f>SUM($K60:Q60)/13</f>
        <v>0</v>
      </c>
      <c r="R102" s="16">
        <f>SUM($K60:R60)/13</f>
        <v>0</v>
      </c>
      <c r="S102" s="16">
        <f>SUM($K60:S60)/13</f>
        <v>0</v>
      </c>
      <c r="T102" s="16">
        <f>SUM($K60:T60)/13</f>
        <v>0</v>
      </c>
      <c r="U102" s="16">
        <f>SUM($K60:U60)/13</f>
        <v>0</v>
      </c>
      <c r="V102" s="16">
        <f>SUM($K60:V60)/13</f>
        <v>0</v>
      </c>
      <c r="W102" s="16">
        <f t="shared" si="32"/>
        <v>0</v>
      </c>
      <c r="X102" s="16">
        <f t="shared" si="32"/>
        <v>0</v>
      </c>
      <c r="Y102" s="16">
        <f t="shared" si="32"/>
        <v>0</v>
      </c>
      <c r="Z102" s="16">
        <f t="shared" si="32"/>
        <v>0</v>
      </c>
      <c r="AA102" s="16">
        <f t="shared" si="32"/>
        <v>0</v>
      </c>
      <c r="AB102" s="16">
        <f t="shared" si="32"/>
        <v>5966.9161538461549</v>
      </c>
      <c r="AC102" s="16">
        <f t="shared" si="32"/>
        <v>11933.83230769231</v>
      </c>
      <c r="AD102" s="16">
        <f t="shared" si="32"/>
        <v>17900.748461538464</v>
      </c>
      <c r="AE102" s="16">
        <f t="shared" si="32"/>
        <v>23867.66461538462</v>
      </c>
      <c r="AF102" s="16">
        <f t="shared" si="32"/>
        <v>29834.580769230779</v>
      </c>
      <c r="AG102" s="16">
        <f t="shared" si="32"/>
        <v>35801.496923076935</v>
      </c>
      <c r="AH102" s="16">
        <f t="shared" si="32"/>
        <v>41768.413076923083</v>
      </c>
      <c r="AI102" s="16">
        <f t="shared" si="32"/>
        <v>47735.329230769239</v>
      </c>
      <c r="AJ102" s="3">
        <f t="shared" si="32"/>
        <v>53702.245384615395</v>
      </c>
      <c r="AK102" s="3">
        <f t="shared" si="32"/>
        <v>59669.161538461558</v>
      </c>
      <c r="AL102" s="3">
        <f t="shared" si="32"/>
        <v>65636.077692307706</v>
      </c>
      <c r="AM102" s="3">
        <f t="shared" si="32"/>
        <v>71602.99384615387</v>
      </c>
      <c r="AN102" s="3">
        <f t="shared" si="32"/>
        <v>77569.910000000018</v>
      </c>
      <c r="AO102" s="3">
        <f t="shared" si="32"/>
        <v>77569.910000000018</v>
      </c>
      <c r="AP102" s="3">
        <f t="shared" si="32"/>
        <v>77569.910000000018</v>
      </c>
      <c r="AQ102" s="3">
        <f t="shared" si="32"/>
        <v>77569.910000000018</v>
      </c>
      <c r="AR102" s="3">
        <f t="shared" si="32"/>
        <v>77569.910000000018</v>
      </c>
      <c r="AS102" s="3">
        <f t="shared" si="32"/>
        <v>77569.910000000018</v>
      </c>
      <c r="AT102" s="3">
        <f t="shared" si="32"/>
        <v>77569.910000000018</v>
      </c>
      <c r="AU102" s="3">
        <f t="shared" si="32"/>
        <v>77569.910000000018</v>
      </c>
      <c r="AV102" s="3">
        <f t="shared" si="32"/>
        <v>77569.910000000018</v>
      </c>
      <c r="AW102" s="3">
        <f t="shared" si="32"/>
        <v>77569.910000000018</v>
      </c>
      <c r="AX102" s="3">
        <f t="shared" si="32"/>
        <v>77569.910000000018</v>
      </c>
      <c r="AY102" s="3">
        <f t="shared" si="32"/>
        <v>77569.910000000018</v>
      </c>
      <c r="AZ102" s="3">
        <f t="shared" si="32"/>
        <v>77569.910000000018</v>
      </c>
      <c r="BA102" s="3">
        <f t="shared" si="32"/>
        <v>77569.910000000018</v>
      </c>
      <c r="BB102" s="3">
        <f t="shared" si="32"/>
        <v>77569.910000000018</v>
      </c>
      <c r="BC102" s="3">
        <f t="shared" si="32"/>
        <v>77569.910000000018</v>
      </c>
      <c r="BD102" s="3">
        <f t="shared" si="32"/>
        <v>77569.910000000018</v>
      </c>
      <c r="BE102" s="3">
        <f t="shared" si="32"/>
        <v>77569.910000000018</v>
      </c>
      <c r="BF102" s="3">
        <f t="shared" si="32"/>
        <v>77569.910000000018</v>
      </c>
      <c r="BG102" s="3">
        <f t="shared" si="32"/>
        <v>77569.910000000018</v>
      </c>
      <c r="BH102" s="3">
        <f t="shared" si="32"/>
        <v>77569.910000000018</v>
      </c>
      <c r="BI102" s="3">
        <f t="shared" si="32"/>
        <v>77569.910000000018</v>
      </c>
      <c r="BJ102" s="3">
        <f t="shared" si="32"/>
        <v>77569.910000000018</v>
      </c>
      <c r="BK102" s="3">
        <f t="shared" si="32"/>
        <v>77569.910000000018</v>
      </c>
      <c r="BL102" s="3">
        <f t="shared" si="32"/>
        <v>77569.910000000018</v>
      </c>
      <c r="BM102" s="3">
        <f t="shared" si="32"/>
        <v>77569.910000000018</v>
      </c>
      <c r="BN102" s="3">
        <f t="shared" si="32"/>
        <v>77569.910000000018</v>
      </c>
      <c r="BO102" s="3">
        <f t="shared" si="32"/>
        <v>77569.910000000018</v>
      </c>
      <c r="BP102" s="3">
        <f t="shared" si="32"/>
        <v>77569.910000000018</v>
      </c>
      <c r="BQ102" s="3">
        <f t="shared" si="32"/>
        <v>77569.910000000018</v>
      </c>
      <c r="BR102" s="3">
        <f t="shared" si="32"/>
        <v>77569.910000000018</v>
      </c>
      <c r="BS102" s="3">
        <f t="shared" si="32"/>
        <v>77569.910000000018</v>
      </c>
    </row>
    <row r="103" spans="1:71" x14ac:dyDescent="0.35">
      <c r="A103" s="15" t="str">
        <f t="shared" si="31"/>
        <v>Standard Close</v>
      </c>
      <c r="B103" s="15" t="str">
        <f t="shared" si="31"/>
        <v>A2878627</v>
      </c>
      <c r="C103" s="15" t="str">
        <f t="shared" si="31"/>
        <v>Base Rates</v>
      </c>
      <c r="D103" s="15" t="str">
        <f t="shared" si="31"/>
        <v/>
      </c>
      <c r="E103" s="15">
        <f t="shared" si="31"/>
        <v>39000</v>
      </c>
      <c r="F103" s="15" t="str">
        <f t="shared" si="31"/>
        <v>NEW-13543</v>
      </c>
      <c r="G103" s="15" t="str">
        <f t="shared" si="31"/>
        <v>open</v>
      </c>
      <c r="H103" s="15" t="str">
        <f t="shared" si="31"/>
        <v>Electric General Plant</v>
      </c>
      <c r="I103" s="15" t="str">
        <f t="shared" si="31"/>
        <v>Other Structures</v>
      </c>
      <c r="J103" s="15" t="str">
        <f t="shared" si="31"/>
        <v>MISCELLANEOUS</v>
      </c>
      <c r="K103" s="16">
        <f>SUM($K61:K61)/13</f>
        <v>0</v>
      </c>
      <c r="L103" s="16">
        <f>SUM($K61:L61)/13</f>
        <v>0</v>
      </c>
      <c r="M103" s="16">
        <f>SUM($K61:M61)/13</f>
        <v>0</v>
      </c>
      <c r="N103" s="16">
        <f>SUM($K61:N61)/13</f>
        <v>0</v>
      </c>
      <c r="O103" s="16">
        <f>SUM($K61:O61)/13</f>
        <v>0</v>
      </c>
      <c r="P103" s="16">
        <f>SUM($K61:P61)/13</f>
        <v>0</v>
      </c>
      <c r="Q103" s="16">
        <f>SUM($K61:Q61)/13</f>
        <v>0</v>
      </c>
      <c r="R103" s="16">
        <f>SUM($K61:R61)/13</f>
        <v>0</v>
      </c>
      <c r="S103" s="16">
        <f>SUM($K61:S61)/13</f>
        <v>0</v>
      </c>
      <c r="T103" s="16">
        <f>SUM($K61:T61)/13</f>
        <v>0</v>
      </c>
      <c r="U103" s="16">
        <f>SUM($K61:U61)/13</f>
        <v>0</v>
      </c>
      <c r="V103" s="16">
        <f>SUM($K61:V61)/13</f>
        <v>0</v>
      </c>
      <c r="W103" s="16">
        <f t="shared" si="32"/>
        <v>0</v>
      </c>
      <c r="X103" s="16">
        <f t="shared" si="32"/>
        <v>0</v>
      </c>
      <c r="Y103" s="16">
        <f t="shared" si="32"/>
        <v>0</v>
      </c>
      <c r="Z103" s="16">
        <f t="shared" si="32"/>
        <v>0</v>
      </c>
      <c r="AA103" s="16">
        <f t="shared" si="32"/>
        <v>0</v>
      </c>
      <c r="AB103" s="16">
        <f t="shared" si="32"/>
        <v>8105.7692307692323</v>
      </c>
      <c r="AC103" s="16">
        <f t="shared" si="32"/>
        <v>16211.538461538465</v>
      </c>
      <c r="AD103" s="16">
        <f t="shared" si="32"/>
        <v>24317.307692307695</v>
      </c>
      <c r="AE103" s="16">
        <f t="shared" si="32"/>
        <v>32423.076923076929</v>
      </c>
      <c r="AF103" s="16">
        <f t="shared" si="32"/>
        <v>40528.846153846163</v>
      </c>
      <c r="AG103" s="16">
        <f t="shared" si="32"/>
        <v>48634.61538461539</v>
      </c>
      <c r="AH103" s="16">
        <f t="shared" si="32"/>
        <v>56740.384615384624</v>
      </c>
      <c r="AI103" s="16">
        <f t="shared" si="32"/>
        <v>64846.153846153858</v>
      </c>
      <c r="AJ103" s="3">
        <f t="shared" si="32"/>
        <v>72951.923076923093</v>
      </c>
      <c r="AK103" s="3">
        <f t="shared" si="32"/>
        <v>81057.692307692327</v>
      </c>
      <c r="AL103" s="3">
        <f t="shared" si="32"/>
        <v>89163.461538461561</v>
      </c>
      <c r="AM103" s="3">
        <f t="shared" si="32"/>
        <v>97269.23076923078</v>
      </c>
      <c r="AN103" s="3">
        <f t="shared" si="32"/>
        <v>105375.00000000001</v>
      </c>
      <c r="AO103" s="3">
        <f t="shared" si="32"/>
        <v>105375.00000000001</v>
      </c>
      <c r="AP103" s="3">
        <f t="shared" si="32"/>
        <v>105375.00000000001</v>
      </c>
      <c r="AQ103" s="3">
        <f t="shared" si="32"/>
        <v>105375.00000000001</v>
      </c>
      <c r="AR103" s="3">
        <f t="shared" si="32"/>
        <v>105375.00000000001</v>
      </c>
      <c r="AS103" s="3">
        <f t="shared" si="32"/>
        <v>105375.00000000001</v>
      </c>
      <c r="AT103" s="3">
        <f t="shared" si="32"/>
        <v>105375.00000000001</v>
      </c>
      <c r="AU103" s="3">
        <f t="shared" si="32"/>
        <v>105375.00000000001</v>
      </c>
      <c r="AV103" s="3">
        <f t="shared" si="32"/>
        <v>105375.00000000001</v>
      </c>
      <c r="AW103" s="3">
        <f t="shared" si="32"/>
        <v>105375.00000000001</v>
      </c>
      <c r="AX103" s="3">
        <f t="shared" si="32"/>
        <v>105375.00000000001</v>
      </c>
      <c r="AY103" s="3">
        <f t="shared" si="32"/>
        <v>105375.00000000001</v>
      </c>
      <c r="AZ103" s="3">
        <f t="shared" si="32"/>
        <v>105375.00000000001</v>
      </c>
      <c r="BA103" s="3">
        <f t="shared" si="32"/>
        <v>105375.00000000001</v>
      </c>
      <c r="BB103" s="3">
        <f t="shared" si="32"/>
        <v>105375.00000000001</v>
      </c>
      <c r="BC103" s="3">
        <f t="shared" si="32"/>
        <v>105375.00000000001</v>
      </c>
      <c r="BD103" s="3">
        <f t="shared" si="32"/>
        <v>105375.00000000001</v>
      </c>
      <c r="BE103" s="3">
        <f t="shared" si="32"/>
        <v>105375.00000000001</v>
      </c>
      <c r="BF103" s="3">
        <f t="shared" si="32"/>
        <v>105375.00000000001</v>
      </c>
      <c r="BG103" s="3">
        <f t="shared" si="32"/>
        <v>105375.00000000001</v>
      </c>
      <c r="BH103" s="3">
        <f t="shared" si="32"/>
        <v>105375.00000000001</v>
      </c>
      <c r="BI103" s="3">
        <f t="shared" si="32"/>
        <v>105375.00000000001</v>
      </c>
      <c r="BJ103" s="3">
        <f t="shared" si="32"/>
        <v>105375.00000000001</v>
      </c>
      <c r="BK103" s="3">
        <f t="shared" si="32"/>
        <v>105375.00000000001</v>
      </c>
      <c r="BL103" s="3">
        <f t="shared" si="32"/>
        <v>105375.00000000001</v>
      </c>
      <c r="BM103" s="3">
        <f t="shared" si="32"/>
        <v>105375.00000000001</v>
      </c>
      <c r="BN103" s="3">
        <f t="shared" si="32"/>
        <v>105375.00000000001</v>
      </c>
      <c r="BO103" s="3">
        <f t="shared" si="32"/>
        <v>105375.00000000001</v>
      </c>
      <c r="BP103" s="3">
        <f t="shared" si="32"/>
        <v>105375.00000000001</v>
      </c>
      <c r="BQ103" s="3">
        <f t="shared" si="32"/>
        <v>105375.00000000001</v>
      </c>
      <c r="BR103" s="3">
        <f t="shared" si="32"/>
        <v>105375.00000000001</v>
      </c>
      <c r="BS103" s="3">
        <f t="shared" si="32"/>
        <v>105375.00000000001</v>
      </c>
    </row>
    <row r="104" spans="1:71" x14ac:dyDescent="0.35">
      <c r="A104" s="15" t="str">
        <f t="shared" si="31"/>
        <v>Standard Close</v>
      </c>
      <c r="B104" s="15" t="str">
        <f t="shared" si="31"/>
        <v>A2896493</v>
      </c>
      <c r="C104" s="15" t="str">
        <f t="shared" si="31"/>
        <v>Base Rates</v>
      </c>
      <c r="D104" s="15" t="str">
        <f t="shared" si="31"/>
        <v/>
      </c>
      <c r="E104" s="15" t="str">
        <f t="shared" si="31"/>
        <v>T</v>
      </c>
      <c r="F104" s="15" t="str">
        <f t="shared" si="31"/>
        <v>NEW-13543</v>
      </c>
      <c r="G104" s="15" t="str">
        <f t="shared" si="31"/>
        <v>open</v>
      </c>
      <c r="H104" s="15" t="str">
        <f t="shared" si="31"/>
        <v>Electric Transmission Plant</v>
      </c>
      <c r="I104" s="15" t="str">
        <f t="shared" si="31"/>
        <v>Transmission Substation</v>
      </c>
      <c r="J104" s="15" t="str">
        <f t="shared" si="31"/>
        <v>455T-ASPEN</v>
      </c>
      <c r="K104" s="16">
        <f>SUM($K62:K62)/13</f>
        <v>0</v>
      </c>
      <c r="L104" s="16">
        <f>SUM($K62:L62)/13</f>
        <v>0</v>
      </c>
      <c r="M104" s="16">
        <f>SUM($K62:M62)/13</f>
        <v>0</v>
      </c>
      <c r="N104" s="16">
        <f>SUM($K62:N62)/13</f>
        <v>0</v>
      </c>
      <c r="O104" s="16">
        <f>SUM($K62:O62)/13</f>
        <v>3357.1984615384617</v>
      </c>
      <c r="P104" s="16">
        <f>SUM($K62:P62)/13</f>
        <v>6714.3969230769235</v>
      </c>
      <c r="Q104" s="16">
        <f>SUM($K62:Q62)/13</f>
        <v>10071.595384615384</v>
      </c>
      <c r="R104" s="16">
        <f>SUM($K62:R62)/13</f>
        <v>13428.793846153847</v>
      </c>
      <c r="S104" s="16">
        <f>SUM($K62:S62)/13</f>
        <v>16785.992307692308</v>
      </c>
      <c r="T104" s="16">
        <f>SUM($K62:T62)/13</f>
        <v>20143.190769230772</v>
      </c>
      <c r="U104" s="16">
        <f>SUM($K62:U62)/13</f>
        <v>23500.389230769237</v>
      </c>
      <c r="V104" s="16">
        <f>SUM($K62:V62)/13</f>
        <v>26857.587692307698</v>
      </c>
      <c r="W104" s="16">
        <f t="shared" si="32"/>
        <v>30214.786153846162</v>
      </c>
      <c r="X104" s="16">
        <f t="shared" si="32"/>
        <v>33571.984615384623</v>
      </c>
      <c r="Y104" s="16">
        <f t="shared" si="32"/>
        <v>36929.183076923087</v>
      </c>
      <c r="Z104" s="16">
        <f t="shared" si="32"/>
        <v>40286.381538461552</v>
      </c>
      <c r="AA104" s="16">
        <f t="shared" si="32"/>
        <v>43643.580000000009</v>
      </c>
      <c r="AB104" s="16">
        <f t="shared" si="32"/>
        <v>43643.580000000009</v>
      </c>
      <c r="AC104" s="16">
        <f t="shared" si="32"/>
        <v>43643.580000000009</v>
      </c>
      <c r="AD104" s="16">
        <f t="shared" si="32"/>
        <v>43643.580000000009</v>
      </c>
      <c r="AE104" s="16">
        <f t="shared" si="32"/>
        <v>43643.580000000009</v>
      </c>
      <c r="AF104" s="16">
        <f t="shared" si="32"/>
        <v>43643.580000000009</v>
      </c>
      <c r="AG104" s="16">
        <f t="shared" si="32"/>
        <v>43643.580000000009</v>
      </c>
      <c r="AH104" s="16">
        <f t="shared" si="32"/>
        <v>43643.580000000009</v>
      </c>
      <c r="AI104" s="16">
        <f t="shared" si="32"/>
        <v>43643.580000000009</v>
      </c>
      <c r="AJ104" s="3">
        <f t="shared" si="32"/>
        <v>43643.580000000009</v>
      </c>
      <c r="AK104" s="3">
        <f t="shared" si="32"/>
        <v>43643.580000000009</v>
      </c>
      <c r="AL104" s="3">
        <f t="shared" si="32"/>
        <v>43643.580000000009</v>
      </c>
      <c r="AM104" s="3">
        <f t="shared" si="32"/>
        <v>43643.580000000009</v>
      </c>
      <c r="AN104" s="3">
        <f t="shared" si="32"/>
        <v>43643.580000000009</v>
      </c>
      <c r="AO104" s="3">
        <f t="shared" si="32"/>
        <v>43643.580000000009</v>
      </c>
      <c r="AP104" s="3">
        <f t="shared" si="32"/>
        <v>43643.580000000009</v>
      </c>
      <c r="AQ104" s="3">
        <f t="shared" si="32"/>
        <v>43643.580000000009</v>
      </c>
      <c r="AR104" s="3">
        <f t="shared" si="32"/>
        <v>43643.580000000009</v>
      </c>
      <c r="AS104" s="3">
        <f t="shared" si="32"/>
        <v>43643.580000000009</v>
      </c>
      <c r="AT104" s="3">
        <f t="shared" si="32"/>
        <v>43643.580000000009</v>
      </c>
      <c r="AU104" s="3">
        <f t="shared" si="32"/>
        <v>43643.580000000009</v>
      </c>
      <c r="AV104" s="3">
        <f t="shared" si="32"/>
        <v>43643.580000000009</v>
      </c>
      <c r="AW104" s="3">
        <f t="shared" si="32"/>
        <v>43643.580000000009</v>
      </c>
      <c r="AX104" s="3">
        <f t="shared" si="32"/>
        <v>43643.580000000009</v>
      </c>
      <c r="AY104" s="3">
        <f t="shared" si="32"/>
        <v>43643.580000000009</v>
      </c>
      <c r="AZ104" s="3">
        <f t="shared" si="32"/>
        <v>43643.580000000009</v>
      </c>
      <c r="BA104" s="3">
        <f t="shared" si="32"/>
        <v>43643.580000000009</v>
      </c>
      <c r="BB104" s="3">
        <f t="shared" si="32"/>
        <v>43643.580000000009</v>
      </c>
      <c r="BC104" s="3">
        <f t="shared" si="32"/>
        <v>43643.580000000009</v>
      </c>
      <c r="BD104" s="3">
        <f t="shared" si="32"/>
        <v>43643.580000000009</v>
      </c>
      <c r="BE104" s="3">
        <f t="shared" si="32"/>
        <v>43643.580000000009</v>
      </c>
      <c r="BF104" s="3">
        <f t="shared" si="32"/>
        <v>43643.580000000009</v>
      </c>
      <c r="BG104" s="3">
        <f t="shared" si="32"/>
        <v>43643.580000000009</v>
      </c>
      <c r="BH104" s="3">
        <f t="shared" si="32"/>
        <v>43643.580000000009</v>
      </c>
      <c r="BI104" s="3">
        <f t="shared" si="32"/>
        <v>43643.580000000009</v>
      </c>
      <c r="BJ104" s="3">
        <f t="shared" si="32"/>
        <v>43643.580000000009</v>
      </c>
      <c r="BK104" s="3">
        <f t="shared" si="32"/>
        <v>43643.580000000009</v>
      </c>
      <c r="BL104" s="3">
        <f t="shared" si="32"/>
        <v>43643.580000000009</v>
      </c>
      <c r="BM104" s="3">
        <f t="shared" si="32"/>
        <v>43643.580000000009</v>
      </c>
      <c r="BN104" s="3">
        <f t="shared" si="32"/>
        <v>43643.580000000009</v>
      </c>
      <c r="BO104" s="3">
        <f t="shared" si="32"/>
        <v>43643.580000000009</v>
      </c>
      <c r="BP104" s="3">
        <f t="shared" si="32"/>
        <v>43643.580000000009</v>
      </c>
      <c r="BQ104" s="3">
        <f t="shared" si="32"/>
        <v>43643.580000000009</v>
      </c>
      <c r="BR104" s="3">
        <f t="shared" si="32"/>
        <v>43643.580000000009</v>
      </c>
      <c r="BS104" s="3">
        <f t="shared" si="32"/>
        <v>43643.580000000009</v>
      </c>
    </row>
    <row r="105" spans="1:71" x14ac:dyDescent="0.35">
      <c r="A105" s="15" t="str">
        <f t="shared" si="31"/>
        <v>Standard Close</v>
      </c>
      <c r="B105" s="15" t="str">
        <f t="shared" si="31"/>
        <v>A2897409</v>
      </c>
      <c r="C105" s="15" t="str">
        <f t="shared" si="31"/>
        <v>Base Rates</v>
      </c>
      <c r="D105" s="15" t="str">
        <f t="shared" si="31"/>
        <v/>
      </c>
      <c r="E105" s="15" t="str">
        <f t="shared" si="31"/>
        <v>T</v>
      </c>
      <c r="F105" s="15" t="str">
        <f t="shared" si="31"/>
        <v>NEW-13543</v>
      </c>
      <c r="G105" s="15" t="str">
        <f t="shared" si="31"/>
        <v>open</v>
      </c>
      <c r="H105" s="15" t="str">
        <f t="shared" si="31"/>
        <v>Electric Transmission Plant</v>
      </c>
      <c r="I105" s="15" t="str">
        <f t="shared" si="31"/>
        <v>Other Structures</v>
      </c>
      <c r="J105" s="15" t="str">
        <f t="shared" si="31"/>
        <v>MISCELLANEOUS</v>
      </c>
      <c r="K105" s="16">
        <f>SUM($K63:K63)/13</f>
        <v>0</v>
      </c>
      <c r="L105" s="16">
        <f>SUM($K63:L63)/13</f>
        <v>0</v>
      </c>
      <c r="M105" s="16">
        <f>SUM($K63:M63)/13</f>
        <v>0</v>
      </c>
      <c r="N105" s="16">
        <f>SUM($K63:N63)/13</f>
        <v>0</v>
      </c>
      <c r="O105" s="16">
        <f>SUM($K63:O63)/13</f>
        <v>7266.79</v>
      </c>
      <c r="P105" s="16">
        <f>SUM($K63:P63)/13</f>
        <v>14533.58</v>
      </c>
      <c r="Q105" s="16">
        <f>SUM($K63:Q63)/13</f>
        <v>21800.37</v>
      </c>
      <c r="R105" s="16">
        <f>SUM($K63:R63)/13</f>
        <v>29067.16</v>
      </c>
      <c r="S105" s="16">
        <f>SUM($K63:S63)/13</f>
        <v>36333.950000000004</v>
      </c>
      <c r="T105" s="16">
        <f>SUM($K63:T63)/13</f>
        <v>43600.74</v>
      </c>
      <c r="U105" s="16">
        <f>SUM($K63:U63)/13</f>
        <v>50867.53</v>
      </c>
      <c r="V105" s="16">
        <f>SUM($K63:V63)/13</f>
        <v>58134.32</v>
      </c>
      <c r="W105" s="16">
        <f t="shared" si="32"/>
        <v>65401.11</v>
      </c>
      <c r="X105" s="16">
        <f t="shared" si="32"/>
        <v>72667.900000000009</v>
      </c>
      <c r="Y105" s="16">
        <f t="shared" si="32"/>
        <v>79934.69</v>
      </c>
      <c r="Z105" s="16">
        <f t="shared" si="32"/>
        <v>87201.48</v>
      </c>
      <c r="AA105" s="16">
        <f t="shared" si="32"/>
        <v>94468.27</v>
      </c>
      <c r="AB105" s="16">
        <f t="shared" si="32"/>
        <v>94468.27</v>
      </c>
      <c r="AC105" s="16">
        <f t="shared" si="32"/>
        <v>94468.27</v>
      </c>
      <c r="AD105" s="16">
        <f t="shared" si="32"/>
        <v>94468.27</v>
      </c>
      <c r="AE105" s="16">
        <f t="shared" si="32"/>
        <v>94468.27</v>
      </c>
      <c r="AF105" s="16">
        <f t="shared" si="32"/>
        <v>94468.27</v>
      </c>
      <c r="AG105" s="16">
        <f t="shared" si="32"/>
        <v>94468.27</v>
      </c>
      <c r="AH105" s="16">
        <f t="shared" si="32"/>
        <v>94468.27</v>
      </c>
      <c r="AI105" s="16">
        <f t="shared" si="32"/>
        <v>94468.27</v>
      </c>
      <c r="AJ105" s="3">
        <f t="shared" si="32"/>
        <v>94468.27</v>
      </c>
      <c r="AK105" s="3">
        <f t="shared" si="32"/>
        <v>94468.27</v>
      </c>
      <c r="AL105" s="3">
        <f t="shared" si="32"/>
        <v>94468.27</v>
      </c>
      <c r="AM105" s="3">
        <f t="shared" si="32"/>
        <v>94468.27</v>
      </c>
      <c r="AN105" s="3">
        <f t="shared" si="32"/>
        <v>94468.27</v>
      </c>
      <c r="AO105" s="3">
        <f t="shared" si="32"/>
        <v>94468.27</v>
      </c>
      <c r="AP105" s="3">
        <f t="shared" si="32"/>
        <v>94468.27</v>
      </c>
      <c r="AQ105" s="3">
        <f t="shared" si="32"/>
        <v>94468.27</v>
      </c>
      <c r="AR105" s="3">
        <f t="shared" si="32"/>
        <v>94468.27</v>
      </c>
      <c r="AS105" s="3">
        <f t="shared" si="32"/>
        <v>94468.27</v>
      </c>
      <c r="AT105" s="3">
        <f t="shared" si="32"/>
        <v>94468.27</v>
      </c>
      <c r="AU105" s="3">
        <f t="shared" si="32"/>
        <v>94468.27</v>
      </c>
      <c r="AV105" s="3">
        <f t="shared" si="32"/>
        <v>94468.27</v>
      </c>
      <c r="AW105" s="3">
        <f t="shared" si="32"/>
        <v>94468.27</v>
      </c>
      <c r="AX105" s="3">
        <f t="shared" si="32"/>
        <v>94468.27</v>
      </c>
      <c r="AY105" s="3">
        <f t="shared" si="32"/>
        <v>94468.27</v>
      </c>
      <c r="AZ105" s="3">
        <f t="shared" si="32"/>
        <v>94468.27</v>
      </c>
      <c r="BA105" s="3">
        <f t="shared" si="32"/>
        <v>94468.27</v>
      </c>
      <c r="BB105" s="3">
        <f t="shared" si="32"/>
        <v>94468.27</v>
      </c>
      <c r="BC105" s="3">
        <f t="shared" si="32"/>
        <v>94468.27</v>
      </c>
      <c r="BD105" s="3">
        <f t="shared" si="32"/>
        <v>94468.27</v>
      </c>
      <c r="BE105" s="3">
        <f t="shared" si="32"/>
        <v>94468.27</v>
      </c>
      <c r="BF105" s="3">
        <f t="shared" si="32"/>
        <v>94468.27</v>
      </c>
      <c r="BG105" s="3">
        <f t="shared" si="32"/>
        <v>94468.27</v>
      </c>
      <c r="BH105" s="3">
        <f t="shared" si="32"/>
        <v>94468.27</v>
      </c>
      <c r="BI105" s="3">
        <f t="shared" si="32"/>
        <v>94468.27</v>
      </c>
      <c r="BJ105" s="3">
        <f t="shared" si="32"/>
        <v>94468.27</v>
      </c>
      <c r="BK105" s="3">
        <f t="shared" si="32"/>
        <v>94468.27</v>
      </c>
      <c r="BL105" s="3">
        <f t="shared" si="32"/>
        <v>94468.27</v>
      </c>
      <c r="BM105" s="3">
        <f t="shared" si="32"/>
        <v>94468.27</v>
      </c>
      <c r="BN105" s="3">
        <f t="shared" si="32"/>
        <v>94468.27</v>
      </c>
      <c r="BO105" s="3">
        <f t="shared" si="32"/>
        <v>94468.27</v>
      </c>
      <c r="BP105" s="3">
        <f t="shared" si="32"/>
        <v>94468.27</v>
      </c>
      <c r="BQ105" s="3">
        <f t="shared" si="32"/>
        <v>94468.27</v>
      </c>
      <c r="BR105" s="3">
        <f t="shared" si="32"/>
        <v>94468.27</v>
      </c>
      <c r="BS105" s="3">
        <f t="shared" si="32"/>
        <v>94468.27</v>
      </c>
    </row>
    <row r="106" spans="1:71" x14ac:dyDescent="0.35">
      <c r="A106" s="15" t="str">
        <f t="shared" si="31"/>
        <v>Standard Close</v>
      </c>
      <c r="B106" s="15" t="str">
        <f t="shared" si="31"/>
        <v>NEW-13543.1</v>
      </c>
      <c r="C106" s="15" t="str">
        <f t="shared" si="31"/>
        <v>Base Rates</v>
      </c>
      <c r="D106" s="15" t="str">
        <f t="shared" si="31"/>
        <v>ED-Transmission-Line-69 kV</v>
      </c>
      <c r="E106" s="15" t="str">
        <f t="shared" si="31"/>
        <v>T</v>
      </c>
      <c r="F106" s="15" t="str">
        <f t="shared" si="31"/>
        <v>NEW-13543</v>
      </c>
      <c r="G106" s="15" t="str">
        <f t="shared" si="31"/>
        <v>open</v>
      </c>
      <c r="H106" s="15" t="str">
        <f t="shared" si="31"/>
        <v>Electric Transmission Plant</v>
      </c>
      <c r="I106" s="15" t="str">
        <f t="shared" si="31"/>
        <v>Transmission Lines</v>
      </c>
      <c r="J106" s="15" t="str">
        <f t="shared" si="31"/>
        <v>69 KV TRANS LINES</v>
      </c>
      <c r="K106" s="16">
        <f>SUM($K64:K64)/13</f>
        <v>0</v>
      </c>
      <c r="L106" s="16">
        <f>SUM($K64:L64)/13</f>
        <v>0</v>
      </c>
      <c r="M106" s="16">
        <f>SUM($K64:M64)/13</f>
        <v>0</v>
      </c>
      <c r="N106" s="16">
        <f>SUM($K64:N64)/13</f>
        <v>0</v>
      </c>
      <c r="O106" s="16">
        <f>SUM($K64:O64)/13</f>
        <v>0</v>
      </c>
      <c r="P106" s="16">
        <f>SUM($K64:P64)/13</f>
        <v>0</v>
      </c>
      <c r="Q106" s="16">
        <f>SUM($K64:Q64)/13</f>
        <v>0</v>
      </c>
      <c r="R106" s="16">
        <f>SUM($K64:R64)/13</f>
        <v>0</v>
      </c>
      <c r="S106" s="16">
        <f>SUM($K64:S64)/13</f>
        <v>0</v>
      </c>
      <c r="T106" s="16">
        <f>SUM($K64:T64)/13</f>
        <v>0</v>
      </c>
      <c r="U106" s="16">
        <f>SUM($K64:U64)/13</f>
        <v>0</v>
      </c>
      <c r="V106" s="16">
        <f>SUM($K64:V64)/13</f>
        <v>0</v>
      </c>
      <c r="W106" s="16">
        <f t="shared" si="32"/>
        <v>0</v>
      </c>
      <c r="X106" s="16">
        <f t="shared" si="32"/>
        <v>0</v>
      </c>
      <c r="Y106" s="16">
        <f t="shared" si="32"/>
        <v>0</v>
      </c>
      <c r="Z106" s="16">
        <f t="shared" si="32"/>
        <v>0</v>
      </c>
      <c r="AA106" s="16">
        <f t="shared" si="32"/>
        <v>0</v>
      </c>
      <c r="AB106" s="16">
        <f t="shared" si="32"/>
        <v>912155.5307692308</v>
      </c>
      <c r="AC106" s="16">
        <f t="shared" si="32"/>
        <v>1852221.7538461538</v>
      </c>
      <c r="AD106" s="16">
        <f t="shared" si="32"/>
        <v>2820198.6692307694</v>
      </c>
      <c r="AE106" s="16">
        <f t="shared" si="32"/>
        <v>3816086.2769230772</v>
      </c>
      <c r="AF106" s="16">
        <f t="shared" si="32"/>
        <v>4839884.576923077</v>
      </c>
      <c r="AG106" s="16">
        <f t="shared" ref="AG106:BS106" si="33">SUM(U64:AG64)/13</f>
        <v>5891593.5692307698</v>
      </c>
      <c r="AH106" s="16">
        <f t="shared" si="33"/>
        <v>6971213.2538461545</v>
      </c>
      <c r="AI106" s="16">
        <f t="shared" si="33"/>
        <v>8078741.4769230783</v>
      </c>
      <c r="AJ106" s="3">
        <f t="shared" si="33"/>
        <v>9214918.0076923091</v>
      </c>
      <c r="AK106" s="3">
        <f t="shared" si="33"/>
        <v>10379742.846153848</v>
      </c>
      <c r="AL106" s="3">
        <f t="shared" si="33"/>
        <v>11573215.992307695</v>
      </c>
      <c r="AM106" s="3">
        <f t="shared" si="33"/>
        <v>12795337.446153849</v>
      </c>
      <c r="AN106" s="3">
        <f t="shared" si="33"/>
        <v>14046106.053846158</v>
      </c>
      <c r="AO106" s="3">
        <f t="shared" si="33"/>
        <v>14384719.130769234</v>
      </c>
      <c r="AP106" s="3">
        <f t="shared" si="33"/>
        <v>14695421.515384618</v>
      </c>
      <c r="AQ106" s="3">
        <f t="shared" si="33"/>
        <v>14978213.207692312</v>
      </c>
      <c r="AR106" s="3">
        <f t="shared" si="33"/>
        <v>15233094.207692312</v>
      </c>
      <c r="AS106" s="3">
        <f t="shared" si="33"/>
        <v>15460064.515384618</v>
      </c>
      <c r="AT106" s="3">
        <f t="shared" si="33"/>
        <v>15659124.130769234</v>
      </c>
      <c r="AU106" s="3">
        <f t="shared" si="33"/>
        <v>15830273.053846158</v>
      </c>
      <c r="AV106" s="3">
        <f>SUM(AJ64:AV64)/13</f>
        <v>15973513.438461542</v>
      </c>
      <c r="AW106" s="3">
        <f t="shared" si="33"/>
        <v>16088105.515384618</v>
      </c>
      <c r="AX106" s="3">
        <f t="shared" si="33"/>
        <v>16174049.284615388</v>
      </c>
      <c r="AY106" s="3">
        <f t="shared" si="33"/>
        <v>16231344.74615385</v>
      </c>
      <c r="AZ106" s="3">
        <f t="shared" si="33"/>
        <v>16259991.900000004</v>
      </c>
      <c r="BA106" s="3">
        <f t="shared" si="33"/>
        <v>16259991.900000004</v>
      </c>
      <c r="BB106" s="3">
        <f t="shared" si="33"/>
        <v>16259991.900000004</v>
      </c>
      <c r="BC106" s="3">
        <f t="shared" si="33"/>
        <v>16259991.900000004</v>
      </c>
      <c r="BD106" s="3">
        <f t="shared" si="33"/>
        <v>16259991.900000004</v>
      </c>
      <c r="BE106" s="3">
        <f t="shared" si="33"/>
        <v>16259991.900000004</v>
      </c>
      <c r="BF106" s="3">
        <f t="shared" si="33"/>
        <v>16259991.900000004</v>
      </c>
      <c r="BG106" s="3">
        <f t="shared" si="33"/>
        <v>16259991.900000004</v>
      </c>
      <c r="BH106" s="3">
        <f t="shared" si="33"/>
        <v>16259991.900000004</v>
      </c>
      <c r="BI106" s="3">
        <f t="shared" si="33"/>
        <v>16259991.900000004</v>
      </c>
      <c r="BJ106" s="3">
        <f t="shared" si="33"/>
        <v>16259991.900000004</v>
      </c>
      <c r="BK106" s="3">
        <f t="shared" si="33"/>
        <v>16259991.900000004</v>
      </c>
      <c r="BL106" s="3">
        <f t="shared" si="33"/>
        <v>16259991.900000004</v>
      </c>
      <c r="BM106" s="3">
        <f t="shared" si="33"/>
        <v>16259991.900000004</v>
      </c>
      <c r="BN106" s="3">
        <f t="shared" si="33"/>
        <v>16259991.900000004</v>
      </c>
      <c r="BO106" s="3">
        <f t="shared" si="33"/>
        <v>16259991.900000004</v>
      </c>
      <c r="BP106" s="3">
        <f t="shared" si="33"/>
        <v>16259991.900000004</v>
      </c>
      <c r="BQ106" s="3">
        <f t="shared" si="33"/>
        <v>16259991.900000004</v>
      </c>
      <c r="BR106" s="3">
        <f t="shared" si="33"/>
        <v>16259991.900000004</v>
      </c>
      <c r="BS106" s="3">
        <f t="shared" si="33"/>
        <v>16259991.900000004</v>
      </c>
    </row>
    <row r="107" spans="1:71" x14ac:dyDescent="0.35">
      <c r="A107" s="15" t="str">
        <f t="shared" si="31"/>
        <v>Standard Close</v>
      </c>
      <c r="B107" s="15" t="str">
        <f t="shared" si="31"/>
        <v>NEW-13543.10</v>
      </c>
      <c r="C107" s="15" t="str">
        <f t="shared" si="31"/>
        <v>Base Rates</v>
      </c>
      <c r="D107" s="15" t="str">
        <f t="shared" si="31"/>
        <v>ED-Distribution-Substation-Relay, Control &amp; RTU</v>
      </c>
      <c r="E107" s="15" t="str">
        <f t="shared" si="31"/>
        <v>D</v>
      </c>
      <c r="F107" s="15" t="str">
        <f t="shared" si="31"/>
        <v>NEW-13543</v>
      </c>
      <c r="G107" s="15" t="str">
        <f t="shared" si="31"/>
        <v>open</v>
      </c>
      <c r="H107" s="15" t="str">
        <f t="shared" si="31"/>
        <v>Electric Distribution Plant</v>
      </c>
      <c r="I107" s="15" t="str">
        <f t="shared" si="31"/>
        <v>Transmission Substation</v>
      </c>
      <c r="J107" s="15" t="str">
        <f t="shared" si="31"/>
        <v>497T-CR 672 SUBSTATION</v>
      </c>
      <c r="K107" s="16">
        <f>SUM($K65:K65)/13</f>
        <v>0</v>
      </c>
      <c r="L107" s="16">
        <f>SUM($K65:L65)/13</f>
        <v>0</v>
      </c>
      <c r="M107" s="16">
        <f>SUM($K65:M65)/13</f>
        <v>0</v>
      </c>
      <c r="N107" s="16">
        <f>SUM($K65:N65)/13</f>
        <v>0</v>
      </c>
      <c r="O107" s="16">
        <f>SUM($K65:O65)/13</f>
        <v>0</v>
      </c>
      <c r="P107" s="16">
        <f>SUM($K65:P65)/13</f>
        <v>0</v>
      </c>
      <c r="Q107" s="16">
        <f>SUM($K65:Q65)/13</f>
        <v>0</v>
      </c>
      <c r="R107" s="16">
        <f>SUM($K65:R65)/13</f>
        <v>0</v>
      </c>
      <c r="S107" s="16">
        <f>SUM($K65:S65)/13</f>
        <v>0</v>
      </c>
      <c r="T107" s="16">
        <f>SUM($K65:T65)/13</f>
        <v>0</v>
      </c>
      <c r="U107" s="16">
        <f>SUM($K65:U65)/13</f>
        <v>0</v>
      </c>
      <c r="V107" s="16">
        <f>SUM($K65:V65)/13</f>
        <v>0</v>
      </c>
      <c r="W107" s="16">
        <f t="shared" ref="W107:BS112" si="34">SUM(K65:W65)/13</f>
        <v>0</v>
      </c>
      <c r="X107" s="16">
        <f t="shared" si="34"/>
        <v>0</v>
      </c>
      <c r="Y107" s="16">
        <f t="shared" si="34"/>
        <v>0</v>
      </c>
      <c r="Z107" s="16">
        <f t="shared" si="34"/>
        <v>0</v>
      </c>
      <c r="AA107" s="16">
        <f t="shared" si="34"/>
        <v>0</v>
      </c>
      <c r="AB107" s="16">
        <f t="shared" si="34"/>
        <v>193370.48846153848</v>
      </c>
      <c r="AC107" s="16">
        <f t="shared" si="34"/>
        <v>389131.28461538465</v>
      </c>
      <c r="AD107" s="16">
        <f t="shared" si="34"/>
        <v>587282.38846153847</v>
      </c>
      <c r="AE107" s="16">
        <f t="shared" si="34"/>
        <v>787823.8</v>
      </c>
      <c r="AF107" s="16">
        <f t="shared" si="34"/>
        <v>990755.51923076925</v>
      </c>
      <c r="AG107" s="16">
        <f t="shared" si="34"/>
        <v>1196077.5461538462</v>
      </c>
      <c r="AH107" s="16">
        <f t="shared" si="34"/>
        <v>1403789.8807692307</v>
      </c>
      <c r="AI107" s="16">
        <f t="shared" si="34"/>
        <v>1613892.5230769231</v>
      </c>
      <c r="AJ107" s="3">
        <f t="shared" si="34"/>
        <v>1826448.5500000003</v>
      </c>
      <c r="AK107" s="3">
        <f t="shared" si="34"/>
        <v>2041457.9615384617</v>
      </c>
      <c r="AL107" s="3">
        <f t="shared" si="34"/>
        <v>2258920.7576923082</v>
      </c>
      <c r="AM107" s="3">
        <f t="shared" si="34"/>
        <v>2478836.9384615389</v>
      </c>
      <c r="AN107" s="3">
        <f t="shared" si="34"/>
        <v>2701206.5038461541</v>
      </c>
      <c r="AO107" s="3">
        <f t="shared" si="34"/>
        <v>2730205.5807692311</v>
      </c>
      <c r="AP107" s="3">
        <f t="shared" si="34"/>
        <v>2756814.3500000006</v>
      </c>
      <c r="AQ107" s="3">
        <f t="shared" si="34"/>
        <v>2781032.8115384621</v>
      </c>
      <c r="AR107" s="3">
        <f t="shared" si="34"/>
        <v>2802860.9653846156</v>
      </c>
      <c r="AS107" s="3">
        <f t="shared" si="34"/>
        <v>2822298.8115384621</v>
      </c>
      <c r="AT107" s="3">
        <f t="shared" si="34"/>
        <v>2839346.3500000006</v>
      </c>
      <c r="AU107" s="3">
        <f t="shared" si="34"/>
        <v>2854003.5807692315</v>
      </c>
      <c r="AV107" s="3">
        <f t="shared" si="34"/>
        <v>2866270.5038461545</v>
      </c>
      <c r="AW107" s="3">
        <f t="shared" si="34"/>
        <v>2876084.042307693</v>
      </c>
      <c r="AX107" s="3">
        <f t="shared" si="34"/>
        <v>2883444.196153847</v>
      </c>
      <c r="AY107" s="3">
        <f t="shared" si="34"/>
        <v>2888350.9653846165</v>
      </c>
      <c r="AZ107" s="3">
        <f t="shared" si="34"/>
        <v>2890804.350000001</v>
      </c>
      <c r="BA107" s="3">
        <f t="shared" si="34"/>
        <v>2890804.350000001</v>
      </c>
      <c r="BB107" s="3">
        <f t="shared" si="34"/>
        <v>2890804.350000001</v>
      </c>
      <c r="BC107" s="3">
        <f t="shared" si="34"/>
        <v>2890804.350000001</v>
      </c>
      <c r="BD107" s="3">
        <f t="shared" si="34"/>
        <v>2890804.350000001</v>
      </c>
      <c r="BE107" s="3">
        <f t="shared" si="34"/>
        <v>2890804.350000001</v>
      </c>
      <c r="BF107" s="3">
        <f t="shared" si="34"/>
        <v>2890804.350000001</v>
      </c>
      <c r="BG107" s="3">
        <f t="shared" si="34"/>
        <v>2890804.350000001</v>
      </c>
      <c r="BH107" s="3">
        <f t="shared" si="34"/>
        <v>2890804.350000001</v>
      </c>
      <c r="BI107" s="3">
        <f t="shared" si="34"/>
        <v>2890804.350000001</v>
      </c>
      <c r="BJ107" s="3">
        <f t="shared" si="34"/>
        <v>2890804.350000001</v>
      </c>
      <c r="BK107" s="3">
        <f t="shared" si="34"/>
        <v>2890804.350000001</v>
      </c>
      <c r="BL107" s="3">
        <f t="shared" si="34"/>
        <v>2890804.350000001</v>
      </c>
      <c r="BM107" s="3">
        <f t="shared" si="34"/>
        <v>2890804.350000001</v>
      </c>
      <c r="BN107" s="3">
        <f t="shared" si="34"/>
        <v>2890804.350000001</v>
      </c>
      <c r="BO107" s="3">
        <f t="shared" si="34"/>
        <v>2890804.350000001</v>
      </c>
      <c r="BP107" s="3">
        <f t="shared" si="34"/>
        <v>2890804.350000001</v>
      </c>
      <c r="BQ107" s="3">
        <f t="shared" si="34"/>
        <v>2890804.350000001</v>
      </c>
      <c r="BR107" s="3">
        <f t="shared" si="34"/>
        <v>2890804.350000001</v>
      </c>
      <c r="BS107" s="3">
        <f t="shared" si="34"/>
        <v>2890804.350000001</v>
      </c>
    </row>
    <row r="108" spans="1:71" x14ac:dyDescent="0.35">
      <c r="A108" s="15" t="str">
        <f t="shared" si="31"/>
        <v>Standard Close</v>
      </c>
      <c r="B108" s="15" t="str">
        <f t="shared" si="31"/>
        <v>NEW-13543.11</v>
      </c>
      <c r="C108" s="15" t="str">
        <f t="shared" si="31"/>
        <v>Base Rates</v>
      </c>
      <c r="D108" s="15" t="str">
        <f t="shared" si="31"/>
        <v>ED-Distribution-Substation-Relay, Control &amp; RTU</v>
      </c>
      <c r="E108" s="15" t="str">
        <f t="shared" si="31"/>
        <v>D</v>
      </c>
      <c r="F108" s="15" t="str">
        <f t="shared" si="31"/>
        <v>NEW-13543</v>
      </c>
      <c r="G108" s="15" t="str">
        <f t="shared" si="31"/>
        <v>open</v>
      </c>
      <c r="H108" s="15" t="str">
        <f t="shared" si="31"/>
        <v>Electric Distribution Plant</v>
      </c>
      <c r="I108" s="15" t="str">
        <f t="shared" si="31"/>
        <v>Distribution Substation</v>
      </c>
      <c r="J108" s="15" t="str">
        <f t="shared" si="31"/>
        <v>262D-BELL SHOALS</v>
      </c>
      <c r="K108" s="16">
        <f>SUM($K66:K66)/13</f>
        <v>0</v>
      </c>
      <c r="L108" s="16">
        <f>SUM($K66:L66)/13</f>
        <v>0</v>
      </c>
      <c r="M108" s="16">
        <f>SUM($K66:M66)/13</f>
        <v>0</v>
      </c>
      <c r="N108" s="16">
        <f>SUM($K66:N66)/13</f>
        <v>0</v>
      </c>
      <c r="O108" s="16">
        <f>SUM($K66:O66)/13</f>
        <v>0</v>
      </c>
      <c r="P108" s="16">
        <f>SUM($K66:P66)/13</f>
        <v>0</v>
      </c>
      <c r="Q108" s="16">
        <f>SUM($K66:Q66)/13</f>
        <v>0</v>
      </c>
      <c r="R108" s="16">
        <f>SUM($K66:R66)/13</f>
        <v>0</v>
      </c>
      <c r="S108" s="16">
        <f>SUM($K66:S66)/13</f>
        <v>0</v>
      </c>
      <c r="T108" s="16">
        <f>SUM($K66:T66)/13</f>
        <v>0</v>
      </c>
      <c r="U108" s="16">
        <f>SUM($K66:U66)/13</f>
        <v>0</v>
      </c>
      <c r="V108" s="16">
        <f>SUM($K66:V66)/13</f>
        <v>0</v>
      </c>
      <c r="W108" s="16">
        <f t="shared" si="34"/>
        <v>0</v>
      </c>
      <c r="X108" s="16">
        <f t="shared" si="34"/>
        <v>0</v>
      </c>
      <c r="Y108" s="16">
        <f t="shared" si="34"/>
        <v>0</v>
      </c>
      <c r="Z108" s="16">
        <f t="shared" si="34"/>
        <v>0</v>
      </c>
      <c r="AA108" s="16">
        <f t="shared" si="34"/>
        <v>0</v>
      </c>
      <c r="AB108" s="16">
        <f t="shared" si="34"/>
        <v>39649.956153846157</v>
      </c>
      <c r="AC108" s="16">
        <f t="shared" si="34"/>
        <v>79777.835384615377</v>
      </c>
      <c r="AD108" s="16">
        <f t="shared" si="34"/>
        <v>120383.63769230769</v>
      </c>
      <c r="AE108" s="16">
        <f t="shared" si="34"/>
        <v>161467.36307692307</v>
      </c>
      <c r="AF108" s="16">
        <f t="shared" si="34"/>
        <v>203029.01153846149</v>
      </c>
      <c r="AG108" s="16">
        <f t="shared" si="34"/>
        <v>245068.58307692301</v>
      </c>
      <c r="AH108" s="16">
        <f t="shared" si="34"/>
        <v>287586.07769230759</v>
      </c>
      <c r="AI108" s="16">
        <f t="shared" si="34"/>
        <v>330581.49538461526</v>
      </c>
      <c r="AJ108" s="3">
        <f t="shared" si="34"/>
        <v>374067.60538461525</v>
      </c>
      <c r="AK108" s="3">
        <f t="shared" si="34"/>
        <v>418044.40769230755</v>
      </c>
      <c r="AL108" s="3">
        <f t="shared" si="34"/>
        <v>462511.9023076921</v>
      </c>
      <c r="AM108" s="3">
        <f t="shared" si="34"/>
        <v>507470.08923076902</v>
      </c>
      <c r="AN108" s="3">
        <f t="shared" si="34"/>
        <v>552918.9684615382</v>
      </c>
      <c r="AO108" s="3">
        <f t="shared" si="34"/>
        <v>558717.89153846132</v>
      </c>
      <c r="AP108" s="3">
        <f t="shared" si="34"/>
        <v>564038.89153846132</v>
      </c>
      <c r="AQ108" s="3">
        <f t="shared" si="34"/>
        <v>568881.9684615382</v>
      </c>
      <c r="AR108" s="3">
        <f t="shared" si="34"/>
        <v>573247.12230769207</v>
      </c>
      <c r="AS108" s="3">
        <f t="shared" si="34"/>
        <v>577134.35307692282</v>
      </c>
      <c r="AT108" s="3">
        <f t="shared" si="34"/>
        <v>580543.66076923057</v>
      </c>
      <c r="AU108" s="3">
        <f t="shared" si="34"/>
        <v>583475.04538461519</v>
      </c>
      <c r="AV108" s="3">
        <f t="shared" si="34"/>
        <v>585928.5069230767</v>
      </c>
      <c r="AW108" s="3">
        <f t="shared" si="34"/>
        <v>587891.27615384595</v>
      </c>
      <c r="AX108" s="3">
        <f t="shared" si="34"/>
        <v>589363.35307692282</v>
      </c>
      <c r="AY108" s="3">
        <f t="shared" si="34"/>
        <v>590344.73769230745</v>
      </c>
      <c r="AZ108" s="3">
        <f t="shared" si="34"/>
        <v>590835.42999999982</v>
      </c>
      <c r="BA108" s="3">
        <f t="shared" si="34"/>
        <v>590835.42999999982</v>
      </c>
      <c r="BB108" s="3">
        <f t="shared" si="34"/>
        <v>590835.42999999982</v>
      </c>
      <c r="BC108" s="3">
        <f t="shared" si="34"/>
        <v>590835.42999999982</v>
      </c>
      <c r="BD108" s="3">
        <f t="shared" si="34"/>
        <v>590835.42999999982</v>
      </c>
      <c r="BE108" s="3">
        <f t="shared" si="34"/>
        <v>590835.42999999982</v>
      </c>
      <c r="BF108" s="3">
        <f t="shared" si="34"/>
        <v>590835.42999999982</v>
      </c>
      <c r="BG108" s="3">
        <f t="shared" si="34"/>
        <v>590835.42999999982</v>
      </c>
      <c r="BH108" s="3">
        <f t="shared" si="34"/>
        <v>590835.42999999982</v>
      </c>
      <c r="BI108" s="3">
        <f t="shared" si="34"/>
        <v>590835.42999999982</v>
      </c>
      <c r="BJ108" s="3">
        <f t="shared" si="34"/>
        <v>590835.42999999982</v>
      </c>
      <c r="BK108" s="3">
        <f t="shared" si="34"/>
        <v>590835.42999999982</v>
      </c>
      <c r="BL108" s="3">
        <f t="shared" si="34"/>
        <v>590835.42999999982</v>
      </c>
      <c r="BM108" s="3">
        <f t="shared" si="34"/>
        <v>590835.42999999982</v>
      </c>
      <c r="BN108" s="3">
        <f t="shared" si="34"/>
        <v>590835.42999999982</v>
      </c>
      <c r="BO108" s="3">
        <f t="shared" si="34"/>
        <v>590835.42999999982</v>
      </c>
      <c r="BP108" s="3">
        <f t="shared" si="34"/>
        <v>590835.42999999982</v>
      </c>
      <c r="BQ108" s="3">
        <f t="shared" si="34"/>
        <v>590835.42999999982</v>
      </c>
      <c r="BR108" s="3">
        <f t="shared" si="34"/>
        <v>590835.42999999982</v>
      </c>
      <c r="BS108" s="3">
        <f t="shared" si="34"/>
        <v>590835.42999999982</v>
      </c>
    </row>
    <row r="109" spans="1:71" x14ac:dyDescent="0.35">
      <c r="A109" s="15" t="str">
        <f t="shared" si="31"/>
        <v>Standard Close</v>
      </c>
      <c r="B109" s="15" t="str">
        <f t="shared" si="31"/>
        <v>NEW-13543.12</v>
      </c>
      <c r="C109" s="15" t="str">
        <f t="shared" si="31"/>
        <v>Base Rates</v>
      </c>
      <c r="D109" s="15" t="str">
        <f t="shared" si="31"/>
        <v>ELECTRIC DELIVERY</v>
      </c>
      <c r="E109" s="15" t="str">
        <f t="shared" si="31"/>
        <v>T</v>
      </c>
      <c r="F109" s="15" t="str">
        <f t="shared" si="31"/>
        <v>NEW-13543</v>
      </c>
      <c r="G109" s="15" t="str">
        <f t="shared" si="31"/>
        <v>open</v>
      </c>
      <c r="H109" s="15" t="str">
        <f t="shared" si="31"/>
        <v>Electric Transmission Plant</v>
      </c>
      <c r="I109" s="15" t="str">
        <f t="shared" si="31"/>
        <v>Transmission Lines</v>
      </c>
      <c r="J109" s="15" t="str">
        <f t="shared" si="31"/>
        <v>69 KV TRANS LINES</v>
      </c>
      <c r="K109" s="16">
        <f>SUM($K67:K67)/13</f>
        <v>0</v>
      </c>
      <c r="L109" s="16">
        <f>SUM($K67:L67)/13</f>
        <v>0</v>
      </c>
      <c r="M109" s="16">
        <f>SUM($K67:M67)/13</f>
        <v>0</v>
      </c>
      <c r="N109" s="16">
        <f>SUM($K67:N67)/13</f>
        <v>0</v>
      </c>
      <c r="O109" s="16">
        <f>SUM($K67:O67)/13</f>
        <v>0</v>
      </c>
      <c r="P109" s="16">
        <f>SUM($K67:P67)/13</f>
        <v>0</v>
      </c>
      <c r="Q109" s="16">
        <f>SUM($K67:Q67)/13</f>
        <v>0</v>
      </c>
      <c r="R109" s="16">
        <f>SUM($K67:R67)/13</f>
        <v>0</v>
      </c>
      <c r="S109" s="16">
        <f>SUM($K67:S67)/13</f>
        <v>0</v>
      </c>
      <c r="T109" s="16">
        <f>SUM($K67:T67)/13</f>
        <v>0</v>
      </c>
      <c r="U109" s="16">
        <f>SUM($K67:U67)/13</f>
        <v>0</v>
      </c>
      <c r="V109" s="16">
        <f>SUM($K67:V67)/13</f>
        <v>0</v>
      </c>
      <c r="W109" s="16">
        <f t="shared" si="34"/>
        <v>0</v>
      </c>
      <c r="X109" s="16">
        <f t="shared" si="34"/>
        <v>0</v>
      </c>
      <c r="Y109" s="16">
        <f t="shared" si="34"/>
        <v>0</v>
      </c>
      <c r="Z109" s="16">
        <f t="shared" si="34"/>
        <v>0</v>
      </c>
      <c r="AA109" s="16">
        <f t="shared" si="34"/>
        <v>0</v>
      </c>
      <c r="AB109" s="16">
        <f t="shared" si="34"/>
        <v>0</v>
      </c>
      <c r="AC109" s="16">
        <f t="shared" si="34"/>
        <v>0</v>
      </c>
      <c r="AD109" s="16">
        <f t="shared" si="34"/>
        <v>0</v>
      </c>
      <c r="AE109" s="16">
        <f t="shared" si="34"/>
        <v>0</v>
      </c>
      <c r="AF109" s="16">
        <f t="shared" si="34"/>
        <v>0</v>
      </c>
      <c r="AG109" s="16">
        <f t="shared" si="34"/>
        <v>0</v>
      </c>
      <c r="AH109" s="16">
        <f t="shared" si="34"/>
        <v>0</v>
      </c>
      <c r="AI109" s="16">
        <f t="shared" si="34"/>
        <v>0</v>
      </c>
      <c r="AJ109" s="3">
        <f t="shared" si="34"/>
        <v>0</v>
      </c>
      <c r="AK109" s="3">
        <f t="shared" si="34"/>
        <v>0</v>
      </c>
      <c r="AL109" s="3">
        <f t="shared" si="34"/>
        <v>0</v>
      </c>
      <c r="AM109" s="3">
        <f t="shared" si="34"/>
        <v>0</v>
      </c>
      <c r="AN109" s="3">
        <f t="shared" si="34"/>
        <v>29555.79</v>
      </c>
      <c r="AO109" s="3">
        <f t="shared" si="34"/>
        <v>59111.58</v>
      </c>
      <c r="AP109" s="3">
        <f t="shared" si="34"/>
        <v>88667.37000000001</v>
      </c>
      <c r="AQ109" s="3">
        <f t="shared" si="34"/>
        <v>118223.16</v>
      </c>
      <c r="AR109" s="3">
        <f t="shared" si="34"/>
        <v>147778.95000000001</v>
      </c>
      <c r="AS109" s="3">
        <f t="shared" si="34"/>
        <v>177334.74000000002</v>
      </c>
      <c r="AT109" s="3">
        <f t="shared" si="34"/>
        <v>206890.53</v>
      </c>
      <c r="AU109" s="3">
        <f t="shared" si="34"/>
        <v>236446.32</v>
      </c>
      <c r="AV109" s="3">
        <f t="shared" si="34"/>
        <v>266002.11</v>
      </c>
      <c r="AW109" s="3">
        <f t="shared" si="34"/>
        <v>295557.90000000002</v>
      </c>
      <c r="AX109" s="3">
        <f t="shared" si="34"/>
        <v>325113.69000000006</v>
      </c>
      <c r="AY109" s="3">
        <f t="shared" si="34"/>
        <v>354669.48000000004</v>
      </c>
      <c r="AZ109" s="3">
        <f t="shared" si="34"/>
        <v>384225.26999999996</v>
      </c>
      <c r="BA109" s="3">
        <f t="shared" si="34"/>
        <v>384225.26999999996</v>
      </c>
      <c r="BB109" s="3">
        <f t="shared" si="34"/>
        <v>384225.26999999996</v>
      </c>
      <c r="BC109" s="3">
        <f t="shared" si="34"/>
        <v>384225.26999999996</v>
      </c>
      <c r="BD109" s="3">
        <f t="shared" si="34"/>
        <v>384225.26999999996</v>
      </c>
      <c r="BE109" s="3">
        <f t="shared" si="34"/>
        <v>384225.26999999996</v>
      </c>
      <c r="BF109" s="3">
        <f t="shared" si="34"/>
        <v>384225.26999999996</v>
      </c>
      <c r="BG109" s="3">
        <f t="shared" si="34"/>
        <v>384225.26999999996</v>
      </c>
      <c r="BH109" s="3">
        <f t="shared" si="34"/>
        <v>384225.26999999996</v>
      </c>
      <c r="BI109" s="3">
        <f t="shared" si="34"/>
        <v>384225.26999999996</v>
      </c>
      <c r="BJ109" s="3">
        <f t="shared" si="34"/>
        <v>384225.26999999996</v>
      </c>
      <c r="BK109" s="3">
        <f t="shared" si="34"/>
        <v>384225.26999999996</v>
      </c>
      <c r="BL109" s="3">
        <f t="shared" si="34"/>
        <v>384225.26999999996</v>
      </c>
      <c r="BM109" s="3">
        <f t="shared" si="34"/>
        <v>384225.26999999996</v>
      </c>
      <c r="BN109" s="3">
        <f t="shared" si="34"/>
        <v>384225.26999999996</v>
      </c>
      <c r="BO109" s="3">
        <f t="shared" si="34"/>
        <v>384225.26999999996</v>
      </c>
      <c r="BP109" s="3">
        <f t="shared" si="34"/>
        <v>384225.26999999996</v>
      </c>
      <c r="BQ109" s="3">
        <f t="shared" si="34"/>
        <v>384225.26999999996</v>
      </c>
      <c r="BR109" s="3">
        <f t="shared" si="34"/>
        <v>384225.26999999996</v>
      </c>
      <c r="BS109" s="3">
        <f t="shared" si="34"/>
        <v>384225.26999999996</v>
      </c>
    </row>
    <row r="110" spans="1:71" x14ac:dyDescent="0.35">
      <c r="A110" s="15" t="str">
        <f t="shared" si="31"/>
        <v>Standard Close</v>
      </c>
      <c r="B110" s="15" t="str">
        <f t="shared" si="31"/>
        <v>NEW-13543.13</v>
      </c>
      <c r="C110" s="15" t="str">
        <f t="shared" si="31"/>
        <v>Base Rates</v>
      </c>
      <c r="D110" s="15" t="str">
        <f t="shared" si="31"/>
        <v>ELECTRIC DELIVERY</v>
      </c>
      <c r="E110" s="15" t="str">
        <f t="shared" si="31"/>
        <v>T</v>
      </c>
      <c r="F110" s="15" t="str">
        <f t="shared" si="31"/>
        <v>NEW-13543</v>
      </c>
      <c r="G110" s="15" t="str">
        <f t="shared" si="31"/>
        <v>open</v>
      </c>
      <c r="H110" s="15" t="str">
        <f t="shared" si="31"/>
        <v>Electric Transmission Plant</v>
      </c>
      <c r="I110" s="15" t="str">
        <f t="shared" si="31"/>
        <v>Transmission Lines</v>
      </c>
      <c r="J110" s="15" t="str">
        <f t="shared" si="31"/>
        <v>69 KV TRANS LINES</v>
      </c>
      <c r="K110" s="16">
        <f>SUM($K68:K68)/13</f>
        <v>0</v>
      </c>
      <c r="L110" s="16">
        <f>SUM($K68:L68)/13</f>
        <v>0</v>
      </c>
      <c r="M110" s="16">
        <f>SUM($K68:M68)/13</f>
        <v>0</v>
      </c>
      <c r="N110" s="16">
        <f>SUM($K68:N68)/13</f>
        <v>0</v>
      </c>
      <c r="O110" s="16">
        <f>SUM($K68:O68)/13</f>
        <v>0</v>
      </c>
      <c r="P110" s="16">
        <f>SUM($K68:P68)/13</f>
        <v>0</v>
      </c>
      <c r="Q110" s="16">
        <f>SUM($K68:Q68)/13</f>
        <v>0</v>
      </c>
      <c r="R110" s="16">
        <f>SUM($K68:R68)/13</f>
        <v>0</v>
      </c>
      <c r="S110" s="16">
        <f>SUM($K68:S68)/13</f>
        <v>0</v>
      </c>
      <c r="T110" s="16">
        <f>SUM($K68:T68)/13</f>
        <v>0</v>
      </c>
      <c r="U110" s="16">
        <f>SUM($K68:U68)/13</f>
        <v>0</v>
      </c>
      <c r="V110" s="16">
        <f>SUM($K68:V68)/13</f>
        <v>0</v>
      </c>
      <c r="W110" s="16">
        <f t="shared" si="34"/>
        <v>0</v>
      </c>
      <c r="X110" s="16">
        <f t="shared" si="34"/>
        <v>0</v>
      </c>
      <c r="Y110" s="16">
        <f t="shared" si="34"/>
        <v>0</v>
      </c>
      <c r="Z110" s="16">
        <f t="shared" si="34"/>
        <v>0</v>
      </c>
      <c r="AA110" s="16">
        <f t="shared" si="34"/>
        <v>0</v>
      </c>
      <c r="AB110" s="16">
        <f t="shared" si="34"/>
        <v>0</v>
      </c>
      <c r="AC110" s="16">
        <f t="shared" si="34"/>
        <v>0</v>
      </c>
      <c r="AD110" s="16">
        <f t="shared" si="34"/>
        <v>0</v>
      </c>
      <c r="AE110" s="16">
        <f t="shared" si="34"/>
        <v>0</v>
      </c>
      <c r="AF110" s="16">
        <f t="shared" si="34"/>
        <v>0</v>
      </c>
      <c r="AG110" s="16">
        <f t="shared" si="34"/>
        <v>0</v>
      </c>
      <c r="AH110" s="16">
        <f t="shared" si="34"/>
        <v>0</v>
      </c>
      <c r="AI110" s="16">
        <f t="shared" si="34"/>
        <v>0</v>
      </c>
      <c r="AJ110" s="3">
        <f t="shared" si="34"/>
        <v>0</v>
      </c>
      <c r="AK110" s="3">
        <f t="shared" si="34"/>
        <v>0</v>
      </c>
      <c r="AL110" s="3">
        <f t="shared" si="34"/>
        <v>0</v>
      </c>
      <c r="AM110" s="3">
        <f t="shared" si="34"/>
        <v>0</v>
      </c>
      <c r="AN110" s="3">
        <f t="shared" si="34"/>
        <v>29555.790000000005</v>
      </c>
      <c r="AO110" s="3">
        <f t="shared" si="34"/>
        <v>59111.580000000009</v>
      </c>
      <c r="AP110" s="3">
        <f t="shared" si="34"/>
        <v>88667.370000000024</v>
      </c>
      <c r="AQ110" s="3">
        <f t="shared" si="34"/>
        <v>118223.16000000002</v>
      </c>
      <c r="AR110" s="3">
        <f t="shared" si="34"/>
        <v>147778.95000000001</v>
      </c>
      <c r="AS110" s="3">
        <f t="shared" si="34"/>
        <v>177334.74000000005</v>
      </c>
      <c r="AT110" s="3">
        <f t="shared" si="34"/>
        <v>206890.53000000006</v>
      </c>
      <c r="AU110" s="3">
        <f t="shared" si="34"/>
        <v>236446.32000000004</v>
      </c>
      <c r="AV110" s="3">
        <f t="shared" si="34"/>
        <v>266002.11000000004</v>
      </c>
      <c r="AW110" s="3">
        <f t="shared" si="34"/>
        <v>295557.90000000002</v>
      </c>
      <c r="AX110" s="3">
        <f t="shared" si="34"/>
        <v>325113.69000000006</v>
      </c>
      <c r="AY110" s="3">
        <f t="shared" si="34"/>
        <v>354669.4800000001</v>
      </c>
      <c r="AZ110" s="3">
        <f t="shared" si="34"/>
        <v>384225.27000000014</v>
      </c>
      <c r="BA110" s="3">
        <f t="shared" si="34"/>
        <v>384225.27000000014</v>
      </c>
      <c r="BB110" s="3">
        <f t="shared" si="34"/>
        <v>384225.27000000014</v>
      </c>
      <c r="BC110" s="3">
        <f t="shared" si="34"/>
        <v>384225.27000000014</v>
      </c>
      <c r="BD110" s="3">
        <f t="shared" si="34"/>
        <v>384225.27000000014</v>
      </c>
      <c r="BE110" s="3">
        <f t="shared" si="34"/>
        <v>384225.27000000014</v>
      </c>
      <c r="BF110" s="3">
        <f t="shared" si="34"/>
        <v>384225.27000000014</v>
      </c>
      <c r="BG110" s="3">
        <f t="shared" si="34"/>
        <v>384225.27000000014</v>
      </c>
      <c r="BH110" s="3">
        <f t="shared" si="34"/>
        <v>384225.27000000014</v>
      </c>
      <c r="BI110" s="3">
        <f t="shared" si="34"/>
        <v>384225.27000000014</v>
      </c>
      <c r="BJ110" s="3">
        <f t="shared" si="34"/>
        <v>384225.27000000014</v>
      </c>
      <c r="BK110" s="3">
        <f t="shared" si="34"/>
        <v>384225.27000000014</v>
      </c>
      <c r="BL110" s="3">
        <f t="shared" si="34"/>
        <v>384225.27000000014</v>
      </c>
      <c r="BM110" s="3">
        <f t="shared" si="34"/>
        <v>384225.27000000014</v>
      </c>
      <c r="BN110" s="3">
        <f t="shared" si="34"/>
        <v>384225.27000000014</v>
      </c>
      <c r="BO110" s="3">
        <f t="shared" si="34"/>
        <v>384225.27000000014</v>
      </c>
      <c r="BP110" s="3">
        <f t="shared" si="34"/>
        <v>384225.27000000014</v>
      </c>
      <c r="BQ110" s="3">
        <f t="shared" si="34"/>
        <v>384225.27000000014</v>
      </c>
      <c r="BR110" s="3">
        <f t="shared" si="34"/>
        <v>384225.27000000014</v>
      </c>
      <c r="BS110" s="3">
        <f t="shared" si="34"/>
        <v>384225.27000000014</v>
      </c>
    </row>
    <row r="111" spans="1:71" x14ac:dyDescent="0.35">
      <c r="A111" s="15" t="str">
        <f t="shared" si="31"/>
        <v>Standard Close</v>
      </c>
      <c r="B111" s="15" t="str">
        <f t="shared" si="31"/>
        <v>NEW-13543.14</v>
      </c>
      <c r="C111" s="15" t="str">
        <f t="shared" si="31"/>
        <v>Base Rates</v>
      </c>
      <c r="D111" s="15" t="str">
        <f t="shared" si="31"/>
        <v>ELECTRIC DELIVERY</v>
      </c>
      <c r="E111" s="15" t="str">
        <f t="shared" si="31"/>
        <v>T</v>
      </c>
      <c r="F111" s="15" t="str">
        <f t="shared" si="31"/>
        <v>NEW-13543</v>
      </c>
      <c r="G111" s="15" t="str">
        <f t="shared" si="31"/>
        <v>open</v>
      </c>
      <c r="H111" s="15" t="str">
        <f t="shared" si="31"/>
        <v>Electric Transmission Plant</v>
      </c>
      <c r="I111" s="15" t="str">
        <f t="shared" si="31"/>
        <v>Transmission Lines</v>
      </c>
      <c r="J111" s="15" t="str">
        <f t="shared" si="31"/>
        <v>69 KV TRANS LINES</v>
      </c>
      <c r="K111" s="16">
        <f>SUM($K69:K69)/13</f>
        <v>0</v>
      </c>
      <c r="L111" s="16">
        <f>SUM($K69:L69)/13</f>
        <v>0</v>
      </c>
      <c r="M111" s="16">
        <f>SUM($K69:M69)/13</f>
        <v>0</v>
      </c>
      <c r="N111" s="16">
        <f>SUM($K69:N69)/13</f>
        <v>0</v>
      </c>
      <c r="O111" s="16">
        <f>SUM($K69:O69)/13</f>
        <v>0</v>
      </c>
      <c r="P111" s="16">
        <f>SUM($K69:P69)/13</f>
        <v>0</v>
      </c>
      <c r="Q111" s="16">
        <f>SUM($K69:Q69)/13</f>
        <v>0</v>
      </c>
      <c r="R111" s="16">
        <f>SUM($K69:R69)/13</f>
        <v>0</v>
      </c>
      <c r="S111" s="16">
        <f>SUM($K69:S69)/13</f>
        <v>0</v>
      </c>
      <c r="T111" s="16">
        <f>SUM($K69:T69)/13</f>
        <v>0</v>
      </c>
      <c r="U111" s="16">
        <f>SUM($K69:U69)/13</f>
        <v>0</v>
      </c>
      <c r="V111" s="16">
        <f>SUM($K69:V69)/13</f>
        <v>0</v>
      </c>
      <c r="W111" s="16">
        <f t="shared" si="34"/>
        <v>0</v>
      </c>
      <c r="X111" s="16">
        <f t="shared" si="34"/>
        <v>0</v>
      </c>
      <c r="Y111" s="16">
        <f t="shared" si="34"/>
        <v>0</v>
      </c>
      <c r="Z111" s="16">
        <f t="shared" si="34"/>
        <v>0</v>
      </c>
      <c r="AA111" s="16">
        <f t="shared" si="34"/>
        <v>0</v>
      </c>
      <c r="AB111" s="16">
        <f t="shared" si="34"/>
        <v>0</v>
      </c>
      <c r="AC111" s="16">
        <f t="shared" si="34"/>
        <v>0</v>
      </c>
      <c r="AD111" s="16">
        <f t="shared" si="34"/>
        <v>0</v>
      </c>
      <c r="AE111" s="16">
        <f t="shared" si="34"/>
        <v>0</v>
      </c>
      <c r="AF111" s="16">
        <f t="shared" si="34"/>
        <v>0</v>
      </c>
      <c r="AG111" s="16">
        <f t="shared" si="34"/>
        <v>0</v>
      </c>
      <c r="AH111" s="16">
        <f t="shared" si="34"/>
        <v>0</v>
      </c>
      <c r="AI111" s="16">
        <f t="shared" si="34"/>
        <v>0</v>
      </c>
      <c r="AJ111" s="3">
        <f t="shared" si="34"/>
        <v>0</v>
      </c>
      <c r="AK111" s="3">
        <f t="shared" si="34"/>
        <v>0</v>
      </c>
      <c r="AL111" s="3">
        <f t="shared" si="34"/>
        <v>0</v>
      </c>
      <c r="AM111" s="3">
        <f t="shared" si="34"/>
        <v>0</v>
      </c>
      <c r="AN111" s="3">
        <f t="shared" si="34"/>
        <v>29555.79</v>
      </c>
      <c r="AO111" s="3">
        <f t="shared" si="34"/>
        <v>59111.58</v>
      </c>
      <c r="AP111" s="3">
        <f t="shared" si="34"/>
        <v>88667.37000000001</v>
      </c>
      <c r="AQ111" s="3">
        <f t="shared" si="34"/>
        <v>118223.16</v>
      </c>
      <c r="AR111" s="3">
        <f t="shared" si="34"/>
        <v>147778.95000000001</v>
      </c>
      <c r="AS111" s="3">
        <f t="shared" si="34"/>
        <v>177334.74000000002</v>
      </c>
      <c r="AT111" s="3">
        <f t="shared" si="34"/>
        <v>206890.53</v>
      </c>
      <c r="AU111" s="3">
        <f t="shared" si="34"/>
        <v>236446.32</v>
      </c>
      <c r="AV111" s="3">
        <f t="shared" si="34"/>
        <v>266002.11</v>
      </c>
      <c r="AW111" s="3">
        <f t="shared" si="34"/>
        <v>295557.90000000002</v>
      </c>
      <c r="AX111" s="3">
        <f t="shared" si="34"/>
        <v>325113.69000000006</v>
      </c>
      <c r="AY111" s="3">
        <f t="shared" si="34"/>
        <v>354669.48000000004</v>
      </c>
      <c r="AZ111" s="3">
        <f t="shared" si="34"/>
        <v>384225.26999999996</v>
      </c>
      <c r="BA111" s="3">
        <f t="shared" si="34"/>
        <v>384225.26999999996</v>
      </c>
      <c r="BB111" s="3">
        <f t="shared" si="34"/>
        <v>384225.26999999996</v>
      </c>
      <c r="BC111" s="3">
        <f t="shared" si="34"/>
        <v>384225.26999999996</v>
      </c>
      <c r="BD111" s="3">
        <f t="shared" si="34"/>
        <v>384225.26999999996</v>
      </c>
      <c r="BE111" s="3">
        <f t="shared" si="34"/>
        <v>384225.26999999996</v>
      </c>
      <c r="BF111" s="3">
        <f t="shared" si="34"/>
        <v>384225.26999999996</v>
      </c>
      <c r="BG111" s="3">
        <f t="shared" si="34"/>
        <v>384225.26999999996</v>
      </c>
      <c r="BH111" s="3">
        <f t="shared" si="34"/>
        <v>384225.26999999996</v>
      </c>
      <c r="BI111" s="3">
        <f t="shared" si="34"/>
        <v>384225.26999999996</v>
      </c>
      <c r="BJ111" s="3">
        <f t="shared" si="34"/>
        <v>384225.26999999996</v>
      </c>
      <c r="BK111" s="3">
        <f t="shared" si="34"/>
        <v>384225.26999999996</v>
      </c>
      <c r="BL111" s="3">
        <f t="shared" si="34"/>
        <v>384225.26999999996</v>
      </c>
      <c r="BM111" s="3">
        <f t="shared" si="34"/>
        <v>384225.26999999996</v>
      </c>
      <c r="BN111" s="3">
        <f t="shared" si="34"/>
        <v>384225.26999999996</v>
      </c>
      <c r="BO111" s="3">
        <f t="shared" si="34"/>
        <v>384225.26999999996</v>
      </c>
      <c r="BP111" s="3">
        <f t="shared" si="34"/>
        <v>384225.26999999996</v>
      </c>
      <c r="BQ111" s="3">
        <f t="shared" si="34"/>
        <v>384225.26999999996</v>
      </c>
      <c r="BR111" s="3">
        <f t="shared" si="34"/>
        <v>384225.26999999996</v>
      </c>
      <c r="BS111" s="3">
        <f t="shared" si="34"/>
        <v>384225.26999999996</v>
      </c>
    </row>
    <row r="112" spans="1:71" x14ac:dyDescent="0.35">
      <c r="A112" s="15" t="str">
        <f t="shared" si="31"/>
        <v>Standard Close</v>
      </c>
      <c r="B112" s="15" t="str">
        <f t="shared" si="31"/>
        <v>NEW-13543.15</v>
      </c>
      <c r="C112" s="15" t="str">
        <f t="shared" si="31"/>
        <v>Base Rates</v>
      </c>
      <c r="D112" s="15" t="str">
        <f t="shared" si="31"/>
        <v>ELECTRIC DELIVERY</v>
      </c>
      <c r="E112" s="15" t="str">
        <f t="shared" si="31"/>
        <v>T</v>
      </c>
      <c r="F112" s="15" t="str">
        <f t="shared" si="31"/>
        <v>NEW-13543</v>
      </c>
      <c r="G112" s="15" t="str">
        <f t="shared" si="31"/>
        <v>open</v>
      </c>
      <c r="H112" s="15" t="str">
        <f t="shared" si="31"/>
        <v>Electric Transmission Plant</v>
      </c>
      <c r="I112" s="15" t="str">
        <f t="shared" si="31"/>
        <v>Transmission Lines</v>
      </c>
      <c r="J112" s="15" t="str">
        <f t="shared" si="31"/>
        <v>69 KV TRANS LINES</v>
      </c>
      <c r="K112" s="16">
        <f>SUM($K70:K70)/13</f>
        <v>0</v>
      </c>
      <c r="L112" s="16">
        <f>SUM($K70:L70)/13</f>
        <v>0</v>
      </c>
      <c r="M112" s="16">
        <f>SUM($K70:M70)/13</f>
        <v>0</v>
      </c>
      <c r="N112" s="16">
        <f>SUM($K70:N70)/13</f>
        <v>0</v>
      </c>
      <c r="O112" s="16">
        <f>SUM($K70:O70)/13</f>
        <v>0</v>
      </c>
      <c r="P112" s="16">
        <f>SUM($K70:P70)/13</f>
        <v>0</v>
      </c>
      <c r="Q112" s="16">
        <f>SUM($K70:Q70)/13</f>
        <v>0</v>
      </c>
      <c r="R112" s="16">
        <f>SUM($K70:R70)/13</f>
        <v>0</v>
      </c>
      <c r="S112" s="16">
        <f>SUM($K70:S70)/13</f>
        <v>0</v>
      </c>
      <c r="T112" s="16">
        <f>SUM($K70:T70)/13</f>
        <v>0</v>
      </c>
      <c r="U112" s="16">
        <f>SUM($K70:U70)/13</f>
        <v>0</v>
      </c>
      <c r="V112" s="16">
        <f>SUM($K70:V70)/13</f>
        <v>0</v>
      </c>
      <c r="W112" s="16">
        <f t="shared" si="34"/>
        <v>0</v>
      </c>
      <c r="X112" s="16">
        <f t="shared" si="34"/>
        <v>0</v>
      </c>
      <c r="Y112" s="16">
        <f t="shared" si="34"/>
        <v>0</v>
      </c>
      <c r="Z112" s="16">
        <f t="shared" si="34"/>
        <v>0</v>
      </c>
      <c r="AA112" s="16">
        <f t="shared" si="34"/>
        <v>0</v>
      </c>
      <c r="AB112" s="16">
        <f t="shared" si="34"/>
        <v>0</v>
      </c>
      <c r="AC112" s="16">
        <f t="shared" si="34"/>
        <v>0</v>
      </c>
      <c r="AD112" s="16">
        <f t="shared" si="34"/>
        <v>0</v>
      </c>
      <c r="AE112" s="16">
        <f t="shared" si="34"/>
        <v>0</v>
      </c>
      <c r="AF112" s="16">
        <f t="shared" si="34"/>
        <v>0</v>
      </c>
      <c r="AG112" s="16">
        <f t="shared" ref="AG112:BS112" si="35">SUM(U70:AG70)/13</f>
        <v>0</v>
      </c>
      <c r="AH112" s="16">
        <f t="shared" si="35"/>
        <v>0</v>
      </c>
      <c r="AI112" s="16">
        <f t="shared" si="35"/>
        <v>0</v>
      </c>
      <c r="AJ112" s="3">
        <f t="shared" si="35"/>
        <v>0</v>
      </c>
      <c r="AK112" s="3">
        <f t="shared" si="35"/>
        <v>0</v>
      </c>
      <c r="AL112" s="3">
        <f t="shared" si="35"/>
        <v>0</v>
      </c>
      <c r="AM112" s="3">
        <f t="shared" si="35"/>
        <v>0</v>
      </c>
      <c r="AN112" s="3">
        <f t="shared" si="35"/>
        <v>29555.790000000005</v>
      </c>
      <c r="AO112" s="3">
        <f t="shared" si="35"/>
        <v>59111.580000000009</v>
      </c>
      <c r="AP112" s="3">
        <f t="shared" si="35"/>
        <v>88667.370000000024</v>
      </c>
      <c r="AQ112" s="3">
        <f t="shared" si="35"/>
        <v>118223.16000000002</v>
      </c>
      <c r="AR112" s="3">
        <f t="shared" si="35"/>
        <v>147778.95000000001</v>
      </c>
      <c r="AS112" s="3">
        <f t="shared" si="35"/>
        <v>177334.74000000005</v>
      </c>
      <c r="AT112" s="3">
        <f t="shared" si="35"/>
        <v>206890.53000000006</v>
      </c>
      <c r="AU112" s="3">
        <f t="shared" si="35"/>
        <v>236446.32000000004</v>
      </c>
      <c r="AV112" s="3">
        <f t="shared" si="35"/>
        <v>266002.11000000004</v>
      </c>
      <c r="AW112" s="3">
        <f t="shared" si="35"/>
        <v>295557.90000000002</v>
      </c>
      <c r="AX112" s="3">
        <f t="shared" si="35"/>
        <v>325113.69000000006</v>
      </c>
      <c r="AY112" s="3">
        <f t="shared" si="35"/>
        <v>354669.4800000001</v>
      </c>
      <c r="AZ112" s="3">
        <f t="shared" si="35"/>
        <v>384225.27000000014</v>
      </c>
      <c r="BA112" s="3">
        <f t="shared" si="35"/>
        <v>384225.27000000014</v>
      </c>
      <c r="BB112" s="3">
        <f t="shared" si="35"/>
        <v>384225.27000000014</v>
      </c>
      <c r="BC112" s="3">
        <f t="shared" si="35"/>
        <v>384225.27000000014</v>
      </c>
      <c r="BD112" s="3">
        <f t="shared" si="35"/>
        <v>384225.27000000014</v>
      </c>
      <c r="BE112" s="3">
        <f t="shared" si="35"/>
        <v>384225.27000000014</v>
      </c>
      <c r="BF112" s="3">
        <f t="shared" si="35"/>
        <v>384225.27000000014</v>
      </c>
      <c r="BG112" s="3">
        <f t="shared" si="35"/>
        <v>384225.27000000014</v>
      </c>
      <c r="BH112" s="3">
        <f t="shared" si="35"/>
        <v>384225.27000000014</v>
      </c>
      <c r="BI112" s="3">
        <f t="shared" si="35"/>
        <v>384225.27000000014</v>
      </c>
      <c r="BJ112" s="3">
        <f t="shared" si="35"/>
        <v>384225.27000000014</v>
      </c>
      <c r="BK112" s="3">
        <f t="shared" si="35"/>
        <v>384225.27000000014</v>
      </c>
      <c r="BL112" s="3">
        <f t="shared" si="35"/>
        <v>384225.27000000014</v>
      </c>
      <c r="BM112" s="3">
        <f t="shared" si="35"/>
        <v>384225.27000000014</v>
      </c>
      <c r="BN112" s="3">
        <f t="shared" si="35"/>
        <v>384225.27000000014</v>
      </c>
      <c r="BO112" s="3">
        <f t="shared" si="35"/>
        <v>384225.27000000014</v>
      </c>
      <c r="BP112" s="3">
        <f t="shared" si="35"/>
        <v>384225.27000000014</v>
      </c>
      <c r="BQ112" s="3">
        <f t="shared" si="35"/>
        <v>384225.27000000014</v>
      </c>
      <c r="BR112" s="3">
        <f t="shared" si="35"/>
        <v>384225.27000000014</v>
      </c>
      <c r="BS112" s="3">
        <f t="shared" si="35"/>
        <v>384225.27000000014</v>
      </c>
    </row>
    <row r="113" spans="1:71" x14ac:dyDescent="0.35">
      <c r="A113" s="15" t="str">
        <f t="shared" si="31"/>
        <v>Standard Close</v>
      </c>
      <c r="B113" s="15" t="str">
        <f t="shared" si="31"/>
        <v>NEW-13543.16</v>
      </c>
      <c r="C113" s="15" t="str">
        <f t="shared" si="31"/>
        <v>Base Rates</v>
      </c>
      <c r="D113" s="15" t="str">
        <f t="shared" si="31"/>
        <v>ED-Distribution-Substation-Relay, Control &amp; RTU</v>
      </c>
      <c r="E113" s="15" t="str">
        <f t="shared" si="31"/>
        <v>T</v>
      </c>
      <c r="F113" s="15" t="str">
        <f t="shared" si="31"/>
        <v>NEW-13543</v>
      </c>
      <c r="G113" s="15" t="str">
        <f t="shared" si="31"/>
        <v>open</v>
      </c>
      <c r="H113" s="15" t="str">
        <f t="shared" si="31"/>
        <v>Electric Transmission Plant</v>
      </c>
      <c r="I113" s="15" t="str">
        <f t="shared" si="31"/>
        <v>Transmission Substation</v>
      </c>
      <c r="J113" s="15" t="str">
        <f t="shared" si="31"/>
        <v>497T-CR 672 SUBSTATION</v>
      </c>
      <c r="K113" s="16">
        <f>SUM($K71:K71)/13</f>
        <v>0</v>
      </c>
      <c r="L113" s="16">
        <f>SUM($K71:L71)/13</f>
        <v>0</v>
      </c>
      <c r="M113" s="16">
        <f>SUM($K71:M71)/13</f>
        <v>0</v>
      </c>
      <c r="N113" s="16">
        <f>SUM($K71:N71)/13</f>
        <v>0</v>
      </c>
      <c r="O113" s="16">
        <f>SUM($K71:O71)/13</f>
        <v>0</v>
      </c>
      <c r="P113" s="16">
        <f>SUM($K71:P71)/13</f>
        <v>0</v>
      </c>
      <c r="Q113" s="16">
        <f>SUM($K71:Q71)/13</f>
        <v>0</v>
      </c>
      <c r="R113" s="16">
        <f>SUM($K71:R71)/13</f>
        <v>0</v>
      </c>
      <c r="S113" s="16">
        <f>SUM($K71:S71)/13</f>
        <v>0</v>
      </c>
      <c r="T113" s="16">
        <f>SUM($K71:T71)/13</f>
        <v>0</v>
      </c>
      <c r="U113" s="16">
        <f>SUM($K71:U71)/13</f>
        <v>0</v>
      </c>
      <c r="V113" s="16">
        <f>SUM($K71:V71)/13</f>
        <v>0</v>
      </c>
      <c r="W113" s="16">
        <f t="shared" ref="W113:BS118" si="36">SUM(K71:W71)/13</f>
        <v>0</v>
      </c>
      <c r="X113" s="16">
        <f t="shared" si="36"/>
        <v>0</v>
      </c>
      <c r="Y113" s="16">
        <f t="shared" si="36"/>
        <v>0</v>
      </c>
      <c r="Z113" s="16">
        <f t="shared" si="36"/>
        <v>0</v>
      </c>
      <c r="AA113" s="16">
        <f t="shared" si="36"/>
        <v>0</v>
      </c>
      <c r="AB113" s="16">
        <f t="shared" si="36"/>
        <v>104385.33923076921</v>
      </c>
      <c r="AC113" s="16">
        <f t="shared" si="36"/>
        <v>210045.60153846149</v>
      </c>
      <c r="AD113" s="16">
        <f t="shared" si="36"/>
        <v>316980.78692307684</v>
      </c>
      <c r="AE113" s="16">
        <f t="shared" si="36"/>
        <v>425190.89538461529</v>
      </c>
      <c r="AF113" s="16">
        <f t="shared" si="36"/>
        <v>534675.92692307686</v>
      </c>
      <c r="AG113" s="16">
        <f t="shared" si="36"/>
        <v>645435.88153846143</v>
      </c>
      <c r="AH113" s="16">
        <f t="shared" si="36"/>
        <v>757470.75923076912</v>
      </c>
      <c r="AI113" s="16">
        <f t="shared" si="36"/>
        <v>870780.55999999994</v>
      </c>
      <c r="AJ113" s="3">
        <f t="shared" si="36"/>
        <v>985398.89923076914</v>
      </c>
      <c r="AK113" s="3">
        <f t="shared" si="36"/>
        <v>1101325.7769230769</v>
      </c>
      <c r="AL113" s="3">
        <f t="shared" si="36"/>
        <v>1218561.193076923</v>
      </c>
      <c r="AM113" s="3">
        <f t="shared" si="36"/>
        <v>1337105.1476923076</v>
      </c>
      <c r="AN113" s="3">
        <f t="shared" si="36"/>
        <v>1456957.6407692307</v>
      </c>
      <c r="AO113" s="3">
        <f t="shared" si="36"/>
        <v>1472424.7946153844</v>
      </c>
      <c r="AP113" s="3">
        <f t="shared" si="36"/>
        <v>1486617.0253846152</v>
      </c>
      <c r="AQ113" s="3">
        <f t="shared" si="36"/>
        <v>1499534.3330769229</v>
      </c>
      <c r="AR113" s="3">
        <f t="shared" si="36"/>
        <v>1511176.7176923077</v>
      </c>
      <c r="AS113" s="3">
        <f t="shared" si="36"/>
        <v>1521544.1792307692</v>
      </c>
      <c r="AT113" s="3">
        <f t="shared" si="36"/>
        <v>1530636.7176923077</v>
      </c>
      <c r="AU113" s="3">
        <f t="shared" si="36"/>
        <v>1538454.3330769229</v>
      </c>
      <c r="AV113" s="3">
        <f t="shared" si="36"/>
        <v>1544997.0253846152</v>
      </c>
      <c r="AW113" s="3">
        <f t="shared" si="36"/>
        <v>1550231.1792307692</v>
      </c>
      <c r="AX113" s="3">
        <f t="shared" si="36"/>
        <v>1554156.7946153844</v>
      </c>
      <c r="AY113" s="3">
        <f t="shared" si="36"/>
        <v>1556773.8715384614</v>
      </c>
      <c r="AZ113" s="3">
        <f t="shared" si="36"/>
        <v>1558082.41</v>
      </c>
      <c r="BA113" s="3">
        <f t="shared" si="36"/>
        <v>1558082.41</v>
      </c>
      <c r="BB113" s="3">
        <f t="shared" si="36"/>
        <v>1558082.41</v>
      </c>
      <c r="BC113" s="3">
        <f t="shared" si="36"/>
        <v>1558082.41</v>
      </c>
      <c r="BD113" s="3">
        <f t="shared" si="36"/>
        <v>1558082.41</v>
      </c>
      <c r="BE113" s="3">
        <f t="shared" si="36"/>
        <v>1558082.41</v>
      </c>
      <c r="BF113" s="3">
        <f t="shared" si="36"/>
        <v>1558082.41</v>
      </c>
      <c r="BG113" s="3">
        <f t="shared" si="36"/>
        <v>1558082.41</v>
      </c>
      <c r="BH113" s="3">
        <f t="shared" si="36"/>
        <v>1558082.41</v>
      </c>
      <c r="BI113" s="3">
        <f t="shared" si="36"/>
        <v>1558082.41</v>
      </c>
      <c r="BJ113" s="3">
        <f t="shared" si="36"/>
        <v>1558082.41</v>
      </c>
      <c r="BK113" s="3">
        <f t="shared" si="36"/>
        <v>1558082.41</v>
      </c>
      <c r="BL113" s="3">
        <f t="shared" si="36"/>
        <v>1558082.41</v>
      </c>
      <c r="BM113" s="3">
        <f t="shared" si="36"/>
        <v>1558082.41</v>
      </c>
      <c r="BN113" s="3">
        <f t="shared" si="36"/>
        <v>1558082.41</v>
      </c>
      <c r="BO113" s="3">
        <f t="shared" si="36"/>
        <v>1558082.41</v>
      </c>
      <c r="BP113" s="3">
        <f t="shared" si="36"/>
        <v>1558082.41</v>
      </c>
      <c r="BQ113" s="3">
        <f t="shared" si="36"/>
        <v>1558082.41</v>
      </c>
      <c r="BR113" s="3">
        <f t="shared" si="36"/>
        <v>1558082.41</v>
      </c>
      <c r="BS113" s="3">
        <f t="shared" si="36"/>
        <v>1558082.41</v>
      </c>
    </row>
    <row r="114" spans="1:71" x14ac:dyDescent="0.35">
      <c r="A114" s="15" t="str">
        <f t="shared" si="31"/>
        <v>Standard Close</v>
      </c>
      <c r="B114" s="15" t="str">
        <f t="shared" si="31"/>
        <v>NEW-13543.2</v>
      </c>
      <c r="C114" s="15" t="str">
        <f t="shared" si="31"/>
        <v>Base Rates</v>
      </c>
      <c r="D114" s="15" t="str">
        <f t="shared" si="31"/>
        <v>ED-Distribution-Line-OH-Feeder</v>
      </c>
      <c r="E114" s="15" t="str">
        <f t="shared" si="31"/>
        <v>T</v>
      </c>
      <c r="F114" s="15" t="str">
        <f t="shared" si="31"/>
        <v>NEW-13543</v>
      </c>
      <c r="G114" s="15" t="str">
        <f t="shared" si="31"/>
        <v>open</v>
      </c>
      <c r="H114" s="15" t="str">
        <f t="shared" si="31"/>
        <v>Electric Transmission Plant</v>
      </c>
      <c r="I114" s="15" t="str">
        <f t="shared" si="31"/>
        <v>Transmission Substation</v>
      </c>
      <c r="J114" s="15" t="str">
        <f t="shared" si="31"/>
        <v>497T-CR 672 SUBSTATION</v>
      </c>
      <c r="K114" s="16">
        <f>SUM($K72:K72)/13</f>
        <v>0</v>
      </c>
      <c r="L114" s="16">
        <f>SUM($K72:L72)/13</f>
        <v>0</v>
      </c>
      <c r="M114" s="16">
        <f>SUM($K72:M72)/13</f>
        <v>0</v>
      </c>
      <c r="N114" s="16">
        <f>SUM($K72:N72)/13</f>
        <v>0</v>
      </c>
      <c r="O114" s="16">
        <f>SUM($K72:O72)/13</f>
        <v>0</v>
      </c>
      <c r="P114" s="16">
        <f>SUM($K72:P72)/13</f>
        <v>0</v>
      </c>
      <c r="Q114" s="16">
        <f>SUM($K72:Q72)/13</f>
        <v>0</v>
      </c>
      <c r="R114" s="16">
        <f>SUM($K72:R72)/13</f>
        <v>0</v>
      </c>
      <c r="S114" s="16">
        <f>SUM($K72:S72)/13</f>
        <v>0</v>
      </c>
      <c r="T114" s="16">
        <f>SUM($K72:T72)/13</f>
        <v>0</v>
      </c>
      <c r="U114" s="16">
        <f>SUM($K72:U72)/13</f>
        <v>0</v>
      </c>
      <c r="V114" s="16">
        <f>SUM($K72:V72)/13</f>
        <v>0</v>
      </c>
      <c r="W114" s="16">
        <f t="shared" si="36"/>
        <v>0</v>
      </c>
      <c r="X114" s="16">
        <f t="shared" si="36"/>
        <v>0</v>
      </c>
      <c r="Y114" s="16">
        <f t="shared" si="36"/>
        <v>0</v>
      </c>
      <c r="Z114" s="16">
        <f t="shared" si="36"/>
        <v>0</v>
      </c>
      <c r="AA114" s="16">
        <f t="shared" si="36"/>
        <v>0</v>
      </c>
      <c r="AB114" s="16">
        <f t="shared" si="36"/>
        <v>166957.22307692302</v>
      </c>
      <c r="AC114" s="16">
        <f t="shared" si="36"/>
        <v>334233.13846153836</v>
      </c>
      <c r="AD114" s="16">
        <f t="shared" si="36"/>
        <v>501827.74615384603</v>
      </c>
      <c r="AE114" s="16">
        <f t="shared" si="36"/>
        <v>669741.04615384596</v>
      </c>
      <c r="AF114" s="16">
        <f t="shared" si="36"/>
        <v>837973.03846153815</v>
      </c>
      <c r="AG114" s="16">
        <f t="shared" si="36"/>
        <v>1006523.7230769227</v>
      </c>
      <c r="AH114" s="16">
        <f t="shared" si="36"/>
        <v>1175393.0999999994</v>
      </c>
      <c r="AI114" s="16">
        <f t="shared" si="36"/>
        <v>1344581.1692307687</v>
      </c>
      <c r="AJ114" s="3">
        <f t="shared" si="36"/>
        <v>1514096.3923076915</v>
      </c>
      <c r="AK114" s="3">
        <f t="shared" si="36"/>
        <v>1683938.7692307683</v>
      </c>
      <c r="AL114" s="3">
        <f t="shared" si="36"/>
        <v>1854108.2999999991</v>
      </c>
      <c r="AM114" s="3">
        <f t="shared" si="36"/>
        <v>2024604.9846153834</v>
      </c>
      <c r="AN114" s="3">
        <f t="shared" si="36"/>
        <v>2195428.823076922</v>
      </c>
      <c r="AO114" s="3">
        <f t="shared" si="36"/>
        <v>2199295.4384615375</v>
      </c>
      <c r="AP114" s="3">
        <f t="shared" si="36"/>
        <v>2202843.3615384605</v>
      </c>
      <c r="AQ114" s="3">
        <f t="shared" si="36"/>
        <v>2206072.592307691</v>
      </c>
      <c r="AR114" s="3">
        <f t="shared" si="36"/>
        <v>2208983.1307692295</v>
      </c>
      <c r="AS114" s="3">
        <f t="shared" si="36"/>
        <v>2211574.9769230755</v>
      </c>
      <c r="AT114" s="3">
        <f t="shared" si="36"/>
        <v>2213848.1307692295</v>
      </c>
      <c r="AU114" s="3">
        <f t="shared" si="36"/>
        <v>2215802.592307691</v>
      </c>
      <c r="AV114" s="3">
        <f t="shared" si="36"/>
        <v>2217438.3615384605</v>
      </c>
      <c r="AW114" s="3">
        <f t="shared" si="36"/>
        <v>2218746.9769230755</v>
      </c>
      <c r="AX114" s="3">
        <f t="shared" si="36"/>
        <v>2219728.4384615375</v>
      </c>
      <c r="AY114" s="3">
        <f t="shared" si="36"/>
        <v>2220382.746153845</v>
      </c>
      <c r="AZ114" s="3">
        <f t="shared" si="36"/>
        <v>2220709.899999999</v>
      </c>
      <c r="BA114" s="3">
        <f t="shared" si="36"/>
        <v>2220709.899999999</v>
      </c>
      <c r="BB114" s="3">
        <f t="shared" si="36"/>
        <v>2220709.899999999</v>
      </c>
      <c r="BC114" s="3">
        <f t="shared" si="36"/>
        <v>2220709.899999999</v>
      </c>
      <c r="BD114" s="3">
        <f t="shared" si="36"/>
        <v>2220709.899999999</v>
      </c>
      <c r="BE114" s="3">
        <f t="shared" si="36"/>
        <v>2220709.899999999</v>
      </c>
      <c r="BF114" s="3">
        <f t="shared" si="36"/>
        <v>2220709.899999999</v>
      </c>
      <c r="BG114" s="3">
        <f t="shared" si="36"/>
        <v>2220709.899999999</v>
      </c>
      <c r="BH114" s="3">
        <f t="shared" si="36"/>
        <v>2220709.899999999</v>
      </c>
      <c r="BI114" s="3">
        <f t="shared" si="36"/>
        <v>2220709.899999999</v>
      </c>
      <c r="BJ114" s="3">
        <f t="shared" si="36"/>
        <v>2220709.899999999</v>
      </c>
      <c r="BK114" s="3">
        <f t="shared" si="36"/>
        <v>2220709.899999999</v>
      </c>
      <c r="BL114" s="3">
        <f t="shared" si="36"/>
        <v>2220709.899999999</v>
      </c>
      <c r="BM114" s="3">
        <f t="shared" si="36"/>
        <v>2220709.899999999</v>
      </c>
      <c r="BN114" s="3">
        <f t="shared" si="36"/>
        <v>2220709.899999999</v>
      </c>
      <c r="BO114" s="3">
        <f t="shared" si="36"/>
        <v>2220709.899999999</v>
      </c>
      <c r="BP114" s="3">
        <f t="shared" si="36"/>
        <v>2220709.899999999</v>
      </c>
      <c r="BQ114" s="3">
        <f t="shared" si="36"/>
        <v>2220709.899999999</v>
      </c>
      <c r="BR114" s="3">
        <f t="shared" si="36"/>
        <v>2220709.899999999</v>
      </c>
      <c r="BS114" s="3">
        <f t="shared" si="36"/>
        <v>2220709.899999999</v>
      </c>
    </row>
    <row r="115" spans="1:71" x14ac:dyDescent="0.35">
      <c r="A115" s="15" t="str">
        <f t="shared" si="31"/>
        <v>Standard Close</v>
      </c>
      <c r="B115" s="15" t="str">
        <f t="shared" si="31"/>
        <v>NEW-13543.3</v>
      </c>
      <c r="C115" s="15" t="str">
        <f t="shared" si="31"/>
        <v>Base Rates</v>
      </c>
      <c r="D115" s="15" t="str">
        <f t="shared" si="31"/>
        <v>ELECTRIC DELIVERY</v>
      </c>
      <c r="E115" s="15" t="str">
        <f t="shared" si="31"/>
        <v>T</v>
      </c>
      <c r="F115" s="15" t="str">
        <f t="shared" si="31"/>
        <v>NEW-13543</v>
      </c>
      <c r="G115" s="15" t="str">
        <f t="shared" si="31"/>
        <v>open</v>
      </c>
      <c r="H115" s="15" t="str">
        <f t="shared" si="31"/>
        <v>Electric Transmission Plant</v>
      </c>
      <c r="I115" s="15" t="str">
        <f t="shared" si="31"/>
        <v>Transmission Lines</v>
      </c>
      <c r="J115" s="15" t="str">
        <f t="shared" si="31"/>
        <v>69 KV TRANS LINES</v>
      </c>
      <c r="K115" s="16">
        <f>SUM($K73:K73)/13</f>
        <v>0</v>
      </c>
      <c r="L115" s="16">
        <f>SUM($K73:L73)/13</f>
        <v>0</v>
      </c>
      <c r="M115" s="16">
        <f>SUM($K73:M73)/13</f>
        <v>0</v>
      </c>
      <c r="N115" s="16">
        <f>SUM($K73:N73)/13</f>
        <v>0</v>
      </c>
      <c r="O115" s="16">
        <f>SUM($K73:O73)/13</f>
        <v>0</v>
      </c>
      <c r="P115" s="16">
        <f>SUM($K73:P73)/13</f>
        <v>0</v>
      </c>
      <c r="Q115" s="16">
        <f>SUM($K73:Q73)/13</f>
        <v>0</v>
      </c>
      <c r="R115" s="16">
        <f>SUM($K73:R73)/13</f>
        <v>0</v>
      </c>
      <c r="S115" s="16">
        <f>SUM($K73:S73)/13</f>
        <v>0</v>
      </c>
      <c r="T115" s="16">
        <f>SUM($K73:T73)/13</f>
        <v>0</v>
      </c>
      <c r="U115" s="16">
        <f>SUM($K73:U73)/13</f>
        <v>0</v>
      </c>
      <c r="V115" s="16">
        <f>SUM($K73:V73)/13</f>
        <v>0</v>
      </c>
      <c r="W115" s="16">
        <f t="shared" si="36"/>
        <v>0</v>
      </c>
      <c r="X115" s="16">
        <f t="shared" si="36"/>
        <v>0</v>
      </c>
      <c r="Y115" s="16">
        <f t="shared" si="36"/>
        <v>0</v>
      </c>
      <c r="Z115" s="16">
        <f t="shared" si="36"/>
        <v>0</v>
      </c>
      <c r="AA115" s="16">
        <f t="shared" si="36"/>
        <v>0</v>
      </c>
      <c r="AB115" s="16">
        <f t="shared" si="36"/>
        <v>0</v>
      </c>
      <c r="AC115" s="16">
        <f t="shared" si="36"/>
        <v>0</v>
      </c>
      <c r="AD115" s="16">
        <f t="shared" si="36"/>
        <v>0</v>
      </c>
      <c r="AE115" s="16">
        <f t="shared" si="36"/>
        <v>0</v>
      </c>
      <c r="AF115" s="16">
        <f t="shared" si="36"/>
        <v>0</v>
      </c>
      <c r="AG115" s="16">
        <f t="shared" si="36"/>
        <v>0</v>
      </c>
      <c r="AH115" s="16">
        <f t="shared" si="36"/>
        <v>0</v>
      </c>
      <c r="AI115" s="16">
        <f t="shared" si="36"/>
        <v>0</v>
      </c>
      <c r="AJ115" s="3">
        <f t="shared" si="36"/>
        <v>0</v>
      </c>
      <c r="AK115" s="3">
        <f t="shared" si="36"/>
        <v>0</v>
      </c>
      <c r="AL115" s="3">
        <f t="shared" si="36"/>
        <v>0</v>
      </c>
      <c r="AM115" s="3">
        <f t="shared" si="36"/>
        <v>0</v>
      </c>
      <c r="AN115" s="3">
        <f t="shared" si="36"/>
        <v>29555.790000000005</v>
      </c>
      <c r="AO115" s="3">
        <f t="shared" si="36"/>
        <v>59111.580000000009</v>
      </c>
      <c r="AP115" s="3">
        <f t="shared" si="36"/>
        <v>88667.370000000024</v>
      </c>
      <c r="AQ115" s="3">
        <f t="shared" si="36"/>
        <v>118223.16000000002</v>
      </c>
      <c r="AR115" s="3">
        <f t="shared" si="36"/>
        <v>147778.95000000001</v>
      </c>
      <c r="AS115" s="3">
        <f t="shared" si="36"/>
        <v>177334.74000000005</v>
      </c>
      <c r="AT115" s="3">
        <f t="shared" si="36"/>
        <v>206890.53000000006</v>
      </c>
      <c r="AU115" s="3">
        <f t="shared" si="36"/>
        <v>236446.32000000004</v>
      </c>
      <c r="AV115" s="3">
        <f t="shared" si="36"/>
        <v>266002.11000000004</v>
      </c>
      <c r="AW115" s="3">
        <f t="shared" si="36"/>
        <v>295557.90000000002</v>
      </c>
      <c r="AX115" s="3">
        <f t="shared" si="36"/>
        <v>325113.69000000006</v>
      </c>
      <c r="AY115" s="3">
        <f t="shared" si="36"/>
        <v>354669.4800000001</v>
      </c>
      <c r="AZ115" s="3">
        <f t="shared" si="36"/>
        <v>384225.27000000014</v>
      </c>
      <c r="BA115" s="3">
        <f t="shared" si="36"/>
        <v>384225.27000000014</v>
      </c>
      <c r="BB115" s="3">
        <f t="shared" si="36"/>
        <v>384225.27000000014</v>
      </c>
      <c r="BC115" s="3">
        <f t="shared" si="36"/>
        <v>384225.27000000014</v>
      </c>
      <c r="BD115" s="3">
        <f t="shared" si="36"/>
        <v>384225.27000000014</v>
      </c>
      <c r="BE115" s="3">
        <f t="shared" si="36"/>
        <v>384225.27000000014</v>
      </c>
      <c r="BF115" s="3">
        <f t="shared" si="36"/>
        <v>384225.27000000014</v>
      </c>
      <c r="BG115" s="3">
        <f t="shared" si="36"/>
        <v>384225.27000000014</v>
      </c>
      <c r="BH115" s="3">
        <f t="shared" si="36"/>
        <v>384225.27000000014</v>
      </c>
      <c r="BI115" s="3">
        <f t="shared" si="36"/>
        <v>384225.27000000014</v>
      </c>
      <c r="BJ115" s="3">
        <f t="shared" si="36"/>
        <v>384225.27000000014</v>
      </c>
      <c r="BK115" s="3">
        <f t="shared" si="36"/>
        <v>384225.27000000014</v>
      </c>
      <c r="BL115" s="3">
        <f t="shared" si="36"/>
        <v>384225.27000000014</v>
      </c>
      <c r="BM115" s="3">
        <f t="shared" si="36"/>
        <v>384225.27000000014</v>
      </c>
      <c r="BN115" s="3">
        <f t="shared" si="36"/>
        <v>384225.27000000014</v>
      </c>
      <c r="BO115" s="3">
        <f t="shared" si="36"/>
        <v>384225.27000000014</v>
      </c>
      <c r="BP115" s="3">
        <f t="shared" si="36"/>
        <v>384225.27000000014</v>
      </c>
      <c r="BQ115" s="3">
        <f t="shared" si="36"/>
        <v>384225.27000000014</v>
      </c>
      <c r="BR115" s="3">
        <f t="shared" si="36"/>
        <v>384225.27000000014</v>
      </c>
      <c r="BS115" s="3">
        <f t="shared" si="36"/>
        <v>384225.27000000014</v>
      </c>
    </row>
    <row r="116" spans="1:71" x14ac:dyDescent="0.35">
      <c r="A116" s="15" t="str">
        <f t="shared" si="31"/>
        <v>Standard Close</v>
      </c>
      <c r="B116" s="15" t="str">
        <f t="shared" si="31"/>
        <v>NEW-13543.4</v>
      </c>
      <c r="C116" s="15" t="str">
        <f t="shared" si="31"/>
        <v>Base Rates</v>
      </c>
      <c r="D116" s="15" t="str">
        <f t="shared" si="31"/>
        <v>ELECTRIC DELIVERY</v>
      </c>
      <c r="E116" s="15" t="str">
        <f t="shared" si="31"/>
        <v>T</v>
      </c>
      <c r="F116" s="15" t="str">
        <f t="shared" si="31"/>
        <v>NEW-13543</v>
      </c>
      <c r="G116" s="15" t="str">
        <f t="shared" si="31"/>
        <v>open</v>
      </c>
      <c r="H116" s="15" t="str">
        <f t="shared" si="31"/>
        <v>Electric Transmission Plant</v>
      </c>
      <c r="I116" s="15" t="str">
        <f t="shared" si="31"/>
        <v>Transmission Lines</v>
      </c>
      <c r="J116" s="15" t="str">
        <f t="shared" si="31"/>
        <v>69 KV TRANS LINES</v>
      </c>
      <c r="K116" s="16">
        <f>SUM($K74:K74)/13</f>
        <v>0</v>
      </c>
      <c r="L116" s="16">
        <f>SUM($K74:L74)/13</f>
        <v>0</v>
      </c>
      <c r="M116" s="16">
        <f>SUM($K74:M74)/13</f>
        <v>0</v>
      </c>
      <c r="N116" s="16">
        <f>SUM($K74:N74)/13</f>
        <v>0</v>
      </c>
      <c r="O116" s="16">
        <f>SUM($K74:O74)/13</f>
        <v>0</v>
      </c>
      <c r="P116" s="16">
        <f>SUM($K74:P74)/13</f>
        <v>0</v>
      </c>
      <c r="Q116" s="16">
        <f>SUM($K74:Q74)/13</f>
        <v>0</v>
      </c>
      <c r="R116" s="16">
        <f>SUM($K74:R74)/13</f>
        <v>0</v>
      </c>
      <c r="S116" s="16">
        <f>SUM($K74:S74)/13</f>
        <v>0</v>
      </c>
      <c r="T116" s="16">
        <f>SUM($K74:T74)/13</f>
        <v>0</v>
      </c>
      <c r="U116" s="16">
        <f>SUM($K74:U74)/13</f>
        <v>0</v>
      </c>
      <c r="V116" s="16">
        <f>SUM($K74:V74)/13</f>
        <v>0</v>
      </c>
      <c r="W116" s="16">
        <f t="shared" si="36"/>
        <v>0</v>
      </c>
      <c r="X116" s="16">
        <f t="shared" si="36"/>
        <v>0</v>
      </c>
      <c r="Y116" s="16">
        <f t="shared" si="36"/>
        <v>0</v>
      </c>
      <c r="Z116" s="16">
        <f t="shared" si="36"/>
        <v>0</v>
      </c>
      <c r="AA116" s="16">
        <f t="shared" si="36"/>
        <v>0</v>
      </c>
      <c r="AB116" s="16">
        <f t="shared" si="36"/>
        <v>0</v>
      </c>
      <c r="AC116" s="16">
        <f t="shared" si="36"/>
        <v>0</v>
      </c>
      <c r="AD116" s="16">
        <f t="shared" si="36"/>
        <v>0</v>
      </c>
      <c r="AE116" s="16">
        <f t="shared" si="36"/>
        <v>0</v>
      </c>
      <c r="AF116" s="16">
        <f t="shared" si="36"/>
        <v>0</v>
      </c>
      <c r="AG116" s="16">
        <f t="shared" si="36"/>
        <v>0</v>
      </c>
      <c r="AH116" s="16">
        <f t="shared" si="36"/>
        <v>0</v>
      </c>
      <c r="AI116" s="16">
        <f t="shared" si="36"/>
        <v>0</v>
      </c>
      <c r="AJ116" s="3">
        <f t="shared" si="36"/>
        <v>0</v>
      </c>
      <c r="AK116" s="3">
        <f t="shared" si="36"/>
        <v>0</v>
      </c>
      <c r="AL116" s="3">
        <f t="shared" si="36"/>
        <v>0</v>
      </c>
      <c r="AM116" s="3">
        <f t="shared" si="36"/>
        <v>0</v>
      </c>
      <c r="AN116" s="3">
        <f t="shared" si="36"/>
        <v>29555.79</v>
      </c>
      <c r="AO116" s="3">
        <f t="shared" si="36"/>
        <v>59111.58</v>
      </c>
      <c r="AP116" s="3">
        <f t="shared" si="36"/>
        <v>88667.37000000001</v>
      </c>
      <c r="AQ116" s="3">
        <f t="shared" si="36"/>
        <v>118223.16</v>
      </c>
      <c r="AR116" s="3">
        <f t="shared" si="36"/>
        <v>147778.95000000001</v>
      </c>
      <c r="AS116" s="3">
        <f t="shared" si="36"/>
        <v>177334.74000000002</v>
      </c>
      <c r="AT116" s="3">
        <f t="shared" si="36"/>
        <v>206890.53</v>
      </c>
      <c r="AU116" s="3">
        <f t="shared" si="36"/>
        <v>236446.32</v>
      </c>
      <c r="AV116" s="3">
        <f t="shared" si="36"/>
        <v>266002.11</v>
      </c>
      <c r="AW116" s="3">
        <f t="shared" si="36"/>
        <v>295557.90000000002</v>
      </c>
      <c r="AX116" s="3">
        <f t="shared" si="36"/>
        <v>325113.69000000006</v>
      </c>
      <c r="AY116" s="3">
        <f t="shared" si="36"/>
        <v>354669.48000000004</v>
      </c>
      <c r="AZ116" s="3">
        <f t="shared" si="36"/>
        <v>384225.26999999996</v>
      </c>
      <c r="BA116" s="3">
        <f t="shared" si="36"/>
        <v>384225.26999999996</v>
      </c>
      <c r="BB116" s="3">
        <f t="shared" si="36"/>
        <v>384225.26999999996</v>
      </c>
      <c r="BC116" s="3">
        <f t="shared" si="36"/>
        <v>384225.26999999996</v>
      </c>
      <c r="BD116" s="3">
        <f t="shared" si="36"/>
        <v>384225.26999999996</v>
      </c>
      <c r="BE116" s="3">
        <f t="shared" si="36"/>
        <v>384225.26999999996</v>
      </c>
      <c r="BF116" s="3">
        <f t="shared" si="36"/>
        <v>384225.26999999996</v>
      </c>
      <c r="BG116" s="3">
        <f t="shared" si="36"/>
        <v>384225.26999999996</v>
      </c>
      <c r="BH116" s="3">
        <f t="shared" si="36"/>
        <v>384225.26999999996</v>
      </c>
      <c r="BI116" s="3">
        <f t="shared" si="36"/>
        <v>384225.26999999996</v>
      </c>
      <c r="BJ116" s="3">
        <f t="shared" si="36"/>
        <v>384225.26999999996</v>
      </c>
      <c r="BK116" s="3">
        <f t="shared" si="36"/>
        <v>384225.26999999996</v>
      </c>
      <c r="BL116" s="3">
        <f t="shared" si="36"/>
        <v>384225.26999999996</v>
      </c>
      <c r="BM116" s="3">
        <f t="shared" si="36"/>
        <v>384225.26999999996</v>
      </c>
      <c r="BN116" s="3">
        <f t="shared" si="36"/>
        <v>384225.26999999996</v>
      </c>
      <c r="BO116" s="3">
        <f t="shared" si="36"/>
        <v>384225.26999999996</v>
      </c>
      <c r="BP116" s="3">
        <f t="shared" si="36"/>
        <v>384225.26999999996</v>
      </c>
      <c r="BQ116" s="3">
        <f t="shared" si="36"/>
        <v>384225.26999999996</v>
      </c>
      <c r="BR116" s="3">
        <f t="shared" si="36"/>
        <v>384225.26999999996</v>
      </c>
      <c r="BS116" s="3">
        <f t="shared" si="36"/>
        <v>384225.26999999996</v>
      </c>
    </row>
    <row r="117" spans="1:71" x14ac:dyDescent="0.35">
      <c r="A117" s="15" t="str">
        <f t="shared" ref="A117:J124" si="37">A75</f>
        <v>Standard Close</v>
      </c>
      <c r="B117" s="15" t="str">
        <f t="shared" si="37"/>
        <v>NEW-13543.5</v>
      </c>
      <c r="C117" s="15" t="str">
        <f t="shared" si="37"/>
        <v>Base Rates</v>
      </c>
      <c r="D117" s="15" t="str">
        <f t="shared" si="37"/>
        <v>ED-Distribution-Substation-Equipment</v>
      </c>
      <c r="E117" s="15" t="str">
        <f t="shared" si="37"/>
        <v>D</v>
      </c>
      <c r="F117" s="15" t="str">
        <f t="shared" si="37"/>
        <v>NEW-13543</v>
      </c>
      <c r="G117" s="15" t="str">
        <f t="shared" si="37"/>
        <v>open</v>
      </c>
      <c r="H117" s="15" t="str">
        <f t="shared" si="37"/>
        <v>Electric Distribution Plant</v>
      </c>
      <c r="I117" s="15" t="str">
        <f t="shared" si="37"/>
        <v>Distribution Substation</v>
      </c>
      <c r="J117" s="15" t="str">
        <f t="shared" si="37"/>
        <v>174D-RHODINE ROAD</v>
      </c>
      <c r="K117" s="16">
        <f>SUM($K75:K75)/13</f>
        <v>0</v>
      </c>
      <c r="L117" s="16">
        <f>SUM($K75:L75)/13</f>
        <v>0</v>
      </c>
      <c r="M117" s="16">
        <f>SUM($K75:M75)/13</f>
        <v>0</v>
      </c>
      <c r="N117" s="16">
        <f>SUM($K75:N75)/13</f>
        <v>0</v>
      </c>
      <c r="O117" s="16">
        <f>SUM($K75:O75)/13</f>
        <v>0</v>
      </c>
      <c r="P117" s="16">
        <f>SUM($K75:P75)/13</f>
        <v>0</v>
      </c>
      <c r="Q117" s="16">
        <f>SUM($K75:Q75)/13</f>
        <v>0</v>
      </c>
      <c r="R117" s="16">
        <f>SUM($K75:R75)/13</f>
        <v>0</v>
      </c>
      <c r="S117" s="16">
        <f>SUM($K75:S75)/13</f>
        <v>0</v>
      </c>
      <c r="T117" s="16">
        <f>SUM($K75:T75)/13</f>
        <v>0</v>
      </c>
      <c r="U117" s="16">
        <f>SUM($K75:U75)/13</f>
        <v>0</v>
      </c>
      <c r="V117" s="16">
        <f>SUM($K75:V75)/13</f>
        <v>0</v>
      </c>
      <c r="W117" s="16">
        <f t="shared" si="36"/>
        <v>0</v>
      </c>
      <c r="X117" s="16">
        <f t="shared" si="36"/>
        <v>0</v>
      </c>
      <c r="Y117" s="16">
        <f t="shared" si="36"/>
        <v>0</v>
      </c>
      <c r="Z117" s="16">
        <f t="shared" si="36"/>
        <v>0</v>
      </c>
      <c r="AA117" s="16">
        <f t="shared" si="36"/>
        <v>0</v>
      </c>
      <c r="AB117" s="16">
        <f t="shared" si="36"/>
        <v>52037.420000000006</v>
      </c>
      <c r="AC117" s="16">
        <f t="shared" si="36"/>
        <v>104712.1476923077</v>
      </c>
      <c r="AD117" s="16">
        <f t="shared" si="36"/>
        <v>158024.1830769231</v>
      </c>
      <c r="AE117" s="16">
        <f t="shared" si="36"/>
        <v>211973.52615384618</v>
      </c>
      <c r="AF117" s="16">
        <f t="shared" si="36"/>
        <v>266560.17692307697</v>
      </c>
      <c r="AG117" s="16">
        <f t="shared" si="36"/>
        <v>321784.13538461539</v>
      </c>
      <c r="AH117" s="16">
        <f t="shared" si="36"/>
        <v>377645.40153846156</v>
      </c>
      <c r="AI117" s="16">
        <f t="shared" si="36"/>
        <v>434143.97538461542</v>
      </c>
      <c r="AJ117" s="3">
        <f t="shared" si="36"/>
        <v>491296.70307692315</v>
      </c>
      <c r="AK117" s="3">
        <f t="shared" si="36"/>
        <v>549103.58461538469</v>
      </c>
      <c r="AL117" s="3">
        <f t="shared" si="36"/>
        <v>607564.62</v>
      </c>
      <c r="AM117" s="3">
        <f t="shared" si="36"/>
        <v>666679.80923076929</v>
      </c>
      <c r="AN117" s="3">
        <f t="shared" si="36"/>
        <v>726449.15230769245</v>
      </c>
      <c r="AO117" s="3">
        <f t="shared" si="36"/>
        <v>734181.07538461557</v>
      </c>
      <c r="AP117" s="3">
        <f t="shared" si="36"/>
        <v>741275.69076923095</v>
      </c>
      <c r="AQ117" s="3">
        <f t="shared" si="36"/>
        <v>747732.99846153869</v>
      </c>
      <c r="AR117" s="3">
        <f t="shared" si="36"/>
        <v>753552.99846153869</v>
      </c>
      <c r="AS117" s="3">
        <f t="shared" si="36"/>
        <v>758735.69076923095</v>
      </c>
      <c r="AT117" s="3">
        <f t="shared" si="36"/>
        <v>763281.07538461557</v>
      </c>
      <c r="AU117" s="3">
        <f t="shared" si="36"/>
        <v>767189.15230769245</v>
      </c>
      <c r="AV117" s="3">
        <f t="shared" si="36"/>
        <v>770459.9215384617</v>
      </c>
      <c r="AW117" s="3">
        <f t="shared" si="36"/>
        <v>773076.53692307707</v>
      </c>
      <c r="AX117" s="3">
        <f t="shared" si="36"/>
        <v>775038.99846153869</v>
      </c>
      <c r="AY117" s="3">
        <f t="shared" si="36"/>
        <v>776347.30615384632</v>
      </c>
      <c r="AZ117" s="3">
        <f t="shared" si="36"/>
        <v>777001.4600000002</v>
      </c>
      <c r="BA117" s="3">
        <f t="shared" si="36"/>
        <v>777001.4600000002</v>
      </c>
      <c r="BB117" s="3">
        <f t="shared" si="36"/>
        <v>777001.4600000002</v>
      </c>
      <c r="BC117" s="3">
        <f t="shared" si="36"/>
        <v>777001.4600000002</v>
      </c>
      <c r="BD117" s="3">
        <f t="shared" si="36"/>
        <v>777001.4600000002</v>
      </c>
      <c r="BE117" s="3">
        <f t="shared" si="36"/>
        <v>777001.4600000002</v>
      </c>
      <c r="BF117" s="3">
        <f t="shared" si="36"/>
        <v>777001.4600000002</v>
      </c>
      <c r="BG117" s="3">
        <f t="shared" si="36"/>
        <v>777001.4600000002</v>
      </c>
      <c r="BH117" s="3">
        <f t="shared" si="36"/>
        <v>777001.4600000002</v>
      </c>
      <c r="BI117" s="3">
        <f t="shared" si="36"/>
        <v>777001.4600000002</v>
      </c>
      <c r="BJ117" s="3">
        <f t="shared" si="36"/>
        <v>777001.4600000002</v>
      </c>
      <c r="BK117" s="3">
        <f t="shared" si="36"/>
        <v>777001.4600000002</v>
      </c>
      <c r="BL117" s="3">
        <f t="shared" si="36"/>
        <v>777001.4600000002</v>
      </c>
      <c r="BM117" s="3">
        <f t="shared" si="36"/>
        <v>777001.4600000002</v>
      </c>
      <c r="BN117" s="3">
        <f t="shared" si="36"/>
        <v>777001.4600000002</v>
      </c>
      <c r="BO117" s="3">
        <f t="shared" si="36"/>
        <v>777001.4600000002</v>
      </c>
      <c r="BP117" s="3">
        <f t="shared" si="36"/>
        <v>777001.4600000002</v>
      </c>
      <c r="BQ117" s="3">
        <f t="shared" si="36"/>
        <v>777001.4600000002</v>
      </c>
      <c r="BR117" s="3">
        <f t="shared" si="36"/>
        <v>777001.4600000002</v>
      </c>
      <c r="BS117" s="3">
        <f t="shared" si="36"/>
        <v>777001.4600000002</v>
      </c>
    </row>
    <row r="118" spans="1:71" x14ac:dyDescent="0.35">
      <c r="A118" s="15" t="str">
        <f t="shared" si="37"/>
        <v>Standard Close</v>
      </c>
      <c r="B118" s="15" t="str">
        <f t="shared" si="37"/>
        <v>NEW-13543.6</v>
      </c>
      <c r="C118" s="15" t="str">
        <f t="shared" si="37"/>
        <v>Base Rates</v>
      </c>
      <c r="D118" s="15" t="str">
        <f t="shared" si="37"/>
        <v>ED-Transmission-Substation-Equipment</v>
      </c>
      <c r="E118" s="15" t="str">
        <f t="shared" si="37"/>
        <v>T</v>
      </c>
      <c r="F118" s="15" t="str">
        <f t="shared" si="37"/>
        <v>NEW-13543</v>
      </c>
      <c r="G118" s="15" t="str">
        <f t="shared" si="37"/>
        <v>open</v>
      </c>
      <c r="H118" s="15" t="str">
        <f t="shared" si="37"/>
        <v>Electric Transmission Plant</v>
      </c>
      <c r="I118" s="15" t="str">
        <f t="shared" si="37"/>
        <v>Distribution Substation</v>
      </c>
      <c r="J118" s="15" t="str">
        <f t="shared" si="37"/>
        <v>315D-RIVERVIEW SUBSTATION</v>
      </c>
      <c r="K118" s="16">
        <f>SUM($K76:K76)/13</f>
        <v>0</v>
      </c>
      <c r="L118" s="16">
        <f>SUM($K76:L76)/13</f>
        <v>0</v>
      </c>
      <c r="M118" s="16">
        <f>SUM($K76:M76)/13</f>
        <v>0</v>
      </c>
      <c r="N118" s="16">
        <f>SUM($K76:N76)/13</f>
        <v>0</v>
      </c>
      <c r="O118" s="16">
        <f>SUM($K76:O76)/13</f>
        <v>0</v>
      </c>
      <c r="P118" s="16">
        <f>SUM($K76:P76)/13</f>
        <v>0</v>
      </c>
      <c r="Q118" s="16">
        <f>SUM($K76:Q76)/13</f>
        <v>0</v>
      </c>
      <c r="R118" s="16">
        <f>SUM($K76:R76)/13</f>
        <v>0</v>
      </c>
      <c r="S118" s="16">
        <f>SUM($K76:S76)/13</f>
        <v>0</v>
      </c>
      <c r="T118" s="16">
        <f>SUM($K76:T76)/13</f>
        <v>0</v>
      </c>
      <c r="U118" s="16">
        <f>SUM($K76:U76)/13</f>
        <v>0</v>
      </c>
      <c r="V118" s="16">
        <f>SUM($K76:V76)/13</f>
        <v>0</v>
      </c>
      <c r="W118" s="16">
        <f t="shared" si="36"/>
        <v>0</v>
      </c>
      <c r="X118" s="16">
        <f t="shared" si="36"/>
        <v>0</v>
      </c>
      <c r="Y118" s="16">
        <f t="shared" si="36"/>
        <v>0</v>
      </c>
      <c r="Z118" s="16">
        <f t="shared" si="36"/>
        <v>0</v>
      </c>
      <c r="AA118" s="16">
        <f t="shared" si="36"/>
        <v>0</v>
      </c>
      <c r="AB118" s="16">
        <f t="shared" si="36"/>
        <v>52025.697692307695</v>
      </c>
      <c r="AC118" s="16">
        <f t="shared" si="36"/>
        <v>104688.70307692309</v>
      </c>
      <c r="AD118" s="16">
        <f t="shared" si="36"/>
        <v>157989.01615384617</v>
      </c>
      <c r="AE118" s="16">
        <f t="shared" si="36"/>
        <v>211926.63692307693</v>
      </c>
      <c r="AF118" s="16">
        <f t="shared" si="36"/>
        <v>266501.56538461545</v>
      </c>
      <c r="AG118" s="16">
        <f t="shared" ref="AG118:BS118" si="38">SUM(U76:AG76)/13</f>
        <v>321713.80153846159</v>
      </c>
      <c r="AH118" s="16">
        <f t="shared" si="38"/>
        <v>377563.34538461547</v>
      </c>
      <c r="AI118" s="16">
        <f t="shared" si="38"/>
        <v>434050.19692307705</v>
      </c>
      <c r="AJ118" s="3">
        <f t="shared" si="38"/>
        <v>491191.20230769244</v>
      </c>
      <c r="AK118" s="3">
        <f t="shared" si="38"/>
        <v>548986.36153846164</v>
      </c>
      <c r="AL118" s="3">
        <f t="shared" si="38"/>
        <v>607435.67461538478</v>
      </c>
      <c r="AM118" s="3">
        <f t="shared" si="38"/>
        <v>666539.14153846167</v>
      </c>
      <c r="AN118" s="3">
        <f t="shared" si="38"/>
        <v>726296.76230769244</v>
      </c>
      <c r="AO118" s="3">
        <f t="shared" si="38"/>
        <v>734028.68538461556</v>
      </c>
      <c r="AP118" s="3">
        <f t="shared" si="38"/>
        <v>741123.30076923093</v>
      </c>
      <c r="AQ118" s="3">
        <f t="shared" si="38"/>
        <v>747580.60846153856</v>
      </c>
      <c r="AR118" s="3">
        <f t="shared" si="38"/>
        <v>753400.60846153856</v>
      </c>
      <c r="AS118" s="3">
        <f t="shared" si="38"/>
        <v>758583.30076923093</v>
      </c>
      <c r="AT118" s="3">
        <f t="shared" si="38"/>
        <v>763128.68538461556</v>
      </c>
      <c r="AU118" s="3">
        <f t="shared" si="38"/>
        <v>767036.76230769244</v>
      </c>
      <c r="AV118" s="3">
        <f t="shared" si="38"/>
        <v>770307.53153846168</v>
      </c>
      <c r="AW118" s="3">
        <f t="shared" si="38"/>
        <v>772924.14692307706</v>
      </c>
      <c r="AX118" s="3">
        <f t="shared" si="38"/>
        <v>774886.60846153856</v>
      </c>
      <c r="AY118" s="3">
        <f t="shared" si="38"/>
        <v>776194.91615384631</v>
      </c>
      <c r="AZ118" s="3">
        <f t="shared" si="38"/>
        <v>776849.07000000018</v>
      </c>
      <c r="BA118" s="3">
        <f t="shared" si="38"/>
        <v>776849.07000000018</v>
      </c>
      <c r="BB118" s="3">
        <f t="shared" si="38"/>
        <v>776849.07000000018</v>
      </c>
      <c r="BC118" s="3">
        <f t="shared" si="38"/>
        <v>776849.07000000018</v>
      </c>
      <c r="BD118" s="3">
        <f t="shared" si="38"/>
        <v>776849.07000000018</v>
      </c>
      <c r="BE118" s="3">
        <f t="shared" si="38"/>
        <v>776849.07000000018</v>
      </c>
      <c r="BF118" s="3">
        <f t="shared" si="38"/>
        <v>776849.07000000018</v>
      </c>
      <c r="BG118" s="3">
        <f t="shared" si="38"/>
        <v>776849.07000000018</v>
      </c>
      <c r="BH118" s="3">
        <f t="shared" si="38"/>
        <v>776849.07000000018</v>
      </c>
      <c r="BI118" s="3">
        <f t="shared" si="38"/>
        <v>776849.07000000018</v>
      </c>
      <c r="BJ118" s="3">
        <f t="shared" si="38"/>
        <v>776849.07000000018</v>
      </c>
      <c r="BK118" s="3">
        <f t="shared" si="38"/>
        <v>776849.07000000018</v>
      </c>
      <c r="BL118" s="3">
        <f t="shared" si="38"/>
        <v>776849.07000000018</v>
      </c>
      <c r="BM118" s="3">
        <f t="shared" si="38"/>
        <v>776849.07000000018</v>
      </c>
      <c r="BN118" s="3">
        <f t="shared" si="38"/>
        <v>776849.07000000018</v>
      </c>
      <c r="BO118" s="3">
        <f t="shared" si="38"/>
        <v>776849.07000000018</v>
      </c>
      <c r="BP118" s="3">
        <f t="shared" si="38"/>
        <v>776849.07000000018</v>
      </c>
      <c r="BQ118" s="3">
        <f t="shared" si="38"/>
        <v>776849.07000000018</v>
      </c>
      <c r="BR118" s="3">
        <f t="shared" si="38"/>
        <v>776849.07000000018</v>
      </c>
      <c r="BS118" s="3">
        <f t="shared" si="38"/>
        <v>776849.07000000018</v>
      </c>
    </row>
    <row r="119" spans="1:71" x14ac:dyDescent="0.35">
      <c r="A119" s="15" t="str">
        <f t="shared" si="37"/>
        <v>Standard Close</v>
      </c>
      <c r="B119" s="15" t="str">
        <f t="shared" si="37"/>
        <v>NEW-13543.7</v>
      </c>
      <c r="C119" s="15" t="str">
        <f t="shared" si="37"/>
        <v>Base Rates</v>
      </c>
      <c r="D119" s="15" t="str">
        <f t="shared" si="37"/>
        <v>ED-Distribution-Substation-Equipment</v>
      </c>
      <c r="E119" s="15" t="str">
        <f t="shared" si="37"/>
        <v>D</v>
      </c>
      <c r="F119" s="15" t="str">
        <f t="shared" si="37"/>
        <v>NEW-13543</v>
      </c>
      <c r="G119" s="15" t="str">
        <f t="shared" si="37"/>
        <v>open</v>
      </c>
      <c r="H119" s="15" t="str">
        <f t="shared" si="37"/>
        <v>Electric Distribution Plant</v>
      </c>
      <c r="I119" s="15" t="str">
        <f t="shared" si="37"/>
        <v>Transmission Substation</v>
      </c>
      <c r="J119" s="15" t="str">
        <f t="shared" si="37"/>
        <v>318T-BELL CREEK</v>
      </c>
      <c r="K119" s="16">
        <f>SUM($K77:K77)/13</f>
        <v>0</v>
      </c>
      <c r="L119" s="16">
        <f>SUM($K77:L77)/13</f>
        <v>0</v>
      </c>
      <c r="M119" s="16">
        <f>SUM($K77:M77)/13</f>
        <v>0</v>
      </c>
      <c r="N119" s="16">
        <f>SUM($K77:N77)/13</f>
        <v>0</v>
      </c>
      <c r="O119" s="16">
        <f>SUM($K77:O77)/13</f>
        <v>0</v>
      </c>
      <c r="P119" s="16">
        <f>SUM($K77:P77)/13</f>
        <v>0</v>
      </c>
      <c r="Q119" s="16">
        <f>SUM($K77:Q77)/13</f>
        <v>0</v>
      </c>
      <c r="R119" s="16">
        <f>SUM($K77:R77)/13</f>
        <v>0</v>
      </c>
      <c r="S119" s="16">
        <f>SUM($K77:S77)/13</f>
        <v>0</v>
      </c>
      <c r="T119" s="16">
        <f>SUM($K77:T77)/13</f>
        <v>0</v>
      </c>
      <c r="U119" s="16">
        <f>SUM($K77:U77)/13</f>
        <v>0</v>
      </c>
      <c r="V119" s="16">
        <f>SUM($K77:V77)/13</f>
        <v>0</v>
      </c>
      <c r="W119" s="16">
        <f t="shared" ref="W119:BS124" si="39">SUM(K77:W77)/13</f>
        <v>0</v>
      </c>
      <c r="X119" s="16">
        <f t="shared" si="39"/>
        <v>0</v>
      </c>
      <c r="Y119" s="16">
        <f t="shared" si="39"/>
        <v>0</v>
      </c>
      <c r="Z119" s="16">
        <f t="shared" si="39"/>
        <v>0</v>
      </c>
      <c r="AA119" s="16">
        <f t="shared" si="39"/>
        <v>0</v>
      </c>
      <c r="AB119" s="16">
        <f t="shared" si="39"/>
        <v>66811.172307692323</v>
      </c>
      <c r="AC119" s="16">
        <f t="shared" si="39"/>
        <v>134259.65230769233</v>
      </c>
      <c r="AD119" s="16">
        <f t="shared" si="39"/>
        <v>202345.44000000006</v>
      </c>
      <c r="AE119" s="16">
        <f t="shared" si="39"/>
        <v>271068.53538461548</v>
      </c>
      <c r="AF119" s="16">
        <f t="shared" si="39"/>
        <v>340428.93846153852</v>
      </c>
      <c r="AG119" s="16">
        <f t="shared" si="39"/>
        <v>410426.64923076931</v>
      </c>
      <c r="AH119" s="16">
        <f t="shared" si="39"/>
        <v>481061.66769230779</v>
      </c>
      <c r="AI119" s="16">
        <f t="shared" si="39"/>
        <v>552333.99384615396</v>
      </c>
      <c r="AJ119" s="3">
        <f t="shared" si="39"/>
        <v>624260.47384615405</v>
      </c>
      <c r="AK119" s="3">
        <f t="shared" si="39"/>
        <v>696841.10769230791</v>
      </c>
      <c r="AL119" s="3">
        <f t="shared" si="39"/>
        <v>770075.89538461552</v>
      </c>
      <c r="AM119" s="3">
        <f t="shared" si="39"/>
        <v>843964.83692307712</v>
      </c>
      <c r="AN119" s="3">
        <f t="shared" si="39"/>
        <v>918507.93230769248</v>
      </c>
      <c r="AO119" s="3">
        <f t="shared" si="39"/>
        <v>926239.8553846156</v>
      </c>
      <c r="AP119" s="3">
        <f t="shared" si="39"/>
        <v>933334.47076923097</v>
      </c>
      <c r="AQ119" s="3">
        <f t="shared" si="39"/>
        <v>939791.77846153872</v>
      </c>
      <c r="AR119" s="3">
        <f t="shared" si="39"/>
        <v>945611.77846153872</v>
      </c>
      <c r="AS119" s="3">
        <f t="shared" si="39"/>
        <v>950794.47076923097</v>
      </c>
      <c r="AT119" s="3">
        <f t="shared" si="39"/>
        <v>955339.8553846156</v>
      </c>
      <c r="AU119" s="3">
        <f t="shared" si="39"/>
        <v>959247.93230769248</v>
      </c>
      <c r="AV119" s="3">
        <f t="shared" si="39"/>
        <v>962518.70153846173</v>
      </c>
      <c r="AW119" s="3">
        <f t="shared" si="39"/>
        <v>965135.3169230771</v>
      </c>
      <c r="AX119" s="3">
        <f t="shared" si="39"/>
        <v>967097.77846153872</v>
      </c>
      <c r="AY119" s="3">
        <f t="shared" si="39"/>
        <v>968406.08615384635</v>
      </c>
      <c r="AZ119" s="3">
        <f t="shared" si="39"/>
        <v>969060.24000000022</v>
      </c>
      <c r="BA119" s="3">
        <f t="shared" si="39"/>
        <v>969060.24000000022</v>
      </c>
      <c r="BB119" s="3">
        <f t="shared" si="39"/>
        <v>969060.24000000022</v>
      </c>
      <c r="BC119" s="3">
        <f t="shared" si="39"/>
        <v>969060.24000000022</v>
      </c>
      <c r="BD119" s="3">
        <f t="shared" si="39"/>
        <v>969060.24000000022</v>
      </c>
      <c r="BE119" s="3">
        <f t="shared" si="39"/>
        <v>969060.24000000022</v>
      </c>
      <c r="BF119" s="3">
        <f t="shared" si="39"/>
        <v>969060.24000000022</v>
      </c>
      <c r="BG119" s="3">
        <f t="shared" si="39"/>
        <v>969060.24000000022</v>
      </c>
      <c r="BH119" s="3">
        <f t="shared" si="39"/>
        <v>969060.24000000022</v>
      </c>
      <c r="BI119" s="3">
        <f t="shared" si="39"/>
        <v>969060.24000000022</v>
      </c>
      <c r="BJ119" s="3">
        <f t="shared" si="39"/>
        <v>969060.24000000022</v>
      </c>
      <c r="BK119" s="3">
        <f t="shared" si="39"/>
        <v>969060.24000000022</v>
      </c>
      <c r="BL119" s="3">
        <f t="shared" si="39"/>
        <v>969060.24000000022</v>
      </c>
      <c r="BM119" s="3">
        <f t="shared" si="39"/>
        <v>969060.24000000022</v>
      </c>
      <c r="BN119" s="3">
        <f t="shared" si="39"/>
        <v>969060.24000000022</v>
      </c>
      <c r="BO119" s="3">
        <f t="shared" si="39"/>
        <v>969060.24000000022</v>
      </c>
      <c r="BP119" s="3">
        <f t="shared" si="39"/>
        <v>969060.24000000022</v>
      </c>
      <c r="BQ119" s="3">
        <f t="shared" si="39"/>
        <v>969060.24000000022</v>
      </c>
      <c r="BR119" s="3">
        <f t="shared" si="39"/>
        <v>969060.24000000022</v>
      </c>
      <c r="BS119" s="3">
        <f t="shared" si="39"/>
        <v>969060.24000000022</v>
      </c>
    </row>
    <row r="120" spans="1:71" x14ac:dyDescent="0.35">
      <c r="A120" s="15" t="str">
        <f t="shared" si="37"/>
        <v>Standard Close</v>
      </c>
      <c r="B120" s="15" t="str">
        <f t="shared" si="37"/>
        <v>NEW-13543.8</v>
      </c>
      <c r="C120" s="15" t="str">
        <f t="shared" si="37"/>
        <v>Base Rates</v>
      </c>
      <c r="D120" s="15" t="str">
        <f t="shared" si="37"/>
        <v>ED-Transmission-Substation-Equipment</v>
      </c>
      <c r="E120" s="15" t="str">
        <f t="shared" si="37"/>
        <v>T</v>
      </c>
      <c r="F120" s="15" t="str">
        <f t="shared" si="37"/>
        <v>NEW-13543</v>
      </c>
      <c r="G120" s="15" t="str">
        <f t="shared" si="37"/>
        <v>open</v>
      </c>
      <c r="H120" s="15" t="str">
        <f t="shared" si="37"/>
        <v>Electric Transmission Plant</v>
      </c>
      <c r="I120" s="15" t="str">
        <f t="shared" si="37"/>
        <v>Distribution Substation</v>
      </c>
      <c r="J120" s="15" t="str">
        <f t="shared" si="37"/>
        <v>179D-BUCKHORN</v>
      </c>
      <c r="K120" s="16">
        <f>SUM($K78:K78)/13</f>
        <v>0</v>
      </c>
      <c r="L120" s="16">
        <f>SUM($K78:L78)/13</f>
        <v>0</v>
      </c>
      <c r="M120" s="16">
        <f>SUM($K78:M78)/13</f>
        <v>0</v>
      </c>
      <c r="N120" s="16">
        <f>SUM($K78:N78)/13</f>
        <v>0</v>
      </c>
      <c r="O120" s="16">
        <f>SUM($K78:O78)/13</f>
        <v>0</v>
      </c>
      <c r="P120" s="16">
        <f>SUM($K78:P78)/13</f>
        <v>0</v>
      </c>
      <c r="Q120" s="16">
        <f>SUM($K78:Q78)/13</f>
        <v>0</v>
      </c>
      <c r="R120" s="16">
        <f>SUM($K78:R78)/13</f>
        <v>0</v>
      </c>
      <c r="S120" s="16">
        <f>SUM($K78:S78)/13</f>
        <v>0</v>
      </c>
      <c r="T120" s="16">
        <f>SUM($K78:T78)/13</f>
        <v>0</v>
      </c>
      <c r="U120" s="16">
        <f>SUM($K78:U78)/13</f>
        <v>0</v>
      </c>
      <c r="V120" s="16">
        <f>SUM($K78:V78)/13</f>
        <v>0</v>
      </c>
      <c r="W120" s="16">
        <f t="shared" si="39"/>
        <v>0</v>
      </c>
      <c r="X120" s="16">
        <f t="shared" si="39"/>
        <v>0</v>
      </c>
      <c r="Y120" s="16">
        <f t="shared" si="39"/>
        <v>0</v>
      </c>
      <c r="Z120" s="16">
        <f t="shared" si="39"/>
        <v>0</v>
      </c>
      <c r="AA120" s="16">
        <f t="shared" si="39"/>
        <v>0</v>
      </c>
      <c r="AB120" s="16">
        <f t="shared" si="39"/>
        <v>51961.947692307709</v>
      </c>
      <c r="AC120" s="16">
        <f t="shared" si="39"/>
        <v>104561.20307692311</v>
      </c>
      <c r="AD120" s="16">
        <f t="shared" si="39"/>
        <v>157797.7661538462</v>
      </c>
      <c r="AE120" s="16">
        <f t="shared" si="39"/>
        <v>211671.63692307699</v>
      </c>
      <c r="AF120" s="16">
        <f t="shared" si="39"/>
        <v>266182.81538461545</v>
      </c>
      <c r="AG120" s="16">
        <f t="shared" si="39"/>
        <v>321331.30153846164</v>
      </c>
      <c r="AH120" s="16">
        <f t="shared" si="39"/>
        <v>377117.09538461547</v>
      </c>
      <c r="AI120" s="16">
        <f t="shared" si="39"/>
        <v>433540.19692307705</v>
      </c>
      <c r="AJ120" s="3">
        <f t="shared" si="39"/>
        <v>490617.45230769244</v>
      </c>
      <c r="AK120" s="3">
        <f t="shared" si="39"/>
        <v>548348.86153846164</v>
      </c>
      <c r="AL120" s="3">
        <f t="shared" si="39"/>
        <v>606734.42461538478</v>
      </c>
      <c r="AM120" s="3">
        <f t="shared" si="39"/>
        <v>665774.14153846167</v>
      </c>
      <c r="AN120" s="3">
        <f t="shared" si="39"/>
        <v>725468.01230769244</v>
      </c>
      <c r="AO120" s="3">
        <f t="shared" si="39"/>
        <v>733199.93538461556</v>
      </c>
      <c r="AP120" s="3">
        <f t="shared" si="39"/>
        <v>740294.55076923093</v>
      </c>
      <c r="AQ120" s="3">
        <f t="shared" si="39"/>
        <v>746751.85846153856</v>
      </c>
      <c r="AR120" s="3">
        <f t="shared" si="39"/>
        <v>752571.85846153856</v>
      </c>
      <c r="AS120" s="3">
        <f t="shared" si="39"/>
        <v>757754.55076923093</v>
      </c>
      <c r="AT120" s="3">
        <f t="shared" si="39"/>
        <v>762299.93538461556</v>
      </c>
      <c r="AU120" s="3">
        <f t="shared" si="39"/>
        <v>766208.01230769244</v>
      </c>
      <c r="AV120" s="3">
        <f t="shared" si="39"/>
        <v>769478.78153846168</v>
      </c>
      <c r="AW120" s="3">
        <f t="shared" si="39"/>
        <v>772095.39692307706</v>
      </c>
      <c r="AX120" s="3">
        <f t="shared" si="39"/>
        <v>774057.85846153856</v>
      </c>
      <c r="AY120" s="3">
        <f t="shared" si="39"/>
        <v>775366.16615384631</v>
      </c>
      <c r="AZ120" s="3">
        <f t="shared" si="39"/>
        <v>776020.32000000018</v>
      </c>
      <c r="BA120" s="3">
        <f t="shared" si="39"/>
        <v>776020.32000000018</v>
      </c>
      <c r="BB120" s="3">
        <f t="shared" si="39"/>
        <v>776020.32000000018</v>
      </c>
      <c r="BC120" s="3">
        <f t="shared" si="39"/>
        <v>776020.32000000018</v>
      </c>
      <c r="BD120" s="3">
        <f t="shared" si="39"/>
        <v>776020.32000000018</v>
      </c>
      <c r="BE120" s="3">
        <f t="shared" si="39"/>
        <v>776020.32000000018</v>
      </c>
      <c r="BF120" s="3">
        <f t="shared" si="39"/>
        <v>776020.32000000018</v>
      </c>
      <c r="BG120" s="3">
        <f t="shared" si="39"/>
        <v>776020.32000000018</v>
      </c>
      <c r="BH120" s="3">
        <f t="shared" si="39"/>
        <v>776020.32000000018</v>
      </c>
      <c r="BI120" s="3">
        <f t="shared" si="39"/>
        <v>776020.32000000018</v>
      </c>
      <c r="BJ120" s="3">
        <f t="shared" si="39"/>
        <v>776020.32000000018</v>
      </c>
      <c r="BK120" s="3">
        <f t="shared" si="39"/>
        <v>776020.32000000018</v>
      </c>
      <c r="BL120" s="3">
        <f t="shared" si="39"/>
        <v>776020.32000000018</v>
      </c>
      <c r="BM120" s="3">
        <f t="shared" si="39"/>
        <v>776020.32000000018</v>
      </c>
      <c r="BN120" s="3">
        <f t="shared" si="39"/>
        <v>776020.32000000018</v>
      </c>
      <c r="BO120" s="3">
        <f t="shared" si="39"/>
        <v>776020.32000000018</v>
      </c>
      <c r="BP120" s="3">
        <f t="shared" si="39"/>
        <v>776020.32000000018</v>
      </c>
      <c r="BQ120" s="3">
        <f t="shared" si="39"/>
        <v>776020.32000000018</v>
      </c>
      <c r="BR120" s="3">
        <f t="shared" si="39"/>
        <v>776020.32000000018</v>
      </c>
      <c r="BS120" s="3">
        <f t="shared" si="39"/>
        <v>776020.32000000018</v>
      </c>
    </row>
    <row r="121" spans="1:71" x14ac:dyDescent="0.35">
      <c r="A121" s="15" t="str">
        <f t="shared" si="37"/>
        <v>Standard Close</v>
      </c>
      <c r="B121" s="15" t="str">
        <f t="shared" si="37"/>
        <v>NEW-13543.9</v>
      </c>
      <c r="C121" s="15" t="str">
        <f t="shared" si="37"/>
        <v>Base Rates</v>
      </c>
      <c r="D121" s="15" t="str">
        <f t="shared" si="37"/>
        <v>ED-Distribution-Substation-Equipment</v>
      </c>
      <c r="E121" s="15" t="str">
        <f t="shared" si="37"/>
        <v>D</v>
      </c>
      <c r="F121" s="15" t="str">
        <f t="shared" si="37"/>
        <v>NEW-13543</v>
      </c>
      <c r="G121" s="15" t="str">
        <f t="shared" si="37"/>
        <v>open</v>
      </c>
      <c r="H121" s="15" t="str">
        <f t="shared" si="37"/>
        <v>Electric Distribution Plant</v>
      </c>
      <c r="I121" s="15" t="str">
        <f t="shared" si="37"/>
        <v>Transmission Substation</v>
      </c>
      <c r="J121" s="15" t="str">
        <f t="shared" si="37"/>
        <v>112T-SOUTH GIBSONTON</v>
      </c>
      <c r="K121" s="16">
        <f>SUM($K79:K79)/13</f>
        <v>0</v>
      </c>
      <c r="L121" s="16">
        <f>SUM($K79:L79)/13</f>
        <v>0</v>
      </c>
      <c r="M121" s="16">
        <f>SUM($K79:M79)/13</f>
        <v>0</v>
      </c>
      <c r="N121" s="16">
        <f>SUM($K79:N79)/13</f>
        <v>0</v>
      </c>
      <c r="O121" s="16">
        <f>SUM($K79:O79)/13</f>
        <v>0</v>
      </c>
      <c r="P121" s="16">
        <f>SUM($K79:P79)/13</f>
        <v>0</v>
      </c>
      <c r="Q121" s="16">
        <f>SUM($K79:Q79)/13</f>
        <v>0</v>
      </c>
      <c r="R121" s="16">
        <f>SUM($K79:R79)/13</f>
        <v>0</v>
      </c>
      <c r="S121" s="16">
        <f>SUM($K79:S79)/13</f>
        <v>0</v>
      </c>
      <c r="T121" s="16">
        <f>SUM($K79:T79)/13</f>
        <v>0</v>
      </c>
      <c r="U121" s="16">
        <f>SUM($K79:U79)/13</f>
        <v>0</v>
      </c>
      <c r="V121" s="16">
        <f>SUM($K79:V79)/13</f>
        <v>0</v>
      </c>
      <c r="W121" s="16">
        <f t="shared" si="39"/>
        <v>0</v>
      </c>
      <c r="X121" s="16">
        <f t="shared" si="39"/>
        <v>0</v>
      </c>
      <c r="Y121" s="16">
        <f t="shared" si="39"/>
        <v>0</v>
      </c>
      <c r="Z121" s="16">
        <f t="shared" si="39"/>
        <v>0</v>
      </c>
      <c r="AA121" s="16">
        <f t="shared" si="39"/>
        <v>0</v>
      </c>
      <c r="AB121" s="16">
        <f t="shared" si="39"/>
        <v>51397.359999999993</v>
      </c>
      <c r="AC121" s="16">
        <f t="shared" si="39"/>
        <v>103432.02769230769</v>
      </c>
      <c r="AD121" s="16">
        <f t="shared" si="39"/>
        <v>156104.00307692305</v>
      </c>
      <c r="AE121" s="16">
        <f t="shared" si="39"/>
        <v>209413.28615384613</v>
      </c>
      <c r="AF121" s="16">
        <f t="shared" si="39"/>
        <v>263359.87692307687</v>
      </c>
      <c r="AG121" s="16">
        <f t="shared" si="39"/>
        <v>317943.77538461529</v>
      </c>
      <c r="AH121" s="16">
        <f t="shared" si="39"/>
        <v>373164.98153846146</v>
      </c>
      <c r="AI121" s="16">
        <f t="shared" si="39"/>
        <v>429023.49538461526</v>
      </c>
      <c r="AJ121" s="3">
        <f t="shared" si="39"/>
        <v>485536.16307692294</v>
      </c>
      <c r="AK121" s="3">
        <f t="shared" si="39"/>
        <v>542702.98461538448</v>
      </c>
      <c r="AL121" s="3">
        <f t="shared" si="39"/>
        <v>600523.95999999985</v>
      </c>
      <c r="AM121" s="3">
        <f t="shared" si="39"/>
        <v>658999.08923076908</v>
      </c>
      <c r="AN121" s="3">
        <f t="shared" si="39"/>
        <v>718128.37230769219</v>
      </c>
      <c r="AO121" s="3">
        <f t="shared" si="39"/>
        <v>725860.29538461519</v>
      </c>
      <c r="AP121" s="3">
        <f t="shared" si="39"/>
        <v>732954.91076923057</v>
      </c>
      <c r="AQ121" s="3">
        <f t="shared" si="39"/>
        <v>739412.21846153832</v>
      </c>
      <c r="AR121" s="3">
        <f t="shared" si="39"/>
        <v>745232.21846153832</v>
      </c>
      <c r="AS121" s="3">
        <f t="shared" si="39"/>
        <v>750414.91076923057</v>
      </c>
      <c r="AT121" s="3">
        <f t="shared" si="39"/>
        <v>754960.29538461519</v>
      </c>
      <c r="AU121" s="3">
        <f t="shared" si="39"/>
        <v>758868.37230769219</v>
      </c>
      <c r="AV121" s="3">
        <f t="shared" si="39"/>
        <v>762139.14153846144</v>
      </c>
      <c r="AW121" s="3">
        <f t="shared" si="39"/>
        <v>764755.75692307681</v>
      </c>
      <c r="AX121" s="3">
        <f t="shared" si="39"/>
        <v>766718.21846153832</v>
      </c>
      <c r="AY121" s="3">
        <f t="shared" si="39"/>
        <v>768026.52615384595</v>
      </c>
      <c r="AZ121" s="3">
        <f t="shared" si="39"/>
        <v>768680.67999999982</v>
      </c>
      <c r="BA121" s="3">
        <f t="shared" si="39"/>
        <v>768680.67999999982</v>
      </c>
      <c r="BB121" s="3">
        <f t="shared" si="39"/>
        <v>768680.67999999982</v>
      </c>
      <c r="BC121" s="3">
        <f t="shared" si="39"/>
        <v>768680.67999999982</v>
      </c>
      <c r="BD121" s="3">
        <f t="shared" si="39"/>
        <v>768680.67999999982</v>
      </c>
      <c r="BE121" s="3">
        <f t="shared" si="39"/>
        <v>768680.67999999982</v>
      </c>
      <c r="BF121" s="3">
        <f t="shared" si="39"/>
        <v>768680.67999999982</v>
      </c>
      <c r="BG121" s="3">
        <f t="shared" si="39"/>
        <v>768680.67999999982</v>
      </c>
      <c r="BH121" s="3">
        <f t="shared" si="39"/>
        <v>768680.67999999982</v>
      </c>
      <c r="BI121" s="3">
        <f t="shared" si="39"/>
        <v>768680.67999999982</v>
      </c>
      <c r="BJ121" s="3">
        <f t="shared" si="39"/>
        <v>768680.67999999982</v>
      </c>
      <c r="BK121" s="3">
        <f t="shared" si="39"/>
        <v>768680.67999999982</v>
      </c>
      <c r="BL121" s="3">
        <f t="shared" si="39"/>
        <v>768680.67999999982</v>
      </c>
      <c r="BM121" s="3">
        <f t="shared" si="39"/>
        <v>768680.67999999982</v>
      </c>
      <c r="BN121" s="3">
        <f t="shared" si="39"/>
        <v>768680.67999999982</v>
      </c>
      <c r="BO121" s="3">
        <f t="shared" si="39"/>
        <v>768680.67999999982</v>
      </c>
      <c r="BP121" s="3">
        <f t="shared" si="39"/>
        <v>768680.67999999982</v>
      </c>
      <c r="BQ121" s="3">
        <f t="shared" si="39"/>
        <v>768680.67999999982</v>
      </c>
      <c r="BR121" s="3">
        <f t="shared" si="39"/>
        <v>768680.67999999982</v>
      </c>
      <c r="BS121" s="3">
        <f t="shared" si="39"/>
        <v>768680.67999999982</v>
      </c>
    </row>
    <row r="122" spans="1:71" x14ac:dyDescent="0.35">
      <c r="A122" s="15" t="str">
        <f t="shared" si="37"/>
        <v>Standard Close</v>
      </c>
      <c r="B122" s="15" t="str">
        <f t="shared" si="37"/>
        <v>NEW-14803.1</v>
      </c>
      <c r="C122" s="15" t="str">
        <f t="shared" si="37"/>
        <v>Base Rates</v>
      </c>
      <c r="D122" s="15" t="str">
        <f t="shared" si="37"/>
        <v>ED-Transmission-Line-69 kV</v>
      </c>
      <c r="E122" s="15" t="str">
        <f t="shared" si="37"/>
        <v>T</v>
      </c>
      <c r="F122" s="15" t="str">
        <f t="shared" si="37"/>
        <v>NEW-14803</v>
      </c>
      <c r="G122" s="15" t="str">
        <f t="shared" si="37"/>
        <v>open</v>
      </c>
      <c r="H122" s="15" t="str">
        <f t="shared" si="37"/>
        <v>Electric Transmission Plant</v>
      </c>
      <c r="I122" s="15" t="str">
        <f t="shared" si="37"/>
        <v>Transmission Lines</v>
      </c>
      <c r="J122" s="15" t="str">
        <f t="shared" si="37"/>
        <v>69 KV TRANS LINES</v>
      </c>
      <c r="K122" s="16">
        <f>SUM($K80:K80)/13</f>
        <v>0</v>
      </c>
      <c r="L122" s="16">
        <f>SUM($K80:L80)/13</f>
        <v>0</v>
      </c>
      <c r="M122" s="16">
        <f>SUM($K80:M80)/13</f>
        <v>0</v>
      </c>
      <c r="N122" s="16">
        <f>SUM($K80:N80)/13</f>
        <v>0</v>
      </c>
      <c r="O122" s="16">
        <f>SUM($K80:O80)/13</f>
        <v>0</v>
      </c>
      <c r="P122" s="16">
        <f>SUM($K80:P80)/13</f>
        <v>0</v>
      </c>
      <c r="Q122" s="16">
        <f>SUM($K80:Q80)/13</f>
        <v>0</v>
      </c>
      <c r="R122" s="16">
        <f>SUM($K80:R80)/13</f>
        <v>0</v>
      </c>
      <c r="S122" s="16">
        <f>SUM($K80:S80)/13</f>
        <v>0</v>
      </c>
      <c r="T122" s="16">
        <f>SUM($K80:T80)/13</f>
        <v>0</v>
      </c>
      <c r="U122" s="16">
        <f>SUM($K80:U80)/13</f>
        <v>0</v>
      </c>
      <c r="V122" s="16">
        <f>SUM($K80:V80)/13</f>
        <v>0</v>
      </c>
      <c r="W122" s="16">
        <f t="shared" si="39"/>
        <v>0</v>
      </c>
      <c r="X122" s="16">
        <f t="shared" si="39"/>
        <v>0</v>
      </c>
      <c r="Y122" s="16">
        <f t="shared" si="39"/>
        <v>0</v>
      </c>
      <c r="Z122" s="16">
        <f t="shared" si="39"/>
        <v>0</v>
      </c>
      <c r="AA122" s="16">
        <f t="shared" si="39"/>
        <v>0</v>
      </c>
      <c r="AB122" s="16">
        <f t="shared" si="39"/>
        <v>0</v>
      </c>
      <c r="AC122" s="16">
        <f t="shared" si="39"/>
        <v>0</v>
      </c>
      <c r="AD122" s="16">
        <f t="shared" si="39"/>
        <v>0</v>
      </c>
      <c r="AE122" s="16">
        <f t="shared" si="39"/>
        <v>0</v>
      </c>
      <c r="AF122" s="16">
        <f t="shared" si="39"/>
        <v>0</v>
      </c>
      <c r="AG122" s="16">
        <f t="shared" si="39"/>
        <v>0</v>
      </c>
      <c r="AH122" s="16">
        <f t="shared" si="39"/>
        <v>0</v>
      </c>
      <c r="AI122" s="16">
        <f t="shared" si="39"/>
        <v>199393.9392307692</v>
      </c>
      <c r="AJ122" s="3">
        <f t="shared" si="39"/>
        <v>405161.41692307685</v>
      </c>
      <c r="AK122" s="3">
        <f t="shared" si="39"/>
        <v>617302.43307692301</v>
      </c>
      <c r="AL122" s="3">
        <f t="shared" si="39"/>
        <v>835816.98769230756</v>
      </c>
      <c r="AM122" s="3">
        <f t="shared" si="39"/>
        <v>1060705.0807692306</v>
      </c>
      <c r="AN122" s="3">
        <f t="shared" si="39"/>
        <v>1291966.712307692</v>
      </c>
      <c r="AO122" s="3">
        <f t="shared" si="39"/>
        <v>1529601.8823076922</v>
      </c>
      <c r="AP122" s="3">
        <f t="shared" si="39"/>
        <v>1773610.5907692309</v>
      </c>
      <c r="AQ122" s="3">
        <f t="shared" si="39"/>
        <v>2023992.8376923078</v>
      </c>
      <c r="AR122" s="3">
        <f t="shared" si="39"/>
        <v>2280748.6230769232</v>
      </c>
      <c r="AS122" s="3">
        <f t="shared" si="39"/>
        <v>2543877.9469230771</v>
      </c>
      <c r="AT122" s="3">
        <f t="shared" si="39"/>
        <v>2813380.8092307695</v>
      </c>
      <c r="AU122" s="3">
        <f t="shared" si="39"/>
        <v>3089254.1330769234</v>
      </c>
      <c r="AV122" s="3">
        <f t="shared" si="39"/>
        <v>3165733.5176923079</v>
      </c>
      <c r="AW122" s="3">
        <f t="shared" si="39"/>
        <v>3235839.363846154</v>
      </c>
      <c r="AX122" s="3">
        <f t="shared" si="39"/>
        <v>3299571.6715384619</v>
      </c>
      <c r="AY122" s="3">
        <f t="shared" si="39"/>
        <v>3356930.4407692309</v>
      </c>
      <c r="AZ122" s="3">
        <f t="shared" si="39"/>
        <v>3407915.6715384619</v>
      </c>
      <c r="BA122" s="3">
        <f t="shared" si="39"/>
        <v>3452527.363846154</v>
      </c>
      <c r="BB122" s="3">
        <f t="shared" si="39"/>
        <v>3490765.5176923079</v>
      </c>
      <c r="BC122" s="3">
        <f t="shared" si="39"/>
        <v>3522630.1330769234</v>
      </c>
      <c r="BD122" s="3">
        <f t="shared" si="39"/>
        <v>3548121.2100000004</v>
      </c>
      <c r="BE122" s="3">
        <f t="shared" si="39"/>
        <v>3567238.7484615389</v>
      </c>
      <c r="BF122" s="3">
        <f t="shared" si="39"/>
        <v>3579982.7484615389</v>
      </c>
      <c r="BG122" s="3">
        <f t="shared" si="39"/>
        <v>3586353.2100000004</v>
      </c>
      <c r="BH122" s="3">
        <f t="shared" si="39"/>
        <v>3586353.2100000004</v>
      </c>
      <c r="BI122" s="3">
        <f t="shared" si="39"/>
        <v>3586353.2100000004</v>
      </c>
      <c r="BJ122" s="3">
        <f t="shared" si="39"/>
        <v>3586353.2100000004</v>
      </c>
      <c r="BK122" s="3">
        <f t="shared" si="39"/>
        <v>3586353.2100000004</v>
      </c>
      <c r="BL122" s="3">
        <f t="shared" si="39"/>
        <v>3586353.2100000004</v>
      </c>
      <c r="BM122" s="3">
        <f t="shared" si="39"/>
        <v>3586353.2100000004</v>
      </c>
      <c r="BN122" s="3">
        <f t="shared" si="39"/>
        <v>3586353.2100000004</v>
      </c>
      <c r="BO122" s="3">
        <f t="shared" si="39"/>
        <v>3586353.2100000004</v>
      </c>
      <c r="BP122" s="3">
        <f t="shared" si="39"/>
        <v>3586353.2100000004</v>
      </c>
      <c r="BQ122" s="3">
        <f t="shared" si="39"/>
        <v>3586353.2100000004</v>
      </c>
      <c r="BR122" s="3">
        <f t="shared" si="39"/>
        <v>3586353.2100000004</v>
      </c>
      <c r="BS122" s="3">
        <f t="shared" si="39"/>
        <v>3586353.2100000004</v>
      </c>
    </row>
    <row r="123" spans="1:71" x14ac:dyDescent="0.35">
      <c r="A123" s="15" t="str">
        <f t="shared" si="37"/>
        <v>Standard Close</v>
      </c>
      <c r="B123" s="15" t="str">
        <f t="shared" si="37"/>
        <v>NEW-14803.2</v>
      </c>
      <c r="C123" s="15" t="str">
        <f t="shared" si="37"/>
        <v>Base Rates</v>
      </c>
      <c r="D123" s="15" t="str">
        <f t="shared" si="37"/>
        <v>ED-Transmission-Substation-Equipment</v>
      </c>
      <c r="E123" s="15" t="str">
        <f t="shared" si="37"/>
        <v>T</v>
      </c>
      <c r="F123" s="15" t="str">
        <f t="shared" si="37"/>
        <v>NEW-14803</v>
      </c>
      <c r="G123" s="15" t="str">
        <f t="shared" si="37"/>
        <v>open</v>
      </c>
      <c r="H123" s="15" t="str">
        <f t="shared" si="37"/>
        <v>Electric Transmission Plant</v>
      </c>
      <c r="I123" s="15" t="str">
        <f t="shared" si="37"/>
        <v>Transmission Substation</v>
      </c>
      <c r="J123" s="15" t="str">
        <f t="shared" si="37"/>
        <v>497T-CR 672 SUBSTATION</v>
      </c>
      <c r="K123" s="16">
        <f>SUM($K81:K81)/13</f>
        <v>0</v>
      </c>
      <c r="L123" s="16">
        <f>SUM($K81:L81)/13</f>
        <v>0</v>
      </c>
      <c r="M123" s="16">
        <f>SUM($K81:M81)/13</f>
        <v>0</v>
      </c>
      <c r="N123" s="16">
        <f>SUM($K81:N81)/13</f>
        <v>0</v>
      </c>
      <c r="O123" s="16">
        <f>SUM($K81:O81)/13</f>
        <v>0</v>
      </c>
      <c r="P123" s="16">
        <f>SUM($K81:P81)/13</f>
        <v>0</v>
      </c>
      <c r="Q123" s="16">
        <f>SUM($K81:Q81)/13</f>
        <v>0</v>
      </c>
      <c r="R123" s="16">
        <f>SUM($K81:R81)/13</f>
        <v>0</v>
      </c>
      <c r="S123" s="16">
        <f>SUM($K81:S81)/13</f>
        <v>0</v>
      </c>
      <c r="T123" s="16">
        <f>SUM($K81:T81)/13</f>
        <v>0</v>
      </c>
      <c r="U123" s="16">
        <f>SUM($K81:U81)/13</f>
        <v>0</v>
      </c>
      <c r="V123" s="16">
        <f>SUM($K81:V81)/13</f>
        <v>0</v>
      </c>
      <c r="W123" s="16">
        <f t="shared" si="39"/>
        <v>0</v>
      </c>
      <c r="X123" s="16">
        <f t="shared" si="39"/>
        <v>0</v>
      </c>
      <c r="Y123" s="16">
        <f t="shared" si="39"/>
        <v>0</v>
      </c>
      <c r="Z123" s="16">
        <f t="shared" si="39"/>
        <v>0</v>
      </c>
      <c r="AA123" s="16">
        <f t="shared" si="39"/>
        <v>0</v>
      </c>
      <c r="AB123" s="16">
        <f t="shared" si="39"/>
        <v>0</v>
      </c>
      <c r="AC123" s="16">
        <f t="shared" si="39"/>
        <v>0</v>
      </c>
      <c r="AD123" s="16">
        <f t="shared" si="39"/>
        <v>0</v>
      </c>
      <c r="AE123" s="16">
        <f t="shared" si="39"/>
        <v>0</v>
      </c>
      <c r="AF123" s="16">
        <f t="shared" si="39"/>
        <v>0</v>
      </c>
      <c r="AG123" s="16">
        <f t="shared" si="39"/>
        <v>0</v>
      </c>
      <c r="AH123" s="16">
        <f t="shared" si="39"/>
        <v>0</v>
      </c>
      <c r="AI123" s="16">
        <f t="shared" si="39"/>
        <v>121392.73</v>
      </c>
      <c r="AJ123" s="3">
        <f t="shared" si="39"/>
        <v>245364.30615384615</v>
      </c>
      <c r="AK123" s="3">
        <f t="shared" si="39"/>
        <v>371914.72846153844</v>
      </c>
      <c r="AL123" s="3">
        <f t="shared" si="39"/>
        <v>501043.99692307692</v>
      </c>
      <c r="AM123" s="3">
        <f t="shared" si="39"/>
        <v>632752.11153846153</v>
      </c>
      <c r="AN123" s="3">
        <f t="shared" si="39"/>
        <v>767039.07230769226</v>
      </c>
      <c r="AO123" s="3">
        <f t="shared" si="39"/>
        <v>903904.87923076923</v>
      </c>
      <c r="AP123" s="3">
        <f t="shared" si="39"/>
        <v>1043349.5323076923</v>
      </c>
      <c r="AQ123" s="3">
        <f t="shared" si="39"/>
        <v>1185373.0315384616</v>
      </c>
      <c r="AR123" s="3">
        <f t="shared" si="39"/>
        <v>1329975.3769230768</v>
      </c>
      <c r="AS123" s="3">
        <f t="shared" si="39"/>
        <v>1477156.5684615383</v>
      </c>
      <c r="AT123" s="3">
        <f t="shared" si="39"/>
        <v>1626916.6061538458</v>
      </c>
      <c r="AU123" s="3">
        <f t="shared" si="39"/>
        <v>1779255.4899999995</v>
      </c>
      <c r="AV123" s="3">
        <f t="shared" si="39"/>
        <v>1810201.6438461533</v>
      </c>
      <c r="AW123" s="3">
        <f t="shared" si="39"/>
        <v>1838568.951538461</v>
      </c>
      <c r="AX123" s="3">
        <f t="shared" si="39"/>
        <v>1864357.4130769225</v>
      </c>
      <c r="AY123" s="3">
        <f t="shared" si="39"/>
        <v>1887567.028461538</v>
      </c>
      <c r="AZ123" s="3">
        <f t="shared" si="39"/>
        <v>1908197.7976923073</v>
      </c>
      <c r="BA123" s="3">
        <f t="shared" si="39"/>
        <v>1926249.7207692303</v>
      </c>
      <c r="BB123" s="3">
        <f t="shared" si="39"/>
        <v>1941722.7976923073</v>
      </c>
      <c r="BC123" s="3">
        <f t="shared" si="39"/>
        <v>1954617.028461538</v>
      </c>
      <c r="BD123" s="3">
        <f t="shared" si="39"/>
        <v>1964932.4130769225</v>
      </c>
      <c r="BE123" s="3">
        <f t="shared" si="39"/>
        <v>1972668.951538461</v>
      </c>
      <c r="BF123" s="3">
        <f t="shared" si="39"/>
        <v>1977826.6438461533</v>
      </c>
      <c r="BG123" s="3">
        <f t="shared" si="39"/>
        <v>1980405.4899999995</v>
      </c>
      <c r="BH123" s="3">
        <f t="shared" si="39"/>
        <v>1980405.4899999995</v>
      </c>
      <c r="BI123" s="3">
        <f t="shared" si="39"/>
        <v>1980405.4899999995</v>
      </c>
      <c r="BJ123" s="3">
        <f t="shared" si="39"/>
        <v>1980405.4899999995</v>
      </c>
      <c r="BK123" s="3">
        <f t="shared" si="39"/>
        <v>1980405.4899999995</v>
      </c>
      <c r="BL123" s="3">
        <f t="shared" si="39"/>
        <v>1980405.4899999995</v>
      </c>
      <c r="BM123" s="3">
        <f t="shared" si="39"/>
        <v>1980405.4899999995</v>
      </c>
      <c r="BN123" s="3">
        <f t="shared" si="39"/>
        <v>1980405.4899999995</v>
      </c>
      <c r="BO123" s="3">
        <f t="shared" si="39"/>
        <v>1980405.4899999995</v>
      </c>
      <c r="BP123" s="3">
        <f t="shared" si="39"/>
        <v>1980405.4899999995</v>
      </c>
      <c r="BQ123" s="3">
        <f t="shared" si="39"/>
        <v>1980405.4899999995</v>
      </c>
      <c r="BR123" s="3">
        <f t="shared" si="39"/>
        <v>1980405.4899999995</v>
      </c>
      <c r="BS123" s="3">
        <f t="shared" si="39"/>
        <v>1980405.4899999995</v>
      </c>
    </row>
    <row r="124" spans="1:71" x14ac:dyDescent="0.35">
      <c r="A124" s="15" t="str">
        <f t="shared" si="37"/>
        <v>Standard Close</v>
      </c>
      <c r="B124" s="15" t="str">
        <f t="shared" si="37"/>
        <v>NEW-14803.3</v>
      </c>
      <c r="C124" s="15" t="str">
        <f t="shared" si="37"/>
        <v>Base Rates</v>
      </c>
      <c r="D124" s="15" t="str">
        <f t="shared" si="37"/>
        <v>ELECTRIC DELIVERY</v>
      </c>
      <c r="E124" s="15" t="str">
        <f t="shared" si="37"/>
        <v>T</v>
      </c>
      <c r="F124" s="15" t="str">
        <f t="shared" si="37"/>
        <v>NEW-14803</v>
      </c>
      <c r="G124" s="15" t="str">
        <f t="shared" si="37"/>
        <v>open</v>
      </c>
      <c r="H124" s="15" t="str">
        <f t="shared" si="37"/>
        <v>Electric Transmission Plant</v>
      </c>
      <c r="I124" s="15" t="str">
        <f t="shared" si="37"/>
        <v>Transmission Lines</v>
      </c>
      <c r="J124" s="15" t="str">
        <f t="shared" si="37"/>
        <v>69 KV TRANS LINES</v>
      </c>
      <c r="K124" s="16">
        <f>SUM($K82:K82)/13</f>
        <v>0</v>
      </c>
      <c r="L124" s="16">
        <f>SUM($K82:L82)/13</f>
        <v>0</v>
      </c>
      <c r="M124" s="16">
        <f>SUM($K82:M82)/13</f>
        <v>0</v>
      </c>
      <c r="N124" s="16">
        <f>SUM($K82:N82)/13</f>
        <v>0</v>
      </c>
      <c r="O124" s="16">
        <f>SUM($K82:O82)/13</f>
        <v>0</v>
      </c>
      <c r="P124" s="16">
        <f>SUM($K82:P82)/13</f>
        <v>0</v>
      </c>
      <c r="Q124" s="16">
        <f>SUM($K82:Q82)/13</f>
        <v>0</v>
      </c>
      <c r="R124" s="16">
        <f>SUM($K82:R82)/13</f>
        <v>0</v>
      </c>
      <c r="S124" s="16">
        <f>SUM($K82:S82)/13</f>
        <v>0</v>
      </c>
      <c r="T124" s="16">
        <f>SUM($K82:T82)/13</f>
        <v>0</v>
      </c>
      <c r="U124" s="16">
        <f>SUM($K82:U82)/13</f>
        <v>0</v>
      </c>
      <c r="V124" s="16">
        <f>SUM($K82:V82)/13</f>
        <v>0</v>
      </c>
      <c r="W124" s="16">
        <f t="shared" si="39"/>
        <v>0</v>
      </c>
      <c r="X124" s="16">
        <f t="shared" si="39"/>
        <v>0</v>
      </c>
      <c r="Y124" s="16">
        <f t="shared" si="39"/>
        <v>0</v>
      </c>
      <c r="Z124" s="16">
        <f t="shared" si="39"/>
        <v>0</v>
      </c>
      <c r="AA124" s="16">
        <f t="shared" si="39"/>
        <v>0</v>
      </c>
      <c r="AB124" s="16">
        <f t="shared" si="39"/>
        <v>0</v>
      </c>
      <c r="AC124" s="16">
        <f t="shared" si="39"/>
        <v>0</v>
      </c>
      <c r="AD124" s="16">
        <f t="shared" si="39"/>
        <v>0</v>
      </c>
      <c r="AE124" s="16">
        <f t="shared" si="39"/>
        <v>0</v>
      </c>
      <c r="AF124" s="16">
        <f t="shared" si="39"/>
        <v>0</v>
      </c>
      <c r="AG124" s="16">
        <f t="shared" ref="AG124:BS124" si="40">SUM(U82:AG82)/13</f>
        <v>0</v>
      </c>
      <c r="AH124" s="16">
        <f t="shared" si="40"/>
        <v>0</v>
      </c>
      <c r="AI124" s="16">
        <f t="shared" si="40"/>
        <v>0</v>
      </c>
      <c r="AJ124" s="3">
        <f t="shared" si="40"/>
        <v>0</v>
      </c>
      <c r="AK124" s="3">
        <f t="shared" si="40"/>
        <v>0</v>
      </c>
      <c r="AL124" s="3">
        <f t="shared" si="40"/>
        <v>0</v>
      </c>
      <c r="AM124" s="3">
        <f t="shared" si="40"/>
        <v>0</v>
      </c>
      <c r="AN124" s="3">
        <f t="shared" si="40"/>
        <v>0</v>
      </c>
      <c r="AO124" s="3">
        <f t="shared" si="40"/>
        <v>0</v>
      </c>
      <c r="AP124" s="3">
        <f t="shared" si="40"/>
        <v>0</v>
      </c>
      <c r="AQ124" s="3">
        <f t="shared" si="40"/>
        <v>0</v>
      </c>
      <c r="AR124" s="3">
        <f t="shared" si="40"/>
        <v>0</v>
      </c>
      <c r="AS124" s="3">
        <f t="shared" si="40"/>
        <v>0</v>
      </c>
      <c r="AT124" s="3">
        <f t="shared" si="40"/>
        <v>0</v>
      </c>
      <c r="AU124" s="3">
        <f t="shared" si="40"/>
        <v>54568.965384615367</v>
      </c>
      <c r="AV124" s="3">
        <f t="shared" si="40"/>
        <v>109137.93076923073</v>
      </c>
      <c r="AW124" s="3">
        <f t="shared" si="40"/>
        <v>163706.89615384612</v>
      </c>
      <c r="AX124" s="3">
        <f t="shared" si="40"/>
        <v>218275.86153846147</v>
      </c>
      <c r="AY124" s="3">
        <f t="shared" si="40"/>
        <v>272844.82692307688</v>
      </c>
      <c r="AZ124" s="3">
        <f t="shared" si="40"/>
        <v>327413.79230769223</v>
      </c>
      <c r="BA124" s="3">
        <f t="shared" si="40"/>
        <v>381982.75769230758</v>
      </c>
      <c r="BB124" s="3">
        <f t="shared" si="40"/>
        <v>436551.72307692294</v>
      </c>
      <c r="BC124" s="3">
        <f t="shared" si="40"/>
        <v>491120.68846153835</v>
      </c>
      <c r="BD124" s="3">
        <f t="shared" si="40"/>
        <v>545689.65384615376</v>
      </c>
      <c r="BE124" s="3">
        <f t="shared" si="40"/>
        <v>600258.61923076911</v>
      </c>
      <c r="BF124" s="3">
        <f t="shared" si="40"/>
        <v>654827.58461538446</v>
      </c>
      <c r="BG124" s="3">
        <f t="shared" si="40"/>
        <v>709396.54999999993</v>
      </c>
      <c r="BH124" s="3">
        <f t="shared" si="40"/>
        <v>709396.54999999993</v>
      </c>
      <c r="BI124" s="3">
        <f t="shared" si="40"/>
        <v>709396.54999999993</v>
      </c>
      <c r="BJ124" s="3">
        <f t="shared" si="40"/>
        <v>709396.54999999993</v>
      </c>
      <c r="BK124" s="3">
        <f t="shared" si="40"/>
        <v>709396.54999999993</v>
      </c>
      <c r="BL124" s="3">
        <f t="shared" si="40"/>
        <v>709396.54999999993</v>
      </c>
      <c r="BM124" s="3">
        <f t="shared" si="40"/>
        <v>709396.54999999993</v>
      </c>
      <c r="BN124" s="3">
        <f t="shared" si="40"/>
        <v>709396.54999999993</v>
      </c>
      <c r="BO124" s="3">
        <f t="shared" si="40"/>
        <v>709396.54999999993</v>
      </c>
      <c r="BP124" s="3">
        <f t="shared" si="40"/>
        <v>709396.54999999993</v>
      </c>
      <c r="BQ124" s="3">
        <f t="shared" si="40"/>
        <v>709396.54999999993</v>
      </c>
      <c r="BR124" s="3">
        <f t="shared" si="40"/>
        <v>709396.54999999993</v>
      </c>
      <c r="BS124" s="3">
        <f t="shared" si="40"/>
        <v>709396.54999999993</v>
      </c>
    </row>
    <row r="125" spans="1:71" x14ac:dyDescent="0.35">
      <c r="A125" s="15" t="str">
        <f t="shared" ref="A125:J125" si="41">A83</f>
        <v>Standard Close</v>
      </c>
      <c r="B125" s="15" t="str">
        <f t="shared" si="41"/>
        <v>NEW-14803.4</v>
      </c>
      <c r="C125" s="15" t="str">
        <f t="shared" si="41"/>
        <v>Base Rates</v>
      </c>
      <c r="D125" s="15" t="str">
        <f t="shared" si="41"/>
        <v>ELECTRIC DELIVERY</v>
      </c>
      <c r="E125" s="15" t="str">
        <f t="shared" si="41"/>
        <v>T</v>
      </c>
      <c r="F125" s="15" t="str">
        <f t="shared" si="41"/>
        <v>NEW-14803</v>
      </c>
      <c r="G125" s="15" t="str">
        <f t="shared" si="41"/>
        <v>open</v>
      </c>
      <c r="H125" s="15" t="str">
        <f t="shared" si="41"/>
        <v>Electric Transmission Plant</v>
      </c>
      <c r="I125" s="15" t="str">
        <f t="shared" si="41"/>
        <v>Transmission Lines</v>
      </c>
      <c r="J125" s="15" t="str">
        <f t="shared" si="41"/>
        <v>69 KV TRANS LINES</v>
      </c>
      <c r="K125" s="16">
        <f>SUM($K83:K83)/13</f>
        <v>0</v>
      </c>
      <c r="L125" s="16">
        <f>SUM($K83:L83)/13</f>
        <v>0</v>
      </c>
      <c r="M125" s="16">
        <f>SUM($K83:M83)/13</f>
        <v>0</v>
      </c>
      <c r="N125" s="16">
        <f>SUM($K83:N83)/13</f>
        <v>0</v>
      </c>
      <c r="O125" s="16">
        <f>SUM($K83:O83)/13</f>
        <v>0</v>
      </c>
      <c r="P125" s="16">
        <f>SUM($K83:P83)/13</f>
        <v>0</v>
      </c>
      <c r="Q125" s="16">
        <f>SUM($K83:Q83)/13</f>
        <v>0</v>
      </c>
      <c r="R125" s="16">
        <f>SUM($K83:R83)/13</f>
        <v>0</v>
      </c>
      <c r="S125" s="16">
        <f>SUM($K83:S83)/13</f>
        <v>0</v>
      </c>
      <c r="T125" s="16">
        <f>SUM($K83:T83)/13</f>
        <v>0</v>
      </c>
      <c r="U125" s="16">
        <f>SUM($K83:U83)/13</f>
        <v>0</v>
      </c>
      <c r="V125" s="16">
        <f>SUM($K83:V83)/13</f>
        <v>0</v>
      </c>
      <c r="W125" s="16">
        <f t="shared" ref="W125:BB125" si="42">SUM(K83:W83)/13</f>
        <v>0</v>
      </c>
      <c r="X125" s="16">
        <f t="shared" si="42"/>
        <v>0</v>
      </c>
      <c r="Y125" s="16">
        <f t="shared" si="42"/>
        <v>0</v>
      </c>
      <c r="Z125" s="16">
        <f t="shared" si="42"/>
        <v>0</v>
      </c>
      <c r="AA125" s="16">
        <f t="shared" si="42"/>
        <v>0</v>
      </c>
      <c r="AB125" s="16">
        <f t="shared" si="42"/>
        <v>0</v>
      </c>
      <c r="AC125" s="16">
        <f t="shared" si="42"/>
        <v>0</v>
      </c>
      <c r="AD125" s="16">
        <f t="shared" si="42"/>
        <v>0</v>
      </c>
      <c r="AE125" s="16">
        <f t="shared" si="42"/>
        <v>0</v>
      </c>
      <c r="AF125" s="16">
        <f t="shared" si="42"/>
        <v>0</v>
      </c>
      <c r="AG125" s="16">
        <f t="shared" si="42"/>
        <v>0</v>
      </c>
      <c r="AH125" s="16">
        <f t="shared" si="42"/>
        <v>0</v>
      </c>
      <c r="AI125" s="16">
        <f t="shared" si="42"/>
        <v>0</v>
      </c>
      <c r="AJ125" s="3">
        <f t="shared" si="42"/>
        <v>0</v>
      </c>
      <c r="AK125" s="3">
        <f t="shared" si="42"/>
        <v>0</v>
      </c>
      <c r="AL125" s="3">
        <f t="shared" si="42"/>
        <v>0</v>
      </c>
      <c r="AM125" s="3">
        <f t="shared" si="42"/>
        <v>0</v>
      </c>
      <c r="AN125" s="3">
        <f t="shared" si="42"/>
        <v>0</v>
      </c>
      <c r="AO125" s="3">
        <f t="shared" si="42"/>
        <v>0</v>
      </c>
      <c r="AP125" s="3">
        <f t="shared" si="42"/>
        <v>0</v>
      </c>
      <c r="AQ125" s="3">
        <f t="shared" si="42"/>
        <v>0</v>
      </c>
      <c r="AR125" s="3">
        <f t="shared" si="42"/>
        <v>0</v>
      </c>
      <c r="AS125" s="3">
        <f t="shared" si="42"/>
        <v>0</v>
      </c>
      <c r="AT125" s="3">
        <f t="shared" si="42"/>
        <v>0</v>
      </c>
      <c r="AU125" s="3">
        <f t="shared" si="42"/>
        <v>48872.118461538455</v>
      </c>
      <c r="AV125" s="3">
        <f t="shared" si="42"/>
        <v>97744.236923076911</v>
      </c>
      <c r="AW125" s="3">
        <f t="shared" si="42"/>
        <v>146616.35538461537</v>
      </c>
      <c r="AX125" s="3">
        <f t="shared" si="42"/>
        <v>195488.47384615382</v>
      </c>
      <c r="AY125" s="3">
        <f t="shared" si="42"/>
        <v>244360.59230769228</v>
      </c>
      <c r="AZ125" s="3">
        <f t="shared" si="42"/>
        <v>293232.71076923073</v>
      </c>
      <c r="BA125" s="3">
        <f t="shared" si="42"/>
        <v>342104.82923076919</v>
      </c>
      <c r="BB125" s="3">
        <f t="shared" si="42"/>
        <v>390976.94769230764</v>
      </c>
      <c r="BC125" s="3">
        <f t="shared" ref="BC125:BS125" si="43">SUM(AQ83:BC83)/13</f>
        <v>439849.0661538461</v>
      </c>
      <c r="BD125" s="3">
        <f t="shared" si="43"/>
        <v>488721.18461538455</v>
      </c>
      <c r="BE125" s="3">
        <f t="shared" si="43"/>
        <v>537593.30307692301</v>
      </c>
      <c r="BF125" s="3">
        <f t="shared" si="43"/>
        <v>586465.42153846147</v>
      </c>
      <c r="BG125" s="3">
        <f t="shared" si="43"/>
        <v>635337.53999999992</v>
      </c>
      <c r="BH125" s="3">
        <f t="shared" si="43"/>
        <v>635337.53999999992</v>
      </c>
      <c r="BI125" s="3">
        <f t="shared" si="43"/>
        <v>635337.53999999992</v>
      </c>
      <c r="BJ125" s="3">
        <f t="shared" si="43"/>
        <v>635337.53999999992</v>
      </c>
      <c r="BK125" s="3">
        <f t="shared" si="43"/>
        <v>635337.53999999992</v>
      </c>
      <c r="BL125" s="3">
        <f t="shared" si="43"/>
        <v>635337.53999999992</v>
      </c>
      <c r="BM125" s="3">
        <f t="shared" si="43"/>
        <v>635337.53999999992</v>
      </c>
      <c r="BN125" s="3">
        <f t="shared" si="43"/>
        <v>635337.53999999992</v>
      </c>
      <c r="BO125" s="3">
        <f t="shared" si="43"/>
        <v>635337.53999999992</v>
      </c>
      <c r="BP125" s="3">
        <f t="shared" si="43"/>
        <v>635337.53999999992</v>
      </c>
      <c r="BQ125" s="3">
        <f t="shared" si="43"/>
        <v>635337.53999999992</v>
      </c>
      <c r="BR125" s="3">
        <f t="shared" si="43"/>
        <v>635337.53999999992</v>
      </c>
      <c r="BS125" s="3">
        <f t="shared" si="43"/>
        <v>635337.53999999992</v>
      </c>
    </row>
    <row r="126" spans="1:71" x14ac:dyDescent="0.35">
      <c r="A126" s="15" t="str">
        <f t="shared" ref="A126:J135" si="44">A84</f>
        <v>Standard Close</v>
      </c>
      <c r="B126" s="15" t="str">
        <f t="shared" si="44"/>
        <v>NEW-14803.5</v>
      </c>
      <c r="C126" s="15" t="str">
        <f t="shared" si="44"/>
        <v>Base Rates</v>
      </c>
      <c r="D126" s="15" t="str">
        <f t="shared" si="44"/>
        <v>ED-Transmission-Line-69 kV</v>
      </c>
      <c r="E126" s="15" t="str">
        <f t="shared" si="44"/>
        <v>T</v>
      </c>
      <c r="F126" s="15" t="str">
        <f t="shared" si="44"/>
        <v>NEW-14803</v>
      </c>
      <c r="G126" s="15" t="str">
        <f t="shared" si="44"/>
        <v>open</v>
      </c>
      <c r="H126" s="15" t="str">
        <f t="shared" si="44"/>
        <v>Electric Transmission Plant</v>
      </c>
      <c r="I126" s="15" t="str">
        <f t="shared" si="44"/>
        <v>Transmission Lines</v>
      </c>
      <c r="J126" s="15" t="str">
        <f t="shared" si="44"/>
        <v>69 KV TRANS LINES</v>
      </c>
      <c r="K126" s="16">
        <f>SUM($K84:K84)/13</f>
        <v>0</v>
      </c>
      <c r="L126" s="16">
        <f>SUM($K84:L84)/13</f>
        <v>0</v>
      </c>
      <c r="M126" s="16">
        <f>SUM($K84:M84)/13</f>
        <v>0</v>
      </c>
      <c r="N126" s="16">
        <f>SUM($K84:N84)/13</f>
        <v>0</v>
      </c>
      <c r="O126" s="16">
        <f>SUM($K84:O84)/13</f>
        <v>0</v>
      </c>
      <c r="P126" s="16">
        <f>SUM($K84:P84)/13</f>
        <v>0</v>
      </c>
      <c r="Q126" s="16">
        <f>SUM($K84:Q84)/13</f>
        <v>0</v>
      </c>
      <c r="R126" s="16">
        <f>SUM($K84:R84)/13</f>
        <v>0</v>
      </c>
      <c r="S126" s="16">
        <f>SUM($K84:S84)/13</f>
        <v>0</v>
      </c>
      <c r="T126" s="16">
        <f>SUM($K84:T84)/13</f>
        <v>0</v>
      </c>
      <c r="U126" s="16">
        <f>SUM($K84:U84)/13</f>
        <v>0</v>
      </c>
      <c r="V126" s="16">
        <f>SUM($K84:V84)/13</f>
        <v>0</v>
      </c>
      <c r="W126" s="16">
        <f t="shared" ref="W126:BS131" si="45">SUM(K84:W84)/13</f>
        <v>0</v>
      </c>
      <c r="X126" s="16">
        <f t="shared" si="45"/>
        <v>0</v>
      </c>
      <c r="Y126" s="16">
        <f t="shared" si="45"/>
        <v>0</v>
      </c>
      <c r="Z126" s="16">
        <f t="shared" si="45"/>
        <v>0</v>
      </c>
      <c r="AA126" s="16">
        <f t="shared" si="45"/>
        <v>0</v>
      </c>
      <c r="AB126" s="16">
        <f t="shared" si="45"/>
        <v>0</v>
      </c>
      <c r="AC126" s="16">
        <f t="shared" si="45"/>
        <v>0</v>
      </c>
      <c r="AD126" s="16">
        <f t="shared" si="45"/>
        <v>0</v>
      </c>
      <c r="AE126" s="16">
        <f t="shared" si="45"/>
        <v>0</v>
      </c>
      <c r="AF126" s="16">
        <f t="shared" si="45"/>
        <v>0</v>
      </c>
      <c r="AG126" s="16">
        <f t="shared" si="45"/>
        <v>0</v>
      </c>
      <c r="AH126" s="16">
        <f t="shared" si="45"/>
        <v>0</v>
      </c>
      <c r="AI126" s="16">
        <f t="shared" si="45"/>
        <v>59959.779230769222</v>
      </c>
      <c r="AJ126" s="3">
        <f t="shared" si="45"/>
        <v>121209.01999999999</v>
      </c>
      <c r="AK126" s="3">
        <f t="shared" si="45"/>
        <v>183747.72230769228</v>
      </c>
      <c r="AL126" s="3">
        <f t="shared" si="45"/>
        <v>247575.88615384611</v>
      </c>
      <c r="AM126" s="3">
        <f t="shared" si="45"/>
        <v>312693.51153846149</v>
      </c>
      <c r="AN126" s="3">
        <f t="shared" si="45"/>
        <v>379100.59846153844</v>
      </c>
      <c r="AO126" s="3">
        <f t="shared" si="45"/>
        <v>446797.14692307689</v>
      </c>
      <c r="AP126" s="3">
        <f t="shared" si="45"/>
        <v>515783.15692307684</v>
      </c>
      <c r="AQ126" s="3">
        <f t="shared" si="45"/>
        <v>586058.62846153835</v>
      </c>
      <c r="AR126" s="3">
        <f t="shared" si="45"/>
        <v>657623.56153846148</v>
      </c>
      <c r="AS126" s="3">
        <f t="shared" si="45"/>
        <v>730477.95615384611</v>
      </c>
      <c r="AT126" s="3">
        <f t="shared" si="45"/>
        <v>804621.81230769225</v>
      </c>
      <c r="AU126" s="3">
        <f t="shared" si="45"/>
        <v>880055.12999999977</v>
      </c>
      <c r="AV126" s="3">
        <f t="shared" si="45"/>
        <v>895528.66846153827</v>
      </c>
      <c r="AW126" s="3">
        <f t="shared" si="45"/>
        <v>909712.74538461515</v>
      </c>
      <c r="AX126" s="3">
        <f t="shared" si="45"/>
        <v>922607.36076923064</v>
      </c>
      <c r="AY126" s="3">
        <f t="shared" si="45"/>
        <v>934212.5146153844</v>
      </c>
      <c r="AZ126" s="3">
        <f t="shared" si="45"/>
        <v>944528.20692307677</v>
      </c>
      <c r="BA126" s="3">
        <f t="shared" si="45"/>
        <v>953554.43769230717</v>
      </c>
      <c r="BB126" s="3">
        <f t="shared" si="45"/>
        <v>961291.20692307642</v>
      </c>
      <c r="BC126" s="3">
        <f t="shared" si="45"/>
        <v>967738.51461538416</v>
      </c>
      <c r="BD126" s="3">
        <f t="shared" si="45"/>
        <v>972896.36076923029</v>
      </c>
      <c r="BE126" s="3">
        <f t="shared" si="45"/>
        <v>976764.74538461491</v>
      </c>
      <c r="BF126" s="3">
        <f t="shared" si="45"/>
        <v>979343.66846153804</v>
      </c>
      <c r="BG126" s="3">
        <f t="shared" si="45"/>
        <v>980633.12999999954</v>
      </c>
      <c r="BH126" s="3">
        <f t="shared" si="45"/>
        <v>980633.12999999954</v>
      </c>
      <c r="BI126" s="3">
        <f t="shared" si="45"/>
        <v>980633.12999999954</v>
      </c>
      <c r="BJ126" s="3">
        <f t="shared" si="45"/>
        <v>980633.12999999954</v>
      </c>
      <c r="BK126" s="3">
        <f t="shared" si="45"/>
        <v>980633.12999999954</v>
      </c>
      <c r="BL126" s="3">
        <f t="shared" si="45"/>
        <v>980633.12999999954</v>
      </c>
      <c r="BM126" s="3">
        <f t="shared" si="45"/>
        <v>980633.12999999954</v>
      </c>
      <c r="BN126" s="3">
        <f t="shared" si="45"/>
        <v>980633.12999999954</v>
      </c>
      <c r="BO126" s="3">
        <f t="shared" si="45"/>
        <v>980633.12999999954</v>
      </c>
      <c r="BP126" s="3">
        <f t="shared" si="45"/>
        <v>980633.12999999954</v>
      </c>
      <c r="BQ126" s="3">
        <f t="shared" si="45"/>
        <v>980633.12999999954</v>
      </c>
      <c r="BR126" s="3">
        <f t="shared" si="45"/>
        <v>980633.12999999954</v>
      </c>
      <c r="BS126" s="3">
        <f t="shared" si="45"/>
        <v>980633.12999999954</v>
      </c>
    </row>
    <row r="127" spans="1:71" x14ac:dyDescent="0.35">
      <c r="A127" s="15" t="str">
        <f t="shared" si="44"/>
        <v>Standard Close</v>
      </c>
      <c r="B127" s="15" t="str">
        <f t="shared" si="44"/>
        <v>NEW-15838.1</v>
      </c>
      <c r="C127" s="15" t="str">
        <f t="shared" si="44"/>
        <v>Base Rates</v>
      </c>
      <c r="D127" s="15" t="str">
        <f t="shared" si="44"/>
        <v/>
      </c>
      <c r="E127" s="15" t="str">
        <f t="shared" si="44"/>
        <v>D</v>
      </c>
      <c r="F127" s="15" t="str">
        <f t="shared" si="44"/>
        <v>NEW-15838</v>
      </c>
      <c r="G127" s="15" t="str">
        <f t="shared" si="44"/>
        <v>open</v>
      </c>
      <c r="H127" s="15" t="str">
        <f t="shared" si="44"/>
        <v>Electric Distribution Plant</v>
      </c>
      <c r="I127" s="15" t="str">
        <f t="shared" si="44"/>
        <v>Distribution Substation</v>
      </c>
      <c r="J127" s="15" t="str">
        <f t="shared" si="44"/>
        <v>174D-RHODINE ROAD</v>
      </c>
      <c r="K127" s="16">
        <f>SUM($K85:K85)/13</f>
        <v>0</v>
      </c>
      <c r="L127" s="16">
        <f>SUM($K85:L85)/13</f>
        <v>0</v>
      </c>
      <c r="M127" s="16">
        <f>SUM($K85:M85)/13</f>
        <v>0</v>
      </c>
      <c r="N127" s="16">
        <f>SUM($K85:N85)/13</f>
        <v>0</v>
      </c>
      <c r="O127" s="16">
        <f>SUM($K85:O85)/13</f>
        <v>0</v>
      </c>
      <c r="P127" s="16">
        <f>SUM($K85:P85)/13</f>
        <v>0</v>
      </c>
      <c r="Q127" s="16">
        <f>SUM($K85:Q85)/13</f>
        <v>0</v>
      </c>
      <c r="R127" s="16">
        <f>SUM($K85:R85)/13</f>
        <v>0</v>
      </c>
      <c r="S127" s="16">
        <f>SUM($K85:S85)/13</f>
        <v>0</v>
      </c>
      <c r="T127" s="16">
        <f>SUM($K85:T85)/13</f>
        <v>0</v>
      </c>
      <c r="U127" s="16">
        <f>SUM($K85:U85)/13</f>
        <v>0</v>
      </c>
      <c r="V127" s="16">
        <f>SUM($K85:V85)/13</f>
        <v>0</v>
      </c>
      <c r="W127" s="16">
        <f t="shared" si="45"/>
        <v>0</v>
      </c>
      <c r="X127" s="16">
        <f t="shared" si="45"/>
        <v>0</v>
      </c>
      <c r="Y127" s="16">
        <f t="shared" si="45"/>
        <v>0</v>
      </c>
      <c r="Z127" s="16">
        <f t="shared" si="45"/>
        <v>0</v>
      </c>
      <c r="AA127" s="16">
        <f t="shared" si="45"/>
        <v>0</v>
      </c>
      <c r="AB127" s="16">
        <f t="shared" si="45"/>
        <v>0</v>
      </c>
      <c r="AC127" s="16">
        <f t="shared" si="45"/>
        <v>0</v>
      </c>
      <c r="AD127" s="16">
        <f t="shared" si="45"/>
        <v>0</v>
      </c>
      <c r="AE127" s="16">
        <f t="shared" si="45"/>
        <v>0</v>
      </c>
      <c r="AF127" s="16">
        <f t="shared" si="45"/>
        <v>0</v>
      </c>
      <c r="AG127" s="16">
        <f t="shared" si="45"/>
        <v>0</v>
      </c>
      <c r="AH127" s="16">
        <f t="shared" si="45"/>
        <v>0</v>
      </c>
      <c r="AI127" s="16">
        <f t="shared" si="45"/>
        <v>0</v>
      </c>
      <c r="AJ127" s="3">
        <f t="shared" si="45"/>
        <v>0</v>
      </c>
      <c r="AK127" s="3">
        <f t="shared" si="45"/>
        <v>0</v>
      </c>
      <c r="AL127" s="3">
        <f t="shared" si="45"/>
        <v>0</v>
      </c>
      <c r="AM127" s="3">
        <f t="shared" si="45"/>
        <v>0</v>
      </c>
      <c r="AN127" s="3">
        <f t="shared" si="45"/>
        <v>0</v>
      </c>
      <c r="AO127" s="3">
        <f t="shared" si="45"/>
        <v>0</v>
      </c>
      <c r="AP127" s="3">
        <f t="shared" si="45"/>
        <v>0</v>
      </c>
      <c r="AQ127" s="3">
        <f t="shared" si="45"/>
        <v>0</v>
      </c>
      <c r="AR127" s="3">
        <f t="shared" si="45"/>
        <v>0</v>
      </c>
      <c r="AS127" s="3">
        <f t="shared" si="45"/>
        <v>0</v>
      </c>
      <c r="AT127" s="3">
        <f t="shared" si="45"/>
        <v>0</v>
      </c>
      <c r="AU127" s="3">
        <f t="shared" si="45"/>
        <v>0</v>
      </c>
      <c r="AV127" s="3">
        <f t="shared" si="45"/>
        <v>141403.65769230772</v>
      </c>
      <c r="AW127" s="3">
        <f t="shared" si="45"/>
        <v>282807.31538461545</v>
      </c>
      <c r="AX127" s="3">
        <f t="shared" si="45"/>
        <v>424210.97307692311</v>
      </c>
      <c r="AY127" s="3">
        <f t="shared" si="45"/>
        <v>565614.63076923089</v>
      </c>
      <c r="AZ127" s="3">
        <f t="shared" si="45"/>
        <v>707018.28846153861</v>
      </c>
      <c r="BA127" s="3">
        <f t="shared" si="45"/>
        <v>848421.94615384634</v>
      </c>
      <c r="BB127" s="3">
        <f t="shared" si="45"/>
        <v>989825.60384615406</v>
      </c>
      <c r="BC127" s="3">
        <f t="shared" si="45"/>
        <v>1131229.2615384618</v>
      </c>
      <c r="BD127" s="3">
        <f t="shared" si="45"/>
        <v>1272632.9192307696</v>
      </c>
      <c r="BE127" s="3">
        <f t="shared" si="45"/>
        <v>1414036.5769230772</v>
      </c>
      <c r="BF127" s="3">
        <f t="shared" si="45"/>
        <v>1555440.2346153851</v>
      </c>
      <c r="BG127" s="3">
        <f t="shared" si="45"/>
        <v>1696843.8923076927</v>
      </c>
      <c r="BH127" s="3">
        <f t="shared" si="45"/>
        <v>1838247.5500000005</v>
      </c>
      <c r="BI127" s="3">
        <f t="shared" si="45"/>
        <v>1838247.5500000005</v>
      </c>
      <c r="BJ127" s="3">
        <f t="shared" si="45"/>
        <v>1838247.5500000005</v>
      </c>
      <c r="BK127" s="3">
        <f t="shared" si="45"/>
        <v>1838247.5500000005</v>
      </c>
      <c r="BL127" s="3">
        <f t="shared" si="45"/>
        <v>1838247.5500000005</v>
      </c>
      <c r="BM127" s="3">
        <f t="shared" si="45"/>
        <v>1838247.5500000005</v>
      </c>
      <c r="BN127" s="3">
        <f t="shared" si="45"/>
        <v>1838247.5500000005</v>
      </c>
      <c r="BO127" s="3">
        <f t="shared" si="45"/>
        <v>1838247.5500000005</v>
      </c>
      <c r="BP127" s="3">
        <f t="shared" si="45"/>
        <v>1838247.5500000005</v>
      </c>
      <c r="BQ127" s="3">
        <f t="shared" si="45"/>
        <v>1838247.5500000005</v>
      </c>
      <c r="BR127" s="3">
        <f t="shared" si="45"/>
        <v>1838247.5500000005</v>
      </c>
      <c r="BS127" s="3">
        <f t="shared" si="45"/>
        <v>1838247.5500000005</v>
      </c>
    </row>
    <row r="128" spans="1:71" x14ac:dyDescent="0.35">
      <c r="A128" s="15" t="str">
        <f t="shared" si="44"/>
        <v>Standard Close</v>
      </c>
      <c r="B128" s="15" t="str">
        <f t="shared" si="44"/>
        <v>NEW-15838.2</v>
      </c>
      <c r="C128" s="15" t="str">
        <f t="shared" si="44"/>
        <v>Base Rates</v>
      </c>
      <c r="D128" s="15" t="str">
        <f t="shared" si="44"/>
        <v>ELECTRIC DELIVERY</v>
      </c>
      <c r="E128" s="15" t="str">
        <f t="shared" si="44"/>
        <v>T</v>
      </c>
      <c r="F128" s="15" t="str">
        <f t="shared" si="44"/>
        <v>NEW-15838</v>
      </c>
      <c r="G128" s="15" t="str">
        <f t="shared" si="44"/>
        <v>open</v>
      </c>
      <c r="H128" s="15" t="str">
        <f t="shared" si="44"/>
        <v>Electric Transmission Plant</v>
      </c>
      <c r="I128" s="15" t="str">
        <f t="shared" si="44"/>
        <v>Transmission Lines</v>
      </c>
      <c r="J128" s="15" t="str">
        <f t="shared" si="44"/>
        <v>69 KV TRANS LINES</v>
      </c>
      <c r="K128" s="16">
        <f>SUM($K86:K86)/13</f>
        <v>0</v>
      </c>
      <c r="L128" s="16">
        <f>SUM($K86:L86)/13</f>
        <v>0</v>
      </c>
      <c r="M128" s="16">
        <f>SUM($K86:M86)/13</f>
        <v>0</v>
      </c>
      <c r="N128" s="16">
        <f>SUM($K86:N86)/13</f>
        <v>0</v>
      </c>
      <c r="O128" s="16">
        <f>SUM($K86:O86)/13</f>
        <v>0</v>
      </c>
      <c r="P128" s="16">
        <f>SUM($K86:P86)/13</f>
        <v>0</v>
      </c>
      <c r="Q128" s="16">
        <f>SUM($K86:Q86)/13</f>
        <v>0</v>
      </c>
      <c r="R128" s="16">
        <f>SUM($K86:R86)/13</f>
        <v>0</v>
      </c>
      <c r="S128" s="16">
        <f>SUM($K86:S86)/13</f>
        <v>0</v>
      </c>
      <c r="T128" s="16">
        <f>SUM($K86:T86)/13</f>
        <v>0</v>
      </c>
      <c r="U128" s="16">
        <f>SUM($K86:U86)/13</f>
        <v>0</v>
      </c>
      <c r="V128" s="16">
        <f>SUM($K86:V86)/13</f>
        <v>0</v>
      </c>
      <c r="W128" s="16">
        <f t="shared" si="45"/>
        <v>0</v>
      </c>
      <c r="X128" s="16">
        <f t="shared" si="45"/>
        <v>0</v>
      </c>
      <c r="Y128" s="16">
        <f t="shared" si="45"/>
        <v>0</v>
      </c>
      <c r="Z128" s="16">
        <f t="shared" si="45"/>
        <v>0</v>
      </c>
      <c r="AA128" s="16">
        <f t="shared" si="45"/>
        <v>0</v>
      </c>
      <c r="AB128" s="16">
        <f t="shared" si="45"/>
        <v>0</v>
      </c>
      <c r="AC128" s="16">
        <f t="shared" si="45"/>
        <v>0</v>
      </c>
      <c r="AD128" s="16">
        <f t="shared" si="45"/>
        <v>0</v>
      </c>
      <c r="AE128" s="16">
        <f t="shared" si="45"/>
        <v>0</v>
      </c>
      <c r="AF128" s="16">
        <f t="shared" si="45"/>
        <v>0</v>
      </c>
      <c r="AG128" s="16">
        <f t="shared" si="45"/>
        <v>0</v>
      </c>
      <c r="AH128" s="16">
        <f t="shared" si="45"/>
        <v>0</v>
      </c>
      <c r="AI128" s="16">
        <f t="shared" si="45"/>
        <v>0</v>
      </c>
      <c r="AJ128" s="3">
        <f t="shared" si="45"/>
        <v>0</v>
      </c>
      <c r="AK128" s="3">
        <f t="shared" si="45"/>
        <v>0</v>
      </c>
      <c r="AL128" s="3">
        <f t="shared" si="45"/>
        <v>0</v>
      </c>
      <c r="AM128" s="3">
        <f t="shared" si="45"/>
        <v>0</v>
      </c>
      <c r="AN128" s="3">
        <f t="shared" si="45"/>
        <v>0</v>
      </c>
      <c r="AO128" s="3">
        <f t="shared" si="45"/>
        <v>0</v>
      </c>
      <c r="AP128" s="3">
        <f t="shared" si="45"/>
        <v>0</v>
      </c>
      <c r="AQ128" s="3">
        <f t="shared" si="45"/>
        <v>0</v>
      </c>
      <c r="AR128" s="3">
        <f t="shared" si="45"/>
        <v>0</v>
      </c>
      <c r="AS128" s="3">
        <f t="shared" si="45"/>
        <v>0</v>
      </c>
      <c r="AT128" s="3">
        <f t="shared" si="45"/>
        <v>0</v>
      </c>
      <c r="AU128" s="3">
        <f t="shared" si="45"/>
        <v>0</v>
      </c>
      <c r="AV128" s="3">
        <f t="shared" si="45"/>
        <v>80773.019230769234</v>
      </c>
      <c r="AW128" s="3">
        <f t="shared" si="45"/>
        <v>161546.03846153847</v>
      </c>
      <c r="AX128" s="3">
        <f t="shared" si="45"/>
        <v>242319.05769230769</v>
      </c>
      <c r="AY128" s="3">
        <f t="shared" si="45"/>
        <v>323092.07692307694</v>
      </c>
      <c r="AZ128" s="3">
        <f t="shared" si="45"/>
        <v>403865.09615384613</v>
      </c>
      <c r="BA128" s="3">
        <f t="shared" si="45"/>
        <v>484638.11538461538</v>
      </c>
      <c r="BB128" s="3">
        <f t="shared" si="45"/>
        <v>565411.13461538462</v>
      </c>
      <c r="BC128" s="3">
        <f t="shared" si="45"/>
        <v>646184.15384615387</v>
      </c>
      <c r="BD128" s="3">
        <f t="shared" si="45"/>
        <v>726957.17307692312</v>
      </c>
      <c r="BE128" s="3">
        <f t="shared" si="45"/>
        <v>807730.19230769225</v>
      </c>
      <c r="BF128" s="3">
        <f t="shared" si="45"/>
        <v>888503.2115384615</v>
      </c>
      <c r="BG128" s="3">
        <f t="shared" si="45"/>
        <v>969276.23076923075</v>
      </c>
      <c r="BH128" s="3">
        <f t="shared" si="45"/>
        <v>1050049.25</v>
      </c>
      <c r="BI128" s="3">
        <f t="shared" si="45"/>
        <v>1050049.25</v>
      </c>
      <c r="BJ128" s="3">
        <f t="shared" si="45"/>
        <v>1050049.25</v>
      </c>
      <c r="BK128" s="3">
        <f t="shared" si="45"/>
        <v>1050049.25</v>
      </c>
      <c r="BL128" s="3">
        <f t="shared" si="45"/>
        <v>1050049.25</v>
      </c>
      <c r="BM128" s="3">
        <f t="shared" si="45"/>
        <v>1050049.25</v>
      </c>
      <c r="BN128" s="3">
        <f t="shared" si="45"/>
        <v>1050049.25</v>
      </c>
      <c r="BO128" s="3">
        <f t="shared" si="45"/>
        <v>1050049.25</v>
      </c>
      <c r="BP128" s="3">
        <f t="shared" si="45"/>
        <v>1050049.25</v>
      </c>
      <c r="BQ128" s="3">
        <f t="shared" si="45"/>
        <v>1050049.25</v>
      </c>
      <c r="BR128" s="3">
        <f t="shared" si="45"/>
        <v>1050049.25</v>
      </c>
      <c r="BS128" s="3">
        <f t="shared" si="45"/>
        <v>1050049.25</v>
      </c>
    </row>
    <row r="129" spans="1:71" x14ac:dyDescent="0.35">
      <c r="A129" s="15" t="str">
        <f t="shared" si="44"/>
        <v>Standard Close</v>
      </c>
      <c r="B129" s="15" t="str">
        <f t="shared" si="44"/>
        <v>NEW-15838.3</v>
      </c>
      <c r="C129" s="15" t="str">
        <f t="shared" si="44"/>
        <v>Base Rates</v>
      </c>
      <c r="D129" s="15" t="str">
        <f t="shared" si="44"/>
        <v>ELECTRIC DELIVERY</v>
      </c>
      <c r="E129" s="15" t="str">
        <f t="shared" si="44"/>
        <v>T</v>
      </c>
      <c r="F129" s="15" t="str">
        <f t="shared" si="44"/>
        <v>NEW-15838</v>
      </c>
      <c r="G129" s="15" t="str">
        <f t="shared" si="44"/>
        <v>open</v>
      </c>
      <c r="H129" s="15" t="str">
        <f t="shared" si="44"/>
        <v>Electric Transmission Plant</v>
      </c>
      <c r="I129" s="15" t="str">
        <f t="shared" si="44"/>
        <v>Transmission Lines</v>
      </c>
      <c r="J129" s="15" t="str">
        <f t="shared" si="44"/>
        <v>69 KV TRANS LINES</v>
      </c>
      <c r="K129" s="16">
        <f>SUM($K87:K87)/13</f>
        <v>0</v>
      </c>
      <c r="L129" s="16">
        <f>SUM($K87:L87)/13</f>
        <v>0</v>
      </c>
      <c r="M129" s="16">
        <f>SUM($K87:M87)/13</f>
        <v>0</v>
      </c>
      <c r="N129" s="16">
        <f>SUM($K87:N87)/13</f>
        <v>0</v>
      </c>
      <c r="O129" s="16">
        <f>SUM($K87:O87)/13</f>
        <v>0</v>
      </c>
      <c r="P129" s="16">
        <f>SUM($K87:P87)/13</f>
        <v>0</v>
      </c>
      <c r="Q129" s="16">
        <f>SUM($K87:Q87)/13</f>
        <v>0</v>
      </c>
      <c r="R129" s="16">
        <f>SUM($K87:R87)/13</f>
        <v>0</v>
      </c>
      <c r="S129" s="16">
        <f>SUM($K87:S87)/13</f>
        <v>0</v>
      </c>
      <c r="T129" s="16">
        <f>SUM($K87:T87)/13</f>
        <v>0</v>
      </c>
      <c r="U129" s="16">
        <f>SUM($K87:U87)/13</f>
        <v>0</v>
      </c>
      <c r="V129" s="16">
        <f>SUM($K87:V87)/13</f>
        <v>0</v>
      </c>
      <c r="W129" s="16">
        <f t="shared" si="45"/>
        <v>0</v>
      </c>
      <c r="X129" s="16">
        <f t="shared" si="45"/>
        <v>0</v>
      </c>
      <c r="Y129" s="16">
        <f t="shared" si="45"/>
        <v>0</v>
      </c>
      <c r="Z129" s="16">
        <f t="shared" si="45"/>
        <v>0</v>
      </c>
      <c r="AA129" s="16">
        <f t="shared" si="45"/>
        <v>0</v>
      </c>
      <c r="AB129" s="16">
        <f t="shared" si="45"/>
        <v>0</v>
      </c>
      <c r="AC129" s="16">
        <f t="shared" si="45"/>
        <v>0</v>
      </c>
      <c r="AD129" s="16">
        <f t="shared" si="45"/>
        <v>0</v>
      </c>
      <c r="AE129" s="16">
        <f t="shared" si="45"/>
        <v>0</v>
      </c>
      <c r="AF129" s="16">
        <f t="shared" si="45"/>
        <v>0</v>
      </c>
      <c r="AG129" s="16">
        <f t="shared" si="45"/>
        <v>0</v>
      </c>
      <c r="AH129" s="16">
        <f t="shared" si="45"/>
        <v>0</v>
      </c>
      <c r="AI129" s="16">
        <f t="shared" si="45"/>
        <v>0</v>
      </c>
      <c r="AJ129" s="3">
        <f t="shared" si="45"/>
        <v>0</v>
      </c>
      <c r="AK129" s="3">
        <f t="shared" si="45"/>
        <v>0</v>
      </c>
      <c r="AL129" s="3">
        <f t="shared" si="45"/>
        <v>0</v>
      </c>
      <c r="AM129" s="3">
        <f t="shared" si="45"/>
        <v>0</v>
      </c>
      <c r="AN129" s="3">
        <f t="shared" si="45"/>
        <v>0</v>
      </c>
      <c r="AO129" s="3">
        <f t="shared" si="45"/>
        <v>0</v>
      </c>
      <c r="AP129" s="3">
        <f t="shared" si="45"/>
        <v>0</v>
      </c>
      <c r="AQ129" s="3">
        <f t="shared" si="45"/>
        <v>0</v>
      </c>
      <c r="AR129" s="3">
        <f t="shared" si="45"/>
        <v>0</v>
      </c>
      <c r="AS129" s="3">
        <f t="shared" si="45"/>
        <v>0</v>
      </c>
      <c r="AT129" s="3">
        <f t="shared" si="45"/>
        <v>0</v>
      </c>
      <c r="AU129" s="3">
        <f t="shared" si="45"/>
        <v>0</v>
      </c>
      <c r="AV129" s="3">
        <f t="shared" si="45"/>
        <v>201926.21461538461</v>
      </c>
      <c r="AW129" s="3">
        <f t="shared" si="45"/>
        <v>403852.42923076922</v>
      </c>
      <c r="AX129" s="3">
        <f t="shared" si="45"/>
        <v>605778.64384615386</v>
      </c>
      <c r="AY129" s="3">
        <f t="shared" si="45"/>
        <v>807704.85846153845</v>
      </c>
      <c r="AZ129" s="3">
        <f t="shared" si="45"/>
        <v>1009631.073076923</v>
      </c>
      <c r="BA129" s="3">
        <f t="shared" si="45"/>
        <v>1211557.2876923075</v>
      </c>
      <c r="BB129" s="3">
        <f t="shared" si="45"/>
        <v>1413483.5023076921</v>
      </c>
      <c r="BC129" s="3">
        <f t="shared" si="45"/>
        <v>1615409.7169230767</v>
      </c>
      <c r="BD129" s="3">
        <f t="shared" si="45"/>
        <v>1817335.9315384612</v>
      </c>
      <c r="BE129" s="3">
        <f t="shared" si="45"/>
        <v>2019262.1461538458</v>
      </c>
      <c r="BF129" s="3">
        <f t="shared" si="45"/>
        <v>2221188.3607692304</v>
      </c>
      <c r="BG129" s="3">
        <f t="shared" si="45"/>
        <v>2423114.575384615</v>
      </c>
      <c r="BH129" s="3">
        <f t="shared" si="45"/>
        <v>2625040.7899999996</v>
      </c>
      <c r="BI129" s="3">
        <f t="shared" si="45"/>
        <v>2625040.7899999996</v>
      </c>
      <c r="BJ129" s="3">
        <f t="shared" si="45"/>
        <v>2625040.7899999996</v>
      </c>
      <c r="BK129" s="3">
        <f t="shared" si="45"/>
        <v>2625040.7899999996</v>
      </c>
      <c r="BL129" s="3">
        <f t="shared" si="45"/>
        <v>2625040.7899999996</v>
      </c>
      <c r="BM129" s="3">
        <f t="shared" si="45"/>
        <v>2625040.7899999996</v>
      </c>
      <c r="BN129" s="3">
        <f t="shared" si="45"/>
        <v>2625040.7899999996</v>
      </c>
      <c r="BO129" s="3">
        <f t="shared" si="45"/>
        <v>2625040.7899999996</v>
      </c>
      <c r="BP129" s="3">
        <f t="shared" si="45"/>
        <v>2625040.7899999996</v>
      </c>
      <c r="BQ129" s="3">
        <f t="shared" si="45"/>
        <v>2625040.7899999996</v>
      </c>
      <c r="BR129" s="3">
        <f t="shared" si="45"/>
        <v>2625040.7899999996</v>
      </c>
      <c r="BS129" s="3">
        <f t="shared" si="45"/>
        <v>2625040.7899999996</v>
      </c>
    </row>
    <row r="130" spans="1:71" x14ac:dyDescent="0.35">
      <c r="A130" s="15" t="str">
        <f t="shared" si="44"/>
        <v>Standard Close</v>
      </c>
      <c r="B130" s="15" t="str">
        <f t="shared" si="44"/>
        <v>NEW-15838.4</v>
      </c>
      <c r="C130" s="15" t="str">
        <f t="shared" si="44"/>
        <v>Base Rates</v>
      </c>
      <c r="D130" s="15" t="str">
        <f t="shared" si="44"/>
        <v/>
      </c>
      <c r="E130" s="15" t="str">
        <f t="shared" si="44"/>
        <v>T</v>
      </c>
      <c r="F130" s="15" t="str">
        <f t="shared" si="44"/>
        <v>NEW-15838</v>
      </c>
      <c r="G130" s="15" t="str">
        <f t="shared" si="44"/>
        <v>open</v>
      </c>
      <c r="H130" s="15" t="str">
        <f t="shared" si="44"/>
        <v>Electric Transmission Plant</v>
      </c>
      <c r="I130" s="15" t="str">
        <f t="shared" si="44"/>
        <v>Transmission Lines</v>
      </c>
      <c r="J130" s="15" t="str">
        <f t="shared" si="44"/>
        <v>69 KV TRANS LINES</v>
      </c>
      <c r="K130" s="16">
        <f>SUM($K88:K88)/13</f>
        <v>0</v>
      </c>
      <c r="L130" s="16">
        <f>SUM($K88:L88)/13</f>
        <v>0</v>
      </c>
      <c r="M130" s="16">
        <f>SUM($K88:M88)/13</f>
        <v>0</v>
      </c>
      <c r="N130" s="16">
        <f>SUM($K88:N88)/13</f>
        <v>0</v>
      </c>
      <c r="O130" s="16">
        <f>SUM($K88:O88)/13</f>
        <v>0</v>
      </c>
      <c r="P130" s="16">
        <f>SUM($K88:P88)/13</f>
        <v>0</v>
      </c>
      <c r="Q130" s="16">
        <f>SUM($K88:Q88)/13</f>
        <v>0</v>
      </c>
      <c r="R130" s="16">
        <f>SUM($K88:R88)/13</f>
        <v>0</v>
      </c>
      <c r="S130" s="16">
        <f>SUM($K88:S88)/13</f>
        <v>0</v>
      </c>
      <c r="T130" s="16">
        <f>SUM($K88:T88)/13</f>
        <v>0</v>
      </c>
      <c r="U130" s="16">
        <f>SUM($K88:U88)/13</f>
        <v>0</v>
      </c>
      <c r="V130" s="16">
        <f>SUM($K88:V88)/13</f>
        <v>0</v>
      </c>
      <c r="W130" s="16">
        <f t="shared" si="45"/>
        <v>0</v>
      </c>
      <c r="X130" s="16">
        <f t="shared" si="45"/>
        <v>0</v>
      </c>
      <c r="Y130" s="16">
        <f t="shared" si="45"/>
        <v>0</v>
      </c>
      <c r="Z130" s="16">
        <f t="shared" si="45"/>
        <v>0</v>
      </c>
      <c r="AA130" s="16">
        <f t="shared" si="45"/>
        <v>0</v>
      </c>
      <c r="AB130" s="16">
        <f t="shared" si="45"/>
        <v>0</v>
      </c>
      <c r="AC130" s="16">
        <f t="shared" si="45"/>
        <v>0</v>
      </c>
      <c r="AD130" s="16">
        <f t="shared" si="45"/>
        <v>0</v>
      </c>
      <c r="AE130" s="16">
        <f t="shared" si="45"/>
        <v>0</v>
      </c>
      <c r="AF130" s="16">
        <f t="shared" si="45"/>
        <v>0</v>
      </c>
      <c r="AG130" s="16">
        <f t="shared" si="45"/>
        <v>0</v>
      </c>
      <c r="AH130" s="16">
        <f t="shared" si="45"/>
        <v>0</v>
      </c>
      <c r="AI130" s="16">
        <f t="shared" si="45"/>
        <v>0</v>
      </c>
      <c r="AJ130" s="3">
        <f t="shared" si="45"/>
        <v>0</v>
      </c>
      <c r="AK130" s="3">
        <f t="shared" si="45"/>
        <v>0</v>
      </c>
      <c r="AL130" s="3">
        <f t="shared" si="45"/>
        <v>0</v>
      </c>
      <c r="AM130" s="3">
        <f t="shared" si="45"/>
        <v>0</v>
      </c>
      <c r="AN130" s="3">
        <f t="shared" si="45"/>
        <v>0</v>
      </c>
      <c r="AO130" s="3">
        <f t="shared" si="45"/>
        <v>0</v>
      </c>
      <c r="AP130" s="3">
        <f t="shared" si="45"/>
        <v>0</v>
      </c>
      <c r="AQ130" s="3">
        <f t="shared" si="45"/>
        <v>0</v>
      </c>
      <c r="AR130" s="3">
        <f t="shared" si="45"/>
        <v>0</v>
      </c>
      <c r="AS130" s="3">
        <f t="shared" si="45"/>
        <v>0</v>
      </c>
      <c r="AT130" s="3">
        <f t="shared" si="45"/>
        <v>0</v>
      </c>
      <c r="AU130" s="3">
        <f t="shared" si="45"/>
        <v>0</v>
      </c>
      <c r="AV130" s="3">
        <f t="shared" si="45"/>
        <v>1009668.6730769231</v>
      </c>
      <c r="AW130" s="3">
        <f t="shared" si="45"/>
        <v>2019337.3461538462</v>
      </c>
      <c r="AX130" s="3">
        <f t="shared" si="45"/>
        <v>3029006.019230769</v>
      </c>
      <c r="AY130" s="3">
        <f t="shared" si="45"/>
        <v>4038674.6923076925</v>
      </c>
      <c r="AZ130" s="3">
        <f t="shared" si="45"/>
        <v>5048343.365384615</v>
      </c>
      <c r="BA130" s="3">
        <f t="shared" si="45"/>
        <v>6058012.038461538</v>
      </c>
      <c r="BB130" s="3">
        <f t="shared" si="45"/>
        <v>7067680.711538462</v>
      </c>
      <c r="BC130" s="3">
        <f t="shared" si="45"/>
        <v>8077349.384615385</v>
      </c>
      <c r="BD130" s="3">
        <f t="shared" si="45"/>
        <v>9087018.057692308</v>
      </c>
      <c r="BE130" s="3">
        <f t="shared" si="45"/>
        <v>10096686.73076923</v>
      </c>
      <c r="BF130" s="3">
        <f t="shared" si="45"/>
        <v>11106355.403846154</v>
      </c>
      <c r="BG130" s="3">
        <f t="shared" si="45"/>
        <v>12116024.076923076</v>
      </c>
      <c r="BH130" s="3">
        <f t="shared" si="45"/>
        <v>13125692.75</v>
      </c>
      <c r="BI130" s="3">
        <f t="shared" si="45"/>
        <v>13125692.75</v>
      </c>
      <c r="BJ130" s="3">
        <f t="shared" si="45"/>
        <v>13125692.75</v>
      </c>
      <c r="BK130" s="3">
        <f t="shared" si="45"/>
        <v>13125692.75</v>
      </c>
      <c r="BL130" s="3">
        <f t="shared" si="45"/>
        <v>13125692.75</v>
      </c>
      <c r="BM130" s="3">
        <f t="shared" si="45"/>
        <v>13125692.75</v>
      </c>
      <c r="BN130" s="3">
        <f t="shared" si="45"/>
        <v>13125692.75</v>
      </c>
      <c r="BO130" s="3">
        <f t="shared" si="45"/>
        <v>13125692.75</v>
      </c>
      <c r="BP130" s="3">
        <f t="shared" si="45"/>
        <v>13125692.75</v>
      </c>
      <c r="BQ130" s="3">
        <f t="shared" si="45"/>
        <v>13125692.75</v>
      </c>
      <c r="BR130" s="3">
        <f t="shared" si="45"/>
        <v>13125692.75</v>
      </c>
      <c r="BS130" s="3">
        <f t="shared" si="45"/>
        <v>13125692.75</v>
      </c>
    </row>
    <row r="131" spans="1:71" x14ac:dyDescent="0.35">
      <c r="A131" s="15" t="str">
        <f t="shared" si="44"/>
        <v>Standard Close</v>
      </c>
      <c r="B131" s="15" t="str">
        <f t="shared" si="44"/>
        <v>NEW-15838.5</v>
      </c>
      <c r="C131" s="15" t="str">
        <f t="shared" si="44"/>
        <v>Base Rates</v>
      </c>
      <c r="D131" s="15" t="str">
        <f t="shared" si="44"/>
        <v>ELECTRIC DELIVERY</v>
      </c>
      <c r="E131" s="15" t="str">
        <f t="shared" si="44"/>
        <v>T</v>
      </c>
      <c r="F131" s="15" t="str">
        <f t="shared" si="44"/>
        <v>NEW-15838</v>
      </c>
      <c r="G131" s="15" t="str">
        <f t="shared" si="44"/>
        <v>open</v>
      </c>
      <c r="H131" s="15" t="str">
        <f t="shared" si="44"/>
        <v>Electric Transmission Plant</v>
      </c>
      <c r="I131" s="15" t="str">
        <f t="shared" si="44"/>
        <v>Transmission Lines</v>
      </c>
      <c r="J131" s="15" t="str">
        <f t="shared" si="44"/>
        <v>69 KV TRANS LINES</v>
      </c>
      <c r="K131" s="16">
        <f>SUM($K89:K89)/13</f>
        <v>0</v>
      </c>
      <c r="L131" s="16">
        <f>SUM($K89:L89)/13</f>
        <v>0</v>
      </c>
      <c r="M131" s="16">
        <f>SUM($K89:M89)/13</f>
        <v>0</v>
      </c>
      <c r="N131" s="16">
        <f>SUM($K89:N89)/13</f>
        <v>0</v>
      </c>
      <c r="O131" s="16">
        <f>SUM($K89:O89)/13</f>
        <v>0</v>
      </c>
      <c r="P131" s="16">
        <f>SUM($K89:P89)/13</f>
        <v>0</v>
      </c>
      <c r="Q131" s="16">
        <f>SUM($K89:Q89)/13</f>
        <v>0</v>
      </c>
      <c r="R131" s="16">
        <f>SUM($K89:R89)/13</f>
        <v>0</v>
      </c>
      <c r="S131" s="16">
        <f>SUM($K89:S89)/13</f>
        <v>0</v>
      </c>
      <c r="T131" s="16">
        <f>SUM($K89:T89)/13</f>
        <v>0</v>
      </c>
      <c r="U131" s="16">
        <f>SUM($K89:U89)/13</f>
        <v>0</v>
      </c>
      <c r="V131" s="16">
        <f>SUM($K89:V89)/13</f>
        <v>0</v>
      </c>
      <c r="W131" s="16">
        <f t="shared" si="45"/>
        <v>0</v>
      </c>
      <c r="X131" s="16">
        <f t="shared" si="45"/>
        <v>0</v>
      </c>
      <c r="Y131" s="16">
        <f t="shared" si="45"/>
        <v>0</v>
      </c>
      <c r="Z131" s="16">
        <f t="shared" si="45"/>
        <v>0</v>
      </c>
      <c r="AA131" s="16">
        <f t="shared" si="45"/>
        <v>0</v>
      </c>
      <c r="AB131" s="16">
        <f t="shared" si="45"/>
        <v>0</v>
      </c>
      <c r="AC131" s="16">
        <f t="shared" si="45"/>
        <v>0</v>
      </c>
      <c r="AD131" s="16">
        <f t="shared" si="45"/>
        <v>0</v>
      </c>
      <c r="AE131" s="16">
        <f t="shared" si="45"/>
        <v>0</v>
      </c>
      <c r="AF131" s="16">
        <f t="shared" si="45"/>
        <v>0</v>
      </c>
      <c r="AG131" s="16">
        <f t="shared" ref="AG131:BS135" si="46">SUM(U89:AG89)/13</f>
        <v>0</v>
      </c>
      <c r="AH131" s="16">
        <f t="shared" si="46"/>
        <v>0</v>
      </c>
      <c r="AI131" s="16">
        <f t="shared" si="46"/>
        <v>0</v>
      </c>
      <c r="AJ131" s="3">
        <f t="shared" si="46"/>
        <v>0</v>
      </c>
      <c r="AK131" s="3">
        <f t="shared" si="46"/>
        <v>0</v>
      </c>
      <c r="AL131" s="3">
        <f t="shared" si="46"/>
        <v>0</v>
      </c>
      <c r="AM131" s="3">
        <f t="shared" si="46"/>
        <v>0</v>
      </c>
      <c r="AN131" s="3">
        <f t="shared" si="46"/>
        <v>0</v>
      </c>
      <c r="AO131" s="3">
        <f t="shared" si="46"/>
        <v>0</v>
      </c>
      <c r="AP131" s="3">
        <f t="shared" si="46"/>
        <v>0</v>
      </c>
      <c r="AQ131" s="3">
        <f t="shared" si="46"/>
        <v>0</v>
      </c>
      <c r="AR131" s="3">
        <f t="shared" si="46"/>
        <v>0</v>
      </c>
      <c r="AS131" s="3">
        <f t="shared" si="46"/>
        <v>0</v>
      </c>
      <c r="AT131" s="3">
        <f t="shared" si="46"/>
        <v>0</v>
      </c>
      <c r="AU131" s="3">
        <f t="shared" si="46"/>
        <v>0</v>
      </c>
      <c r="AV131" s="3">
        <f t="shared" si="46"/>
        <v>141349.48076923075</v>
      </c>
      <c r="AW131" s="3">
        <f t="shared" si="46"/>
        <v>282698.9615384615</v>
      </c>
      <c r="AX131" s="3">
        <f t="shared" si="46"/>
        <v>424048.44230769225</v>
      </c>
      <c r="AY131" s="3">
        <f t="shared" si="46"/>
        <v>565397.92307692301</v>
      </c>
      <c r="AZ131" s="3">
        <f t="shared" si="46"/>
        <v>706747.40384615376</v>
      </c>
      <c r="BA131" s="3">
        <f t="shared" si="46"/>
        <v>848096.88461538451</v>
      </c>
      <c r="BB131" s="3">
        <f t="shared" si="46"/>
        <v>989446.36538461526</v>
      </c>
      <c r="BC131" s="3">
        <f t="shared" si="46"/>
        <v>1130795.846153846</v>
      </c>
      <c r="BD131" s="3">
        <f t="shared" si="46"/>
        <v>1272145.3269230768</v>
      </c>
      <c r="BE131" s="3">
        <f t="shared" si="46"/>
        <v>1413494.8076923075</v>
      </c>
      <c r="BF131" s="3">
        <f t="shared" si="46"/>
        <v>1554844.2884615383</v>
      </c>
      <c r="BG131" s="3">
        <f t="shared" si="46"/>
        <v>1696193.769230769</v>
      </c>
      <c r="BH131" s="3">
        <f t="shared" si="46"/>
        <v>1837543.2499999998</v>
      </c>
      <c r="BI131" s="3">
        <f t="shared" si="46"/>
        <v>1837543.2499999998</v>
      </c>
      <c r="BJ131" s="3">
        <f t="shared" si="46"/>
        <v>1837543.2499999998</v>
      </c>
      <c r="BK131" s="3">
        <f t="shared" si="46"/>
        <v>1837543.2499999998</v>
      </c>
      <c r="BL131" s="3">
        <f t="shared" si="46"/>
        <v>1837543.2499999998</v>
      </c>
      <c r="BM131" s="3">
        <f t="shared" si="46"/>
        <v>1837543.2499999998</v>
      </c>
      <c r="BN131" s="3">
        <f t="shared" si="46"/>
        <v>1837543.2499999998</v>
      </c>
      <c r="BO131" s="3">
        <f t="shared" si="46"/>
        <v>1837543.2499999998</v>
      </c>
      <c r="BP131" s="3">
        <f t="shared" si="46"/>
        <v>1837543.2499999998</v>
      </c>
      <c r="BQ131" s="3">
        <f t="shared" si="46"/>
        <v>1837543.2499999998</v>
      </c>
      <c r="BR131" s="3">
        <f t="shared" si="46"/>
        <v>1837543.2499999998</v>
      </c>
      <c r="BS131" s="3">
        <f t="shared" si="46"/>
        <v>1837543.2499999998</v>
      </c>
    </row>
    <row r="132" spans="1:71" x14ac:dyDescent="0.35">
      <c r="A132" s="15" t="str">
        <f t="shared" si="44"/>
        <v>Standard Close</v>
      </c>
      <c r="B132" s="15" t="str">
        <f t="shared" si="44"/>
        <v>NEW-15838.6</v>
      </c>
      <c r="C132" s="15" t="str">
        <f t="shared" si="44"/>
        <v>Base Rates</v>
      </c>
      <c r="D132" s="15" t="str">
        <f t="shared" si="44"/>
        <v>ELECTRIC DELIVERY</v>
      </c>
      <c r="E132" s="15" t="str">
        <f t="shared" si="44"/>
        <v>T</v>
      </c>
      <c r="F132" s="15" t="str">
        <f t="shared" si="44"/>
        <v>NEW-15838</v>
      </c>
      <c r="G132" s="15" t="str">
        <f t="shared" si="44"/>
        <v>open</v>
      </c>
      <c r="H132" s="15" t="str">
        <f t="shared" si="44"/>
        <v>Electric Transmission Plant</v>
      </c>
      <c r="I132" s="15" t="str">
        <f t="shared" si="44"/>
        <v>Transmission Lines</v>
      </c>
      <c r="J132" s="15" t="str">
        <f t="shared" si="44"/>
        <v>69 KV TRANS LINES</v>
      </c>
      <c r="K132" s="16">
        <f>SUM($K90:K90)/13</f>
        <v>0</v>
      </c>
      <c r="L132" s="16">
        <f>SUM($K90:L90)/13</f>
        <v>0</v>
      </c>
      <c r="M132" s="16">
        <f>SUM($K90:M90)/13</f>
        <v>0</v>
      </c>
      <c r="N132" s="16">
        <f>SUM($K90:N90)/13</f>
        <v>0</v>
      </c>
      <c r="O132" s="16">
        <f>SUM($K90:O90)/13</f>
        <v>0</v>
      </c>
      <c r="P132" s="16">
        <f>SUM($K90:P90)/13</f>
        <v>0</v>
      </c>
      <c r="Q132" s="16">
        <f>SUM($K90:Q90)/13</f>
        <v>0</v>
      </c>
      <c r="R132" s="16">
        <f>SUM($K90:R90)/13</f>
        <v>0</v>
      </c>
      <c r="S132" s="16">
        <f>SUM($K90:S90)/13</f>
        <v>0</v>
      </c>
      <c r="T132" s="16">
        <f>SUM($K90:T90)/13</f>
        <v>0</v>
      </c>
      <c r="U132" s="16">
        <f>SUM($K90:U90)/13</f>
        <v>0</v>
      </c>
      <c r="V132" s="16">
        <f>SUM($K90:V90)/13</f>
        <v>0</v>
      </c>
      <c r="W132" s="16">
        <f t="shared" ref="W132:AF135" si="47">SUM(K90:W90)/13</f>
        <v>0</v>
      </c>
      <c r="X132" s="16">
        <f t="shared" si="47"/>
        <v>0</v>
      </c>
      <c r="Y132" s="16">
        <f t="shared" si="47"/>
        <v>0</v>
      </c>
      <c r="Z132" s="16">
        <f t="shared" si="47"/>
        <v>0</v>
      </c>
      <c r="AA132" s="16">
        <f t="shared" si="47"/>
        <v>0</v>
      </c>
      <c r="AB132" s="16">
        <f t="shared" si="47"/>
        <v>0</v>
      </c>
      <c r="AC132" s="16">
        <f t="shared" si="47"/>
        <v>0</v>
      </c>
      <c r="AD132" s="16">
        <f t="shared" si="47"/>
        <v>0</v>
      </c>
      <c r="AE132" s="16">
        <f t="shared" si="47"/>
        <v>0</v>
      </c>
      <c r="AF132" s="16">
        <f t="shared" si="47"/>
        <v>0</v>
      </c>
      <c r="AG132" s="16">
        <f t="shared" si="46"/>
        <v>0</v>
      </c>
      <c r="AH132" s="16">
        <f t="shared" si="46"/>
        <v>0</v>
      </c>
      <c r="AI132" s="16">
        <f t="shared" si="46"/>
        <v>0</v>
      </c>
      <c r="AJ132" s="3">
        <f t="shared" si="46"/>
        <v>0</v>
      </c>
      <c r="AK132" s="3">
        <f t="shared" si="46"/>
        <v>0</v>
      </c>
      <c r="AL132" s="3">
        <f t="shared" si="46"/>
        <v>0</v>
      </c>
      <c r="AM132" s="3">
        <f t="shared" si="46"/>
        <v>0</v>
      </c>
      <c r="AN132" s="3">
        <f t="shared" si="46"/>
        <v>0</v>
      </c>
      <c r="AO132" s="3">
        <f t="shared" si="46"/>
        <v>0</v>
      </c>
      <c r="AP132" s="3">
        <f t="shared" si="46"/>
        <v>0</v>
      </c>
      <c r="AQ132" s="3">
        <f t="shared" si="46"/>
        <v>0</v>
      </c>
      <c r="AR132" s="3">
        <f t="shared" si="46"/>
        <v>0</v>
      </c>
      <c r="AS132" s="3">
        <f t="shared" si="46"/>
        <v>0</v>
      </c>
      <c r="AT132" s="3">
        <f t="shared" si="46"/>
        <v>0</v>
      </c>
      <c r="AU132" s="3">
        <f t="shared" si="46"/>
        <v>0</v>
      </c>
      <c r="AV132" s="3">
        <f t="shared" si="46"/>
        <v>80773.019230769234</v>
      </c>
      <c r="AW132" s="3">
        <f t="shared" si="46"/>
        <v>161546.03846153847</v>
      </c>
      <c r="AX132" s="3">
        <f t="shared" si="46"/>
        <v>242319.05769230769</v>
      </c>
      <c r="AY132" s="3">
        <f t="shared" si="46"/>
        <v>323092.07692307694</v>
      </c>
      <c r="AZ132" s="3">
        <f t="shared" si="46"/>
        <v>403865.09615384613</v>
      </c>
      <c r="BA132" s="3">
        <f t="shared" si="46"/>
        <v>484638.11538461538</v>
      </c>
      <c r="BB132" s="3">
        <f t="shared" si="46"/>
        <v>565411.13461538462</v>
      </c>
      <c r="BC132" s="3">
        <f t="shared" si="46"/>
        <v>646184.15384615387</v>
      </c>
      <c r="BD132" s="3">
        <f t="shared" si="46"/>
        <v>726957.17307692312</v>
      </c>
      <c r="BE132" s="3">
        <f t="shared" si="46"/>
        <v>807730.19230769225</v>
      </c>
      <c r="BF132" s="3">
        <f t="shared" si="46"/>
        <v>888503.2115384615</v>
      </c>
      <c r="BG132" s="3">
        <f t="shared" si="46"/>
        <v>969276.23076923075</v>
      </c>
      <c r="BH132" s="3">
        <f t="shared" si="46"/>
        <v>1050049.25</v>
      </c>
      <c r="BI132" s="3">
        <f t="shared" si="46"/>
        <v>1050049.25</v>
      </c>
      <c r="BJ132" s="3">
        <f t="shared" si="46"/>
        <v>1050049.25</v>
      </c>
      <c r="BK132" s="3">
        <f t="shared" si="46"/>
        <v>1050049.25</v>
      </c>
      <c r="BL132" s="3">
        <f t="shared" si="46"/>
        <v>1050049.25</v>
      </c>
      <c r="BM132" s="3">
        <f t="shared" si="46"/>
        <v>1050049.25</v>
      </c>
      <c r="BN132" s="3">
        <f t="shared" si="46"/>
        <v>1050049.25</v>
      </c>
      <c r="BO132" s="3">
        <f t="shared" si="46"/>
        <v>1050049.25</v>
      </c>
      <c r="BP132" s="3">
        <f t="shared" si="46"/>
        <v>1050049.25</v>
      </c>
      <c r="BQ132" s="3">
        <f t="shared" si="46"/>
        <v>1050049.25</v>
      </c>
      <c r="BR132" s="3">
        <f t="shared" si="46"/>
        <v>1050049.25</v>
      </c>
      <c r="BS132" s="3">
        <f t="shared" si="46"/>
        <v>1050049.25</v>
      </c>
    </row>
    <row r="133" spans="1:71" x14ac:dyDescent="0.35">
      <c r="A133" s="15" t="str">
        <f t="shared" si="44"/>
        <v>Standard Close</v>
      </c>
      <c r="B133" s="15" t="str">
        <f t="shared" si="44"/>
        <v>NEW-15838.7</v>
      </c>
      <c r="C133" s="15" t="str">
        <f t="shared" si="44"/>
        <v>Base Rates</v>
      </c>
      <c r="D133" s="15" t="str">
        <f t="shared" si="44"/>
        <v>ELECTRIC DELIVERY</v>
      </c>
      <c r="E133" s="15" t="str">
        <f t="shared" si="44"/>
        <v>T</v>
      </c>
      <c r="F133" s="15" t="str">
        <f t="shared" si="44"/>
        <v>NEW-15838</v>
      </c>
      <c r="G133" s="15" t="str">
        <f t="shared" si="44"/>
        <v>open</v>
      </c>
      <c r="H133" s="15" t="str">
        <f t="shared" si="44"/>
        <v>Electric Transmission Plant</v>
      </c>
      <c r="I133" s="15" t="str">
        <f t="shared" si="44"/>
        <v>Transmission Lines</v>
      </c>
      <c r="J133" s="15" t="str">
        <f t="shared" si="44"/>
        <v>69 KV TRANS LINES</v>
      </c>
      <c r="K133" s="16">
        <f>SUM($K91:K91)/13</f>
        <v>0</v>
      </c>
      <c r="L133" s="16">
        <f>SUM($K91:L91)/13</f>
        <v>0</v>
      </c>
      <c r="M133" s="16">
        <f>SUM($K91:M91)/13</f>
        <v>0</v>
      </c>
      <c r="N133" s="16">
        <f>SUM($K91:N91)/13</f>
        <v>0</v>
      </c>
      <c r="O133" s="16">
        <f>SUM($K91:O91)/13</f>
        <v>0</v>
      </c>
      <c r="P133" s="16">
        <f>SUM($K91:P91)/13</f>
        <v>0</v>
      </c>
      <c r="Q133" s="16">
        <f>SUM($K91:Q91)/13</f>
        <v>0</v>
      </c>
      <c r="R133" s="16">
        <f>SUM($K91:R91)/13</f>
        <v>0</v>
      </c>
      <c r="S133" s="16">
        <f>SUM($K91:S91)/13</f>
        <v>0</v>
      </c>
      <c r="T133" s="16">
        <f>SUM($K91:T91)/13</f>
        <v>0</v>
      </c>
      <c r="U133" s="16">
        <f>SUM($K91:U91)/13</f>
        <v>0</v>
      </c>
      <c r="V133" s="16">
        <f>SUM($K91:V91)/13</f>
        <v>0</v>
      </c>
      <c r="W133" s="16">
        <f t="shared" si="47"/>
        <v>0</v>
      </c>
      <c r="X133" s="16">
        <f t="shared" si="47"/>
        <v>0</v>
      </c>
      <c r="Y133" s="16">
        <f t="shared" si="47"/>
        <v>0</v>
      </c>
      <c r="Z133" s="16">
        <f t="shared" si="47"/>
        <v>0</v>
      </c>
      <c r="AA133" s="16">
        <f t="shared" si="47"/>
        <v>0</v>
      </c>
      <c r="AB133" s="16">
        <f t="shared" si="47"/>
        <v>0</v>
      </c>
      <c r="AC133" s="16">
        <f t="shared" si="47"/>
        <v>0</v>
      </c>
      <c r="AD133" s="16">
        <f t="shared" si="47"/>
        <v>0</v>
      </c>
      <c r="AE133" s="16">
        <f t="shared" si="47"/>
        <v>0</v>
      </c>
      <c r="AF133" s="16">
        <f t="shared" si="47"/>
        <v>0</v>
      </c>
      <c r="AG133" s="16">
        <f t="shared" si="46"/>
        <v>0</v>
      </c>
      <c r="AH133" s="16">
        <f t="shared" si="46"/>
        <v>0</v>
      </c>
      <c r="AI133" s="16">
        <f t="shared" si="46"/>
        <v>0</v>
      </c>
      <c r="AJ133" s="3">
        <f t="shared" si="46"/>
        <v>0</v>
      </c>
      <c r="AK133" s="3">
        <f t="shared" si="46"/>
        <v>0</v>
      </c>
      <c r="AL133" s="3">
        <f t="shared" si="46"/>
        <v>0</v>
      </c>
      <c r="AM133" s="3">
        <f t="shared" si="46"/>
        <v>0</v>
      </c>
      <c r="AN133" s="3">
        <f t="shared" si="46"/>
        <v>0</v>
      </c>
      <c r="AO133" s="3">
        <f t="shared" si="46"/>
        <v>0</v>
      </c>
      <c r="AP133" s="3">
        <f t="shared" si="46"/>
        <v>0</v>
      </c>
      <c r="AQ133" s="3">
        <f t="shared" si="46"/>
        <v>0</v>
      </c>
      <c r="AR133" s="3">
        <f t="shared" si="46"/>
        <v>0</v>
      </c>
      <c r="AS133" s="3">
        <f t="shared" si="46"/>
        <v>0</v>
      </c>
      <c r="AT133" s="3">
        <f t="shared" si="46"/>
        <v>0</v>
      </c>
      <c r="AU133" s="3">
        <f t="shared" si="46"/>
        <v>0</v>
      </c>
      <c r="AV133" s="3">
        <f t="shared" si="46"/>
        <v>141349.48076923075</v>
      </c>
      <c r="AW133" s="3">
        <f t="shared" si="46"/>
        <v>282698.9615384615</v>
      </c>
      <c r="AX133" s="3">
        <f t="shared" si="46"/>
        <v>424048.44230769225</v>
      </c>
      <c r="AY133" s="3">
        <f t="shared" si="46"/>
        <v>565397.92307692301</v>
      </c>
      <c r="AZ133" s="3">
        <f t="shared" si="46"/>
        <v>706747.40384615376</v>
      </c>
      <c r="BA133" s="3">
        <f t="shared" si="46"/>
        <v>848096.88461538451</v>
      </c>
      <c r="BB133" s="3">
        <f t="shared" si="46"/>
        <v>989446.36538461526</v>
      </c>
      <c r="BC133" s="3">
        <f t="shared" si="46"/>
        <v>1130795.846153846</v>
      </c>
      <c r="BD133" s="3">
        <f t="shared" si="46"/>
        <v>1272145.3269230768</v>
      </c>
      <c r="BE133" s="3">
        <f t="shared" si="46"/>
        <v>1413494.8076923075</v>
      </c>
      <c r="BF133" s="3">
        <f t="shared" si="46"/>
        <v>1554844.2884615383</v>
      </c>
      <c r="BG133" s="3">
        <f t="shared" si="46"/>
        <v>1696193.769230769</v>
      </c>
      <c r="BH133" s="3">
        <f t="shared" si="46"/>
        <v>1837543.2499999998</v>
      </c>
      <c r="BI133" s="3">
        <f t="shared" si="46"/>
        <v>1837543.2499999998</v>
      </c>
      <c r="BJ133" s="3">
        <f t="shared" si="46"/>
        <v>1837543.2499999998</v>
      </c>
      <c r="BK133" s="3">
        <f t="shared" si="46"/>
        <v>1837543.2499999998</v>
      </c>
      <c r="BL133" s="3">
        <f t="shared" si="46"/>
        <v>1837543.2499999998</v>
      </c>
      <c r="BM133" s="3">
        <f t="shared" si="46"/>
        <v>1837543.2499999998</v>
      </c>
      <c r="BN133" s="3">
        <f t="shared" si="46"/>
        <v>1837543.2499999998</v>
      </c>
      <c r="BO133" s="3">
        <f t="shared" si="46"/>
        <v>1837543.2499999998</v>
      </c>
      <c r="BP133" s="3">
        <f t="shared" si="46"/>
        <v>1837543.2499999998</v>
      </c>
      <c r="BQ133" s="3">
        <f t="shared" si="46"/>
        <v>1837543.2499999998</v>
      </c>
      <c r="BR133" s="3">
        <f t="shared" si="46"/>
        <v>1837543.2499999998</v>
      </c>
      <c r="BS133" s="3">
        <f t="shared" si="46"/>
        <v>1837543.2499999998</v>
      </c>
    </row>
    <row r="134" spans="1:71" x14ac:dyDescent="0.35">
      <c r="A134" s="15" t="str">
        <f t="shared" si="44"/>
        <v>Standard Close</v>
      </c>
      <c r="B134" s="15" t="str">
        <f t="shared" si="44"/>
        <v>NEW-15838.8</v>
      </c>
      <c r="C134" s="15" t="str">
        <f t="shared" si="44"/>
        <v>Base Rates</v>
      </c>
      <c r="D134" s="15" t="str">
        <f t="shared" si="44"/>
        <v>ELECTRIC DELIVERY</v>
      </c>
      <c r="E134" s="15" t="str">
        <f t="shared" si="44"/>
        <v>T</v>
      </c>
      <c r="F134" s="15" t="str">
        <f t="shared" si="44"/>
        <v>NEW-15838</v>
      </c>
      <c r="G134" s="15" t="str">
        <f t="shared" si="44"/>
        <v>open</v>
      </c>
      <c r="H134" s="15" t="str">
        <f t="shared" si="44"/>
        <v>Electric Transmission Plant</v>
      </c>
      <c r="I134" s="15" t="str">
        <f t="shared" si="44"/>
        <v>Transmission Lines</v>
      </c>
      <c r="J134" s="15" t="str">
        <f t="shared" si="44"/>
        <v>69 KV TRANS LINES</v>
      </c>
      <c r="K134" s="16">
        <f>SUM($K92:K92)/13</f>
        <v>0</v>
      </c>
      <c r="L134" s="16">
        <f>SUM($K92:L92)/13</f>
        <v>0</v>
      </c>
      <c r="M134" s="16">
        <f>SUM($K92:M92)/13</f>
        <v>0</v>
      </c>
      <c r="N134" s="16">
        <f>SUM($K92:N92)/13</f>
        <v>0</v>
      </c>
      <c r="O134" s="16">
        <f>SUM($K92:O92)/13</f>
        <v>0</v>
      </c>
      <c r="P134" s="16">
        <f>SUM($K92:P92)/13</f>
        <v>0</v>
      </c>
      <c r="Q134" s="16">
        <f>SUM($K92:Q92)/13</f>
        <v>0</v>
      </c>
      <c r="R134" s="16">
        <f>SUM($K92:R92)/13</f>
        <v>0</v>
      </c>
      <c r="S134" s="16">
        <f>SUM($K92:S92)/13</f>
        <v>0</v>
      </c>
      <c r="T134" s="16">
        <f>SUM($K92:T92)/13</f>
        <v>0</v>
      </c>
      <c r="U134" s="16">
        <f>SUM($K92:U92)/13</f>
        <v>0</v>
      </c>
      <c r="V134" s="16">
        <f>SUM($K92:V92)/13</f>
        <v>0</v>
      </c>
      <c r="W134" s="16">
        <f t="shared" si="47"/>
        <v>0</v>
      </c>
      <c r="X134" s="16">
        <f t="shared" si="47"/>
        <v>0</v>
      </c>
      <c r="Y134" s="16">
        <f t="shared" si="47"/>
        <v>0</v>
      </c>
      <c r="Z134" s="16">
        <f t="shared" si="47"/>
        <v>0</v>
      </c>
      <c r="AA134" s="16">
        <f t="shared" si="47"/>
        <v>0</v>
      </c>
      <c r="AB134" s="16">
        <f t="shared" si="47"/>
        <v>0</v>
      </c>
      <c r="AC134" s="16">
        <f t="shared" si="47"/>
        <v>0</v>
      </c>
      <c r="AD134" s="16">
        <f t="shared" si="47"/>
        <v>0</v>
      </c>
      <c r="AE134" s="16">
        <f t="shared" si="47"/>
        <v>0</v>
      </c>
      <c r="AF134" s="16">
        <f t="shared" si="47"/>
        <v>0</v>
      </c>
      <c r="AG134" s="16">
        <f t="shared" si="46"/>
        <v>0</v>
      </c>
      <c r="AH134" s="16">
        <f t="shared" si="46"/>
        <v>0</v>
      </c>
      <c r="AI134" s="16">
        <f t="shared" si="46"/>
        <v>0</v>
      </c>
      <c r="AJ134" s="3">
        <f t="shared" si="46"/>
        <v>0</v>
      </c>
      <c r="AK134" s="3">
        <f t="shared" si="46"/>
        <v>0</v>
      </c>
      <c r="AL134" s="3">
        <f t="shared" si="46"/>
        <v>0</v>
      </c>
      <c r="AM134" s="3">
        <f t="shared" si="46"/>
        <v>0</v>
      </c>
      <c r="AN134" s="3">
        <f t="shared" si="46"/>
        <v>0</v>
      </c>
      <c r="AO134" s="3">
        <f t="shared" si="46"/>
        <v>0</v>
      </c>
      <c r="AP134" s="3">
        <f t="shared" si="46"/>
        <v>0</v>
      </c>
      <c r="AQ134" s="3">
        <f t="shared" si="46"/>
        <v>0</v>
      </c>
      <c r="AR134" s="3">
        <f t="shared" si="46"/>
        <v>0</v>
      </c>
      <c r="AS134" s="3">
        <f t="shared" si="46"/>
        <v>0</v>
      </c>
      <c r="AT134" s="3">
        <f t="shared" si="46"/>
        <v>0</v>
      </c>
      <c r="AU134" s="3">
        <f t="shared" si="46"/>
        <v>0</v>
      </c>
      <c r="AV134" s="3">
        <f t="shared" si="46"/>
        <v>80773.019230769234</v>
      </c>
      <c r="AW134" s="3">
        <f t="shared" si="46"/>
        <v>161546.03846153847</v>
      </c>
      <c r="AX134" s="3">
        <f t="shared" si="46"/>
        <v>242319.05769230769</v>
      </c>
      <c r="AY134" s="3">
        <f t="shared" si="46"/>
        <v>323092.07692307694</v>
      </c>
      <c r="AZ134" s="3">
        <f t="shared" si="46"/>
        <v>403865.09615384613</v>
      </c>
      <c r="BA134" s="3">
        <f t="shared" si="46"/>
        <v>484638.11538461538</v>
      </c>
      <c r="BB134" s="3">
        <f t="shared" si="46"/>
        <v>565411.13461538462</v>
      </c>
      <c r="BC134" s="3">
        <f t="shared" si="46"/>
        <v>646184.15384615387</v>
      </c>
      <c r="BD134" s="3">
        <f t="shared" si="46"/>
        <v>726957.17307692312</v>
      </c>
      <c r="BE134" s="3">
        <f t="shared" si="46"/>
        <v>807730.19230769225</v>
      </c>
      <c r="BF134" s="3">
        <f t="shared" si="46"/>
        <v>888503.2115384615</v>
      </c>
      <c r="BG134" s="3">
        <f t="shared" si="46"/>
        <v>969276.23076923075</v>
      </c>
      <c r="BH134" s="3">
        <f t="shared" si="46"/>
        <v>1050049.25</v>
      </c>
      <c r="BI134" s="3">
        <f t="shared" si="46"/>
        <v>1050049.25</v>
      </c>
      <c r="BJ134" s="3">
        <f t="shared" si="46"/>
        <v>1050049.25</v>
      </c>
      <c r="BK134" s="3">
        <f t="shared" si="46"/>
        <v>1050049.25</v>
      </c>
      <c r="BL134" s="3">
        <f t="shared" si="46"/>
        <v>1050049.25</v>
      </c>
      <c r="BM134" s="3">
        <f t="shared" si="46"/>
        <v>1050049.25</v>
      </c>
      <c r="BN134" s="3">
        <f t="shared" si="46"/>
        <v>1050049.25</v>
      </c>
      <c r="BO134" s="3">
        <f t="shared" si="46"/>
        <v>1050049.25</v>
      </c>
      <c r="BP134" s="3">
        <f t="shared" si="46"/>
        <v>1050049.25</v>
      </c>
      <c r="BQ134" s="3">
        <f t="shared" si="46"/>
        <v>1050049.25</v>
      </c>
      <c r="BR134" s="3">
        <f t="shared" si="46"/>
        <v>1050049.25</v>
      </c>
      <c r="BS134" s="3">
        <f t="shared" si="46"/>
        <v>1050049.25</v>
      </c>
    </row>
    <row r="135" spans="1:71" x14ac:dyDescent="0.35">
      <c r="A135" s="15" t="str">
        <f t="shared" si="44"/>
        <v>Standard Close</v>
      </c>
      <c r="B135" s="15" t="str">
        <f t="shared" si="44"/>
        <v>NEW-15838.9</v>
      </c>
      <c r="C135" s="15" t="str">
        <f t="shared" si="44"/>
        <v>Base Rates</v>
      </c>
      <c r="D135" s="15" t="str">
        <f t="shared" si="44"/>
        <v>ELECTRIC DELIVERY</v>
      </c>
      <c r="E135" s="15" t="str">
        <f t="shared" si="44"/>
        <v>T</v>
      </c>
      <c r="F135" s="15" t="str">
        <f t="shared" si="44"/>
        <v>NEW-15838</v>
      </c>
      <c r="G135" s="15" t="str">
        <f t="shared" si="44"/>
        <v>open</v>
      </c>
      <c r="H135" s="15" t="str">
        <f t="shared" si="44"/>
        <v>Electric Transmission Plant</v>
      </c>
      <c r="I135" s="15" t="str">
        <f t="shared" si="44"/>
        <v>Transmission Lines</v>
      </c>
      <c r="J135" s="15" t="str">
        <f t="shared" si="44"/>
        <v>69 KV TRANS LINES</v>
      </c>
      <c r="K135" s="16">
        <f>SUM($K93:K93)/13</f>
        <v>0</v>
      </c>
      <c r="L135" s="16">
        <f>SUM($K93:L93)/13</f>
        <v>0</v>
      </c>
      <c r="M135" s="16">
        <f>SUM($K93:M93)/13</f>
        <v>0</v>
      </c>
      <c r="N135" s="16">
        <f>SUM($K93:N93)/13</f>
        <v>0</v>
      </c>
      <c r="O135" s="16">
        <f>SUM($K93:O93)/13</f>
        <v>0</v>
      </c>
      <c r="P135" s="16">
        <f>SUM($K93:P93)/13</f>
        <v>0</v>
      </c>
      <c r="Q135" s="16">
        <f>SUM($K93:Q93)/13</f>
        <v>0</v>
      </c>
      <c r="R135" s="16">
        <f>SUM($K93:R93)/13</f>
        <v>0</v>
      </c>
      <c r="S135" s="16">
        <f>SUM($K93:S93)/13</f>
        <v>0</v>
      </c>
      <c r="T135" s="16">
        <f>SUM($K93:T93)/13</f>
        <v>0</v>
      </c>
      <c r="U135" s="16">
        <f>SUM($K93:U93)/13</f>
        <v>0</v>
      </c>
      <c r="V135" s="16">
        <f>SUM($K93:V93)/13</f>
        <v>0</v>
      </c>
      <c r="W135" s="16">
        <f t="shared" si="47"/>
        <v>0</v>
      </c>
      <c r="X135" s="16">
        <f t="shared" si="47"/>
        <v>0</v>
      </c>
      <c r="Y135" s="16">
        <f t="shared" si="47"/>
        <v>0</v>
      </c>
      <c r="Z135" s="16">
        <f t="shared" si="47"/>
        <v>0</v>
      </c>
      <c r="AA135" s="16">
        <f t="shared" si="47"/>
        <v>0</v>
      </c>
      <c r="AB135" s="16">
        <f t="shared" si="47"/>
        <v>0</v>
      </c>
      <c r="AC135" s="16">
        <f t="shared" si="47"/>
        <v>0</v>
      </c>
      <c r="AD135" s="16">
        <f t="shared" si="47"/>
        <v>0</v>
      </c>
      <c r="AE135" s="16">
        <f t="shared" si="47"/>
        <v>0</v>
      </c>
      <c r="AF135" s="16">
        <f t="shared" si="47"/>
        <v>0</v>
      </c>
      <c r="AG135" s="16">
        <f t="shared" si="46"/>
        <v>0</v>
      </c>
      <c r="AH135" s="16">
        <f t="shared" si="46"/>
        <v>0</v>
      </c>
      <c r="AI135" s="16">
        <f t="shared" si="46"/>
        <v>0</v>
      </c>
      <c r="AJ135" s="3">
        <f t="shared" si="46"/>
        <v>0</v>
      </c>
      <c r="AK135" s="3">
        <f t="shared" si="46"/>
        <v>0</v>
      </c>
      <c r="AL135" s="3">
        <f t="shared" si="46"/>
        <v>0</v>
      </c>
      <c r="AM135" s="3">
        <f t="shared" si="46"/>
        <v>0</v>
      </c>
      <c r="AN135" s="3">
        <f t="shared" si="46"/>
        <v>0</v>
      </c>
      <c r="AO135" s="3">
        <f t="shared" si="46"/>
        <v>0</v>
      </c>
      <c r="AP135" s="3">
        <f t="shared" si="46"/>
        <v>0</v>
      </c>
      <c r="AQ135" s="3">
        <f t="shared" si="46"/>
        <v>0</v>
      </c>
      <c r="AR135" s="3">
        <f t="shared" si="46"/>
        <v>0</v>
      </c>
      <c r="AS135" s="3">
        <f t="shared" si="46"/>
        <v>0</v>
      </c>
      <c r="AT135" s="3">
        <f t="shared" si="46"/>
        <v>0</v>
      </c>
      <c r="AU135" s="3">
        <f t="shared" si="46"/>
        <v>0</v>
      </c>
      <c r="AV135" s="3">
        <f t="shared" si="46"/>
        <v>141349.48076923075</v>
      </c>
      <c r="AW135" s="3">
        <f t="shared" si="46"/>
        <v>282698.9615384615</v>
      </c>
      <c r="AX135" s="3">
        <f t="shared" si="46"/>
        <v>424048.44230769225</v>
      </c>
      <c r="AY135" s="3">
        <f t="shared" si="46"/>
        <v>565397.92307692301</v>
      </c>
      <c r="AZ135" s="3">
        <f t="shared" si="46"/>
        <v>706747.40384615376</v>
      </c>
      <c r="BA135" s="3">
        <f t="shared" si="46"/>
        <v>848096.88461538451</v>
      </c>
      <c r="BB135" s="3">
        <f t="shared" si="46"/>
        <v>989446.36538461526</v>
      </c>
      <c r="BC135" s="3">
        <f t="shared" si="46"/>
        <v>1130795.846153846</v>
      </c>
      <c r="BD135" s="3">
        <f t="shared" si="46"/>
        <v>1272145.3269230768</v>
      </c>
      <c r="BE135" s="3">
        <f t="shared" si="46"/>
        <v>1413494.8076923075</v>
      </c>
      <c r="BF135" s="3">
        <f t="shared" si="46"/>
        <v>1554844.2884615383</v>
      </c>
      <c r="BG135" s="3">
        <f t="shared" si="46"/>
        <v>1696193.769230769</v>
      </c>
      <c r="BH135" s="3">
        <f t="shared" si="46"/>
        <v>1837543.2499999998</v>
      </c>
      <c r="BI135" s="3">
        <f t="shared" si="46"/>
        <v>1837543.2499999998</v>
      </c>
      <c r="BJ135" s="3">
        <f t="shared" si="46"/>
        <v>1837543.2499999998</v>
      </c>
      <c r="BK135" s="3">
        <f t="shared" si="46"/>
        <v>1837543.2499999998</v>
      </c>
      <c r="BL135" s="3">
        <f t="shared" si="46"/>
        <v>1837543.2499999998</v>
      </c>
      <c r="BM135" s="3">
        <f t="shared" si="46"/>
        <v>1837543.2499999998</v>
      </c>
      <c r="BN135" s="3">
        <f t="shared" si="46"/>
        <v>1837543.2499999998</v>
      </c>
      <c r="BO135" s="3">
        <f t="shared" si="46"/>
        <v>1837543.2499999998</v>
      </c>
      <c r="BP135" s="3">
        <f t="shared" si="46"/>
        <v>1837543.2499999998</v>
      </c>
      <c r="BQ135" s="3">
        <f t="shared" si="46"/>
        <v>1837543.2499999998</v>
      </c>
      <c r="BR135" s="3">
        <f t="shared" si="46"/>
        <v>1837543.2499999998</v>
      </c>
      <c r="BS135" s="3">
        <f t="shared" si="46"/>
        <v>1837543.2499999998</v>
      </c>
    </row>
    <row r="137" spans="1:71" ht="15" thickBot="1" x14ac:dyDescent="0.4">
      <c r="I137" s="69"/>
      <c r="J137" s="52" t="s">
        <v>159</v>
      </c>
      <c r="K137" s="70">
        <f t="shared" ref="K137:AP137" si="48">SUM(K100:K136)</f>
        <v>0</v>
      </c>
      <c r="L137" s="70">
        <f t="shared" si="48"/>
        <v>0</v>
      </c>
      <c r="M137" s="70">
        <f t="shared" si="48"/>
        <v>0</v>
      </c>
      <c r="N137" s="70">
        <f t="shared" si="48"/>
        <v>0</v>
      </c>
      <c r="O137" s="70">
        <f t="shared" si="48"/>
        <v>10623.988461538462</v>
      </c>
      <c r="P137" s="70">
        <f t="shared" si="48"/>
        <v>21247.976923076923</v>
      </c>
      <c r="Q137" s="70">
        <f t="shared" si="48"/>
        <v>31871.965384615381</v>
      </c>
      <c r="R137" s="70">
        <f t="shared" si="48"/>
        <v>42495.953846153847</v>
      </c>
      <c r="S137" s="70">
        <f t="shared" si="48"/>
        <v>53119.942307692312</v>
      </c>
      <c r="T137" s="70">
        <f t="shared" si="48"/>
        <v>63743.93076923077</v>
      </c>
      <c r="U137" s="70">
        <f t="shared" si="48"/>
        <v>74367.919230769243</v>
      </c>
      <c r="V137" s="70">
        <f t="shared" si="48"/>
        <v>84991.907692307694</v>
      </c>
      <c r="W137" s="70">
        <f t="shared" si="48"/>
        <v>95615.896153846159</v>
      </c>
      <c r="X137" s="70">
        <f t="shared" si="48"/>
        <v>106239.88461538462</v>
      </c>
      <c r="Y137" s="70">
        <f t="shared" si="48"/>
        <v>116863.87307692309</v>
      </c>
      <c r="Z137" s="70">
        <f t="shared" si="48"/>
        <v>127487.86153846156</v>
      </c>
      <c r="AA137" s="70">
        <f t="shared" si="48"/>
        <v>138111.85</v>
      </c>
      <c r="AB137" s="70">
        <f t="shared" si="48"/>
        <v>1845141.8592307691</v>
      </c>
      <c r="AC137" s="70">
        <f t="shared" si="48"/>
        <v>3587730.9453846156</v>
      </c>
      <c r="AD137" s="70">
        <f t="shared" si="48"/>
        <v>5365879.1084615383</v>
      </c>
      <c r="AE137" s="70">
        <f t="shared" si="48"/>
        <v>7179586.3484615395</v>
      </c>
      <c r="AF137" s="70">
        <f t="shared" si="48"/>
        <v>9028852.6653846148</v>
      </c>
      <c r="AG137" s="70">
        <f t="shared" si="48"/>
        <v>10913678.059230771</v>
      </c>
      <c r="AH137" s="70">
        <f t="shared" si="48"/>
        <v>12834062.529999999</v>
      </c>
      <c r="AI137" s="83">
        <f t="shared" si="48"/>
        <v>15187925.801538464</v>
      </c>
      <c r="AJ137" s="98">
        <f t="shared" si="48"/>
        <v>17588529.765384614</v>
      </c>
      <c r="AK137" s="98">
        <f t="shared" si="48"/>
        <v>20035874.421538465</v>
      </c>
      <c r="AL137" s="98">
        <f t="shared" si="48"/>
        <v>22529959.770000007</v>
      </c>
      <c r="AM137" s="98">
        <f t="shared" si="48"/>
        <v>25070785.810769234</v>
      </c>
      <c r="AN137" s="98">
        <f t="shared" si="48"/>
        <v>27835686.130000003</v>
      </c>
      <c r="AO137" s="98">
        <f t="shared" si="48"/>
        <v>28903798.286153838</v>
      </c>
      <c r="AP137" s="98">
        <f t="shared" si="48"/>
        <v>29946593.211538475</v>
      </c>
      <c r="AQ137" s="98">
        <f t="shared" ref="AQ137:BS137" si="49">SUM(AQ100:AQ136)</f>
        <v>30964070.906153858</v>
      </c>
      <c r="AR137" s="98">
        <f t="shared" si="49"/>
        <v>31956231.370000001</v>
      </c>
      <c r="AS137" s="98">
        <f t="shared" si="49"/>
        <v>32923074.603076916</v>
      </c>
      <c r="AT137" s="98">
        <f t="shared" si="49"/>
        <v>33864600.605384633</v>
      </c>
      <c r="AU137" s="98">
        <f t="shared" si="49"/>
        <v>34884247.383846171</v>
      </c>
      <c r="AV137" s="98">
        <f t="shared" si="49"/>
        <v>37489781.406923063</v>
      </c>
      <c r="AW137" s="98">
        <f t="shared" si="49"/>
        <v>40048574.737692311</v>
      </c>
      <c r="AX137" s="98">
        <f t="shared" si="49"/>
        <v>42560627.376153857</v>
      </c>
      <c r="AY137" s="98">
        <f t="shared" si="49"/>
        <v>45025939.322307706</v>
      </c>
      <c r="AZ137" s="98">
        <f t="shared" si="49"/>
        <v>47444510.576153845</v>
      </c>
      <c r="BA137" s="98">
        <f t="shared" si="49"/>
        <v>49639007.55153846</v>
      </c>
      <c r="BB137" s="98">
        <f t="shared" si="49"/>
        <v>51823262.680769227</v>
      </c>
      <c r="BC137" s="98">
        <f t="shared" si="49"/>
        <v>53997275.963846147</v>
      </c>
      <c r="BD137" s="98">
        <f t="shared" si="49"/>
        <v>56161047.400769226</v>
      </c>
      <c r="BE137" s="98">
        <f t="shared" si="49"/>
        <v>58314576.991538465</v>
      </c>
      <c r="BF137" s="98">
        <f t="shared" si="49"/>
        <v>60457864.736153848</v>
      </c>
      <c r="BG137" s="98">
        <f t="shared" si="49"/>
        <v>62590910.634615391</v>
      </c>
      <c r="BH137" s="98">
        <f t="shared" si="49"/>
        <v>64610276.68</v>
      </c>
      <c r="BI137" s="98">
        <f t="shared" si="49"/>
        <v>64610276.68</v>
      </c>
      <c r="BJ137" s="98">
        <f t="shared" si="49"/>
        <v>64610276.68</v>
      </c>
      <c r="BK137" s="98">
        <f t="shared" si="49"/>
        <v>64610276.68</v>
      </c>
      <c r="BL137" s="98">
        <f t="shared" si="49"/>
        <v>64610276.68</v>
      </c>
      <c r="BM137" s="98">
        <f t="shared" si="49"/>
        <v>64610276.68</v>
      </c>
      <c r="BN137" s="98">
        <f t="shared" si="49"/>
        <v>64610276.68</v>
      </c>
      <c r="BO137" s="98">
        <f t="shared" si="49"/>
        <v>64610276.68</v>
      </c>
      <c r="BP137" s="98">
        <f t="shared" si="49"/>
        <v>64610276.68</v>
      </c>
      <c r="BQ137" s="98">
        <f t="shared" si="49"/>
        <v>64610276.68</v>
      </c>
      <c r="BR137" s="98">
        <f t="shared" si="49"/>
        <v>64610276.68</v>
      </c>
      <c r="BS137" s="98">
        <f t="shared" si="49"/>
        <v>64610276.68</v>
      </c>
    </row>
    <row r="138" spans="1:71" ht="16.5" customHeight="1" thickTop="1" x14ac:dyDescent="0.35"/>
    <row r="141" spans="1:71" x14ac:dyDescent="0.35">
      <c r="A141" s="56" t="s">
        <v>164</v>
      </c>
      <c r="B141" s="56" t="s">
        <v>134</v>
      </c>
      <c r="C141" s="56" t="s">
        <v>136</v>
      </c>
      <c r="D141" s="56">
        <v>300</v>
      </c>
      <c r="E141" s="56" t="s">
        <v>137</v>
      </c>
      <c r="F141" s="56" t="s">
        <v>418</v>
      </c>
      <c r="G141" s="56" t="s">
        <v>139</v>
      </c>
      <c r="H141" s="56" t="s">
        <v>140</v>
      </c>
      <c r="I141" s="56" t="s">
        <v>141</v>
      </c>
      <c r="J141" s="67" t="s">
        <v>160</v>
      </c>
      <c r="K141" s="67" t="s">
        <v>161</v>
      </c>
      <c r="L141" s="59">
        <v>202401</v>
      </c>
      <c r="M141" s="59">
        <v>202402</v>
      </c>
      <c r="N141" s="59">
        <v>202403</v>
      </c>
      <c r="O141" s="59">
        <v>202404</v>
      </c>
      <c r="P141" s="59">
        <v>202405</v>
      </c>
      <c r="Q141" s="59">
        <v>202406</v>
      </c>
      <c r="R141" s="59">
        <v>202407</v>
      </c>
      <c r="S141" s="59">
        <v>202408</v>
      </c>
      <c r="T141" s="59">
        <v>202409</v>
      </c>
      <c r="U141" s="59">
        <v>202410</v>
      </c>
      <c r="V141" s="59">
        <v>202411</v>
      </c>
      <c r="W141" s="59">
        <v>202412</v>
      </c>
      <c r="X141" s="59">
        <v>202501</v>
      </c>
      <c r="Y141" s="59">
        <v>202502</v>
      </c>
      <c r="Z141" s="59">
        <v>202503</v>
      </c>
      <c r="AA141" s="59">
        <v>202504</v>
      </c>
      <c r="AB141" s="59">
        <v>202505</v>
      </c>
      <c r="AC141" s="59">
        <v>202506</v>
      </c>
      <c r="AD141" s="59">
        <v>202507</v>
      </c>
      <c r="AE141" s="59">
        <v>202508</v>
      </c>
      <c r="AF141" s="59">
        <v>202509</v>
      </c>
      <c r="AG141" s="59">
        <v>202510</v>
      </c>
      <c r="AH141" s="59">
        <v>202511</v>
      </c>
      <c r="AI141" s="59">
        <v>202512</v>
      </c>
      <c r="AJ141" s="95">
        <v>202601</v>
      </c>
      <c r="AK141" s="95">
        <v>202602</v>
      </c>
      <c r="AL141" s="95">
        <v>202603</v>
      </c>
      <c r="AM141" s="95">
        <v>202604</v>
      </c>
      <c r="AN141" s="95">
        <v>202605</v>
      </c>
      <c r="AO141" s="95">
        <v>202606</v>
      </c>
      <c r="AP141" s="95">
        <v>202607</v>
      </c>
      <c r="AQ141" s="95">
        <v>202608</v>
      </c>
      <c r="AR141" s="95">
        <v>202609</v>
      </c>
      <c r="AS141" s="95">
        <v>202610</v>
      </c>
      <c r="AT141" s="95">
        <v>202611</v>
      </c>
      <c r="AU141" s="95">
        <v>202612</v>
      </c>
      <c r="AV141" s="95">
        <v>202701</v>
      </c>
      <c r="AW141" s="95">
        <v>202702</v>
      </c>
      <c r="AX141" s="95">
        <v>202703</v>
      </c>
      <c r="AY141" s="95">
        <v>202704</v>
      </c>
      <c r="AZ141" s="95">
        <v>202705</v>
      </c>
      <c r="BA141" s="95">
        <v>202706</v>
      </c>
      <c r="BB141" s="95">
        <v>202707</v>
      </c>
      <c r="BC141" s="95">
        <v>202708</v>
      </c>
      <c r="BD141" s="95">
        <v>202709</v>
      </c>
      <c r="BE141" s="95">
        <v>202710</v>
      </c>
      <c r="BF141" s="95">
        <v>202711</v>
      </c>
      <c r="BG141" s="95">
        <v>202712</v>
      </c>
      <c r="BH141" s="95">
        <v>202801</v>
      </c>
      <c r="BI141" s="95">
        <v>202802</v>
      </c>
      <c r="BJ141" s="95">
        <v>202803</v>
      </c>
      <c r="BK141" s="95">
        <v>202804</v>
      </c>
      <c r="BL141" s="95">
        <v>202805</v>
      </c>
      <c r="BM141" s="95">
        <v>202806</v>
      </c>
      <c r="BN141" s="95">
        <v>202807</v>
      </c>
      <c r="BO141" s="95">
        <v>202808</v>
      </c>
      <c r="BP141" s="95">
        <v>202809</v>
      </c>
      <c r="BQ141" s="95">
        <v>202810</v>
      </c>
      <c r="BR141" s="95">
        <v>202811</v>
      </c>
      <c r="BS141" s="95">
        <v>202812</v>
      </c>
    </row>
    <row r="142" spans="1:71" x14ac:dyDescent="0.35">
      <c r="A142" s="51" t="str">
        <f>+A16</f>
        <v>Standard Close</v>
      </c>
      <c r="B142" s="51" t="str">
        <f t="shared" ref="B142:I142" si="50">+B16</f>
        <v>A2833428</v>
      </c>
      <c r="C142" s="51" t="str">
        <f t="shared" si="50"/>
        <v>Base Rates</v>
      </c>
      <c r="D142" s="51" t="str">
        <f t="shared" si="50"/>
        <v>ED-Transmission-Line-69 kV</v>
      </c>
      <c r="E142" s="51" t="str">
        <f t="shared" si="50"/>
        <v>T</v>
      </c>
      <c r="F142" s="51" t="str">
        <f t="shared" si="50"/>
        <v>NEW-14803</v>
      </c>
      <c r="G142" s="51" t="str">
        <f t="shared" si="50"/>
        <v>open</v>
      </c>
      <c r="H142" s="51" t="str">
        <f t="shared" si="50"/>
        <v>Electric Transmission Plant</v>
      </c>
      <c r="I142" s="51" t="str">
        <f t="shared" si="50"/>
        <v>Transmission Lines</v>
      </c>
      <c r="J142" s="71">
        <v>2.5999999999999999E-2</v>
      </c>
      <c r="K142" s="71">
        <v>2.6100000000000002E-2</v>
      </c>
      <c r="L142" s="16">
        <f>+K58*$J142/12</f>
        <v>0</v>
      </c>
      <c r="M142" s="16">
        <f t="shared" ref="M142:R142" si="51">+L58*$J142/12</f>
        <v>0</v>
      </c>
      <c r="N142" s="16">
        <f t="shared" si="51"/>
        <v>0</v>
      </c>
      <c r="O142" s="16">
        <f t="shared" si="51"/>
        <v>0</v>
      </c>
      <c r="P142" s="16">
        <f t="shared" si="51"/>
        <v>0</v>
      </c>
      <c r="Q142" s="16">
        <f t="shared" si="51"/>
        <v>0</v>
      </c>
      <c r="R142" s="16">
        <f t="shared" si="51"/>
        <v>0</v>
      </c>
      <c r="S142" s="16">
        <f t="shared" ref="S142:W142" si="52">+R58*$J142/12</f>
        <v>0</v>
      </c>
      <c r="T142" s="16">
        <f t="shared" si="52"/>
        <v>0</v>
      </c>
      <c r="U142" s="16">
        <f t="shared" si="52"/>
        <v>0</v>
      </c>
      <c r="V142" s="16">
        <f t="shared" si="52"/>
        <v>0</v>
      </c>
      <c r="W142" s="16">
        <f t="shared" si="52"/>
        <v>0</v>
      </c>
      <c r="X142" s="16">
        <f>+W58*$K142/12</f>
        <v>0</v>
      </c>
      <c r="Y142" s="16">
        <f t="shared" ref="Y142:BS147" si="53">+X58*$K142/12</f>
        <v>0</v>
      </c>
      <c r="Z142" s="16">
        <f t="shared" si="53"/>
        <v>0</v>
      </c>
      <c r="AA142" s="16">
        <f t="shared" si="53"/>
        <v>0</v>
      </c>
      <c r="AB142" s="16">
        <f t="shared" si="53"/>
        <v>0</v>
      </c>
      <c r="AC142" s="16">
        <f t="shared" si="53"/>
        <v>0</v>
      </c>
      <c r="AD142" s="16">
        <f t="shared" si="53"/>
        <v>0</v>
      </c>
      <c r="AE142" s="16">
        <f t="shared" si="53"/>
        <v>0</v>
      </c>
      <c r="AF142" s="16">
        <f t="shared" si="53"/>
        <v>0</v>
      </c>
      <c r="AG142" s="16">
        <f t="shared" si="53"/>
        <v>0</v>
      </c>
      <c r="AH142" s="16">
        <f t="shared" si="53"/>
        <v>0</v>
      </c>
      <c r="AI142" s="16">
        <f t="shared" si="53"/>
        <v>0</v>
      </c>
      <c r="AJ142" s="3">
        <f t="shared" si="53"/>
        <v>485.63526150000024</v>
      </c>
      <c r="AK142" s="3">
        <f t="shared" si="53"/>
        <v>485.63526150000024</v>
      </c>
      <c r="AL142" s="3">
        <f t="shared" si="53"/>
        <v>485.63526150000024</v>
      </c>
      <c r="AM142" s="3">
        <f t="shared" si="53"/>
        <v>485.63526150000024</v>
      </c>
      <c r="AN142" s="3">
        <f t="shared" si="53"/>
        <v>485.63526150000024</v>
      </c>
      <c r="AO142" s="3">
        <f t="shared" si="53"/>
        <v>485.63526150000024</v>
      </c>
      <c r="AP142" s="3">
        <f t="shared" si="53"/>
        <v>485.63526150000024</v>
      </c>
      <c r="AQ142" s="3">
        <f t="shared" si="53"/>
        <v>485.63526150000024</v>
      </c>
      <c r="AR142" s="3">
        <f t="shared" si="53"/>
        <v>485.63526150000024</v>
      </c>
      <c r="AS142" s="3">
        <f t="shared" si="53"/>
        <v>485.63526150000024</v>
      </c>
      <c r="AT142" s="3">
        <f t="shared" si="53"/>
        <v>485.63526150000024</v>
      </c>
      <c r="AU142" s="3">
        <f t="shared" si="53"/>
        <v>485.63526150000024</v>
      </c>
      <c r="AV142" s="3">
        <f t="shared" si="53"/>
        <v>485.63526150000024</v>
      </c>
      <c r="AW142" s="3">
        <f t="shared" si="53"/>
        <v>485.63526150000024</v>
      </c>
      <c r="AX142" s="3">
        <f t="shared" si="53"/>
        <v>485.63526150000024</v>
      </c>
      <c r="AY142" s="3">
        <f t="shared" si="53"/>
        <v>485.63526150000024</v>
      </c>
      <c r="AZ142" s="3">
        <f t="shared" si="53"/>
        <v>485.63526150000024</v>
      </c>
      <c r="BA142" s="3">
        <f t="shared" si="53"/>
        <v>485.63526150000024</v>
      </c>
      <c r="BB142" s="3">
        <f t="shared" si="53"/>
        <v>485.63526150000024</v>
      </c>
      <c r="BC142" s="3">
        <f t="shared" si="53"/>
        <v>485.63526150000024</v>
      </c>
      <c r="BD142" s="3">
        <f t="shared" si="53"/>
        <v>485.63526150000024</v>
      </c>
      <c r="BE142" s="3">
        <f t="shared" si="53"/>
        <v>485.63526150000024</v>
      </c>
      <c r="BF142" s="3">
        <f t="shared" si="53"/>
        <v>485.63526150000024</v>
      </c>
      <c r="BG142" s="3">
        <f t="shared" si="53"/>
        <v>485.63526150000024</v>
      </c>
      <c r="BH142" s="3">
        <f t="shared" si="53"/>
        <v>485.63526150000024</v>
      </c>
      <c r="BI142" s="3">
        <f t="shared" si="53"/>
        <v>485.63526150000024</v>
      </c>
      <c r="BJ142" s="3">
        <f t="shared" si="53"/>
        <v>485.63526150000024</v>
      </c>
      <c r="BK142" s="3">
        <f t="shared" si="53"/>
        <v>485.63526150000024</v>
      </c>
      <c r="BL142" s="3">
        <f t="shared" si="53"/>
        <v>485.63526150000024</v>
      </c>
      <c r="BM142" s="3">
        <f t="shared" si="53"/>
        <v>485.63526150000024</v>
      </c>
      <c r="BN142" s="3">
        <f t="shared" si="53"/>
        <v>485.63526150000024</v>
      </c>
      <c r="BO142" s="3">
        <f t="shared" si="53"/>
        <v>485.63526150000024</v>
      </c>
      <c r="BP142" s="3">
        <f t="shared" si="53"/>
        <v>485.63526150000024</v>
      </c>
      <c r="BQ142" s="3">
        <f t="shared" si="53"/>
        <v>485.63526150000024</v>
      </c>
      <c r="BR142" s="3">
        <f t="shared" si="53"/>
        <v>485.63526150000024</v>
      </c>
      <c r="BS142" s="3">
        <f t="shared" si="53"/>
        <v>485.63526150000024</v>
      </c>
    </row>
    <row r="143" spans="1:71" x14ac:dyDescent="0.35">
      <c r="A143" s="51" t="str">
        <f t="shared" ref="A143:I143" si="54">+A17</f>
        <v>Standard Close</v>
      </c>
      <c r="B143" s="51" t="str">
        <f t="shared" si="54"/>
        <v>A2876531</v>
      </c>
      <c r="C143" s="51" t="str">
        <f t="shared" si="54"/>
        <v>Base Rates</v>
      </c>
      <c r="D143" s="51" t="str">
        <f t="shared" si="54"/>
        <v/>
      </c>
      <c r="E143" s="51" t="str">
        <f t="shared" si="54"/>
        <v>D</v>
      </c>
      <c r="F143" s="51" t="str">
        <f t="shared" si="54"/>
        <v>NEW-13543</v>
      </c>
      <c r="G143" s="51" t="str">
        <f t="shared" si="54"/>
        <v>open</v>
      </c>
      <c r="H143" s="51" t="str">
        <f t="shared" si="54"/>
        <v>Electric Transmission Plant</v>
      </c>
      <c r="I143" s="51" t="str">
        <f t="shared" si="54"/>
        <v>Transmission Substation</v>
      </c>
      <c r="J143" s="71">
        <v>3.2000000000000001E-2</v>
      </c>
      <c r="K143" s="71">
        <v>3.6799999999999999E-2</v>
      </c>
      <c r="L143" s="16">
        <f t="shared" ref="L143:Q178" si="55">+K59*$J143/12</f>
        <v>0</v>
      </c>
      <c r="M143" s="16">
        <f t="shared" si="55"/>
        <v>0</v>
      </c>
      <c r="N143" s="16">
        <f t="shared" si="55"/>
        <v>0</v>
      </c>
      <c r="O143" s="16">
        <f t="shared" si="55"/>
        <v>0</v>
      </c>
      <c r="P143" s="16">
        <f t="shared" si="55"/>
        <v>0</v>
      </c>
      <c r="Q143" s="16">
        <f t="shared" si="55"/>
        <v>0</v>
      </c>
      <c r="R143" s="16">
        <f t="shared" ref="R143:W143" si="56">+Q59*$J143/12</f>
        <v>0</v>
      </c>
      <c r="S143" s="16">
        <f t="shared" si="56"/>
        <v>0</v>
      </c>
      <c r="T143" s="16">
        <f t="shared" si="56"/>
        <v>0</v>
      </c>
      <c r="U143" s="16">
        <f t="shared" si="56"/>
        <v>0</v>
      </c>
      <c r="V143" s="16">
        <f t="shared" si="56"/>
        <v>0</v>
      </c>
      <c r="W143" s="16">
        <f t="shared" si="56"/>
        <v>0</v>
      </c>
      <c r="X143" s="16">
        <f t="shared" ref="X143:AM178" si="57">+W59*$K143/12</f>
        <v>0</v>
      </c>
      <c r="Y143" s="16">
        <f t="shared" si="57"/>
        <v>0</v>
      </c>
      <c r="Z143" s="16">
        <f t="shared" si="57"/>
        <v>0</v>
      </c>
      <c r="AA143" s="16">
        <f t="shared" si="57"/>
        <v>0</v>
      </c>
      <c r="AB143" s="16">
        <f t="shared" si="57"/>
        <v>0</v>
      </c>
      <c r="AC143" s="16">
        <f t="shared" si="57"/>
        <v>87.913513333333341</v>
      </c>
      <c r="AD143" s="16">
        <f t="shared" si="57"/>
        <v>87.913513333333341</v>
      </c>
      <c r="AE143" s="16">
        <f t="shared" si="57"/>
        <v>87.913513333333341</v>
      </c>
      <c r="AF143" s="16">
        <f t="shared" si="57"/>
        <v>87.913513333333341</v>
      </c>
      <c r="AG143" s="16">
        <f t="shared" si="57"/>
        <v>87.913513333333341</v>
      </c>
      <c r="AH143" s="16">
        <f t="shared" si="57"/>
        <v>87.913513333333341</v>
      </c>
      <c r="AI143" s="16">
        <f t="shared" si="57"/>
        <v>87.913513333333341</v>
      </c>
      <c r="AJ143" s="3">
        <f t="shared" si="57"/>
        <v>87.913513333333341</v>
      </c>
      <c r="AK143" s="3">
        <f t="shared" si="57"/>
        <v>87.913513333333341</v>
      </c>
      <c r="AL143" s="3">
        <f t="shared" si="57"/>
        <v>87.913513333333341</v>
      </c>
      <c r="AM143" s="3">
        <f t="shared" si="57"/>
        <v>87.913513333333341</v>
      </c>
      <c r="AN143" s="3">
        <f t="shared" si="53"/>
        <v>87.913513333333341</v>
      </c>
      <c r="AO143" s="3">
        <f t="shared" si="53"/>
        <v>87.913513333333341</v>
      </c>
      <c r="AP143" s="3">
        <f t="shared" si="53"/>
        <v>87.913513333333341</v>
      </c>
      <c r="AQ143" s="3">
        <f t="shared" si="53"/>
        <v>87.913513333333341</v>
      </c>
      <c r="AR143" s="3">
        <f t="shared" si="53"/>
        <v>87.913513333333341</v>
      </c>
      <c r="AS143" s="3">
        <f t="shared" si="53"/>
        <v>87.913513333333341</v>
      </c>
      <c r="AT143" s="3">
        <f t="shared" si="53"/>
        <v>87.913513333333341</v>
      </c>
      <c r="AU143" s="3">
        <f t="shared" si="53"/>
        <v>87.913513333333341</v>
      </c>
      <c r="AV143" s="3">
        <f t="shared" si="53"/>
        <v>87.913513333333341</v>
      </c>
      <c r="AW143" s="3">
        <f t="shared" si="53"/>
        <v>87.913513333333341</v>
      </c>
      <c r="AX143" s="3">
        <f t="shared" si="53"/>
        <v>87.913513333333341</v>
      </c>
      <c r="AY143" s="3">
        <f t="shared" si="53"/>
        <v>87.913513333333341</v>
      </c>
      <c r="AZ143" s="3">
        <f t="shared" si="53"/>
        <v>87.913513333333341</v>
      </c>
      <c r="BA143" s="3">
        <f t="shared" si="53"/>
        <v>87.913513333333341</v>
      </c>
      <c r="BB143" s="3">
        <f t="shared" si="53"/>
        <v>87.913513333333341</v>
      </c>
      <c r="BC143" s="3">
        <f t="shared" si="53"/>
        <v>87.913513333333341</v>
      </c>
      <c r="BD143" s="3">
        <f t="shared" si="53"/>
        <v>87.913513333333341</v>
      </c>
      <c r="BE143" s="3">
        <f t="shared" si="53"/>
        <v>87.913513333333341</v>
      </c>
      <c r="BF143" s="3">
        <f t="shared" si="53"/>
        <v>87.913513333333341</v>
      </c>
      <c r="BG143" s="3">
        <f t="shared" si="53"/>
        <v>87.913513333333341</v>
      </c>
      <c r="BH143" s="3">
        <f t="shared" si="53"/>
        <v>87.913513333333341</v>
      </c>
      <c r="BI143" s="3">
        <f t="shared" si="53"/>
        <v>87.913513333333341</v>
      </c>
      <c r="BJ143" s="3">
        <f t="shared" si="53"/>
        <v>87.913513333333341</v>
      </c>
      <c r="BK143" s="3">
        <f t="shared" si="53"/>
        <v>87.913513333333341</v>
      </c>
      <c r="BL143" s="3">
        <f t="shared" si="53"/>
        <v>87.913513333333341</v>
      </c>
      <c r="BM143" s="3">
        <f t="shared" si="53"/>
        <v>87.913513333333341</v>
      </c>
      <c r="BN143" s="3">
        <f t="shared" si="53"/>
        <v>87.913513333333341</v>
      </c>
      <c r="BO143" s="3">
        <f t="shared" si="53"/>
        <v>87.913513333333341</v>
      </c>
      <c r="BP143" s="3">
        <f t="shared" si="53"/>
        <v>87.913513333333341</v>
      </c>
      <c r="BQ143" s="3">
        <f t="shared" si="53"/>
        <v>87.913513333333341</v>
      </c>
      <c r="BR143" s="3">
        <f t="shared" si="53"/>
        <v>87.913513333333341</v>
      </c>
      <c r="BS143" s="3">
        <f t="shared" si="53"/>
        <v>87.913513333333341</v>
      </c>
    </row>
    <row r="144" spans="1:71" x14ac:dyDescent="0.35">
      <c r="A144" s="51" t="str">
        <f t="shared" ref="A144:I144" si="58">+A18</f>
        <v>Standard Close</v>
      </c>
      <c r="B144" s="51" t="str">
        <f t="shared" si="58"/>
        <v>A2878624</v>
      </c>
      <c r="C144" s="51" t="str">
        <f t="shared" si="58"/>
        <v>Base Rates</v>
      </c>
      <c r="D144" s="51" t="str">
        <f t="shared" si="58"/>
        <v/>
      </c>
      <c r="E144" s="51">
        <f t="shared" si="58"/>
        <v>39000</v>
      </c>
      <c r="F144" s="51" t="str">
        <f t="shared" si="58"/>
        <v>NEW-13543</v>
      </c>
      <c r="G144" s="51" t="str">
        <f t="shared" si="58"/>
        <v>open</v>
      </c>
      <c r="H144" s="51" t="str">
        <f t="shared" si="58"/>
        <v>Electric General Plant</v>
      </c>
      <c r="I144" s="51" t="str">
        <f t="shared" si="58"/>
        <v>Other Structures</v>
      </c>
      <c r="J144" s="71">
        <v>1.4E-2</v>
      </c>
      <c r="K144" s="71">
        <v>1.7000000000000001E-2</v>
      </c>
      <c r="L144" s="16">
        <f t="shared" si="55"/>
        <v>0</v>
      </c>
      <c r="M144" s="16">
        <f t="shared" si="55"/>
        <v>0</v>
      </c>
      <c r="N144" s="16">
        <f t="shared" si="55"/>
        <v>0</v>
      </c>
      <c r="O144" s="16">
        <f t="shared" si="55"/>
        <v>0</v>
      </c>
      <c r="P144" s="16">
        <f t="shared" si="55"/>
        <v>0</v>
      </c>
      <c r="Q144" s="16">
        <f t="shared" si="55"/>
        <v>0</v>
      </c>
      <c r="R144" s="16">
        <f t="shared" ref="R144:W144" si="59">+Q60*$J144/12</f>
        <v>0</v>
      </c>
      <c r="S144" s="16">
        <f t="shared" si="59"/>
        <v>0</v>
      </c>
      <c r="T144" s="16">
        <f t="shared" si="59"/>
        <v>0</v>
      </c>
      <c r="U144" s="16">
        <f t="shared" si="59"/>
        <v>0</v>
      </c>
      <c r="V144" s="16">
        <f t="shared" si="59"/>
        <v>0</v>
      </c>
      <c r="W144" s="16">
        <f t="shared" si="59"/>
        <v>0</v>
      </c>
      <c r="X144" s="16">
        <f t="shared" si="57"/>
        <v>0</v>
      </c>
      <c r="Y144" s="16">
        <f t="shared" si="53"/>
        <v>0</v>
      </c>
      <c r="Z144" s="16">
        <f t="shared" si="53"/>
        <v>0</v>
      </c>
      <c r="AA144" s="16">
        <f t="shared" si="53"/>
        <v>0</v>
      </c>
      <c r="AB144" s="16">
        <f t="shared" si="53"/>
        <v>0</v>
      </c>
      <c r="AC144" s="16">
        <f t="shared" si="53"/>
        <v>109.89070583333337</v>
      </c>
      <c r="AD144" s="16">
        <f t="shared" si="53"/>
        <v>109.89070583333337</v>
      </c>
      <c r="AE144" s="16">
        <f t="shared" si="53"/>
        <v>109.89070583333337</v>
      </c>
      <c r="AF144" s="16">
        <f t="shared" si="53"/>
        <v>109.89070583333337</v>
      </c>
      <c r="AG144" s="16">
        <f t="shared" si="53"/>
        <v>109.89070583333337</v>
      </c>
      <c r="AH144" s="16">
        <f t="shared" si="53"/>
        <v>109.89070583333337</v>
      </c>
      <c r="AI144" s="16">
        <f t="shared" si="53"/>
        <v>109.89070583333337</v>
      </c>
      <c r="AJ144" s="3">
        <f t="shared" si="53"/>
        <v>109.89070583333337</v>
      </c>
      <c r="AK144" s="3">
        <f t="shared" si="53"/>
        <v>109.89070583333337</v>
      </c>
      <c r="AL144" s="3">
        <f t="shared" si="53"/>
        <v>109.89070583333337</v>
      </c>
      <c r="AM144" s="3">
        <f t="shared" si="53"/>
        <v>109.89070583333337</v>
      </c>
      <c r="AN144" s="3">
        <f t="shared" si="53"/>
        <v>109.89070583333337</v>
      </c>
      <c r="AO144" s="3">
        <f t="shared" si="53"/>
        <v>109.89070583333337</v>
      </c>
      <c r="AP144" s="3">
        <f t="shared" si="53"/>
        <v>109.89070583333337</v>
      </c>
      <c r="AQ144" s="3">
        <f t="shared" si="53"/>
        <v>109.89070583333337</v>
      </c>
      <c r="AR144" s="3">
        <f t="shared" si="53"/>
        <v>109.89070583333337</v>
      </c>
      <c r="AS144" s="3">
        <f t="shared" si="53"/>
        <v>109.89070583333337</v>
      </c>
      <c r="AT144" s="3">
        <f t="shared" si="53"/>
        <v>109.89070583333337</v>
      </c>
      <c r="AU144" s="3">
        <f t="shared" si="53"/>
        <v>109.89070583333337</v>
      </c>
      <c r="AV144" s="3">
        <f t="shared" si="53"/>
        <v>109.89070583333337</v>
      </c>
      <c r="AW144" s="3">
        <f t="shared" si="53"/>
        <v>109.89070583333337</v>
      </c>
      <c r="AX144" s="3">
        <f t="shared" si="53"/>
        <v>109.89070583333337</v>
      </c>
      <c r="AY144" s="3">
        <f t="shared" si="53"/>
        <v>109.89070583333337</v>
      </c>
      <c r="AZ144" s="3">
        <f t="shared" si="53"/>
        <v>109.89070583333337</v>
      </c>
      <c r="BA144" s="3">
        <f t="shared" si="53"/>
        <v>109.89070583333337</v>
      </c>
      <c r="BB144" s="3">
        <f t="shared" si="53"/>
        <v>109.89070583333337</v>
      </c>
      <c r="BC144" s="3">
        <f t="shared" si="53"/>
        <v>109.89070583333337</v>
      </c>
      <c r="BD144" s="3">
        <f t="shared" si="53"/>
        <v>109.89070583333337</v>
      </c>
      <c r="BE144" s="3">
        <f t="shared" si="53"/>
        <v>109.89070583333337</v>
      </c>
      <c r="BF144" s="3">
        <f t="shared" si="53"/>
        <v>109.89070583333337</v>
      </c>
      <c r="BG144" s="3">
        <f t="shared" si="53"/>
        <v>109.89070583333337</v>
      </c>
      <c r="BH144" s="3">
        <f t="shared" si="53"/>
        <v>109.89070583333337</v>
      </c>
      <c r="BI144" s="3">
        <f t="shared" si="53"/>
        <v>109.89070583333337</v>
      </c>
      <c r="BJ144" s="3">
        <f t="shared" si="53"/>
        <v>109.89070583333337</v>
      </c>
      <c r="BK144" s="3">
        <f t="shared" si="53"/>
        <v>109.89070583333337</v>
      </c>
      <c r="BL144" s="3">
        <f t="shared" si="53"/>
        <v>109.89070583333337</v>
      </c>
      <c r="BM144" s="3">
        <f t="shared" si="53"/>
        <v>109.89070583333337</v>
      </c>
      <c r="BN144" s="3">
        <f t="shared" si="53"/>
        <v>109.89070583333337</v>
      </c>
      <c r="BO144" s="3">
        <f t="shared" si="53"/>
        <v>109.89070583333337</v>
      </c>
      <c r="BP144" s="3">
        <f t="shared" si="53"/>
        <v>109.89070583333337</v>
      </c>
      <c r="BQ144" s="3">
        <f t="shared" si="53"/>
        <v>109.89070583333337</v>
      </c>
      <c r="BR144" s="3">
        <f t="shared" si="53"/>
        <v>109.89070583333337</v>
      </c>
      <c r="BS144" s="3">
        <f t="shared" si="53"/>
        <v>109.89070583333337</v>
      </c>
    </row>
    <row r="145" spans="1:71" x14ac:dyDescent="0.35">
      <c r="A145" s="51" t="str">
        <f t="shared" ref="A145:I145" si="60">+A19</f>
        <v>Standard Close</v>
      </c>
      <c r="B145" s="51" t="str">
        <f t="shared" si="60"/>
        <v>A2878627</v>
      </c>
      <c r="C145" s="51" t="str">
        <f t="shared" si="60"/>
        <v>Base Rates</v>
      </c>
      <c r="D145" s="51" t="str">
        <f t="shared" si="60"/>
        <v/>
      </c>
      <c r="E145" s="51">
        <f t="shared" si="60"/>
        <v>39000</v>
      </c>
      <c r="F145" s="51" t="str">
        <f t="shared" si="60"/>
        <v>NEW-13543</v>
      </c>
      <c r="G145" s="51" t="str">
        <f t="shared" si="60"/>
        <v>open</v>
      </c>
      <c r="H145" s="51" t="str">
        <f t="shared" si="60"/>
        <v>Electric General Plant</v>
      </c>
      <c r="I145" s="51" t="str">
        <f t="shared" si="60"/>
        <v>Other Structures</v>
      </c>
      <c r="J145" s="71">
        <v>1.4E-2</v>
      </c>
      <c r="K145" s="71">
        <v>1.7000000000000001E-2</v>
      </c>
      <c r="L145" s="16">
        <f t="shared" si="55"/>
        <v>0</v>
      </c>
      <c r="M145" s="16">
        <f t="shared" si="55"/>
        <v>0</v>
      </c>
      <c r="N145" s="16">
        <f t="shared" si="55"/>
        <v>0</v>
      </c>
      <c r="O145" s="16">
        <f t="shared" si="55"/>
        <v>0</v>
      </c>
      <c r="P145" s="16">
        <f t="shared" si="55"/>
        <v>0</v>
      </c>
      <c r="Q145" s="16">
        <f t="shared" si="55"/>
        <v>0</v>
      </c>
      <c r="R145" s="16">
        <f t="shared" ref="R145:W145" si="61">+Q61*$J145/12</f>
        <v>0</v>
      </c>
      <c r="S145" s="16">
        <f t="shared" si="61"/>
        <v>0</v>
      </c>
      <c r="T145" s="16">
        <f t="shared" si="61"/>
        <v>0</v>
      </c>
      <c r="U145" s="16">
        <f t="shared" si="61"/>
        <v>0</v>
      </c>
      <c r="V145" s="16">
        <f t="shared" si="61"/>
        <v>0</v>
      </c>
      <c r="W145" s="16">
        <f t="shared" si="61"/>
        <v>0</v>
      </c>
      <c r="X145" s="16">
        <f t="shared" si="57"/>
        <v>0</v>
      </c>
      <c r="Y145" s="16">
        <f t="shared" si="53"/>
        <v>0</v>
      </c>
      <c r="Z145" s="16">
        <f t="shared" si="53"/>
        <v>0</v>
      </c>
      <c r="AA145" s="16">
        <f t="shared" si="53"/>
        <v>0</v>
      </c>
      <c r="AB145" s="16">
        <f t="shared" si="53"/>
        <v>0</v>
      </c>
      <c r="AC145" s="16">
        <f t="shared" si="53"/>
        <v>149.28125000000003</v>
      </c>
      <c r="AD145" s="16">
        <f t="shared" si="53"/>
        <v>149.28125000000003</v>
      </c>
      <c r="AE145" s="16">
        <f t="shared" si="53"/>
        <v>149.28125000000003</v>
      </c>
      <c r="AF145" s="16">
        <f t="shared" si="53"/>
        <v>149.28125000000003</v>
      </c>
      <c r="AG145" s="16">
        <f t="shared" si="53"/>
        <v>149.28125000000003</v>
      </c>
      <c r="AH145" s="16">
        <f t="shared" si="53"/>
        <v>149.28125000000003</v>
      </c>
      <c r="AI145" s="16">
        <f t="shared" si="53"/>
        <v>149.28125000000003</v>
      </c>
      <c r="AJ145" s="3">
        <f t="shared" si="53"/>
        <v>149.28125000000003</v>
      </c>
      <c r="AK145" s="3">
        <f t="shared" si="53"/>
        <v>149.28125000000003</v>
      </c>
      <c r="AL145" s="3">
        <f t="shared" si="53"/>
        <v>149.28125000000003</v>
      </c>
      <c r="AM145" s="3">
        <f t="shared" si="53"/>
        <v>149.28125000000003</v>
      </c>
      <c r="AN145" s="3">
        <f t="shared" si="53"/>
        <v>149.28125000000003</v>
      </c>
      <c r="AO145" s="3">
        <f t="shared" si="53"/>
        <v>149.28125000000003</v>
      </c>
      <c r="AP145" s="3">
        <f t="shared" si="53"/>
        <v>149.28125000000003</v>
      </c>
      <c r="AQ145" s="3">
        <f t="shared" si="53"/>
        <v>149.28125000000003</v>
      </c>
      <c r="AR145" s="3">
        <f t="shared" si="53"/>
        <v>149.28125000000003</v>
      </c>
      <c r="AS145" s="3">
        <f t="shared" si="53"/>
        <v>149.28125000000003</v>
      </c>
      <c r="AT145" s="3">
        <f t="shared" si="53"/>
        <v>149.28125000000003</v>
      </c>
      <c r="AU145" s="3">
        <f t="shared" si="53"/>
        <v>149.28125000000003</v>
      </c>
      <c r="AV145" s="3">
        <f t="shared" si="53"/>
        <v>149.28125000000003</v>
      </c>
      <c r="AW145" s="3">
        <f t="shared" si="53"/>
        <v>149.28125000000003</v>
      </c>
      <c r="AX145" s="3">
        <f t="shared" si="53"/>
        <v>149.28125000000003</v>
      </c>
      <c r="AY145" s="3">
        <f t="shared" si="53"/>
        <v>149.28125000000003</v>
      </c>
      <c r="AZ145" s="3">
        <f t="shared" si="53"/>
        <v>149.28125000000003</v>
      </c>
      <c r="BA145" s="3">
        <f t="shared" si="53"/>
        <v>149.28125000000003</v>
      </c>
      <c r="BB145" s="3">
        <f t="shared" si="53"/>
        <v>149.28125000000003</v>
      </c>
      <c r="BC145" s="3">
        <f t="shared" si="53"/>
        <v>149.28125000000003</v>
      </c>
      <c r="BD145" s="3">
        <f t="shared" si="53"/>
        <v>149.28125000000003</v>
      </c>
      <c r="BE145" s="3">
        <f t="shared" si="53"/>
        <v>149.28125000000003</v>
      </c>
      <c r="BF145" s="3">
        <f t="shared" si="53"/>
        <v>149.28125000000003</v>
      </c>
      <c r="BG145" s="3">
        <f t="shared" si="53"/>
        <v>149.28125000000003</v>
      </c>
      <c r="BH145" s="3">
        <f t="shared" si="53"/>
        <v>149.28125000000003</v>
      </c>
      <c r="BI145" s="3">
        <f t="shared" si="53"/>
        <v>149.28125000000003</v>
      </c>
      <c r="BJ145" s="3">
        <f t="shared" si="53"/>
        <v>149.28125000000003</v>
      </c>
      <c r="BK145" s="3">
        <f t="shared" si="53"/>
        <v>149.28125000000003</v>
      </c>
      <c r="BL145" s="3">
        <f t="shared" si="53"/>
        <v>149.28125000000003</v>
      </c>
      <c r="BM145" s="3">
        <f t="shared" si="53"/>
        <v>149.28125000000003</v>
      </c>
      <c r="BN145" s="3">
        <f t="shared" si="53"/>
        <v>149.28125000000003</v>
      </c>
      <c r="BO145" s="3">
        <f t="shared" si="53"/>
        <v>149.28125000000003</v>
      </c>
      <c r="BP145" s="3">
        <f t="shared" si="53"/>
        <v>149.28125000000003</v>
      </c>
      <c r="BQ145" s="3">
        <f t="shared" si="53"/>
        <v>149.28125000000003</v>
      </c>
      <c r="BR145" s="3">
        <f t="shared" si="53"/>
        <v>149.28125000000003</v>
      </c>
      <c r="BS145" s="3">
        <f t="shared" si="53"/>
        <v>149.28125000000003</v>
      </c>
    </row>
    <row r="146" spans="1:71" x14ac:dyDescent="0.35">
      <c r="A146" s="51" t="str">
        <f t="shared" ref="A146:I146" si="62">+A20</f>
        <v>Standard Close</v>
      </c>
      <c r="B146" s="51" t="str">
        <f t="shared" si="62"/>
        <v>A2896493</v>
      </c>
      <c r="C146" s="51" t="str">
        <f t="shared" si="62"/>
        <v>Base Rates</v>
      </c>
      <c r="D146" s="51" t="str">
        <f t="shared" si="62"/>
        <v/>
      </c>
      <c r="E146" s="51" t="str">
        <f t="shared" si="62"/>
        <v>T</v>
      </c>
      <c r="F146" s="51" t="str">
        <f t="shared" si="62"/>
        <v>NEW-13543</v>
      </c>
      <c r="G146" s="51" t="str">
        <f t="shared" si="62"/>
        <v>open</v>
      </c>
      <c r="H146" s="51" t="str">
        <f t="shared" si="62"/>
        <v>Electric Transmission Plant</v>
      </c>
      <c r="I146" s="51" t="str">
        <f t="shared" si="62"/>
        <v>Transmission Substation</v>
      </c>
      <c r="J146" s="71">
        <v>2.5999999999999999E-2</v>
      </c>
      <c r="K146" s="71">
        <v>2.6100000000000002E-2</v>
      </c>
      <c r="L146" s="16">
        <f t="shared" si="55"/>
        <v>0</v>
      </c>
      <c r="M146" s="16">
        <f t="shared" si="55"/>
        <v>0</v>
      </c>
      <c r="N146" s="16">
        <f t="shared" si="55"/>
        <v>0</v>
      </c>
      <c r="O146" s="16">
        <f t="shared" si="55"/>
        <v>0</v>
      </c>
      <c r="P146" s="16">
        <f t="shared" si="55"/>
        <v>94.561089999999993</v>
      </c>
      <c r="Q146" s="16">
        <f t="shared" si="55"/>
        <v>94.561089999999993</v>
      </c>
      <c r="R146" s="16">
        <f t="shared" ref="R146:W146" si="63">+Q62*$J146/12</f>
        <v>94.561089999999993</v>
      </c>
      <c r="S146" s="16">
        <f t="shared" si="63"/>
        <v>94.561089999999993</v>
      </c>
      <c r="T146" s="16">
        <f t="shared" si="63"/>
        <v>94.561089999999993</v>
      </c>
      <c r="U146" s="16">
        <f t="shared" si="63"/>
        <v>94.561089999999993</v>
      </c>
      <c r="V146" s="16">
        <f t="shared" si="63"/>
        <v>94.561089999999993</v>
      </c>
      <c r="W146" s="16">
        <f t="shared" si="63"/>
        <v>94.561089999999993</v>
      </c>
      <c r="X146" s="16">
        <f t="shared" si="57"/>
        <v>94.924786499999996</v>
      </c>
      <c r="Y146" s="16">
        <f t="shared" si="53"/>
        <v>94.924786499999996</v>
      </c>
      <c r="Z146" s="16">
        <f t="shared" si="53"/>
        <v>94.924786499999996</v>
      </c>
      <c r="AA146" s="16">
        <f t="shared" si="53"/>
        <v>94.924786499999996</v>
      </c>
      <c r="AB146" s="16">
        <f t="shared" si="53"/>
        <v>94.924786499999996</v>
      </c>
      <c r="AC146" s="16">
        <f t="shared" si="53"/>
        <v>94.924786499999996</v>
      </c>
      <c r="AD146" s="16">
        <f t="shared" si="53"/>
        <v>94.924786499999996</v>
      </c>
      <c r="AE146" s="16">
        <f t="shared" si="53"/>
        <v>94.924786499999996</v>
      </c>
      <c r="AF146" s="16">
        <f t="shared" si="53"/>
        <v>94.924786499999996</v>
      </c>
      <c r="AG146" s="16">
        <f t="shared" si="53"/>
        <v>94.924786499999996</v>
      </c>
      <c r="AH146" s="16">
        <f t="shared" si="53"/>
        <v>94.924786499999996</v>
      </c>
      <c r="AI146" s="16">
        <f t="shared" si="53"/>
        <v>94.924786499999996</v>
      </c>
      <c r="AJ146" s="3">
        <f t="shared" si="53"/>
        <v>94.924786499999996</v>
      </c>
      <c r="AK146" s="3">
        <f t="shared" si="53"/>
        <v>94.924786499999996</v>
      </c>
      <c r="AL146" s="3">
        <f t="shared" si="53"/>
        <v>94.924786499999996</v>
      </c>
      <c r="AM146" s="3">
        <f t="shared" si="53"/>
        <v>94.924786499999996</v>
      </c>
      <c r="AN146" s="3">
        <f t="shared" si="53"/>
        <v>94.924786499999996</v>
      </c>
      <c r="AO146" s="3">
        <f t="shared" si="53"/>
        <v>94.924786499999996</v>
      </c>
      <c r="AP146" s="3">
        <f t="shared" si="53"/>
        <v>94.924786499999996</v>
      </c>
      <c r="AQ146" s="3">
        <f t="shared" si="53"/>
        <v>94.924786499999996</v>
      </c>
      <c r="AR146" s="3">
        <f t="shared" si="53"/>
        <v>94.924786499999996</v>
      </c>
      <c r="AS146" s="3">
        <f t="shared" si="53"/>
        <v>94.924786499999996</v>
      </c>
      <c r="AT146" s="3">
        <f t="shared" si="53"/>
        <v>94.924786499999996</v>
      </c>
      <c r="AU146" s="3">
        <f t="shared" si="53"/>
        <v>94.924786499999996</v>
      </c>
      <c r="AV146" s="3">
        <f t="shared" si="53"/>
        <v>94.924786499999996</v>
      </c>
      <c r="AW146" s="3">
        <f t="shared" si="53"/>
        <v>94.924786499999996</v>
      </c>
      <c r="AX146" s="3">
        <f t="shared" si="53"/>
        <v>94.924786499999996</v>
      </c>
      <c r="AY146" s="3">
        <f t="shared" si="53"/>
        <v>94.924786499999996</v>
      </c>
      <c r="AZ146" s="3">
        <f t="shared" si="53"/>
        <v>94.924786499999996</v>
      </c>
      <c r="BA146" s="3">
        <f t="shared" si="53"/>
        <v>94.924786499999996</v>
      </c>
      <c r="BB146" s="3">
        <f t="shared" si="53"/>
        <v>94.924786499999996</v>
      </c>
      <c r="BC146" s="3">
        <f t="shared" si="53"/>
        <v>94.924786499999996</v>
      </c>
      <c r="BD146" s="3">
        <f t="shared" si="53"/>
        <v>94.924786499999996</v>
      </c>
      <c r="BE146" s="3">
        <f t="shared" si="53"/>
        <v>94.924786499999996</v>
      </c>
      <c r="BF146" s="3">
        <f t="shared" si="53"/>
        <v>94.924786499999996</v>
      </c>
      <c r="BG146" s="3">
        <f t="shared" si="53"/>
        <v>94.924786499999996</v>
      </c>
      <c r="BH146" s="3">
        <f t="shared" si="53"/>
        <v>94.924786499999996</v>
      </c>
      <c r="BI146" s="3">
        <f t="shared" si="53"/>
        <v>94.924786499999996</v>
      </c>
      <c r="BJ146" s="3">
        <f t="shared" si="53"/>
        <v>94.924786499999996</v>
      </c>
      <c r="BK146" s="3">
        <f t="shared" si="53"/>
        <v>94.924786499999996</v>
      </c>
      <c r="BL146" s="3">
        <f t="shared" si="53"/>
        <v>94.924786499999996</v>
      </c>
      <c r="BM146" s="3">
        <f t="shared" si="53"/>
        <v>94.924786499999996</v>
      </c>
      <c r="BN146" s="3">
        <f t="shared" si="53"/>
        <v>94.924786499999996</v>
      </c>
      <c r="BO146" s="3">
        <f t="shared" si="53"/>
        <v>94.924786499999996</v>
      </c>
      <c r="BP146" s="3">
        <f t="shared" si="53"/>
        <v>94.924786499999996</v>
      </c>
      <c r="BQ146" s="3">
        <f t="shared" si="53"/>
        <v>94.924786499999996</v>
      </c>
      <c r="BR146" s="3">
        <f t="shared" si="53"/>
        <v>94.924786499999996</v>
      </c>
      <c r="BS146" s="3">
        <f t="shared" si="53"/>
        <v>94.924786499999996</v>
      </c>
    </row>
    <row r="147" spans="1:71" x14ac:dyDescent="0.35">
      <c r="A147" s="51" t="str">
        <f t="shared" ref="A147:I147" si="64">+A21</f>
        <v>Standard Close</v>
      </c>
      <c r="B147" s="51" t="str">
        <f t="shared" si="64"/>
        <v>A2897409</v>
      </c>
      <c r="C147" s="51" t="str">
        <f t="shared" si="64"/>
        <v>Base Rates</v>
      </c>
      <c r="D147" s="51" t="str">
        <f t="shared" si="64"/>
        <v/>
      </c>
      <c r="E147" s="51" t="str">
        <f t="shared" si="64"/>
        <v>T</v>
      </c>
      <c r="F147" s="51" t="str">
        <f t="shared" si="64"/>
        <v>NEW-13543</v>
      </c>
      <c r="G147" s="51" t="str">
        <f t="shared" si="64"/>
        <v>open</v>
      </c>
      <c r="H147" s="51" t="str">
        <f t="shared" si="64"/>
        <v>Electric Transmission Plant</v>
      </c>
      <c r="I147" s="51" t="str">
        <f t="shared" si="64"/>
        <v>Other Structures</v>
      </c>
      <c r="J147" s="71">
        <v>2.5999999999999999E-2</v>
      </c>
      <c r="K147" s="71">
        <v>2.6100000000000002E-2</v>
      </c>
      <c r="L147" s="16">
        <f t="shared" si="55"/>
        <v>0</v>
      </c>
      <c r="M147" s="16">
        <f t="shared" si="55"/>
        <v>0</v>
      </c>
      <c r="N147" s="16">
        <f t="shared" si="55"/>
        <v>0</v>
      </c>
      <c r="O147" s="16">
        <f t="shared" si="55"/>
        <v>0</v>
      </c>
      <c r="P147" s="16">
        <f t="shared" si="55"/>
        <v>204.68125166666667</v>
      </c>
      <c r="Q147" s="16">
        <f t="shared" si="55"/>
        <v>204.68125166666667</v>
      </c>
      <c r="R147" s="16">
        <f t="shared" ref="R147:W147" si="65">+Q63*$J147/12</f>
        <v>204.68125166666667</v>
      </c>
      <c r="S147" s="16">
        <f t="shared" si="65"/>
        <v>204.68125166666667</v>
      </c>
      <c r="T147" s="16">
        <f t="shared" si="65"/>
        <v>204.68125166666667</v>
      </c>
      <c r="U147" s="16">
        <f t="shared" si="65"/>
        <v>204.68125166666667</v>
      </c>
      <c r="V147" s="16">
        <f t="shared" si="65"/>
        <v>204.68125166666667</v>
      </c>
      <c r="W147" s="16">
        <f t="shared" si="65"/>
        <v>204.68125166666667</v>
      </c>
      <c r="X147" s="16">
        <f t="shared" si="57"/>
        <v>205.46848725000004</v>
      </c>
      <c r="Y147" s="16">
        <f t="shared" si="53"/>
        <v>205.46848725000004</v>
      </c>
      <c r="Z147" s="16">
        <f t="shared" si="53"/>
        <v>205.46848725000004</v>
      </c>
      <c r="AA147" s="16">
        <f t="shared" si="53"/>
        <v>205.46848725000004</v>
      </c>
      <c r="AB147" s="16">
        <f t="shared" si="53"/>
        <v>205.46848725000004</v>
      </c>
      <c r="AC147" s="16">
        <f t="shared" si="53"/>
        <v>205.46848725000004</v>
      </c>
      <c r="AD147" s="16">
        <f t="shared" si="53"/>
        <v>205.46848725000004</v>
      </c>
      <c r="AE147" s="16">
        <f t="shared" si="53"/>
        <v>205.46848725000004</v>
      </c>
      <c r="AF147" s="16">
        <f t="shared" si="53"/>
        <v>205.46848725000004</v>
      </c>
      <c r="AG147" s="16">
        <f t="shared" si="53"/>
        <v>205.46848725000004</v>
      </c>
      <c r="AH147" s="16">
        <f t="shared" si="53"/>
        <v>205.46848725000004</v>
      </c>
      <c r="AI147" s="16">
        <f t="shared" si="53"/>
        <v>205.46848725000004</v>
      </c>
      <c r="AJ147" s="3">
        <f t="shared" si="53"/>
        <v>205.46848725000004</v>
      </c>
      <c r="AK147" s="3">
        <f t="shared" si="53"/>
        <v>205.46848725000004</v>
      </c>
      <c r="AL147" s="3">
        <f t="shared" si="53"/>
        <v>205.46848725000004</v>
      </c>
      <c r="AM147" s="3">
        <f t="shared" si="53"/>
        <v>205.46848725000004</v>
      </c>
      <c r="AN147" s="3">
        <f t="shared" si="53"/>
        <v>205.46848725000004</v>
      </c>
      <c r="AO147" s="3">
        <f t="shared" si="53"/>
        <v>205.46848725000004</v>
      </c>
      <c r="AP147" s="3">
        <f t="shared" si="53"/>
        <v>205.46848725000004</v>
      </c>
      <c r="AQ147" s="3">
        <f t="shared" si="53"/>
        <v>205.46848725000004</v>
      </c>
      <c r="AR147" s="3">
        <f t="shared" si="53"/>
        <v>205.46848725000004</v>
      </c>
      <c r="AS147" s="3">
        <f t="shared" si="53"/>
        <v>205.46848725000004</v>
      </c>
      <c r="AT147" s="3">
        <f t="shared" si="53"/>
        <v>205.46848725000004</v>
      </c>
      <c r="AU147" s="3">
        <f t="shared" si="53"/>
        <v>205.46848725000004</v>
      </c>
      <c r="AV147" s="3">
        <f t="shared" si="53"/>
        <v>205.46848725000004</v>
      </c>
      <c r="AW147" s="3">
        <f t="shared" si="53"/>
        <v>205.46848725000004</v>
      </c>
      <c r="AX147" s="3">
        <f t="shared" si="53"/>
        <v>205.46848725000004</v>
      </c>
      <c r="AY147" s="3">
        <f t="shared" si="53"/>
        <v>205.46848725000004</v>
      </c>
      <c r="AZ147" s="3">
        <f t="shared" si="53"/>
        <v>205.46848725000004</v>
      </c>
      <c r="BA147" s="3">
        <f t="shared" si="53"/>
        <v>205.46848725000004</v>
      </c>
      <c r="BB147" s="3">
        <f t="shared" si="53"/>
        <v>205.46848725000004</v>
      </c>
      <c r="BC147" s="3">
        <f t="shared" si="53"/>
        <v>205.46848725000004</v>
      </c>
      <c r="BD147" s="3">
        <f t="shared" si="53"/>
        <v>205.46848725000004</v>
      </c>
      <c r="BE147" s="3">
        <f t="shared" si="53"/>
        <v>205.46848725000004</v>
      </c>
      <c r="BF147" s="3">
        <f t="shared" si="53"/>
        <v>205.46848725000004</v>
      </c>
      <c r="BG147" s="3">
        <f t="shared" si="53"/>
        <v>205.46848725000004</v>
      </c>
      <c r="BH147" s="3">
        <f t="shared" ref="Y147:BS153" si="66">+BG63*$K147/12</f>
        <v>205.46848725000004</v>
      </c>
      <c r="BI147" s="3">
        <f t="shared" si="66"/>
        <v>205.46848725000004</v>
      </c>
      <c r="BJ147" s="3">
        <f t="shared" si="66"/>
        <v>205.46848725000004</v>
      </c>
      <c r="BK147" s="3">
        <f t="shared" si="66"/>
        <v>205.46848725000004</v>
      </c>
      <c r="BL147" s="3">
        <f t="shared" si="66"/>
        <v>205.46848725000004</v>
      </c>
      <c r="BM147" s="3">
        <f t="shared" si="66"/>
        <v>205.46848725000004</v>
      </c>
      <c r="BN147" s="3">
        <f t="shared" si="66"/>
        <v>205.46848725000004</v>
      </c>
      <c r="BO147" s="3">
        <f t="shared" si="66"/>
        <v>205.46848725000004</v>
      </c>
      <c r="BP147" s="3">
        <f t="shared" si="66"/>
        <v>205.46848725000004</v>
      </c>
      <c r="BQ147" s="3">
        <f t="shared" si="66"/>
        <v>205.46848725000004</v>
      </c>
      <c r="BR147" s="3">
        <f t="shared" si="66"/>
        <v>205.46848725000004</v>
      </c>
      <c r="BS147" s="3">
        <f t="shared" si="66"/>
        <v>205.46848725000004</v>
      </c>
    </row>
    <row r="148" spans="1:71" x14ac:dyDescent="0.35">
      <c r="A148" s="51" t="str">
        <f t="shared" ref="A148:I148" si="67">+A22</f>
        <v>Standard Close</v>
      </c>
      <c r="B148" s="51" t="str">
        <f t="shared" si="67"/>
        <v>NEW-13543.1</v>
      </c>
      <c r="C148" s="51" t="str">
        <f t="shared" si="67"/>
        <v>Base Rates</v>
      </c>
      <c r="D148" s="51" t="str">
        <f t="shared" si="67"/>
        <v>ED-Transmission-Line-69 kV</v>
      </c>
      <c r="E148" s="51" t="str">
        <f t="shared" si="67"/>
        <v>T</v>
      </c>
      <c r="F148" s="51" t="str">
        <f t="shared" si="67"/>
        <v>NEW-13543</v>
      </c>
      <c r="G148" s="51" t="str">
        <f t="shared" si="67"/>
        <v>open</v>
      </c>
      <c r="H148" s="51" t="str">
        <f t="shared" si="67"/>
        <v>Electric Transmission Plant</v>
      </c>
      <c r="I148" s="51" t="str">
        <f t="shared" si="67"/>
        <v>Transmission Lines</v>
      </c>
      <c r="J148" s="71">
        <v>2.5999999999999999E-2</v>
      </c>
      <c r="K148" s="71">
        <v>2.6100000000000002E-2</v>
      </c>
      <c r="L148" s="16">
        <f t="shared" si="55"/>
        <v>0</v>
      </c>
      <c r="M148" s="16">
        <f t="shared" si="55"/>
        <v>0</v>
      </c>
      <c r="N148" s="16">
        <f t="shared" si="55"/>
        <v>0</v>
      </c>
      <c r="O148" s="16">
        <f t="shared" si="55"/>
        <v>0</v>
      </c>
      <c r="P148" s="16">
        <f t="shared" si="55"/>
        <v>0</v>
      </c>
      <c r="Q148" s="16">
        <f t="shared" si="55"/>
        <v>0</v>
      </c>
      <c r="R148" s="16">
        <f t="shared" ref="R148:W148" si="68">+Q64*$J148/12</f>
        <v>0</v>
      </c>
      <c r="S148" s="16">
        <f t="shared" si="68"/>
        <v>0</v>
      </c>
      <c r="T148" s="16">
        <f t="shared" si="68"/>
        <v>0</v>
      </c>
      <c r="U148" s="16">
        <f t="shared" si="68"/>
        <v>0</v>
      </c>
      <c r="V148" s="16">
        <f t="shared" si="68"/>
        <v>0</v>
      </c>
      <c r="W148" s="16">
        <f t="shared" si="68"/>
        <v>0</v>
      </c>
      <c r="X148" s="16">
        <f t="shared" si="57"/>
        <v>0</v>
      </c>
      <c r="Y148" s="16">
        <f t="shared" si="66"/>
        <v>0</v>
      </c>
      <c r="Z148" s="16">
        <f t="shared" si="66"/>
        <v>0</v>
      </c>
      <c r="AA148" s="16">
        <f t="shared" si="66"/>
        <v>0</v>
      </c>
      <c r="AB148" s="16">
        <f t="shared" si="66"/>
        <v>0</v>
      </c>
      <c r="AC148" s="16">
        <f t="shared" si="66"/>
        <v>25791.197632500003</v>
      </c>
      <c r="AD148" s="16">
        <f t="shared" si="66"/>
        <v>26580.372457500005</v>
      </c>
      <c r="AE148" s="16">
        <f t="shared" si="66"/>
        <v>27369.547282500003</v>
      </c>
      <c r="AF148" s="16">
        <f t="shared" si="66"/>
        <v>28158.722107500002</v>
      </c>
      <c r="AG148" s="16">
        <f t="shared" si="66"/>
        <v>28947.896932500003</v>
      </c>
      <c r="AH148" s="16">
        <f t="shared" si="66"/>
        <v>29737.071757500002</v>
      </c>
      <c r="AI148" s="16">
        <f t="shared" si="66"/>
        <v>30526.2465825</v>
      </c>
      <c r="AJ148" s="3">
        <f t="shared" si="66"/>
        <v>31315.360507500005</v>
      </c>
      <c r="AK148" s="3">
        <f t="shared" si="66"/>
        <v>32125.391407500003</v>
      </c>
      <c r="AL148" s="3">
        <f t="shared" si="66"/>
        <v>32935.422307500005</v>
      </c>
      <c r="AM148" s="3">
        <f t="shared" si="66"/>
        <v>33745.453207500002</v>
      </c>
      <c r="AN148" s="3">
        <f t="shared" si="66"/>
        <v>34555.484107500008</v>
      </c>
      <c r="AO148" s="3">
        <f t="shared" si="66"/>
        <v>35365.482382499998</v>
      </c>
      <c r="AP148" s="3">
        <f t="shared" si="66"/>
        <v>35365.482382499998</v>
      </c>
      <c r="AQ148" s="3">
        <f t="shared" si="66"/>
        <v>35365.482382499998</v>
      </c>
      <c r="AR148" s="3">
        <f t="shared" si="66"/>
        <v>35365.482382499998</v>
      </c>
      <c r="AS148" s="3">
        <f t="shared" si="66"/>
        <v>35365.482382499998</v>
      </c>
      <c r="AT148" s="3">
        <f t="shared" si="66"/>
        <v>35365.482382499998</v>
      </c>
      <c r="AU148" s="3">
        <f t="shared" si="66"/>
        <v>35365.482382499998</v>
      </c>
      <c r="AV148" s="3">
        <f t="shared" si="66"/>
        <v>35365.482382499998</v>
      </c>
      <c r="AW148" s="3">
        <f t="shared" si="66"/>
        <v>35365.482382499998</v>
      </c>
      <c r="AX148" s="3">
        <f t="shared" si="66"/>
        <v>35365.482382499998</v>
      </c>
      <c r="AY148" s="3">
        <f t="shared" si="66"/>
        <v>35365.482382499998</v>
      </c>
      <c r="AZ148" s="3">
        <f t="shared" si="66"/>
        <v>35365.482382499998</v>
      </c>
      <c r="BA148" s="3">
        <f t="shared" si="66"/>
        <v>35365.482382499998</v>
      </c>
      <c r="BB148" s="3">
        <f t="shared" si="66"/>
        <v>35365.482382499998</v>
      </c>
      <c r="BC148" s="3">
        <f t="shared" si="66"/>
        <v>35365.482382499998</v>
      </c>
      <c r="BD148" s="3">
        <f t="shared" si="66"/>
        <v>35365.482382499998</v>
      </c>
      <c r="BE148" s="3">
        <f t="shared" si="66"/>
        <v>35365.482382499998</v>
      </c>
      <c r="BF148" s="3">
        <f t="shared" si="66"/>
        <v>35365.482382499998</v>
      </c>
      <c r="BG148" s="3">
        <f t="shared" si="66"/>
        <v>35365.482382499998</v>
      </c>
      <c r="BH148" s="3">
        <f t="shared" si="66"/>
        <v>35365.482382499998</v>
      </c>
      <c r="BI148" s="3">
        <f t="shared" si="66"/>
        <v>35365.482382499998</v>
      </c>
      <c r="BJ148" s="3">
        <f t="shared" si="66"/>
        <v>35365.482382499998</v>
      </c>
      <c r="BK148" s="3">
        <f t="shared" si="66"/>
        <v>35365.482382499998</v>
      </c>
      <c r="BL148" s="3">
        <f t="shared" si="66"/>
        <v>35365.482382499998</v>
      </c>
      <c r="BM148" s="3">
        <f t="shared" si="66"/>
        <v>35365.482382499998</v>
      </c>
      <c r="BN148" s="3">
        <f t="shared" si="66"/>
        <v>35365.482382499998</v>
      </c>
      <c r="BO148" s="3">
        <f t="shared" si="66"/>
        <v>35365.482382499998</v>
      </c>
      <c r="BP148" s="3">
        <f t="shared" si="66"/>
        <v>35365.482382499998</v>
      </c>
      <c r="BQ148" s="3">
        <f t="shared" si="66"/>
        <v>35365.482382499998</v>
      </c>
      <c r="BR148" s="3">
        <f t="shared" si="66"/>
        <v>35365.482382499998</v>
      </c>
      <c r="BS148" s="3">
        <f t="shared" si="66"/>
        <v>35365.482382499998</v>
      </c>
    </row>
    <row r="149" spans="1:71" x14ac:dyDescent="0.35">
      <c r="A149" s="51" t="str">
        <f t="shared" ref="A149:I149" si="69">+A23</f>
        <v>Standard Close</v>
      </c>
      <c r="B149" s="51" t="str">
        <f t="shared" si="69"/>
        <v>NEW-13543.10</v>
      </c>
      <c r="C149" s="51" t="str">
        <f t="shared" si="69"/>
        <v>Base Rates</v>
      </c>
      <c r="D149" s="51" t="str">
        <f t="shared" si="69"/>
        <v>ED-Distribution-Substation-Relay, Control &amp; RTU</v>
      </c>
      <c r="E149" s="51" t="str">
        <f t="shared" si="69"/>
        <v>D</v>
      </c>
      <c r="F149" s="51" t="str">
        <f t="shared" si="69"/>
        <v>NEW-13543</v>
      </c>
      <c r="G149" s="51" t="str">
        <f t="shared" si="69"/>
        <v>open</v>
      </c>
      <c r="H149" s="51" t="str">
        <f t="shared" si="69"/>
        <v>Electric Distribution Plant</v>
      </c>
      <c r="I149" s="51" t="str">
        <f t="shared" si="69"/>
        <v>Transmission Substation</v>
      </c>
      <c r="J149" s="71">
        <v>3.2000000000000001E-2</v>
      </c>
      <c r="K149" s="71">
        <v>3.6799999999999999E-2</v>
      </c>
      <c r="L149" s="16">
        <f t="shared" si="55"/>
        <v>0</v>
      </c>
      <c r="M149" s="16">
        <f t="shared" si="55"/>
        <v>0</v>
      </c>
      <c r="N149" s="16">
        <f t="shared" si="55"/>
        <v>0</v>
      </c>
      <c r="O149" s="16">
        <f t="shared" si="55"/>
        <v>0</v>
      </c>
      <c r="P149" s="16">
        <f t="shared" si="55"/>
        <v>0</v>
      </c>
      <c r="Q149" s="16">
        <f t="shared" si="55"/>
        <v>0</v>
      </c>
      <c r="R149" s="16">
        <f t="shared" ref="R149:W149" si="70">+Q65*$J149/12</f>
        <v>0</v>
      </c>
      <c r="S149" s="16">
        <f t="shared" si="70"/>
        <v>0</v>
      </c>
      <c r="T149" s="16">
        <f t="shared" si="70"/>
        <v>0</v>
      </c>
      <c r="U149" s="16">
        <f t="shared" si="70"/>
        <v>0</v>
      </c>
      <c r="V149" s="16">
        <f t="shared" si="70"/>
        <v>0</v>
      </c>
      <c r="W149" s="16">
        <f t="shared" si="70"/>
        <v>0</v>
      </c>
      <c r="X149" s="16">
        <f t="shared" si="57"/>
        <v>0</v>
      </c>
      <c r="Y149" s="16">
        <f t="shared" si="66"/>
        <v>0</v>
      </c>
      <c r="Z149" s="16">
        <f t="shared" si="66"/>
        <v>0</v>
      </c>
      <c r="AA149" s="16">
        <f t="shared" si="66"/>
        <v>0</v>
      </c>
      <c r="AB149" s="16">
        <f t="shared" si="66"/>
        <v>0</v>
      </c>
      <c r="AC149" s="16">
        <f t="shared" si="66"/>
        <v>7709.036806666667</v>
      </c>
      <c r="AD149" s="16">
        <f t="shared" si="66"/>
        <v>7804.3304066666669</v>
      </c>
      <c r="AE149" s="16">
        <f t="shared" si="66"/>
        <v>7899.624006666666</v>
      </c>
      <c r="AF149" s="16">
        <f t="shared" si="66"/>
        <v>7994.9176066666669</v>
      </c>
      <c r="AG149" s="16">
        <f t="shared" si="66"/>
        <v>8090.2112066666668</v>
      </c>
      <c r="AH149" s="16">
        <f t="shared" si="66"/>
        <v>8185.5048066666668</v>
      </c>
      <c r="AI149" s="16">
        <f t="shared" si="66"/>
        <v>8280.7984066666668</v>
      </c>
      <c r="AJ149" s="3">
        <f t="shared" si="66"/>
        <v>8376.0920066666677</v>
      </c>
      <c r="AK149" s="3">
        <f t="shared" si="66"/>
        <v>8473.9002733333346</v>
      </c>
      <c r="AL149" s="3">
        <f t="shared" si="66"/>
        <v>8571.7085399999996</v>
      </c>
      <c r="AM149" s="3">
        <f t="shared" si="66"/>
        <v>8669.5168066666665</v>
      </c>
      <c r="AN149" s="3">
        <f t="shared" si="66"/>
        <v>8767.3250733333334</v>
      </c>
      <c r="AO149" s="3">
        <f t="shared" si="66"/>
        <v>8865.1333400000003</v>
      </c>
      <c r="AP149" s="3">
        <f t="shared" si="66"/>
        <v>8865.1333400000003</v>
      </c>
      <c r="AQ149" s="3">
        <f t="shared" si="66"/>
        <v>8865.1333400000003</v>
      </c>
      <c r="AR149" s="3">
        <f t="shared" si="66"/>
        <v>8865.1333400000003</v>
      </c>
      <c r="AS149" s="3">
        <f t="shared" si="66"/>
        <v>8865.1333400000003</v>
      </c>
      <c r="AT149" s="3">
        <f t="shared" si="66"/>
        <v>8865.1333400000003</v>
      </c>
      <c r="AU149" s="3">
        <f t="shared" si="66"/>
        <v>8865.1333400000003</v>
      </c>
      <c r="AV149" s="3">
        <f t="shared" si="66"/>
        <v>8865.1333400000003</v>
      </c>
      <c r="AW149" s="3">
        <f t="shared" si="66"/>
        <v>8865.1333400000003</v>
      </c>
      <c r="AX149" s="3">
        <f t="shared" si="66"/>
        <v>8865.1333400000003</v>
      </c>
      <c r="AY149" s="3">
        <f t="shared" si="66"/>
        <v>8865.1333400000003</v>
      </c>
      <c r="AZ149" s="3">
        <f t="shared" si="66"/>
        <v>8865.1333400000003</v>
      </c>
      <c r="BA149" s="3">
        <f t="shared" si="66"/>
        <v>8865.1333400000003</v>
      </c>
      <c r="BB149" s="3">
        <f t="shared" si="66"/>
        <v>8865.1333400000003</v>
      </c>
      <c r="BC149" s="3">
        <f t="shared" si="66"/>
        <v>8865.1333400000003</v>
      </c>
      <c r="BD149" s="3">
        <f t="shared" si="66"/>
        <v>8865.1333400000003</v>
      </c>
      <c r="BE149" s="3">
        <f t="shared" si="66"/>
        <v>8865.1333400000003</v>
      </c>
      <c r="BF149" s="3">
        <f t="shared" si="66"/>
        <v>8865.1333400000003</v>
      </c>
      <c r="BG149" s="3">
        <f t="shared" si="66"/>
        <v>8865.1333400000003</v>
      </c>
      <c r="BH149" s="3">
        <f t="shared" si="66"/>
        <v>8865.1333400000003</v>
      </c>
      <c r="BI149" s="3">
        <f t="shared" si="66"/>
        <v>8865.1333400000003</v>
      </c>
      <c r="BJ149" s="3">
        <f t="shared" si="66"/>
        <v>8865.1333400000003</v>
      </c>
      <c r="BK149" s="3">
        <f t="shared" si="66"/>
        <v>8865.1333400000003</v>
      </c>
      <c r="BL149" s="3">
        <f t="shared" si="66"/>
        <v>8865.1333400000003</v>
      </c>
      <c r="BM149" s="3">
        <f t="shared" si="66"/>
        <v>8865.1333400000003</v>
      </c>
      <c r="BN149" s="3">
        <f t="shared" si="66"/>
        <v>8865.1333400000003</v>
      </c>
      <c r="BO149" s="3">
        <f t="shared" si="66"/>
        <v>8865.1333400000003</v>
      </c>
      <c r="BP149" s="3">
        <f t="shared" si="66"/>
        <v>8865.1333400000003</v>
      </c>
      <c r="BQ149" s="3">
        <f t="shared" si="66"/>
        <v>8865.1333400000003</v>
      </c>
      <c r="BR149" s="3">
        <f t="shared" si="66"/>
        <v>8865.1333400000003</v>
      </c>
      <c r="BS149" s="3">
        <f t="shared" si="66"/>
        <v>8865.1333400000003</v>
      </c>
    </row>
    <row r="150" spans="1:71" x14ac:dyDescent="0.35">
      <c r="A150" s="51" t="str">
        <f t="shared" ref="A150:I150" si="71">+A24</f>
        <v>Standard Close</v>
      </c>
      <c r="B150" s="51" t="str">
        <f t="shared" si="71"/>
        <v>NEW-13543.11</v>
      </c>
      <c r="C150" s="51" t="str">
        <f t="shared" si="71"/>
        <v>Base Rates</v>
      </c>
      <c r="D150" s="51" t="str">
        <f t="shared" si="71"/>
        <v>ED-Distribution-Substation-Relay, Control &amp; RTU</v>
      </c>
      <c r="E150" s="51" t="str">
        <f t="shared" si="71"/>
        <v>D</v>
      </c>
      <c r="F150" s="51" t="str">
        <f t="shared" si="71"/>
        <v>NEW-13543</v>
      </c>
      <c r="G150" s="51" t="str">
        <f t="shared" si="71"/>
        <v>open</v>
      </c>
      <c r="H150" s="51" t="str">
        <f t="shared" si="71"/>
        <v>Electric Distribution Plant</v>
      </c>
      <c r="I150" s="51" t="str">
        <f t="shared" si="71"/>
        <v>Distribution Substation</v>
      </c>
      <c r="J150" s="71">
        <v>3.2000000000000001E-2</v>
      </c>
      <c r="K150" s="71">
        <v>3.6799999999999999E-2</v>
      </c>
      <c r="L150" s="16">
        <f t="shared" si="55"/>
        <v>0</v>
      </c>
      <c r="M150" s="16">
        <f t="shared" si="55"/>
        <v>0</v>
      </c>
      <c r="N150" s="16">
        <f t="shared" si="55"/>
        <v>0</v>
      </c>
      <c r="O150" s="16">
        <f t="shared" si="55"/>
        <v>0</v>
      </c>
      <c r="P150" s="16">
        <f t="shared" si="55"/>
        <v>0</v>
      </c>
      <c r="Q150" s="16">
        <f t="shared" si="55"/>
        <v>0</v>
      </c>
      <c r="R150" s="16">
        <f t="shared" ref="R150:W150" si="72">+Q66*$J150/12</f>
        <v>0</v>
      </c>
      <c r="S150" s="16">
        <f t="shared" si="72"/>
        <v>0</v>
      </c>
      <c r="T150" s="16">
        <f t="shared" si="72"/>
        <v>0</v>
      </c>
      <c r="U150" s="16">
        <f t="shared" si="72"/>
        <v>0</v>
      </c>
      <c r="V150" s="16">
        <f t="shared" si="72"/>
        <v>0</v>
      </c>
      <c r="W150" s="16">
        <f t="shared" si="72"/>
        <v>0</v>
      </c>
      <c r="X150" s="16">
        <f t="shared" si="57"/>
        <v>0</v>
      </c>
      <c r="Y150" s="16">
        <f t="shared" si="66"/>
        <v>0</v>
      </c>
      <c r="Z150" s="16">
        <f t="shared" si="66"/>
        <v>0</v>
      </c>
      <c r="AA150" s="16">
        <f t="shared" si="66"/>
        <v>0</v>
      </c>
      <c r="AB150" s="16">
        <f t="shared" si="66"/>
        <v>0</v>
      </c>
      <c r="AC150" s="16">
        <f t="shared" si="66"/>
        <v>1580.7115853333332</v>
      </c>
      <c r="AD150" s="16">
        <f t="shared" si="66"/>
        <v>1599.7647853333331</v>
      </c>
      <c r="AE150" s="16">
        <f t="shared" si="66"/>
        <v>1618.8179853333331</v>
      </c>
      <c r="AF150" s="16">
        <f t="shared" si="66"/>
        <v>1637.8711853333332</v>
      </c>
      <c r="AG150" s="16">
        <f t="shared" si="66"/>
        <v>1656.924385333333</v>
      </c>
      <c r="AH150" s="16">
        <f t="shared" si="66"/>
        <v>1675.9775853333331</v>
      </c>
      <c r="AI150" s="16">
        <f t="shared" si="66"/>
        <v>1695.0307853333331</v>
      </c>
      <c r="AJ150" s="3">
        <f t="shared" si="66"/>
        <v>1714.083985333333</v>
      </c>
      <c r="AK150" s="3">
        <f t="shared" si="66"/>
        <v>1733.6462519999998</v>
      </c>
      <c r="AL150" s="3">
        <f t="shared" si="66"/>
        <v>1753.2085186666664</v>
      </c>
      <c r="AM150" s="3">
        <f t="shared" si="66"/>
        <v>1772.7707853333332</v>
      </c>
      <c r="AN150" s="3">
        <f t="shared" si="66"/>
        <v>1792.3330519999997</v>
      </c>
      <c r="AO150" s="3">
        <f t="shared" si="66"/>
        <v>1811.8953186666665</v>
      </c>
      <c r="AP150" s="3">
        <f t="shared" si="66"/>
        <v>1811.8953186666665</v>
      </c>
      <c r="AQ150" s="3">
        <f t="shared" si="66"/>
        <v>1811.8953186666665</v>
      </c>
      <c r="AR150" s="3">
        <f t="shared" si="66"/>
        <v>1811.8953186666665</v>
      </c>
      <c r="AS150" s="3">
        <f t="shared" si="66"/>
        <v>1811.8953186666665</v>
      </c>
      <c r="AT150" s="3">
        <f t="shared" si="66"/>
        <v>1811.8953186666665</v>
      </c>
      <c r="AU150" s="3">
        <f t="shared" si="66"/>
        <v>1811.8953186666665</v>
      </c>
      <c r="AV150" s="3">
        <f t="shared" si="66"/>
        <v>1811.8953186666665</v>
      </c>
      <c r="AW150" s="3">
        <f t="shared" si="66"/>
        <v>1811.8953186666665</v>
      </c>
      <c r="AX150" s="3">
        <f t="shared" si="66"/>
        <v>1811.8953186666665</v>
      </c>
      <c r="AY150" s="3">
        <f t="shared" si="66"/>
        <v>1811.8953186666665</v>
      </c>
      <c r="AZ150" s="3">
        <f t="shared" si="66"/>
        <v>1811.8953186666665</v>
      </c>
      <c r="BA150" s="3">
        <f t="shared" si="66"/>
        <v>1811.8953186666665</v>
      </c>
      <c r="BB150" s="3">
        <f t="shared" si="66"/>
        <v>1811.8953186666665</v>
      </c>
      <c r="BC150" s="3">
        <f t="shared" si="66"/>
        <v>1811.8953186666665</v>
      </c>
      <c r="BD150" s="3">
        <f t="shared" si="66"/>
        <v>1811.8953186666665</v>
      </c>
      <c r="BE150" s="3">
        <f t="shared" si="66"/>
        <v>1811.8953186666665</v>
      </c>
      <c r="BF150" s="3">
        <f t="shared" si="66"/>
        <v>1811.8953186666665</v>
      </c>
      <c r="BG150" s="3">
        <f t="shared" si="66"/>
        <v>1811.8953186666665</v>
      </c>
      <c r="BH150" s="3">
        <f t="shared" si="66"/>
        <v>1811.8953186666665</v>
      </c>
      <c r="BI150" s="3">
        <f t="shared" si="66"/>
        <v>1811.8953186666665</v>
      </c>
      <c r="BJ150" s="3">
        <f t="shared" si="66"/>
        <v>1811.8953186666665</v>
      </c>
      <c r="BK150" s="3">
        <f t="shared" si="66"/>
        <v>1811.8953186666665</v>
      </c>
      <c r="BL150" s="3">
        <f t="shared" si="66"/>
        <v>1811.8953186666665</v>
      </c>
      <c r="BM150" s="3">
        <f t="shared" si="66"/>
        <v>1811.8953186666665</v>
      </c>
      <c r="BN150" s="3">
        <f t="shared" si="66"/>
        <v>1811.8953186666665</v>
      </c>
      <c r="BO150" s="3">
        <f t="shared" si="66"/>
        <v>1811.8953186666665</v>
      </c>
      <c r="BP150" s="3">
        <f t="shared" si="66"/>
        <v>1811.8953186666665</v>
      </c>
      <c r="BQ150" s="3">
        <f t="shared" si="66"/>
        <v>1811.8953186666665</v>
      </c>
      <c r="BR150" s="3">
        <f t="shared" si="66"/>
        <v>1811.8953186666665</v>
      </c>
      <c r="BS150" s="3">
        <f t="shared" si="66"/>
        <v>1811.8953186666665</v>
      </c>
    </row>
    <row r="151" spans="1:71" x14ac:dyDescent="0.35">
      <c r="A151" s="51" t="str">
        <f t="shared" ref="A151:I151" si="73">+A25</f>
        <v>Standard Close</v>
      </c>
      <c r="B151" s="51" t="str">
        <f t="shared" si="73"/>
        <v>NEW-13543.12</v>
      </c>
      <c r="C151" s="51" t="str">
        <f t="shared" si="73"/>
        <v>Base Rates</v>
      </c>
      <c r="D151" s="51" t="str">
        <f t="shared" si="73"/>
        <v>ELECTRIC DELIVERY</v>
      </c>
      <c r="E151" s="51" t="str">
        <f t="shared" si="73"/>
        <v>T</v>
      </c>
      <c r="F151" s="51" t="str">
        <f t="shared" si="73"/>
        <v>NEW-13543</v>
      </c>
      <c r="G151" s="51" t="str">
        <f t="shared" si="73"/>
        <v>open</v>
      </c>
      <c r="H151" s="51" t="str">
        <f t="shared" si="73"/>
        <v>Electric Transmission Plant</v>
      </c>
      <c r="I151" s="51" t="str">
        <f t="shared" si="73"/>
        <v>Transmission Lines</v>
      </c>
      <c r="J151" s="71">
        <v>2.5999999999999999E-2</v>
      </c>
      <c r="K151" s="71">
        <v>2.6100000000000002E-2</v>
      </c>
      <c r="L151" s="16">
        <f t="shared" si="55"/>
        <v>0</v>
      </c>
      <c r="M151" s="16">
        <f t="shared" si="55"/>
        <v>0</v>
      </c>
      <c r="N151" s="16">
        <f t="shared" si="55"/>
        <v>0</v>
      </c>
      <c r="O151" s="16">
        <f t="shared" si="55"/>
        <v>0</v>
      </c>
      <c r="P151" s="16">
        <f t="shared" si="55"/>
        <v>0</v>
      </c>
      <c r="Q151" s="16">
        <f t="shared" si="55"/>
        <v>0</v>
      </c>
      <c r="R151" s="16">
        <f t="shared" ref="R151:W151" si="74">+Q67*$J151/12</f>
        <v>0</v>
      </c>
      <c r="S151" s="16">
        <f t="shared" si="74"/>
        <v>0</v>
      </c>
      <c r="T151" s="16">
        <f t="shared" si="74"/>
        <v>0</v>
      </c>
      <c r="U151" s="16">
        <f t="shared" si="74"/>
        <v>0</v>
      </c>
      <c r="V151" s="16">
        <f t="shared" si="74"/>
        <v>0</v>
      </c>
      <c r="W151" s="16">
        <f t="shared" si="74"/>
        <v>0</v>
      </c>
      <c r="X151" s="16">
        <f t="shared" si="57"/>
        <v>0</v>
      </c>
      <c r="Y151" s="16">
        <f t="shared" si="66"/>
        <v>0</v>
      </c>
      <c r="Z151" s="16">
        <f t="shared" si="66"/>
        <v>0</v>
      </c>
      <c r="AA151" s="16">
        <f t="shared" si="66"/>
        <v>0</v>
      </c>
      <c r="AB151" s="16">
        <f t="shared" si="66"/>
        <v>0</v>
      </c>
      <c r="AC151" s="16">
        <f t="shared" si="66"/>
        <v>0</v>
      </c>
      <c r="AD151" s="16">
        <f t="shared" si="66"/>
        <v>0</v>
      </c>
      <c r="AE151" s="16">
        <f t="shared" si="66"/>
        <v>0</v>
      </c>
      <c r="AF151" s="16">
        <f t="shared" si="66"/>
        <v>0</v>
      </c>
      <c r="AG151" s="16">
        <f t="shared" si="66"/>
        <v>0</v>
      </c>
      <c r="AH151" s="16">
        <f t="shared" si="66"/>
        <v>0</v>
      </c>
      <c r="AI151" s="16">
        <f t="shared" si="66"/>
        <v>0</v>
      </c>
      <c r="AJ151" s="3">
        <f t="shared" si="66"/>
        <v>0</v>
      </c>
      <c r="AK151" s="3">
        <f t="shared" si="66"/>
        <v>0</v>
      </c>
      <c r="AL151" s="3">
        <f t="shared" si="66"/>
        <v>0</v>
      </c>
      <c r="AM151" s="3">
        <f t="shared" si="66"/>
        <v>0</v>
      </c>
      <c r="AN151" s="3">
        <f t="shared" si="66"/>
        <v>0</v>
      </c>
      <c r="AO151" s="3">
        <f t="shared" si="66"/>
        <v>835.68996225000012</v>
      </c>
      <c r="AP151" s="3">
        <f t="shared" si="66"/>
        <v>835.68996225000012</v>
      </c>
      <c r="AQ151" s="3">
        <f t="shared" si="66"/>
        <v>835.68996225000012</v>
      </c>
      <c r="AR151" s="3">
        <f t="shared" si="66"/>
        <v>835.68996225000012</v>
      </c>
      <c r="AS151" s="3">
        <f t="shared" si="66"/>
        <v>835.68996225000012</v>
      </c>
      <c r="AT151" s="3">
        <f t="shared" si="66"/>
        <v>835.68996225000012</v>
      </c>
      <c r="AU151" s="3">
        <f t="shared" si="66"/>
        <v>835.68996225000012</v>
      </c>
      <c r="AV151" s="3">
        <f t="shared" si="66"/>
        <v>835.68996225000012</v>
      </c>
      <c r="AW151" s="3">
        <f t="shared" si="66"/>
        <v>835.68996225000012</v>
      </c>
      <c r="AX151" s="3">
        <f t="shared" si="66"/>
        <v>835.68996225000012</v>
      </c>
      <c r="AY151" s="3">
        <f t="shared" si="66"/>
        <v>835.68996225000012</v>
      </c>
      <c r="AZ151" s="3">
        <f t="shared" si="66"/>
        <v>835.68996225000012</v>
      </c>
      <c r="BA151" s="3">
        <f t="shared" si="66"/>
        <v>835.68996225000012</v>
      </c>
      <c r="BB151" s="3">
        <f t="shared" si="66"/>
        <v>835.68996225000012</v>
      </c>
      <c r="BC151" s="3">
        <f t="shared" si="66"/>
        <v>835.68996225000012</v>
      </c>
      <c r="BD151" s="3">
        <f t="shared" si="66"/>
        <v>835.68996225000012</v>
      </c>
      <c r="BE151" s="3">
        <f t="shared" si="66"/>
        <v>835.68996225000012</v>
      </c>
      <c r="BF151" s="3">
        <f t="shared" si="66"/>
        <v>835.68996225000012</v>
      </c>
      <c r="BG151" s="3">
        <f t="shared" si="66"/>
        <v>835.68996225000012</v>
      </c>
      <c r="BH151" s="3">
        <f t="shared" si="66"/>
        <v>835.68996225000012</v>
      </c>
      <c r="BI151" s="3">
        <f t="shared" si="66"/>
        <v>835.68996225000012</v>
      </c>
      <c r="BJ151" s="3">
        <f t="shared" si="66"/>
        <v>835.68996225000012</v>
      </c>
      <c r="BK151" s="3">
        <f t="shared" si="66"/>
        <v>835.68996225000012</v>
      </c>
      <c r="BL151" s="3">
        <f t="shared" si="66"/>
        <v>835.68996225000012</v>
      </c>
      <c r="BM151" s="3">
        <f t="shared" si="66"/>
        <v>835.68996225000012</v>
      </c>
      <c r="BN151" s="3">
        <f t="shared" si="66"/>
        <v>835.68996225000012</v>
      </c>
      <c r="BO151" s="3">
        <f t="shared" si="66"/>
        <v>835.68996225000012</v>
      </c>
      <c r="BP151" s="3">
        <f t="shared" si="66"/>
        <v>835.68996225000012</v>
      </c>
      <c r="BQ151" s="3">
        <f t="shared" si="66"/>
        <v>835.68996225000012</v>
      </c>
      <c r="BR151" s="3">
        <f t="shared" si="66"/>
        <v>835.68996225000012</v>
      </c>
      <c r="BS151" s="3">
        <f t="shared" si="66"/>
        <v>835.68996225000012</v>
      </c>
    </row>
    <row r="152" spans="1:71" x14ac:dyDescent="0.35">
      <c r="A152" s="51" t="str">
        <f t="shared" ref="A152:I152" si="75">+A26</f>
        <v>Standard Close</v>
      </c>
      <c r="B152" s="51" t="str">
        <f t="shared" si="75"/>
        <v>NEW-13543.13</v>
      </c>
      <c r="C152" s="51" t="str">
        <f t="shared" si="75"/>
        <v>Base Rates</v>
      </c>
      <c r="D152" s="51" t="str">
        <f t="shared" si="75"/>
        <v>ELECTRIC DELIVERY</v>
      </c>
      <c r="E152" s="51" t="str">
        <f t="shared" si="75"/>
        <v>T</v>
      </c>
      <c r="F152" s="51" t="str">
        <f t="shared" si="75"/>
        <v>NEW-13543</v>
      </c>
      <c r="G152" s="51" t="str">
        <f t="shared" si="75"/>
        <v>open</v>
      </c>
      <c r="H152" s="51" t="str">
        <f t="shared" si="75"/>
        <v>Electric Transmission Plant</v>
      </c>
      <c r="I152" s="51" t="str">
        <f t="shared" si="75"/>
        <v>Transmission Lines</v>
      </c>
      <c r="J152" s="71">
        <v>2.5999999999999999E-2</v>
      </c>
      <c r="K152" s="71">
        <v>2.6100000000000002E-2</v>
      </c>
      <c r="L152" s="16">
        <f t="shared" si="55"/>
        <v>0</v>
      </c>
      <c r="M152" s="16">
        <f t="shared" si="55"/>
        <v>0</v>
      </c>
      <c r="N152" s="16">
        <f t="shared" si="55"/>
        <v>0</v>
      </c>
      <c r="O152" s="16">
        <f t="shared" si="55"/>
        <v>0</v>
      </c>
      <c r="P152" s="16">
        <f t="shared" si="55"/>
        <v>0</v>
      </c>
      <c r="Q152" s="16">
        <f t="shared" si="55"/>
        <v>0</v>
      </c>
      <c r="R152" s="16">
        <f t="shared" ref="R152:W152" si="76">+Q68*$J152/12</f>
        <v>0</v>
      </c>
      <c r="S152" s="16">
        <f t="shared" si="76"/>
        <v>0</v>
      </c>
      <c r="T152" s="16">
        <f t="shared" si="76"/>
        <v>0</v>
      </c>
      <c r="U152" s="16">
        <f t="shared" si="76"/>
        <v>0</v>
      </c>
      <c r="V152" s="16">
        <f t="shared" si="76"/>
        <v>0</v>
      </c>
      <c r="W152" s="16">
        <f t="shared" si="76"/>
        <v>0</v>
      </c>
      <c r="X152" s="16">
        <f t="shared" si="57"/>
        <v>0</v>
      </c>
      <c r="Y152" s="16">
        <f t="shared" si="66"/>
        <v>0</v>
      </c>
      <c r="Z152" s="16">
        <f t="shared" si="66"/>
        <v>0</v>
      </c>
      <c r="AA152" s="16">
        <f t="shared" si="66"/>
        <v>0</v>
      </c>
      <c r="AB152" s="16">
        <f t="shared" si="66"/>
        <v>0</v>
      </c>
      <c r="AC152" s="16">
        <f t="shared" si="66"/>
        <v>0</v>
      </c>
      <c r="AD152" s="16">
        <f t="shared" si="66"/>
        <v>0</v>
      </c>
      <c r="AE152" s="16">
        <f t="shared" si="66"/>
        <v>0</v>
      </c>
      <c r="AF152" s="16">
        <f t="shared" si="66"/>
        <v>0</v>
      </c>
      <c r="AG152" s="16">
        <f t="shared" si="66"/>
        <v>0</v>
      </c>
      <c r="AH152" s="16">
        <f t="shared" si="66"/>
        <v>0</v>
      </c>
      <c r="AI152" s="16">
        <f t="shared" si="66"/>
        <v>0</v>
      </c>
      <c r="AJ152" s="3">
        <f t="shared" si="66"/>
        <v>0</v>
      </c>
      <c r="AK152" s="3">
        <f t="shared" si="66"/>
        <v>0</v>
      </c>
      <c r="AL152" s="3">
        <f t="shared" si="66"/>
        <v>0</v>
      </c>
      <c r="AM152" s="3">
        <f t="shared" si="66"/>
        <v>0</v>
      </c>
      <c r="AN152" s="3">
        <f t="shared" si="66"/>
        <v>0</v>
      </c>
      <c r="AO152" s="3">
        <f t="shared" si="66"/>
        <v>835.68996225000012</v>
      </c>
      <c r="AP152" s="3">
        <f t="shared" si="66"/>
        <v>835.68996225000012</v>
      </c>
      <c r="AQ152" s="3">
        <f t="shared" si="66"/>
        <v>835.68996225000012</v>
      </c>
      <c r="AR152" s="3">
        <f t="shared" si="66"/>
        <v>835.68996225000012</v>
      </c>
      <c r="AS152" s="3">
        <f t="shared" si="66"/>
        <v>835.68996225000012</v>
      </c>
      <c r="AT152" s="3">
        <f t="shared" si="66"/>
        <v>835.68996225000012</v>
      </c>
      <c r="AU152" s="3">
        <f t="shared" si="66"/>
        <v>835.68996225000012</v>
      </c>
      <c r="AV152" s="3">
        <f t="shared" si="66"/>
        <v>835.68996225000012</v>
      </c>
      <c r="AW152" s="3">
        <f t="shared" si="66"/>
        <v>835.68996225000012</v>
      </c>
      <c r="AX152" s="3">
        <f t="shared" si="66"/>
        <v>835.68996225000012</v>
      </c>
      <c r="AY152" s="3">
        <f t="shared" si="66"/>
        <v>835.68996225000012</v>
      </c>
      <c r="AZ152" s="3">
        <f t="shared" si="66"/>
        <v>835.68996225000012</v>
      </c>
      <c r="BA152" s="3">
        <f t="shared" si="66"/>
        <v>835.68996225000012</v>
      </c>
      <c r="BB152" s="3">
        <f t="shared" si="66"/>
        <v>835.68996225000012</v>
      </c>
      <c r="BC152" s="3">
        <f t="shared" si="66"/>
        <v>835.68996225000012</v>
      </c>
      <c r="BD152" s="3">
        <f t="shared" si="66"/>
        <v>835.68996225000012</v>
      </c>
      <c r="BE152" s="3">
        <f t="shared" si="66"/>
        <v>835.68996225000012</v>
      </c>
      <c r="BF152" s="3">
        <f t="shared" si="66"/>
        <v>835.68996225000012</v>
      </c>
      <c r="BG152" s="3">
        <f t="shared" si="66"/>
        <v>835.68996225000012</v>
      </c>
      <c r="BH152" s="3">
        <f t="shared" si="66"/>
        <v>835.68996225000012</v>
      </c>
      <c r="BI152" s="3">
        <f t="shared" si="66"/>
        <v>835.68996225000012</v>
      </c>
      <c r="BJ152" s="3">
        <f t="shared" si="66"/>
        <v>835.68996225000012</v>
      </c>
      <c r="BK152" s="3">
        <f t="shared" si="66"/>
        <v>835.68996225000012</v>
      </c>
      <c r="BL152" s="3">
        <f t="shared" si="66"/>
        <v>835.68996225000012</v>
      </c>
      <c r="BM152" s="3">
        <f t="shared" si="66"/>
        <v>835.68996225000012</v>
      </c>
      <c r="BN152" s="3">
        <f t="shared" si="66"/>
        <v>835.68996225000012</v>
      </c>
      <c r="BO152" s="3">
        <f t="shared" si="66"/>
        <v>835.68996225000012</v>
      </c>
      <c r="BP152" s="3">
        <f t="shared" si="66"/>
        <v>835.68996225000012</v>
      </c>
      <c r="BQ152" s="3">
        <f t="shared" si="66"/>
        <v>835.68996225000012</v>
      </c>
      <c r="BR152" s="3">
        <f t="shared" si="66"/>
        <v>835.68996225000012</v>
      </c>
      <c r="BS152" s="3">
        <f t="shared" si="66"/>
        <v>835.68996225000012</v>
      </c>
    </row>
    <row r="153" spans="1:71" x14ac:dyDescent="0.35">
      <c r="A153" s="51" t="str">
        <f t="shared" ref="A153:I153" si="77">+A27</f>
        <v>Standard Close</v>
      </c>
      <c r="B153" s="51" t="str">
        <f t="shared" si="77"/>
        <v>NEW-13543.14</v>
      </c>
      <c r="C153" s="51" t="str">
        <f t="shared" si="77"/>
        <v>Base Rates</v>
      </c>
      <c r="D153" s="51" t="str">
        <f t="shared" si="77"/>
        <v>ELECTRIC DELIVERY</v>
      </c>
      <c r="E153" s="51" t="str">
        <f t="shared" si="77"/>
        <v>T</v>
      </c>
      <c r="F153" s="51" t="str">
        <f t="shared" si="77"/>
        <v>NEW-13543</v>
      </c>
      <c r="G153" s="51" t="str">
        <f t="shared" si="77"/>
        <v>open</v>
      </c>
      <c r="H153" s="51" t="str">
        <f t="shared" si="77"/>
        <v>Electric Transmission Plant</v>
      </c>
      <c r="I153" s="51" t="str">
        <f t="shared" si="77"/>
        <v>Transmission Lines</v>
      </c>
      <c r="J153" s="71">
        <v>2.5999999999999999E-2</v>
      </c>
      <c r="K153" s="71">
        <v>2.6100000000000002E-2</v>
      </c>
      <c r="L153" s="16">
        <f t="shared" si="55"/>
        <v>0</v>
      </c>
      <c r="M153" s="16">
        <f t="shared" si="55"/>
        <v>0</v>
      </c>
      <c r="N153" s="16">
        <f t="shared" si="55"/>
        <v>0</v>
      </c>
      <c r="O153" s="16">
        <f t="shared" si="55"/>
        <v>0</v>
      </c>
      <c r="P153" s="16">
        <f t="shared" si="55"/>
        <v>0</v>
      </c>
      <c r="Q153" s="16">
        <f t="shared" si="55"/>
        <v>0</v>
      </c>
      <c r="R153" s="16">
        <f t="shared" ref="R153:W153" si="78">+Q69*$J153/12</f>
        <v>0</v>
      </c>
      <c r="S153" s="16">
        <f t="shared" si="78"/>
        <v>0</v>
      </c>
      <c r="T153" s="16">
        <f t="shared" si="78"/>
        <v>0</v>
      </c>
      <c r="U153" s="16">
        <f t="shared" si="78"/>
        <v>0</v>
      </c>
      <c r="V153" s="16">
        <f t="shared" si="78"/>
        <v>0</v>
      </c>
      <c r="W153" s="16">
        <f t="shared" si="78"/>
        <v>0</v>
      </c>
      <c r="X153" s="16">
        <f t="shared" si="57"/>
        <v>0</v>
      </c>
      <c r="Y153" s="16">
        <f t="shared" si="66"/>
        <v>0</v>
      </c>
      <c r="Z153" s="16">
        <f t="shared" si="66"/>
        <v>0</v>
      </c>
      <c r="AA153" s="16">
        <f t="shared" si="66"/>
        <v>0</v>
      </c>
      <c r="AB153" s="16">
        <f t="shared" si="66"/>
        <v>0</v>
      </c>
      <c r="AC153" s="16">
        <f t="shared" si="66"/>
        <v>0</v>
      </c>
      <c r="AD153" s="16">
        <f t="shared" si="66"/>
        <v>0</v>
      </c>
      <c r="AE153" s="16">
        <f t="shared" si="66"/>
        <v>0</v>
      </c>
      <c r="AF153" s="16">
        <f t="shared" si="66"/>
        <v>0</v>
      </c>
      <c r="AG153" s="16">
        <f t="shared" ref="Y153:BS158" si="79">+AF69*$K153/12</f>
        <v>0</v>
      </c>
      <c r="AH153" s="16">
        <f t="shared" si="79"/>
        <v>0</v>
      </c>
      <c r="AI153" s="16">
        <f t="shared" si="79"/>
        <v>0</v>
      </c>
      <c r="AJ153" s="3">
        <f t="shared" si="79"/>
        <v>0</v>
      </c>
      <c r="AK153" s="3">
        <f t="shared" si="79"/>
        <v>0</v>
      </c>
      <c r="AL153" s="3">
        <f t="shared" si="79"/>
        <v>0</v>
      </c>
      <c r="AM153" s="3">
        <f t="shared" si="79"/>
        <v>0</v>
      </c>
      <c r="AN153" s="3">
        <f t="shared" si="79"/>
        <v>0</v>
      </c>
      <c r="AO153" s="3">
        <f t="shared" si="79"/>
        <v>835.68996225000012</v>
      </c>
      <c r="AP153" s="3">
        <f t="shared" si="79"/>
        <v>835.68996225000012</v>
      </c>
      <c r="AQ153" s="3">
        <f t="shared" si="79"/>
        <v>835.68996225000012</v>
      </c>
      <c r="AR153" s="3">
        <f t="shared" si="79"/>
        <v>835.68996225000012</v>
      </c>
      <c r="AS153" s="3">
        <f t="shared" si="79"/>
        <v>835.68996225000012</v>
      </c>
      <c r="AT153" s="3">
        <f t="shared" si="79"/>
        <v>835.68996225000012</v>
      </c>
      <c r="AU153" s="3">
        <f t="shared" si="79"/>
        <v>835.68996225000012</v>
      </c>
      <c r="AV153" s="3">
        <f t="shared" si="79"/>
        <v>835.68996225000012</v>
      </c>
      <c r="AW153" s="3">
        <f t="shared" si="79"/>
        <v>835.68996225000012</v>
      </c>
      <c r="AX153" s="3">
        <f t="shared" si="79"/>
        <v>835.68996225000012</v>
      </c>
      <c r="AY153" s="3">
        <f t="shared" si="79"/>
        <v>835.68996225000012</v>
      </c>
      <c r="AZ153" s="3">
        <f t="shared" si="79"/>
        <v>835.68996225000012</v>
      </c>
      <c r="BA153" s="3">
        <f t="shared" si="79"/>
        <v>835.68996225000012</v>
      </c>
      <c r="BB153" s="3">
        <f t="shared" si="79"/>
        <v>835.68996225000012</v>
      </c>
      <c r="BC153" s="3">
        <f t="shared" si="79"/>
        <v>835.68996225000012</v>
      </c>
      <c r="BD153" s="3">
        <f t="shared" si="79"/>
        <v>835.68996225000012</v>
      </c>
      <c r="BE153" s="3">
        <f t="shared" si="79"/>
        <v>835.68996225000012</v>
      </c>
      <c r="BF153" s="3">
        <f t="shared" si="79"/>
        <v>835.68996225000012</v>
      </c>
      <c r="BG153" s="3">
        <f t="shared" si="79"/>
        <v>835.68996225000012</v>
      </c>
      <c r="BH153" s="3">
        <f t="shared" si="79"/>
        <v>835.68996225000012</v>
      </c>
      <c r="BI153" s="3">
        <f t="shared" si="79"/>
        <v>835.68996225000012</v>
      </c>
      <c r="BJ153" s="3">
        <f t="shared" si="79"/>
        <v>835.68996225000012</v>
      </c>
      <c r="BK153" s="3">
        <f t="shared" si="79"/>
        <v>835.68996225000012</v>
      </c>
      <c r="BL153" s="3">
        <f t="shared" si="79"/>
        <v>835.68996225000012</v>
      </c>
      <c r="BM153" s="3">
        <f t="shared" si="79"/>
        <v>835.68996225000012</v>
      </c>
      <c r="BN153" s="3">
        <f t="shared" si="79"/>
        <v>835.68996225000012</v>
      </c>
      <c r="BO153" s="3">
        <f t="shared" si="79"/>
        <v>835.68996225000012</v>
      </c>
      <c r="BP153" s="3">
        <f t="shared" si="79"/>
        <v>835.68996225000012</v>
      </c>
      <c r="BQ153" s="3">
        <f t="shared" si="79"/>
        <v>835.68996225000012</v>
      </c>
      <c r="BR153" s="3">
        <f t="shared" si="79"/>
        <v>835.68996225000012</v>
      </c>
      <c r="BS153" s="3">
        <f t="shared" si="79"/>
        <v>835.68996225000012</v>
      </c>
    </row>
    <row r="154" spans="1:71" x14ac:dyDescent="0.35">
      <c r="A154" s="51" t="str">
        <f t="shared" ref="A154:I154" si="80">+A28</f>
        <v>Standard Close</v>
      </c>
      <c r="B154" s="51" t="str">
        <f t="shared" si="80"/>
        <v>NEW-13543.15</v>
      </c>
      <c r="C154" s="51" t="str">
        <f t="shared" si="80"/>
        <v>Base Rates</v>
      </c>
      <c r="D154" s="51" t="str">
        <f t="shared" si="80"/>
        <v>ELECTRIC DELIVERY</v>
      </c>
      <c r="E154" s="51" t="str">
        <f t="shared" si="80"/>
        <v>T</v>
      </c>
      <c r="F154" s="51" t="str">
        <f t="shared" si="80"/>
        <v>NEW-13543</v>
      </c>
      <c r="G154" s="51" t="str">
        <f t="shared" si="80"/>
        <v>open</v>
      </c>
      <c r="H154" s="51" t="str">
        <f t="shared" si="80"/>
        <v>Electric Transmission Plant</v>
      </c>
      <c r="I154" s="51" t="str">
        <f t="shared" si="80"/>
        <v>Transmission Lines</v>
      </c>
      <c r="J154" s="71">
        <v>2.5999999999999999E-2</v>
      </c>
      <c r="K154" s="71">
        <v>2.6100000000000002E-2</v>
      </c>
      <c r="L154" s="16">
        <f t="shared" si="55"/>
        <v>0</v>
      </c>
      <c r="M154" s="16">
        <f t="shared" si="55"/>
        <v>0</v>
      </c>
      <c r="N154" s="16">
        <f t="shared" si="55"/>
        <v>0</v>
      </c>
      <c r="O154" s="16">
        <f t="shared" si="55"/>
        <v>0</v>
      </c>
      <c r="P154" s="16">
        <f t="shared" si="55"/>
        <v>0</v>
      </c>
      <c r="Q154" s="16">
        <f t="shared" si="55"/>
        <v>0</v>
      </c>
      <c r="R154" s="16">
        <f t="shared" ref="R154:W154" si="81">+Q70*$J154/12</f>
        <v>0</v>
      </c>
      <c r="S154" s="16">
        <f t="shared" si="81"/>
        <v>0</v>
      </c>
      <c r="T154" s="16">
        <f t="shared" si="81"/>
        <v>0</v>
      </c>
      <c r="U154" s="16">
        <f t="shared" si="81"/>
        <v>0</v>
      </c>
      <c r="V154" s="16">
        <f t="shared" si="81"/>
        <v>0</v>
      </c>
      <c r="W154" s="16">
        <f t="shared" si="81"/>
        <v>0</v>
      </c>
      <c r="X154" s="16">
        <f t="shared" si="57"/>
        <v>0</v>
      </c>
      <c r="Y154" s="16">
        <f t="shared" si="79"/>
        <v>0</v>
      </c>
      <c r="Z154" s="16">
        <f t="shared" si="79"/>
        <v>0</v>
      </c>
      <c r="AA154" s="16">
        <f t="shared" si="79"/>
        <v>0</v>
      </c>
      <c r="AB154" s="16">
        <f t="shared" si="79"/>
        <v>0</v>
      </c>
      <c r="AC154" s="16">
        <f t="shared" si="79"/>
        <v>0</v>
      </c>
      <c r="AD154" s="16">
        <f t="shared" si="79"/>
        <v>0</v>
      </c>
      <c r="AE154" s="16">
        <f t="shared" si="79"/>
        <v>0</v>
      </c>
      <c r="AF154" s="16">
        <f t="shared" si="79"/>
        <v>0</v>
      </c>
      <c r="AG154" s="16">
        <f t="shared" si="79"/>
        <v>0</v>
      </c>
      <c r="AH154" s="16">
        <f t="shared" si="79"/>
        <v>0</v>
      </c>
      <c r="AI154" s="16">
        <f t="shared" si="79"/>
        <v>0</v>
      </c>
      <c r="AJ154" s="3">
        <f t="shared" si="79"/>
        <v>0</v>
      </c>
      <c r="AK154" s="3">
        <f t="shared" si="79"/>
        <v>0</v>
      </c>
      <c r="AL154" s="3">
        <f t="shared" si="79"/>
        <v>0</v>
      </c>
      <c r="AM154" s="3">
        <f t="shared" si="79"/>
        <v>0</v>
      </c>
      <c r="AN154" s="3">
        <f t="shared" si="79"/>
        <v>0</v>
      </c>
      <c r="AO154" s="3">
        <f t="shared" si="79"/>
        <v>835.68996225000012</v>
      </c>
      <c r="AP154" s="3">
        <f t="shared" si="79"/>
        <v>835.68996225000012</v>
      </c>
      <c r="AQ154" s="3">
        <f t="shared" si="79"/>
        <v>835.68996225000012</v>
      </c>
      <c r="AR154" s="3">
        <f t="shared" si="79"/>
        <v>835.68996225000012</v>
      </c>
      <c r="AS154" s="3">
        <f t="shared" si="79"/>
        <v>835.68996225000012</v>
      </c>
      <c r="AT154" s="3">
        <f t="shared" si="79"/>
        <v>835.68996225000012</v>
      </c>
      <c r="AU154" s="3">
        <f t="shared" si="79"/>
        <v>835.68996225000012</v>
      </c>
      <c r="AV154" s="3">
        <f t="shared" si="79"/>
        <v>835.68996225000012</v>
      </c>
      <c r="AW154" s="3">
        <f t="shared" si="79"/>
        <v>835.68996225000012</v>
      </c>
      <c r="AX154" s="3">
        <f t="shared" si="79"/>
        <v>835.68996225000012</v>
      </c>
      <c r="AY154" s="3">
        <f t="shared" si="79"/>
        <v>835.68996225000012</v>
      </c>
      <c r="AZ154" s="3">
        <f t="shared" si="79"/>
        <v>835.68996225000012</v>
      </c>
      <c r="BA154" s="3">
        <f t="shared" si="79"/>
        <v>835.68996225000012</v>
      </c>
      <c r="BB154" s="3">
        <f t="shared" si="79"/>
        <v>835.68996225000012</v>
      </c>
      <c r="BC154" s="3">
        <f t="shared" si="79"/>
        <v>835.68996225000012</v>
      </c>
      <c r="BD154" s="3">
        <f t="shared" si="79"/>
        <v>835.68996225000012</v>
      </c>
      <c r="BE154" s="3">
        <f t="shared" si="79"/>
        <v>835.68996225000012</v>
      </c>
      <c r="BF154" s="3">
        <f t="shared" si="79"/>
        <v>835.68996225000012</v>
      </c>
      <c r="BG154" s="3">
        <f t="shared" si="79"/>
        <v>835.68996225000012</v>
      </c>
      <c r="BH154" s="3">
        <f t="shared" si="79"/>
        <v>835.68996225000012</v>
      </c>
      <c r="BI154" s="3">
        <f t="shared" si="79"/>
        <v>835.68996225000012</v>
      </c>
      <c r="BJ154" s="3">
        <f t="shared" si="79"/>
        <v>835.68996225000012</v>
      </c>
      <c r="BK154" s="3">
        <f t="shared" si="79"/>
        <v>835.68996225000012</v>
      </c>
      <c r="BL154" s="3">
        <f t="shared" si="79"/>
        <v>835.68996225000012</v>
      </c>
      <c r="BM154" s="3">
        <f t="shared" si="79"/>
        <v>835.68996225000012</v>
      </c>
      <c r="BN154" s="3">
        <f t="shared" si="79"/>
        <v>835.68996225000012</v>
      </c>
      <c r="BO154" s="3">
        <f t="shared" si="79"/>
        <v>835.68996225000012</v>
      </c>
      <c r="BP154" s="3">
        <f t="shared" si="79"/>
        <v>835.68996225000012</v>
      </c>
      <c r="BQ154" s="3">
        <f t="shared" si="79"/>
        <v>835.68996225000012</v>
      </c>
      <c r="BR154" s="3">
        <f t="shared" si="79"/>
        <v>835.68996225000012</v>
      </c>
      <c r="BS154" s="3">
        <f t="shared" si="79"/>
        <v>835.68996225000012</v>
      </c>
    </row>
    <row r="155" spans="1:71" x14ac:dyDescent="0.35">
      <c r="A155" s="51" t="str">
        <f t="shared" ref="A155:I155" si="82">+A29</f>
        <v>Standard Close</v>
      </c>
      <c r="B155" s="51" t="str">
        <f t="shared" si="82"/>
        <v>NEW-13543.16</v>
      </c>
      <c r="C155" s="51" t="str">
        <f t="shared" si="82"/>
        <v>Base Rates</v>
      </c>
      <c r="D155" s="51" t="str">
        <f t="shared" si="82"/>
        <v>ED-Distribution-Substation-Relay, Control &amp; RTU</v>
      </c>
      <c r="E155" s="51" t="str">
        <f t="shared" si="82"/>
        <v>T</v>
      </c>
      <c r="F155" s="51" t="str">
        <f t="shared" si="82"/>
        <v>NEW-13543</v>
      </c>
      <c r="G155" s="51" t="str">
        <f t="shared" si="82"/>
        <v>open</v>
      </c>
      <c r="H155" s="51" t="str">
        <f t="shared" si="82"/>
        <v>Electric Transmission Plant</v>
      </c>
      <c r="I155" s="51" t="str">
        <f t="shared" si="82"/>
        <v>Transmission Substation</v>
      </c>
      <c r="J155" s="71">
        <v>2.5999999999999999E-2</v>
      </c>
      <c r="K155" s="71">
        <v>2.6100000000000002E-2</v>
      </c>
      <c r="L155" s="16">
        <f t="shared" si="55"/>
        <v>0</v>
      </c>
      <c r="M155" s="16">
        <f t="shared" si="55"/>
        <v>0</v>
      </c>
      <c r="N155" s="16">
        <f t="shared" si="55"/>
        <v>0</v>
      </c>
      <c r="O155" s="16">
        <f t="shared" si="55"/>
        <v>0</v>
      </c>
      <c r="P155" s="16">
        <f t="shared" si="55"/>
        <v>0</v>
      </c>
      <c r="Q155" s="16">
        <f t="shared" si="55"/>
        <v>0</v>
      </c>
      <c r="R155" s="16">
        <f t="shared" ref="R155:W155" si="83">+Q71*$J155/12</f>
        <v>0</v>
      </c>
      <c r="S155" s="16">
        <f t="shared" si="83"/>
        <v>0</v>
      </c>
      <c r="T155" s="16">
        <f t="shared" si="83"/>
        <v>0</v>
      </c>
      <c r="U155" s="16">
        <f t="shared" si="83"/>
        <v>0</v>
      </c>
      <c r="V155" s="16">
        <f t="shared" si="83"/>
        <v>0</v>
      </c>
      <c r="W155" s="16">
        <f t="shared" si="83"/>
        <v>0</v>
      </c>
      <c r="X155" s="16">
        <f t="shared" si="57"/>
        <v>0</v>
      </c>
      <c r="Y155" s="16">
        <f t="shared" si="79"/>
        <v>0</v>
      </c>
      <c r="Z155" s="16">
        <f t="shared" si="79"/>
        <v>0</v>
      </c>
      <c r="AA155" s="16">
        <f t="shared" si="79"/>
        <v>0</v>
      </c>
      <c r="AB155" s="16">
        <f t="shared" si="79"/>
        <v>0</v>
      </c>
      <c r="AC155" s="16">
        <f t="shared" si="79"/>
        <v>2951.4954667499992</v>
      </c>
      <c r="AD155" s="16">
        <f t="shared" si="79"/>
        <v>2987.5439167499994</v>
      </c>
      <c r="AE155" s="16">
        <f t="shared" si="79"/>
        <v>3023.5923667499997</v>
      </c>
      <c r="AF155" s="16">
        <f t="shared" si="79"/>
        <v>3059.6408167499994</v>
      </c>
      <c r="AG155" s="16">
        <f t="shared" si="79"/>
        <v>3095.6892667499997</v>
      </c>
      <c r="AH155" s="16">
        <f t="shared" si="79"/>
        <v>3131.7377167499994</v>
      </c>
      <c r="AI155" s="16">
        <f t="shared" si="79"/>
        <v>3167.7861667499997</v>
      </c>
      <c r="AJ155" s="3">
        <f t="shared" si="79"/>
        <v>3203.8346167499999</v>
      </c>
      <c r="AK155" s="3">
        <f t="shared" si="79"/>
        <v>3240.8335417499998</v>
      </c>
      <c r="AL155" s="3">
        <f t="shared" si="79"/>
        <v>3277.8324667499996</v>
      </c>
      <c r="AM155" s="3">
        <f t="shared" si="79"/>
        <v>3314.8313917499995</v>
      </c>
      <c r="AN155" s="3">
        <f t="shared" si="79"/>
        <v>3351.8303167499994</v>
      </c>
      <c r="AO155" s="3">
        <f t="shared" si="79"/>
        <v>3388.8292417499997</v>
      </c>
      <c r="AP155" s="3">
        <f t="shared" si="79"/>
        <v>3388.8292417499997</v>
      </c>
      <c r="AQ155" s="3">
        <f t="shared" si="79"/>
        <v>3388.8292417499997</v>
      </c>
      <c r="AR155" s="3">
        <f t="shared" si="79"/>
        <v>3388.8292417499997</v>
      </c>
      <c r="AS155" s="3">
        <f t="shared" si="79"/>
        <v>3388.8292417499997</v>
      </c>
      <c r="AT155" s="3">
        <f t="shared" si="79"/>
        <v>3388.8292417499997</v>
      </c>
      <c r="AU155" s="3">
        <f t="shared" si="79"/>
        <v>3388.8292417499997</v>
      </c>
      <c r="AV155" s="3">
        <f t="shared" si="79"/>
        <v>3388.8292417499997</v>
      </c>
      <c r="AW155" s="3">
        <f t="shared" si="79"/>
        <v>3388.8292417499997</v>
      </c>
      <c r="AX155" s="3">
        <f t="shared" si="79"/>
        <v>3388.8292417499997</v>
      </c>
      <c r="AY155" s="3">
        <f t="shared" si="79"/>
        <v>3388.8292417499997</v>
      </c>
      <c r="AZ155" s="3">
        <f t="shared" si="79"/>
        <v>3388.8292417499997</v>
      </c>
      <c r="BA155" s="3">
        <f t="shared" si="79"/>
        <v>3388.8292417499997</v>
      </c>
      <c r="BB155" s="3">
        <f t="shared" si="79"/>
        <v>3388.8292417499997</v>
      </c>
      <c r="BC155" s="3">
        <f t="shared" si="79"/>
        <v>3388.8292417499997</v>
      </c>
      <c r="BD155" s="3">
        <f t="shared" si="79"/>
        <v>3388.8292417499997</v>
      </c>
      <c r="BE155" s="3">
        <f t="shared" si="79"/>
        <v>3388.8292417499997</v>
      </c>
      <c r="BF155" s="3">
        <f t="shared" si="79"/>
        <v>3388.8292417499997</v>
      </c>
      <c r="BG155" s="3">
        <f t="shared" si="79"/>
        <v>3388.8292417499997</v>
      </c>
      <c r="BH155" s="3">
        <f t="shared" si="79"/>
        <v>3388.8292417499997</v>
      </c>
      <c r="BI155" s="3">
        <f t="shared" si="79"/>
        <v>3388.8292417499997</v>
      </c>
      <c r="BJ155" s="3">
        <f t="shared" si="79"/>
        <v>3388.8292417499997</v>
      </c>
      <c r="BK155" s="3">
        <f t="shared" si="79"/>
        <v>3388.8292417499997</v>
      </c>
      <c r="BL155" s="3">
        <f t="shared" si="79"/>
        <v>3388.8292417499997</v>
      </c>
      <c r="BM155" s="3">
        <f t="shared" si="79"/>
        <v>3388.8292417499997</v>
      </c>
      <c r="BN155" s="3">
        <f t="shared" si="79"/>
        <v>3388.8292417499997</v>
      </c>
      <c r="BO155" s="3">
        <f t="shared" si="79"/>
        <v>3388.8292417499997</v>
      </c>
      <c r="BP155" s="3">
        <f t="shared" si="79"/>
        <v>3388.8292417499997</v>
      </c>
      <c r="BQ155" s="3">
        <f t="shared" si="79"/>
        <v>3388.8292417499997</v>
      </c>
      <c r="BR155" s="3">
        <f t="shared" si="79"/>
        <v>3388.8292417499997</v>
      </c>
      <c r="BS155" s="3">
        <f t="shared" si="79"/>
        <v>3388.8292417499997</v>
      </c>
    </row>
    <row r="156" spans="1:71" x14ac:dyDescent="0.35">
      <c r="A156" s="51" t="str">
        <f t="shared" ref="A156:I156" si="84">+A30</f>
        <v>Standard Close</v>
      </c>
      <c r="B156" s="51" t="str">
        <f t="shared" si="84"/>
        <v>NEW-13543.2</v>
      </c>
      <c r="C156" s="51" t="str">
        <f t="shared" si="84"/>
        <v>Base Rates</v>
      </c>
      <c r="D156" s="51" t="str">
        <f t="shared" si="84"/>
        <v>ED-Distribution-Line-OH-Feeder</v>
      </c>
      <c r="E156" s="51" t="str">
        <f t="shared" si="84"/>
        <v>T</v>
      </c>
      <c r="F156" s="51" t="str">
        <f t="shared" si="84"/>
        <v>NEW-13543</v>
      </c>
      <c r="G156" s="51" t="str">
        <f t="shared" si="84"/>
        <v>open</v>
      </c>
      <c r="H156" s="51" t="str">
        <f t="shared" si="84"/>
        <v>Electric Transmission Plant</v>
      </c>
      <c r="I156" s="51" t="str">
        <f t="shared" si="84"/>
        <v>Transmission Substation</v>
      </c>
      <c r="J156" s="71">
        <v>2.5999999999999999E-2</v>
      </c>
      <c r="K156" s="71">
        <v>2.6100000000000002E-2</v>
      </c>
      <c r="L156" s="16">
        <f t="shared" si="55"/>
        <v>0</v>
      </c>
      <c r="M156" s="16">
        <f t="shared" si="55"/>
        <v>0</v>
      </c>
      <c r="N156" s="16">
        <f t="shared" si="55"/>
        <v>0</v>
      </c>
      <c r="O156" s="16">
        <f t="shared" si="55"/>
        <v>0</v>
      </c>
      <c r="P156" s="16">
        <f t="shared" si="55"/>
        <v>0</v>
      </c>
      <c r="Q156" s="16">
        <f t="shared" si="55"/>
        <v>0</v>
      </c>
      <c r="R156" s="16">
        <f t="shared" ref="R156:W156" si="85">+Q72*$J156/12</f>
        <v>0</v>
      </c>
      <c r="S156" s="16">
        <f t="shared" si="85"/>
        <v>0</v>
      </c>
      <c r="T156" s="16">
        <f t="shared" si="85"/>
        <v>0</v>
      </c>
      <c r="U156" s="16">
        <f t="shared" si="85"/>
        <v>0</v>
      </c>
      <c r="V156" s="16">
        <f t="shared" si="85"/>
        <v>0</v>
      </c>
      <c r="W156" s="16">
        <f t="shared" si="85"/>
        <v>0</v>
      </c>
      <c r="X156" s="16">
        <f t="shared" si="57"/>
        <v>0</v>
      </c>
      <c r="Y156" s="16">
        <f t="shared" si="79"/>
        <v>0</v>
      </c>
      <c r="Z156" s="16">
        <f t="shared" si="79"/>
        <v>0</v>
      </c>
      <c r="AA156" s="16">
        <f t="shared" si="79"/>
        <v>0</v>
      </c>
      <c r="AB156" s="16">
        <f t="shared" si="79"/>
        <v>0</v>
      </c>
      <c r="AC156" s="16">
        <f t="shared" si="79"/>
        <v>4720.7154824999989</v>
      </c>
      <c r="AD156" s="16">
        <f t="shared" si="79"/>
        <v>4729.7265074999987</v>
      </c>
      <c r="AE156" s="16">
        <f t="shared" si="79"/>
        <v>4738.7375324999994</v>
      </c>
      <c r="AF156" s="16">
        <f t="shared" si="79"/>
        <v>4747.7485574999992</v>
      </c>
      <c r="AG156" s="16">
        <f t="shared" si="79"/>
        <v>4756.7595824999989</v>
      </c>
      <c r="AH156" s="16">
        <f t="shared" si="79"/>
        <v>4765.7706074999996</v>
      </c>
      <c r="AI156" s="16">
        <f t="shared" si="79"/>
        <v>4774.7816324999994</v>
      </c>
      <c r="AJ156" s="3">
        <f t="shared" si="79"/>
        <v>4783.7926574999992</v>
      </c>
      <c r="AK156" s="3">
        <f t="shared" si="79"/>
        <v>4793.0429324999996</v>
      </c>
      <c r="AL156" s="3">
        <f t="shared" si="79"/>
        <v>4802.293207499999</v>
      </c>
      <c r="AM156" s="3">
        <f t="shared" si="79"/>
        <v>4811.5434824999993</v>
      </c>
      <c r="AN156" s="3">
        <f t="shared" si="79"/>
        <v>4820.7937574999987</v>
      </c>
      <c r="AO156" s="3">
        <f t="shared" si="79"/>
        <v>4830.044032499999</v>
      </c>
      <c r="AP156" s="3">
        <f t="shared" si="79"/>
        <v>4830.044032499999</v>
      </c>
      <c r="AQ156" s="3">
        <f t="shared" si="79"/>
        <v>4830.044032499999</v>
      </c>
      <c r="AR156" s="3">
        <f t="shared" si="79"/>
        <v>4830.044032499999</v>
      </c>
      <c r="AS156" s="3">
        <f t="shared" si="79"/>
        <v>4830.044032499999</v>
      </c>
      <c r="AT156" s="3">
        <f t="shared" si="79"/>
        <v>4830.044032499999</v>
      </c>
      <c r="AU156" s="3">
        <f t="shared" si="79"/>
        <v>4830.044032499999</v>
      </c>
      <c r="AV156" s="3">
        <f t="shared" si="79"/>
        <v>4830.044032499999</v>
      </c>
      <c r="AW156" s="3">
        <f t="shared" si="79"/>
        <v>4830.044032499999</v>
      </c>
      <c r="AX156" s="3">
        <f t="shared" si="79"/>
        <v>4830.044032499999</v>
      </c>
      <c r="AY156" s="3">
        <f t="shared" si="79"/>
        <v>4830.044032499999</v>
      </c>
      <c r="AZ156" s="3">
        <f t="shared" si="79"/>
        <v>4830.044032499999</v>
      </c>
      <c r="BA156" s="3">
        <f t="shared" si="79"/>
        <v>4830.044032499999</v>
      </c>
      <c r="BB156" s="3">
        <f t="shared" si="79"/>
        <v>4830.044032499999</v>
      </c>
      <c r="BC156" s="3">
        <f t="shared" si="79"/>
        <v>4830.044032499999</v>
      </c>
      <c r="BD156" s="3">
        <f t="shared" si="79"/>
        <v>4830.044032499999</v>
      </c>
      <c r="BE156" s="3">
        <f t="shared" si="79"/>
        <v>4830.044032499999</v>
      </c>
      <c r="BF156" s="3">
        <f t="shared" si="79"/>
        <v>4830.044032499999</v>
      </c>
      <c r="BG156" s="3">
        <f t="shared" si="79"/>
        <v>4830.044032499999</v>
      </c>
      <c r="BH156" s="3">
        <f t="shared" si="79"/>
        <v>4830.044032499999</v>
      </c>
      <c r="BI156" s="3">
        <f t="shared" si="79"/>
        <v>4830.044032499999</v>
      </c>
      <c r="BJ156" s="3">
        <f t="shared" si="79"/>
        <v>4830.044032499999</v>
      </c>
      <c r="BK156" s="3">
        <f t="shared" si="79"/>
        <v>4830.044032499999</v>
      </c>
      <c r="BL156" s="3">
        <f t="shared" si="79"/>
        <v>4830.044032499999</v>
      </c>
      <c r="BM156" s="3">
        <f t="shared" si="79"/>
        <v>4830.044032499999</v>
      </c>
      <c r="BN156" s="3">
        <f t="shared" si="79"/>
        <v>4830.044032499999</v>
      </c>
      <c r="BO156" s="3">
        <f t="shared" si="79"/>
        <v>4830.044032499999</v>
      </c>
      <c r="BP156" s="3">
        <f t="shared" si="79"/>
        <v>4830.044032499999</v>
      </c>
      <c r="BQ156" s="3">
        <f t="shared" si="79"/>
        <v>4830.044032499999</v>
      </c>
      <c r="BR156" s="3">
        <f t="shared" si="79"/>
        <v>4830.044032499999</v>
      </c>
      <c r="BS156" s="3">
        <f t="shared" si="79"/>
        <v>4830.044032499999</v>
      </c>
    </row>
    <row r="157" spans="1:71" x14ac:dyDescent="0.35">
      <c r="A157" s="51" t="str">
        <f t="shared" ref="A157:I157" si="86">+A31</f>
        <v>Standard Close</v>
      </c>
      <c r="B157" s="51" t="str">
        <f t="shared" si="86"/>
        <v>NEW-13543.3</v>
      </c>
      <c r="C157" s="51" t="str">
        <f t="shared" si="86"/>
        <v>Base Rates</v>
      </c>
      <c r="D157" s="51" t="str">
        <f t="shared" si="86"/>
        <v>ELECTRIC DELIVERY</v>
      </c>
      <c r="E157" s="51" t="str">
        <f t="shared" si="86"/>
        <v>T</v>
      </c>
      <c r="F157" s="51" t="str">
        <f t="shared" si="86"/>
        <v>NEW-13543</v>
      </c>
      <c r="G157" s="51" t="str">
        <f t="shared" si="86"/>
        <v>open</v>
      </c>
      <c r="H157" s="51" t="str">
        <f t="shared" si="86"/>
        <v>Electric Transmission Plant</v>
      </c>
      <c r="I157" s="51" t="str">
        <f t="shared" si="86"/>
        <v>Transmission Lines</v>
      </c>
      <c r="J157" s="71">
        <v>2.5999999999999999E-2</v>
      </c>
      <c r="K157" s="71">
        <v>2.6100000000000002E-2</v>
      </c>
      <c r="L157" s="16">
        <f t="shared" si="55"/>
        <v>0</v>
      </c>
      <c r="M157" s="16">
        <f t="shared" si="55"/>
        <v>0</v>
      </c>
      <c r="N157" s="16">
        <f t="shared" si="55"/>
        <v>0</v>
      </c>
      <c r="O157" s="16">
        <f t="shared" si="55"/>
        <v>0</v>
      </c>
      <c r="P157" s="16">
        <f t="shared" si="55"/>
        <v>0</v>
      </c>
      <c r="Q157" s="16">
        <f t="shared" si="55"/>
        <v>0</v>
      </c>
      <c r="R157" s="16">
        <f t="shared" ref="R157:W157" si="87">+Q73*$J157/12</f>
        <v>0</v>
      </c>
      <c r="S157" s="16">
        <f t="shared" si="87"/>
        <v>0</v>
      </c>
      <c r="T157" s="16">
        <f t="shared" si="87"/>
        <v>0</v>
      </c>
      <c r="U157" s="16">
        <f t="shared" si="87"/>
        <v>0</v>
      </c>
      <c r="V157" s="16">
        <f t="shared" si="87"/>
        <v>0</v>
      </c>
      <c r="W157" s="16">
        <f t="shared" si="87"/>
        <v>0</v>
      </c>
      <c r="X157" s="16">
        <f t="shared" si="57"/>
        <v>0</v>
      </c>
      <c r="Y157" s="16">
        <f t="shared" si="79"/>
        <v>0</v>
      </c>
      <c r="Z157" s="16">
        <f t="shared" si="79"/>
        <v>0</v>
      </c>
      <c r="AA157" s="16">
        <f t="shared" si="79"/>
        <v>0</v>
      </c>
      <c r="AB157" s="16">
        <f t="shared" si="79"/>
        <v>0</v>
      </c>
      <c r="AC157" s="16">
        <f t="shared" si="79"/>
        <v>0</v>
      </c>
      <c r="AD157" s="16">
        <f t="shared" si="79"/>
        <v>0</v>
      </c>
      <c r="AE157" s="16">
        <f t="shared" si="79"/>
        <v>0</v>
      </c>
      <c r="AF157" s="16">
        <f t="shared" si="79"/>
        <v>0</v>
      </c>
      <c r="AG157" s="16">
        <f t="shared" si="79"/>
        <v>0</v>
      </c>
      <c r="AH157" s="16">
        <f t="shared" si="79"/>
        <v>0</v>
      </c>
      <c r="AI157" s="16">
        <f t="shared" si="79"/>
        <v>0</v>
      </c>
      <c r="AJ157" s="3">
        <f t="shared" si="79"/>
        <v>0</v>
      </c>
      <c r="AK157" s="3">
        <f t="shared" si="79"/>
        <v>0</v>
      </c>
      <c r="AL157" s="3">
        <f t="shared" si="79"/>
        <v>0</v>
      </c>
      <c r="AM157" s="3">
        <f t="shared" si="79"/>
        <v>0</v>
      </c>
      <c r="AN157" s="3">
        <f t="shared" si="79"/>
        <v>0</v>
      </c>
      <c r="AO157" s="3">
        <f t="shared" si="79"/>
        <v>835.68996225000012</v>
      </c>
      <c r="AP157" s="3">
        <f t="shared" si="79"/>
        <v>835.68996225000012</v>
      </c>
      <c r="AQ157" s="3">
        <f t="shared" si="79"/>
        <v>835.68996225000012</v>
      </c>
      <c r="AR157" s="3">
        <f t="shared" si="79"/>
        <v>835.68996225000012</v>
      </c>
      <c r="AS157" s="3">
        <f t="shared" si="79"/>
        <v>835.68996225000012</v>
      </c>
      <c r="AT157" s="3">
        <f t="shared" si="79"/>
        <v>835.68996225000012</v>
      </c>
      <c r="AU157" s="3">
        <f t="shared" si="79"/>
        <v>835.68996225000012</v>
      </c>
      <c r="AV157" s="3">
        <f t="shared" si="79"/>
        <v>835.68996225000012</v>
      </c>
      <c r="AW157" s="3">
        <f t="shared" si="79"/>
        <v>835.68996225000012</v>
      </c>
      <c r="AX157" s="3">
        <f t="shared" si="79"/>
        <v>835.68996225000012</v>
      </c>
      <c r="AY157" s="3">
        <f t="shared" si="79"/>
        <v>835.68996225000012</v>
      </c>
      <c r="AZ157" s="3">
        <f t="shared" si="79"/>
        <v>835.68996225000012</v>
      </c>
      <c r="BA157" s="3">
        <f t="shared" si="79"/>
        <v>835.68996225000012</v>
      </c>
      <c r="BB157" s="3">
        <f t="shared" si="79"/>
        <v>835.68996225000012</v>
      </c>
      <c r="BC157" s="3">
        <f t="shared" si="79"/>
        <v>835.68996225000012</v>
      </c>
      <c r="BD157" s="3">
        <f t="shared" si="79"/>
        <v>835.68996225000012</v>
      </c>
      <c r="BE157" s="3">
        <f t="shared" si="79"/>
        <v>835.68996225000012</v>
      </c>
      <c r="BF157" s="3">
        <f t="shared" si="79"/>
        <v>835.68996225000012</v>
      </c>
      <c r="BG157" s="3">
        <f t="shared" si="79"/>
        <v>835.68996225000012</v>
      </c>
      <c r="BH157" s="3">
        <f t="shared" si="79"/>
        <v>835.68996225000012</v>
      </c>
      <c r="BI157" s="3">
        <f t="shared" si="79"/>
        <v>835.68996225000012</v>
      </c>
      <c r="BJ157" s="3">
        <f t="shared" si="79"/>
        <v>835.68996225000012</v>
      </c>
      <c r="BK157" s="3">
        <f t="shared" si="79"/>
        <v>835.68996225000012</v>
      </c>
      <c r="BL157" s="3">
        <f t="shared" si="79"/>
        <v>835.68996225000012</v>
      </c>
      <c r="BM157" s="3">
        <f t="shared" si="79"/>
        <v>835.68996225000012</v>
      </c>
      <c r="BN157" s="3">
        <f t="shared" si="79"/>
        <v>835.68996225000012</v>
      </c>
      <c r="BO157" s="3">
        <f t="shared" si="79"/>
        <v>835.68996225000012</v>
      </c>
      <c r="BP157" s="3">
        <f t="shared" si="79"/>
        <v>835.68996225000012</v>
      </c>
      <c r="BQ157" s="3">
        <f t="shared" si="79"/>
        <v>835.68996225000012</v>
      </c>
      <c r="BR157" s="3">
        <f t="shared" si="79"/>
        <v>835.68996225000012</v>
      </c>
      <c r="BS157" s="3">
        <f t="shared" si="79"/>
        <v>835.68996225000012</v>
      </c>
    </row>
    <row r="158" spans="1:71" x14ac:dyDescent="0.35">
      <c r="A158" s="51" t="str">
        <f t="shared" ref="A158:I158" si="88">+A32</f>
        <v>Standard Close</v>
      </c>
      <c r="B158" s="51" t="str">
        <f t="shared" si="88"/>
        <v>NEW-13543.4</v>
      </c>
      <c r="C158" s="51" t="str">
        <f t="shared" si="88"/>
        <v>Base Rates</v>
      </c>
      <c r="D158" s="51" t="str">
        <f t="shared" si="88"/>
        <v>ELECTRIC DELIVERY</v>
      </c>
      <c r="E158" s="51" t="str">
        <f t="shared" si="88"/>
        <v>T</v>
      </c>
      <c r="F158" s="51" t="str">
        <f t="shared" si="88"/>
        <v>NEW-13543</v>
      </c>
      <c r="G158" s="51" t="str">
        <f t="shared" si="88"/>
        <v>open</v>
      </c>
      <c r="H158" s="51" t="str">
        <f t="shared" si="88"/>
        <v>Electric Transmission Plant</v>
      </c>
      <c r="I158" s="51" t="str">
        <f t="shared" si="88"/>
        <v>Transmission Lines</v>
      </c>
      <c r="J158" s="71">
        <v>2.5999999999999999E-2</v>
      </c>
      <c r="K158" s="71">
        <v>2.6100000000000002E-2</v>
      </c>
      <c r="L158" s="16">
        <f t="shared" si="55"/>
        <v>0</v>
      </c>
      <c r="M158" s="16">
        <f t="shared" si="55"/>
        <v>0</v>
      </c>
      <c r="N158" s="16">
        <f t="shared" si="55"/>
        <v>0</v>
      </c>
      <c r="O158" s="16">
        <f t="shared" si="55"/>
        <v>0</v>
      </c>
      <c r="P158" s="16">
        <f t="shared" si="55"/>
        <v>0</v>
      </c>
      <c r="Q158" s="16">
        <f t="shared" si="55"/>
        <v>0</v>
      </c>
      <c r="R158" s="16">
        <f t="shared" ref="R158:W158" si="89">+Q74*$J158/12</f>
        <v>0</v>
      </c>
      <c r="S158" s="16">
        <f t="shared" si="89"/>
        <v>0</v>
      </c>
      <c r="T158" s="16">
        <f t="shared" si="89"/>
        <v>0</v>
      </c>
      <c r="U158" s="16">
        <f t="shared" si="89"/>
        <v>0</v>
      </c>
      <c r="V158" s="16">
        <f t="shared" si="89"/>
        <v>0</v>
      </c>
      <c r="W158" s="16">
        <f t="shared" si="89"/>
        <v>0</v>
      </c>
      <c r="X158" s="16">
        <f t="shared" si="57"/>
        <v>0</v>
      </c>
      <c r="Y158" s="16">
        <f t="shared" si="79"/>
        <v>0</v>
      </c>
      <c r="Z158" s="16">
        <f t="shared" si="79"/>
        <v>0</v>
      </c>
      <c r="AA158" s="16">
        <f t="shared" si="79"/>
        <v>0</v>
      </c>
      <c r="AB158" s="16">
        <f t="shared" si="79"/>
        <v>0</v>
      </c>
      <c r="AC158" s="16">
        <f t="shared" si="79"/>
        <v>0</v>
      </c>
      <c r="AD158" s="16">
        <f t="shared" si="79"/>
        <v>0</v>
      </c>
      <c r="AE158" s="16">
        <f t="shared" si="79"/>
        <v>0</v>
      </c>
      <c r="AF158" s="16">
        <f t="shared" si="79"/>
        <v>0</v>
      </c>
      <c r="AG158" s="16">
        <f t="shared" si="79"/>
        <v>0</v>
      </c>
      <c r="AH158" s="16">
        <f t="shared" si="79"/>
        <v>0</v>
      </c>
      <c r="AI158" s="16">
        <f t="shared" si="79"/>
        <v>0</v>
      </c>
      <c r="AJ158" s="3">
        <f t="shared" si="79"/>
        <v>0</v>
      </c>
      <c r="AK158" s="3">
        <f t="shared" si="79"/>
        <v>0</v>
      </c>
      <c r="AL158" s="3">
        <f t="shared" si="79"/>
        <v>0</v>
      </c>
      <c r="AM158" s="3">
        <f t="shared" si="79"/>
        <v>0</v>
      </c>
      <c r="AN158" s="3">
        <f t="shared" si="79"/>
        <v>0</v>
      </c>
      <c r="AO158" s="3">
        <f t="shared" si="79"/>
        <v>835.68996225000012</v>
      </c>
      <c r="AP158" s="3">
        <f t="shared" si="79"/>
        <v>835.68996225000012</v>
      </c>
      <c r="AQ158" s="3">
        <f t="shared" si="79"/>
        <v>835.68996225000012</v>
      </c>
      <c r="AR158" s="3">
        <f t="shared" si="79"/>
        <v>835.68996225000012</v>
      </c>
      <c r="AS158" s="3">
        <f t="shared" si="79"/>
        <v>835.68996225000012</v>
      </c>
      <c r="AT158" s="3">
        <f t="shared" si="79"/>
        <v>835.68996225000012</v>
      </c>
      <c r="AU158" s="3">
        <f t="shared" si="79"/>
        <v>835.68996225000012</v>
      </c>
      <c r="AV158" s="3">
        <f t="shared" si="79"/>
        <v>835.68996225000012</v>
      </c>
      <c r="AW158" s="3">
        <f t="shared" si="79"/>
        <v>835.68996225000012</v>
      </c>
      <c r="AX158" s="3">
        <f t="shared" si="79"/>
        <v>835.68996225000012</v>
      </c>
      <c r="AY158" s="3">
        <f t="shared" si="79"/>
        <v>835.68996225000012</v>
      </c>
      <c r="AZ158" s="3">
        <f t="shared" si="79"/>
        <v>835.68996225000012</v>
      </c>
      <c r="BA158" s="3">
        <f t="shared" ref="Y158:BS164" si="90">+AZ74*$K158/12</f>
        <v>835.68996225000012</v>
      </c>
      <c r="BB158" s="3">
        <f t="shared" si="90"/>
        <v>835.68996225000012</v>
      </c>
      <c r="BC158" s="3">
        <f t="shared" si="90"/>
        <v>835.68996225000012</v>
      </c>
      <c r="BD158" s="3">
        <f t="shared" si="90"/>
        <v>835.68996225000012</v>
      </c>
      <c r="BE158" s="3">
        <f t="shared" si="90"/>
        <v>835.68996225000012</v>
      </c>
      <c r="BF158" s="3">
        <f t="shared" si="90"/>
        <v>835.68996225000012</v>
      </c>
      <c r="BG158" s="3">
        <f t="shared" si="90"/>
        <v>835.68996225000012</v>
      </c>
      <c r="BH158" s="3">
        <f t="shared" si="90"/>
        <v>835.68996225000012</v>
      </c>
      <c r="BI158" s="3">
        <f t="shared" si="90"/>
        <v>835.68996225000012</v>
      </c>
      <c r="BJ158" s="3">
        <f t="shared" si="90"/>
        <v>835.68996225000012</v>
      </c>
      <c r="BK158" s="3">
        <f t="shared" si="90"/>
        <v>835.68996225000012</v>
      </c>
      <c r="BL158" s="3">
        <f t="shared" si="90"/>
        <v>835.68996225000012</v>
      </c>
      <c r="BM158" s="3">
        <f t="shared" si="90"/>
        <v>835.68996225000012</v>
      </c>
      <c r="BN158" s="3">
        <f t="shared" si="90"/>
        <v>835.68996225000012</v>
      </c>
      <c r="BO158" s="3">
        <f t="shared" si="90"/>
        <v>835.68996225000012</v>
      </c>
      <c r="BP158" s="3">
        <f t="shared" si="90"/>
        <v>835.68996225000012</v>
      </c>
      <c r="BQ158" s="3">
        <f t="shared" si="90"/>
        <v>835.68996225000012</v>
      </c>
      <c r="BR158" s="3">
        <f t="shared" si="90"/>
        <v>835.68996225000012</v>
      </c>
      <c r="BS158" s="3">
        <f t="shared" si="90"/>
        <v>835.68996225000012</v>
      </c>
    </row>
    <row r="159" spans="1:71" x14ac:dyDescent="0.35">
      <c r="A159" s="51" t="str">
        <f t="shared" ref="A159:I159" si="91">+A33</f>
        <v>Standard Close</v>
      </c>
      <c r="B159" s="51" t="str">
        <f t="shared" si="91"/>
        <v>NEW-13543.5</v>
      </c>
      <c r="C159" s="51" t="str">
        <f t="shared" si="91"/>
        <v>Base Rates</v>
      </c>
      <c r="D159" s="51" t="str">
        <f t="shared" si="91"/>
        <v>ED-Distribution-Substation-Equipment</v>
      </c>
      <c r="E159" s="51" t="str">
        <f t="shared" si="91"/>
        <v>D</v>
      </c>
      <c r="F159" s="51" t="str">
        <f t="shared" si="91"/>
        <v>NEW-13543</v>
      </c>
      <c r="G159" s="51" t="str">
        <f t="shared" si="91"/>
        <v>open</v>
      </c>
      <c r="H159" s="51" t="str">
        <f t="shared" si="91"/>
        <v>Electric Distribution Plant</v>
      </c>
      <c r="I159" s="51" t="str">
        <f t="shared" si="91"/>
        <v>Distribution Substation</v>
      </c>
      <c r="J159" s="71">
        <v>3.2000000000000001E-2</v>
      </c>
      <c r="K159" s="71">
        <v>3.6799999999999999E-2</v>
      </c>
      <c r="L159" s="16">
        <f t="shared" si="55"/>
        <v>0</v>
      </c>
      <c r="M159" s="16">
        <f t="shared" si="55"/>
        <v>0</v>
      </c>
      <c r="N159" s="16">
        <f t="shared" si="55"/>
        <v>0</v>
      </c>
      <c r="O159" s="16">
        <f t="shared" si="55"/>
        <v>0</v>
      </c>
      <c r="P159" s="16">
        <f t="shared" si="55"/>
        <v>0</v>
      </c>
      <c r="Q159" s="16">
        <f t="shared" si="55"/>
        <v>0</v>
      </c>
      <c r="R159" s="16">
        <f t="shared" ref="R159:W159" si="92">+Q75*$J159/12</f>
        <v>0</v>
      </c>
      <c r="S159" s="16">
        <f t="shared" si="92"/>
        <v>0</v>
      </c>
      <c r="T159" s="16">
        <f t="shared" si="92"/>
        <v>0</v>
      </c>
      <c r="U159" s="16">
        <f t="shared" si="92"/>
        <v>0</v>
      </c>
      <c r="V159" s="16">
        <f t="shared" si="92"/>
        <v>0</v>
      </c>
      <c r="W159" s="16">
        <f t="shared" si="92"/>
        <v>0</v>
      </c>
      <c r="X159" s="16">
        <f t="shared" si="57"/>
        <v>0</v>
      </c>
      <c r="Y159" s="16">
        <f t="shared" si="90"/>
        <v>0</v>
      </c>
      <c r="Z159" s="16">
        <f t="shared" si="90"/>
        <v>0</v>
      </c>
      <c r="AA159" s="16">
        <f t="shared" si="90"/>
        <v>0</v>
      </c>
      <c r="AB159" s="16">
        <f t="shared" si="90"/>
        <v>0</v>
      </c>
      <c r="AC159" s="16">
        <f t="shared" si="90"/>
        <v>2074.5584773333335</v>
      </c>
      <c r="AD159" s="16">
        <f t="shared" si="90"/>
        <v>2099.965810666667</v>
      </c>
      <c r="AE159" s="16">
        <f t="shared" si="90"/>
        <v>2125.3731440000001</v>
      </c>
      <c r="AF159" s="16">
        <f t="shared" si="90"/>
        <v>2150.7804773333332</v>
      </c>
      <c r="AG159" s="16">
        <f t="shared" si="90"/>
        <v>2176.1878106666668</v>
      </c>
      <c r="AH159" s="16">
        <f t="shared" si="90"/>
        <v>2201.5951440000003</v>
      </c>
      <c r="AI159" s="16">
        <f t="shared" si="90"/>
        <v>2227.0024773333334</v>
      </c>
      <c r="AJ159" s="3">
        <f t="shared" si="90"/>
        <v>2252.409810666667</v>
      </c>
      <c r="AK159" s="3">
        <f t="shared" si="90"/>
        <v>2278.4887440000002</v>
      </c>
      <c r="AL159" s="3">
        <f t="shared" si="90"/>
        <v>2304.5676773333334</v>
      </c>
      <c r="AM159" s="3">
        <f t="shared" si="90"/>
        <v>2330.6466106666671</v>
      </c>
      <c r="AN159" s="3">
        <f t="shared" si="90"/>
        <v>2356.7255440000004</v>
      </c>
      <c r="AO159" s="3">
        <f t="shared" si="90"/>
        <v>2382.8044773333336</v>
      </c>
      <c r="AP159" s="3">
        <f t="shared" si="90"/>
        <v>2382.8044773333336</v>
      </c>
      <c r="AQ159" s="3">
        <f t="shared" si="90"/>
        <v>2382.8044773333336</v>
      </c>
      <c r="AR159" s="3">
        <f t="shared" si="90"/>
        <v>2382.8044773333336</v>
      </c>
      <c r="AS159" s="3">
        <f t="shared" si="90"/>
        <v>2382.8044773333336</v>
      </c>
      <c r="AT159" s="3">
        <f t="shared" si="90"/>
        <v>2382.8044773333336</v>
      </c>
      <c r="AU159" s="3">
        <f t="shared" si="90"/>
        <v>2382.8044773333336</v>
      </c>
      <c r="AV159" s="3">
        <f t="shared" si="90"/>
        <v>2382.8044773333336</v>
      </c>
      <c r="AW159" s="3">
        <f t="shared" si="90"/>
        <v>2382.8044773333336</v>
      </c>
      <c r="AX159" s="3">
        <f t="shared" si="90"/>
        <v>2382.8044773333336</v>
      </c>
      <c r="AY159" s="3">
        <f t="shared" si="90"/>
        <v>2382.8044773333336</v>
      </c>
      <c r="AZ159" s="3">
        <f t="shared" si="90"/>
        <v>2382.8044773333336</v>
      </c>
      <c r="BA159" s="3">
        <f t="shared" si="90"/>
        <v>2382.8044773333336</v>
      </c>
      <c r="BB159" s="3">
        <f t="shared" si="90"/>
        <v>2382.8044773333336</v>
      </c>
      <c r="BC159" s="3">
        <f t="shared" si="90"/>
        <v>2382.8044773333336</v>
      </c>
      <c r="BD159" s="3">
        <f t="shared" si="90"/>
        <v>2382.8044773333336</v>
      </c>
      <c r="BE159" s="3">
        <f t="shared" si="90"/>
        <v>2382.8044773333336</v>
      </c>
      <c r="BF159" s="3">
        <f t="shared" si="90"/>
        <v>2382.8044773333336</v>
      </c>
      <c r="BG159" s="3">
        <f t="shared" si="90"/>
        <v>2382.8044773333336</v>
      </c>
      <c r="BH159" s="3">
        <f t="shared" si="90"/>
        <v>2382.8044773333336</v>
      </c>
      <c r="BI159" s="3">
        <f t="shared" si="90"/>
        <v>2382.8044773333336</v>
      </c>
      <c r="BJ159" s="3">
        <f t="shared" si="90"/>
        <v>2382.8044773333336</v>
      </c>
      <c r="BK159" s="3">
        <f t="shared" si="90"/>
        <v>2382.8044773333336</v>
      </c>
      <c r="BL159" s="3">
        <f t="shared" si="90"/>
        <v>2382.8044773333336</v>
      </c>
      <c r="BM159" s="3">
        <f t="shared" si="90"/>
        <v>2382.8044773333336</v>
      </c>
      <c r="BN159" s="3">
        <f t="shared" si="90"/>
        <v>2382.8044773333336</v>
      </c>
      <c r="BO159" s="3">
        <f t="shared" si="90"/>
        <v>2382.8044773333336</v>
      </c>
      <c r="BP159" s="3">
        <f t="shared" si="90"/>
        <v>2382.8044773333336</v>
      </c>
      <c r="BQ159" s="3">
        <f t="shared" si="90"/>
        <v>2382.8044773333336</v>
      </c>
      <c r="BR159" s="3">
        <f t="shared" si="90"/>
        <v>2382.8044773333336</v>
      </c>
      <c r="BS159" s="3">
        <f t="shared" si="90"/>
        <v>2382.8044773333336</v>
      </c>
    </row>
    <row r="160" spans="1:71" x14ac:dyDescent="0.35">
      <c r="A160" s="51" t="str">
        <f t="shared" ref="A160:I160" si="93">+A34</f>
        <v>Standard Close</v>
      </c>
      <c r="B160" s="51" t="str">
        <f t="shared" si="93"/>
        <v>NEW-13543.6</v>
      </c>
      <c r="C160" s="51" t="str">
        <f t="shared" si="93"/>
        <v>Base Rates</v>
      </c>
      <c r="D160" s="51" t="str">
        <f t="shared" si="93"/>
        <v>ED-Transmission-Substation-Equipment</v>
      </c>
      <c r="E160" s="51" t="str">
        <f t="shared" si="93"/>
        <v>T</v>
      </c>
      <c r="F160" s="51" t="str">
        <f t="shared" si="93"/>
        <v>NEW-13543</v>
      </c>
      <c r="G160" s="51" t="str">
        <f t="shared" si="93"/>
        <v>open</v>
      </c>
      <c r="H160" s="51" t="str">
        <f t="shared" si="93"/>
        <v>Electric Transmission Plant</v>
      </c>
      <c r="I160" s="51" t="str">
        <f t="shared" si="93"/>
        <v>Distribution Substation</v>
      </c>
      <c r="J160" s="71">
        <v>2.5999999999999999E-2</v>
      </c>
      <c r="K160" s="71">
        <v>2.6100000000000002E-2</v>
      </c>
      <c r="L160" s="16">
        <f t="shared" si="55"/>
        <v>0</v>
      </c>
      <c r="M160" s="16">
        <f t="shared" si="55"/>
        <v>0</v>
      </c>
      <c r="N160" s="16">
        <f t="shared" si="55"/>
        <v>0</v>
      </c>
      <c r="O160" s="16">
        <f t="shared" si="55"/>
        <v>0</v>
      </c>
      <c r="P160" s="16">
        <f t="shared" si="55"/>
        <v>0</v>
      </c>
      <c r="Q160" s="16">
        <f t="shared" si="55"/>
        <v>0</v>
      </c>
      <c r="R160" s="16">
        <f t="shared" ref="R160:W160" si="94">+Q76*$J160/12</f>
        <v>0</v>
      </c>
      <c r="S160" s="16">
        <f t="shared" si="94"/>
        <v>0</v>
      </c>
      <c r="T160" s="16">
        <f t="shared" si="94"/>
        <v>0</v>
      </c>
      <c r="U160" s="16">
        <f t="shared" si="94"/>
        <v>0</v>
      </c>
      <c r="V160" s="16">
        <f t="shared" si="94"/>
        <v>0</v>
      </c>
      <c r="W160" s="16">
        <f t="shared" si="94"/>
        <v>0</v>
      </c>
      <c r="X160" s="16">
        <f t="shared" si="57"/>
        <v>0</v>
      </c>
      <c r="Y160" s="16">
        <f t="shared" si="90"/>
        <v>0</v>
      </c>
      <c r="Z160" s="16">
        <f t="shared" si="90"/>
        <v>0</v>
      </c>
      <c r="AA160" s="16">
        <f t="shared" si="90"/>
        <v>0</v>
      </c>
      <c r="AB160" s="16">
        <f t="shared" si="90"/>
        <v>0</v>
      </c>
      <c r="AC160" s="16">
        <f t="shared" si="90"/>
        <v>1471.0266022500002</v>
      </c>
      <c r="AD160" s="16">
        <f t="shared" si="90"/>
        <v>1489.0464772500002</v>
      </c>
      <c r="AE160" s="16">
        <f t="shared" si="90"/>
        <v>1507.0663522500001</v>
      </c>
      <c r="AF160" s="16">
        <f t="shared" si="90"/>
        <v>1525.0862272500001</v>
      </c>
      <c r="AG160" s="16">
        <f t="shared" si="90"/>
        <v>1543.10610225</v>
      </c>
      <c r="AH160" s="16">
        <f t="shared" si="90"/>
        <v>1561.1259772500005</v>
      </c>
      <c r="AI160" s="16">
        <f t="shared" si="90"/>
        <v>1579.1458522500004</v>
      </c>
      <c r="AJ160" s="3">
        <f t="shared" si="90"/>
        <v>1597.1657272500004</v>
      </c>
      <c r="AK160" s="3">
        <f t="shared" si="90"/>
        <v>1615.6619272500002</v>
      </c>
      <c r="AL160" s="3">
        <f t="shared" si="90"/>
        <v>1634.1581272500005</v>
      </c>
      <c r="AM160" s="3">
        <f t="shared" si="90"/>
        <v>1652.6543272500003</v>
      </c>
      <c r="AN160" s="3">
        <f t="shared" si="90"/>
        <v>1671.1505272500001</v>
      </c>
      <c r="AO160" s="3">
        <f t="shared" si="90"/>
        <v>1689.6467272500004</v>
      </c>
      <c r="AP160" s="3">
        <f t="shared" si="90"/>
        <v>1689.6467272500004</v>
      </c>
      <c r="AQ160" s="3">
        <f t="shared" si="90"/>
        <v>1689.6467272500004</v>
      </c>
      <c r="AR160" s="3">
        <f t="shared" si="90"/>
        <v>1689.6467272500004</v>
      </c>
      <c r="AS160" s="3">
        <f t="shared" si="90"/>
        <v>1689.6467272500004</v>
      </c>
      <c r="AT160" s="3">
        <f t="shared" si="90"/>
        <v>1689.6467272500004</v>
      </c>
      <c r="AU160" s="3">
        <f t="shared" si="90"/>
        <v>1689.6467272500004</v>
      </c>
      <c r="AV160" s="3">
        <f t="shared" si="90"/>
        <v>1689.6467272500004</v>
      </c>
      <c r="AW160" s="3">
        <f t="shared" si="90"/>
        <v>1689.6467272500004</v>
      </c>
      <c r="AX160" s="3">
        <f t="shared" si="90"/>
        <v>1689.6467272500004</v>
      </c>
      <c r="AY160" s="3">
        <f t="shared" si="90"/>
        <v>1689.6467272500004</v>
      </c>
      <c r="AZ160" s="3">
        <f t="shared" si="90"/>
        <v>1689.6467272500004</v>
      </c>
      <c r="BA160" s="3">
        <f t="shared" si="90"/>
        <v>1689.6467272500004</v>
      </c>
      <c r="BB160" s="3">
        <f t="shared" si="90"/>
        <v>1689.6467272500004</v>
      </c>
      <c r="BC160" s="3">
        <f t="shared" si="90"/>
        <v>1689.6467272500004</v>
      </c>
      <c r="BD160" s="3">
        <f t="shared" si="90"/>
        <v>1689.6467272500004</v>
      </c>
      <c r="BE160" s="3">
        <f t="shared" si="90"/>
        <v>1689.6467272500004</v>
      </c>
      <c r="BF160" s="3">
        <f t="shared" si="90"/>
        <v>1689.6467272500004</v>
      </c>
      <c r="BG160" s="3">
        <f t="shared" si="90"/>
        <v>1689.6467272500004</v>
      </c>
      <c r="BH160" s="3">
        <f t="shared" si="90"/>
        <v>1689.6467272500004</v>
      </c>
      <c r="BI160" s="3">
        <f t="shared" si="90"/>
        <v>1689.6467272500004</v>
      </c>
      <c r="BJ160" s="3">
        <f t="shared" si="90"/>
        <v>1689.6467272500004</v>
      </c>
      <c r="BK160" s="3">
        <f t="shared" si="90"/>
        <v>1689.6467272500004</v>
      </c>
      <c r="BL160" s="3">
        <f t="shared" si="90"/>
        <v>1689.6467272500004</v>
      </c>
      <c r="BM160" s="3">
        <f t="shared" si="90"/>
        <v>1689.6467272500004</v>
      </c>
      <c r="BN160" s="3">
        <f t="shared" si="90"/>
        <v>1689.6467272500004</v>
      </c>
      <c r="BO160" s="3">
        <f t="shared" si="90"/>
        <v>1689.6467272500004</v>
      </c>
      <c r="BP160" s="3">
        <f t="shared" si="90"/>
        <v>1689.6467272500004</v>
      </c>
      <c r="BQ160" s="3">
        <f t="shared" si="90"/>
        <v>1689.6467272500004</v>
      </c>
      <c r="BR160" s="3">
        <f t="shared" si="90"/>
        <v>1689.6467272500004</v>
      </c>
      <c r="BS160" s="3">
        <f t="shared" si="90"/>
        <v>1689.6467272500004</v>
      </c>
    </row>
    <row r="161" spans="1:71" x14ac:dyDescent="0.35">
      <c r="A161" s="51" t="str">
        <f t="shared" ref="A161:I161" si="95">+A35</f>
        <v>Standard Close</v>
      </c>
      <c r="B161" s="51" t="str">
        <f t="shared" si="95"/>
        <v>NEW-13543.7</v>
      </c>
      <c r="C161" s="51" t="str">
        <f t="shared" si="95"/>
        <v>Base Rates</v>
      </c>
      <c r="D161" s="51" t="str">
        <f t="shared" si="95"/>
        <v>ED-Distribution-Substation-Equipment</v>
      </c>
      <c r="E161" s="51" t="str">
        <f t="shared" si="95"/>
        <v>D</v>
      </c>
      <c r="F161" s="51" t="str">
        <f t="shared" si="95"/>
        <v>NEW-13543</v>
      </c>
      <c r="G161" s="51" t="str">
        <f t="shared" si="95"/>
        <v>open</v>
      </c>
      <c r="H161" s="51" t="str">
        <f t="shared" si="95"/>
        <v>Electric Distribution Plant</v>
      </c>
      <c r="I161" s="51" t="str">
        <f t="shared" si="95"/>
        <v>Transmission Substation</v>
      </c>
      <c r="J161" s="71">
        <v>3.2000000000000001E-2</v>
      </c>
      <c r="K161" s="71">
        <v>3.6799999999999999E-2</v>
      </c>
      <c r="L161" s="16">
        <f t="shared" si="55"/>
        <v>0</v>
      </c>
      <c r="M161" s="16">
        <f t="shared" si="55"/>
        <v>0</v>
      </c>
      <c r="N161" s="16">
        <f t="shared" si="55"/>
        <v>0</v>
      </c>
      <c r="O161" s="16">
        <f t="shared" si="55"/>
        <v>0</v>
      </c>
      <c r="P161" s="16">
        <f t="shared" si="55"/>
        <v>0</v>
      </c>
      <c r="Q161" s="16">
        <f t="shared" si="55"/>
        <v>0</v>
      </c>
      <c r="R161" s="16">
        <f t="shared" ref="R161:W161" si="96">+Q77*$J161/12</f>
        <v>0</v>
      </c>
      <c r="S161" s="16">
        <f t="shared" si="96"/>
        <v>0</v>
      </c>
      <c r="T161" s="16">
        <f t="shared" si="96"/>
        <v>0</v>
      </c>
      <c r="U161" s="16">
        <f t="shared" si="96"/>
        <v>0</v>
      </c>
      <c r="V161" s="16">
        <f t="shared" si="96"/>
        <v>0</v>
      </c>
      <c r="W161" s="16">
        <f t="shared" si="96"/>
        <v>0</v>
      </c>
      <c r="X161" s="16">
        <f t="shared" si="57"/>
        <v>0</v>
      </c>
      <c r="Y161" s="16">
        <f t="shared" si="90"/>
        <v>0</v>
      </c>
      <c r="Z161" s="16">
        <f t="shared" si="90"/>
        <v>0</v>
      </c>
      <c r="AA161" s="16">
        <f t="shared" si="90"/>
        <v>0</v>
      </c>
      <c r="AB161" s="16">
        <f t="shared" si="90"/>
        <v>0</v>
      </c>
      <c r="AC161" s="16">
        <f t="shared" si="90"/>
        <v>2663.5387360000009</v>
      </c>
      <c r="AD161" s="16">
        <f t="shared" si="90"/>
        <v>2688.946069333334</v>
      </c>
      <c r="AE161" s="16">
        <f t="shared" si="90"/>
        <v>2714.3534026666671</v>
      </c>
      <c r="AF161" s="16">
        <f t="shared" si="90"/>
        <v>2739.7607360000006</v>
      </c>
      <c r="AG161" s="16">
        <f t="shared" si="90"/>
        <v>2765.1680693333342</v>
      </c>
      <c r="AH161" s="16">
        <f t="shared" si="90"/>
        <v>2790.5754026666673</v>
      </c>
      <c r="AI161" s="16">
        <f t="shared" si="90"/>
        <v>2815.9827360000004</v>
      </c>
      <c r="AJ161" s="3">
        <f t="shared" si="90"/>
        <v>2841.3900693333339</v>
      </c>
      <c r="AK161" s="3">
        <f t="shared" si="90"/>
        <v>2867.4690026666672</v>
      </c>
      <c r="AL161" s="3">
        <f t="shared" si="90"/>
        <v>2893.5479360000008</v>
      </c>
      <c r="AM161" s="3">
        <f t="shared" si="90"/>
        <v>2919.6268693333336</v>
      </c>
      <c r="AN161" s="3">
        <f t="shared" si="90"/>
        <v>2945.7058026666673</v>
      </c>
      <c r="AO161" s="3">
        <f t="shared" si="90"/>
        <v>2971.784736000001</v>
      </c>
      <c r="AP161" s="3">
        <f t="shared" si="90"/>
        <v>2971.784736000001</v>
      </c>
      <c r="AQ161" s="3">
        <f t="shared" si="90"/>
        <v>2971.784736000001</v>
      </c>
      <c r="AR161" s="3">
        <f t="shared" si="90"/>
        <v>2971.784736000001</v>
      </c>
      <c r="AS161" s="3">
        <f t="shared" si="90"/>
        <v>2971.784736000001</v>
      </c>
      <c r="AT161" s="3">
        <f t="shared" si="90"/>
        <v>2971.784736000001</v>
      </c>
      <c r="AU161" s="3">
        <f t="shared" si="90"/>
        <v>2971.784736000001</v>
      </c>
      <c r="AV161" s="3">
        <f t="shared" si="90"/>
        <v>2971.784736000001</v>
      </c>
      <c r="AW161" s="3">
        <f t="shared" si="90"/>
        <v>2971.784736000001</v>
      </c>
      <c r="AX161" s="3">
        <f t="shared" si="90"/>
        <v>2971.784736000001</v>
      </c>
      <c r="AY161" s="3">
        <f t="shared" si="90"/>
        <v>2971.784736000001</v>
      </c>
      <c r="AZ161" s="3">
        <f t="shared" si="90"/>
        <v>2971.784736000001</v>
      </c>
      <c r="BA161" s="3">
        <f t="shared" si="90"/>
        <v>2971.784736000001</v>
      </c>
      <c r="BB161" s="3">
        <f t="shared" si="90"/>
        <v>2971.784736000001</v>
      </c>
      <c r="BC161" s="3">
        <f t="shared" si="90"/>
        <v>2971.784736000001</v>
      </c>
      <c r="BD161" s="3">
        <f t="shared" si="90"/>
        <v>2971.784736000001</v>
      </c>
      <c r="BE161" s="3">
        <f t="shared" si="90"/>
        <v>2971.784736000001</v>
      </c>
      <c r="BF161" s="3">
        <f t="shared" si="90"/>
        <v>2971.784736000001</v>
      </c>
      <c r="BG161" s="3">
        <f t="shared" si="90"/>
        <v>2971.784736000001</v>
      </c>
      <c r="BH161" s="3">
        <f t="shared" si="90"/>
        <v>2971.784736000001</v>
      </c>
      <c r="BI161" s="3">
        <f t="shared" si="90"/>
        <v>2971.784736000001</v>
      </c>
      <c r="BJ161" s="3">
        <f t="shared" si="90"/>
        <v>2971.784736000001</v>
      </c>
      <c r="BK161" s="3">
        <f t="shared" si="90"/>
        <v>2971.784736000001</v>
      </c>
      <c r="BL161" s="3">
        <f t="shared" si="90"/>
        <v>2971.784736000001</v>
      </c>
      <c r="BM161" s="3">
        <f t="shared" si="90"/>
        <v>2971.784736000001</v>
      </c>
      <c r="BN161" s="3">
        <f t="shared" si="90"/>
        <v>2971.784736000001</v>
      </c>
      <c r="BO161" s="3">
        <f t="shared" si="90"/>
        <v>2971.784736000001</v>
      </c>
      <c r="BP161" s="3">
        <f t="shared" si="90"/>
        <v>2971.784736000001</v>
      </c>
      <c r="BQ161" s="3">
        <f t="shared" si="90"/>
        <v>2971.784736000001</v>
      </c>
      <c r="BR161" s="3">
        <f t="shared" si="90"/>
        <v>2971.784736000001</v>
      </c>
      <c r="BS161" s="3">
        <f t="shared" si="90"/>
        <v>2971.784736000001</v>
      </c>
    </row>
    <row r="162" spans="1:71" x14ac:dyDescent="0.35">
      <c r="A162" s="51" t="str">
        <f t="shared" ref="A162:I162" si="97">+A36</f>
        <v>Standard Close</v>
      </c>
      <c r="B162" s="51" t="str">
        <f t="shared" si="97"/>
        <v>NEW-13543.8</v>
      </c>
      <c r="C162" s="51" t="str">
        <f t="shared" si="97"/>
        <v>Base Rates</v>
      </c>
      <c r="D162" s="51" t="str">
        <f t="shared" si="97"/>
        <v>ED-Transmission-Substation-Equipment</v>
      </c>
      <c r="E162" s="51" t="str">
        <f t="shared" si="97"/>
        <v>T</v>
      </c>
      <c r="F162" s="51" t="str">
        <f t="shared" si="97"/>
        <v>NEW-13543</v>
      </c>
      <c r="G162" s="51" t="str">
        <f t="shared" si="97"/>
        <v>open</v>
      </c>
      <c r="H162" s="51" t="str">
        <f t="shared" si="97"/>
        <v>Electric Transmission Plant</v>
      </c>
      <c r="I162" s="51" t="str">
        <f t="shared" si="97"/>
        <v>Distribution Substation</v>
      </c>
      <c r="J162" s="71">
        <v>2.5999999999999999E-2</v>
      </c>
      <c r="K162" s="71">
        <v>2.6100000000000002E-2</v>
      </c>
      <c r="L162" s="16">
        <f t="shared" si="55"/>
        <v>0</v>
      </c>
      <c r="M162" s="16">
        <f t="shared" si="55"/>
        <v>0</v>
      </c>
      <c r="N162" s="16">
        <f t="shared" si="55"/>
        <v>0</v>
      </c>
      <c r="O162" s="16">
        <f t="shared" si="55"/>
        <v>0</v>
      </c>
      <c r="P162" s="16">
        <f t="shared" si="55"/>
        <v>0</v>
      </c>
      <c r="Q162" s="16">
        <f t="shared" si="55"/>
        <v>0</v>
      </c>
      <c r="R162" s="16">
        <f t="shared" ref="R162:W162" si="98">+Q78*$J162/12</f>
        <v>0</v>
      </c>
      <c r="S162" s="16">
        <f t="shared" si="98"/>
        <v>0</v>
      </c>
      <c r="T162" s="16">
        <f t="shared" si="98"/>
        <v>0</v>
      </c>
      <c r="U162" s="16">
        <f t="shared" si="98"/>
        <v>0</v>
      </c>
      <c r="V162" s="16">
        <f t="shared" si="98"/>
        <v>0</v>
      </c>
      <c r="W162" s="16">
        <f t="shared" si="98"/>
        <v>0</v>
      </c>
      <c r="X162" s="16">
        <f t="shared" si="57"/>
        <v>0</v>
      </c>
      <c r="Y162" s="16">
        <f t="shared" si="90"/>
        <v>0</v>
      </c>
      <c r="Z162" s="16">
        <f t="shared" si="90"/>
        <v>0</v>
      </c>
      <c r="AA162" s="16">
        <f t="shared" si="90"/>
        <v>0</v>
      </c>
      <c r="AB162" s="16">
        <f t="shared" si="90"/>
        <v>0</v>
      </c>
      <c r="AC162" s="16">
        <f t="shared" si="90"/>
        <v>1469.2240710000005</v>
      </c>
      <c r="AD162" s="16">
        <f t="shared" si="90"/>
        <v>1487.2439460000005</v>
      </c>
      <c r="AE162" s="16">
        <f t="shared" si="90"/>
        <v>1505.2638210000005</v>
      </c>
      <c r="AF162" s="16">
        <f t="shared" si="90"/>
        <v>1523.2836960000004</v>
      </c>
      <c r="AG162" s="16">
        <f t="shared" si="90"/>
        <v>1541.3035710000004</v>
      </c>
      <c r="AH162" s="16">
        <f t="shared" si="90"/>
        <v>1559.3234460000006</v>
      </c>
      <c r="AI162" s="16">
        <f t="shared" si="90"/>
        <v>1577.3433210000005</v>
      </c>
      <c r="AJ162" s="3">
        <f t="shared" si="90"/>
        <v>1595.3631960000005</v>
      </c>
      <c r="AK162" s="3">
        <f t="shared" si="90"/>
        <v>1613.8593960000005</v>
      </c>
      <c r="AL162" s="3">
        <f t="shared" si="90"/>
        <v>1632.3555960000006</v>
      </c>
      <c r="AM162" s="3">
        <f t="shared" si="90"/>
        <v>1650.8517960000006</v>
      </c>
      <c r="AN162" s="3">
        <f t="shared" si="90"/>
        <v>1669.3479960000004</v>
      </c>
      <c r="AO162" s="3">
        <f t="shared" si="90"/>
        <v>1687.8441960000007</v>
      </c>
      <c r="AP162" s="3">
        <f t="shared" si="90"/>
        <v>1687.8441960000007</v>
      </c>
      <c r="AQ162" s="3">
        <f t="shared" si="90"/>
        <v>1687.8441960000007</v>
      </c>
      <c r="AR162" s="3">
        <f t="shared" si="90"/>
        <v>1687.8441960000007</v>
      </c>
      <c r="AS162" s="3">
        <f t="shared" si="90"/>
        <v>1687.8441960000007</v>
      </c>
      <c r="AT162" s="3">
        <f t="shared" si="90"/>
        <v>1687.8441960000007</v>
      </c>
      <c r="AU162" s="3">
        <f t="shared" si="90"/>
        <v>1687.8441960000007</v>
      </c>
      <c r="AV162" s="3">
        <f t="shared" si="90"/>
        <v>1687.8441960000007</v>
      </c>
      <c r="AW162" s="3">
        <f t="shared" si="90"/>
        <v>1687.8441960000007</v>
      </c>
      <c r="AX162" s="3">
        <f t="shared" si="90"/>
        <v>1687.8441960000007</v>
      </c>
      <c r="AY162" s="3">
        <f t="shared" si="90"/>
        <v>1687.8441960000007</v>
      </c>
      <c r="AZ162" s="3">
        <f t="shared" si="90"/>
        <v>1687.8441960000007</v>
      </c>
      <c r="BA162" s="3">
        <f t="shared" si="90"/>
        <v>1687.8441960000007</v>
      </c>
      <c r="BB162" s="3">
        <f t="shared" si="90"/>
        <v>1687.8441960000007</v>
      </c>
      <c r="BC162" s="3">
        <f t="shared" si="90"/>
        <v>1687.8441960000007</v>
      </c>
      <c r="BD162" s="3">
        <f t="shared" si="90"/>
        <v>1687.8441960000007</v>
      </c>
      <c r="BE162" s="3">
        <f t="shared" si="90"/>
        <v>1687.8441960000007</v>
      </c>
      <c r="BF162" s="3">
        <f t="shared" si="90"/>
        <v>1687.8441960000007</v>
      </c>
      <c r="BG162" s="3">
        <f t="shared" si="90"/>
        <v>1687.8441960000007</v>
      </c>
      <c r="BH162" s="3">
        <f t="shared" si="90"/>
        <v>1687.8441960000007</v>
      </c>
      <c r="BI162" s="3">
        <f t="shared" si="90"/>
        <v>1687.8441960000007</v>
      </c>
      <c r="BJ162" s="3">
        <f t="shared" si="90"/>
        <v>1687.8441960000007</v>
      </c>
      <c r="BK162" s="3">
        <f t="shared" si="90"/>
        <v>1687.8441960000007</v>
      </c>
      <c r="BL162" s="3">
        <f t="shared" si="90"/>
        <v>1687.8441960000007</v>
      </c>
      <c r="BM162" s="3">
        <f t="shared" si="90"/>
        <v>1687.8441960000007</v>
      </c>
      <c r="BN162" s="3">
        <f t="shared" si="90"/>
        <v>1687.8441960000007</v>
      </c>
      <c r="BO162" s="3">
        <f t="shared" si="90"/>
        <v>1687.8441960000007</v>
      </c>
      <c r="BP162" s="3">
        <f t="shared" si="90"/>
        <v>1687.8441960000007</v>
      </c>
      <c r="BQ162" s="3">
        <f t="shared" si="90"/>
        <v>1687.8441960000007</v>
      </c>
      <c r="BR162" s="3">
        <f t="shared" si="90"/>
        <v>1687.8441960000007</v>
      </c>
      <c r="BS162" s="3">
        <f t="shared" si="90"/>
        <v>1687.8441960000007</v>
      </c>
    </row>
    <row r="163" spans="1:71" x14ac:dyDescent="0.35">
      <c r="A163" s="51" t="str">
        <f t="shared" ref="A163:I163" si="99">+A37</f>
        <v>Standard Close</v>
      </c>
      <c r="B163" s="51" t="str">
        <f t="shared" si="99"/>
        <v>NEW-13543.9</v>
      </c>
      <c r="C163" s="51" t="str">
        <f t="shared" si="99"/>
        <v>Base Rates</v>
      </c>
      <c r="D163" s="51" t="str">
        <f t="shared" si="99"/>
        <v>ED-Distribution-Substation-Equipment</v>
      </c>
      <c r="E163" s="51" t="str">
        <f t="shared" si="99"/>
        <v>D</v>
      </c>
      <c r="F163" s="51" t="str">
        <f t="shared" si="99"/>
        <v>NEW-13543</v>
      </c>
      <c r="G163" s="51" t="str">
        <f t="shared" si="99"/>
        <v>open</v>
      </c>
      <c r="H163" s="51" t="str">
        <f t="shared" si="99"/>
        <v>Electric Distribution Plant</v>
      </c>
      <c r="I163" s="51" t="str">
        <f t="shared" si="99"/>
        <v>Transmission Substation</v>
      </c>
      <c r="J163" s="71">
        <v>3.2000000000000001E-2</v>
      </c>
      <c r="K163" s="71">
        <v>3.6799999999999999E-2</v>
      </c>
      <c r="L163" s="16">
        <f t="shared" si="55"/>
        <v>0</v>
      </c>
      <c r="M163" s="16">
        <f t="shared" si="55"/>
        <v>0</v>
      </c>
      <c r="N163" s="16">
        <f t="shared" si="55"/>
        <v>0</v>
      </c>
      <c r="O163" s="16">
        <f t="shared" si="55"/>
        <v>0</v>
      </c>
      <c r="P163" s="16">
        <f t="shared" si="55"/>
        <v>0</v>
      </c>
      <c r="Q163" s="16">
        <f t="shared" si="55"/>
        <v>0</v>
      </c>
      <c r="R163" s="16">
        <f t="shared" ref="R163:W163" si="100">+Q79*$J163/12</f>
        <v>0</v>
      </c>
      <c r="S163" s="16">
        <f t="shared" si="100"/>
        <v>0</v>
      </c>
      <c r="T163" s="16">
        <f t="shared" si="100"/>
        <v>0</v>
      </c>
      <c r="U163" s="16">
        <f t="shared" si="100"/>
        <v>0</v>
      </c>
      <c r="V163" s="16">
        <f t="shared" si="100"/>
        <v>0</v>
      </c>
      <c r="W163" s="16">
        <f t="shared" si="100"/>
        <v>0</v>
      </c>
      <c r="X163" s="16">
        <f t="shared" si="57"/>
        <v>0</v>
      </c>
      <c r="Y163" s="16">
        <f t="shared" si="90"/>
        <v>0</v>
      </c>
      <c r="Z163" s="16">
        <f t="shared" si="90"/>
        <v>0</v>
      </c>
      <c r="AA163" s="16">
        <f t="shared" si="90"/>
        <v>0</v>
      </c>
      <c r="AB163" s="16">
        <f t="shared" si="90"/>
        <v>0</v>
      </c>
      <c r="AC163" s="16">
        <f t="shared" si="90"/>
        <v>2049.0414186666662</v>
      </c>
      <c r="AD163" s="16">
        <f t="shared" si="90"/>
        <v>2074.4487519999998</v>
      </c>
      <c r="AE163" s="16">
        <f t="shared" si="90"/>
        <v>2099.8560853333333</v>
      </c>
      <c r="AF163" s="16">
        <f t="shared" si="90"/>
        <v>2125.2634186666664</v>
      </c>
      <c r="AG163" s="16">
        <f t="shared" si="90"/>
        <v>2150.6707519999995</v>
      </c>
      <c r="AH163" s="16">
        <f t="shared" si="90"/>
        <v>2176.0780853333331</v>
      </c>
      <c r="AI163" s="16">
        <f t="shared" si="90"/>
        <v>2201.4854186666666</v>
      </c>
      <c r="AJ163" s="3">
        <f t="shared" si="90"/>
        <v>2226.8927519999997</v>
      </c>
      <c r="AK163" s="3">
        <f t="shared" si="90"/>
        <v>2252.971685333333</v>
      </c>
      <c r="AL163" s="3">
        <f t="shared" si="90"/>
        <v>2279.0506186666667</v>
      </c>
      <c r="AM163" s="3">
        <f t="shared" si="90"/>
        <v>2305.1295519999999</v>
      </c>
      <c r="AN163" s="3">
        <f t="shared" si="90"/>
        <v>2331.2084853333331</v>
      </c>
      <c r="AO163" s="3">
        <f t="shared" si="90"/>
        <v>2357.2874186666663</v>
      </c>
      <c r="AP163" s="3">
        <f t="shared" si="90"/>
        <v>2357.2874186666663</v>
      </c>
      <c r="AQ163" s="3">
        <f t="shared" si="90"/>
        <v>2357.2874186666663</v>
      </c>
      <c r="AR163" s="3">
        <f t="shared" si="90"/>
        <v>2357.2874186666663</v>
      </c>
      <c r="AS163" s="3">
        <f t="shared" si="90"/>
        <v>2357.2874186666663</v>
      </c>
      <c r="AT163" s="3">
        <f t="shared" si="90"/>
        <v>2357.2874186666663</v>
      </c>
      <c r="AU163" s="3">
        <f t="shared" si="90"/>
        <v>2357.2874186666663</v>
      </c>
      <c r="AV163" s="3">
        <f t="shared" si="90"/>
        <v>2357.2874186666663</v>
      </c>
      <c r="AW163" s="3">
        <f t="shared" si="90"/>
        <v>2357.2874186666663</v>
      </c>
      <c r="AX163" s="3">
        <f t="shared" si="90"/>
        <v>2357.2874186666663</v>
      </c>
      <c r="AY163" s="3">
        <f t="shared" si="90"/>
        <v>2357.2874186666663</v>
      </c>
      <c r="AZ163" s="3">
        <f t="shared" si="90"/>
        <v>2357.2874186666663</v>
      </c>
      <c r="BA163" s="3">
        <f t="shared" si="90"/>
        <v>2357.2874186666663</v>
      </c>
      <c r="BB163" s="3">
        <f t="shared" si="90"/>
        <v>2357.2874186666663</v>
      </c>
      <c r="BC163" s="3">
        <f t="shared" si="90"/>
        <v>2357.2874186666663</v>
      </c>
      <c r="BD163" s="3">
        <f t="shared" si="90"/>
        <v>2357.2874186666663</v>
      </c>
      <c r="BE163" s="3">
        <f t="shared" si="90"/>
        <v>2357.2874186666663</v>
      </c>
      <c r="BF163" s="3">
        <f t="shared" si="90"/>
        <v>2357.2874186666663</v>
      </c>
      <c r="BG163" s="3">
        <f t="shared" si="90"/>
        <v>2357.2874186666663</v>
      </c>
      <c r="BH163" s="3">
        <f t="shared" si="90"/>
        <v>2357.2874186666663</v>
      </c>
      <c r="BI163" s="3">
        <f t="shared" si="90"/>
        <v>2357.2874186666663</v>
      </c>
      <c r="BJ163" s="3">
        <f t="shared" si="90"/>
        <v>2357.2874186666663</v>
      </c>
      <c r="BK163" s="3">
        <f t="shared" si="90"/>
        <v>2357.2874186666663</v>
      </c>
      <c r="BL163" s="3">
        <f t="shared" si="90"/>
        <v>2357.2874186666663</v>
      </c>
      <c r="BM163" s="3">
        <f t="shared" si="90"/>
        <v>2357.2874186666663</v>
      </c>
      <c r="BN163" s="3">
        <f t="shared" si="90"/>
        <v>2357.2874186666663</v>
      </c>
      <c r="BO163" s="3">
        <f t="shared" si="90"/>
        <v>2357.2874186666663</v>
      </c>
      <c r="BP163" s="3">
        <f t="shared" si="90"/>
        <v>2357.2874186666663</v>
      </c>
      <c r="BQ163" s="3">
        <f t="shared" si="90"/>
        <v>2357.2874186666663</v>
      </c>
      <c r="BR163" s="3">
        <f t="shared" si="90"/>
        <v>2357.2874186666663</v>
      </c>
      <c r="BS163" s="3">
        <f t="shared" si="90"/>
        <v>2357.2874186666663</v>
      </c>
    </row>
    <row r="164" spans="1:71" x14ac:dyDescent="0.35">
      <c r="A164" s="51" t="str">
        <f t="shared" ref="A164:I164" si="101">+A38</f>
        <v>Standard Close</v>
      </c>
      <c r="B164" s="51" t="str">
        <f t="shared" si="101"/>
        <v>NEW-14803.1</v>
      </c>
      <c r="C164" s="51" t="str">
        <f t="shared" si="101"/>
        <v>Base Rates</v>
      </c>
      <c r="D164" s="51" t="str">
        <f t="shared" si="101"/>
        <v>ED-Transmission-Line-69 kV</v>
      </c>
      <c r="E164" s="51" t="str">
        <f t="shared" si="101"/>
        <v>T</v>
      </c>
      <c r="F164" s="51" t="str">
        <f t="shared" si="101"/>
        <v>NEW-14803</v>
      </c>
      <c r="G164" s="51" t="str">
        <f t="shared" si="101"/>
        <v>open</v>
      </c>
      <c r="H164" s="51" t="str">
        <f t="shared" si="101"/>
        <v>Electric Transmission Plant</v>
      </c>
      <c r="I164" s="51" t="str">
        <f t="shared" si="101"/>
        <v>Transmission Lines</v>
      </c>
      <c r="J164" s="71">
        <v>2.5999999999999999E-2</v>
      </c>
      <c r="K164" s="71">
        <v>2.6100000000000002E-2</v>
      </c>
      <c r="L164" s="16">
        <f t="shared" si="55"/>
        <v>0</v>
      </c>
      <c r="M164" s="16">
        <f t="shared" si="55"/>
        <v>0</v>
      </c>
      <c r="N164" s="16">
        <f t="shared" si="55"/>
        <v>0</v>
      </c>
      <c r="O164" s="16">
        <f t="shared" si="55"/>
        <v>0</v>
      </c>
      <c r="P164" s="16">
        <f t="shared" si="55"/>
        <v>0</v>
      </c>
      <c r="Q164" s="16">
        <f t="shared" si="55"/>
        <v>0</v>
      </c>
      <c r="R164" s="16">
        <f t="shared" ref="R164:W164" si="102">+Q80*$J164/12</f>
        <v>0</v>
      </c>
      <c r="S164" s="16">
        <f t="shared" si="102"/>
        <v>0</v>
      </c>
      <c r="T164" s="16">
        <f t="shared" si="102"/>
        <v>0</v>
      </c>
      <c r="U164" s="16">
        <f t="shared" si="102"/>
        <v>0</v>
      </c>
      <c r="V164" s="16">
        <f t="shared" si="102"/>
        <v>0</v>
      </c>
      <c r="W164" s="16">
        <f t="shared" si="102"/>
        <v>0</v>
      </c>
      <c r="X164" s="16">
        <f t="shared" si="57"/>
        <v>0</v>
      </c>
      <c r="Y164" s="16">
        <f t="shared" si="90"/>
        <v>0</v>
      </c>
      <c r="Z164" s="16">
        <f t="shared" ref="Y164:BS169" si="103">+Y80*$K164/12</f>
        <v>0</v>
      </c>
      <c r="AA164" s="16">
        <f t="shared" si="103"/>
        <v>0</v>
      </c>
      <c r="AB164" s="16">
        <f t="shared" si="103"/>
        <v>0</v>
      </c>
      <c r="AC164" s="16">
        <f t="shared" si="103"/>
        <v>0</v>
      </c>
      <c r="AD164" s="16">
        <f t="shared" si="103"/>
        <v>0</v>
      </c>
      <c r="AE164" s="16">
        <f t="shared" si="103"/>
        <v>0</v>
      </c>
      <c r="AF164" s="16">
        <f t="shared" si="103"/>
        <v>0</v>
      </c>
      <c r="AG164" s="16">
        <f t="shared" si="103"/>
        <v>0</v>
      </c>
      <c r="AH164" s="16">
        <f t="shared" si="103"/>
        <v>0</v>
      </c>
      <c r="AI164" s="16">
        <f t="shared" si="103"/>
        <v>0</v>
      </c>
      <c r="AJ164" s="3">
        <f t="shared" si="103"/>
        <v>5637.8636317499995</v>
      </c>
      <c r="AK164" s="3">
        <f t="shared" si="103"/>
        <v>5818.0754317499996</v>
      </c>
      <c r="AL164" s="3">
        <f t="shared" si="103"/>
        <v>5998.2872317499996</v>
      </c>
      <c r="AM164" s="3">
        <f t="shared" si="103"/>
        <v>6178.4990317499987</v>
      </c>
      <c r="AN164" s="3">
        <f t="shared" si="103"/>
        <v>6358.7108317499988</v>
      </c>
      <c r="AO164" s="3">
        <f t="shared" si="103"/>
        <v>6538.9226317499997</v>
      </c>
      <c r="AP164" s="3">
        <f t="shared" si="103"/>
        <v>6719.1344317499997</v>
      </c>
      <c r="AQ164" s="3">
        <f t="shared" si="103"/>
        <v>6899.3462317499989</v>
      </c>
      <c r="AR164" s="3">
        <f t="shared" si="103"/>
        <v>7079.5580317499989</v>
      </c>
      <c r="AS164" s="3">
        <f t="shared" si="103"/>
        <v>7259.7698317499999</v>
      </c>
      <c r="AT164" s="3">
        <f t="shared" si="103"/>
        <v>7439.9816317499999</v>
      </c>
      <c r="AU164" s="3">
        <f t="shared" si="103"/>
        <v>7620.193431749999</v>
      </c>
      <c r="AV164" s="3">
        <f t="shared" si="103"/>
        <v>7800.3182317499995</v>
      </c>
      <c r="AW164" s="3">
        <f t="shared" si="103"/>
        <v>7800.3182317499995</v>
      </c>
      <c r="AX164" s="3">
        <f t="shared" si="103"/>
        <v>7800.3182317499995</v>
      </c>
      <c r="AY164" s="3">
        <f t="shared" si="103"/>
        <v>7800.3182317499995</v>
      </c>
      <c r="AZ164" s="3">
        <f t="shared" si="103"/>
        <v>7800.3182317499995</v>
      </c>
      <c r="BA164" s="3">
        <f t="shared" si="103"/>
        <v>7800.3182317499995</v>
      </c>
      <c r="BB164" s="3">
        <f t="shared" si="103"/>
        <v>7800.3182317499995</v>
      </c>
      <c r="BC164" s="3">
        <f t="shared" si="103"/>
        <v>7800.3182317499995</v>
      </c>
      <c r="BD164" s="3">
        <f t="shared" si="103"/>
        <v>7800.3182317499995</v>
      </c>
      <c r="BE164" s="3">
        <f t="shared" si="103"/>
        <v>7800.3182317499995</v>
      </c>
      <c r="BF164" s="3">
        <f t="shared" si="103"/>
        <v>7800.3182317499995</v>
      </c>
      <c r="BG164" s="3">
        <f t="shared" si="103"/>
        <v>7800.3182317499995</v>
      </c>
      <c r="BH164" s="3">
        <f t="shared" si="103"/>
        <v>7800.3182317499995</v>
      </c>
      <c r="BI164" s="3">
        <f t="shared" si="103"/>
        <v>7800.3182317499995</v>
      </c>
      <c r="BJ164" s="3">
        <f t="shared" si="103"/>
        <v>7800.3182317499995</v>
      </c>
      <c r="BK164" s="3">
        <f t="shared" si="103"/>
        <v>7800.3182317499995</v>
      </c>
      <c r="BL164" s="3">
        <f t="shared" si="103"/>
        <v>7800.3182317499995</v>
      </c>
      <c r="BM164" s="3">
        <f t="shared" si="103"/>
        <v>7800.3182317499995</v>
      </c>
      <c r="BN164" s="3">
        <f t="shared" si="103"/>
        <v>7800.3182317499995</v>
      </c>
      <c r="BO164" s="3">
        <f t="shared" si="103"/>
        <v>7800.3182317499995</v>
      </c>
      <c r="BP164" s="3">
        <f t="shared" si="103"/>
        <v>7800.3182317499995</v>
      </c>
      <c r="BQ164" s="3">
        <f t="shared" si="103"/>
        <v>7800.3182317499995</v>
      </c>
      <c r="BR164" s="3">
        <f t="shared" si="103"/>
        <v>7800.3182317499995</v>
      </c>
      <c r="BS164" s="3">
        <f t="shared" si="103"/>
        <v>7800.3182317499995</v>
      </c>
    </row>
    <row r="165" spans="1:71" x14ac:dyDescent="0.35">
      <c r="A165" s="51" t="str">
        <f t="shared" ref="A165:I165" si="104">+A39</f>
        <v>Standard Close</v>
      </c>
      <c r="B165" s="51" t="str">
        <f t="shared" si="104"/>
        <v>NEW-14803.2</v>
      </c>
      <c r="C165" s="51" t="str">
        <f t="shared" si="104"/>
        <v>Base Rates</v>
      </c>
      <c r="D165" s="51" t="str">
        <f t="shared" si="104"/>
        <v>ED-Transmission-Substation-Equipment</v>
      </c>
      <c r="E165" s="51" t="str">
        <f t="shared" si="104"/>
        <v>T</v>
      </c>
      <c r="F165" s="51" t="str">
        <f t="shared" si="104"/>
        <v>NEW-14803</v>
      </c>
      <c r="G165" s="51" t="str">
        <f t="shared" si="104"/>
        <v>open</v>
      </c>
      <c r="H165" s="51" t="str">
        <f t="shared" si="104"/>
        <v>Electric Transmission Plant</v>
      </c>
      <c r="I165" s="51" t="str">
        <f t="shared" si="104"/>
        <v>Transmission Substation</v>
      </c>
      <c r="J165" s="71">
        <v>2.5999999999999999E-2</v>
      </c>
      <c r="K165" s="71">
        <v>2.6100000000000002E-2</v>
      </c>
      <c r="L165" s="16">
        <f t="shared" si="55"/>
        <v>0</v>
      </c>
      <c r="M165" s="16">
        <f t="shared" si="55"/>
        <v>0</v>
      </c>
      <c r="N165" s="16">
        <f t="shared" si="55"/>
        <v>0</v>
      </c>
      <c r="O165" s="16">
        <f t="shared" si="55"/>
        <v>0</v>
      </c>
      <c r="P165" s="16">
        <f t="shared" si="55"/>
        <v>0</v>
      </c>
      <c r="Q165" s="16">
        <f t="shared" si="55"/>
        <v>0</v>
      </c>
      <c r="R165" s="16">
        <f t="shared" ref="R165:W165" si="105">+Q81*$J165/12</f>
        <v>0</v>
      </c>
      <c r="S165" s="16">
        <f t="shared" si="105"/>
        <v>0</v>
      </c>
      <c r="T165" s="16">
        <f t="shared" si="105"/>
        <v>0</v>
      </c>
      <c r="U165" s="16">
        <f t="shared" si="105"/>
        <v>0</v>
      </c>
      <c r="V165" s="16">
        <f t="shared" si="105"/>
        <v>0</v>
      </c>
      <c r="W165" s="16">
        <f t="shared" si="105"/>
        <v>0</v>
      </c>
      <c r="X165" s="16">
        <f t="shared" si="57"/>
        <v>0</v>
      </c>
      <c r="Y165" s="16">
        <f t="shared" si="103"/>
        <v>0</v>
      </c>
      <c r="Z165" s="16">
        <f t="shared" si="103"/>
        <v>0</v>
      </c>
      <c r="AA165" s="16">
        <f t="shared" si="103"/>
        <v>0</v>
      </c>
      <c r="AB165" s="16">
        <f t="shared" si="103"/>
        <v>0</v>
      </c>
      <c r="AC165" s="16">
        <f t="shared" si="103"/>
        <v>0</v>
      </c>
      <c r="AD165" s="16">
        <f t="shared" si="103"/>
        <v>0</v>
      </c>
      <c r="AE165" s="16">
        <f t="shared" si="103"/>
        <v>0</v>
      </c>
      <c r="AF165" s="16">
        <f t="shared" si="103"/>
        <v>0</v>
      </c>
      <c r="AG165" s="16">
        <f t="shared" si="103"/>
        <v>0</v>
      </c>
      <c r="AH165" s="16">
        <f t="shared" si="103"/>
        <v>0</v>
      </c>
      <c r="AI165" s="16">
        <f t="shared" si="103"/>
        <v>0</v>
      </c>
      <c r="AJ165" s="3">
        <f t="shared" si="103"/>
        <v>3432.3794407500004</v>
      </c>
      <c r="AK165" s="3">
        <f t="shared" si="103"/>
        <v>3505.2963157500003</v>
      </c>
      <c r="AL165" s="3">
        <f t="shared" si="103"/>
        <v>3578.2131907500002</v>
      </c>
      <c r="AM165" s="3">
        <f t="shared" si="103"/>
        <v>3651.1300657500001</v>
      </c>
      <c r="AN165" s="3">
        <f t="shared" si="103"/>
        <v>3724.0469407500004</v>
      </c>
      <c r="AO165" s="3">
        <f t="shared" si="103"/>
        <v>3796.9638157499999</v>
      </c>
      <c r="AP165" s="3">
        <f t="shared" si="103"/>
        <v>3869.8806907500002</v>
      </c>
      <c r="AQ165" s="3">
        <f t="shared" si="103"/>
        <v>3942.7975657500006</v>
      </c>
      <c r="AR165" s="3">
        <f t="shared" si="103"/>
        <v>4015.71444075</v>
      </c>
      <c r="AS165" s="3">
        <f t="shared" si="103"/>
        <v>4088.6313157500003</v>
      </c>
      <c r="AT165" s="3">
        <f t="shared" si="103"/>
        <v>4161.5481907500007</v>
      </c>
      <c r="AU165" s="3">
        <f t="shared" si="103"/>
        <v>4234.4650657499997</v>
      </c>
      <c r="AV165" s="3">
        <f t="shared" si="103"/>
        <v>4307.3819407500005</v>
      </c>
      <c r="AW165" s="3">
        <f t="shared" si="103"/>
        <v>4307.3819407500005</v>
      </c>
      <c r="AX165" s="3">
        <f t="shared" si="103"/>
        <v>4307.3819407500005</v>
      </c>
      <c r="AY165" s="3">
        <f t="shared" si="103"/>
        <v>4307.3819407500005</v>
      </c>
      <c r="AZ165" s="3">
        <f t="shared" si="103"/>
        <v>4307.3819407500005</v>
      </c>
      <c r="BA165" s="3">
        <f t="shared" si="103"/>
        <v>4307.3819407500005</v>
      </c>
      <c r="BB165" s="3">
        <f t="shared" si="103"/>
        <v>4307.3819407500005</v>
      </c>
      <c r="BC165" s="3">
        <f t="shared" si="103"/>
        <v>4307.3819407500005</v>
      </c>
      <c r="BD165" s="3">
        <f t="shared" si="103"/>
        <v>4307.3819407500005</v>
      </c>
      <c r="BE165" s="3">
        <f t="shared" si="103"/>
        <v>4307.3819407500005</v>
      </c>
      <c r="BF165" s="3">
        <f t="shared" si="103"/>
        <v>4307.3819407500005</v>
      </c>
      <c r="BG165" s="3">
        <f t="shared" si="103"/>
        <v>4307.3819407500005</v>
      </c>
      <c r="BH165" s="3">
        <f t="shared" si="103"/>
        <v>4307.3819407500005</v>
      </c>
      <c r="BI165" s="3">
        <f t="shared" si="103"/>
        <v>4307.3819407500005</v>
      </c>
      <c r="BJ165" s="3">
        <f t="shared" si="103"/>
        <v>4307.3819407500005</v>
      </c>
      <c r="BK165" s="3">
        <f t="shared" si="103"/>
        <v>4307.3819407500005</v>
      </c>
      <c r="BL165" s="3">
        <f t="shared" si="103"/>
        <v>4307.3819407500005</v>
      </c>
      <c r="BM165" s="3">
        <f t="shared" si="103"/>
        <v>4307.3819407500005</v>
      </c>
      <c r="BN165" s="3">
        <f t="shared" si="103"/>
        <v>4307.3819407500005</v>
      </c>
      <c r="BO165" s="3">
        <f t="shared" si="103"/>
        <v>4307.3819407500005</v>
      </c>
      <c r="BP165" s="3">
        <f t="shared" si="103"/>
        <v>4307.3819407500005</v>
      </c>
      <c r="BQ165" s="3">
        <f t="shared" si="103"/>
        <v>4307.3819407500005</v>
      </c>
      <c r="BR165" s="3">
        <f t="shared" si="103"/>
        <v>4307.3819407500005</v>
      </c>
      <c r="BS165" s="3">
        <f t="shared" si="103"/>
        <v>4307.3819407500005</v>
      </c>
    </row>
    <row r="166" spans="1:71" x14ac:dyDescent="0.35">
      <c r="A166" s="51" t="str">
        <f t="shared" ref="A166:I166" si="106">+A40</f>
        <v>Standard Close</v>
      </c>
      <c r="B166" s="51" t="str">
        <f t="shared" si="106"/>
        <v>NEW-14803.3</v>
      </c>
      <c r="C166" s="51" t="str">
        <f t="shared" si="106"/>
        <v>Base Rates</v>
      </c>
      <c r="D166" s="51" t="str">
        <f t="shared" si="106"/>
        <v>ELECTRIC DELIVERY</v>
      </c>
      <c r="E166" s="51" t="str">
        <f t="shared" si="106"/>
        <v>T</v>
      </c>
      <c r="F166" s="51" t="str">
        <f t="shared" si="106"/>
        <v>NEW-14803</v>
      </c>
      <c r="G166" s="51" t="str">
        <f t="shared" si="106"/>
        <v>open</v>
      </c>
      <c r="H166" s="51" t="str">
        <f t="shared" si="106"/>
        <v>Electric Transmission Plant</v>
      </c>
      <c r="I166" s="51" t="str">
        <f t="shared" si="106"/>
        <v>Transmission Lines</v>
      </c>
      <c r="J166" s="71">
        <v>2.5999999999999999E-2</v>
      </c>
      <c r="K166" s="71">
        <v>2.6100000000000002E-2</v>
      </c>
      <c r="L166" s="16">
        <f t="shared" si="55"/>
        <v>0</v>
      </c>
      <c r="M166" s="16">
        <f t="shared" si="55"/>
        <v>0</v>
      </c>
      <c r="N166" s="16">
        <f t="shared" si="55"/>
        <v>0</v>
      </c>
      <c r="O166" s="16">
        <f t="shared" si="55"/>
        <v>0</v>
      </c>
      <c r="P166" s="16">
        <f t="shared" si="55"/>
        <v>0</v>
      </c>
      <c r="Q166" s="16">
        <f t="shared" si="55"/>
        <v>0</v>
      </c>
      <c r="R166" s="16">
        <f t="shared" ref="R166:W166" si="107">+Q82*$J166/12</f>
        <v>0</v>
      </c>
      <c r="S166" s="16">
        <f t="shared" si="107"/>
        <v>0</v>
      </c>
      <c r="T166" s="16">
        <f t="shared" si="107"/>
        <v>0</v>
      </c>
      <c r="U166" s="16">
        <f t="shared" si="107"/>
        <v>0</v>
      </c>
      <c r="V166" s="16">
        <f t="shared" si="107"/>
        <v>0</v>
      </c>
      <c r="W166" s="16">
        <f t="shared" si="107"/>
        <v>0</v>
      </c>
      <c r="X166" s="16">
        <f t="shared" si="57"/>
        <v>0</v>
      </c>
      <c r="Y166" s="16">
        <f t="shared" si="103"/>
        <v>0</v>
      </c>
      <c r="Z166" s="16">
        <f t="shared" si="103"/>
        <v>0</v>
      </c>
      <c r="AA166" s="16">
        <f t="shared" si="103"/>
        <v>0</v>
      </c>
      <c r="AB166" s="16">
        <f t="shared" si="103"/>
        <v>0</v>
      </c>
      <c r="AC166" s="16">
        <f t="shared" si="103"/>
        <v>0</v>
      </c>
      <c r="AD166" s="16">
        <f t="shared" si="103"/>
        <v>0</v>
      </c>
      <c r="AE166" s="16">
        <f t="shared" si="103"/>
        <v>0</v>
      </c>
      <c r="AF166" s="16">
        <f t="shared" si="103"/>
        <v>0</v>
      </c>
      <c r="AG166" s="16">
        <f t="shared" si="103"/>
        <v>0</v>
      </c>
      <c r="AH166" s="16">
        <f t="shared" si="103"/>
        <v>0</v>
      </c>
      <c r="AI166" s="16">
        <f t="shared" si="103"/>
        <v>0</v>
      </c>
      <c r="AJ166" s="3">
        <f t="shared" si="103"/>
        <v>0</v>
      </c>
      <c r="AK166" s="3">
        <f t="shared" si="103"/>
        <v>0</v>
      </c>
      <c r="AL166" s="3">
        <f t="shared" si="103"/>
        <v>0</v>
      </c>
      <c r="AM166" s="3">
        <f t="shared" si="103"/>
        <v>0</v>
      </c>
      <c r="AN166" s="3">
        <f t="shared" si="103"/>
        <v>0</v>
      </c>
      <c r="AO166" s="3">
        <f t="shared" si="103"/>
        <v>0</v>
      </c>
      <c r="AP166" s="3">
        <f t="shared" si="103"/>
        <v>0</v>
      </c>
      <c r="AQ166" s="3">
        <f t="shared" si="103"/>
        <v>0</v>
      </c>
      <c r="AR166" s="3">
        <f t="shared" si="103"/>
        <v>0</v>
      </c>
      <c r="AS166" s="3">
        <f t="shared" si="103"/>
        <v>0</v>
      </c>
      <c r="AT166" s="3">
        <f t="shared" si="103"/>
        <v>0</v>
      </c>
      <c r="AU166" s="3">
        <f t="shared" si="103"/>
        <v>0</v>
      </c>
      <c r="AV166" s="3">
        <f t="shared" si="103"/>
        <v>1542.9374962499996</v>
      </c>
      <c r="AW166" s="3">
        <f t="shared" si="103"/>
        <v>1542.9374962499996</v>
      </c>
      <c r="AX166" s="3">
        <f t="shared" si="103"/>
        <v>1542.9374962499996</v>
      </c>
      <c r="AY166" s="3">
        <f t="shared" si="103"/>
        <v>1542.9374962499996</v>
      </c>
      <c r="AZ166" s="3">
        <f t="shared" si="103"/>
        <v>1542.9374962499996</v>
      </c>
      <c r="BA166" s="3">
        <f t="shared" si="103"/>
        <v>1542.9374962499996</v>
      </c>
      <c r="BB166" s="3">
        <f t="shared" si="103"/>
        <v>1542.9374962499996</v>
      </c>
      <c r="BC166" s="3">
        <f t="shared" si="103"/>
        <v>1542.9374962499996</v>
      </c>
      <c r="BD166" s="3">
        <f t="shared" si="103"/>
        <v>1542.9374962499996</v>
      </c>
      <c r="BE166" s="3">
        <f t="shared" si="103"/>
        <v>1542.9374962499996</v>
      </c>
      <c r="BF166" s="3">
        <f t="shared" si="103"/>
        <v>1542.9374962499996</v>
      </c>
      <c r="BG166" s="3">
        <f t="shared" si="103"/>
        <v>1542.9374962499996</v>
      </c>
      <c r="BH166" s="3">
        <f t="shared" si="103"/>
        <v>1542.9374962499996</v>
      </c>
      <c r="BI166" s="3">
        <f t="shared" si="103"/>
        <v>1542.9374962499996</v>
      </c>
      <c r="BJ166" s="3">
        <f t="shared" si="103"/>
        <v>1542.9374962499996</v>
      </c>
      <c r="BK166" s="3">
        <f t="shared" si="103"/>
        <v>1542.9374962499996</v>
      </c>
      <c r="BL166" s="3">
        <f t="shared" si="103"/>
        <v>1542.9374962499996</v>
      </c>
      <c r="BM166" s="3">
        <f t="shared" si="103"/>
        <v>1542.9374962499996</v>
      </c>
      <c r="BN166" s="3">
        <f t="shared" si="103"/>
        <v>1542.9374962499996</v>
      </c>
      <c r="BO166" s="3">
        <f t="shared" si="103"/>
        <v>1542.9374962499996</v>
      </c>
      <c r="BP166" s="3">
        <f t="shared" si="103"/>
        <v>1542.9374962499996</v>
      </c>
      <c r="BQ166" s="3">
        <f t="shared" si="103"/>
        <v>1542.9374962499996</v>
      </c>
      <c r="BR166" s="3">
        <f t="shared" si="103"/>
        <v>1542.9374962499996</v>
      </c>
      <c r="BS166" s="3">
        <f t="shared" si="103"/>
        <v>1542.9374962499996</v>
      </c>
    </row>
    <row r="167" spans="1:71" x14ac:dyDescent="0.35">
      <c r="A167" s="51" t="str">
        <f t="shared" ref="A167:I167" si="108">+A41</f>
        <v>Standard Close</v>
      </c>
      <c r="B167" s="51" t="str">
        <f t="shared" si="108"/>
        <v>NEW-14803.4</v>
      </c>
      <c r="C167" s="51" t="str">
        <f t="shared" si="108"/>
        <v>Base Rates</v>
      </c>
      <c r="D167" s="51" t="str">
        <f t="shared" si="108"/>
        <v>ELECTRIC DELIVERY</v>
      </c>
      <c r="E167" s="51" t="str">
        <f t="shared" si="108"/>
        <v>T</v>
      </c>
      <c r="F167" s="51" t="str">
        <f t="shared" si="108"/>
        <v>NEW-14803</v>
      </c>
      <c r="G167" s="51" t="str">
        <f t="shared" si="108"/>
        <v>open</v>
      </c>
      <c r="H167" s="51" t="str">
        <f t="shared" si="108"/>
        <v>Electric Transmission Plant</v>
      </c>
      <c r="I167" s="51" t="str">
        <f t="shared" si="108"/>
        <v>Transmission Lines</v>
      </c>
      <c r="J167" s="71">
        <v>2.5999999999999999E-2</v>
      </c>
      <c r="K167" s="71">
        <v>2.6100000000000002E-2</v>
      </c>
      <c r="L167" s="16">
        <f t="shared" si="55"/>
        <v>0</v>
      </c>
      <c r="M167" s="16">
        <f t="shared" si="55"/>
        <v>0</v>
      </c>
      <c r="N167" s="16">
        <f t="shared" si="55"/>
        <v>0</v>
      </c>
      <c r="O167" s="16">
        <f t="shared" si="55"/>
        <v>0</v>
      </c>
      <c r="P167" s="16">
        <f t="shared" si="55"/>
        <v>0</v>
      </c>
      <c r="Q167" s="16">
        <f t="shared" si="55"/>
        <v>0</v>
      </c>
      <c r="R167" s="16">
        <f t="shared" ref="R167:W167" si="109">+Q83*$J167/12</f>
        <v>0</v>
      </c>
      <c r="S167" s="16">
        <f t="shared" si="109"/>
        <v>0</v>
      </c>
      <c r="T167" s="16">
        <f t="shared" si="109"/>
        <v>0</v>
      </c>
      <c r="U167" s="16">
        <f t="shared" si="109"/>
        <v>0</v>
      </c>
      <c r="V167" s="16">
        <f t="shared" si="109"/>
        <v>0</v>
      </c>
      <c r="W167" s="16">
        <f t="shared" si="109"/>
        <v>0</v>
      </c>
      <c r="X167" s="16">
        <f t="shared" si="57"/>
        <v>0</v>
      </c>
      <c r="Y167" s="16">
        <f t="shared" si="103"/>
        <v>0</v>
      </c>
      <c r="Z167" s="16">
        <f t="shared" si="103"/>
        <v>0</v>
      </c>
      <c r="AA167" s="16">
        <f t="shared" si="103"/>
        <v>0</v>
      </c>
      <c r="AB167" s="16">
        <f t="shared" si="103"/>
        <v>0</v>
      </c>
      <c r="AC167" s="16">
        <f t="shared" si="103"/>
        <v>0</v>
      </c>
      <c r="AD167" s="16">
        <f t="shared" si="103"/>
        <v>0</v>
      </c>
      <c r="AE167" s="16">
        <f t="shared" si="103"/>
        <v>0</v>
      </c>
      <c r="AF167" s="16">
        <f t="shared" si="103"/>
        <v>0</v>
      </c>
      <c r="AG167" s="16">
        <f t="shared" si="103"/>
        <v>0</v>
      </c>
      <c r="AH167" s="16">
        <f t="shared" si="103"/>
        <v>0</v>
      </c>
      <c r="AI167" s="16">
        <f t="shared" si="103"/>
        <v>0</v>
      </c>
      <c r="AJ167" s="3">
        <f t="shared" si="103"/>
        <v>0</v>
      </c>
      <c r="AK167" s="3">
        <f t="shared" si="103"/>
        <v>0</v>
      </c>
      <c r="AL167" s="3">
        <f t="shared" si="103"/>
        <v>0</v>
      </c>
      <c r="AM167" s="3">
        <f t="shared" si="103"/>
        <v>0</v>
      </c>
      <c r="AN167" s="3">
        <f t="shared" si="103"/>
        <v>0</v>
      </c>
      <c r="AO167" s="3">
        <f t="shared" si="103"/>
        <v>0</v>
      </c>
      <c r="AP167" s="3">
        <f t="shared" si="103"/>
        <v>0</v>
      </c>
      <c r="AQ167" s="3">
        <f t="shared" si="103"/>
        <v>0</v>
      </c>
      <c r="AR167" s="3">
        <f t="shared" si="103"/>
        <v>0</v>
      </c>
      <c r="AS167" s="3">
        <f t="shared" si="103"/>
        <v>0</v>
      </c>
      <c r="AT167" s="3">
        <f t="shared" si="103"/>
        <v>0</v>
      </c>
      <c r="AU167" s="3">
        <f t="shared" si="103"/>
        <v>0</v>
      </c>
      <c r="AV167" s="3">
        <f t="shared" si="103"/>
        <v>1381.8591495000001</v>
      </c>
      <c r="AW167" s="3">
        <f t="shared" si="103"/>
        <v>1381.8591495000001</v>
      </c>
      <c r="AX167" s="3">
        <f t="shared" si="103"/>
        <v>1381.8591495000001</v>
      </c>
      <c r="AY167" s="3">
        <f t="shared" si="103"/>
        <v>1381.8591495000001</v>
      </c>
      <c r="AZ167" s="3">
        <f t="shared" si="103"/>
        <v>1381.8591495000001</v>
      </c>
      <c r="BA167" s="3">
        <f t="shared" si="103"/>
        <v>1381.8591495000001</v>
      </c>
      <c r="BB167" s="3">
        <f t="shared" si="103"/>
        <v>1381.8591495000001</v>
      </c>
      <c r="BC167" s="3">
        <f t="shared" si="103"/>
        <v>1381.8591495000001</v>
      </c>
      <c r="BD167" s="3">
        <f t="shared" si="103"/>
        <v>1381.8591495000001</v>
      </c>
      <c r="BE167" s="3">
        <f t="shared" si="103"/>
        <v>1381.8591495000001</v>
      </c>
      <c r="BF167" s="3">
        <f t="shared" si="103"/>
        <v>1381.8591495000001</v>
      </c>
      <c r="BG167" s="3">
        <f t="shared" si="103"/>
        <v>1381.8591495000001</v>
      </c>
      <c r="BH167" s="3">
        <f t="shared" si="103"/>
        <v>1381.8591495000001</v>
      </c>
      <c r="BI167" s="3">
        <f t="shared" si="103"/>
        <v>1381.8591495000001</v>
      </c>
      <c r="BJ167" s="3">
        <f t="shared" si="103"/>
        <v>1381.8591495000001</v>
      </c>
      <c r="BK167" s="3">
        <f t="shared" si="103"/>
        <v>1381.8591495000001</v>
      </c>
      <c r="BL167" s="3">
        <f t="shared" si="103"/>
        <v>1381.8591495000001</v>
      </c>
      <c r="BM167" s="3">
        <f t="shared" si="103"/>
        <v>1381.8591495000001</v>
      </c>
      <c r="BN167" s="3">
        <f t="shared" si="103"/>
        <v>1381.8591495000001</v>
      </c>
      <c r="BO167" s="3">
        <f t="shared" si="103"/>
        <v>1381.8591495000001</v>
      </c>
      <c r="BP167" s="3">
        <f t="shared" si="103"/>
        <v>1381.8591495000001</v>
      </c>
      <c r="BQ167" s="3">
        <f t="shared" si="103"/>
        <v>1381.8591495000001</v>
      </c>
      <c r="BR167" s="3">
        <f t="shared" si="103"/>
        <v>1381.8591495000001</v>
      </c>
      <c r="BS167" s="3">
        <f t="shared" si="103"/>
        <v>1381.8591495000001</v>
      </c>
    </row>
    <row r="168" spans="1:71" x14ac:dyDescent="0.35">
      <c r="A168" s="51" t="str">
        <f t="shared" ref="A168:I168" si="110">+A42</f>
        <v>Standard Close</v>
      </c>
      <c r="B168" s="51" t="str">
        <f t="shared" si="110"/>
        <v>NEW-14803.5</v>
      </c>
      <c r="C168" s="51" t="str">
        <f t="shared" si="110"/>
        <v>Base Rates</v>
      </c>
      <c r="D168" s="51" t="str">
        <f t="shared" si="110"/>
        <v>ED-Transmission-Line-69 kV</v>
      </c>
      <c r="E168" s="51" t="str">
        <f t="shared" si="110"/>
        <v>T</v>
      </c>
      <c r="F168" s="51" t="str">
        <f t="shared" si="110"/>
        <v>NEW-14803</v>
      </c>
      <c r="G168" s="51" t="str">
        <f t="shared" si="110"/>
        <v>open</v>
      </c>
      <c r="H168" s="51" t="str">
        <f t="shared" si="110"/>
        <v>Electric Transmission Plant</v>
      </c>
      <c r="I168" s="51" t="str">
        <f t="shared" si="110"/>
        <v>Transmission Lines</v>
      </c>
      <c r="J168" s="71">
        <v>2.5999999999999999E-2</v>
      </c>
      <c r="K168" s="71">
        <v>2.6100000000000002E-2</v>
      </c>
      <c r="L168" s="16">
        <f t="shared" si="55"/>
        <v>0</v>
      </c>
      <c r="M168" s="16">
        <f t="shared" si="55"/>
        <v>0</v>
      </c>
      <c r="N168" s="16">
        <f t="shared" si="55"/>
        <v>0</v>
      </c>
      <c r="O168" s="16">
        <f t="shared" si="55"/>
        <v>0</v>
      </c>
      <c r="P168" s="16">
        <f t="shared" si="55"/>
        <v>0</v>
      </c>
      <c r="Q168" s="16">
        <f t="shared" si="55"/>
        <v>0</v>
      </c>
      <c r="R168" s="16">
        <f t="shared" ref="R168:W168" si="111">+Q84*$J168/12</f>
        <v>0</v>
      </c>
      <c r="S168" s="16">
        <f t="shared" si="111"/>
        <v>0</v>
      </c>
      <c r="T168" s="16">
        <f t="shared" si="111"/>
        <v>0</v>
      </c>
      <c r="U168" s="16">
        <f t="shared" si="111"/>
        <v>0</v>
      </c>
      <c r="V168" s="16">
        <f t="shared" si="111"/>
        <v>0</v>
      </c>
      <c r="W168" s="16">
        <f t="shared" si="111"/>
        <v>0</v>
      </c>
      <c r="X168" s="16">
        <f t="shared" si="57"/>
        <v>0</v>
      </c>
      <c r="Y168" s="16">
        <f t="shared" si="103"/>
        <v>0</v>
      </c>
      <c r="Z168" s="16">
        <f t="shared" si="103"/>
        <v>0</v>
      </c>
      <c r="AA168" s="16">
        <f t="shared" si="103"/>
        <v>0</v>
      </c>
      <c r="AB168" s="16">
        <f t="shared" si="103"/>
        <v>0</v>
      </c>
      <c r="AC168" s="16">
        <f t="shared" si="103"/>
        <v>0</v>
      </c>
      <c r="AD168" s="16">
        <f t="shared" si="103"/>
        <v>0</v>
      </c>
      <c r="AE168" s="16">
        <f t="shared" si="103"/>
        <v>0</v>
      </c>
      <c r="AF168" s="16">
        <f t="shared" si="103"/>
        <v>0</v>
      </c>
      <c r="AG168" s="16">
        <f t="shared" si="103"/>
        <v>0</v>
      </c>
      <c r="AH168" s="16">
        <f t="shared" si="103"/>
        <v>0</v>
      </c>
      <c r="AI168" s="16">
        <f t="shared" si="103"/>
        <v>0</v>
      </c>
      <c r="AJ168" s="3">
        <f t="shared" si="103"/>
        <v>1695.3627577499999</v>
      </c>
      <c r="AK168" s="3">
        <f t="shared" si="103"/>
        <v>1731.8222827499997</v>
      </c>
      <c r="AL168" s="3">
        <f t="shared" si="103"/>
        <v>1768.2818077499999</v>
      </c>
      <c r="AM168" s="3">
        <f t="shared" si="103"/>
        <v>1804.7413327499999</v>
      </c>
      <c r="AN168" s="3">
        <f t="shared" si="103"/>
        <v>1841.2008577499998</v>
      </c>
      <c r="AO168" s="3">
        <f t="shared" si="103"/>
        <v>1877.6603827500001</v>
      </c>
      <c r="AP168" s="3">
        <f t="shared" si="103"/>
        <v>1914.1199077499998</v>
      </c>
      <c r="AQ168" s="3">
        <f t="shared" si="103"/>
        <v>1950.5794327499998</v>
      </c>
      <c r="AR168" s="3">
        <f t="shared" si="103"/>
        <v>1987.03895775</v>
      </c>
      <c r="AS168" s="3">
        <f t="shared" si="103"/>
        <v>2023.49848275</v>
      </c>
      <c r="AT168" s="3">
        <f t="shared" si="103"/>
        <v>2059.95800775</v>
      </c>
      <c r="AU168" s="3">
        <f t="shared" si="103"/>
        <v>2096.4175327500002</v>
      </c>
      <c r="AV168" s="3">
        <f t="shared" si="103"/>
        <v>2132.8770577499999</v>
      </c>
      <c r="AW168" s="3">
        <f t="shared" si="103"/>
        <v>2132.8770577499999</v>
      </c>
      <c r="AX168" s="3">
        <f t="shared" si="103"/>
        <v>2132.8770577499999</v>
      </c>
      <c r="AY168" s="3">
        <f t="shared" si="103"/>
        <v>2132.8770577499999</v>
      </c>
      <c r="AZ168" s="3">
        <f t="shared" si="103"/>
        <v>2132.8770577499999</v>
      </c>
      <c r="BA168" s="3">
        <f t="shared" si="103"/>
        <v>2132.8770577499999</v>
      </c>
      <c r="BB168" s="3">
        <f t="shared" si="103"/>
        <v>2132.8770577499999</v>
      </c>
      <c r="BC168" s="3">
        <f t="shared" si="103"/>
        <v>2132.8770577499999</v>
      </c>
      <c r="BD168" s="3">
        <f t="shared" si="103"/>
        <v>2132.8770577499999</v>
      </c>
      <c r="BE168" s="3">
        <f t="shared" si="103"/>
        <v>2132.8770577499999</v>
      </c>
      <c r="BF168" s="3">
        <f t="shared" si="103"/>
        <v>2132.8770577499999</v>
      </c>
      <c r="BG168" s="3">
        <f t="shared" si="103"/>
        <v>2132.8770577499999</v>
      </c>
      <c r="BH168" s="3">
        <f t="shared" si="103"/>
        <v>2132.8770577499999</v>
      </c>
      <c r="BI168" s="3">
        <f t="shared" si="103"/>
        <v>2132.8770577499999</v>
      </c>
      <c r="BJ168" s="3">
        <f t="shared" si="103"/>
        <v>2132.8770577499999</v>
      </c>
      <c r="BK168" s="3">
        <f t="shared" si="103"/>
        <v>2132.8770577499999</v>
      </c>
      <c r="BL168" s="3">
        <f t="shared" si="103"/>
        <v>2132.8770577499999</v>
      </c>
      <c r="BM168" s="3">
        <f t="shared" si="103"/>
        <v>2132.8770577499999</v>
      </c>
      <c r="BN168" s="3">
        <f t="shared" si="103"/>
        <v>2132.8770577499999</v>
      </c>
      <c r="BO168" s="3">
        <f t="shared" si="103"/>
        <v>2132.8770577499999</v>
      </c>
      <c r="BP168" s="3">
        <f t="shared" si="103"/>
        <v>2132.8770577499999</v>
      </c>
      <c r="BQ168" s="3">
        <f t="shared" si="103"/>
        <v>2132.8770577499999</v>
      </c>
      <c r="BR168" s="3">
        <f t="shared" si="103"/>
        <v>2132.8770577499999</v>
      </c>
      <c r="BS168" s="3">
        <f t="shared" si="103"/>
        <v>2132.8770577499999</v>
      </c>
    </row>
    <row r="169" spans="1:71" x14ac:dyDescent="0.35">
      <c r="A169" s="51" t="str">
        <f t="shared" ref="A169:I169" si="112">+A43</f>
        <v>Standard Close</v>
      </c>
      <c r="B169" s="51" t="str">
        <f t="shared" si="112"/>
        <v>NEW-15838.1</v>
      </c>
      <c r="C169" s="51" t="str">
        <f t="shared" si="112"/>
        <v>Base Rates</v>
      </c>
      <c r="D169" s="51" t="str">
        <f t="shared" si="112"/>
        <v/>
      </c>
      <c r="E169" s="51" t="str">
        <f t="shared" si="112"/>
        <v>D</v>
      </c>
      <c r="F169" s="51" t="str">
        <f t="shared" si="112"/>
        <v>NEW-15838</v>
      </c>
      <c r="G169" s="51" t="str">
        <f t="shared" si="112"/>
        <v>open</v>
      </c>
      <c r="H169" s="51" t="str">
        <f t="shared" si="112"/>
        <v>Electric Distribution Plant</v>
      </c>
      <c r="I169" s="51" t="str">
        <f t="shared" si="112"/>
        <v>Distribution Substation</v>
      </c>
      <c r="J169" s="71">
        <v>3.2000000000000001E-2</v>
      </c>
      <c r="K169" s="71">
        <v>3.6799999999999999E-2</v>
      </c>
      <c r="L169" s="16">
        <f t="shared" si="55"/>
        <v>0</v>
      </c>
      <c r="M169" s="16">
        <f t="shared" si="55"/>
        <v>0</v>
      </c>
      <c r="N169" s="16">
        <f t="shared" si="55"/>
        <v>0</v>
      </c>
      <c r="O169" s="16">
        <f t="shared" si="55"/>
        <v>0</v>
      </c>
      <c r="P169" s="16">
        <f t="shared" si="55"/>
        <v>0</v>
      </c>
      <c r="Q169" s="16">
        <f t="shared" si="55"/>
        <v>0</v>
      </c>
      <c r="R169" s="16">
        <f t="shared" ref="R169:W169" si="113">+Q85*$J169/12</f>
        <v>0</v>
      </c>
      <c r="S169" s="16">
        <f t="shared" si="113"/>
        <v>0</v>
      </c>
      <c r="T169" s="16">
        <f t="shared" si="113"/>
        <v>0</v>
      </c>
      <c r="U169" s="16">
        <f t="shared" si="113"/>
        <v>0</v>
      </c>
      <c r="V169" s="16">
        <f t="shared" si="113"/>
        <v>0</v>
      </c>
      <c r="W169" s="16">
        <f t="shared" si="113"/>
        <v>0</v>
      </c>
      <c r="X169" s="16">
        <f t="shared" si="57"/>
        <v>0</v>
      </c>
      <c r="Y169" s="16">
        <f t="shared" si="103"/>
        <v>0</v>
      </c>
      <c r="Z169" s="16">
        <f t="shared" si="103"/>
        <v>0</v>
      </c>
      <c r="AA169" s="16">
        <f t="shared" si="103"/>
        <v>0</v>
      </c>
      <c r="AB169" s="16">
        <f t="shared" si="103"/>
        <v>0</v>
      </c>
      <c r="AC169" s="16">
        <f t="shared" si="103"/>
        <v>0</v>
      </c>
      <c r="AD169" s="16">
        <f t="shared" si="103"/>
        <v>0</v>
      </c>
      <c r="AE169" s="16">
        <f t="shared" si="103"/>
        <v>0</v>
      </c>
      <c r="AF169" s="16">
        <f t="shared" si="103"/>
        <v>0</v>
      </c>
      <c r="AG169" s="16">
        <f t="shared" si="103"/>
        <v>0</v>
      </c>
      <c r="AH169" s="16">
        <f t="shared" si="103"/>
        <v>0</v>
      </c>
      <c r="AI169" s="16">
        <f t="shared" si="103"/>
        <v>0</v>
      </c>
      <c r="AJ169" s="3">
        <f t="shared" si="103"/>
        <v>0</v>
      </c>
      <c r="AK169" s="3">
        <f t="shared" si="103"/>
        <v>0</v>
      </c>
      <c r="AL169" s="3">
        <f t="shared" si="103"/>
        <v>0</v>
      </c>
      <c r="AM169" s="3">
        <f t="shared" si="103"/>
        <v>0</v>
      </c>
      <c r="AN169" s="3">
        <f t="shared" si="103"/>
        <v>0</v>
      </c>
      <c r="AO169" s="3">
        <f t="shared" si="103"/>
        <v>0</v>
      </c>
      <c r="AP169" s="3">
        <f t="shared" si="103"/>
        <v>0</v>
      </c>
      <c r="AQ169" s="3">
        <f t="shared" si="103"/>
        <v>0</v>
      </c>
      <c r="AR169" s="3">
        <f t="shared" si="103"/>
        <v>0</v>
      </c>
      <c r="AS169" s="3">
        <f t="shared" si="103"/>
        <v>0</v>
      </c>
      <c r="AT169" s="3">
        <f t="shared" ref="Y169:BS174" si="114">+AS85*$K169/12</f>
        <v>0</v>
      </c>
      <c r="AU169" s="3">
        <f t="shared" si="114"/>
        <v>0</v>
      </c>
      <c r="AV169" s="3">
        <f t="shared" si="114"/>
        <v>0</v>
      </c>
      <c r="AW169" s="3">
        <f t="shared" si="114"/>
        <v>5637.2924866666681</v>
      </c>
      <c r="AX169" s="3">
        <f t="shared" si="114"/>
        <v>5637.2924866666681</v>
      </c>
      <c r="AY169" s="3">
        <f t="shared" si="114"/>
        <v>5637.2924866666681</v>
      </c>
      <c r="AZ169" s="3">
        <f t="shared" si="114"/>
        <v>5637.2924866666681</v>
      </c>
      <c r="BA169" s="3">
        <f t="shared" si="114"/>
        <v>5637.2924866666681</v>
      </c>
      <c r="BB169" s="3">
        <f t="shared" si="114"/>
        <v>5637.2924866666681</v>
      </c>
      <c r="BC169" s="3">
        <f t="shared" si="114"/>
        <v>5637.2924866666681</v>
      </c>
      <c r="BD169" s="3">
        <f t="shared" si="114"/>
        <v>5637.2924866666681</v>
      </c>
      <c r="BE169" s="3">
        <f t="shared" si="114"/>
        <v>5637.2924866666681</v>
      </c>
      <c r="BF169" s="3">
        <f t="shared" si="114"/>
        <v>5637.2924866666681</v>
      </c>
      <c r="BG169" s="3">
        <f t="shared" si="114"/>
        <v>5637.2924866666681</v>
      </c>
      <c r="BH169" s="3">
        <f t="shared" si="114"/>
        <v>5637.2924866666681</v>
      </c>
      <c r="BI169" s="3">
        <f t="shared" si="114"/>
        <v>5637.2924866666681</v>
      </c>
      <c r="BJ169" s="3">
        <f t="shared" si="114"/>
        <v>5637.2924866666681</v>
      </c>
      <c r="BK169" s="3">
        <f t="shared" si="114"/>
        <v>5637.2924866666681</v>
      </c>
      <c r="BL169" s="3">
        <f t="shared" si="114"/>
        <v>5637.2924866666681</v>
      </c>
      <c r="BM169" s="3">
        <f t="shared" si="114"/>
        <v>5637.2924866666681</v>
      </c>
      <c r="BN169" s="3">
        <f t="shared" si="114"/>
        <v>5637.2924866666681</v>
      </c>
      <c r="BO169" s="3">
        <f t="shared" si="114"/>
        <v>5637.2924866666681</v>
      </c>
      <c r="BP169" s="3">
        <f t="shared" si="114"/>
        <v>5637.2924866666681</v>
      </c>
      <c r="BQ169" s="3">
        <f t="shared" si="114"/>
        <v>5637.2924866666681</v>
      </c>
      <c r="BR169" s="3">
        <f t="shared" si="114"/>
        <v>5637.2924866666681</v>
      </c>
      <c r="BS169" s="3">
        <f t="shared" si="114"/>
        <v>5637.2924866666681</v>
      </c>
    </row>
    <row r="170" spans="1:71" x14ac:dyDescent="0.35">
      <c r="A170" s="51" t="str">
        <f t="shared" ref="A170:I170" si="115">+A44</f>
        <v>Standard Close</v>
      </c>
      <c r="B170" s="51" t="str">
        <f t="shared" si="115"/>
        <v>NEW-15838.2</v>
      </c>
      <c r="C170" s="51" t="str">
        <f t="shared" si="115"/>
        <v>Base Rates</v>
      </c>
      <c r="D170" s="51" t="str">
        <f t="shared" si="115"/>
        <v>ELECTRIC DELIVERY</v>
      </c>
      <c r="E170" s="51" t="str">
        <f t="shared" si="115"/>
        <v>T</v>
      </c>
      <c r="F170" s="51" t="str">
        <f t="shared" si="115"/>
        <v>NEW-15838</v>
      </c>
      <c r="G170" s="51" t="str">
        <f t="shared" si="115"/>
        <v>open</v>
      </c>
      <c r="H170" s="51" t="str">
        <f t="shared" si="115"/>
        <v>Electric Transmission Plant</v>
      </c>
      <c r="I170" s="51" t="str">
        <f t="shared" si="115"/>
        <v>Transmission Lines</v>
      </c>
      <c r="J170" s="71">
        <v>2.5999999999999999E-2</v>
      </c>
      <c r="K170" s="71">
        <v>2.6100000000000002E-2</v>
      </c>
      <c r="L170" s="16">
        <f t="shared" si="55"/>
        <v>0</v>
      </c>
      <c r="M170" s="16">
        <f t="shared" si="55"/>
        <v>0</v>
      </c>
      <c r="N170" s="16">
        <f t="shared" si="55"/>
        <v>0</v>
      </c>
      <c r="O170" s="16">
        <f t="shared" si="55"/>
        <v>0</v>
      </c>
      <c r="P170" s="16">
        <f t="shared" si="55"/>
        <v>0</v>
      </c>
      <c r="Q170" s="16">
        <f t="shared" si="55"/>
        <v>0</v>
      </c>
      <c r="R170" s="16">
        <f t="shared" ref="R170:W170" si="116">+Q86*$J170/12</f>
        <v>0</v>
      </c>
      <c r="S170" s="16">
        <f t="shared" si="116"/>
        <v>0</v>
      </c>
      <c r="T170" s="16">
        <f t="shared" si="116"/>
        <v>0</v>
      </c>
      <c r="U170" s="16">
        <f t="shared" si="116"/>
        <v>0</v>
      </c>
      <c r="V170" s="16">
        <f t="shared" si="116"/>
        <v>0</v>
      </c>
      <c r="W170" s="16">
        <f t="shared" si="116"/>
        <v>0</v>
      </c>
      <c r="X170" s="16">
        <f t="shared" si="57"/>
        <v>0</v>
      </c>
      <c r="Y170" s="16">
        <f t="shared" si="114"/>
        <v>0</v>
      </c>
      <c r="Z170" s="16">
        <f t="shared" si="114"/>
        <v>0</v>
      </c>
      <c r="AA170" s="16">
        <f t="shared" si="114"/>
        <v>0</v>
      </c>
      <c r="AB170" s="16">
        <f t="shared" si="114"/>
        <v>0</v>
      </c>
      <c r="AC170" s="16">
        <f t="shared" si="114"/>
        <v>0</v>
      </c>
      <c r="AD170" s="16">
        <f t="shared" si="114"/>
        <v>0</v>
      </c>
      <c r="AE170" s="16">
        <f t="shared" si="114"/>
        <v>0</v>
      </c>
      <c r="AF170" s="16">
        <f t="shared" si="114"/>
        <v>0</v>
      </c>
      <c r="AG170" s="16">
        <f t="shared" si="114"/>
        <v>0</v>
      </c>
      <c r="AH170" s="16">
        <f t="shared" si="114"/>
        <v>0</v>
      </c>
      <c r="AI170" s="16">
        <f t="shared" si="114"/>
        <v>0</v>
      </c>
      <c r="AJ170" s="3">
        <f t="shared" si="114"/>
        <v>0</v>
      </c>
      <c r="AK170" s="3">
        <f t="shared" si="114"/>
        <v>0</v>
      </c>
      <c r="AL170" s="3">
        <f t="shared" si="114"/>
        <v>0</v>
      </c>
      <c r="AM170" s="3">
        <f t="shared" si="114"/>
        <v>0</v>
      </c>
      <c r="AN170" s="3">
        <f t="shared" si="114"/>
        <v>0</v>
      </c>
      <c r="AO170" s="3">
        <f t="shared" si="114"/>
        <v>0</v>
      </c>
      <c r="AP170" s="3">
        <f t="shared" si="114"/>
        <v>0</v>
      </c>
      <c r="AQ170" s="3">
        <f t="shared" si="114"/>
        <v>0</v>
      </c>
      <c r="AR170" s="3">
        <f t="shared" si="114"/>
        <v>0</v>
      </c>
      <c r="AS170" s="3">
        <f t="shared" si="114"/>
        <v>0</v>
      </c>
      <c r="AT170" s="3">
        <f t="shared" si="114"/>
        <v>0</v>
      </c>
      <c r="AU170" s="3">
        <f t="shared" si="114"/>
        <v>0</v>
      </c>
      <c r="AV170" s="3">
        <f t="shared" si="114"/>
        <v>0</v>
      </c>
      <c r="AW170" s="3">
        <f t="shared" si="114"/>
        <v>2283.8571187500002</v>
      </c>
      <c r="AX170" s="3">
        <f t="shared" si="114"/>
        <v>2283.8571187500002</v>
      </c>
      <c r="AY170" s="3">
        <f t="shared" si="114"/>
        <v>2283.8571187500002</v>
      </c>
      <c r="AZ170" s="3">
        <f t="shared" si="114"/>
        <v>2283.8571187500002</v>
      </c>
      <c r="BA170" s="3">
        <f t="shared" si="114"/>
        <v>2283.8571187500002</v>
      </c>
      <c r="BB170" s="3">
        <f t="shared" si="114"/>
        <v>2283.8571187500002</v>
      </c>
      <c r="BC170" s="3">
        <f t="shared" si="114"/>
        <v>2283.8571187500002</v>
      </c>
      <c r="BD170" s="3">
        <f t="shared" si="114"/>
        <v>2283.8571187500002</v>
      </c>
      <c r="BE170" s="3">
        <f t="shared" si="114"/>
        <v>2283.8571187500002</v>
      </c>
      <c r="BF170" s="3">
        <f t="shared" si="114"/>
        <v>2283.8571187500002</v>
      </c>
      <c r="BG170" s="3">
        <f t="shared" si="114"/>
        <v>2283.8571187500002</v>
      </c>
      <c r="BH170" s="3">
        <f t="shared" si="114"/>
        <v>2283.8571187500002</v>
      </c>
      <c r="BI170" s="3">
        <f t="shared" si="114"/>
        <v>2283.8571187500002</v>
      </c>
      <c r="BJ170" s="3">
        <f t="shared" si="114"/>
        <v>2283.8571187500002</v>
      </c>
      <c r="BK170" s="3">
        <f t="shared" si="114"/>
        <v>2283.8571187500002</v>
      </c>
      <c r="BL170" s="3">
        <f t="shared" si="114"/>
        <v>2283.8571187500002</v>
      </c>
      <c r="BM170" s="3">
        <f t="shared" si="114"/>
        <v>2283.8571187500002</v>
      </c>
      <c r="BN170" s="3">
        <f t="shared" si="114"/>
        <v>2283.8571187500002</v>
      </c>
      <c r="BO170" s="3">
        <f t="shared" si="114"/>
        <v>2283.8571187500002</v>
      </c>
      <c r="BP170" s="3">
        <f t="shared" si="114"/>
        <v>2283.8571187500002</v>
      </c>
      <c r="BQ170" s="3">
        <f t="shared" si="114"/>
        <v>2283.8571187500002</v>
      </c>
      <c r="BR170" s="3">
        <f t="shared" si="114"/>
        <v>2283.8571187500002</v>
      </c>
      <c r="BS170" s="3">
        <f t="shared" si="114"/>
        <v>2283.8571187500002</v>
      </c>
    </row>
    <row r="171" spans="1:71" x14ac:dyDescent="0.35">
      <c r="A171" s="51" t="str">
        <f t="shared" ref="A171:I171" si="117">+A45</f>
        <v>Standard Close</v>
      </c>
      <c r="B171" s="51" t="str">
        <f t="shared" si="117"/>
        <v>NEW-15838.3</v>
      </c>
      <c r="C171" s="51" t="str">
        <f t="shared" si="117"/>
        <v>Base Rates</v>
      </c>
      <c r="D171" s="51" t="str">
        <f t="shared" si="117"/>
        <v>ELECTRIC DELIVERY</v>
      </c>
      <c r="E171" s="51" t="str">
        <f t="shared" si="117"/>
        <v>T</v>
      </c>
      <c r="F171" s="51" t="str">
        <f t="shared" si="117"/>
        <v>NEW-15838</v>
      </c>
      <c r="G171" s="51" t="str">
        <f t="shared" si="117"/>
        <v>open</v>
      </c>
      <c r="H171" s="51" t="str">
        <f t="shared" si="117"/>
        <v>Electric Transmission Plant</v>
      </c>
      <c r="I171" s="51" t="str">
        <f t="shared" si="117"/>
        <v>Transmission Lines</v>
      </c>
      <c r="J171" s="71">
        <v>2.5999999999999999E-2</v>
      </c>
      <c r="K171" s="71">
        <v>2.6100000000000002E-2</v>
      </c>
      <c r="L171" s="16">
        <f t="shared" si="55"/>
        <v>0</v>
      </c>
      <c r="M171" s="16">
        <f t="shared" si="55"/>
        <v>0</v>
      </c>
      <c r="N171" s="16">
        <f t="shared" si="55"/>
        <v>0</v>
      </c>
      <c r="O171" s="16">
        <f t="shared" si="55"/>
        <v>0</v>
      </c>
      <c r="P171" s="16">
        <f t="shared" si="55"/>
        <v>0</v>
      </c>
      <c r="Q171" s="16">
        <f t="shared" si="55"/>
        <v>0</v>
      </c>
      <c r="R171" s="16">
        <f t="shared" ref="R171:W171" si="118">+Q87*$J171/12</f>
        <v>0</v>
      </c>
      <c r="S171" s="16">
        <f t="shared" si="118"/>
        <v>0</v>
      </c>
      <c r="T171" s="16">
        <f t="shared" si="118"/>
        <v>0</v>
      </c>
      <c r="U171" s="16">
        <f t="shared" si="118"/>
        <v>0</v>
      </c>
      <c r="V171" s="16">
        <f t="shared" si="118"/>
        <v>0</v>
      </c>
      <c r="W171" s="16">
        <f t="shared" si="118"/>
        <v>0</v>
      </c>
      <c r="X171" s="16">
        <f t="shared" si="57"/>
        <v>0</v>
      </c>
      <c r="Y171" s="16">
        <f t="shared" si="114"/>
        <v>0</v>
      </c>
      <c r="Z171" s="16">
        <f t="shared" si="114"/>
        <v>0</v>
      </c>
      <c r="AA171" s="16">
        <f t="shared" si="114"/>
        <v>0</v>
      </c>
      <c r="AB171" s="16">
        <f t="shared" si="114"/>
        <v>0</v>
      </c>
      <c r="AC171" s="16">
        <f t="shared" si="114"/>
        <v>0</v>
      </c>
      <c r="AD171" s="16">
        <f t="shared" si="114"/>
        <v>0</v>
      </c>
      <c r="AE171" s="16">
        <f t="shared" si="114"/>
        <v>0</v>
      </c>
      <c r="AF171" s="16">
        <f t="shared" si="114"/>
        <v>0</v>
      </c>
      <c r="AG171" s="16">
        <f t="shared" si="114"/>
        <v>0</v>
      </c>
      <c r="AH171" s="16">
        <f t="shared" si="114"/>
        <v>0</v>
      </c>
      <c r="AI171" s="16">
        <f t="shared" si="114"/>
        <v>0</v>
      </c>
      <c r="AJ171" s="3">
        <f t="shared" si="114"/>
        <v>0</v>
      </c>
      <c r="AK171" s="3">
        <f t="shared" si="114"/>
        <v>0</v>
      </c>
      <c r="AL171" s="3">
        <f t="shared" si="114"/>
        <v>0</v>
      </c>
      <c r="AM171" s="3">
        <f t="shared" si="114"/>
        <v>0</v>
      </c>
      <c r="AN171" s="3">
        <f t="shared" si="114"/>
        <v>0</v>
      </c>
      <c r="AO171" s="3">
        <f t="shared" si="114"/>
        <v>0</v>
      </c>
      <c r="AP171" s="3">
        <f t="shared" si="114"/>
        <v>0</v>
      </c>
      <c r="AQ171" s="3">
        <f t="shared" si="114"/>
        <v>0</v>
      </c>
      <c r="AR171" s="3">
        <f t="shared" si="114"/>
        <v>0</v>
      </c>
      <c r="AS171" s="3">
        <f t="shared" si="114"/>
        <v>0</v>
      </c>
      <c r="AT171" s="3">
        <f t="shared" si="114"/>
        <v>0</v>
      </c>
      <c r="AU171" s="3">
        <f t="shared" si="114"/>
        <v>0</v>
      </c>
      <c r="AV171" s="3">
        <f t="shared" si="114"/>
        <v>0</v>
      </c>
      <c r="AW171" s="3">
        <f t="shared" si="114"/>
        <v>5709.463718250001</v>
      </c>
      <c r="AX171" s="3">
        <f t="shared" si="114"/>
        <v>5709.463718250001</v>
      </c>
      <c r="AY171" s="3">
        <f t="shared" si="114"/>
        <v>5709.463718250001</v>
      </c>
      <c r="AZ171" s="3">
        <f t="shared" si="114"/>
        <v>5709.463718250001</v>
      </c>
      <c r="BA171" s="3">
        <f t="shared" si="114"/>
        <v>5709.463718250001</v>
      </c>
      <c r="BB171" s="3">
        <f t="shared" si="114"/>
        <v>5709.463718250001</v>
      </c>
      <c r="BC171" s="3">
        <f t="shared" si="114"/>
        <v>5709.463718250001</v>
      </c>
      <c r="BD171" s="3">
        <f t="shared" si="114"/>
        <v>5709.463718250001</v>
      </c>
      <c r="BE171" s="3">
        <f t="shared" si="114"/>
        <v>5709.463718250001</v>
      </c>
      <c r="BF171" s="3">
        <f t="shared" si="114"/>
        <v>5709.463718250001</v>
      </c>
      <c r="BG171" s="3">
        <f t="shared" si="114"/>
        <v>5709.463718250001</v>
      </c>
      <c r="BH171" s="3">
        <f t="shared" si="114"/>
        <v>5709.463718250001</v>
      </c>
      <c r="BI171" s="3">
        <f t="shared" si="114"/>
        <v>5709.463718250001</v>
      </c>
      <c r="BJ171" s="3">
        <f t="shared" si="114"/>
        <v>5709.463718250001</v>
      </c>
      <c r="BK171" s="3">
        <f t="shared" si="114"/>
        <v>5709.463718250001</v>
      </c>
      <c r="BL171" s="3">
        <f t="shared" si="114"/>
        <v>5709.463718250001</v>
      </c>
      <c r="BM171" s="3">
        <f t="shared" si="114"/>
        <v>5709.463718250001</v>
      </c>
      <c r="BN171" s="3">
        <f t="shared" si="114"/>
        <v>5709.463718250001</v>
      </c>
      <c r="BO171" s="3">
        <f t="shared" si="114"/>
        <v>5709.463718250001</v>
      </c>
      <c r="BP171" s="3">
        <f t="shared" si="114"/>
        <v>5709.463718250001</v>
      </c>
      <c r="BQ171" s="3">
        <f t="shared" si="114"/>
        <v>5709.463718250001</v>
      </c>
      <c r="BR171" s="3">
        <f t="shared" si="114"/>
        <v>5709.463718250001</v>
      </c>
      <c r="BS171" s="3">
        <f t="shared" si="114"/>
        <v>5709.463718250001</v>
      </c>
    </row>
    <row r="172" spans="1:71" x14ac:dyDescent="0.35">
      <c r="A172" s="51" t="str">
        <f t="shared" ref="A172:I172" si="119">+A46</f>
        <v>Standard Close</v>
      </c>
      <c r="B172" s="51" t="str">
        <f t="shared" si="119"/>
        <v>NEW-15838.4</v>
      </c>
      <c r="C172" s="51" t="str">
        <f t="shared" si="119"/>
        <v>Base Rates</v>
      </c>
      <c r="D172" s="51" t="str">
        <f t="shared" si="119"/>
        <v/>
      </c>
      <c r="E172" s="51" t="str">
        <f t="shared" si="119"/>
        <v>T</v>
      </c>
      <c r="F172" s="51" t="str">
        <f t="shared" si="119"/>
        <v>NEW-15838</v>
      </c>
      <c r="G172" s="51" t="str">
        <f t="shared" si="119"/>
        <v>open</v>
      </c>
      <c r="H172" s="51" t="str">
        <f t="shared" si="119"/>
        <v>Electric Transmission Plant</v>
      </c>
      <c r="I172" s="51" t="str">
        <f t="shared" si="119"/>
        <v>Transmission Lines</v>
      </c>
      <c r="J172" s="71">
        <v>2.5999999999999999E-2</v>
      </c>
      <c r="K172" s="71">
        <v>2.6100000000000002E-2</v>
      </c>
      <c r="L172" s="16">
        <f t="shared" si="55"/>
        <v>0</v>
      </c>
      <c r="M172" s="16">
        <f t="shared" si="55"/>
        <v>0</v>
      </c>
      <c r="N172" s="16">
        <f t="shared" si="55"/>
        <v>0</v>
      </c>
      <c r="O172" s="16">
        <f t="shared" si="55"/>
        <v>0</v>
      </c>
      <c r="P172" s="16">
        <f t="shared" si="55"/>
        <v>0</v>
      </c>
      <c r="Q172" s="16">
        <f t="shared" si="55"/>
        <v>0</v>
      </c>
      <c r="R172" s="16">
        <f t="shared" ref="R172:W172" si="120">+Q88*$J172/12</f>
        <v>0</v>
      </c>
      <c r="S172" s="16">
        <f t="shared" si="120"/>
        <v>0</v>
      </c>
      <c r="T172" s="16">
        <f t="shared" si="120"/>
        <v>0</v>
      </c>
      <c r="U172" s="16">
        <f t="shared" si="120"/>
        <v>0</v>
      </c>
      <c r="V172" s="16">
        <f t="shared" si="120"/>
        <v>0</v>
      </c>
      <c r="W172" s="16">
        <f t="shared" si="120"/>
        <v>0</v>
      </c>
      <c r="X172" s="16">
        <f t="shared" si="57"/>
        <v>0</v>
      </c>
      <c r="Y172" s="16">
        <f t="shared" si="114"/>
        <v>0</v>
      </c>
      <c r="Z172" s="16">
        <f t="shared" si="114"/>
        <v>0</v>
      </c>
      <c r="AA172" s="16">
        <f t="shared" si="114"/>
        <v>0</v>
      </c>
      <c r="AB172" s="16">
        <f t="shared" si="114"/>
        <v>0</v>
      </c>
      <c r="AC172" s="16">
        <f t="shared" si="114"/>
        <v>0</v>
      </c>
      <c r="AD172" s="16">
        <f t="shared" si="114"/>
        <v>0</v>
      </c>
      <c r="AE172" s="16">
        <f t="shared" si="114"/>
        <v>0</v>
      </c>
      <c r="AF172" s="16">
        <f t="shared" si="114"/>
        <v>0</v>
      </c>
      <c r="AG172" s="16">
        <f t="shared" si="114"/>
        <v>0</v>
      </c>
      <c r="AH172" s="16">
        <f t="shared" si="114"/>
        <v>0</v>
      </c>
      <c r="AI172" s="16">
        <f t="shared" si="114"/>
        <v>0</v>
      </c>
      <c r="AJ172" s="3">
        <f t="shared" si="114"/>
        <v>0</v>
      </c>
      <c r="AK172" s="3">
        <f t="shared" si="114"/>
        <v>0</v>
      </c>
      <c r="AL172" s="3">
        <f t="shared" si="114"/>
        <v>0</v>
      </c>
      <c r="AM172" s="3">
        <f t="shared" si="114"/>
        <v>0</v>
      </c>
      <c r="AN172" s="3">
        <f t="shared" si="114"/>
        <v>0</v>
      </c>
      <c r="AO172" s="3">
        <f t="shared" si="114"/>
        <v>0</v>
      </c>
      <c r="AP172" s="3">
        <f t="shared" si="114"/>
        <v>0</v>
      </c>
      <c r="AQ172" s="3">
        <f t="shared" si="114"/>
        <v>0</v>
      </c>
      <c r="AR172" s="3">
        <f t="shared" si="114"/>
        <v>0</v>
      </c>
      <c r="AS172" s="3">
        <f t="shared" si="114"/>
        <v>0</v>
      </c>
      <c r="AT172" s="3">
        <f t="shared" si="114"/>
        <v>0</v>
      </c>
      <c r="AU172" s="3">
        <f t="shared" si="114"/>
        <v>0</v>
      </c>
      <c r="AV172" s="3">
        <f t="shared" si="114"/>
        <v>0</v>
      </c>
      <c r="AW172" s="3">
        <f t="shared" si="114"/>
        <v>28548.381731250003</v>
      </c>
      <c r="AX172" s="3">
        <f t="shared" si="114"/>
        <v>28548.381731250003</v>
      </c>
      <c r="AY172" s="3">
        <f t="shared" si="114"/>
        <v>28548.381731250003</v>
      </c>
      <c r="AZ172" s="3">
        <f t="shared" si="114"/>
        <v>28548.381731250003</v>
      </c>
      <c r="BA172" s="3">
        <f t="shared" si="114"/>
        <v>28548.381731250003</v>
      </c>
      <c r="BB172" s="3">
        <f t="shared" si="114"/>
        <v>28548.381731250003</v>
      </c>
      <c r="BC172" s="3">
        <f t="shared" si="114"/>
        <v>28548.381731250003</v>
      </c>
      <c r="BD172" s="3">
        <f t="shared" si="114"/>
        <v>28548.381731250003</v>
      </c>
      <c r="BE172" s="3">
        <f t="shared" si="114"/>
        <v>28548.381731250003</v>
      </c>
      <c r="BF172" s="3">
        <f t="shared" si="114"/>
        <v>28548.381731250003</v>
      </c>
      <c r="BG172" s="3">
        <f t="shared" si="114"/>
        <v>28548.381731250003</v>
      </c>
      <c r="BH172" s="3">
        <f t="shared" si="114"/>
        <v>28548.381731250003</v>
      </c>
      <c r="BI172" s="3">
        <f t="shared" si="114"/>
        <v>28548.381731250003</v>
      </c>
      <c r="BJ172" s="3">
        <f t="shared" si="114"/>
        <v>28548.381731250003</v>
      </c>
      <c r="BK172" s="3">
        <f t="shared" si="114"/>
        <v>28548.381731250003</v>
      </c>
      <c r="BL172" s="3">
        <f t="shared" si="114"/>
        <v>28548.381731250003</v>
      </c>
      <c r="BM172" s="3">
        <f t="shared" si="114"/>
        <v>28548.381731250003</v>
      </c>
      <c r="BN172" s="3">
        <f t="shared" si="114"/>
        <v>28548.381731250003</v>
      </c>
      <c r="BO172" s="3">
        <f t="shared" si="114"/>
        <v>28548.381731250003</v>
      </c>
      <c r="BP172" s="3">
        <f t="shared" si="114"/>
        <v>28548.381731250003</v>
      </c>
      <c r="BQ172" s="3">
        <f t="shared" si="114"/>
        <v>28548.381731250003</v>
      </c>
      <c r="BR172" s="3">
        <f t="shared" si="114"/>
        <v>28548.381731250003</v>
      </c>
      <c r="BS172" s="3">
        <f t="shared" si="114"/>
        <v>28548.381731250003</v>
      </c>
    </row>
    <row r="173" spans="1:71" x14ac:dyDescent="0.35">
      <c r="A173" s="51" t="str">
        <f t="shared" ref="A173:I173" si="121">+A47</f>
        <v>Standard Close</v>
      </c>
      <c r="B173" s="51" t="str">
        <f t="shared" si="121"/>
        <v>NEW-15838.5</v>
      </c>
      <c r="C173" s="51" t="str">
        <f t="shared" si="121"/>
        <v>Base Rates</v>
      </c>
      <c r="D173" s="51" t="str">
        <f t="shared" si="121"/>
        <v>ELECTRIC DELIVERY</v>
      </c>
      <c r="E173" s="51" t="str">
        <f t="shared" si="121"/>
        <v>T</v>
      </c>
      <c r="F173" s="51" t="str">
        <f t="shared" si="121"/>
        <v>NEW-15838</v>
      </c>
      <c r="G173" s="51" t="str">
        <f t="shared" si="121"/>
        <v>open</v>
      </c>
      <c r="H173" s="51" t="str">
        <f t="shared" si="121"/>
        <v>Electric Transmission Plant</v>
      </c>
      <c r="I173" s="51" t="str">
        <f t="shared" si="121"/>
        <v>Transmission Lines</v>
      </c>
      <c r="J173" s="71">
        <v>2.5999999999999999E-2</v>
      </c>
      <c r="K173" s="71">
        <v>2.6100000000000002E-2</v>
      </c>
      <c r="L173" s="16">
        <f t="shared" si="55"/>
        <v>0</v>
      </c>
      <c r="M173" s="16">
        <f t="shared" si="55"/>
        <v>0</v>
      </c>
      <c r="N173" s="16">
        <f t="shared" si="55"/>
        <v>0</v>
      </c>
      <c r="O173" s="16">
        <f t="shared" si="55"/>
        <v>0</v>
      </c>
      <c r="P173" s="16">
        <f t="shared" si="55"/>
        <v>0</v>
      </c>
      <c r="Q173" s="16">
        <f t="shared" si="55"/>
        <v>0</v>
      </c>
      <c r="R173" s="16">
        <f t="shared" ref="R173:W173" si="122">+Q89*$J173/12</f>
        <v>0</v>
      </c>
      <c r="S173" s="16">
        <f t="shared" si="122"/>
        <v>0</v>
      </c>
      <c r="T173" s="16">
        <f t="shared" si="122"/>
        <v>0</v>
      </c>
      <c r="U173" s="16">
        <f t="shared" si="122"/>
        <v>0</v>
      </c>
      <c r="V173" s="16">
        <f t="shared" si="122"/>
        <v>0</v>
      </c>
      <c r="W173" s="16">
        <f t="shared" si="122"/>
        <v>0</v>
      </c>
      <c r="X173" s="16">
        <f t="shared" si="57"/>
        <v>0</v>
      </c>
      <c r="Y173" s="16">
        <f t="shared" si="114"/>
        <v>0</v>
      </c>
      <c r="Z173" s="16">
        <f t="shared" si="114"/>
        <v>0</v>
      </c>
      <c r="AA173" s="16">
        <f t="shared" si="114"/>
        <v>0</v>
      </c>
      <c r="AB173" s="16">
        <f t="shared" si="114"/>
        <v>0</v>
      </c>
      <c r="AC173" s="16">
        <f t="shared" si="114"/>
        <v>0</v>
      </c>
      <c r="AD173" s="16">
        <f t="shared" si="114"/>
        <v>0</v>
      </c>
      <c r="AE173" s="16">
        <f t="shared" si="114"/>
        <v>0</v>
      </c>
      <c r="AF173" s="16">
        <f t="shared" si="114"/>
        <v>0</v>
      </c>
      <c r="AG173" s="16">
        <f t="shared" si="114"/>
        <v>0</v>
      </c>
      <c r="AH173" s="16">
        <f t="shared" si="114"/>
        <v>0</v>
      </c>
      <c r="AI173" s="16">
        <f t="shared" si="114"/>
        <v>0</v>
      </c>
      <c r="AJ173" s="3">
        <f t="shared" si="114"/>
        <v>0</v>
      </c>
      <c r="AK173" s="3">
        <f t="shared" si="114"/>
        <v>0</v>
      </c>
      <c r="AL173" s="3">
        <f t="shared" si="114"/>
        <v>0</v>
      </c>
      <c r="AM173" s="3">
        <f t="shared" si="114"/>
        <v>0</v>
      </c>
      <c r="AN173" s="3">
        <f t="shared" si="114"/>
        <v>0</v>
      </c>
      <c r="AO173" s="3">
        <f t="shared" si="114"/>
        <v>0</v>
      </c>
      <c r="AP173" s="3">
        <f t="shared" si="114"/>
        <v>0</v>
      </c>
      <c r="AQ173" s="3">
        <f t="shared" si="114"/>
        <v>0</v>
      </c>
      <c r="AR173" s="3">
        <f t="shared" si="114"/>
        <v>0</v>
      </c>
      <c r="AS173" s="3">
        <f t="shared" si="114"/>
        <v>0</v>
      </c>
      <c r="AT173" s="3">
        <f t="shared" si="114"/>
        <v>0</v>
      </c>
      <c r="AU173" s="3">
        <f t="shared" si="114"/>
        <v>0</v>
      </c>
      <c r="AV173" s="3">
        <f t="shared" si="114"/>
        <v>0</v>
      </c>
      <c r="AW173" s="3">
        <f t="shared" si="114"/>
        <v>3996.6565687500001</v>
      </c>
      <c r="AX173" s="3">
        <f t="shared" si="114"/>
        <v>3996.6565687500001</v>
      </c>
      <c r="AY173" s="3">
        <f t="shared" si="114"/>
        <v>3996.6565687500001</v>
      </c>
      <c r="AZ173" s="3">
        <f t="shared" si="114"/>
        <v>3996.6565687500001</v>
      </c>
      <c r="BA173" s="3">
        <f t="shared" si="114"/>
        <v>3996.6565687500001</v>
      </c>
      <c r="BB173" s="3">
        <f t="shared" si="114"/>
        <v>3996.6565687500001</v>
      </c>
      <c r="BC173" s="3">
        <f t="shared" si="114"/>
        <v>3996.6565687500001</v>
      </c>
      <c r="BD173" s="3">
        <f t="shared" si="114"/>
        <v>3996.6565687500001</v>
      </c>
      <c r="BE173" s="3">
        <f t="shared" si="114"/>
        <v>3996.6565687500001</v>
      </c>
      <c r="BF173" s="3">
        <f t="shared" si="114"/>
        <v>3996.6565687500001</v>
      </c>
      <c r="BG173" s="3">
        <f t="shared" si="114"/>
        <v>3996.6565687500001</v>
      </c>
      <c r="BH173" s="3">
        <f t="shared" si="114"/>
        <v>3996.6565687500001</v>
      </c>
      <c r="BI173" s="3">
        <f t="shared" si="114"/>
        <v>3996.6565687500001</v>
      </c>
      <c r="BJ173" s="3">
        <f t="shared" si="114"/>
        <v>3996.6565687500001</v>
      </c>
      <c r="BK173" s="3">
        <f t="shared" si="114"/>
        <v>3996.6565687500001</v>
      </c>
      <c r="BL173" s="3">
        <f t="shared" si="114"/>
        <v>3996.6565687500001</v>
      </c>
      <c r="BM173" s="3">
        <f t="shared" si="114"/>
        <v>3996.6565687500001</v>
      </c>
      <c r="BN173" s="3">
        <f t="shared" si="114"/>
        <v>3996.6565687500001</v>
      </c>
      <c r="BO173" s="3">
        <f t="shared" si="114"/>
        <v>3996.6565687500001</v>
      </c>
      <c r="BP173" s="3">
        <f t="shared" si="114"/>
        <v>3996.6565687500001</v>
      </c>
      <c r="BQ173" s="3">
        <f t="shared" si="114"/>
        <v>3996.6565687500001</v>
      </c>
      <c r="BR173" s="3">
        <f t="shared" si="114"/>
        <v>3996.6565687500001</v>
      </c>
      <c r="BS173" s="3">
        <f t="shared" si="114"/>
        <v>3996.6565687500001</v>
      </c>
    </row>
    <row r="174" spans="1:71" x14ac:dyDescent="0.35">
      <c r="A174" s="51" t="str">
        <f t="shared" ref="A174:I174" si="123">+A48</f>
        <v>Standard Close</v>
      </c>
      <c r="B174" s="51" t="str">
        <f t="shared" si="123"/>
        <v>NEW-15838.6</v>
      </c>
      <c r="C174" s="51" t="str">
        <f t="shared" si="123"/>
        <v>Base Rates</v>
      </c>
      <c r="D174" s="51" t="str">
        <f t="shared" si="123"/>
        <v>ELECTRIC DELIVERY</v>
      </c>
      <c r="E174" s="51" t="str">
        <f t="shared" si="123"/>
        <v>T</v>
      </c>
      <c r="F174" s="51" t="str">
        <f t="shared" si="123"/>
        <v>NEW-15838</v>
      </c>
      <c r="G174" s="51" t="str">
        <f t="shared" si="123"/>
        <v>open</v>
      </c>
      <c r="H174" s="51" t="str">
        <f t="shared" si="123"/>
        <v>Electric Transmission Plant</v>
      </c>
      <c r="I174" s="51" t="str">
        <f t="shared" si="123"/>
        <v>Transmission Lines</v>
      </c>
      <c r="J174" s="71">
        <v>2.5999999999999999E-2</v>
      </c>
      <c r="K174" s="71">
        <v>2.6100000000000002E-2</v>
      </c>
      <c r="L174" s="16">
        <f t="shared" si="55"/>
        <v>0</v>
      </c>
      <c r="M174" s="16">
        <f t="shared" si="55"/>
        <v>0</v>
      </c>
      <c r="N174" s="16">
        <f t="shared" si="55"/>
        <v>0</v>
      </c>
      <c r="O174" s="16">
        <f t="shared" si="55"/>
        <v>0</v>
      </c>
      <c r="P174" s="16">
        <f t="shared" si="55"/>
        <v>0</v>
      </c>
      <c r="Q174" s="16">
        <f t="shared" si="55"/>
        <v>0</v>
      </c>
      <c r="R174" s="16">
        <f t="shared" ref="R174:W174" si="124">+Q90*$J174/12</f>
        <v>0</v>
      </c>
      <c r="S174" s="16">
        <f t="shared" si="124"/>
        <v>0</v>
      </c>
      <c r="T174" s="16">
        <f t="shared" si="124"/>
        <v>0</v>
      </c>
      <c r="U174" s="16">
        <f t="shared" si="124"/>
        <v>0</v>
      </c>
      <c r="V174" s="16">
        <f t="shared" si="124"/>
        <v>0</v>
      </c>
      <c r="W174" s="16">
        <f t="shared" si="124"/>
        <v>0</v>
      </c>
      <c r="X174" s="16">
        <f t="shared" si="57"/>
        <v>0</v>
      </c>
      <c r="Y174" s="16">
        <f t="shared" si="114"/>
        <v>0</v>
      </c>
      <c r="Z174" s="16">
        <f t="shared" si="114"/>
        <v>0</v>
      </c>
      <c r="AA174" s="16">
        <f t="shared" si="114"/>
        <v>0</v>
      </c>
      <c r="AB174" s="16">
        <f t="shared" si="114"/>
        <v>0</v>
      </c>
      <c r="AC174" s="16">
        <f t="shared" si="114"/>
        <v>0</v>
      </c>
      <c r="AD174" s="16">
        <f t="shared" si="114"/>
        <v>0</v>
      </c>
      <c r="AE174" s="16">
        <f t="shared" si="114"/>
        <v>0</v>
      </c>
      <c r="AF174" s="16">
        <f t="shared" si="114"/>
        <v>0</v>
      </c>
      <c r="AG174" s="16">
        <f t="shared" si="114"/>
        <v>0</v>
      </c>
      <c r="AH174" s="16">
        <f t="shared" si="114"/>
        <v>0</v>
      </c>
      <c r="AI174" s="16">
        <f t="shared" si="114"/>
        <v>0</v>
      </c>
      <c r="AJ174" s="3">
        <f t="shared" si="114"/>
        <v>0</v>
      </c>
      <c r="AK174" s="3">
        <f t="shared" si="114"/>
        <v>0</v>
      </c>
      <c r="AL174" s="3">
        <f t="shared" si="114"/>
        <v>0</v>
      </c>
      <c r="AM174" s="3">
        <f t="shared" si="114"/>
        <v>0</v>
      </c>
      <c r="AN174" s="3">
        <f t="shared" si="114"/>
        <v>0</v>
      </c>
      <c r="AO174" s="3">
        <f t="shared" si="114"/>
        <v>0</v>
      </c>
      <c r="AP174" s="3">
        <f t="shared" si="114"/>
        <v>0</v>
      </c>
      <c r="AQ174" s="3">
        <f t="shared" si="114"/>
        <v>0</v>
      </c>
      <c r="AR174" s="3">
        <f t="shared" si="114"/>
        <v>0</v>
      </c>
      <c r="AS174" s="3">
        <f t="shared" si="114"/>
        <v>0</v>
      </c>
      <c r="AT174" s="3">
        <f t="shared" si="114"/>
        <v>0</v>
      </c>
      <c r="AU174" s="3">
        <f t="shared" si="114"/>
        <v>0</v>
      </c>
      <c r="AV174" s="3">
        <f t="shared" si="114"/>
        <v>0</v>
      </c>
      <c r="AW174" s="3">
        <f t="shared" si="114"/>
        <v>2283.8571187500002</v>
      </c>
      <c r="AX174" s="3">
        <f t="shared" si="114"/>
        <v>2283.8571187500002</v>
      </c>
      <c r="AY174" s="3">
        <f t="shared" si="114"/>
        <v>2283.8571187500002</v>
      </c>
      <c r="AZ174" s="3">
        <f t="shared" si="114"/>
        <v>2283.8571187500002</v>
      </c>
      <c r="BA174" s="3">
        <f t="shared" si="114"/>
        <v>2283.8571187500002</v>
      </c>
      <c r="BB174" s="3">
        <f t="shared" si="114"/>
        <v>2283.8571187500002</v>
      </c>
      <c r="BC174" s="3">
        <f t="shared" si="114"/>
        <v>2283.8571187500002</v>
      </c>
      <c r="BD174" s="3">
        <f t="shared" si="114"/>
        <v>2283.8571187500002</v>
      </c>
      <c r="BE174" s="3">
        <f t="shared" si="114"/>
        <v>2283.8571187500002</v>
      </c>
      <c r="BF174" s="3">
        <f t="shared" si="114"/>
        <v>2283.8571187500002</v>
      </c>
      <c r="BG174" s="3">
        <f t="shared" si="114"/>
        <v>2283.8571187500002</v>
      </c>
      <c r="BH174" s="3">
        <f t="shared" si="114"/>
        <v>2283.8571187500002</v>
      </c>
      <c r="BI174" s="3">
        <f t="shared" si="114"/>
        <v>2283.8571187500002</v>
      </c>
      <c r="BJ174" s="3">
        <f t="shared" si="114"/>
        <v>2283.8571187500002</v>
      </c>
      <c r="BK174" s="3">
        <f t="shared" si="114"/>
        <v>2283.8571187500002</v>
      </c>
      <c r="BL174" s="3">
        <f t="shared" si="114"/>
        <v>2283.8571187500002</v>
      </c>
      <c r="BM174" s="3">
        <f t="shared" si="114"/>
        <v>2283.8571187500002</v>
      </c>
      <c r="BN174" s="3">
        <f t="shared" ref="Y174:BS178" si="125">+BM90*$K174/12</f>
        <v>2283.8571187500002</v>
      </c>
      <c r="BO174" s="3">
        <f t="shared" si="125"/>
        <v>2283.8571187500002</v>
      </c>
      <c r="BP174" s="3">
        <f t="shared" si="125"/>
        <v>2283.8571187500002</v>
      </c>
      <c r="BQ174" s="3">
        <f t="shared" si="125"/>
        <v>2283.8571187500002</v>
      </c>
      <c r="BR174" s="3">
        <f t="shared" si="125"/>
        <v>2283.8571187500002</v>
      </c>
      <c r="BS174" s="3">
        <f t="shared" si="125"/>
        <v>2283.8571187500002</v>
      </c>
    </row>
    <row r="175" spans="1:71" x14ac:dyDescent="0.35">
      <c r="A175" s="51" t="str">
        <f t="shared" ref="A175:I175" si="126">+A49</f>
        <v>Standard Close</v>
      </c>
      <c r="B175" s="51" t="str">
        <f t="shared" si="126"/>
        <v>NEW-15838.7</v>
      </c>
      <c r="C175" s="51" t="str">
        <f t="shared" si="126"/>
        <v>Base Rates</v>
      </c>
      <c r="D175" s="51" t="str">
        <f t="shared" si="126"/>
        <v>ELECTRIC DELIVERY</v>
      </c>
      <c r="E175" s="51" t="str">
        <f t="shared" si="126"/>
        <v>T</v>
      </c>
      <c r="F175" s="51" t="str">
        <f t="shared" si="126"/>
        <v>NEW-15838</v>
      </c>
      <c r="G175" s="51" t="str">
        <f t="shared" si="126"/>
        <v>open</v>
      </c>
      <c r="H175" s="51" t="str">
        <f t="shared" si="126"/>
        <v>Electric Transmission Plant</v>
      </c>
      <c r="I175" s="51" t="str">
        <f t="shared" si="126"/>
        <v>Transmission Lines</v>
      </c>
      <c r="J175" s="71">
        <v>2.5999999999999999E-2</v>
      </c>
      <c r="K175" s="71">
        <v>2.6100000000000002E-2</v>
      </c>
      <c r="L175" s="16">
        <f t="shared" si="55"/>
        <v>0</v>
      </c>
      <c r="M175" s="16">
        <f t="shared" si="55"/>
        <v>0</v>
      </c>
      <c r="N175" s="16">
        <f t="shared" si="55"/>
        <v>0</v>
      </c>
      <c r="O175" s="16">
        <f t="shared" si="55"/>
        <v>0</v>
      </c>
      <c r="P175" s="16">
        <f t="shared" si="55"/>
        <v>0</v>
      </c>
      <c r="Q175" s="16">
        <f t="shared" si="55"/>
        <v>0</v>
      </c>
      <c r="R175" s="16">
        <f t="shared" ref="R175:W175" si="127">+Q91*$J175/12</f>
        <v>0</v>
      </c>
      <c r="S175" s="16">
        <f t="shared" si="127"/>
        <v>0</v>
      </c>
      <c r="T175" s="16">
        <f t="shared" si="127"/>
        <v>0</v>
      </c>
      <c r="U175" s="16">
        <f t="shared" si="127"/>
        <v>0</v>
      </c>
      <c r="V175" s="16">
        <f t="shared" si="127"/>
        <v>0</v>
      </c>
      <c r="W175" s="16">
        <f t="shared" si="127"/>
        <v>0</v>
      </c>
      <c r="X175" s="16">
        <f t="shared" si="57"/>
        <v>0</v>
      </c>
      <c r="Y175" s="16">
        <f t="shared" si="125"/>
        <v>0</v>
      </c>
      <c r="Z175" s="16">
        <f t="shared" si="125"/>
        <v>0</v>
      </c>
      <c r="AA175" s="16">
        <f t="shared" si="125"/>
        <v>0</v>
      </c>
      <c r="AB175" s="16">
        <f t="shared" si="125"/>
        <v>0</v>
      </c>
      <c r="AC175" s="16">
        <f t="shared" si="125"/>
        <v>0</v>
      </c>
      <c r="AD175" s="16">
        <f t="shared" si="125"/>
        <v>0</v>
      </c>
      <c r="AE175" s="16">
        <f t="shared" si="125"/>
        <v>0</v>
      </c>
      <c r="AF175" s="16">
        <f t="shared" si="125"/>
        <v>0</v>
      </c>
      <c r="AG175" s="16">
        <f t="shared" si="125"/>
        <v>0</v>
      </c>
      <c r="AH175" s="16">
        <f t="shared" si="125"/>
        <v>0</v>
      </c>
      <c r="AI175" s="16">
        <f t="shared" si="125"/>
        <v>0</v>
      </c>
      <c r="AJ175" s="3">
        <f t="shared" si="125"/>
        <v>0</v>
      </c>
      <c r="AK175" s="3">
        <f t="shared" si="125"/>
        <v>0</v>
      </c>
      <c r="AL175" s="3">
        <f t="shared" si="125"/>
        <v>0</v>
      </c>
      <c r="AM175" s="3">
        <f t="shared" si="125"/>
        <v>0</v>
      </c>
      <c r="AN175" s="3">
        <f t="shared" si="125"/>
        <v>0</v>
      </c>
      <c r="AO175" s="3">
        <f t="shared" si="125"/>
        <v>0</v>
      </c>
      <c r="AP175" s="3">
        <f t="shared" si="125"/>
        <v>0</v>
      </c>
      <c r="AQ175" s="3">
        <f t="shared" si="125"/>
        <v>0</v>
      </c>
      <c r="AR175" s="3">
        <f t="shared" si="125"/>
        <v>0</v>
      </c>
      <c r="AS175" s="3">
        <f t="shared" si="125"/>
        <v>0</v>
      </c>
      <c r="AT175" s="3">
        <f t="shared" si="125"/>
        <v>0</v>
      </c>
      <c r="AU175" s="3">
        <f t="shared" si="125"/>
        <v>0</v>
      </c>
      <c r="AV175" s="3">
        <f t="shared" si="125"/>
        <v>0</v>
      </c>
      <c r="AW175" s="3">
        <f t="shared" si="125"/>
        <v>3996.6565687500001</v>
      </c>
      <c r="AX175" s="3">
        <f t="shared" si="125"/>
        <v>3996.6565687500001</v>
      </c>
      <c r="AY175" s="3">
        <f t="shared" si="125"/>
        <v>3996.6565687500001</v>
      </c>
      <c r="AZ175" s="3">
        <f t="shared" si="125"/>
        <v>3996.6565687500001</v>
      </c>
      <c r="BA175" s="3">
        <f t="shared" si="125"/>
        <v>3996.6565687500001</v>
      </c>
      <c r="BB175" s="3">
        <f t="shared" si="125"/>
        <v>3996.6565687500001</v>
      </c>
      <c r="BC175" s="3">
        <f t="shared" si="125"/>
        <v>3996.6565687500001</v>
      </c>
      <c r="BD175" s="3">
        <f t="shared" si="125"/>
        <v>3996.6565687500001</v>
      </c>
      <c r="BE175" s="3">
        <f t="shared" si="125"/>
        <v>3996.6565687500001</v>
      </c>
      <c r="BF175" s="3">
        <f t="shared" si="125"/>
        <v>3996.6565687500001</v>
      </c>
      <c r="BG175" s="3">
        <f t="shared" si="125"/>
        <v>3996.6565687500001</v>
      </c>
      <c r="BH175" s="3">
        <f t="shared" si="125"/>
        <v>3996.6565687500001</v>
      </c>
      <c r="BI175" s="3">
        <f t="shared" si="125"/>
        <v>3996.6565687500001</v>
      </c>
      <c r="BJ175" s="3">
        <f t="shared" si="125"/>
        <v>3996.6565687500001</v>
      </c>
      <c r="BK175" s="3">
        <f t="shared" si="125"/>
        <v>3996.6565687500001</v>
      </c>
      <c r="BL175" s="3">
        <f t="shared" si="125"/>
        <v>3996.6565687500001</v>
      </c>
      <c r="BM175" s="3">
        <f t="shared" si="125"/>
        <v>3996.6565687500001</v>
      </c>
      <c r="BN175" s="3">
        <f t="shared" si="125"/>
        <v>3996.6565687500001</v>
      </c>
      <c r="BO175" s="3">
        <f t="shared" si="125"/>
        <v>3996.6565687500001</v>
      </c>
      <c r="BP175" s="3">
        <f t="shared" si="125"/>
        <v>3996.6565687500001</v>
      </c>
      <c r="BQ175" s="3">
        <f t="shared" si="125"/>
        <v>3996.6565687500001</v>
      </c>
      <c r="BR175" s="3">
        <f t="shared" si="125"/>
        <v>3996.6565687500001</v>
      </c>
      <c r="BS175" s="3">
        <f t="shared" si="125"/>
        <v>3996.6565687500001</v>
      </c>
    </row>
    <row r="176" spans="1:71" x14ac:dyDescent="0.35">
      <c r="A176" s="51" t="str">
        <f t="shared" ref="A176:I176" si="128">+A50</f>
        <v>Standard Close</v>
      </c>
      <c r="B176" s="51" t="str">
        <f t="shared" si="128"/>
        <v>NEW-15838.8</v>
      </c>
      <c r="C176" s="51" t="str">
        <f t="shared" si="128"/>
        <v>Base Rates</v>
      </c>
      <c r="D176" s="51" t="str">
        <f t="shared" si="128"/>
        <v>ELECTRIC DELIVERY</v>
      </c>
      <c r="E176" s="51" t="str">
        <f t="shared" si="128"/>
        <v>T</v>
      </c>
      <c r="F176" s="51" t="str">
        <f t="shared" si="128"/>
        <v>NEW-15838</v>
      </c>
      <c r="G176" s="51" t="str">
        <f t="shared" si="128"/>
        <v>open</v>
      </c>
      <c r="H176" s="51" t="str">
        <f t="shared" si="128"/>
        <v>Electric Transmission Plant</v>
      </c>
      <c r="I176" s="51" t="str">
        <f t="shared" si="128"/>
        <v>Transmission Lines</v>
      </c>
      <c r="J176" s="71">
        <v>2.5999999999999999E-2</v>
      </c>
      <c r="K176" s="71">
        <v>2.6100000000000002E-2</v>
      </c>
      <c r="L176" s="16">
        <f t="shared" si="55"/>
        <v>0</v>
      </c>
      <c r="M176" s="16">
        <f t="shared" si="55"/>
        <v>0</v>
      </c>
      <c r="N176" s="16">
        <f t="shared" si="55"/>
        <v>0</v>
      </c>
      <c r="O176" s="16">
        <f t="shared" si="55"/>
        <v>0</v>
      </c>
      <c r="P176" s="16">
        <f t="shared" si="55"/>
        <v>0</v>
      </c>
      <c r="Q176" s="16">
        <f t="shared" si="55"/>
        <v>0</v>
      </c>
      <c r="R176" s="16">
        <f t="shared" ref="R176:W176" si="129">+Q92*$J176/12</f>
        <v>0</v>
      </c>
      <c r="S176" s="16">
        <f t="shared" si="129"/>
        <v>0</v>
      </c>
      <c r="T176" s="16">
        <f t="shared" si="129"/>
        <v>0</v>
      </c>
      <c r="U176" s="16">
        <f t="shared" si="129"/>
        <v>0</v>
      </c>
      <c r="V176" s="16">
        <f t="shared" si="129"/>
        <v>0</v>
      </c>
      <c r="W176" s="16">
        <f t="shared" si="129"/>
        <v>0</v>
      </c>
      <c r="X176" s="16">
        <f t="shared" si="57"/>
        <v>0</v>
      </c>
      <c r="Y176" s="16">
        <f t="shared" si="125"/>
        <v>0</v>
      </c>
      <c r="Z176" s="16">
        <f t="shared" si="125"/>
        <v>0</v>
      </c>
      <c r="AA176" s="16">
        <f t="shared" si="125"/>
        <v>0</v>
      </c>
      <c r="AB176" s="16">
        <f t="shared" si="125"/>
        <v>0</v>
      </c>
      <c r="AC176" s="16">
        <f t="shared" si="125"/>
        <v>0</v>
      </c>
      <c r="AD176" s="16">
        <f t="shared" si="125"/>
        <v>0</v>
      </c>
      <c r="AE176" s="16">
        <f t="shared" si="125"/>
        <v>0</v>
      </c>
      <c r="AF176" s="16">
        <f t="shared" si="125"/>
        <v>0</v>
      </c>
      <c r="AG176" s="16">
        <f t="shared" si="125"/>
        <v>0</v>
      </c>
      <c r="AH176" s="16">
        <f t="shared" si="125"/>
        <v>0</v>
      </c>
      <c r="AI176" s="16">
        <f t="shared" si="125"/>
        <v>0</v>
      </c>
      <c r="AJ176" s="3">
        <f t="shared" si="125"/>
        <v>0</v>
      </c>
      <c r="AK176" s="3">
        <f t="shared" si="125"/>
        <v>0</v>
      </c>
      <c r="AL176" s="3">
        <f t="shared" si="125"/>
        <v>0</v>
      </c>
      <c r="AM176" s="3">
        <f t="shared" si="125"/>
        <v>0</v>
      </c>
      <c r="AN176" s="3">
        <f t="shared" si="125"/>
        <v>0</v>
      </c>
      <c r="AO176" s="3">
        <f t="shared" si="125"/>
        <v>0</v>
      </c>
      <c r="AP176" s="3">
        <f t="shared" si="125"/>
        <v>0</v>
      </c>
      <c r="AQ176" s="3">
        <f t="shared" si="125"/>
        <v>0</v>
      </c>
      <c r="AR176" s="3">
        <f t="shared" si="125"/>
        <v>0</v>
      </c>
      <c r="AS176" s="3">
        <f t="shared" si="125"/>
        <v>0</v>
      </c>
      <c r="AT176" s="3">
        <f t="shared" si="125"/>
        <v>0</v>
      </c>
      <c r="AU176" s="3">
        <f t="shared" si="125"/>
        <v>0</v>
      </c>
      <c r="AV176" s="3">
        <f t="shared" si="125"/>
        <v>0</v>
      </c>
      <c r="AW176" s="3">
        <f t="shared" si="125"/>
        <v>2283.8571187500002</v>
      </c>
      <c r="AX176" s="3">
        <f t="shared" si="125"/>
        <v>2283.8571187500002</v>
      </c>
      <c r="AY176" s="3">
        <f t="shared" si="125"/>
        <v>2283.8571187500002</v>
      </c>
      <c r="AZ176" s="3">
        <f t="shared" si="125"/>
        <v>2283.8571187500002</v>
      </c>
      <c r="BA176" s="3">
        <f t="shared" si="125"/>
        <v>2283.8571187500002</v>
      </c>
      <c r="BB176" s="3">
        <f t="shared" si="125"/>
        <v>2283.8571187500002</v>
      </c>
      <c r="BC176" s="3">
        <f t="shared" si="125"/>
        <v>2283.8571187500002</v>
      </c>
      <c r="BD176" s="3">
        <f t="shared" si="125"/>
        <v>2283.8571187500002</v>
      </c>
      <c r="BE176" s="3">
        <f t="shared" si="125"/>
        <v>2283.8571187500002</v>
      </c>
      <c r="BF176" s="3">
        <f t="shared" si="125"/>
        <v>2283.8571187500002</v>
      </c>
      <c r="BG176" s="3">
        <f t="shared" si="125"/>
        <v>2283.8571187500002</v>
      </c>
      <c r="BH176" s="3">
        <f t="shared" si="125"/>
        <v>2283.8571187500002</v>
      </c>
      <c r="BI176" s="3">
        <f t="shared" si="125"/>
        <v>2283.8571187500002</v>
      </c>
      <c r="BJ176" s="3">
        <f t="shared" si="125"/>
        <v>2283.8571187500002</v>
      </c>
      <c r="BK176" s="3">
        <f t="shared" si="125"/>
        <v>2283.8571187500002</v>
      </c>
      <c r="BL176" s="3">
        <f t="shared" si="125"/>
        <v>2283.8571187500002</v>
      </c>
      <c r="BM176" s="3">
        <f t="shared" si="125"/>
        <v>2283.8571187500002</v>
      </c>
      <c r="BN176" s="3">
        <f t="shared" si="125"/>
        <v>2283.8571187500002</v>
      </c>
      <c r="BO176" s="3">
        <f t="shared" si="125"/>
        <v>2283.8571187500002</v>
      </c>
      <c r="BP176" s="3">
        <f t="shared" si="125"/>
        <v>2283.8571187500002</v>
      </c>
      <c r="BQ176" s="3">
        <f t="shared" si="125"/>
        <v>2283.8571187500002</v>
      </c>
      <c r="BR176" s="3">
        <f t="shared" si="125"/>
        <v>2283.8571187500002</v>
      </c>
      <c r="BS176" s="3">
        <f t="shared" si="125"/>
        <v>2283.8571187500002</v>
      </c>
    </row>
    <row r="177" spans="1:71" x14ac:dyDescent="0.35">
      <c r="A177" s="51" t="str">
        <f t="shared" ref="A177:I177" si="130">+A51</f>
        <v>Standard Close</v>
      </c>
      <c r="B177" s="51" t="str">
        <f t="shared" si="130"/>
        <v>NEW-15838.9</v>
      </c>
      <c r="C177" s="51" t="str">
        <f t="shared" si="130"/>
        <v>Base Rates</v>
      </c>
      <c r="D177" s="51" t="str">
        <f t="shared" si="130"/>
        <v>ELECTRIC DELIVERY</v>
      </c>
      <c r="E177" s="51" t="str">
        <f t="shared" si="130"/>
        <v>T</v>
      </c>
      <c r="F177" s="51" t="str">
        <f t="shared" si="130"/>
        <v>NEW-15838</v>
      </c>
      <c r="G177" s="51" t="str">
        <f t="shared" si="130"/>
        <v>open</v>
      </c>
      <c r="H177" s="51" t="str">
        <f t="shared" si="130"/>
        <v>Electric Transmission Plant</v>
      </c>
      <c r="I177" s="51" t="str">
        <f t="shared" si="130"/>
        <v>Transmission Lines</v>
      </c>
      <c r="J177" s="71">
        <v>2.5999999999999999E-2</v>
      </c>
      <c r="K177" s="71">
        <v>2.6100000000000002E-2</v>
      </c>
      <c r="L177" s="16">
        <f t="shared" si="55"/>
        <v>0</v>
      </c>
      <c r="M177" s="16">
        <f t="shared" si="55"/>
        <v>0</v>
      </c>
      <c r="N177" s="16">
        <f t="shared" si="55"/>
        <v>0</v>
      </c>
      <c r="O177" s="16">
        <f t="shared" si="55"/>
        <v>0</v>
      </c>
      <c r="P177" s="16">
        <f t="shared" si="55"/>
        <v>0</v>
      </c>
      <c r="Q177" s="16">
        <f t="shared" si="55"/>
        <v>0</v>
      </c>
      <c r="R177" s="16">
        <f t="shared" ref="R177:W177" si="131">+Q93*$J177/12</f>
        <v>0</v>
      </c>
      <c r="S177" s="16">
        <f t="shared" si="131"/>
        <v>0</v>
      </c>
      <c r="T177" s="16">
        <f t="shared" si="131"/>
        <v>0</v>
      </c>
      <c r="U177" s="16">
        <f t="shared" si="131"/>
        <v>0</v>
      </c>
      <c r="V177" s="16">
        <f t="shared" si="131"/>
        <v>0</v>
      </c>
      <c r="W177" s="16">
        <f t="shared" si="131"/>
        <v>0</v>
      </c>
      <c r="X177" s="16">
        <f t="shared" si="57"/>
        <v>0</v>
      </c>
      <c r="Y177" s="16">
        <f t="shared" si="125"/>
        <v>0</v>
      </c>
      <c r="Z177" s="16">
        <f t="shared" si="125"/>
        <v>0</v>
      </c>
      <c r="AA177" s="16">
        <f t="shared" si="125"/>
        <v>0</v>
      </c>
      <c r="AB177" s="16">
        <f t="shared" si="125"/>
        <v>0</v>
      </c>
      <c r="AC177" s="16">
        <f t="shared" si="125"/>
        <v>0</v>
      </c>
      <c r="AD177" s="16">
        <f t="shared" si="125"/>
        <v>0</v>
      </c>
      <c r="AE177" s="16">
        <f t="shared" si="125"/>
        <v>0</v>
      </c>
      <c r="AF177" s="16">
        <f t="shared" si="125"/>
        <v>0</v>
      </c>
      <c r="AG177" s="16">
        <f t="shared" si="125"/>
        <v>0</v>
      </c>
      <c r="AH177" s="16">
        <f t="shared" si="125"/>
        <v>0</v>
      </c>
      <c r="AI177" s="16">
        <f t="shared" si="125"/>
        <v>0</v>
      </c>
      <c r="AJ177" s="3">
        <f t="shared" si="125"/>
        <v>0</v>
      </c>
      <c r="AK177" s="3">
        <f t="shared" si="125"/>
        <v>0</v>
      </c>
      <c r="AL177" s="3">
        <f t="shared" si="125"/>
        <v>0</v>
      </c>
      <c r="AM177" s="3">
        <f t="shared" si="125"/>
        <v>0</v>
      </c>
      <c r="AN177" s="3">
        <f t="shared" si="125"/>
        <v>0</v>
      </c>
      <c r="AO177" s="3">
        <f t="shared" si="125"/>
        <v>0</v>
      </c>
      <c r="AP177" s="3">
        <f t="shared" si="125"/>
        <v>0</v>
      </c>
      <c r="AQ177" s="3">
        <f t="shared" si="125"/>
        <v>0</v>
      </c>
      <c r="AR177" s="3">
        <f t="shared" si="125"/>
        <v>0</v>
      </c>
      <c r="AS177" s="3">
        <f t="shared" si="125"/>
        <v>0</v>
      </c>
      <c r="AT177" s="3">
        <f t="shared" si="125"/>
        <v>0</v>
      </c>
      <c r="AU177" s="3">
        <f t="shared" si="125"/>
        <v>0</v>
      </c>
      <c r="AV177" s="3">
        <f t="shared" si="125"/>
        <v>0</v>
      </c>
      <c r="AW177" s="3">
        <f t="shared" si="125"/>
        <v>3996.6565687500001</v>
      </c>
      <c r="AX177" s="3">
        <f t="shared" si="125"/>
        <v>3996.6565687500001</v>
      </c>
      <c r="AY177" s="3">
        <f t="shared" si="125"/>
        <v>3996.6565687500001</v>
      </c>
      <c r="AZ177" s="3">
        <f t="shared" si="125"/>
        <v>3996.6565687500001</v>
      </c>
      <c r="BA177" s="3">
        <f t="shared" si="125"/>
        <v>3996.6565687500001</v>
      </c>
      <c r="BB177" s="3">
        <f t="shared" si="125"/>
        <v>3996.6565687500001</v>
      </c>
      <c r="BC177" s="3">
        <f t="shared" si="125"/>
        <v>3996.6565687500001</v>
      </c>
      <c r="BD177" s="3">
        <f t="shared" si="125"/>
        <v>3996.6565687500001</v>
      </c>
      <c r="BE177" s="3">
        <f t="shared" si="125"/>
        <v>3996.6565687500001</v>
      </c>
      <c r="BF177" s="3">
        <f t="shared" si="125"/>
        <v>3996.6565687500001</v>
      </c>
      <c r="BG177" s="3">
        <f t="shared" si="125"/>
        <v>3996.6565687500001</v>
      </c>
      <c r="BH177" s="3">
        <f t="shared" si="125"/>
        <v>3996.6565687500001</v>
      </c>
      <c r="BI177" s="3">
        <f t="shared" si="125"/>
        <v>3996.6565687500001</v>
      </c>
      <c r="BJ177" s="3">
        <f t="shared" si="125"/>
        <v>3996.6565687500001</v>
      </c>
      <c r="BK177" s="3">
        <f t="shared" si="125"/>
        <v>3996.6565687500001</v>
      </c>
      <c r="BL177" s="3">
        <f t="shared" si="125"/>
        <v>3996.6565687500001</v>
      </c>
      <c r="BM177" s="3">
        <f t="shared" si="125"/>
        <v>3996.6565687500001</v>
      </c>
      <c r="BN177" s="3">
        <f t="shared" si="125"/>
        <v>3996.6565687500001</v>
      </c>
      <c r="BO177" s="3">
        <f t="shared" si="125"/>
        <v>3996.6565687500001</v>
      </c>
      <c r="BP177" s="3">
        <f t="shared" si="125"/>
        <v>3996.6565687500001</v>
      </c>
      <c r="BQ177" s="3">
        <f t="shared" si="125"/>
        <v>3996.6565687500001</v>
      </c>
      <c r="BR177" s="3">
        <f t="shared" si="125"/>
        <v>3996.6565687500001</v>
      </c>
      <c r="BS177" s="3">
        <f t="shared" si="125"/>
        <v>3996.6565687500001</v>
      </c>
    </row>
    <row r="178" spans="1:71" x14ac:dyDescent="0.35">
      <c r="L178" s="16">
        <f t="shared" si="55"/>
        <v>0</v>
      </c>
      <c r="M178" s="16">
        <f t="shared" si="55"/>
        <v>0</v>
      </c>
      <c r="N178" s="16">
        <f t="shared" si="55"/>
        <v>0</v>
      </c>
      <c r="O178" s="16">
        <f t="shared" si="55"/>
        <v>0</v>
      </c>
      <c r="P178" s="16">
        <f t="shared" si="55"/>
        <v>0</v>
      </c>
      <c r="Q178" s="16">
        <f t="shared" si="55"/>
        <v>0</v>
      </c>
      <c r="R178" s="16">
        <f t="shared" ref="R178:W178" si="132">+Q94*$J178/12</f>
        <v>0</v>
      </c>
      <c r="S178" s="16">
        <f t="shared" si="132"/>
        <v>0</v>
      </c>
      <c r="T178" s="16">
        <f t="shared" si="132"/>
        <v>0</v>
      </c>
      <c r="U178" s="16">
        <f t="shared" si="132"/>
        <v>0</v>
      </c>
      <c r="V178" s="16">
        <f t="shared" si="132"/>
        <v>0</v>
      </c>
      <c r="W178" s="16">
        <f t="shared" si="132"/>
        <v>0</v>
      </c>
      <c r="X178" s="16">
        <f t="shared" si="57"/>
        <v>0</v>
      </c>
      <c r="Y178" s="16">
        <f t="shared" si="125"/>
        <v>0</v>
      </c>
      <c r="Z178" s="16">
        <f t="shared" si="125"/>
        <v>0</v>
      </c>
      <c r="AA178" s="16">
        <f t="shared" si="125"/>
        <v>0</v>
      </c>
      <c r="AB178" s="16">
        <f t="shared" si="125"/>
        <v>0</v>
      </c>
      <c r="AC178" s="16">
        <f t="shared" si="125"/>
        <v>0</v>
      </c>
      <c r="AD178" s="16">
        <f t="shared" si="125"/>
        <v>0</v>
      </c>
      <c r="AE178" s="16">
        <f t="shared" si="125"/>
        <v>0</v>
      </c>
      <c r="AF178" s="16">
        <f t="shared" si="125"/>
        <v>0</v>
      </c>
      <c r="AG178" s="16">
        <f t="shared" si="125"/>
        <v>0</v>
      </c>
      <c r="AH178" s="16">
        <f t="shared" si="125"/>
        <v>0</v>
      </c>
      <c r="AI178" s="16">
        <f t="shared" si="125"/>
        <v>0</v>
      </c>
      <c r="AJ178" s="3">
        <f t="shared" si="125"/>
        <v>0</v>
      </c>
      <c r="AK178" s="3">
        <f t="shared" si="125"/>
        <v>0</v>
      </c>
      <c r="AL178" s="3">
        <f t="shared" si="125"/>
        <v>0</v>
      </c>
      <c r="AM178" s="3">
        <f t="shared" si="125"/>
        <v>0</v>
      </c>
      <c r="AN178" s="3">
        <f t="shared" si="125"/>
        <v>0</v>
      </c>
      <c r="AO178" s="3">
        <f t="shared" si="125"/>
        <v>0</v>
      </c>
      <c r="AP178" s="3">
        <f t="shared" si="125"/>
        <v>0</v>
      </c>
      <c r="AQ178" s="3">
        <f t="shared" si="125"/>
        <v>0</v>
      </c>
      <c r="AR178" s="3">
        <f t="shared" si="125"/>
        <v>0</v>
      </c>
      <c r="AS178" s="3">
        <f t="shared" si="125"/>
        <v>0</v>
      </c>
      <c r="AT178" s="3">
        <f t="shared" si="125"/>
        <v>0</v>
      </c>
      <c r="AU178" s="3">
        <f t="shared" si="125"/>
        <v>0</v>
      </c>
      <c r="AV178" s="3">
        <f t="shared" si="125"/>
        <v>0</v>
      </c>
      <c r="AW178" s="3">
        <f t="shared" si="125"/>
        <v>0</v>
      </c>
      <c r="AX178" s="3">
        <f t="shared" si="125"/>
        <v>0</v>
      </c>
      <c r="AY178" s="3">
        <f t="shared" si="125"/>
        <v>0</v>
      </c>
      <c r="AZ178" s="3">
        <f t="shared" si="125"/>
        <v>0</v>
      </c>
      <c r="BA178" s="3">
        <f t="shared" si="125"/>
        <v>0</v>
      </c>
      <c r="BB178" s="3">
        <f t="shared" si="125"/>
        <v>0</v>
      </c>
      <c r="BC178" s="3">
        <f t="shared" si="125"/>
        <v>0</v>
      </c>
      <c r="BD178" s="3">
        <f t="shared" si="125"/>
        <v>0</v>
      </c>
      <c r="BE178" s="3">
        <f t="shared" si="125"/>
        <v>0</v>
      </c>
      <c r="BF178" s="3">
        <f t="shared" si="125"/>
        <v>0</v>
      </c>
      <c r="BG178" s="3">
        <f t="shared" si="125"/>
        <v>0</v>
      </c>
      <c r="BH178" s="3">
        <f t="shared" si="125"/>
        <v>0</v>
      </c>
      <c r="BI178" s="3">
        <f t="shared" si="125"/>
        <v>0</v>
      </c>
      <c r="BJ178" s="3">
        <f t="shared" si="125"/>
        <v>0</v>
      </c>
      <c r="BK178" s="3">
        <f t="shared" si="125"/>
        <v>0</v>
      </c>
      <c r="BL178" s="3">
        <f t="shared" si="125"/>
        <v>0</v>
      </c>
      <c r="BM178" s="3">
        <f t="shared" si="125"/>
        <v>0</v>
      </c>
      <c r="BN178" s="3">
        <f t="shared" si="125"/>
        <v>0</v>
      </c>
      <c r="BO178" s="3">
        <f t="shared" si="125"/>
        <v>0</v>
      </c>
      <c r="BP178" s="3">
        <f t="shared" si="125"/>
        <v>0</v>
      </c>
      <c r="BQ178" s="3">
        <f t="shared" si="125"/>
        <v>0</v>
      </c>
      <c r="BR178" s="3">
        <f t="shared" si="125"/>
        <v>0</v>
      </c>
      <c r="BS178" s="3">
        <f t="shared" si="125"/>
        <v>0</v>
      </c>
    </row>
    <row r="179" spans="1:71" ht="15" thickBot="1" x14ac:dyDescent="0.4">
      <c r="C179" s="15"/>
      <c r="J179" s="52" t="s">
        <v>132</v>
      </c>
      <c r="K179" s="65" t="s">
        <v>154</v>
      </c>
      <c r="L179" s="70">
        <f t="shared" ref="L179:AQ179" si="133">SUM(L142:L178)</f>
        <v>0</v>
      </c>
      <c r="M179" s="70">
        <f t="shared" si="133"/>
        <v>0</v>
      </c>
      <c r="N179" s="70">
        <f t="shared" si="133"/>
        <v>0</v>
      </c>
      <c r="O179" s="70">
        <f t="shared" si="133"/>
        <v>0</v>
      </c>
      <c r="P179" s="70">
        <f t="shared" si="133"/>
        <v>299.24234166666668</v>
      </c>
      <c r="Q179" s="70">
        <f t="shared" si="133"/>
        <v>299.24234166666668</v>
      </c>
      <c r="R179" s="70">
        <f t="shared" si="133"/>
        <v>299.24234166666668</v>
      </c>
      <c r="S179" s="70">
        <f t="shared" si="133"/>
        <v>299.24234166666668</v>
      </c>
      <c r="T179" s="70">
        <f t="shared" si="133"/>
        <v>299.24234166666668</v>
      </c>
      <c r="U179" s="70">
        <f t="shared" si="133"/>
        <v>299.24234166666668</v>
      </c>
      <c r="V179" s="70">
        <f t="shared" si="133"/>
        <v>299.24234166666668</v>
      </c>
      <c r="W179" s="70">
        <f t="shared" si="133"/>
        <v>299.24234166666668</v>
      </c>
      <c r="X179" s="70">
        <f t="shared" si="133"/>
        <v>300.39327375000005</v>
      </c>
      <c r="Y179" s="70">
        <f t="shared" si="133"/>
        <v>300.39327375000005</v>
      </c>
      <c r="Z179" s="70">
        <f t="shared" si="133"/>
        <v>300.39327375000005</v>
      </c>
      <c r="AA179" s="70">
        <f t="shared" si="133"/>
        <v>300.39327375000005</v>
      </c>
      <c r="AB179" s="70">
        <f t="shared" si="133"/>
        <v>300.39327375000005</v>
      </c>
      <c r="AC179" s="70">
        <f t="shared" si="133"/>
        <v>53128.02502191667</v>
      </c>
      <c r="AD179" s="70">
        <f t="shared" si="133"/>
        <v>54188.867871916664</v>
      </c>
      <c r="AE179" s="70">
        <f t="shared" si="133"/>
        <v>55249.710721916679</v>
      </c>
      <c r="AF179" s="70">
        <f t="shared" si="133"/>
        <v>56310.553571916666</v>
      </c>
      <c r="AG179" s="70">
        <f t="shared" si="133"/>
        <v>57371.396421916674</v>
      </c>
      <c r="AH179" s="70">
        <f t="shared" si="133"/>
        <v>58432.239271916675</v>
      </c>
      <c r="AI179" s="70">
        <f t="shared" si="133"/>
        <v>59493.082121916668</v>
      </c>
      <c r="AJ179" s="98">
        <f t="shared" si="133"/>
        <v>71805.105163666667</v>
      </c>
      <c r="AK179" s="98">
        <f t="shared" si="133"/>
        <v>73183.573197000005</v>
      </c>
      <c r="AL179" s="98">
        <f t="shared" si="133"/>
        <v>74562.041230333329</v>
      </c>
      <c r="AM179" s="98">
        <f t="shared" si="133"/>
        <v>75940.509263666667</v>
      </c>
      <c r="AN179" s="98">
        <f t="shared" si="133"/>
        <v>77318.977297000005</v>
      </c>
      <c r="AO179" s="98">
        <f t="shared" si="133"/>
        <v>83711.552478833313</v>
      </c>
      <c r="AP179" s="98">
        <f t="shared" si="133"/>
        <v>84001.140678833326</v>
      </c>
      <c r="AQ179" s="98">
        <f t="shared" si="133"/>
        <v>84290.728878833324</v>
      </c>
      <c r="AR179" s="98">
        <f t="shared" ref="AR179:BS179" si="134">SUM(AR142:AR178)</f>
        <v>84580.317078833323</v>
      </c>
      <c r="AS179" s="98">
        <f t="shared" si="134"/>
        <v>84869.905278833321</v>
      </c>
      <c r="AT179" s="98">
        <f t="shared" si="134"/>
        <v>85159.493478833319</v>
      </c>
      <c r="AU179" s="98">
        <f t="shared" si="134"/>
        <v>85449.081678833318</v>
      </c>
      <c r="AV179" s="98">
        <f t="shared" si="134"/>
        <v>88663.379524583317</v>
      </c>
      <c r="AW179" s="98">
        <f t="shared" si="134"/>
        <v>147400.05852325002</v>
      </c>
      <c r="AX179" s="98">
        <f t="shared" si="134"/>
        <v>147400.05852325002</v>
      </c>
      <c r="AY179" s="98">
        <f t="shared" si="134"/>
        <v>147400.05852325002</v>
      </c>
      <c r="AZ179" s="98">
        <f t="shared" si="134"/>
        <v>147400.05852325002</v>
      </c>
      <c r="BA179" s="98">
        <f t="shared" si="134"/>
        <v>147400.05852325002</v>
      </c>
      <c r="BB179" s="98">
        <f t="shared" si="134"/>
        <v>147400.05852325002</v>
      </c>
      <c r="BC179" s="98">
        <f t="shared" si="134"/>
        <v>147400.05852325002</v>
      </c>
      <c r="BD179" s="98">
        <f t="shared" si="134"/>
        <v>147400.05852325002</v>
      </c>
      <c r="BE179" s="98">
        <f t="shared" si="134"/>
        <v>147400.05852325002</v>
      </c>
      <c r="BF179" s="98">
        <f t="shared" si="134"/>
        <v>147400.05852325002</v>
      </c>
      <c r="BG179" s="98">
        <f t="shared" si="134"/>
        <v>147400.05852325002</v>
      </c>
      <c r="BH179" s="98">
        <f t="shared" si="134"/>
        <v>147400.05852325002</v>
      </c>
      <c r="BI179" s="98">
        <f t="shared" si="134"/>
        <v>147400.05852325002</v>
      </c>
      <c r="BJ179" s="98">
        <f t="shared" si="134"/>
        <v>147400.05852325002</v>
      </c>
      <c r="BK179" s="98">
        <f t="shared" si="134"/>
        <v>147400.05852325002</v>
      </c>
      <c r="BL179" s="98">
        <f t="shared" si="134"/>
        <v>147400.05852325002</v>
      </c>
      <c r="BM179" s="98">
        <f t="shared" si="134"/>
        <v>147400.05852325002</v>
      </c>
      <c r="BN179" s="98">
        <f t="shared" si="134"/>
        <v>147400.05852325002</v>
      </c>
      <c r="BO179" s="98">
        <f t="shared" si="134"/>
        <v>147400.05852325002</v>
      </c>
      <c r="BP179" s="98">
        <f t="shared" si="134"/>
        <v>147400.05852325002</v>
      </c>
      <c r="BQ179" s="98">
        <f t="shared" si="134"/>
        <v>147400.05852325002</v>
      </c>
      <c r="BR179" s="98">
        <f t="shared" si="134"/>
        <v>147400.05852325002</v>
      </c>
      <c r="BS179" s="98">
        <f t="shared" si="134"/>
        <v>147400.05852325002</v>
      </c>
    </row>
    <row r="180" spans="1:71" ht="15.5" thickTop="1" thickBot="1" x14ac:dyDescent="0.4">
      <c r="C180" s="15"/>
      <c r="J180" s="52" t="s">
        <v>132</v>
      </c>
      <c r="K180" s="65" t="s">
        <v>162</v>
      </c>
      <c r="L180" s="72">
        <f>L179</f>
        <v>0</v>
      </c>
      <c r="M180" s="66">
        <f>L180+M179</f>
        <v>0</v>
      </c>
      <c r="N180" s="66">
        <f t="shared" ref="N180:W180" si="135">M180+N179</f>
        <v>0</v>
      </c>
      <c r="O180" s="66">
        <f t="shared" si="135"/>
        <v>0</v>
      </c>
      <c r="P180" s="66">
        <f t="shared" si="135"/>
        <v>299.24234166666668</v>
      </c>
      <c r="Q180" s="66">
        <f t="shared" si="135"/>
        <v>598.48468333333335</v>
      </c>
      <c r="R180" s="66">
        <f t="shared" si="135"/>
        <v>897.72702500000003</v>
      </c>
      <c r="S180" s="66">
        <f t="shared" si="135"/>
        <v>1196.9693666666667</v>
      </c>
      <c r="T180" s="66">
        <f t="shared" si="135"/>
        <v>1496.2117083333333</v>
      </c>
      <c r="U180" s="66">
        <f t="shared" si="135"/>
        <v>1795.4540499999998</v>
      </c>
      <c r="V180" s="66">
        <f t="shared" si="135"/>
        <v>2094.6963916666664</v>
      </c>
      <c r="W180" s="66">
        <f t="shared" si="135"/>
        <v>2393.9387333333329</v>
      </c>
      <c r="X180" s="72">
        <f>X179</f>
        <v>300.39327375000005</v>
      </c>
      <c r="Y180" s="66">
        <f>X180+Y179</f>
        <v>600.7865475000001</v>
      </c>
      <c r="Z180" s="66">
        <f t="shared" ref="Z180:AI180" si="136">Y180+Z179</f>
        <v>901.17982125000015</v>
      </c>
      <c r="AA180" s="66">
        <f t="shared" si="136"/>
        <v>1201.5730950000002</v>
      </c>
      <c r="AB180" s="66">
        <f t="shared" si="136"/>
        <v>1501.9663687500001</v>
      </c>
      <c r="AC180" s="66">
        <f t="shared" si="136"/>
        <v>54629.99139066667</v>
      </c>
      <c r="AD180" s="66">
        <f t="shared" si="136"/>
        <v>108818.85926258334</v>
      </c>
      <c r="AE180" s="66">
        <f t="shared" si="136"/>
        <v>164068.56998450001</v>
      </c>
      <c r="AF180" s="66">
        <f t="shared" si="136"/>
        <v>220379.12355641666</v>
      </c>
      <c r="AG180" s="66">
        <f t="shared" si="136"/>
        <v>277750.51997833332</v>
      </c>
      <c r="AH180" s="66">
        <f t="shared" si="136"/>
        <v>336182.75925025</v>
      </c>
      <c r="AI180" s="66">
        <f t="shared" si="136"/>
        <v>395675.84137216664</v>
      </c>
      <c r="AJ180" s="99">
        <f>AJ179</f>
        <v>71805.105163666667</v>
      </c>
      <c r="AK180" s="97">
        <f>AJ180+AK179</f>
        <v>144988.67836066667</v>
      </c>
      <c r="AL180" s="97">
        <f t="shared" ref="AL180:AU180" si="137">AK180+AL179</f>
        <v>219550.719591</v>
      </c>
      <c r="AM180" s="97">
        <f t="shared" si="137"/>
        <v>295491.2288546667</v>
      </c>
      <c r="AN180" s="97">
        <f t="shared" si="137"/>
        <v>372810.2061516667</v>
      </c>
      <c r="AO180" s="97">
        <f t="shared" si="137"/>
        <v>456521.7586305</v>
      </c>
      <c r="AP180" s="97">
        <f t="shared" si="137"/>
        <v>540522.8993093333</v>
      </c>
      <c r="AQ180" s="97">
        <f t="shared" si="137"/>
        <v>624813.62818816665</v>
      </c>
      <c r="AR180" s="97">
        <f t="shared" si="137"/>
        <v>709393.945267</v>
      </c>
      <c r="AS180" s="97">
        <f t="shared" si="137"/>
        <v>794263.85054583335</v>
      </c>
      <c r="AT180" s="97">
        <f t="shared" si="137"/>
        <v>879423.3440246667</v>
      </c>
      <c r="AU180" s="97">
        <f t="shared" si="137"/>
        <v>964872.42570350005</v>
      </c>
      <c r="AV180" s="99">
        <f>AV179</f>
        <v>88663.379524583317</v>
      </c>
      <c r="AW180" s="97">
        <f>AV180+AW179</f>
        <v>236063.43804783333</v>
      </c>
      <c r="AX180" s="97">
        <f t="shared" ref="AX180:BG180" si="138">AW180+AX179</f>
        <v>383463.49657108332</v>
      </c>
      <c r="AY180" s="97">
        <f t="shared" si="138"/>
        <v>530863.55509433337</v>
      </c>
      <c r="AZ180" s="97">
        <f t="shared" si="138"/>
        <v>678263.61361758341</v>
      </c>
      <c r="BA180" s="97">
        <f t="shared" si="138"/>
        <v>825663.67214083346</v>
      </c>
      <c r="BB180" s="97">
        <f t="shared" si="138"/>
        <v>973063.7306640835</v>
      </c>
      <c r="BC180" s="97">
        <f t="shared" si="138"/>
        <v>1120463.7891873335</v>
      </c>
      <c r="BD180" s="97">
        <f t="shared" si="138"/>
        <v>1267863.8477105836</v>
      </c>
      <c r="BE180" s="97">
        <f t="shared" si="138"/>
        <v>1415263.9062338336</v>
      </c>
      <c r="BF180" s="97">
        <f t="shared" si="138"/>
        <v>1562663.9647570837</v>
      </c>
      <c r="BG180" s="97">
        <f t="shared" si="138"/>
        <v>1710064.0232803337</v>
      </c>
      <c r="BH180" s="99">
        <f>BH179</f>
        <v>147400.05852325002</v>
      </c>
      <c r="BI180" s="97">
        <f>BH180+BI179</f>
        <v>294800.11704650003</v>
      </c>
      <c r="BJ180" s="97">
        <f t="shared" ref="BJ180:BR180" si="139">BI180+BJ179</f>
        <v>442200.17556975002</v>
      </c>
      <c r="BK180" s="97">
        <f t="shared" si="139"/>
        <v>589600.23409300006</v>
      </c>
      <c r="BL180" s="97">
        <f t="shared" si="139"/>
        <v>737000.29261625011</v>
      </c>
      <c r="BM180" s="97">
        <f t="shared" si="139"/>
        <v>884400.35113950016</v>
      </c>
      <c r="BN180" s="97">
        <f t="shared" si="139"/>
        <v>1031800.4096627502</v>
      </c>
      <c r="BO180" s="97">
        <f t="shared" si="139"/>
        <v>1179200.4681860001</v>
      </c>
      <c r="BP180" s="97">
        <f t="shared" si="139"/>
        <v>1326600.5267092502</v>
      </c>
      <c r="BQ180" s="97">
        <f t="shared" si="139"/>
        <v>1474000.5852325002</v>
      </c>
      <c r="BR180" s="97">
        <f t="shared" si="139"/>
        <v>1621400.6437557503</v>
      </c>
      <c r="BS180" s="97">
        <f>BR180+BS179</f>
        <v>1768800.7022790003</v>
      </c>
    </row>
    <row r="181" spans="1:71" ht="15" thickTop="1" x14ac:dyDescent="0.35">
      <c r="C181" s="15"/>
      <c r="J181" s="50"/>
      <c r="K181" s="50"/>
    </row>
    <row r="182" spans="1:71" x14ac:dyDescent="0.35">
      <c r="A182" s="56" t="s">
        <v>164</v>
      </c>
      <c r="B182" s="56" t="s">
        <v>134</v>
      </c>
      <c r="C182" s="56" t="s">
        <v>136</v>
      </c>
      <c r="D182" s="56">
        <v>300</v>
      </c>
      <c r="E182" s="56" t="s">
        <v>137</v>
      </c>
      <c r="F182" s="56" t="s">
        <v>418</v>
      </c>
      <c r="G182" s="56" t="s">
        <v>139</v>
      </c>
      <c r="H182" s="56" t="s">
        <v>140</v>
      </c>
      <c r="I182" s="56" t="s">
        <v>141</v>
      </c>
      <c r="J182" s="56" t="s">
        <v>142</v>
      </c>
      <c r="K182" s="67" t="s">
        <v>156</v>
      </c>
      <c r="L182" s="59">
        <v>202401</v>
      </c>
      <c r="M182" s="59">
        <v>202402</v>
      </c>
      <c r="N182" s="59">
        <v>202403</v>
      </c>
      <c r="O182" s="59">
        <v>202404</v>
      </c>
      <c r="P182" s="59">
        <v>202405</v>
      </c>
      <c r="Q182" s="59">
        <v>202406</v>
      </c>
      <c r="R182" s="59">
        <v>202407</v>
      </c>
      <c r="S182" s="59">
        <v>202408</v>
      </c>
      <c r="T182" s="59">
        <v>202409</v>
      </c>
      <c r="U182" s="59">
        <v>202410</v>
      </c>
      <c r="V182" s="59">
        <v>202411</v>
      </c>
      <c r="W182" s="59">
        <v>202412</v>
      </c>
      <c r="X182" s="59">
        <v>202501</v>
      </c>
      <c r="Y182" s="59">
        <v>202502</v>
      </c>
      <c r="Z182" s="59">
        <v>202503</v>
      </c>
      <c r="AA182" s="59">
        <v>202504</v>
      </c>
      <c r="AB182" s="59">
        <v>202505</v>
      </c>
      <c r="AC182" s="59">
        <v>202506</v>
      </c>
      <c r="AD182" s="59">
        <v>202507</v>
      </c>
      <c r="AE182" s="59">
        <v>202508</v>
      </c>
      <c r="AF182" s="59">
        <v>202509</v>
      </c>
      <c r="AG182" s="59">
        <v>202510</v>
      </c>
      <c r="AH182" s="59">
        <v>202511</v>
      </c>
      <c r="AI182" s="59">
        <v>202512</v>
      </c>
      <c r="AJ182" s="95">
        <v>202601</v>
      </c>
      <c r="AK182" s="95">
        <v>202602</v>
      </c>
      <c r="AL182" s="95">
        <v>202603</v>
      </c>
      <c r="AM182" s="95">
        <v>202604</v>
      </c>
      <c r="AN182" s="95">
        <v>202605</v>
      </c>
      <c r="AO182" s="95">
        <v>202606</v>
      </c>
      <c r="AP182" s="95">
        <v>202607</v>
      </c>
      <c r="AQ182" s="95">
        <v>202608</v>
      </c>
      <c r="AR182" s="95">
        <v>202609</v>
      </c>
      <c r="AS182" s="95">
        <v>202610</v>
      </c>
      <c r="AT182" s="95">
        <v>202611</v>
      </c>
      <c r="AU182" s="95">
        <v>202612</v>
      </c>
      <c r="AV182" s="95">
        <v>202701</v>
      </c>
      <c r="AW182" s="95">
        <v>202702</v>
      </c>
      <c r="AX182" s="95">
        <v>202703</v>
      </c>
      <c r="AY182" s="95">
        <v>202704</v>
      </c>
      <c r="AZ182" s="95">
        <v>202705</v>
      </c>
      <c r="BA182" s="95">
        <v>202706</v>
      </c>
      <c r="BB182" s="95">
        <v>202707</v>
      </c>
      <c r="BC182" s="95">
        <v>202708</v>
      </c>
      <c r="BD182" s="95">
        <v>202709</v>
      </c>
      <c r="BE182" s="95">
        <v>202710</v>
      </c>
      <c r="BF182" s="95">
        <v>202711</v>
      </c>
      <c r="BG182" s="95">
        <v>202712</v>
      </c>
      <c r="BH182" s="95">
        <v>202801</v>
      </c>
      <c r="BI182" s="95">
        <v>202802</v>
      </c>
      <c r="BJ182" s="95">
        <v>202803</v>
      </c>
      <c r="BK182" s="95">
        <v>202804</v>
      </c>
      <c r="BL182" s="95">
        <v>202805</v>
      </c>
      <c r="BM182" s="95">
        <v>202806</v>
      </c>
      <c r="BN182" s="95">
        <v>202807</v>
      </c>
      <c r="BO182" s="95">
        <v>202808</v>
      </c>
      <c r="BP182" s="95">
        <v>202809</v>
      </c>
      <c r="BQ182" s="95">
        <v>202810</v>
      </c>
      <c r="BR182" s="95">
        <v>202811</v>
      </c>
      <c r="BS182" s="95">
        <v>202812</v>
      </c>
    </row>
    <row r="183" spans="1:71" customFormat="1" x14ac:dyDescent="0.35">
      <c r="A183" t="str">
        <f>+A142</f>
        <v>Standard Close</v>
      </c>
      <c r="B183" t="str">
        <f t="shared" ref="B183:I183" si="140">+B142</f>
        <v>A2833428</v>
      </c>
      <c r="C183" t="str">
        <f t="shared" si="140"/>
        <v>Base Rates</v>
      </c>
      <c r="D183" t="str">
        <f t="shared" si="140"/>
        <v>ED-Transmission-Line-69 kV</v>
      </c>
      <c r="E183" t="str">
        <f t="shared" si="140"/>
        <v>T</v>
      </c>
      <c r="F183" t="str">
        <f t="shared" si="140"/>
        <v>NEW-14803</v>
      </c>
      <c r="G183" t="str">
        <f t="shared" si="140"/>
        <v>open</v>
      </c>
      <c r="H183" t="str">
        <f t="shared" si="140"/>
        <v>Electric Transmission Plant</v>
      </c>
      <c r="I183" t="str">
        <f t="shared" si="140"/>
        <v>Transmission Lines</v>
      </c>
      <c r="J183" s="101">
        <f>+K16</f>
        <v>202512</v>
      </c>
      <c r="K183" s="103">
        <v>0</v>
      </c>
      <c r="L183" s="3">
        <f>+K183+L142</f>
        <v>0</v>
      </c>
      <c r="M183" s="3">
        <f t="shared" ref="M183:BS187" si="141">+L183+M142</f>
        <v>0</v>
      </c>
      <c r="N183" s="3">
        <f t="shared" si="141"/>
        <v>0</v>
      </c>
      <c r="O183" s="3">
        <f t="shared" si="141"/>
        <v>0</v>
      </c>
      <c r="P183" s="3">
        <f t="shared" si="141"/>
        <v>0</v>
      </c>
      <c r="Q183" s="3">
        <f t="shared" si="141"/>
        <v>0</v>
      </c>
      <c r="R183" s="3">
        <f t="shared" si="141"/>
        <v>0</v>
      </c>
      <c r="S183" s="3">
        <f t="shared" si="141"/>
        <v>0</v>
      </c>
      <c r="T183" s="3">
        <f t="shared" si="141"/>
        <v>0</v>
      </c>
      <c r="U183" s="3">
        <f t="shared" si="141"/>
        <v>0</v>
      </c>
      <c r="V183" s="3">
        <f t="shared" si="141"/>
        <v>0</v>
      </c>
      <c r="W183" s="3">
        <f t="shared" si="141"/>
        <v>0</v>
      </c>
      <c r="X183" s="3">
        <f t="shared" si="141"/>
        <v>0</v>
      </c>
      <c r="Y183" s="3">
        <f t="shared" si="141"/>
        <v>0</v>
      </c>
      <c r="Z183" s="3">
        <f t="shared" si="141"/>
        <v>0</v>
      </c>
      <c r="AA183" s="3">
        <f t="shared" si="141"/>
        <v>0</v>
      </c>
      <c r="AB183" s="3">
        <f t="shared" si="141"/>
        <v>0</v>
      </c>
      <c r="AC183" s="3">
        <f t="shared" si="141"/>
        <v>0</v>
      </c>
      <c r="AD183" s="3">
        <f t="shared" si="141"/>
        <v>0</v>
      </c>
      <c r="AE183" s="3">
        <f t="shared" si="141"/>
        <v>0</v>
      </c>
      <c r="AF183" s="3">
        <f t="shared" si="141"/>
        <v>0</v>
      </c>
      <c r="AG183" s="3">
        <f t="shared" si="141"/>
        <v>0</v>
      </c>
      <c r="AH183" s="3">
        <f t="shared" si="141"/>
        <v>0</v>
      </c>
      <c r="AI183" s="3">
        <f t="shared" si="141"/>
        <v>0</v>
      </c>
      <c r="AJ183" s="3">
        <f t="shared" si="141"/>
        <v>485.63526150000024</v>
      </c>
      <c r="AK183" s="3">
        <f t="shared" si="141"/>
        <v>971.27052300000048</v>
      </c>
      <c r="AL183" s="3">
        <f t="shared" si="141"/>
        <v>1456.9057845000007</v>
      </c>
      <c r="AM183" s="3">
        <f t="shared" si="141"/>
        <v>1942.541046000001</v>
      </c>
      <c r="AN183" s="3">
        <f t="shared" si="141"/>
        <v>2428.1763075000013</v>
      </c>
      <c r="AO183" s="3">
        <f t="shared" si="141"/>
        <v>2913.8115690000013</v>
      </c>
      <c r="AP183" s="3">
        <f t="shared" si="141"/>
        <v>3399.4468305000014</v>
      </c>
      <c r="AQ183" s="3">
        <f t="shared" si="141"/>
        <v>3885.0820920000015</v>
      </c>
      <c r="AR183" s="3">
        <f t="shared" si="141"/>
        <v>4370.717353500002</v>
      </c>
      <c r="AS183" s="3">
        <f t="shared" si="141"/>
        <v>4856.3526150000025</v>
      </c>
      <c r="AT183" s="3">
        <f t="shared" si="141"/>
        <v>5341.987876500003</v>
      </c>
      <c r="AU183" s="3">
        <f t="shared" si="141"/>
        <v>5827.6231380000036</v>
      </c>
      <c r="AV183" s="3">
        <f t="shared" si="141"/>
        <v>6313.2583995000041</v>
      </c>
      <c r="AW183" s="3">
        <f t="shared" si="141"/>
        <v>6798.8936610000046</v>
      </c>
      <c r="AX183" s="3">
        <f t="shared" si="141"/>
        <v>7284.5289225000051</v>
      </c>
      <c r="AY183" s="3">
        <f t="shared" si="141"/>
        <v>7770.1641840000057</v>
      </c>
      <c r="AZ183" s="3">
        <f t="shared" si="141"/>
        <v>8255.7994455000062</v>
      </c>
      <c r="BA183" s="3">
        <f t="shared" si="141"/>
        <v>8741.4347070000058</v>
      </c>
      <c r="BB183" s="3">
        <f t="shared" si="141"/>
        <v>9227.0699685000054</v>
      </c>
      <c r="BC183" s="3">
        <f t="shared" si="141"/>
        <v>9712.705230000005</v>
      </c>
      <c r="BD183" s="3">
        <f t="shared" si="141"/>
        <v>10198.340491500005</v>
      </c>
      <c r="BE183" s="3">
        <f t="shared" si="141"/>
        <v>10683.975753000004</v>
      </c>
      <c r="BF183" s="3">
        <f t="shared" si="141"/>
        <v>11169.611014500004</v>
      </c>
      <c r="BG183" s="3">
        <f t="shared" si="141"/>
        <v>11655.246276000003</v>
      </c>
      <c r="BH183" s="3">
        <f t="shared" si="141"/>
        <v>12140.881537500003</v>
      </c>
      <c r="BI183" s="3">
        <f t="shared" si="141"/>
        <v>12626.516799000003</v>
      </c>
      <c r="BJ183" s="3">
        <f t="shared" si="141"/>
        <v>13112.152060500002</v>
      </c>
      <c r="BK183" s="3">
        <f t="shared" si="141"/>
        <v>13597.787322000002</v>
      </c>
      <c r="BL183" s="3">
        <f t="shared" si="141"/>
        <v>14083.422583500002</v>
      </c>
      <c r="BM183" s="3">
        <f t="shared" si="141"/>
        <v>14569.057845000001</v>
      </c>
      <c r="BN183" s="3">
        <f t="shared" si="141"/>
        <v>15054.693106500001</v>
      </c>
      <c r="BO183" s="3">
        <f t="shared" si="141"/>
        <v>15540.328368</v>
      </c>
      <c r="BP183" s="3">
        <f t="shared" si="141"/>
        <v>16025.9636295</v>
      </c>
      <c r="BQ183" s="3">
        <f t="shared" si="141"/>
        <v>16511.598891000001</v>
      </c>
      <c r="BR183" s="3">
        <f t="shared" si="141"/>
        <v>16997.234152500001</v>
      </c>
      <c r="BS183" s="3">
        <f t="shared" si="141"/>
        <v>17482.869414000001</v>
      </c>
    </row>
    <row r="184" spans="1:71" x14ac:dyDescent="0.35">
      <c r="A184" s="51" t="str">
        <f t="shared" ref="A184:I218" si="142">+A143</f>
        <v>Standard Close</v>
      </c>
      <c r="B184" s="51" t="str">
        <f t="shared" si="142"/>
        <v>A2876531</v>
      </c>
      <c r="C184" s="51" t="str">
        <f t="shared" si="142"/>
        <v>Base Rates</v>
      </c>
      <c r="D184" s="51" t="str">
        <f t="shared" si="142"/>
        <v/>
      </c>
      <c r="E184" s="51" t="str">
        <f t="shared" si="142"/>
        <v>D</v>
      </c>
      <c r="F184" s="51" t="str">
        <f t="shared" si="142"/>
        <v>NEW-13543</v>
      </c>
      <c r="G184" s="51" t="str">
        <f t="shared" si="142"/>
        <v>open</v>
      </c>
      <c r="H184" s="51" t="str">
        <f t="shared" si="142"/>
        <v>Electric Transmission Plant</v>
      </c>
      <c r="I184" s="51" t="str">
        <f t="shared" si="142"/>
        <v>Transmission Substation</v>
      </c>
      <c r="J184" s="104">
        <f t="shared" ref="J184:J218" si="143">+K17</f>
        <v>202505</v>
      </c>
      <c r="K184" s="103">
        <v>0</v>
      </c>
      <c r="L184" s="16">
        <f t="shared" ref="L184:AA218" si="144">+K184+L143</f>
        <v>0</v>
      </c>
      <c r="M184" s="16">
        <f t="shared" si="144"/>
        <v>0</v>
      </c>
      <c r="N184" s="16">
        <f t="shared" si="144"/>
        <v>0</v>
      </c>
      <c r="O184" s="16">
        <f t="shared" si="144"/>
        <v>0</v>
      </c>
      <c r="P184" s="16">
        <f t="shared" si="144"/>
        <v>0</v>
      </c>
      <c r="Q184" s="16">
        <f t="shared" si="144"/>
        <v>0</v>
      </c>
      <c r="R184" s="16">
        <f t="shared" si="144"/>
        <v>0</v>
      </c>
      <c r="S184" s="16">
        <f t="shared" si="144"/>
        <v>0</v>
      </c>
      <c r="T184" s="16">
        <f t="shared" si="144"/>
        <v>0</v>
      </c>
      <c r="U184" s="16">
        <f t="shared" si="144"/>
        <v>0</v>
      </c>
      <c r="V184" s="16">
        <f t="shared" si="144"/>
        <v>0</v>
      </c>
      <c r="W184" s="16">
        <f t="shared" si="144"/>
        <v>0</v>
      </c>
      <c r="X184" s="16">
        <f t="shared" si="144"/>
        <v>0</v>
      </c>
      <c r="Y184" s="16">
        <f t="shared" si="144"/>
        <v>0</v>
      </c>
      <c r="Z184" s="16">
        <f t="shared" si="144"/>
        <v>0</v>
      </c>
      <c r="AA184" s="16">
        <f t="shared" si="144"/>
        <v>0</v>
      </c>
      <c r="AB184" s="16">
        <f t="shared" si="141"/>
        <v>0</v>
      </c>
      <c r="AC184" s="16">
        <f t="shared" si="141"/>
        <v>87.913513333333341</v>
      </c>
      <c r="AD184" s="16">
        <f t="shared" si="141"/>
        <v>175.82702666666668</v>
      </c>
      <c r="AE184" s="16">
        <f t="shared" si="141"/>
        <v>263.74054000000001</v>
      </c>
      <c r="AF184" s="16">
        <f t="shared" si="141"/>
        <v>351.65405333333337</v>
      </c>
      <c r="AG184" s="16">
        <f t="shared" si="141"/>
        <v>439.56756666666672</v>
      </c>
      <c r="AH184" s="16">
        <f t="shared" si="141"/>
        <v>527.48108000000002</v>
      </c>
      <c r="AI184" s="16">
        <f t="shared" si="141"/>
        <v>615.39459333333332</v>
      </c>
      <c r="AJ184" s="3">
        <f t="shared" si="141"/>
        <v>703.30810666666662</v>
      </c>
      <c r="AK184" s="3">
        <f t="shared" si="141"/>
        <v>791.22161999999992</v>
      </c>
      <c r="AL184" s="3">
        <f t="shared" si="141"/>
        <v>879.13513333333321</v>
      </c>
      <c r="AM184" s="3">
        <f t="shared" si="141"/>
        <v>967.04864666666651</v>
      </c>
      <c r="AN184" s="3">
        <f t="shared" si="141"/>
        <v>1054.9621599999998</v>
      </c>
      <c r="AO184" s="3">
        <f t="shared" si="141"/>
        <v>1142.8756733333332</v>
      </c>
      <c r="AP184" s="3">
        <f t="shared" si="141"/>
        <v>1230.7891866666666</v>
      </c>
      <c r="AQ184" s="3">
        <f t="shared" si="141"/>
        <v>1318.7027</v>
      </c>
      <c r="AR184" s="3">
        <f t="shared" si="141"/>
        <v>1406.6162133333335</v>
      </c>
      <c r="AS184" s="3">
        <f t="shared" si="141"/>
        <v>1494.5297266666669</v>
      </c>
      <c r="AT184" s="3">
        <f t="shared" si="141"/>
        <v>1582.4432400000003</v>
      </c>
      <c r="AU184" s="3">
        <f t="shared" si="141"/>
        <v>1670.3567533333337</v>
      </c>
      <c r="AV184" s="3">
        <f t="shared" si="141"/>
        <v>1758.2702666666671</v>
      </c>
      <c r="AW184" s="3">
        <f t="shared" si="141"/>
        <v>1846.1837800000005</v>
      </c>
      <c r="AX184" s="3">
        <f t="shared" si="141"/>
        <v>1934.0972933333339</v>
      </c>
      <c r="AY184" s="3">
        <f t="shared" si="141"/>
        <v>2022.0108066666673</v>
      </c>
      <c r="AZ184" s="3">
        <f t="shared" si="141"/>
        <v>2109.9243200000005</v>
      </c>
      <c r="BA184" s="3">
        <f t="shared" si="141"/>
        <v>2197.8378333333339</v>
      </c>
      <c r="BB184" s="3">
        <f t="shared" si="141"/>
        <v>2285.7513466666674</v>
      </c>
      <c r="BC184" s="3">
        <f t="shared" si="141"/>
        <v>2373.6648600000008</v>
      </c>
      <c r="BD184" s="3">
        <f t="shared" si="141"/>
        <v>2461.5783733333342</v>
      </c>
      <c r="BE184" s="3">
        <f t="shared" si="141"/>
        <v>2549.4918866666676</v>
      </c>
      <c r="BF184" s="3">
        <f t="shared" si="141"/>
        <v>2637.405400000001</v>
      </c>
      <c r="BG184" s="3">
        <f t="shared" si="141"/>
        <v>2725.3189133333344</v>
      </c>
      <c r="BH184" s="3">
        <f t="shared" si="141"/>
        <v>2813.2324266666678</v>
      </c>
      <c r="BI184" s="3">
        <f t="shared" si="141"/>
        <v>2901.1459400000012</v>
      </c>
      <c r="BJ184" s="3">
        <f t="shared" si="141"/>
        <v>2989.0594533333347</v>
      </c>
      <c r="BK184" s="3">
        <f t="shared" si="141"/>
        <v>3076.9729666666681</v>
      </c>
      <c r="BL184" s="3">
        <f t="shared" si="141"/>
        <v>3164.8864800000015</v>
      </c>
      <c r="BM184" s="3">
        <f t="shared" si="141"/>
        <v>3252.7999933333349</v>
      </c>
      <c r="BN184" s="3">
        <f t="shared" si="141"/>
        <v>3340.7135066666683</v>
      </c>
      <c r="BO184" s="3">
        <f t="shared" si="141"/>
        <v>3428.6270200000017</v>
      </c>
      <c r="BP184" s="3">
        <f t="shared" si="141"/>
        <v>3516.5405333333351</v>
      </c>
      <c r="BQ184" s="3">
        <f t="shared" si="141"/>
        <v>3604.4540466666685</v>
      </c>
      <c r="BR184" s="3">
        <f t="shared" si="141"/>
        <v>3692.367560000002</v>
      </c>
      <c r="BS184" s="3">
        <f t="shared" si="141"/>
        <v>3780.2810733333354</v>
      </c>
    </row>
    <row r="185" spans="1:71" customFormat="1" x14ac:dyDescent="0.35">
      <c r="A185" t="str">
        <f t="shared" si="142"/>
        <v>Standard Close</v>
      </c>
      <c r="B185" t="str">
        <f t="shared" si="142"/>
        <v>A2878624</v>
      </c>
      <c r="C185" t="str">
        <f t="shared" si="142"/>
        <v>Base Rates</v>
      </c>
      <c r="D185" t="str">
        <f t="shared" si="142"/>
        <v/>
      </c>
      <c r="E185">
        <f t="shared" si="142"/>
        <v>39000</v>
      </c>
      <c r="F185" t="str">
        <f t="shared" si="142"/>
        <v>NEW-13543</v>
      </c>
      <c r="G185" t="str">
        <f t="shared" si="142"/>
        <v>open</v>
      </c>
      <c r="H185" t="str">
        <f t="shared" si="142"/>
        <v>Electric General Plant</v>
      </c>
      <c r="I185" t="str">
        <f t="shared" si="142"/>
        <v>Other Structures</v>
      </c>
      <c r="J185" s="101">
        <f t="shared" si="143"/>
        <v>202505</v>
      </c>
      <c r="K185" s="103">
        <v>0</v>
      </c>
      <c r="L185" s="3">
        <f t="shared" si="144"/>
        <v>0</v>
      </c>
      <c r="M185" s="3">
        <f t="shared" si="141"/>
        <v>0</v>
      </c>
      <c r="N185" s="3">
        <f t="shared" si="141"/>
        <v>0</v>
      </c>
      <c r="O185" s="3">
        <f t="shared" si="141"/>
        <v>0</v>
      </c>
      <c r="P185" s="3">
        <f t="shared" si="141"/>
        <v>0</v>
      </c>
      <c r="Q185" s="3">
        <f t="shared" si="141"/>
        <v>0</v>
      </c>
      <c r="R185" s="3">
        <f t="shared" si="141"/>
        <v>0</v>
      </c>
      <c r="S185" s="3">
        <f t="shared" si="141"/>
        <v>0</v>
      </c>
      <c r="T185" s="3">
        <f t="shared" si="141"/>
        <v>0</v>
      </c>
      <c r="U185" s="3">
        <f t="shared" si="141"/>
        <v>0</v>
      </c>
      <c r="V185" s="3">
        <f t="shared" si="141"/>
        <v>0</v>
      </c>
      <c r="W185" s="3">
        <f t="shared" si="141"/>
        <v>0</v>
      </c>
      <c r="X185" s="3">
        <f t="shared" si="141"/>
        <v>0</v>
      </c>
      <c r="Y185" s="3">
        <f t="shared" si="141"/>
        <v>0</v>
      </c>
      <c r="Z185" s="3">
        <f t="shared" si="141"/>
        <v>0</v>
      </c>
      <c r="AA185" s="3">
        <f t="shared" si="141"/>
        <v>0</v>
      </c>
      <c r="AB185" s="3">
        <f t="shared" si="141"/>
        <v>0</v>
      </c>
      <c r="AC185" s="3">
        <f t="shared" si="141"/>
        <v>109.89070583333337</v>
      </c>
      <c r="AD185" s="3">
        <f t="shared" si="141"/>
        <v>219.78141166666674</v>
      </c>
      <c r="AE185" s="3">
        <f t="shared" si="141"/>
        <v>329.67211750000013</v>
      </c>
      <c r="AF185" s="3">
        <f t="shared" si="141"/>
        <v>439.56282333333348</v>
      </c>
      <c r="AG185" s="3">
        <f t="shared" si="141"/>
        <v>549.45352916666684</v>
      </c>
      <c r="AH185" s="3">
        <f t="shared" si="141"/>
        <v>659.34423500000025</v>
      </c>
      <c r="AI185" s="3">
        <f t="shared" si="141"/>
        <v>769.23494083333367</v>
      </c>
      <c r="AJ185" s="3">
        <f t="shared" si="141"/>
        <v>879.12564666666708</v>
      </c>
      <c r="AK185" s="3">
        <f t="shared" si="141"/>
        <v>989.01635250000049</v>
      </c>
      <c r="AL185" s="3">
        <f t="shared" si="141"/>
        <v>1098.9070583333339</v>
      </c>
      <c r="AM185" s="3">
        <f t="shared" si="141"/>
        <v>1208.7977641666673</v>
      </c>
      <c r="AN185" s="3">
        <f t="shared" si="141"/>
        <v>1318.6884700000007</v>
      </c>
      <c r="AO185" s="3">
        <f t="shared" si="141"/>
        <v>1428.5791758333341</v>
      </c>
      <c r="AP185" s="3">
        <f t="shared" si="141"/>
        <v>1538.4698816666676</v>
      </c>
      <c r="AQ185" s="3">
        <f t="shared" si="141"/>
        <v>1648.360587500001</v>
      </c>
      <c r="AR185" s="3">
        <f t="shared" si="141"/>
        <v>1758.2512933333344</v>
      </c>
      <c r="AS185" s="3">
        <f t="shared" si="141"/>
        <v>1868.1419991666678</v>
      </c>
      <c r="AT185" s="3">
        <f t="shared" si="141"/>
        <v>1978.0327050000012</v>
      </c>
      <c r="AU185" s="3">
        <f t="shared" si="141"/>
        <v>2087.9234108333344</v>
      </c>
      <c r="AV185" s="3">
        <f t="shared" si="141"/>
        <v>2197.8141166666678</v>
      </c>
      <c r="AW185" s="3">
        <f t="shared" si="141"/>
        <v>2307.7048225000012</v>
      </c>
      <c r="AX185" s="3">
        <f t="shared" si="141"/>
        <v>2417.5955283333346</v>
      </c>
      <c r="AY185" s="3">
        <f t="shared" si="141"/>
        <v>2527.4862341666681</v>
      </c>
      <c r="AZ185" s="3">
        <f t="shared" si="141"/>
        <v>2637.3769400000015</v>
      </c>
      <c r="BA185" s="3">
        <f t="shared" si="141"/>
        <v>2747.2676458333349</v>
      </c>
      <c r="BB185" s="3">
        <f t="shared" si="141"/>
        <v>2857.1583516666683</v>
      </c>
      <c r="BC185" s="3">
        <f t="shared" si="141"/>
        <v>2967.0490575000017</v>
      </c>
      <c r="BD185" s="3">
        <f t="shared" si="141"/>
        <v>3076.9397633333351</v>
      </c>
      <c r="BE185" s="3">
        <f t="shared" si="141"/>
        <v>3186.8304691666685</v>
      </c>
      <c r="BF185" s="3">
        <f t="shared" si="141"/>
        <v>3296.7211750000019</v>
      </c>
      <c r="BG185" s="3">
        <f t="shared" si="141"/>
        <v>3406.6118808333354</v>
      </c>
      <c r="BH185" s="3">
        <f t="shared" si="141"/>
        <v>3516.5025866666688</v>
      </c>
      <c r="BI185" s="3">
        <f t="shared" si="141"/>
        <v>3626.3932925000022</v>
      </c>
      <c r="BJ185" s="3">
        <f t="shared" si="141"/>
        <v>3736.2839983333356</v>
      </c>
      <c r="BK185" s="3">
        <f t="shared" si="141"/>
        <v>3846.174704166669</v>
      </c>
      <c r="BL185" s="3">
        <f t="shared" si="141"/>
        <v>3956.0654100000024</v>
      </c>
      <c r="BM185" s="3">
        <f t="shared" si="141"/>
        <v>4065.9561158333358</v>
      </c>
      <c r="BN185" s="3">
        <f t="shared" si="141"/>
        <v>4175.8468216666688</v>
      </c>
      <c r="BO185" s="3">
        <f t="shared" si="141"/>
        <v>4285.7375275000022</v>
      </c>
      <c r="BP185" s="3">
        <f t="shared" si="141"/>
        <v>4395.6282333333356</v>
      </c>
      <c r="BQ185" s="3">
        <f t="shared" si="141"/>
        <v>4505.518939166669</v>
      </c>
      <c r="BR185" s="3">
        <f t="shared" si="141"/>
        <v>4615.4096450000025</v>
      </c>
      <c r="BS185" s="3">
        <f t="shared" si="141"/>
        <v>4725.3003508333359</v>
      </c>
    </row>
    <row r="186" spans="1:71" customFormat="1" x14ac:dyDescent="0.35">
      <c r="A186" t="str">
        <f t="shared" si="142"/>
        <v>Standard Close</v>
      </c>
      <c r="B186" t="str">
        <f t="shared" si="142"/>
        <v>A2878627</v>
      </c>
      <c r="C186" t="str">
        <f t="shared" si="142"/>
        <v>Base Rates</v>
      </c>
      <c r="D186" t="str">
        <f t="shared" si="142"/>
        <v/>
      </c>
      <c r="E186">
        <f t="shared" si="142"/>
        <v>39000</v>
      </c>
      <c r="F186" t="str">
        <f t="shared" si="142"/>
        <v>NEW-13543</v>
      </c>
      <c r="G186" t="str">
        <f t="shared" si="142"/>
        <v>open</v>
      </c>
      <c r="H186" t="str">
        <f t="shared" si="142"/>
        <v>Electric General Plant</v>
      </c>
      <c r="I186" t="str">
        <f t="shared" si="142"/>
        <v>Other Structures</v>
      </c>
      <c r="J186" s="101">
        <f t="shared" si="143"/>
        <v>202505</v>
      </c>
      <c r="K186" s="103">
        <v>0</v>
      </c>
      <c r="L186" s="3">
        <f t="shared" si="144"/>
        <v>0</v>
      </c>
      <c r="M186" s="3">
        <f t="shared" si="141"/>
        <v>0</v>
      </c>
      <c r="N186" s="3">
        <f t="shared" si="141"/>
        <v>0</v>
      </c>
      <c r="O186" s="3">
        <f t="shared" si="141"/>
        <v>0</v>
      </c>
      <c r="P186" s="3">
        <f t="shared" si="141"/>
        <v>0</v>
      </c>
      <c r="Q186" s="3">
        <f t="shared" si="141"/>
        <v>0</v>
      </c>
      <c r="R186" s="3">
        <f t="shared" si="141"/>
        <v>0</v>
      </c>
      <c r="S186" s="3">
        <f t="shared" si="141"/>
        <v>0</v>
      </c>
      <c r="T186" s="3">
        <f t="shared" si="141"/>
        <v>0</v>
      </c>
      <c r="U186" s="3">
        <f t="shared" si="141"/>
        <v>0</v>
      </c>
      <c r="V186" s="3">
        <f t="shared" si="141"/>
        <v>0</v>
      </c>
      <c r="W186" s="3">
        <f t="shared" si="141"/>
        <v>0</v>
      </c>
      <c r="X186" s="3">
        <f t="shared" si="141"/>
        <v>0</v>
      </c>
      <c r="Y186" s="3">
        <f t="shared" si="141"/>
        <v>0</v>
      </c>
      <c r="Z186" s="3">
        <f t="shared" si="141"/>
        <v>0</v>
      </c>
      <c r="AA186" s="3">
        <f t="shared" si="141"/>
        <v>0</v>
      </c>
      <c r="AB186" s="3">
        <f t="shared" si="141"/>
        <v>0</v>
      </c>
      <c r="AC186" s="3">
        <f t="shared" si="141"/>
        <v>149.28125000000003</v>
      </c>
      <c r="AD186" s="3">
        <f t="shared" si="141"/>
        <v>298.56250000000006</v>
      </c>
      <c r="AE186" s="3">
        <f t="shared" si="141"/>
        <v>447.84375000000011</v>
      </c>
      <c r="AF186" s="3">
        <f t="shared" si="141"/>
        <v>597.12500000000011</v>
      </c>
      <c r="AG186" s="3">
        <f t="shared" si="141"/>
        <v>746.40625000000011</v>
      </c>
      <c r="AH186" s="3">
        <f t="shared" si="141"/>
        <v>895.68750000000011</v>
      </c>
      <c r="AI186" s="3">
        <f t="shared" si="141"/>
        <v>1044.9687500000002</v>
      </c>
      <c r="AJ186" s="3">
        <f t="shared" si="141"/>
        <v>1194.2500000000002</v>
      </c>
      <c r="AK186" s="3">
        <f t="shared" si="141"/>
        <v>1343.5312500000002</v>
      </c>
      <c r="AL186" s="3">
        <f t="shared" si="141"/>
        <v>1492.8125000000002</v>
      </c>
      <c r="AM186" s="3">
        <f t="shared" si="141"/>
        <v>1642.0937500000002</v>
      </c>
      <c r="AN186" s="3">
        <f t="shared" si="141"/>
        <v>1791.3750000000002</v>
      </c>
      <c r="AO186" s="3">
        <f t="shared" si="141"/>
        <v>1940.6562500000002</v>
      </c>
      <c r="AP186" s="3">
        <f t="shared" si="141"/>
        <v>2089.9375000000005</v>
      </c>
      <c r="AQ186" s="3">
        <f t="shared" si="141"/>
        <v>2239.2187500000005</v>
      </c>
      <c r="AR186" s="3">
        <f t="shared" si="141"/>
        <v>2388.5000000000005</v>
      </c>
      <c r="AS186" s="3">
        <f t="shared" si="141"/>
        <v>2537.7812500000005</v>
      </c>
      <c r="AT186" s="3">
        <f t="shared" si="141"/>
        <v>2687.0625000000005</v>
      </c>
      <c r="AU186" s="3">
        <f t="shared" si="141"/>
        <v>2836.3437500000005</v>
      </c>
      <c r="AV186" s="3">
        <f t="shared" si="141"/>
        <v>2985.6250000000005</v>
      </c>
      <c r="AW186" s="3">
        <f t="shared" si="141"/>
        <v>3134.9062500000005</v>
      </c>
      <c r="AX186" s="3">
        <f t="shared" si="141"/>
        <v>3284.1875000000005</v>
      </c>
      <c r="AY186" s="3">
        <f t="shared" si="141"/>
        <v>3433.4687500000005</v>
      </c>
      <c r="AZ186" s="3">
        <f t="shared" si="141"/>
        <v>3582.7500000000005</v>
      </c>
      <c r="BA186" s="3">
        <f t="shared" si="141"/>
        <v>3732.0312500000005</v>
      </c>
      <c r="BB186" s="3">
        <f t="shared" si="141"/>
        <v>3881.3125000000005</v>
      </c>
      <c r="BC186" s="3">
        <f t="shared" si="141"/>
        <v>4030.5937500000005</v>
      </c>
      <c r="BD186" s="3">
        <f t="shared" si="141"/>
        <v>4179.8750000000009</v>
      </c>
      <c r="BE186" s="3">
        <f t="shared" si="141"/>
        <v>4329.1562500000009</v>
      </c>
      <c r="BF186" s="3">
        <f t="shared" si="141"/>
        <v>4478.4375000000009</v>
      </c>
      <c r="BG186" s="3">
        <f t="shared" si="141"/>
        <v>4627.7187500000009</v>
      </c>
      <c r="BH186" s="3">
        <f t="shared" si="141"/>
        <v>4777.0000000000009</v>
      </c>
      <c r="BI186" s="3">
        <f t="shared" si="141"/>
        <v>4926.2812500000009</v>
      </c>
      <c r="BJ186" s="3">
        <f t="shared" si="141"/>
        <v>5075.5625000000009</v>
      </c>
      <c r="BK186" s="3">
        <f t="shared" si="141"/>
        <v>5224.8437500000009</v>
      </c>
      <c r="BL186" s="3">
        <f t="shared" si="141"/>
        <v>5374.1250000000009</v>
      </c>
      <c r="BM186" s="3">
        <f t="shared" si="141"/>
        <v>5523.4062500000009</v>
      </c>
      <c r="BN186" s="3">
        <f t="shared" si="141"/>
        <v>5672.6875000000009</v>
      </c>
      <c r="BO186" s="3">
        <f t="shared" si="141"/>
        <v>5821.9687500000009</v>
      </c>
      <c r="BP186" s="3">
        <f t="shared" si="141"/>
        <v>5971.2500000000009</v>
      </c>
      <c r="BQ186" s="3">
        <f t="shared" si="141"/>
        <v>6120.5312500000009</v>
      </c>
      <c r="BR186" s="3">
        <f t="shared" si="141"/>
        <v>6269.8125000000009</v>
      </c>
      <c r="BS186" s="3">
        <f t="shared" si="141"/>
        <v>6419.0937500000009</v>
      </c>
    </row>
    <row r="187" spans="1:71" customFormat="1" x14ac:dyDescent="0.35">
      <c r="A187" t="str">
        <f t="shared" si="142"/>
        <v>Standard Close</v>
      </c>
      <c r="B187" t="str">
        <f t="shared" si="142"/>
        <v>A2896493</v>
      </c>
      <c r="C187" t="str">
        <f t="shared" si="142"/>
        <v>Base Rates</v>
      </c>
      <c r="D187" t="str">
        <f t="shared" si="142"/>
        <v/>
      </c>
      <c r="E187" t="str">
        <f t="shared" si="142"/>
        <v>T</v>
      </c>
      <c r="F187" t="str">
        <f t="shared" si="142"/>
        <v>NEW-13543</v>
      </c>
      <c r="G187" t="str">
        <f t="shared" si="142"/>
        <v>open</v>
      </c>
      <c r="H187" t="str">
        <f t="shared" si="142"/>
        <v>Electric Transmission Plant</v>
      </c>
      <c r="I187" t="str">
        <f t="shared" si="142"/>
        <v>Transmission Substation</v>
      </c>
      <c r="J187" s="101">
        <f t="shared" si="143"/>
        <v>202404</v>
      </c>
      <c r="K187" s="103">
        <v>0</v>
      </c>
      <c r="L187" s="3">
        <f t="shared" si="144"/>
        <v>0</v>
      </c>
      <c r="M187" s="3">
        <f t="shared" si="141"/>
        <v>0</v>
      </c>
      <c r="N187" s="3">
        <f t="shared" si="141"/>
        <v>0</v>
      </c>
      <c r="O187" s="3">
        <f t="shared" si="141"/>
        <v>0</v>
      </c>
      <c r="P187" s="3">
        <f t="shared" si="141"/>
        <v>94.561089999999993</v>
      </c>
      <c r="Q187" s="3">
        <f t="shared" si="141"/>
        <v>189.12217999999999</v>
      </c>
      <c r="R187" s="3">
        <f t="shared" si="141"/>
        <v>283.68326999999999</v>
      </c>
      <c r="S187" s="3">
        <f t="shared" si="141"/>
        <v>378.24435999999997</v>
      </c>
      <c r="T187" s="3">
        <f t="shared" si="141"/>
        <v>472.80544999999995</v>
      </c>
      <c r="U187" s="3">
        <f t="shared" si="141"/>
        <v>567.36653999999999</v>
      </c>
      <c r="V187" s="3">
        <f t="shared" si="141"/>
        <v>661.92763000000002</v>
      </c>
      <c r="W187" s="3">
        <f t="shared" si="141"/>
        <v>756.48872000000006</v>
      </c>
      <c r="X187" s="3">
        <f t="shared" si="141"/>
        <v>851.41350650000004</v>
      </c>
      <c r="Y187" s="3">
        <f t="shared" si="141"/>
        <v>946.33829300000002</v>
      </c>
      <c r="Z187" s="3">
        <f t="shared" si="141"/>
        <v>1041.2630795</v>
      </c>
      <c r="AA187" s="3">
        <f t="shared" si="141"/>
        <v>1136.187866</v>
      </c>
      <c r="AB187" s="3">
        <f t="shared" si="141"/>
        <v>1231.1126525</v>
      </c>
      <c r="AC187" s="3">
        <f t="shared" si="141"/>
        <v>1326.0374389999999</v>
      </c>
      <c r="AD187" s="3">
        <f t="shared" si="141"/>
        <v>1420.9622254999999</v>
      </c>
      <c r="AE187" s="3">
        <f t="shared" si="141"/>
        <v>1515.8870119999999</v>
      </c>
      <c r="AF187" s="3">
        <f t="shared" si="141"/>
        <v>1610.8117984999999</v>
      </c>
      <c r="AG187" s="3">
        <f t="shared" si="141"/>
        <v>1705.7365849999999</v>
      </c>
      <c r="AH187" s="3">
        <f t="shared" si="141"/>
        <v>1800.6613714999999</v>
      </c>
      <c r="AI187" s="3">
        <f t="shared" si="141"/>
        <v>1895.5861579999998</v>
      </c>
      <c r="AJ187" s="3">
        <f t="shared" si="141"/>
        <v>1990.5109444999998</v>
      </c>
      <c r="AK187" s="3">
        <f t="shared" si="141"/>
        <v>2085.435731</v>
      </c>
      <c r="AL187" s="3">
        <f t="shared" si="141"/>
        <v>2180.3605175000002</v>
      </c>
      <c r="AM187" s="3">
        <f t="shared" si="141"/>
        <v>2275.2853040000005</v>
      </c>
      <c r="AN187" s="3">
        <f t="shared" si="141"/>
        <v>2370.2100905000007</v>
      </c>
      <c r="AO187" s="3">
        <f t="shared" si="141"/>
        <v>2465.1348770000009</v>
      </c>
      <c r="AP187" s="3">
        <f t="shared" si="141"/>
        <v>2560.0596635000011</v>
      </c>
      <c r="AQ187" s="3">
        <f t="shared" si="141"/>
        <v>2654.9844500000013</v>
      </c>
      <c r="AR187" s="3">
        <f t="shared" si="141"/>
        <v>2749.9092365000015</v>
      </c>
      <c r="AS187" s="3">
        <f t="shared" si="141"/>
        <v>2844.8340230000017</v>
      </c>
      <c r="AT187" s="3">
        <f t="shared" si="141"/>
        <v>2939.7588095000019</v>
      </c>
      <c r="AU187" s="3">
        <f t="shared" ref="M187:BS191" si="145">+AT187+AU146</f>
        <v>3034.6835960000021</v>
      </c>
      <c r="AV187" s="3">
        <f t="shared" si="145"/>
        <v>3129.6083825000023</v>
      </c>
      <c r="AW187" s="3">
        <f t="shared" si="145"/>
        <v>3224.5331690000025</v>
      </c>
      <c r="AX187" s="3">
        <f t="shared" si="145"/>
        <v>3319.4579555000028</v>
      </c>
      <c r="AY187" s="3">
        <f t="shared" si="145"/>
        <v>3414.382742000003</v>
      </c>
      <c r="AZ187" s="3">
        <f t="shared" si="145"/>
        <v>3509.3075285000032</v>
      </c>
      <c r="BA187" s="3">
        <f t="shared" si="145"/>
        <v>3604.2323150000034</v>
      </c>
      <c r="BB187" s="3">
        <f t="shared" si="145"/>
        <v>3699.1571015000036</v>
      </c>
      <c r="BC187" s="3">
        <f t="shared" si="145"/>
        <v>3794.0818880000038</v>
      </c>
      <c r="BD187" s="3">
        <f t="shared" si="145"/>
        <v>3889.006674500004</v>
      </c>
      <c r="BE187" s="3">
        <f t="shared" si="145"/>
        <v>3983.9314610000042</v>
      </c>
      <c r="BF187" s="3">
        <f t="shared" si="145"/>
        <v>4078.8562475000044</v>
      </c>
      <c r="BG187" s="3">
        <f t="shared" si="145"/>
        <v>4173.7810340000042</v>
      </c>
      <c r="BH187" s="3">
        <f t="shared" si="145"/>
        <v>4268.7058205000039</v>
      </c>
      <c r="BI187" s="3">
        <f t="shared" si="145"/>
        <v>4363.6306070000037</v>
      </c>
      <c r="BJ187" s="3">
        <f t="shared" si="145"/>
        <v>4458.5553935000034</v>
      </c>
      <c r="BK187" s="3">
        <f t="shared" si="145"/>
        <v>4553.4801800000032</v>
      </c>
      <c r="BL187" s="3">
        <f t="shared" si="145"/>
        <v>4648.404966500003</v>
      </c>
      <c r="BM187" s="3">
        <f t="shared" si="145"/>
        <v>4743.3297530000027</v>
      </c>
      <c r="BN187" s="3">
        <f t="shared" si="145"/>
        <v>4838.2545395000025</v>
      </c>
      <c r="BO187" s="3">
        <f t="shared" si="145"/>
        <v>4933.1793260000022</v>
      </c>
      <c r="BP187" s="3">
        <f t="shared" si="145"/>
        <v>5028.104112500002</v>
      </c>
      <c r="BQ187" s="3">
        <f t="shared" si="145"/>
        <v>5123.0288990000017</v>
      </c>
      <c r="BR187" s="3">
        <f t="shared" si="145"/>
        <v>5217.9536855000015</v>
      </c>
      <c r="BS187" s="3">
        <f t="shared" si="145"/>
        <v>5312.8784720000012</v>
      </c>
    </row>
    <row r="188" spans="1:71" customFormat="1" x14ac:dyDescent="0.35">
      <c r="A188" t="str">
        <f t="shared" si="142"/>
        <v>Standard Close</v>
      </c>
      <c r="B188" t="str">
        <f t="shared" si="142"/>
        <v>A2897409</v>
      </c>
      <c r="C188" t="str">
        <f t="shared" si="142"/>
        <v>Base Rates</v>
      </c>
      <c r="D188" t="str">
        <f t="shared" si="142"/>
        <v/>
      </c>
      <c r="E188" t="str">
        <f t="shared" si="142"/>
        <v>T</v>
      </c>
      <c r="F188" t="str">
        <f t="shared" si="142"/>
        <v>NEW-13543</v>
      </c>
      <c r="G188" t="str">
        <f t="shared" si="142"/>
        <v>open</v>
      </c>
      <c r="H188" t="str">
        <f t="shared" si="142"/>
        <v>Electric Transmission Plant</v>
      </c>
      <c r="I188" t="str">
        <f t="shared" si="142"/>
        <v>Other Structures</v>
      </c>
      <c r="J188" s="101">
        <f t="shared" si="143"/>
        <v>202404</v>
      </c>
      <c r="K188" s="103">
        <v>0</v>
      </c>
      <c r="L188" s="3">
        <f t="shared" si="144"/>
        <v>0</v>
      </c>
      <c r="M188" s="3">
        <f t="shared" si="145"/>
        <v>0</v>
      </c>
      <c r="N188" s="3">
        <f t="shared" si="145"/>
        <v>0</v>
      </c>
      <c r="O188" s="3">
        <f t="shared" si="145"/>
        <v>0</v>
      </c>
      <c r="P188" s="3">
        <f t="shared" si="145"/>
        <v>204.68125166666667</v>
      </c>
      <c r="Q188" s="3">
        <f t="shared" si="145"/>
        <v>409.36250333333334</v>
      </c>
      <c r="R188" s="3">
        <f t="shared" si="145"/>
        <v>614.04375500000003</v>
      </c>
      <c r="S188" s="3">
        <f t="shared" si="145"/>
        <v>818.72500666666667</v>
      </c>
      <c r="T188" s="3">
        <f t="shared" si="145"/>
        <v>1023.4062583333333</v>
      </c>
      <c r="U188" s="3">
        <f t="shared" si="145"/>
        <v>1228.0875100000001</v>
      </c>
      <c r="V188" s="3">
        <f t="shared" si="145"/>
        <v>1432.7687616666667</v>
      </c>
      <c r="W188" s="3">
        <f t="shared" si="145"/>
        <v>1637.4500133333333</v>
      </c>
      <c r="X188" s="3">
        <f t="shared" si="145"/>
        <v>1842.9185005833333</v>
      </c>
      <c r="Y188" s="3">
        <f t="shared" si="145"/>
        <v>2048.3869878333335</v>
      </c>
      <c r="Z188" s="3">
        <f t="shared" si="145"/>
        <v>2253.8554750833337</v>
      </c>
      <c r="AA188" s="3">
        <f t="shared" si="145"/>
        <v>2459.3239623333338</v>
      </c>
      <c r="AB188" s="3">
        <f t="shared" si="145"/>
        <v>2664.792449583334</v>
      </c>
      <c r="AC188" s="3">
        <f t="shared" si="145"/>
        <v>2870.2609368333342</v>
      </c>
      <c r="AD188" s="3">
        <f t="shared" si="145"/>
        <v>3075.7294240833344</v>
      </c>
      <c r="AE188" s="3">
        <f t="shared" si="145"/>
        <v>3281.1979113333346</v>
      </c>
      <c r="AF188" s="3">
        <f t="shared" si="145"/>
        <v>3486.6663985833347</v>
      </c>
      <c r="AG188" s="3">
        <f t="shared" si="145"/>
        <v>3692.1348858333349</v>
      </c>
      <c r="AH188" s="3">
        <f t="shared" si="145"/>
        <v>3897.6033730833351</v>
      </c>
      <c r="AI188" s="3">
        <f t="shared" si="145"/>
        <v>4103.0718603333353</v>
      </c>
      <c r="AJ188" s="3">
        <f t="shared" si="145"/>
        <v>4308.5403475833355</v>
      </c>
      <c r="AK188" s="3">
        <f t="shared" si="145"/>
        <v>4514.0088348333356</v>
      </c>
      <c r="AL188" s="3">
        <f t="shared" si="145"/>
        <v>4719.4773220833358</v>
      </c>
      <c r="AM188" s="3">
        <f t="shared" si="145"/>
        <v>4924.945809333336</v>
      </c>
      <c r="AN188" s="3">
        <f t="shared" si="145"/>
        <v>5130.4142965833362</v>
      </c>
      <c r="AO188" s="3">
        <f t="shared" si="145"/>
        <v>5335.8827838333364</v>
      </c>
      <c r="AP188" s="3">
        <f t="shared" si="145"/>
        <v>5541.3512710833365</v>
      </c>
      <c r="AQ188" s="3">
        <f t="shared" si="145"/>
        <v>5746.8197583333367</v>
      </c>
      <c r="AR188" s="3">
        <f t="shared" si="145"/>
        <v>5952.2882455833369</v>
      </c>
      <c r="AS188" s="3">
        <f t="shared" si="145"/>
        <v>6157.7567328333371</v>
      </c>
      <c r="AT188" s="3">
        <f t="shared" si="145"/>
        <v>6363.2252200833373</v>
      </c>
      <c r="AU188" s="3">
        <f t="shared" si="145"/>
        <v>6568.6937073333374</v>
      </c>
      <c r="AV188" s="3">
        <f t="shared" si="145"/>
        <v>6774.1621945833376</v>
      </c>
      <c r="AW188" s="3">
        <f t="shared" si="145"/>
        <v>6979.6306818333378</v>
      </c>
      <c r="AX188" s="3">
        <f t="shared" si="145"/>
        <v>7185.099169083338</v>
      </c>
      <c r="AY188" s="3">
        <f t="shared" si="145"/>
        <v>7390.5676563333382</v>
      </c>
      <c r="AZ188" s="3">
        <f t="shared" si="145"/>
        <v>7596.0361435833383</v>
      </c>
      <c r="BA188" s="3">
        <f t="shared" si="145"/>
        <v>7801.5046308333385</v>
      </c>
      <c r="BB188" s="3">
        <f t="shared" si="145"/>
        <v>8006.9731180833387</v>
      </c>
      <c r="BC188" s="3">
        <f t="shared" si="145"/>
        <v>8212.4416053333389</v>
      </c>
      <c r="BD188" s="3">
        <f t="shared" si="145"/>
        <v>8417.9100925833391</v>
      </c>
      <c r="BE188" s="3">
        <f t="shared" si="145"/>
        <v>8623.3785798333392</v>
      </c>
      <c r="BF188" s="3">
        <f t="shared" si="145"/>
        <v>8828.8470670833394</v>
      </c>
      <c r="BG188" s="3">
        <f t="shared" si="145"/>
        <v>9034.3155543333396</v>
      </c>
      <c r="BH188" s="3">
        <f t="shared" si="145"/>
        <v>9239.7840415833398</v>
      </c>
      <c r="BI188" s="3">
        <f t="shared" si="145"/>
        <v>9445.25252883334</v>
      </c>
      <c r="BJ188" s="3">
        <f t="shared" si="145"/>
        <v>9650.7210160833401</v>
      </c>
      <c r="BK188" s="3">
        <f t="shared" si="145"/>
        <v>9856.1895033333403</v>
      </c>
      <c r="BL188" s="3">
        <f t="shared" si="145"/>
        <v>10061.657990583341</v>
      </c>
      <c r="BM188" s="3">
        <f t="shared" si="145"/>
        <v>10267.126477833341</v>
      </c>
      <c r="BN188" s="3">
        <f t="shared" si="145"/>
        <v>10472.594965083341</v>
      </c>
      <c r="BO188" s="3">
        <f t="shared" si="145"/>
        <v>10678.063452333341</v>
      </c>
      <c r="BP188" s="3">
        <f t="shared" si="145"/>
        <v>10883.531939583341</v>
      </c>
      <c r="BQ188" s="3">
        <f t="shared" si="145"/>
        <v>11089.000426833341</v>
      </c>
      <c r="BR188" s="3">
        <f t="shared" si="145"/>
        <v>11294.468914083342</v>
      </c>
      <c r="BS188" s="3">
        <f t="shared" si="145"/>
        <v>11499.937401333342</v>
      </c>
    </row>
    <row r="189" spans="1:71" customFormat="1" x14ac:dyDescent="0.35">
      <c r="A189" t="str">
        <f t="shared" si="142"/>
        <v>Standard Close</v>
      </c>
      <c r="B189" t="str">
        <f t="shared" si="142"/>
        <v>NEW-13543.1</v>
      </c>
      <c r="C189" t="str">
        <f t="shared" si="142"/>
        <v>Base Rates</v>
      </c>
      <c r="D189" t="str">
        <f t="shared" si="142"/>
        <v>ED-Transmission-Line-69 kV</v>
      </c>
      <c r="E189" t="str">
        <f t="shared" si="142"/>
        <v>T</v>
      </c>
      <c r="F189" t="str">
        <f t="shared" si="142"/>
        <v>NEW-13543</v>
      </c>
      <c r="G189" t="str">
        <f t="shared" si="142"/>
        <v>open</v>
      </c>
      <c r="H189" t="str">
        <f t="shared" si="142"/>
        <v>Electric Transmission Plant</v>
      </c>
      <c r="I189" t="str">
        <f t="shared" si="142"/>
        <v>Transmission Lines</v>
      </c>
      <c r="J189" s="101">
        <f t="shared" si="143"/>
        <v>202505</v>
      </c>
      <c r="K189" s="103">
        <v>0</v>
      </c>
      <c r="L189" s="3">
        <f t="shared" si="144"/>
        <v>0</v>
      </c>
      <c r="M189" s="3">
        <f t="shared" si="145"/>
        <v>0</v>
      </c>
      <c r="N189" s="3">
        <f t="shared" si="145"/>
        <v>0</v>
      </c>
      <c r="O189" s="3">
        <f t="shared" si="145"/>
        <v>0</v>
      </c>
      <c r="P189" s="3">
        <f t="shared" si="145"/>
        <v>0</v>
      </c>
      <c r="Q189" s="3">
        <f t="shared" si="145"/>
        <v>0</v>
      </c>
      <c r="R189" s="3">
        <f t="shared" si="145"/>
        <v>0</v>
      </c>
      <c r="S189" s="3">
        <f t="shared" si="145"/>
        <v>0</v>
      </c>
      <c r="T189" s="3">
        <f t="shared" si="145"/>
        <v>0</v>
      </c>
      <c r="U189" s="3">
        <f t="shared" si="145"/>
        <v>0</v>
      </c>
      <c r="V189" s="3">
        <f t="shared" si="145"/>
        <v>0</v>
      </c>
      <c r="W189" s="3">
        <f t="shared" si="145"/>
        <v>0</v>
      </c>
      <c r="X189" s="3">
        <f t="shared" si="145"/>
        <v>0</v>
      </c>
      <c r="Y189" s="3">
        <f t="shared" si="145"/>
        <v>0</v>
      </c>
      <c r="Z189" s="3">
        <f t="shared" si="145"/>
        <v>0</v>
      </c>
      <c r="AA189" s="3">
        <f t="shared" si="145"/>
        <v>0</v>
      </c>
      <c r="AB189" s="3">
        <f t="shared" si="145"/>
        <v>0</v>
      </c>
      <c r="AC189" s="3">
        <f t="shared" si="145"/>
        <v>25791.197632500003</v>
      </c>
      <c r="AD189" s="3">
        <f t="shared" si="145"/>
        <v>52371.570090000008</v>
      </c>
      <c r="AE189" s="3">
        <f t="shared" si="145"/>
        <v>79741.117372500012</v>
      </c>
      <c r="AF189" s="3">
        <f t="shared" si="145"/>
        <v>107899.83948000001</v>
      </c>
      <c r="AG189" s="3">
        <f t="shared" si="145"/>
        <v>136847.7364125</v>
      </c>
      <c r="AH189" s="3">
        <f t="shared" si="145"/>
        <v>166584.80817</v>
      </c>
      <c r="AI189" s="3">
        <f t="shared" si="145"/>
        <v>197111.0547525</v>
      </c>
      <c r="AJ189" s="3">
        <f t="shared" si="145"/>
        <v>228426.41526000001</v>
      </c>
      <c r="AK189" s="3">
        <f t="shared" si="145"/>
        <v>260551.8066675</v>
      </c>
      <c r="AL189" s="3">
        <f t="shared" si="145"/>
        <v>293487.22897499998</v>
      </c>
      <c r="AM189" s="3">
        <f t="shared" si="145"/>
        <v>327232.68218249996</v>
      </c>
      <c r="AN189" s="3">
        <f t="shared" si="145"/>
        <v>361788.16628999996</v>
      </c>
      <c r="AO189" s="3">
        <f t="shared" si="145"/>
        <v>397153.64867249998</v>
      </c>
      <c r="AP189" s="3">
        <f t="shared" si="145"/>
        <v>432519.13105500001</v>
      </c>
      <c r="AQ189" s="3">
        <f t="shared" si="145"/>
        <v>467884.61343750003</v>
      </c>
      <c r="AR189" s="3">
        <f t="shared" si="145"/>
        <v>503250.09582000005</v>
      </c>
      <c r="AS189" s="3">
        <f t="shared" si="145"/>
        <v>538615.57820250001</v>
      </c>
      <c r="AT189" s="3">
        <f t="shared" si="145"/>
        <v>573981.06058499997</v>
      </c>
      <c r="AU189" s="3">
        <f t="shared" si="145"/>
        <v>609346.54296749993</v>
      </c>
      <c r="AV189" s="3">
        <f t="shared" si="145"/>
        <v>644712.02534999989</v>
      </c>
      <c r="AW189" s="3">
        <f t="shared" si="145"/>
        <v>680077.50773249986</v>
      </c>
      <c r="AX189" s="3">
        <f t="shared" si="145"/>
        <v>715442.99011499982</v>
      </c>
      <c r="AY189" s="3">
        <f t="shared" si="145"/>
        <v>750808.47249749978</v>
      </c>
      <c r="AZ189" s="3">
        <f t="shared" si="145"/>
        <v>786173.95487999974</v>
      </c>
      <c r="BA189" s="3">
        <f t="shared" si="145"/>
        <v>821539.4372624997</v>
      </c>
      <c r="BB189" s="3">
        <f t="shared" si="145"/>
        <v>856904.91964499967</v>
      </c>
      <c r="BC189" s="3">
        <f t="shared" si="145"/>
        <v>892270.40202749963</v>
      </c>
      <c r="BD189" s="3">
        <f t="shared" si="145"/>
        <v>927635.88440999959</v>
      </c>
      <c r="BE189" s="3">
        <f t="shared" si="145"/>
        <v>963001.36679249955</v>
      </c>
      <c r="BF189" s="3">
        <f t="shared" si="145"/>
        <v>998366.84917499952</v>
      </c>
      <c r="BG189" s="3">
        <f t="shared" si="145"/>
        <v>1033732.3315574995</v>
      </c>
      <c r="BH189" s="3">
        <f t="shared" si="145"/>
        <v>1069097.8139399996</v>
      </c>
      <c r="BI189" s="3">
        <f t="shared" si="145"/>
        <v>1104463.2963224996</v>
      </c>
      <c r="BJ189" s="3">
        <f t="shared" si="145"/>
        <v>1139828.7787049997</v>
      </c>
      <c r="BK189" s="3">
        <f t="shared" si="145"/>
        <v>1175194.2610874998</v>
      </c>
      <c r="BL189" s="3">
        <f t="shared" si="145"/>
        <v>1210559.7434699999</v>
      </c>
      <c r="BM189" s="3">
        <f t="shared" si="145"/>
        <v>1245925.2258524999</v>
      </c>
      <c r="BN189" s="3">
        <f t="shared" si="145"/>
        <v>1281290.708235</v>
      </c>
      <c r="BO189" s="3">
        <f t="shared" si="145"/>
        <v>1316656.1906175001</v>
      </c>
      <c r="BP189" s="3">
        <f t="shared" si="145"/>
        <v>1352021.6730000002</v>
      </c>
      <c r="BQ189" s="3">
        <f t="shared" si="145"/>
        <v>1387387.1553825003</v>
      </c>
      <c r="BR189" s="3">
        <f t="shared" si="145"/>
        <v>1422752.6377650003</v>
      </c>
      <c r="BS189" s="3">
        <f t="shared" si="145"/>
        <v>1458118.1201475004</v>
      </c>
    </row>
    <row r="190" spans="1:71" x14ac:dyDescent="0.35">
      <c r="A190" s="51" t="str">
        <f t="shared" si="142"/>
        <v>Standard Close</v>
      </c>
      <c r="B190" s="51" t="str">
        <f t="shared" si="142"/>
        <v>NEW-13543.10</v>
      </c>
      <c r="C190" s="51" t="str">
        <f t="shared" si="142"/>
        <v>Base Rates</v>
      </c>
      <c r="D190" s="51" t="str">
        <f t="shared" si="142"/>
        <v>ED-Distribution-Substation-Relay, Control &amp; RTU</v>
      </c>
      <c r="E190" s="51" t="str">
        <f t="shared" si="142"/>
        <v>D</v>
      </c>
      <c r="F190" s="51" t="str">
        <f t="shared" si="142"/>
        <v>NEW-13543</v>
      </c>
      <c r="G190" s="51" t="str">
        <f t="shared" si="142"/>
        <v>open</v>
      </c>
      <c r="H190" s="51" t="str">
        <f t="shared" si="142"/>
        <v>Electric Distribution Plant</v>
      </c>
      <c r="I190" s="51" t="str">
        <f t="shared" si="142"/>
        <v>Transmission Substation</v>
      </c>
      <c r="J190" s="104">
        <f t="shared" si="143"/>
        <v>202505</v>
      </c>
      <c r="K190" s="103">
        <v>0</v>
      </c>
      <c r="L190" s="16">
        <f t="shared" si="144"/>
        <v>0</v>
      </c>
      <c r="M190" s="16">
        <f t="shared" si="145"/>
        <v>0</v>
      </c>
      <c r="N190" s="16">
        <f t="shared" si="145"/>
        <v>0</v>
      </c>
      <c r="O190" s="16">
        <f t="shared" si="145"/>
        <v>0</v>
      </c>
      <c r="P190" s="16">
        <f t="shared" si="145"/>
        <v>0</v>
      </c>
      <c r="Q190" s="16">
        <f t="shared" si="145"/>
        <v>0</v>
      </c>
      <c r="R190" s="16">
        <f t="shared" si="145"/>
        <v>0</v>
      </c>
      <c r="S190" s="16">
        <f t="shared" si="145"/>
        <v>0</v>
      </c>
      <c r="T190" s="16">
        <f t="shared" si="145"/>
        <v>0</v>
      </c>
      <c r="U190" s="16">
        <f t="shared" si="145"/>
        <v>0</v>
      </c>
      <c r="V190" s="16">
        <f t="shared" si="145"/>
        <v>0</v>
      </c>
      <c r="W190" s="16">
        <f t="shared" si="145"/>
        <v>0</v>
      </c>
      <c r="X190" s="16">
        <f t="shared" si="145"/>
        <v>0</v>
      </c>
      <c r="Y190" s="16">
        <f t="shared" si="145"/>
        <v>0</v>
      </c>
      <c r="Z190" s="16">
        <f t="shared" si="145"/>
        <v>0</v>
      </c>
      <c r="AA190" s="16">
        <f t="shared" si="145"/>
        <v>0</v>
      </c>
      <c r="AB190" s="16">
        <f t="shared" si="145"/>
        <v>0</v>
      </c>
      <c r="AC190" s="16">
        <f t="shared" si="145"/>
        <v>7709.036806666667</v>
      </c>
      <c r="AD190" s="16">
        <f t="shared" si="145"/>
        <v>15513.367213333335</v>
      </c>
      <c r="AE190" s="16">
        <f t="shared" si="145"/>
        <v>23412.99122</v>
      </c>
      <c r="AF190" s="16">
        <f t="shared" si="145"/>
        <v>31407.908826666666</v>
      </c>
      <c r="AG190" s="16">
        <f t="shared" si="145"/>
        <v>39498.120033333333</v>
      </c>
      <c r="AH190" s="16">
        <f t="shared" si="145"/>
        <v>47683.624839999997</v>
      </c>
      <c r="AI190" s="16">
        <f t="shared" si="145"/>
        <v>55964.423246666665</v>
      </c>
      <c r="AJ190" s="3">
        <f t="shared" si="145"/>
        <v>64340.515253333331</v>
      </c>
      <c r="AK190" s="3">
        <f t="shared" si="145"/>
        <v>72814.415526666664</v>
      </c>
      <c r="AL190" s="3">
        <f t="shared" si="145"/>
        <v>81386.124066666671</v>
      </c>
      <c r="AM190" s="3">
        <f t="shared" si="145"/>
        <v>90055.640873333337</v>
      </c>
      <c r="AN190" s="3">
        <f t="shared" si="145"/>
        <v>98822.965946666664</v>
      </c>
      <c r="AO190" s="3">
        <f t="shared" si="145"/>
        <v>107688.09928666666</v>
      </c>
      <c r="AP190" s="3">
        <f t="shared" si="145"/>
        <v>116553.23262666666</v>
      </c>
      <c r="AQ190" s="3">
        <f t="shared" si="145"/>
        <v>125418.36596666666</v>
      </c>
      <c r="AR190" s="3">
        <f t="shared" si="145"/>
        <v>134283.49930666666</v>
      </c>
      <c r="AS190" s="3">
        <f t="shared" si="145"/>
        <v>143148.63264666667</v>
      </c>
      <c r="AT190" s="3">
        <f t="shared" si="145"/>
        <v>152013.76598666667</v>
      </c>
      <c r="AU190" s="3">
        <f t="shared" si="145"/>
        <v>160878.89932666667</v>
      </c>
      <c r="AV190" s="3">
        <f t="shared" si="145"/>
        <v>169744.03266666667</v>
      </c>
      <c r="AW190" s="3">
        <f t="shared" si="145"/>
        <v>178609.16600666667</v>
      </c>
      <c r="AX190" s="3">
        <f t="shared" si="145"/>
        <v>187474.29934666667</v>
      </c>
      <c r="AY190" s="3">
        <f t="shared" si="145"/>
        <v>196339.43268666667</v>
      </c>
      <c r="AZ190" s="3">
        <f t="shared" si="145"/>
        <v>205204.56602666667</v>
      </c>
      <c r="BA190" s="3">
        <f t="shared" si="145"/>
        <v>214069.69936666667</v>
      </c>
      <c r="BB190" s="3">
        <f t="shared" si="145"/>
        <v>222934.83270666667</v>
      </c>
      <c r="BC190" s="3">
        <f t="shared" si="145"/>
        <v>231799.96604666667</v>
      </c>
      <c r="BD190" s="3">
        <f t="shared" si="145"/>
        <v>240665.09938666667</v>
      </c>
      <c r="BE190" s="3">
        <f t="shared" si="145"/>
        <v>249530.23272666667</v>
      </c>
      <c r="BF190" s="3">
        <f t="shared" si="145"/>
        <v>258395.36606666667</v>
      </c>
      <c r="BG190" s="3">
        <f t="shared" si="145"/>
        <v>267260.49940666667</v>
      </c>
      <c r="BH190" s="3">
        <f t="shared" si="145"/>
        <v>276125.63274666667</v>
      </c>
      <c r="BI190" s="3">
        <f t="shared" si="145"/>
        <v>284990.76608666667</v>
      </c>
      <c r="BJ190" s="3">
        <f t="shared" si="145"/>
        <v>293855.89942666667</v>
      </c>
      <c r="BK190" s="3">
        <f t="shared" si="145"/>
        <v>302721.03276666667</v>
      </c>
      <c r="BL190" s="3">
        <f t="shared" si="145"/>
        <v>311586.16610666667</v>
      </c>
      <c r="BM190" s="3">
        <f t="shared" si="145"/>
        <v>320451.29944666667</v>
      </c>
      <c r="BN190" s="3">
        <f t="shared" si="145"/>
        <v>329316.43278666667</v>
      </c>
      <c r="BO190" s="3">
        <f t="shared" si="145"/>
        <v>338181.56612666667</v>
      </c>
      <c r="BP190" s="3">
        <f t="shared" si="145"/>
        <v>347046.69946666667</v>
      </c>
      <c r="BQ190" s="3">
        <f t="shared" si="145"/>
        <v>355911.83280666667</v>
      </c>
      <c r="BR190" s="3">
        <f t="shared" si="145"/>
        <v>364776.96614666667</v>
      </c>
      <c r="BS190" s="3">
        <f t="shared" si="145"/>
        <v>373642.09948666667</v>
      </c>
    </row>
    <row r="191" spans="1:71" x14ac:dyDescent="0.35">
      <c r="A191" s="51" t="str">
        <f t="shared" si="142"/>
        <v>Standard Close</v>
      </c>
      <c r="B191" s="51" t="str">
        <f t="shared" si="142"/>
        <v>NEW-13543.11</v>
      </c>
      <c r="C191" s="51" t="str">
        <f t="shared" si="142"/>
        <v>Base Rates</v>
      </c>
      <c r="D191" s="51" t="str">
        <f t="shared" si="142"/>
        <v>ED-Distribution-Substation-Relay, Control &amp; RTU</v>
      </c>
      <c r="E191" s="51" t="str">
        <f t="shared" si="142"/>
        <v>D</v>
      </c>
      <c r="F191" s="51" t="str">
        <f t="shared" si="142"/>
        <v>NEW-13543</v>
      </c>
      <c r="G191" s="51" t="str">
        <f t="shared" si="142"/>
        <v>open</v>
      </c>
      <c r="H191" s="51" t="str">
        <f t="shared" si="142"/>
        <v>Electric Distribution Plant</v>
      </c>
      <c r="I191" s="51" t="str">
        <f t="shared" si="142"/>
        <v>Distribution Substation</v>
      </c>
      <c r="J191" s="104">
        <f t="shared" si="143"/>
        <v>202505</v>
      </c>
      <c r="K191" s="103">
        <v>0</v>
      </c>
      <c r="L191" s="16">
        <f t="shared" si="144"/>
        <v>0</v>
      </c>
      <c r="M191" s="16">
        <f t="shared" si="145"/>
        <v>0</v>
      </c>
      <c r="N191" s="16">
        <f t="shared" si="145"/>
        <v>0</v>
      </c>
      <c r="O191" s="16">
        <f t="shared" si="145"/>
        <v>0</v>
      </c>
      <c r="P191" s="16">
        <f t="shared" si="145"/>
        <v>0</v>
      </c>
      <c r="Q191" s="16">
        <f t="shared" si="145"/>
        <v>0</v>
      </c>
      <c r="R191" s="16">
        <f t="shared" si="145"/>
        <v>0</v>
      </c>
      <c r="S191" s="16">
        <f t="shared" si="145"/>
        <v>0</v>
      </c>
      <c r="T191" s="16">
        <f t="shared" si="145"/>
        <v>0</v>
      </c>
      <c r="U191" s="16">
        <f t="shared" si="145"/>
        <v>0</v>
      </c>
      <c r="V191" s="16">
        <f t="shared" si="145"/>
        <v>0</v>
      </c>
      <c r="W191" s="16">
        <f t="shared" si="145"/>
        <v>0</v>
      </c>
      <c r="X191" s="16">
        <f t="shared" si="145"/>
        <v>0</v>
      </c>
      <c r="Y191" s="16">
        <f t="shared" si="145"/>
        <v>0</v>
      </c>
      <c r="Z191" s="16">
        <f t="shared" si="145"/>
        <v>0</v>
      </c>
      <c r="AA191" s="16">
        <f t="shared" si="145"/>
        <v>0</v>
      </c>
      <c r="AB191" s="16">
        <f t="shared" si="145"/>
        <v>0</v>
      </c>
      <c r="AC191" s="16">
        <f t="shared" si="145"/>
        <v>1580.7115853333332</v>
      </c>
      <c r="AD191" s="16">
        <f t="shared" si="145"/>
        <v>3180.4763706666663</v>
      </c>
      <c r="AE191" s="16">
        <f t="shared" si="145"/>
        <v>4799.2943559999994</v>
      </c>
      <c r="AF191" s="16">
        <f t="shared" si="145"/>
        <v>6437.1655413333328</v>
      </c>
      <c r="AG191" s="16">
        <f t="shared" si="145"/>
        <v>8094.0899266666656</v>
      </c>
      <c r="AH191" s="16">
        <f t="shared" si="145"/>
        <v>9770.0675119999978</v>
      </c>
      <c r="AI191" s="16">
        <f t="shared" si="145"/>
        <v>11465.09829733333</v>
      </c>
      <c r="AJ191" s="3">
        <f t="shared" si="145"/>
        <v>13179.182282666663</v>
      </c>
      <c r="AK191" s="3">
        <f t="shared" si="145"/>
        <v>14912.828534666663</v>
      </c>
      <c r="AL191" s="3">
        <f t="shared" si="145"/>
        <v>16666.03705333333</v>
      </c>
      <c r="AM191" s="3">
        <f t="shared" si="145"/>
        <v>18438.807838666664</v>
      </c>
      <c r="AN191" s="3">
        <f t="shared" si="145"/>
        <v>20231.140890666662</v>
      </c>
      <c r="AO191" s="3">
        <f t="shared" si="145"/>
        <v>22043.036209333328</v>
      </c>
      <c r="AP191" s="3">
        <f t="shared" si="145"/>
        <v>23854.931527999994</v>
      </c>
      <c r="AQ191" s="3">
        <f t="shared" si="145"/>
        <v>25666.82684666666</v>
      </c>
      <c r="AR191" s="3">
        <f t="shared" si="145"/>
        <v>27478.722165333325</v>
      </c>
      <c r="AS191" s="3">
        <f t="shared" si="145"/>
        <v>29290.617483999991</v>
      </c>
      <c r="AT191" s="3">
        <f t="shared" si="145"/>
        <v>31102.512802666657</v>
      </c>
      <c r="AU191" s="3">
        <f t="shared" si="145"/>
        <v>32914.408121333327</v>
      </c>
      <c r="AV191" s="3">
        <f t="shared" si="145"/>
        <v>34726.303439999996</v>
      </c>
      <c r="AW191" s="3">
        <f t="shared" si="145"/>
        <v>36538.198758666666</v>
      </c>
      <c r="AX191" s="3">
        <f t="shared" si="145"/>
        <v>38350.094077333335</v>
      </c>
      <c r="AY191" s="3">
        <f t="shared" si="145"/>
        <v>40161.989396000004</v>
      </c>
      <c r="AZ191" s="3">
        <f t="shared" si="145"/>
        <v>41973.884714666674</v>
      </c>
      <c r="BA191" s="3">
        <f t="shared" si="145"/>
        <v>43785.780033333343</v>
      </c>
      <c r="BB191" s="3">
        <f t="shared" si="145"/>
        <v>45597.675352000013</v>
      </c>
      <c r="BC191" s="3">
        <f t="shared" si="145"/>
        <v>47409.570670666682</v>
      </c>
      <c r="BD191" s="3">
        <f t="shared" si="145"/>
        <v>49221.465989333352</v>
      </c>
      <c r="BE191" s="3">
        <f t="shared" si="145"/>
        <v>51033.361308000021</v>
      </c>
      <c r="BF191" s="3">
        <f t="shared" si="145"/>
        <v>52845.256626666691</v>
      </c>
      <c r="BG191" s="3">
        <f t="shared" si="145"/>
        <v>54657.15194533336</v>
      </c>
      <c r="BH191" s="3">
        <f t="shared" si="145"/>
        <v>56469.04726400003</v>
      </c>
      <c r="BI191" s="3">
        <f t="shared" si="145"/>
        <v>58280.942582666699</v>
      </c>
      <c r="BJ191" s="3">
        <f t="shared" si="145"/>
        <v>60092.837901333369</v>
      </c>
      <c r="BK191" s="3">
        <f t="shared" si="145"/>
        <v>61904.733220000038</v>
      </c>
      <c r="BL191" s="3">
        <f t="shared" si="145"/>
        <v>63716.628538666708</v>
      </c>
      <c r="BM191" s="3">
        <f t="shared" si="145"/>
        <v>65528.523857333377</v>
      </c>
      <c r="BN191" s="3">
        <f t="shared" ref="M191:BS196" si="146">+BM191+BN150</f>
        <v>67340.419176000039</v>
      </c>
      <c r="BO191" s="3">
        <f t="shared" si="146"/>
        <v>69152.314494666702</v>
      </c>
      <c r="BP191" s="3">
        <f t="shared" si="146"/>
        <v>70964.209813333364</v>
      </c>
      <c r="BQ191" s="3">
        <f t="shared" si="146"/>
        <v>72776.105132000026</v>
      </c>
      <c r="BR191" s="3">
        <f t="shared" si="146"/>
        <v>74588.000450666688</v>
      </c>
      <c r="BS191" s="3">
        <f t="shared" si="146"/>
        <v>76399.89576933335</v>
      </c>
    </row>
    <row r="192" spans="1:71" customFormat="1" x14ac:dyDescent="0.35">
      <c r="A192" t="str">
        <f t="shared" si="142"/>
        <v>Standard Close</v>
      </c>
      <c r="B192" t="str">
        <f t="shared" si="142"/>
        <v>NEW-13543.12</v>
      </c>
      <c r="C192" t="str">
        <f t="shared" si="142"/>
        <v>Base Rates</v>
      </c>
      <c r="D192" t="str">
        <f t="shared" si="142"/>
        <v>ELECTRIC DELIVERY</v>
      </c>
      <c r="E192" t="str">
        <f t="shared" si="142"/>
        <v>T</v>
      </c>
      <c r="F192" t="str">
        <f t="shared" si="142"/>
        <v>NEW-13543</v>
      </c>
      <c r="G192" t="str">
        <f t="shared" si="142"/>
        <v>open</v>
      </c>
      <c r="H192" t="str">
        <f t="shared" si="142"/>
        <v>Electric Transmission Plant</v>
      </c>
      <c r="I192" t="str">
        <f t="shared" si="142"/>
        <v>Transmission Lines</v>
      </c>
      <c r="J192" s="101">
        <f t="shared" si="143"/>
        <v>202605</v>
      </c>
      <c r="K192" s="103">
        <v>0</v>
      </c>
      <c r="L192" s="3">
        <f t="shared" si="144"/>
        <v>0</v>
      </c>
      <c r="M192" s="3">
        <f t="shared" si="146"/>
        <v>0</v>
      </c>
      <c r="N192" s="3">
        <f t="shared" si="146"/>
        <v>0</v>
      </c>
      <c r="O192" s="3">
        <f t="shared" si="146"/>
        <v>0</v>
      </c>
      <c r="P192" s="3">
        <f t="shared" si="146"/>
        <v>0</v>
      </c>
      <c r="Q192" s="3">
        <f t="shared" si="146"/>
        <v>0</v>
      </c>
      <c r="R192" s="3">
        <f t="shared" si="146"/>
        <v>0</v>
      </c>
      <c r="S192" s="3">
        <f t="shared" si="146"/>
        <v>0</v>
      </c>
      <c r="T192" s="3">
        <f t="shared" si="146"/>
        <v>0</v>
      </c>
      <c r="U192" s="3">
        <f t="shared" si="146"/>
        <v>0</v>
      </c>
      <c r="V192" s="3">
        <f t="shared" si="146"/>
        <v>0</v>
      </c>
      <c r="W192" s="3">
        <f t="shared" si="146"/>
        <v>0</v>
      </c>
      <c r="X192" s="3">
        <f t="shared" si="146"/>
        <v>0</v>
      </c>
      <c r="Y192" s="3">
        <f t="shared" si="146"/>
        <v>0</v>
      </c>
      <c r="Z192" s="3">
        <f t="shared" si="146"/>
        <v>0</v>
      </c>
      <c r="AA192" s="3">
        <f t="shared" si="146"/>
        <v>0</v>
      </c>
      <c r="AB192" s="3">
        <f t="shared" si="146"/>
        <v>0</v>
      </c>
      <c r="AC192" s="3">
        <f t="shared" si="146"/>
        <v>0</v>
      </c>
      <c r="AD192" s="3">
        <f t="shared" si="146"/>
        <v>0</v>
      </c>
      <c r="AE192" s="3">
        <f t="shared" si="146"/>
        <v>0</v>
      </c>
      <c r="AF192" s="3">
        <f t="shared" si="146"/>
        <v>0</v>
      </c>
      <c r="AG192" s="3">
        <f t="shared" si="146"/>
        <v>0</v>
      </c>
      <c r="AH192" s="3">
        <f t="shared" si="146"/>
        <v>0</v>
      </c>
      <c r="AI192" s="3">
        <f t="shared" si="146"/>
        <v>0</v>
      </c>
      <c r="AJ192" s="3">
        <f t="shared" si="146"/>
        <v>0</v>
      </c>
      <c r="AK192" s="3">
        <f t="shared" si="146"/>
        <v>0</v>
      </c>
      <c r="AL192" s="3">
        <f t="shared" si="146"/>
        <v>0</v>
      </c>
      <c r="AM192" s="3">
        <f t="shared" si="146"/>
        <v>0</v>
      </c>
      <c r="AN192" s="3">
        <f t="shared" si="146"/>
        <v>0</v>
      </c>
      <c r="AO192" s="3">
        <f t="shared" si="146"/>
        <v>835.68996225000012</v>
      </c>
      <c r="AP192" s="3">
        <f t="shared" si="146"/>
        <v>1671.3799245000002</v>
      </c>
      <c r="AQ192" s="3">
        <f t="shared" si="146"/>
        <v>2507.0698867500005</v>
      </c>
      <c r="AR192" s="3">
        <f t="shared" si="146"/>
        <v>3342.7598490000005</v>
      </c>
      <c r="AS192" s="3">
        <f t="shared" si="146"/>
        <v>4178.4498112500005</v>
      </c>
      <c r="AT192" s="3">
        <f t="shared" si="146"/>
        <v>5014.139773500001</v>
      </c>
      <c r="AU192" s="3">
        <f t="shared" si="146"/>
        <v>5849.8297357500014</v>
      </c>
      <c r="AV192" s="3">
        <f t="shared" si="146"/>
        <v>6685.5196980000019</v>
      </c>
      <c r="AW192" s="3">
        <f t="shared" si="146"/>
        <v>7521.2096602500023</v>
      </c>
      <c r="AX192" s="3">
        <f t="shared" si="146"/>
        <v>8356.8996225000028</v>
      </c>
      <c r="AY192" s="3">
        <f t="shared" si="146"/>
        <v>9192.5895847500033</v>
      </c>
      <c r="AZ192" s="3">
        <f t="shared" si="146"/>
        <v>10028.279547000004</v>
      </c>
      <c r="BA192" s="3">
        <f t="shared" si="146"/>
        <v>10863.969509250004</v>
      </c>
      <c r="BB192" s="3">
        <f t="shared" si="146"/>
        <v>11699.659471500005</v>
      </c>
      <c r="BC192" s="3">
        <f t="shared" si="146"/>
        <v>12535.349433750005</v>
      </c>
      <c r="BD192" s="3">
        <f t="shared" si="146"/>
        <v>13371.039396000006</v>
      </c>
      <c r="BE192" s="3">
        <f t="shared" si="146"/>
        <v>14206.729358250006</v>
      </c>
      <c r="BF192" s="3">
        <f t="shared" si="146"/>
        <v>15042.419320500007</v>
      </c>
      <c r="BG192" s="3">
        <f t="shared" si="146"/>
        <v>15878.109282750007</v>
      </c>
      <c r="BH192" s="3">
        <f t="shared" si="146"/>
        <v>16713.799245000006</v>
      </c>
      <c r="BI192" s="3">
        <f t="shared" si="146"/>
        <v>17549.489207250004</v>
      </c>
      <c r="BJ192" s="3">
        <f t="shared" si="146"/>
        <v>18385.179169500003</v>
      </c>
      <c r="BK192" s="3">
        <f t="shared" si="146"/>
        <v>19220.869131750002</v>
      </c>
      <c r="BL192" s="3">
        <f t="shared" si="146"/>
        <v>20056.559094</v>
      </c>
      <c r="BM192" s="3">
        <f t="shared" si="146"/>
        <v>20892.249056249999</v>
      </c>
      <c r="BN192" s="3">
        <f t="shared" si="146"/>
        <v>21727.939018499997</v>
      </c>
      <c r="BO192" s="3">
        <f t="shared" si="146"/>
        <v>22563.628980749996</v>
      </c>
      <c r="BP192" s="3">
        <f t="shared" si="146"/>
        <v>23399.318942999995</v>
      </c>
      <c r="BQ192" s="3">
        <f t="shared" si="146"/>
        <v>24235.008905249993</v>
      </c>
      <c r="BR192" s="3">
        <f t="shared" si="146"/>
        <v>25070.698867499992</v>
      </c>
      <c r="BS192" s="3">
        <f t="shared" si="146"/>
        <v>25906.388829749991</v>
      </c>
    </row>
    <row r="193" spans="1:71" customFormat="1" x14ac:dyDescent="0.35">
      <c r="A193" t="str">
        <f t="shared" si="142"/>
        <v>Standard Close</v>
      </c>
      <c r="B193" t="str">
        <f t="shared" si="142"/>
        <v>NEW-13543.13</v>
      </c>
      <c r="C193" t="str">
        <f t="shared" si="142"/>
        <v>Base Rates</v>
      </c>
      <c r="D193" t="str">
        <f t="shared" si="142"/>
        <v>ELECTRIC DELIVERY</v>
      </c>
      <c r="E193" t="str">
        <f t="shared" si="142"/>
        <v>T</v>
      </c>
      <c r="F193" t="str">
        <f t="shared" si="142"/>
        <v>NEW-13543</v>
      </c>
      <c r="G193" t="str">
        <f t="shared" si="142"/>
        <v>open</v>
      </c>
      <c r="H193" t="str">
        <f t="shared" si="142"/>
        <v>Electric Transmission Plant</v>
      </c>
      <c r="I193" t="str">
        <f t="shared" si="142"/>
        <v>Transmission Lines</v>
      </c>
      <c r="J193" s="101">
        <f t="shared" si="143"/>
        <v>202605</v>
      </c>
      <c r="K193" s="103">
        <v>0</v>
      </c>
      <c r="L193" s="3">
        <f t="shared" si="144"/>
        <v>0</v>
      </c>
      <c r="M193" s="3">
        <f t="shared" si="146"/>
        <v>0</v>
      </c>
      <c r="N193" s="3">
        <f t="shared" si="146"/>
        <v>0</v>
      </c>
      <c r="O193" s="3">
        <f t="shared" si="146"/>
        <v>0</v>
      </c>
      <c r="P193" s="3">
        <f t="shared" si="146"/>
        <v>0</v>
      </c>
      <c r="Q193" s="3">
        <f t="shared" si="146"/>
        <v>0</v>
      </c>
      <c r="R193" s="3">
        <f t="shared" si="146"/>
        <v>0</v>
      </c>
      <c r="S193" s="3">
        <f t="shared" si="146"/>
        <v>0</v>
      </c>
      <c r="T193" s="3">
        <f t="shared" si="146"/>
        <v>0</v>
      </c>
      <c r="U193" s="3">
        <f t="shared" si="146"/>
        <v>0</v>
      </c>
      <c r="V193" s="3">
        <f t="shared" si="146"/>
        <v>0</v>
      </c>
      <c r="W193" s="3">
        <f t="shared" si="146"/>
        <v>0</v>
      </c>
      <c r="X193" s="3">
        <f t="shared" si="146"/>
        <v>0</v>
      </c>
      <c r="Y193" s="3">
        <f t="shared" si="146"/>
        <v>0</v>
      </c>
      <c r="Z193" s="3">
        <f t="shared" si="146"/>
        <v>0</v>
      </c>
      <c r="AA193" s="3">
        <f t="shared" si="146"/>
        <v>0</v>
      </c>
      <c r="AB193" s="3">
        <f t="shared" si="146"/>
        <v>0</v>
      </c>
      <c r="AC193" s="3">
        <f t="shared" si="146"/>
        <v>0</v>
      </c>
      <c r="AD193" s="3">
        <f t="shared" si="146"/>
        <v>0</v>
      </c>
      <c r="AE193" s="3">
        <f t="shared" si="146"/>
        <v>0</v>
      </c>
      <c r="AF193" s="3">
        <f t="shared" si="146"/>
        <v>0</v>
      </c>
      <c r="AG193" s="3">
        <f t="shared" si="146"/>
        <v>0</v>
      </c>
      <c r="AH193" s="3">
        <f t="shared" si="146"/>
        <v>0</v>
      </c>
      <c r="AI193" s="3">
        <f t="shared" si="146"/>
        <v>0</v>
      </c>
      <c r="AJ193" s="3">
        <f t="shared" si="146"/>
        <v>0</v>
      </c>
      <c r="AK193" s="3">
        <f t="shared" si="146"/>
        <v>0</v>
      </c>
      <c r="AL193" s="3">
        <f t="shared" si="146"/>
        <v>0</v>
      </c>
      <c r="AM193" s="3">
        <f t="shared" si="146"/>
        <v>0</v>
      </c>
      <c r="AN193" s="3">
        <f t="shared" si="146"/>
        <v>0</v>
      </c>
      <c r="AO193" s="3">
        <f t="shared" si="146"/>
        <v>835.68996225000012</v>
      </c>
      <c r="AP193" s="3">
        <f t="shared" si="146"/>
        <v>1671.3799245000002</v>
      </c>
      <c r="AQ193" s="3">
        <f t="shared" si="146"/>
        <v>2507.0698867500005</v>
      </c>
      <c r="AR193" s="3">
        <f t="shared" si="146"/>
        <v>3342.7598490000005</v>
      </c>
      <c r="AS193" s="3">
        <f t="shared" si="146"/>
        <v>4178.4498112500005</v>
      </c>
      <c r="AT193" s="3">
        <f t="shared" si="146"/>
        <v>5014.139773500001</v>
      </c>
      <c r="AU193" s="3">
        <f t="shared" si="146"/>
        <v>5849.8297357500014</v>
      </c>
      <c r="AV193" s="3">
        <f t="shared" si="146"/>
        <v>6685.5196980000019</v>
      </c>
      <c r="AW193" s="3">
        <f t="shared" si="146"/>
        <v>7521.2096602500023</v>
      </c>
      <c r="AX193" s="3">
        <f t="shared" si="146"/>
        <v>8356.8996225000028</v>
      </c>
      <c r="AY193" s="3">
        <f t="shared" si="146"/>
        <v>9192.5895847500033</v>
      </c>
      <c r="AZ193" s="3">
        <f t="shared" si="146"/>
        <v>10028.279547000004</v>
      </c>
      <c r="BA193" s="3">
        <f t="shared" si="146"/>
        <v>10863.969509250004</v>
      </c>
      <c r="BB193" s="3">
        <f t="shared" si="146"/>
        <v>11699.659471500005</v>
      </c>
      <c r="BC193" s="3">
        <f t="shared" si="146"/>
        <v>12535.349433750005</v>
      </c>
      <c r="BD193" s="3">
        <f t="shared" si="146"/>
        <v>13371.039396000006</v>
      </c>
      <c r="BE193" s="3">
        <f t="shared" si="146"/>
        <v>14206.729358250006</v>
      </c>
      <c r="BF193" s="3">
        <f t="shared" si="146"/>
        <v>15042.419320500007</v>
      </c>
      <c r="BG193" s="3">
        <f t="shared" si="146"/>
        <v>15878.109282750007</v>
      </c>
      <c r="BH193" s="3">
        <f t="shared" si="146"/>
        <v>16713.799245000006</v>
      </c>
      <c r="BI193" s="3">
        <f t="shared" si="146"/>
        <v>17549.489207250004</v>
      </c>
      <c r="BJ193" s="3">
        <f t="shared" si="146"/>
        <v>18385.179169500003</v>
      </c>
      <c r="BK193" s="3">
        <f t="shared" si="146"/>
        <v>19220.869131750002</v>
      </c>
      <c r="BL193" s="3">
        <f t="shared" si="146"/>
        <v>20056.559094</v>
      </c>
      <c r="BM193" s="3">
        <f t="shared" si="146"/>
        <v>20892.249056249999</v>
      </c>
      <c r="BN193" s="3">
        <f t="shared" si="146"/>
        <v>21727.939018499997</v>
      </c>
      <c r="BO193" s="3">
        <f t="shared" si="146"/>
        <v>22563.628980749996</v>
      </c>
      <c r="BP193" s="3">
        <f t="shared" si="146"/>
        <v>23399.318942999995</v>
      </c>
      <c r="BQ193" s="3">
        <f t="shared" si="146"/>
        <v>24235.008905249993</v>
      </c>
      <c r="BR193" s="3">
        <f t="shared" si="146"/>
        <v>25070.698867499992</v>
      </c>
      <c r="BS193" s="3">
        <f t="shared" si="146"/>
        <v>25906.388829749991</v>
      </c>
    </row>
    <row r="194" spans="1:71" customFormat="1" x14ac:dyDescent="0.35">
      <c r="A194" t="str">
        <f t="shared" si="142"/>
        <v>Standard Close</v>
      </c>
      <c r="B194" t="str">
        <f t="shared" si="142"/>
        <v>NEW-13543.14</v>
      </c>
      <c r="C194" t="str">
        <f t="shared" si="142"/>
        <v>Base Rates</v>
      </c>
      <c r="D194" t="str">
        <f t="shared" si="142"/>
        <v>ELECTRIC DELIVERY</v>
      </c>
      <c r="E194" t="str">
        <f t="shared" si="142"/>
        <v>T</v>
      </c>
      <c r="F194" t="str">
        <f t="shared" si="142"/>
        <v>NEW-13543</v>
      </c>
      <c r="G194" t="str">
        <f t="shared" si="142"/>
        <v>open</v>
      </c>
      <c r="H194" t="str">
        <f t="shared" si="142"/>
        <v>Electric Transmission Plant</v>
      </c>
      <c r="I194" t="str">
        <f t="shared" si="142"/>
        <v>Transmission Lines</v>
      </c>
      <c r="J194" s="101">
        <f t="shared" si="143"/>
        <v>202605</v>
      </c>
      <c r="K194" s="103">
        <v>0</v>
      </c>
      <c r="L194" s="3">
        <f t="shared" si="144"/>
        <v>0</v>
      </c>
      <c r="M194" s="3">
        <f t="shared" si="146"/>
        <v>0</v>
      </c>
      <c r="N194" s="3">
        <f t="shared" si="146"/>
        <v>0</v>
      </c>
      <c r="O194" s="3">
        <f t="shared" si="146"/>
        <v>0</v>
      </c>
      <c r="P194" s="3">
        <f t="shared" si="146"/>
        <v>0</v>
      </c>
      <c r="Q194" s="3">
        <f t="shared" si="146"/>
        <v>0</v>
      </c>
      <c r="R194" s="3">
        <f t="shared" si="146"/>
        <v>0</v>
      </c>
      <c r="S194" s="3">
        <f t="shared" si="146"/>
        <v>0</v>
      </c>
      <c r="T194" s="3">
        <f t="shared" si="146"/>
        <v>0</v>
      </c>
      <c r="U194" s="3">
        <f t="shared" si="146"/>
        <v>0</v>
      </c>
      <c r="V194" s="3">
        <f t="shared" si="146"/>
        <v>0</v>
      </c>
      <c r="W194" s="3">
        <f t="shared" si="146"/>
        <v>0</v>
      </c>
      <c r="X194" s="3">
        <f t="shared" si="146"/>
        <v>0</v>
      </c>
      <c r="Y194" s="3">
        <f t="shared" si="146"/>
        <v>0</v>
      </c>
      <c r="Z194" s="3">
        <f t="shared" si="146"/>
        <v>0</v>
      </c>
      <c r="AA194" s="3">
        <f t="shared" si="146"/>
        <v>0</v>
      </c>
      <c r="AB194" s="3">
        <f t="shared" si="146"/>
        <v>0</v>
      </c>
      <c r="AC194" s="3">
        <f t="shared" si="146"/>
        <v>0</v>
      </c>
      <c r="AD194" s="3">
        <f t="shared" si="146"/>
        <v>0</v>
      </c>
      <c r="AE194" s="3">
        <f t="shared" si="146"/>
        <v>0</v>
      </c>
      <c r="AF194" s="3">
        <f t="shared" si="146"/>
        <v>0</v>
      </c>
      <c r="AG194" s="3">
        <f t="shared" si="146"/>
        <v>0</v>
      </c>
      <c r="AH194" s="3">
        <f t="shared" si="146"/>
        <v>0</v>
      </c>
      <c r="AI194" s="3">
        <f t="shared" si="146"/>
        <v>0</v>
      </c>
      <c r="AJ194" s="3">
        <f t="shared" si="146"/>
        <v>0</v>
      </c>
      <c r="AK194" s="3">
        <f t="shared" si="146"/>
        <v>0</v>
      </c>
      <c r="AL194" s="3">
        <f t="shared" si="146"/>
        <v>0</v>
      </c>
      <c r="AM194" s="3">
        <f t="shared" si="146"/>
        <v>0</v>
      </c>
      <c r="AN194" s="3">
        <f t="shared" si="146"/>
        <v>0</v>
      </c>
      <c r="AO194" s="3">
        <f t="shared" si="146"/>
        <v>835.68996225000012</v>
      </c>
      <c r="AP194" s="3">
        <f t="shared" si="146"/>
        <v>1671.3799245000002</v>
      </c>
      <c r="AQ194" s="3">
        <f t="shared" si="146"/>
        <v>2507.0698867500005</v>
      </c>
      <c r="AR194" s="3">
        <f t="shared" si="146"/>
        <v>3342.7598490000005</v>
      </c>
      <c r="AS194" s="3">
        <f t="shared" si="146"/>
        <v>4178.4498112500005</v>
      </c>
      <c r="AT194" s="3">
        <f t="shared" si="146"/>
        <v>5014.139773500001</v>
      </c>
      <c r="AU194" s="3">
        <f t="shared" si="146"/>
        <v>5849.8297357500014</v>
      </c>
      <c r="AV194" s="3">
        <f t="shared" si="146"/>
        <v>6685.5196980000019</v>
      </c>
      <c r="AW194" s="3">
        <f t="shared" si="146"/>
        <v>7521.2096602500023</v>
      </c>
      <c r="AX194" s="3">
        <f t="shared" si="146"/>
        <v>8356.8996225000028</v>
      </c>
      <c r="AY194" s="3">
        <f t="shared" si="146"/>
        <v>9192.5895847500033</v>
      </c>
      <c r="AZ194" s="3">
        <f t="shared" si="146"/>
        <v>10028.279547000004</v>
      </c>
      <c r="BA194" s="3">
        <f t="shared" si="146"/>
        <v>10863.969509250004</v>
      </c>
      <c r="BB194" s="3">
        <f t="shared" si="146"/>
        <v>11699.659471500005</v>
      </c>
      <c r="BC194" s="3">
        <f t="shared" si="146"/>
        <v>12535.349433750005</v>
      </c>
      <c r="BD194" s="3">
        <f t="shared" si="146"/>
        <v>13371.039396000006</v>
      </c>
      <c r="BE194" s="3">
        <f t="shared" si="146"/>
        <v>14206.729358250006</v>
      </c>
      <c r="BF194" s="3">
        <f t="shared" si="146"/>
        <v>15042.419320500007</v>
      </c>
      <c r="BG194" s="3">
        <f t="shared" si="146"/>
        <v>15878.109282750007</v>
      </c>
      <c r="BH194" s="3">
        <f t="shared" si="146"/>
        <v>16713.799245000006</v>
      </c>
      <c r="BI194" s="3">
        <f t="shared" si="146"/>
        <v>17549.489207250004</v>
      </c>
      <c r="BJ194" s="3">
        <f t="shared" si="146"/>
        <v>18385.179169500003</v>
      </c>
      <c r="BK194" s="3">
        <f t="shared" si="146"/>
        <v>19220.869131750002</v>
      </c>
      <c r="BL194" s="3">
        <f t="shared" si="146"/>
        <v>20056.559094</v>
      </c>
      <c r="BM194" s="3">
        <f t="shared" si="146"/>
        <v>20892.249056249999</v>
      </c>
      <c r="BN194" s="3">
        <f t="shared" si="146"/>
        <v>21727.939018499997</v>
      </c>
      <c r="BO194" s="3">
        <f t="shared" si="146"/>
        <v>22563.628980749996</v>
      </c>
      <c r="BP194" s="3">
        <f t="shared" si="146"/>
        <v>23399.318942999995</v>
      </c>
      <c r="BQ194" s="3">
        <f t="shared" si="146"/>
        <v>24235.008905249993</v>
      </c>
      <c r="BR194" s="3">
        <f t="shared" si="146"/>
        <v>25070.698867499992</v>
      </c>
      <c r="BS194" s="3">
        <f t="shared" si="146"/>
        <v>25906.388829749991</v>
      </c>
    </row>
    <row r="195" spans="1:71" customFormat="1" x14ac:dyDescent="0.35">
      <c r="A195" t="str">
        <f t="shared" si="142"/>
        <v>Standard Close</v>
      </c>
      <c r="B195" t="str">
        <f t="shared" si="142"/>
        <v>NEW-13543.15</v>
      </c>
      <c r="C195" t="str">
        <f t="shared" si="142"/>
        <v>Base Rates</v>
      </c>
      <c r="D195" t="str">
        <f t="shared" si="142"/>
        <v>ELECTRIC DELIVERY</v>
      </c>
      <c r="E195" t="str">
        <f t="shared" si="142"/>
        <v>T</v>
      </c>
      <c r="F195" t="str">
        <f t="shared" si="142"/>
        <v>NEW-13543</v>
      </c>
      <c r="G195" t="str">
        <f t="shared" si="142"/>
        <v>open</v>
      </c>
      <c r="H195" t="str">
        <f t="shared" si="142"/>
        <v>Electric Transmission Plant</v>
      </c>
      <c r="I195" t="str">
        <f t="shared" si="142"/>
        <v>Transmission Lines</v>
      </c>
      <c r="J195" s="101">
        <f t="shared" si="143"/>
        <v>202605</v>
      </c>
      <c r="K195" s="103">
        <v>0</v>
      </c>
      <c r="L195" s="3">
        <f t="shared" si="144"/>
        <v>0</v>
      </c>
      <c r="M195" s="3">
        <f t="shared" si="146"/>
        <v>0</v>
      </c>
      <c r="N195" s="3">
        <f t="shared" si="146"/>
        <v>0</v>
      </c>
      <c r="O195" s="3">
        <f t="shared" si="146"/>
        <v>0</v>
      </c>
      <c r="P195" s="3">
        <f t="shared" si="146"/>
        <v>0</v>
      </c>
      <c r="Q195" s="3">
        <f t="shared" si="146"/>
        <v>0</v>
      </c>
      <c r="R195" s="3">
        <f t="shared" si="146"/>
        <v>0</v>
      </c>
      <c r="S195" s="3">
        <f t="shared" si="146"/>
        <v>0</v>
      </c>
      <c r="T195" s="3">
        <f t="shared" si="146"/>
        <v>0</v>
      </c>
      <c r="U195" s="3">
        <f t="shared" si="146"/>
        <v>0</v>
      </c>
      <c r="V195" s="3">
        <f t="shared" si="146"/>
        <v>0</v>
      </c>
      <c r="W195" s="3">
        <f t="shared" si="146"/>
        <v>0</v>
      </c>
      <c r="X195" s="3">
        <f t="shared" si="146"/>
        <v>0</v>
      </c>
      <c r="Y195" s="3">
        <f t="shared" si="146"/>
        <v>0</v>
      </c>
      <c r="Z195" s="3">
        <f t="shared" si="146"/>
        <v>0</v>
      </c>
      <c r="AA195" s="3">
        <f t="shared" si="146"/>
        <v>0</v>
      </c>
      <c r="AB195" s="3">
        <f t="shared" si="146"/>
        <v>0</v>
      </c>
      <c r="AC195" s="3">
        <f t="shared" si="146"/>
        <v>0</v>
      </c>
      <c r="AD195" s="3">
        <f t="shared" si="146"/>
        <v>0</v>
      </c>
      <c r="AE195" s="3">
        <f t="shared" si="146"/>
        <v>0</v>
      </c>
      <c r="AF195" s="3">
        <f t="shared" si="146"/>
        <v>0</v>
      </c>
      <c r="AG195" s="3">
        <f t="shared" si="146"/>
        <v>0</v>
      </c>
      <c r="AH195" s="3">
        <f t="shared" si="146"/>
        <v>0</v>
      </c>
      <c r="AI195" s="3">
        <f t="shared" si="146"/>
        <v>0</v>
      </c>
      <c r="AJ195" s="3">
        <f t="shared" si="146"/>
        <v>0</v>
      </c>
      <c r="AK195" s="3">
        <f t="shared" si="146"/>
        <v>0</v>
      </c>
      <c r="AL195" s="3">
        <f t="shared" si="146"/>
        <v>0</v>
      </c>
      <c r="AM195" s="3">
        <f t="shared" si="146"/>
        <v>0</v>
      </c>
      <c r="AN195" s="3">
        <f t="shared" si="146"/>
        <v>0</v>
      </c>
      <c r="AO195" s="3">
        <f t="shared" si="146"/>
        <v>835.68996225000012</v>
      </c>
      <c r="AP195" s="3">
        <f t="shared" si="146"/>
        <v>1671.3799245000002</v>
      </c>
      <c r="AQ195" s="3">
        <f t="shared" si="146"/>
        <v>2507.0698867500005</v>
      </c>
      <c r="AR195" s="3">
        <f t="shared" si="146"/>
        <v>3342.7598490000005</v>
      </c>
      <c r="AS195" s="3">
        <f t="shared" si="146"/>
        <v>4178.4498112500005</v>
      </c>
      <c r="AT195" s="3">
        <f t="shared" si="146"/>
        <v>5014.139773500001</v>
      </c>
      <c r="AU195" s="3">
        <f t="shared" si="146"/>
        <v>5849.8297357500014</v>
      </c>
      <c r="AV195" s="3">
        <f t="shared" si="146"/>
        <v>6685.5196980000019</v>
      </c>
      <c r="AW195" s="3">
        <f t="shared" si="146"/>
        <v>7521.2096602500023</v>
      </c>
      <c r="AX195" s="3">
        <f t="shared" si="146"/>
        <v>8356.8996225000028</v>
      </c>
      <c r="AY195" s="3">
        <f t="shared" si="146"/>
        <v>9192.5895847500033</v>
      </c>
      <c r="AZ195" s="3">
        <f t="shared" si="146"/>
        <v>10028.279547000004</v>
      </c>
      <c r="BA195" s="3">
        <f t="shared" si="146"/>
        <v>10863.969509250004</v>
      </c>
      <c r="BB195" s="3">
        <f t="shared" si="146"/>
        <v>11699.659471500005</v>
      </c>
      <c r="BC195" s="3">
        <f t="shared" si="146"/>
        <v>12535.349433750005</v>
      </c>
      <c r="BD195" s="3">
        <f t="shared" si="146"/>
        <v>13371.039396000006</v>
      </c>
      <c r="BE195" s="3">
        <f t="shared" si="146"/>
        <v>14206.729358250006</v>
      </c>
      <c r="BF195" s="3">
        <f t="shared" si="146"/>
        <v>15042.419320500007</v>
      </c>
      <c r="BG195" s="3">
        <f t="shared" si="146"/>
        <v>15878.109282750007</v>
      </c>
      <c r="BH195" s="3">
        <f t="shared" si="146"/>
        <v>16713.799245000006</v>
      </c>
      <c r="BI195" s="3">
        <f t="shared" si="146"/>
        <v>17549.489207250004</v>
      </c>
      <c r="BJ195" s="3">
        <f t="shared" si="146"/>
        <v>18385.179169500003</v>
      </c>
      <c r="BK195" s="3">
        <f t="shared" si="146"/>
        <v>19220.869131750002</v>
      </c>
      <c r="BL195" s="3">
        <f t="shared" si="146"/>
        <v>20056.559094</v>
      </c>
      <c r="BM195" s="3">
        <f t="shared" si="146"/>
        <v>20892.249056249999</v>
      </c>
      <c r="BN195" s="3">
        <f t="shared" si="146"/>
        <v>21727.939018499997</v>
      </c>
      <c r="BO195" s="3">
        <f t="shared" si="146"/>
        <v>22563.628980749996</v>
      </c>
      <c r="BP195" s="3">
        <f t="shared" si="146"/>
        <v>23399.318942999995</v>
      </c>
      <c r="BQ195" s="3">
        <f t="shared" si="146"/>
        <v>24235.008905249993</v>
      </c>
      <c r="BR195" s="3">
        <f t="shared" si="146"/>
        <v>25070.698867499992</v>
      </c>
      <c r="BS195" s="3">
        <f t="shared" si="146"/>
        <v>25906.388829749991</v>
      </c>
    </row>
    <row r="196" spans="1:71" customFormat="1" x14ac:dyDescent="0.35">
      <c r="A196" t="str">
        <f t="shared" si="142"/>
        <v>Standard Close</v>
      </c>
      <c r="B196" t="str">
        <f t="shared" si="142"/>
        <v>NEW-13543.16</v>
      </c>
      <c r="C196" t="str">
        <f t="shared" si="142"/>
        <v>Base Rates</v>
      </c>
      <c r="D196" t="str">
        <f t="shared" si="142"/>
        <v>ED-Distribution-Substation-Relay, Control &amp; RTU</v>
      </c>
      <c r="E196" t="str">
        <f t="shared" si="142"/>
        <v>T</v>
      </c>
      <c r="F196" t="str">
        <f t="shared" si="142"/>
        <v>NEW-13543</v>
      </c>
      <c r="G196" t="str">
        <f t="shared" si="142"/>
        <v>open</v>
      </c>
      <c r="H196" t="str">
        <f t="shared" si="142"/>
        <v>Electric Transmission Plant</v>
      </c>
      <c r="I196" t="str">
        <f t="shared" si="142"/>
        <v>Transmission Substation</v>
      </c>
      <c r="J196" s="101">
        <f t="shared" si="143"/>
        <v>202505</v>
      </c>
      <c r="K196" s="103">
        <v>0</v>
      </c>
      <c r="L196" s="3">
        <f t="shared" si="144"/>
        <v>0</v>
      </c>
      <c r="M196" s="3">
        <f t="shared" si="146"/>
        <v>0</v>
      </c>
      <c r="N196" s="3">
        <f t="shared" si="146"/>
        <v>0</v>
      </c>
      <c r="O196" s="3">
        <f t="shared" si="146"/>
        <v>0</v>
      </c>
      <c r="P196" s="3">
        <f t="shared" si="146"/>
        <v>0</v>
      </c>
      <c r="Q196" s="3">
        <f t="shared" si="146"/>
        <v>0</v>
      </c>
      <c r="R196" s="3">
        <f t="shared" si="146"/>
        <v>0</v>
      </c>
      <c r="S196" s="3">
        <f t="shared" si="146"/>
        <v>0</v>
      </c>
      <c r="T196" s="3">
        <f t="shared" si="146"/>
        <v>0</v>
      </c>
      <c r="U196" s="3">
        <f t="shared" si="146"/>
        <v>0</v>
      </c>
      <c r="V196" s="3">
        <f t="shared" si="146"/>
        <v>0</v>
      </c>
      <c r="W196" s="3">
        <f t="shared" si="146"/>
        <v>0</v>
      </c>
      <c r="X196" s="3">
        <f t="shared" si="146"/>
        <v>0</v>
      </c>
      <c r="Y196" s="3">
        <f t="shared" si="146"/>
        <v>0</v>
      </c>
      <c r="Z196" s="3">
        <f t="shared" ref="M196:BS200" si="147">+Y196+Z155</f>
        <v>0</v>
      </c>
      <c r="AA196" s="3">
        <f t="shared" si="147"/>
        <v>0</v>
      </c>
      <c r="AB196" s="3">
        <f t="shared" si="147"/>
        <v>0</v>
      </c>
      <c r="AC196" s="3">
        <f t="shared" si="147"/>
        <v>2951.4954667499992</v>
      </c>
      <c r="AD196" s="3">
        <f t="shared" si="147"/>
        <v>5939.0393834999986</v>
      </c>
      <c r="AE196" s="3">
        <f t="shared" si="147"/>
        <v>8962.6317502499987</v>
      </c>
      <c r="AF196" s="3">
        <f t="shared" si="147"/>
        <v>12022.272566999998</v>
      </c>
      <c r="AG196" s="3">
        <f t="shared" si="147"/>
        <v>15117.961833749998</v>
      </c>
      <c r="AH196" s="3">
        <f t="shared" si="147"/>
        <v>18249.699550499998</v>
      </c>
      <c r="AI196" s="3">
        <f t="shared" si="147"/>
        <v>21417.485717249998</v>
      </c>
      <c r="AJ196" s="3">
        <f t="shared" si="147"/>
        <v>24621.320333999996</v>
      </c>
      <c r="AK196" s="3">
        <f t="shared" si="147"/>
        <v>27862.153875749995</v>
      </c>
      <c r="AL196" s="3">
        <f t="shared" si="147"/>
        <v>31139.986342499993</v>
      </c>
      <c r="AM196" s="3">
        <f t="shared" si="147"/>
        <v>34454.817734249991</v>
      </c>
      <c r="AN196" s="3">
        <f t="shared" si="147"/>
        <v>37806.648050999989</v>
      </c>
      <c r="AO196" s="3">
        <f t="shared" si="147"/>
        <v>41195.477292749987</v>
      </c>
      <c r="AP196" s="3">
        <f t="shared" si="147"/>
        <v>44584.306534499985</v>
      </c>
      <c r="AQ196" s="3">
        <f t="shared" si="147"/>
        <v>47973.135776249983</v>
      </c>
      <c r="AR196" s="3">
        <f t="shared" si="147"/>
        <v>51361.965017999981</v>
      </c>
      <c r="AS196" s="3">
        <f t="shared" si="147"/>
        <v>54750.794259749979</v>
      </c>
      <c r="AT196" s="3">
        <f t="shared" si="147"/>
        <v>58139.623501499977</v>
      </c>
      <c r="AU196" s="3">
        <f t="shared" si="147"/>
        <v>61528.452743249974</v>
      </c>
      <c r="AV196" s="3">
        <f t="shared" si="147"/>
        <v>64917.281984999972</v>
      </c>
      <c r="AW196" s="3">
        <f t="shared" si="147"/>
        <v>68306.11122674997</v>
      </c>
      <c r="AX196" s="3">
        <f t="shared" si="147"/>
        <v>71694.940468499975</v>
      </c>
      <c r="AY196" s="3">
        <f t="shared" si="147"/>
        <v>75083.769710249981</v>
      </c>
      <c r="AZ196" s="3">
        <f t="shared" si="147"/>
        <v>78472.598951999986</v>
      </c>
      <c r="BA196" s="3">
        <f t="shared" si="147"/>
        <v>81861.428193749991</v>
      </c>
      <c r="BB196" s="3">
        <f t="shared" si="147"/>
        <v>85250.257435499996</v>
      </c>
      <c r="BC196" s="3">
        <f t="shared" si="147"/>
        <v>88639.086677250001</v>
      </c>
      <c r="BD196" s="3">
        <f t="shared" si="147"/>
        <v>92027.915919000006</v>
      </c>
      <c r="BE196" s="3">
        <f t="shared" si="147"/>
        <v>95416.745160750012</v>
      </c>
      <c r="BF196" s="3">
        <f t="shared" si="147"/>
        <v>98805.574402500017</v>
      </c>
      <c r="BG196" s="3">
        <f t="shared" si="147"/>
        <v>102194.40364425002</v>
      </c>
      <c r="BH196" s="3">
        <f t="shared" si="147"/>
        <v>105583.23288600003</v>
      </c>
      <c r="BI196" s="3">
        <f t="shared" si="147"/>
        <v>108972.06212775003</v>
      </c>
      <c r="BJ196" s="3">
        <f t="shared" si="147"/>
        <v>112360.89136950004</v>
      </c>
      <c r="BK196" s="3">
        <f t="shared" si="147"/>
        <v>115749.72061125004</v>
      </c>
      <c r="BL196" s="3">
        <f t="shared" si="147"/>
        <v>119138.54985300005</v>
      </c>
      <c r="BM196" s="3">
        <f t="shared" si="147"/>
        <v>122527.37909475005</v>
      </c>
      <c r="BN196" s="3">
        <f t="shared" si="147"/>
        <v>125916.20833650006</v>
      </c>
      <c r="BO196" s="3">
        <f t="shared" si="147"/>
        <v>129305.03757825006</v>
      </c>
      <c r="BP196" s="3">
        <f t="shared" si="147"/>
        <v>132693.86682000005</v>
      </c>
      <c r="BQ196" s="3">
        <f t="shared" si="147"/>
        <v>136082.69606175006</v>
      </c>
      <c r="BR196" s="3">
        <f t="shared" si="147"/>
        <v>139471.52530350006</v>
      </c>
      <c r="BS196" s="3">
        <f t="shared" si="147"/>
        <v>142860.35454525007</v>
      </c>
    </row>
    <row r="197" spans="1:71" customFormat="1" x14ac:dyDescent="0.35">
      <c r="A197" t="str">
        <f t="shared" si="142"/>
        <v>Standard Close</v>
      </c>
      <c r="B197" t="str">
        <f t="shared" si="142"/>
        <v>NEW-13543.2</v>
      </c>
      <c r="C197" t="str">
        <f t="shared" si="142"/>
        <v>Base Rates</v>
      </c>
      <c r="D197" t="str">
        <f t="shared" si="142"/>
        <v>ED-Distribution-Line-OH-Feeder</v>
      </c>
      <c r="E197" t="str">
        <f t="shared" si="142"/>
        <v>T</v>
      </c>
      <c r="F197" t="str">
        <f t="shared" si="142"/>
        <v>NEW-13543</v>
      </c>
      <c r="G197" t="str">
        <f t="shared" si="142"/>
        <v>open</v>
      </c>
      <c r="H197" t="str">
        <f t="shared" si="142"/>
        <v>Electric Transmission Plant</v>
      </c>
      <c r="I197" t="str">
        <f t="shared" si="142"/>
        <v>Transmission Substation</v>
      </c>
      <c r="J197" s="101">
        <f t="shared" si="143"/>
        <v>202505</v>
      </c>
      <c r="K197" s="103">
        <v>0</v>
      </c>
      <c r="L197" s="3">
        <f t="shared" si="144"/>
        <v>0</v>
      </c>
      <c r="M197" s="3">
        <f t="shared" si="147"/>
        <v>0</v>
      </c>
      <c r="N197" s="3">
        <f t="shared" si="147"/>
        <v>0</v>
      </c>
      <c r="O197" s="3">
        <f t="shared" si="147"/>
        <v>0</v>
      </c>
      <c r="P197" s="3">
        <f t="shared" si="147"/>
        <v>0</v>
      </c>
      <c r="Q197" s="3">
        <f t="shared" si="147"/>
        <v>0</v>
      </c>
      <c r="R197" s="3">
        <f t="shared" si="147"/>
        <v>0</v>
      </c>
      <c r="S197" s="3">
        <f t="shared" si="147"/>
        <v>0</v>
      </c>
      <c r="T197" s="3">
        <f t="shared" si="147"/>
        <v>0</v>
      </c>
      <c r="U197" s="3">
        <f t="shared" si="147"/>
        <v>0</v>
      </c>
      <c r="V197" s="3">
        <f t="shared" si="147"/>
        <v>0</v>
      </c>
      <c r="W197" s="3">
        <f t="shared" si="147"/>
        <v>0</v>
      </c>
      <c r="X197" s="3">
        <f t="shared" si="147"/>
        <v>0</v>
      </c>
      <c r="Y197" s="3">
        <f t="shared" si="147"/>
        <v>0</v>
      </c>
      <c r="Z197" s="3">
        <f t="shared" si="147"/>
        <v>0</v>
      </c>
      <c r="AA197" s="3">
        <f t="shared" si="147"/>
        <v>0</v>
      </c>
      <c r="AB197" s="3">
        <f t="shared" si="147"/>
        <v>0</v>
      </c>
      <c r="AC197" s="3">
        <f t="shared" si="147"/>
        <v>4720.7154824999989</v>
      </c>
      <c r="AD197" s="3">
        <f t="shared" si="147"/>
        <v>9450.4419899999975</v>
      </c>
      <c r="AE197" s="3">
        <f t="shared" si="147"/>
        <v>14189.179522499997</v>
      </c>
      <c r="AF197" s="3">
        <f t="shared" si="147"/>
        <v>18936.928079999998</v>
      </c>
      <c r="AG197" s="3">
        <f t="shared" si="147"/>
        <v>23693.687662499997</v>
      </c>
      <c r="AH197" s="3">
        <f t="shared" si="147"/>
        <v>28459.458269999996</v>
      </c>
      <c r="AI197" s="3">
        <f t="shared" si="147"/>
        <v>33234.239902499998</v>
      </c>
      <c r="AJ197" s="3">
        <f t="shared" si="147"/>
        <v>38018.03256</v>
      </c>
      <c r="AK197" s="3">
        <f t="shared" si="147"/>
        <v>42811.0754925</v>
      </c>
      <c r="AL197" s="3">
        <f t="shared" si="147"/>
        <v>47613.368699999999</v>
      </c>
      <c r="AM197" s="3">
        <f t="shared" si="147"/>
        <v>52424.912182499997</v>
      </c>
      <c r="AN197" s="3">
        <f t="shared" si="147"/>
        <v>57245.705939999993</v>
      </c>
      <c r="AO197" s="3">
        <f t="shared" si="147"/>
        <v>62075.749972499994</v>
      </c>
      <c r="AP197" s="3">
        <f t="shared" si="147"/>
        <v>66905.794004999989</v>
      </c>
      <c r="AQ197" s="3">
        <f t="shared" si="147"/>
        <v>71735.838037499983</v>
      </c>
      <c r="AR197" s="3">
        <f t="shared" si="147"/>
        <v>76565.882069999978</v>
      </c>
      <c r="AS197" s="3">
        <f t="shared" si="147"/>
        <v>81395.926102499972</v>
      </c>
      <c r="AT197" s="3">
        <f t="shared" si="147"/>
        <v>86225.970134999967</v>
      </c>
      <c r="AU197" s="3">
        <f t="shared" si="147"/>
        <v>91056.014167499961</v>
      </c>
      <c r="AV197" s="3">
        <f t="shared" si="147"/>
        <v>95886.058199999956</v>
      </c>
      <c r="AW197" s="3">
        <f t="shared" si="147"/>
        <v>100716.10223249995</v>
      </c>
      <c r="AX197" s="3">
        <f t="shared" si="147"/>
        <v>105546.14626499994</v>
      </c>
      <c r="AY197" s="3">
        <f t="shared" si="147"/>
        <v>110376.19029749994</v>
      </c>
      <c r="AZ197" s="3">
        <f t="shared" si="147"/>
        <v>115206.23432999993</v>
      </c>
      <c r="BA197" s="3">
        <f t="shared" si="147"/>
        <v>120036.27836249993</v>
      </c>
      <c r="BB197" s="3">
        <f t="shared" si="147"/>
        <v>124866.32239499992</v>
      </c>
      <c r="BC197" s="3">
        <f t="shared" si="147"/>
        <v>129696.36642749992</v>
      </c>
      <c r="BD197" s="3">
        <f t="shared" si="147"/>
        <v>134526.41045999993</v>
      </c>
      <c r="BE197" s="3">
        <f t="shared" si="147"/>
        <v>139356.45449249994</v>
      </c>
      <c r="BF197" s="3">
        <f t="shared" si="147"/>
        <v>144186.49852499994</v>
      </c>
      <c r="BG197" s="3">
        <f t="shared" si="147"/>
        <v>149016.54255749995</v>
      </c>
      <c r="BH197" s="3">
        <f t="shared" si="147"/>
        <v>153846.58658999996</v>
      </c>
      <c r="BI197" s="3">
        <f t="shared" si="147"/>
        <v>158676.63062249997</v>
      </c>
      <c r="BJ197" s="3">
        <f t="shared" si="147"/>
        <v>163506.67465499998</v>
      </c>
      <c r="BK197" s="3">
        <f t="shared" si="147"/>
        <v>168336.71868749999</v>
      </c>
      <c r="BL197" s="3">
        <f t="shared" si="147"/>
        <v>173166.76272</v>
      </c>
      <c r="BM197" s="3">
        <f t="shared" si="147"/>
        <v>177996.80675250001</v>
      </c>
      <c r="BN197" s="3">
        <f t="shared" si="147"/>
        <v>182826.85078500002</v>
      </c>
      <c r="BO197" s="3">
        <f t="shared" si="147"/>
        <v>187656.89481750003</v>
      </c>
      <c r="BP197" s="3">
        <f t="shared" si="147"/>
        <v>192486.93885000004</v>
      </c>
      <c r="BQ197" s="3">
        <f t="shared" si="147"/>
        <v>197316.98288250004</v>
      </c>
      <c r="BR197" s="3">
        <f t="shared" si="147"/>
        <v>202147.02691500005</v>
      </c>
      <c r="BS197" s="3">
        <f t="shared" si="147"/>
        <v>206977.07094750006</v>
      </c>
    </row>
    <row r="198" spans="1:71" customFormat="1" x14ac:dyDescent="0.35">
      <c r="A198" t="str">
        <f t="shared" si="142"/>
        <v>Standard Close</v>
      </c>
      <c r="B198" t="str">
        <f t="shared" si="142"/>
        <v>NEW-13543.3</v>
      </c>
      <c r="C198" t="str">
        <f t="shared" si="142"/>
        <v>Base Rates</v>
      </c>
      <c r="D198" t="str">
        <f t="shared" si="142"/>
        <v>ELECTRIC DELIVERY</v>
      </c>
      <c r="E198" t="str">
        <f t="shared" si="142"/>
        <v>T</v>
      </c>
      <c r="F198" t="str">
        <f t="shared" si="142"/>
        <v>NEW-13543</v>
      </c>
      <c r="G198" t="str">
        <f t="shared" si="142"/>
        <v>open</v>
      </c>
      <c r="H198" t="str">
        <f t="shared" si="142"/>
        <v>Electric Transmission Plant</v>
      </c>
      <c r="I198" t="str">
        <f t="shared" si="142"/>
        <v>Transmission Lines</v>
      </c>
      <c r="J198" s="101">
        <f t="shared" si="143"/>
        <v>202605</v>
      </c>
      <c r="K198" s="103">
        <v>0</v>
      </c>
      <c r="L198" s="3">
        <f t="shared" si="144"/>
        <v>0</v>
      </c>
      <c r="M198" s="3">
        <f t="shared" si="147"/>
        <v>0</v>
      </c>
      <c r="N198" s="3">
        <f t="shared" si="147"/>
        <v>0</v>
      </c>
      <c r="O198" s="3">
        <f t="shared" si="147"/>
        <v>0</v>
      </c>
      <c r="P198" s="3">
        <f t="shared" si="147"/>
        <v>0</v>
      </c>
      <c r="Q198" s="3">
        <f t="shared" si="147"/>
        <v>0</v>
      </c>
      <c r="R198" s="3">
        <f t="shared" si="147"/>
        <v>0</v>
      </c>
      <c r="S198" s="3">
        <f t="shared" si="147"/>
        <v>0</v>
      </c>
      <c r="T198" s="3">
        <f t="shared" si="147"/>
        <v>0</v>
      </c>
      <c r="U198" s="3">
        <f t="shared" si="147"/>
        <v>0</v>
      </c>
      <c r="V198" s="3">
        <f t="shared" si="147"/>
        <v>0</v>
      </c>
      <c r="W198" s="3">
        <f t="shared" si="147"/>
        <v>0</v>
      </c>
      <c r="X198" s="3">
        <f t="shared" si="147"/>
        <v>0</v>
      </c>
      <c r="Y198" s="3">
        <f t="shared" si="147"/>
        <v>0</v>
      </c>
      <c r="Z198" s="3">
        <f t="shared" si="147"/>
        <v>0</v>
      </c>
      <c r="AA198" s="3">
        <f t="shared" si="147"/>
        <v>0</v>
      </c>
      <c r="AB198" s="3">
        <f t="shared" si="147"/>
        <v>0</v>
      </c>
      <c r="AC198" s="3">
        <f t="shared" si="147"/>
        <v>0</v>
      </c>
      <c r="AD198" s="3">
        <f t="shared" si="147"/>
        <v>0</v>
      </c>
      <c r="AE198" s="3">
        <f t="shared" si="147"/>
        <v>0</v>
      </c>
      <c r="AF198" s="3">
        <f t="shared" si="147"/>
        <v>0</v>
      </c>
      <c r="AG198" s="3">
        <f t="shared" si="147"/>
        <v>0</v>
      </c>
      <c r="AH198" s="3">
        <f t="shared" si="147"/>
        <v>0</v>
      </c>
      <c r="AI198" s="3">
        <f t="shared" si="147"/>
        <v>0</v>
      </c>
      <c r="AJ198" s="3">
        <f t="shared" si="147"/>
        <v>0</v>
      </c>
      <c r="AK198" s="3">
        <f t="shared" si="147"/>
        <v>0</v>
      </c>
      <c r="AL198" s="3">
        <f t="shared" si="147"/>
        <v>0</v>
      </c>
      <c r="AM198" s="3">
        <f t="shared" si="147"/>
        <v>0</v>
      </c>
      <c r="AN198" s="3">
        <f t="shared" si="147"/>
        <v>0</v>
      </c>
      <c r="AO198" s="3">
        <f t="shared" si="147"/>
        <v>835.68996225000012</v>
      </c>
      <c r="AP198" s="3">
        <f t="shared" si="147"/>
        <v>1671.3799245000002</v>
      </c>
      <c r="AQ198" s="3">
        <f t="shared" si="147"/>
        <v>2507.0698867500005</v>
      </c>
      <c r="AR198" s="3">
        <f t="shared" si="147"/>
        <v>3342.7598490000005</v>
      </c>
      <c r="AS198" s="3">
        <f t="shared" si="147"/>
        <v>4178.4498112500005</v>
      </c>
      <c r="AT198" s="3">
        <f t="shared" si="147"/>
        <v>5014.139773500001</v>
      </c>
      <c r="AU198" s="3">
        <f t="shared" si="147"/>
        <v>5849.8297357500014</v>
      </c>
      <c r="AV198" s="3">
        <f t="shared" si="147"/>
        <v>6685.5196980000019</v>
      </c>
      <c r="AW198" s="3">
        <f t="shared" si="147"/>
        <v>7521.2096602500023</v>
      </c>
      <c r="AX198" s="3">
        <f t="shared" si="147"/>
        <v>8356.8996225000028</v>
      </c>
      <c r="AY198" s="3">
        <f t="shared" si="147"/>
        <v>9192.5895847500033</v>
      </c>
      <c r="AZ198" s="3">
        <f t="shared" si="147"/>
        <v>10028.279547000004</v>
      </c>
      <c r="BA198" s="3">
        <f t="shared" si="147"/>
        <v>10863.969509250004</v>
      </c>
      <c r="BB198" s="3">
        <f t="shared" si="147"/>
        <v>11699.659471500005</v>
      </c>
      <c r="BC198" s="3">
        <f t="shared" si="147"/>
        <v>12535.349433750005</v>
      </c>
      <c r="BD198" s="3">
        <f t="shared" si="147"/>
        <v>13371.039396000006</v>
      </c>
      <c r="BE198" s="3">
        <f t="shared" si="147"/>
        <v>14206.729358250006</v>
      </c>
      <c r="BF198" s="3">
        <f t="shared" si="147"/>
        <v>15042.419320500007</v>
      </c>
      <c r="BG198" s="3">
        <f t="shared" si="147"/>
        <v>15878.109282750007</v>
      </c>
      <c r="BH198" s="3">
        <f t="shared" si="147"/>
        <v>16713.799245000006</v>
      </c>
      <c r="BI198" s="3">
        <f t="shared" si="147"/>
        <v>17549.489207250004</v>
      </c>
      <c r="BJ198" s="3">
        <f t="shared" si="147"/>
        <v>18385.179169500003</v>
      </c>
      <c r="BK198" s="3">
        <f t="shared" si="147"/>
        <v>19220.869131750002</v>
      </c>
      <c r="BL198" s="3">
        <f t="shared" si="147"/>
        <v>20056.559094</v>
      </c>
      <c r="BM198" s="3">
        <f t="shared" si="147"/>
        <v>20892.249056249999</v>
      </c>
      <c r="BN198" s="3">
        <f t="shared" si="147"/>
        <v>21727.939018499997</v>
      </c>
      <c r="BO198" s="3">
        <f t="shared" si="147"/>
        <v>22563.628980749996</v>
      </c>
      <c r="BP198" s="3">
        <f t="shared" si="147"/>
        <v>23399.318942999995</v>
      </c>
      <c r="BQ198" s="3">
        <f t="shared" si="147"/>
        <v>24235.008905249993</v>
      </c>
      <c r="BR198" s="3">
        <f t="shared" si="147"/>
        <v>25070.698867499992</v>
      </c>
      <c r="BS198" s="3">
        <f t="shared" si="147"/>
        <v>25906.388829749991</v>
      </c>
    </row>
    <row r="199" spans="1:71" customFormat="1" x14ac:dyDescent="0.35">
      <c r="A199" t="str">
        <f t="shared" si="142"/>
        <v>Standard Close</v>
      </c>
      <c r="B199" t="str">
        <f t="shared" si="142"/>
        <v>NEW-13543.4</v>
      </c>
      <c r="C199" t="str">
        <f t="shared" si="142"/>
        <v>Base Rates</v>
      </c>
      <c r="D199" t="str">
        <f t="shared" si="142"/>
        <v>ELECTRIC DELIVERY</v>
      </c>
      <c r="E199" t="str">
        <f t="shared" si="142"/>
        <v>T</v>
      </c>
      <c r="F199" t="str">
        <f t="shared" si="142"/>
        <v>NEW-13543</v>
      </c>
      <c r="G199" t="str">
        <f t="shared" si="142"/>
        <v>open</v>
      </c>
      <c r="H199" t="str">
        <f t="shared" si="142"/>
        <v>Electric Transmission Plant</v>
      </c>
      <c r="I199" t="str">
        <f t="shared" si="142"/>
        <v>Transmission Lines</v>
      </c>
      <c r="J199" s="101">
        <f t="shared" si="143"/>
        <v>202605</v>
      </c>
      <c r="K199" s="103">
        <v>0</v>
      </c>
      <c r="L199" s="3">
        <f t="shared" si="144"/>
        <v>0</v>
      </c>
      <c r="M199" s="3">
        <f t="shared" si="147"/>
        <v>0</v>
      </c>
      <c r="N199" s="3">
        <f t="shared" si="147"/>
        <v>0</v>
      </c>
      <c r="O199" s="3">
        <f t="shared" si="147"/>
        <v>0</v>
      </c>
      <c r="P199" s="3">
        <f t="shared" si="147"/>
        <v>0</v>
      </c>
      <c r="Q199" s="3">
        <f t="shared" si="147"/>
        <v>0</v>
      </c>
      <c r="R199" s="3">
        <f t="shared" si="147"/>
        <v>0</v>
      </c>
      <c r="S199" s="3">
        <f t="shared" si="147"/>
        <v>0</v>
      </c>
      <c r="T199" s="3">
        <f t="shared" si="147"/>
        <v>0</v>
      </c>
      <c r="U199" s="3">
        <f t="shared" si="147"/>
        <v>0</v>
      </c>
      <c r="V199" s="3">
        <f t="shared" si="147"/>
        <v>0</v>
      </c>
      <c r="W199" s="3">
        <f t="shared" si="147"/>
        <v>0</v>
      </c>
      <c r="X199" s="3">
        <f t="shared" si="147"/>
        <v>0</v>
      </c>
      <c r="Y199" s="3">
        <f t="shared" si="147"/>
        <v>0</v>
      </c>
      <c r="Z199" s="3">
        <f t="shared" si="147"/>
        <v>0</v>
      </c>
      <c r="AA199" s="3">
        <f t="shared" si="147"/>
        <v>0</v>
      </c>
      <c r="AB199" s="3">
        <f t="shared" si="147"/>
        <v>0</v>
      </c>
      <c r="AC199" s="3">
        <f t="shared" si="147"/>
        <v>0</v>
      </c>
      <c r="AD199" s="3">
        <f t="shared" si="147"/>
        <v>0</v>
      </c>
      <c r="AE199" s="3">
        <f t="shared" si="147"/>
        <v>0</v>
      </c>
      <c r="AF199" s="3">
        <f t="shared" si="147"/>
        <v>0</v>
      </c>
      <c r="AG199" s="3">
        <f t="shared" si="147"/>
        <v>0</v>
      </c>
      <c r="AH199" s="3">
        <f t="shared" si="147"/>
        <v>0</v>
      </c>
      <c r="AI199" s="3">
        <f t="shared" si="147"/>
        <v>0</v>
      </c>
      <c r="AJ199" s="3">
        <f t="shared" si="147"/>
        <v>0</v>
      </c>
      <c r="AK199" s="3">
        <f t="shared" si="147"/>
        <v>0</v>
      </c>
      <c r="AL199" s="3">
        <f t="shared" si="147"/>
        <v>0</v>
      </c>
      <c r="AM199" s="3">
        <f t="shared" si="147"/>
        <v>0</v>
      </c>
      <c r="AN199" s="3">
        <f t="shared" si="147"/>
        <v>0</v>
      </c>
      <c r="AO199" s="3">
        <f t="shared" si="147"/>
        <v>835.68996225000012</v>
      </c>
      <c r="AP199" s="3">
        <f t="shared" si="147"/>
        <v>1671.3799245000002</v>
      </c>
      <c r="AQ199" s="3">
        <f t="shared" si="147"/>
        <v>2507.0698867500005</v>
      </c>
      <c r="AR199" s="3">
        <f t="shared" si="147"/>
        <v>3342.7598490000005</v>
      </c>
      <c r="AS199" s="3">
        <f t="shared" si="147"/>
        <v>4178.4498112500005</v>
      </c>
      <c r="AT199" s="3">
        <f t="shared" si="147"/>
        <v>5014.139773500001</v>
      </c>
      <c r="AU199" s="3">
        <f t="shared" si="147"/>
        <v>5849.8297357500014</v>
      </c>
      <c r="AV199" s="3">
        <f t="shared" si="147"/>
        <v>6685.5196980000019</v>
      </c>
      <c r="AW199" s="3">
        <f t="shared" si="147"/>
        <v>7521.2096602500023</v>
      </c>
      <c r="AX199" s="3">
        <f t="shared" si="147"/>
        <v>8356.8996225000028</v>
      </c>
      <c r="AY199" s="3">
        <f t="shared" si="147"/>
        <v>9192.5895847500033</v>
      </c>
      <c r="AZ199" s="3">
        <f t="shared" si="147"/>
        <v>10028.279547000004</v>
      </c>
      <c r="BA199" s="3">
        <f t="shared" si="147"/>
        <v>10863.969509250004</v>
      </c>
      <c r="BB199" s="3">
        <f t="shared" si="147"/>
        <v>11699.659471500005</v>
      </c>
      <c r="BC199" s="3">
        <f t="shared" si="147"/>
        <v>12535.349433750005</v>
      </c>
      <c r="BD199" s="3">
        <f t="shared" si="147"/>
        <v>13371.039396000006</v>
      </c>
      <c r="BE199" s="3">
        <f t="shared" si="147"/>
        <v>14206.729358250006</v>
      </c>
      <c r="BF199" s="3">
        <f t="shared" si="147"/>
        <v>15042.419320500007</v>
      </c>
      <c r="BG199" s="3">
        <f t="shared" si="147"/>
        <v>15878.109282750007</v>
      </c>
      <c r="BH199" s="3">
        <f t="shared" si="147"/>
        <v>16713.799245000006</v>
      </c>
      <c r="BI199" s="3">
        <f t="shared" si="147"/>
        <v>17549.489207250004</v>
      </c>
      <c r="BJ199" s="3">
        <f t="shared" si="147"/>
        <v>18385.179169500003</v>
      </c>
      <c r="BK199" s="3">
        <f t="shared" si="147"/>
        <v>19220.869131750002</v>
      </c>
      <c r="BL199" s="3">
        <f t="shared" si="147"/>
        <v>20056.559094</v>
      </c>
      <c r="BM199" s="3">
        <f t="shared" si="147"/>
        <v>20892.249056249999</v>
      </c>
      <c r="BN199" s="3">
        <f t="shared" si="147"/>
        <v>21727.939018499997</v>
      </c>
      <c r="BO199" s="3">
        <f t="shared" si="147"/>
        <v>22563.628980749996</v>
      </c>
      <c r="BP199" s="3">
        <f t="shared" si="147"/>
        <v>23399.318942999995</v>
      </c>
      <c r="BQ199" s="3">
        <f t="shared" si="147"/>
        <v>24235.008905249993</v>
      </c>
      <c r="BR199" s="3">
        <f t="shared" si="147"/>
        <v>25070.698867499992</v>
      </c>
      <c r="BS199" s="3">
        <f t="shared" si="147"/>
        <v>25906.388829749991</v>
      </c>
    </row>
    <row r="200" spans="1:71" x14ac:dyDescent="0.35">
      <c r="A200" s="51" t="str">
        <f t="shared" si="142"/>
        <v>Standard Close</v>
      </c>
      <c r="B200" s="51" t="str">
        <f t="shared" si="142"/>
        <v>NEW-13543.5</v>
      </c>
      <c r="C200" s="51" t="str">
        <f t="shared" si="142"/>
        <v>Base Rates</v>
      </c>
      <c r="D200" s="51" t="str">
        <f t="shared" si="142"/>
        <v>ED-Distribution-Substation-Equipment</v>
      </c>
      <c r="E200" s="51" t="str">
        <f t="shared" si="142"/>
        <v>D</v>
      </c>
      <c r="F200" s="51" t="str">
        <f t="shared" si="142"/>
        <v>NEW-13543</v>
      </c>
      <c r="G200" s="51" t="str">
        <f t="shared" si="142"/>
        <v>open</v>
      </c>
      <c r="H200" s="51" t="str">
        <f t="shared" si="142"/>
        <v>Electric Distribution Plant</v>
      </c>
      <c r="I200" s="51" t="str">
        <f t="shared" si="142"/>
        <v>Distribution Substation</v>
      </c>
      <c r="J200" s="104">
        <f t="shared" si="143"/>
        <v>202505</v>
      </c>
      <c r="K200" s="103">
        <v>0</v>
      </c>
      <c r="L200" s="16">
        <f t="shared" si="144"/>
        <v>0</v>
      </c>
      <c r="M200" s="16">
        <f t="shared" si="147"/>
        <v>0</v>
      </c>
      <c r="N200" s="16">
        <f t="shared" si="147"/>
        <v>0</v>
      </c>
      <c r="O200" s="16">
        <f t="shared" si="147"/>
        <v>0</v>
      </c>
      <c r="P200" s="16">
        <f t="shared" si="147"/>
        <v>0</v>
      </c>
      <c r="Q200" s="16">
        <f t="shared" si="147"/>
        <v>0</v>
      </c>
      <c r="R200" s="16">
        <f t="shared" si="147"/>
        <v>0</v>
      </c>
      <c r="S200" s="16">
        <f t="shared" si="147"/>
        <v>0</v>
      </c>
      <c r="T200" s="16">
        <f t="shared" si="147"/>
        <v>0</v>
      </c>
      <c r="U200" s="16">
        <f t="shared" si="147"/>
        <v>0</v>
      </c>
      <c r="V200" s="16">
        <f t="shared" si="147"/>
        <v>0</v>
      </c>
      <c r="W200" s="16">
        <f t="shared" si="147"/>
        <v>0</v>
      </c>
      <c r="X200" s="16">
        <f t="shared" si="147"/>
        <v>0</v>
      </c>
      <c r="Y200" s="16">
        <f t="shared" si="147"/>
        <v>0</v>
      </c>
      <c r="Z200" s="16">
        <f t="shared" si="147"/>
        <v>0</v>
      </c>
      <c r="AA200" s="16">
        <f t="shared" si="147"/>
        <v>0</v>
      </c>
      <c r="AB200" s="16">
        <f t="shared" si="147"/>
        <v>0</v>
      </c>
      <c r="AC200" s="16">
        <f t="shared" si="147"/>
        <v>2074.5584773333335</v>
      </c>
      <c r="AD200" s="16">
        <f t="shared" si="147"/>
        <v>4174.5242880000005</v>
      </c>
      <c r="AE200" s="16">
        <f t="shared" si="147"/>
        <v>6299.8974320000007</v>
      </c>
      <c r="AF200" s="16">
        <f t="shared" si="147"/>
        <v>8450.6779093333334</v>
      </c>
      <c r="AG200" s="16">
        <f t="shared" si="147"/>
        <v>10626.86572</v>
      </c>
      <c r="AH200" s="16">
        <f t="shared" si="147"/>
        <v>12828.460864000001</v>
      </c>
      <c r="AI200" s="16">
        <f t="shared" si="147"/>
        <v>15055.463341333334</v>
      </c>
      <c r="AJ200" s="3">
        <f t="shared" si="147"/>
        <v>17307.873152</v>
      </c>
      <c r="AK200" s="3">
        <f t="shared" si="147"/>
        <v>19586.361896000002</v>
      </c>
      <c r="AL200" s="3">
        <f t="shared" si="147"/>
        <v>21890.929573333335</v>
      </c>
      <c r="AM200" s="3">
        <f t="shared" si="147"/>
        <v>24221.576184000001</v>
      </c>
      <c r="AN200" s="3">
        <f t="shared" si="147"/>
        <v>26578.301728000002</v>
      </c>
      <c r="AO200" s="3">
        <f t="shared" si="147"/>
        <v>28961.106205333337</v>
      </c>
      <c r="AP200" s="3">
        <f t="shared" si="147"/>
        <v>31343.910682666672</v>
      </c>
      <c r="AQ200" s="3">
        <f t="shared" si="147"/>
        <v>33726.715160000007</v>
      </c>
      <c r="AR200" s="3">
        <f t="shared" si="147"/>
        <v>36109.519637333338</v>
      </c>
      <c r="AS200" s="3">
        <f t="shared" ref="M200:BS204" si="148">+AR200+AS159</f>
        <v>38492.32411466667</v>
      </c>
      <c r="AT200" s="3">
        <f t="shared" si="148"/>
        <v>40875.128592000001</v>
      </c>
      <c r="AU200" s="3">
        <f t="shared" si="148"/>
        <v>43257.933069333332</v>
      </c>
      <c r="AV200" s="3">
        <f t="shared" si="148"/>
        <v>45640.737546666664</v>
      </c>
      <c r="AW200" s="3">
        <f t="shared" si="148"/>
        <v>48023.542023999995</v>
      </c>
      <c r="AX200" s="3">
        <f t="shared" si="148"/>
        <v>50406.346501333326</v>
      </c>
      <c r="AY200" s="3">
        <f t="shared" si="148"/>
        <v>52789.150978666657</v>
      </c>
      <c r="AZ200" s="3">
        <f t="shared" si="148"/>
        <v>55171.955455999989</v>
      </c>
      <c r="BA200" s="3">
        <f t="shared" si="148"/>
        <v>57554.75993333332</v>
      </c>
      <c r="BB200" s="3">
        <f t="shared" si="148"/>
        <v>59937.564410666651</v>
      </c>
      <c r="BC200" s="3">
        <f t="shared" si="148"/>
        <v>62320.368887999983</v>
      </c>
      <c r="BD200" s="3">
        <f t="shared" si="148"/>
        <v>64703.173365333314</v>
      </c>
      <c r="BE200" s="3">
        <f t="shared" si="148"/>
        <v>67085.977842666645</v>
      </c>
      <c r="BF200" s="3">
        <f t="shared" si="148"/>
        <v>69468.782319999984</v>
      </c>
      <c r="BG200" s="3">
        <f t="shared" si="148"/>
        <v>71851.586797333322</v>
      </c>
      <c r="BH200" s="3">
        <f t="shared" si="148"/>
        <v>74234.391274666661</v>
      </c>
      <c r="BI200" s="3">
        <f t="shared" si="148"/>
        <v>76617.195752</v>
      </c>
      <c r="BJ200" s="3">
        <f t="shared" si="148"/>
        <v>79000.000229333338</v>
      </c>
      <c r="BK200" s="3">
        <f t="shared" si="148"/>
        <v>81382.804706666677</v>
      </c>
      <c r="BL200" s="3">
        <f t="shared" si="148"/>
        <v>83765.609184000015</v>
      </c>
      <c r="BM200" s="3">
        <f t="shared" si="148"/>
        <v>86148.413661333354</v>
      </c>
      <c r="BN200" s="3">
        <f t="shared" si="148"/>
        <v>88531.218138666693</v>
      </c>
      <c r="BO200" s="3">
        <f t="shared" si="148"/>
        <v>90914.022616000031</v>
      </c>
      <c r="BP200" s="3">
        <f t="shared" si="148"/>
        <v>93296.82709333337</v>
      </c>
      <c r="BQ200" s="3">
        <f t="shared" si="148"/>
        <v>95679.631570666708</v>
      </c>
      <c r="BR200" s="3">
        <f t="shared" si="148"/>
        <v>98062.436048000047</v>
      </c>
      <c r="BS200" s="3">
        <f t="shared" si="148"/>
        <v>100445.24052533339</v>
      </c>
    </row>
    <row r="201" spans="1:71" customFormat="1" x14ac:dyDescent="0.35">
      <c r="A201" t="str">
        <f t="shared" si="142"/>
        <v>Standard Close</v>
      </c>
      <c r="B201" t="str">
        <f t="shared" si="142"/>
        <v>NEW-13543.6</v>
      </c>
      <c r="C201" t="str">
        <f t="shared" si="142"/>
        <v>Base Rates</v>
      </c>
      <c r="D201" t="str">
        <f t="shared" si="142"/>
        <v>ED-Transmission-Substation-Equipment</v>
      </c>
      <c r="E201" t="str">
        <f t="shared" si="142"/>
        <v>T</v>
      </c>
      <c r="F201" t="str">
        <f t="shared" si="142"/>
        <v>NEW-13543</v>
      </c>
      <c r="G201" t="str">
        <f t="shared" si="142"/>
        <v>open</v>
      </c>
      <c r="H201" t="str">
        <f t="shared" si="142"/>
        <v>Electric Transmission Plant</v>
      </c>
      <c r="I201" t="str">
        <f t="shared" si="142"/>
        <v>Distribution Substation</v>
      </c>
      <c r="J201" s="101">
        <f t="shared" si="143"/>
        <v>202505</v>
      </c>
      <c r="K201" s="103">
        <v>0</v>
      </c>
      <c r="L201" s="3">
        <f t="shared" si="144"/>
        <v>0</v>
      </c>
      <c r="M201" s="3">
        <f t="shared" si="148"/>
        <v>0</v>
      </c>
      <c r="N201" s="3">
        <f t="shared" si="148"/>
        <v>0</v>
      </c>
      <c r="O201" s="3">
        <f t="shared" si="148"/>
        <v>0</v>
      </c>
      <c r="P201" s="3">
        <f t="shared" si="148"/>
        <v>0</v>
      </c>
      <c r="Q201" s="3">
        <f t="shared" si="148"/>
        <v>0</v>
      </c>
      <c r="R201" s="3">
        <f t="shared" si="148"/>
        <v>0</v>
      </c>
      <c r="S201" s="3">
        <f t="shared" si="148"/>
        <v>0</v>
      </c>
      <c r="T201" s="3">
        <f t="shared" si="148"/>
        <v>0</v>
      </c>
      <c r="U201" s="3">
        <f t="shared" si="148"/>
        <v>0</v>
      </c>
      <c r="V201" s="3">
        <f t="shared" si="148"/>
        <v>0</v>
      </c>
      <c r="W201" s="3">
        <f t="shared" si="148"/>
        <v>0</v>
      </c>
      <c r="X201" s="3">
        <f t="shared" si="148"/>
        <v>0</v>
      </c>
      <c r="Y201" s="3">
        <f t="shared" si="148"/>
        <v>0</v>
      </c>
      <c r="Z201" s="3">
        <f t="shared" si="148"/>
        <v>0</v>
      </c>
      <c r="AA201" s="3">
        <f t="shared" si="148"/>
        <v>0</v>
      </c>
      <c r="AB201" s="3">
        <f t="shared" si="148"/>
        <v>0</v>
      </c>
      <c r="AC201" s="3">
        <f t="shared" si="148"/>
        <v>1471.0266022500002</v>
      </c>
      <c r="AD201" s="3">
        <f t="shared" si="148"/>
        <v>2960.0730795000004</v>
      </c>
      <c r="AE201" s="3">
        <f t="shared" si="148"/>
        <v>4467.1394317500008</v>
      </c>
      <c r="AF201" s="3">
        <f t="shared" si="148"/>
        <v>5992.2256590000006</v>
      </c>
      <c r="AG201" s="3">
        <f t="shared" si="148"/>
        <v>7535.3317612500005</v>
      </c>
      <c r="AH201" s="3">
        <f t="shared" si="148"/>
        <v>9096.4577385000011</v>
      </c>
      <c r="AI201" s="3">
        <f t="shared" si="148"/>
        <v>10675.603590750001</v>
      </c>
      <c r="AJ201" s="3">
        <f t="shared" si="148"/>
        <v>12272.769318000001</v>
      </c>
      <c r="AK201" s="3">
        <f t="shared" si="148"/>
        <v>13888.431245250002</v>
      </c>
      <c r="AL201" s="3">
        <f t="shared" si="148"/>
        <v>15522.589372500002</v>
      </c>
      <c r="AM201" s="3">
        <f t="shared" si="148"/>
        <v>17175.243699750004</v>
      </c>
      <c r="AN201" s="3">
        <f t="shared" si="148"/>
        <v>18846.394227000004</v>
      </c>
      <c r="AO201" s="3">
        <f t="shared" si="148"/>
        <v>20536.040954250006</v>
      </c>
      <c r="AP201" s="3">
        <f t="shared" si="148"/>
        <v>22225.687681500007</v>
      </c>
      <c r="AQ201" s="3">
        <f t="shared" si="148"/>
        <v>23915.334408750008</v>
      </c>
      <c r="AR201" s="3">
        <f t="shared" si="148"/>
        <v>25604.981136000009</v>
      </c>
      <c r="AS201" s="3">
        <f t="shared" si="148"/>
        <v>27294.627863250011</v>
      </c>
      <c r="AT201" s="3">
        <f t="shared" si="148"/>
        <v>28984.274590500012</v>
      </c>
      <c r="AU201" s="3">
        <f t="shared" si="148"/>
        <v>30673.921317750013</v>
      </c>
      <c r="AV201" s="3">
        <f t="shared" si="148"/>
        <v>32363.568045000015</v>
      </c>
      <c r="AW201" s="3">
        <f t="shared" si="148"/>
        <v>34053.214772250016</v>
      </c>
      <c r="AX201" s="3">
        <f t="shared" si="148"/>
        <v>35742.861499500017</v>
      </c>
      <c r="AY201" s="3">
        <f t="shared" si="148"/>
        <v>37432.508226750018</v>
      </c>
      <c r="AZ201" s="3">
        <f t="shared" si="148"/>
        <v>39122.15495400002</v>
      </c>
      <c r="BA201" s="3">
        <f t="shared" si="148"/>
        <v>40811.801681250021</v>
      </c>
      <c r="BB201" s="3">
        <f t="shared" si="148"/>
        <v>42501.448408500022</v>
      </c>
      <c r="BC201" s="3">
        <f t="shared" si="148"/>
        <v>44191.095135750023</v>
      </c>
      <c r="BD201" s="3">
        <f t="shared" si="148"/>
        <v>45880.741863000025</v>
      </c>
      <c r="BE201" s="3">
        <f t="shared" si="148"/>
        <v>47570.388590250026</v>
      </c>
      <c r="BF201" s="3">
        <f t="shared" si="148"/>
        <v>49260.035317500027</v>
      </c>
      <c r="BG201" s="3">
        <f t="shared" si="148"/>
        <v>50949.682044750029</v>
      </c>
      <c r="BH201" s="3">
        <f t="shared" si="148"/>
        <v>52639.32877200003</v>
      </c>
      <c r="BI201" s="3">
        <f t="shared" si="148"/>
        <v>54328.975499250031</v>
      </c>
      <c r="BJ201" s="3">
        <f t="shared" si="148"/>
        <v>56018.622226500032</v>
      </c>
      <c r="BK201" s="3">
        <f t="shared" si="148"/>
        <v>57708.268953750034</v>
      </c>
      <c r="BL201" s="3">
        <f t="shared" si="148"/>
        <v>59397.915681000035</v>
      </c>
      <c r="BM201" s="3">
        <f t="shared" si="148"/>
        <v>61087.562408250036</v>
      </c>
      <c r="BN201" s="3">
        <f t="shared" si="148"/>
        <v>62777.209135500038</v>
      </c>
      <c r="BO201" s="3">
        <f t="shared" si="148"/>
        <v>64466.855862750039</v>
      </c>
      <c r="BP201" s="3">
        <f t="shared" si="148"/>
        <v>66156.502590000033</v>
      </c>
      <c r="BQ201" s="3">
        <f t="shared" si="148"/>
        <v>67846.149317250034</v>
      </c>
      <c r="BR201" s="3">
        <f t="shared" si="148"/>
        <v>69535.796044500035</v>
      </c>
      <c r="BS201" s="3">
        <f t="shared" si="148"/>
        <v>71225.442771750037</v>
      </c>
    </row>
    <row r="202" spans="1:71" x14ac:dyDescent="0.35">
      <c r="A202" s="51" t="str">
        <f t="shared" si="142"/>
        <v>Standard Close</v>
      </c>
      <c r="B202" s="51" t="str">
        <f t="shared" si="142"/>
        <v>NEW-13543.7</v>
      </c>
      <c r="C202" s="51" t="str">
        <f t="shared" si="142"/>
        <v>Base Rates</v>
      </c>
      <c r="D202" s="51" t="str">
        <f t="shared" si="142"/>
        <v>ED-Distribution-Substation-Equipment</v>
      </c>
      <c r="E202" s="51" t="str">
        <f t="shared" si="142"/>
        <v>D</v>
      </c>
      <c r="F202" s="51" t="str">
        <f t="shared" si="142"/>
        <v>NEW-13543</v>
      </c>
      <c r="G202" s="51" t="str">
        <f t="shared" si="142"/>
        <v>open</v>
      </c>
      <c r="H202" s="51" t="str">
        <f t="shared" si="142"/>
        <v>Electric Distribution Plant</v>
      </c>
      <c r="I202" s="51" t="str">
        <f t="shared" si="142"/>
        <v>Transmission Substation</v>
      </c>
      <c r="J202" s="104">
        <f t="shared" si="143"/>
        <v>202505</v>
      </c>
      <c r="K202" s="103">
        <v>0</v>
      </c>
      <c r="L202" s="16">
        <f t="shared" si="144"/>
        <v>0</v>
      </c>
      <c r="M202" s="16">
        <f t="shared" si="148"/>
        <v>0</v>
      </c>
      <c r="N202" s="16">
        <f t="shared" si="148"/>
        <v>0</v>
      </c>
      <c r="O202" s="16">
        <f t="shared" si="148"/>
        <v>0</v>
      </c>
      <c r="P202" s="16">
        <f t="shared" si="148"/>
        <v>0</v>
      </c>
      <c r="Q202" s="16">
        <f t="shared" si="148"/>
        <v>0</v>
      </c>
      <c r="R202" s="16">
        <f t="shared" si="148"/>
        <v>0</v>
      </c>
      <c r="S202" s="16">
        <f t="shared" si="148"/>
        <v>0</v>
      </c>
      <c r="T202" s="16">
        <f t="shared" si="148"/>
        <v>0</v>
      </c>
      <c r="U202" s="16">
        <f t="shared" si="148"/>
        <v>0</v>
      </c>
      <c r="V202" s="16">
        <f t="shared" si="148"/>
        <v>0</v>
      </c>
      <c r="W202" s="16">
        <f t="shared" si="148"/>
        <v>0</v>
      </c>
      <c r="X202" s="16">
        <f t="shared" si="148"/>
        <v>0</v>
      </c>
      <c r="Y202" s="16">
        <f t="shared" si="148"/>
        <v>0</v>
      </c>
      <c r="Z202" s="16">
        <f t="shared" si="148"/>
        <v>0</v>
      </c>
      <c r="AA202" s="16">
        <f t="shared" si="148"/>
        <v>0</v>
      </c>
      <c r="AB202" s="16">
        <f t="shared" si="148"/>
        <v>0</v>
      </c>
      <c r="AC202" s="16">
        <f t="shared" si="148"/>
        <v>2663.5387360000009</v>
      </c>
      <c r="AD202" s="16">
        <f t="shared" si="148"/>
        <v>5352.4848053333353</v>
      </c>
      <c r="AE202" s="16">
        <f t="shared" si="148"/>
        <v>8066.8382080000029</v>
      </c>
      <c r="AF202" s="16">
        <f t="shared" si="148"/>
        <v>10806.598944000003</v>
      </c>
      <c r="AG202" s="16">
        <f t="shared" si="148"/>
        <v>13571.767013333338</v>
      </c>
      <c r="AH202" s="16">
        <f t="shared" si="148"/>
        <v>16362.342416000005</v>
      </c>
      <c r="AI202" s="16">
        <f t="shared" si="148"/>
        <v>19178.325152000005</v>
      </c>
      <c r="AJ202" s="3">
        <f t="shared" si="148"/>
        <v>22019.715221333339</v>
      </c>
      <c r="AK202" s="3">
        <f t="shared" si="148"/>
        <v>24887.184224000008</v>
      </c>
      <c r="AL202" s="3">
        <f t="shared" si="148"/>
        <v>27780.732160000007</v>
      </c>
      <c r="AM202" s="3">
        <f t="shared" si="148"/>
        <v>30700.35902933334</v>
      </c>
      <c r="AN202" s="3">
        <f t="shared" si="148"/>
        <v>33646.064832000004</v>
      </c>
      <c r="AO202" s="3">
        <f t="shared" si="148"/>
        <v>36617.849568000005</v>
      </c>
      <c r="AP202" s="3">
        <f t="shared" si="148"/>
        <v>39589.634304000007</v>
      </c>
      <c r="AQ202" s="3">
        <f t="shared" si="148"/>
        <v>42561.419040000008</v>
      </c>
      <c r="AR202" s="3">
        <f t="shared" si="148"/>
        <v>45533.203776000009</v>
      </c>
      <c r="AS202" s="3">
        <f t="shared" si="148"/>
        <v>48504.988512000011</v>
      </c>
      <c r="AT202" s="3">
        <f t="shared" si="148"/>
        <v>51476.773248000012</v>
      </c>
      <c r="AU202" s="3">
        <f t="shared" si="148"/>
        <v>54448.557984000014</v>
      </c>
      <c r="AV202" s="3">
        <f t="shared" si="148"/>
        <v>57420.342720000015</v>
      </c>
      <c r="AW202" s="3">
        <f t="shared" si="148"/>
        <v>60392.127456000017</v>
      </c>
      <c r="AX202" s="3">
        <f t="shared" si="148"/>
        <v>63363.912192000018</v>
      </c>
      <c r="AY202" s="3">
        <f t="shared" si="148"/>
        <v>66335.696928000019</v>
      </c>
      <c r="AZ202" s="3">
        <f t="shared" si="148"/>
        <v>69307.481664000021</v>
      </c>
      <c r="BA202" s="3">
        <f t="shared" si="148"/>
        <v>72279.266400000022</v>
      </c>
      <c r="BB202" s="3">
        <f t="shared" si="148"/>
        <v>75251.051136000024</v>
      </c>
      <c r="BC202" s="3">
        <f t="shared" si="148"/>
        <v>78222.835872000025</v>
      </c>
      <c r="BD202" s="3">
        <f t="shared" si="148"/>
        <v>81194.620608000027</v>
      </c>
      <c r="BE202" s="3">
        <f t="shared" si="148"/>
        <v>84166.405344000028</v>
      </c>
      <c r="BF202" s="3">
        <f t="shared" si="148"/>
        <v>87138.190080000029</v>
      </c>
      <c r="BG202" s="3">
        <f t="shared" si="148"/>
        <v>90109.974816000031</v>
      </c>
      <c r="BH202" s="3">
        <f t="shared" si="148"/>
        <v>93081.759552000032</v>
      </c>
      <c r="BI202" s="3">
        <f t="shared" si="148"/>
        <v>96053.544288000034</v>
      </c>
      <c r="BJ202" s="3">
        <f t="shared" si="148"/>
        <v>99025.329024000035</v>
      </c>
      <c r="BK202" s="3">
        <f t="shared" si="148"/>
        <v>101997.11376000004</v>
      </c>
      <c r="BL202" s="3">
        <f t="shared" si="148"/>
        <v>104968.89849600004</v>
      </c>
      <c r="BM202" s="3">
        <f t="shared" si="148"/>
        <v>107940.68323200004</v>
      </c>
      <c r="BN202" s="3">
        <f t="shared" si="148"/>
        <v>110912.46796800004</v>
      </c>
      <c r="BO202" s="3">
        <f t="shared" si="148"/>
        <v>113884.25270400004</v>
      </c>
      <c r="BP202" s="3">
        <f t="shared" si="148"/>
        <v>116856.03744000004</v>
      </c>
      <c r="BQ202" s="3">
        <f t="shared" si="148"/>
        <v>119827.82217600005</v>
      </c>
      <c r="BR202" s="3">
        <f t="shared" si="148"/>
        <v>122799.60691200005</v>
      </c>
      <c r="BS202" s="3">
        <f t="shared" si="148"/>
        <v>125771.39164800005</v>
      </c>
    </row>
    <row r="203" spans="1:71" customFormat="1" x14ac:dyDescent="0.35">
      <c r="A203" t="str">
        <f t="shared" si="142"/>
        <v>Standard Close</v>
      </c>
      <c r="B203" t="str">
        <f t="shared" si="142"/>
        <v>NEW-13543.8</v>
      </c>
      <c r="C203" t="str">
        <f t="shared" si="142"/>
        <v>Base Rates</v>
      </c>
      <c r="D203" t="str">
        <f t="shared" si="142"/>
        <v>ED-Transmission-Substation-Equipment</v>
      </c>
      <c r="E203" t="str">
        <f t="shared" si="142"/>
        <v>T</v>
      </c>
      <c r="F203" t="str">
        <f t="shared" si="142"/>
        <v>NEW-13543</v>
      </c>
      <c r="G203" t="str">
        <f t="shared" si="142"/>
        <v>open</v>
      </c>
      <c r="H203" t="str">
        <f t="shared" si="142"/>
        <v>Electric Transmission Plant</v>
      </c>
      <c r="I203" t="str">
        <f t="shared" si="142"/>
        <v>Distribution Substation</v>
      </c>
      <c r="J203" s="101">
        <f t="shared" si="143"/>
        <v>202505</v>
      </c>
      <c r="K203" s="103">
        <v>0</v>
      </c>
      <c r="L203" s="3">
        <f t="shared" si="144"/>
        <v>0</v>
      </c>
      <c r="M203" s="3">
        <f t="shared" si="148"/>
        <v>0</v>
      </c>
      <c r="N203" s="3">
        <f t="shared" si="148"/>
        <v>0</v>
      </c>
      <c r="O203" s="3">
        <f t="shared" si="148"/>
        <v>0</v>
      </c>
      <c r="P203" s="3">
        <f t="shared" si="148"/>
        <v>0</v>
      </c>
      <c r="Q203" s="3">
        <f t="shared" si="148"/>
        <v>0</v>
      </c>
      <c r="R203" s="3">
        <f t="shared" si="148"/>
        <v>0</v>
      </c>
      <c r="S203" s="3">
        <f t="shared" si="148"/>
        <v>0</v>
      </c>
      <c r="T203" s="3">
        <f t="shared" si="148"/>
        <v>0</v>
      </c>
      <c r="U203" s="3">
        <f t="shared" si="148"/>
        <v>0</v>
      </c>
      <c r="V203" s="3">
        <f t="shared" si="148"/>
        <v>0</v>
      </c>
      <c r="W203" s="3">
        <f t="shared" si="148"/>
        <v>0</v>
      </c>
      <c r="X203" s="3">
        <f t="shared" si="148"/>
        <v>0</v>
      </c>
      <c r="Y203" s="3">
        <f t="shared" si="148"/>
        <v>0</v>
      </c>
      <c r="Z203" s="3">
        <f t="shared" si="148"/>
        <v>0</v>
      </c>
      <c r="AA203" s="3">
        <f t="shared" si="148"/>
        <v>0</v>
      </c>
      <c r="AB203" s="3">
        <f t="shared" si="148"/>
        <v>0</v>
      </c>
      <c r="AC203" s="3">
        <f t="shared" si="148"/>
        <v>1469.2240710000005</v>
      </c>
      <c r="AD203" s="3">
        <f t="shared" si="148"/>
        <v>2956.4680170000011</v>
      </c>
      <c r="AE203" s="3">
        <f t="shared" si="148"/>
        <v>4461.7318380000015</v>
      </c>
      <c r="AF203" s="3">
        <f t="shared" si="148"/>
        <v>5985.0155340000019</v>
      </c>
      <c r="AG203" s="3">
        <f t="shared" si="148"/>
        <v>7526.3191050000023</v>
      </c>
      <c r="AH203" s="3">
        <f t="shared" si="148"/>
        <v>9085.6425510000026</v>
      </c>
      <c r="AI203" s="3">
        <f t="shared" si="148"/>
        <v>10662.985872000003</v>
      </c>
      <c r="AJ203" s="3">
        <f t="shared" si="148"/>
        <v>12258.349068000003</v>
      </c>
      <c r="AK203" s="3">
        <f t="shared" si="148"/>
        <v>13872.208464000003</v>
      </c>
      <c r="AL203" s="3">
        <f t="shared" si="148"/>
        <v>15504.564060000004</v>
      </c>
      <c r="AM203" s="3">
        <f t="shared" si="148"/>
        <v>17155.415856000003</v>
      </c>
      <c r="AN203" s="3">
        <f t="shared" si="148"/>
        <v>18824.763852000004</v>
      </c>
      <c r="AO203" s="3">
        <f t="shared" si="148"/>
        <v>20512.608048000006</v>
      </c>
      <c r="AP203" s="3">
        <f t="shared" si="148"/>
        <v>22200.452244000007</v>
      </c>
      <c r="AQ203" s="3">
        <f t="shared" si="148"/>
        <v>23888.296440000009</v>
      </c>
      <c r="AR203" s="3">
        <f t="shared" si="148"/>
        <v>25576.140636000011</v>
      </c>
      <c r="AS203" s="3">
        <f t="shared" si="148"/>
        <v>27263.984832000013</v>
      </c>
      <c r="AT203" s="3">
        <f t="shared" si="148"/>
        <v>28951.829028000015</v>
      </c>
      <c r="AU203" s="3">
        <f t="shared" si="148"/>
        <v>30639.673224000016</v>
      </c>
      <c r="AV203" s="3">
        <f t="shared" si="148"/>
        <v>32327.517420000018</v>
      </c>
      <c r="AW203" s="3">
        <f t="shared" si="148"/>
        <v>34015.361616000017</v>
      </c>
      <c r="AX203" s="3">
        <f t="shared" si="148"/>
        <v>35703.205812000015</v>
      </c>
      <c r="AY203" s="3">
        <f t="shared" si="148"/>
        <v>37391.050008000013</v>
      </c>
      <c r="AZ203" s="3">
        <f t="shared" si="148"/>
        <v>39078.894204000011</v>
      </c>
      <c r="BA203" s="3">
        <f t="shared" si="148"/>
        <v>40766.738400000009</v>
      </c>
      <c r="BB203" s="3">
        <f t="shared" si="148"/>
        <v>42454.582596000007</v>
      </c>
      <c r="BC203" s="3">
        <f t="shared" si="148"/>
        <v>44142.426792000006</v>
      </c>
      <c r="BD203" s="3">
        <f t="shared" si="148"/>
        <v>45830.270988000004</v>
      </c>
      <c r="BE203" s="3">
        <f t="shared" si="148"/>
        <v>47518.115184000002</v>
      </c>
      <c r="BF203" s="3">
        <f t="shared" si="148"/>
        <v>49205.95938</v>
      </c>
      <c r="BG203" s="3">
        <f t="shared" si="148"/>
        <v>50893.803575999998</v>
      </c>
      <c r="BH203" s="3">
        <f t="shared" si="148"/>
        <v>52581.647771999997</v>
      </c>
      <c r="BI203" s="3">
        <f t="shared" si="148"/>
        <v>54269.491967999995</v>
      </c>
      <c r="BJ203" s="3">
        <f t="shared" si="148"/>
        <v>55957.336163999993</v>
      </c>
      <c r="BK203" s="3">
        <f t="shared" si="148"/>
        <v>57645.180359999991</v>
      </c>
      <c r="BL203" s="3">
        <f t="shared" si="148"/>
        <v>59333.024555999989</v>
      </c>
      <c r="BM203" s="3">
        <f t="shared" si="148"/>
        <v>61020.868751999988</v>
      </c>
      <c r="BN203" s="3">
        <f t="shared" si="148"/>
        <v>62708.712947999986</v>
      </c>
      <c r="BO203" s="3">
        <f t="shared" si="148"/>
        <v>64396.557143999984</v>
      </c>
      <c r="BP203" s="3">
        <f t="shared" si="148"/>
        <v>66084.401339999982</v>
      </c>
      <c r="BQ203" s="3">
        <f t="shared" si="148"/>
        <v>67772.245535999988</v>
      </c>
      <c r="BR203" s="3">
        <f t="shared" si="148"/>
        <v>69460.089731999993</v>
      </c>
      <c r="BS203" s="3">
        <f t="shared" si="148"/>
        <v>71147.933927999999</v>
      </c>
    </row>
    <row r="204" spans="1:71" x14ac:dyDescent="0.35">
      <c r="A204" s="51" t="str">
        <f t="shared" si="142"/>
        <v>Standard Close</v>
      </c>
      <c r="B204" s="51" t="str">
        <f t="shared" si="142"/>
        <v>NEW-13543.9</v>
      </c>
      <c r="C204" s="51" t="str">
        <f t="shared" si="142"/>
        <v>Base Rates</v>
      </c>
      <c r="D204" s="51" t="str">
        <f t="shared" si="142"/>
        <v>ED-Distribution-Substation-Equipment</v>
      </c>
      <c r="E204" s="51" t="str">
        <f t="shared" si="142"/>
        <v>D</v>
      </c>
      <c r="F204" s="51" t="str">
        <f t="shared" si="142"/>
        <v>NEW-13543</v>
      </c>
      <c r="G204" s="51" t="str">
        <f t="shared" si="142"/>
        <v>open</v>
      </c>
      <c r="H204" s="51" t="str">
        <f t="shared" si="142"/>
        <v>Electric Distribution Plant</v>
      </c>
      <c r="I204" s="51" t="str">
        <f t="shared" si="142"/>
        <v>Transmission Substation</v>
      </c>
      <c r="J204" s="104">
        <f t="shared" si="143"/>
        <v>202505</v>
      </c>
      <c r="K204" s="103">
        <v>0</v>
      </c>
      <c r="L204" s="16">
        <f t="shared" si="144"/>
        <v>0</v>
      </c>
      <c r="M204" s="16">
        <f t="shared" si="148"/>
        <v>0</v>
      </c>
      <c r="N204" s="16">
        <f t="shared" si="148"/>
        <v>0</v>
      </c>
      <c r="O204" s="16">
        <f t="shared" si="148"/>
        <v>0</v>
      </c>
      <c r="P204" s="16">
        <f t="shared" si="148"/>
        <v>0</v>
      </c>
      <c r="Q204" s="16">
        <f t="shared" si="148"/>
        <v>0</v>
      </c>
      <c r="R204" s="16">
        <f t="shared" si="148"/>
        <v>0</v>
      </c>
      <c r="S204" s="16">
        <f t="shared" si="148"/>
        <v>0</v>
      </c>
      <c r="T204" s="16">
        <f t="shared" si="148"/>
        <v>0</v>
      </c>
      <c r="U204" s="16">
        <f t="shared" si="148"/>
        <v>0</v>
      </c>
      <c r="V204" s="16">
        <f t="shared" si="148"/>
        <v>0</v>
      </c>
      <c r="W204" s="16">
        <f t="shared" si="148"/>
        <v>0</v>
      </c>
      <c r="X204" s="16">
        <f t="shared" si="148"/>
        <v>0</v>
      </c>
      <c r="Y204" s="16">
        <f t="shared" si="148"/>
        <v>0</v>
      </c>
      <c r="Z204" s="16">
        <f t="shared" si="148"/>
        <v>0</v>
      </c>
      <c r="AA204" s="16">
        <f t="shared" si="148"/>
        <v>0</v>
      </c>
      <c r="AB204" s="16">
        <f t="shared" si="148"/>
        <v>0</v>
      </c>
      <c r="AC204" s="16">
        <f t="shared" si="148"/>
        <v>2049.0414186666662</v>
      </c>
      <c r="AD204" s="16">
        <f t="shared" si="148"/>
        <v>4123.490170666666</v>
      </c>
      <c r="AE204" s="16">
        <f t="shared" si="148"/>
        <v>6223.3462559999989</v>
      </c>
      <c r="AF204" s="16">
        <f t="shared" si="148"/>
        <v>8348.6096746666663</v>
      </c>
      <c r="AG204" s="16">
        <f t="shared" si="148"/>
        <v>10499.280426666666</v>
      </c>
      <c r="AH204" s="16">
        <f t="shared" si="148"/>
        <v>12675.358511999999</v>
      </c>
      <c r="AI204" s="16">
        <f t="shared" si="148"/>
        <v>14876.843930666666</v>
      </c>
      <c r="AJ204" s="3">
        <f t="shared" si="148"/>
        <v>17103.736682666666</v>
      </c>
      <c r="AK204" s="3">
        <f t="shared" si="148"/>
        <v>19356.708368</v>
      </c>
      <c r="AL204" s="3">
        <f t="shared" si="148"/>
        <v>21635.758986666668</v>
      </c>
      <c r="AM204" s="3">
        <f t="shared" si="148"/>
        <v>23940.888538666666</v>
      </c>
      <c r="AN204" s="3">
        <f t="shared" si="148"/>
        <v>26272.097023999999</v>
      </c>
      <c r="AO204" s="3">
        <f t="shared" si="148"/>
        <v>28629.384442666666</v>
      </c>
      <c r="AP204" s="3">
        <f t="shared" si="148"/>
        <v>30986.671861333332</v>
      </c>
      <c r="AQ204" s="3">
        <f t="shared" si="148"/>
        <v>33343.959279999995</v>
      </c>
      <c r="AR204" s="3">
        <f t="shared" si="148"/>
        <v>35701.246698666662</v>
      </c>
      <c r="AS204" s="3">
        <f t="shared" si="148"/>
        <v>38058.534117333329</v>
      </c>
      <c r="AT204" s="3">
        <f t="shared" si="148"/>
        <v>40415.821535999996</v>
      </c>
      <c r="AU204" s="3">
        <f t="shared" si="148"/>
        <v>42773.108954666663</v>
      </c>
      <c r="AV204" s="3">
        <f t="shared" si="148"/>
        <v>45130.396373333329</v>
      </c>
      <c r="AW204" s="3">
        <f t="shared" si="148"/>
        <v>47487.683791999996</v>
      </c>
      <c r="AX204" s="3">
        <f t="shared" si="148"/>
        <v>49844.971210666663</v>
      </c>
      <c r="AY204" s="3">
        <f t="shared" si="148"/>
        <v>52202.25862933333</v>
      </c>
      <c r="AZ204" s="3">
        <f t="shared" si="148"/>
        <v>54559.546047999997</v>
      </c>
      <c r="BA204" s="3">
        <f t="shared" si="148"/>
        <v>56916.833466666663</v>
      </c>
      <c r="BB204" s="3">
        <f t="shared" si="148"/>
        <v>59274.12088533333</v>
      </c>
      <c r="BC204" s="3">
        <f t="shared" si="148"/>
        <v>61631.408303999997</v>
      </c>
      <c r="BD204" s="3">
        <f t="shared" si="148"/>
        <v>63988.695722666664</v>
      </c>
      <c r="BE204" s="3">
        <f t="shared" si="148"/>
        <v>66345.98314133333</v>
      </c>
      <c r="BF204" s="3">
        <f t="shared" si="148"/>
        <v>68703.27055999999</v>
      </c>
      <c r="BG204" s="3">
        <f t="shared" si="148"/>
        <v>71060.557978666649</v>
      </c>
      <c r="BH204" s="3">
        <f t="shared" si="148"/>
        <v>73417.845397333309</v>
      </c>
      <c r="BI204" s="3">
        <f t="shared" si="148"/>
        <v>75775.132815999968</v>
      </c>
      <c r="BJ204" s="3">
        <f t="shared" si="148"/>
        <v>78132.420234666628</v>
      </c>
      <c r="BK204" s="3">
        <f t="shared" si="148"/>
        <v>80489.707653333287</v>
      </c>
      <c r="BL204" s="3">
        <f t="shared" ref="M204:BS209" si="149">+BK204+BL163</f>
        <v>82846.995071999947</v>
      </c>
      <c r="BM204" s="3">
        <f t="shared" si="149"/>
        <v>85204.282490666606</v>
      </c>
      <c r="BN204" s="3">
        <f t="shared" si="149"/>
        <v>87561.569909333266</v>
      </c>
      <c r="BO204" s="3">
        <f t="shared" si="149"/>
        <v>89918.857327999925</v>
      </c>
      <c r="BP204" s="3">
        <f t="shared" si="149"/>
        <v>92276.144746666585</v>
      </c>
      <c r="BQ204" s="3">
        <f t="shared" si="149"/>
        <v>94633.432165333244</v>
      </c>
      <c r="BR204" s="3">
        <f t="shared" si="149"/>
        <v>96990.719583999904</v>
      </c>
      <c r="BS204" s="3">
        <f t="shared" si="149"/>
        <v>99348.007002666563</v>
      </c>
    </row>
    <row r="205" spans="1:71" customFormat="1" x14ac:dyDescent="0.35">
      <c r="A205" t="str">
        <f t="shared" si="142"/>
        <v>Standard Close</v>
      </c>
      <c r="B205" t="str">
        <f t="shared" si="142"/>
        <v>NEW-14803.1</v>
      </c>
      <c r="C205" t="str">
        <f t="shared" si="142"/>
        <v>Base Rates</v>
      </c>
      <c r="D205" t="str">
        <f t="shared" si="142"/>
        <v>ED-Transmission-Line-69 kV</v>
      </c>
      <c r="E205" t="str">
        <f t="shared" si="142"/>
        <v>T</v>
      </c>
      <c r="F205" t="str">
        <f t="shared" si="142"/>
        <v>NEW-14803</v>
      </c>
      <c r="G205" t="str">
        <f t="shared" si="142"/>
        <v>open</v>
      </c>
      <c r="H205" t="str">
        <f t="shared" si="142"/>
        <v>Electric Transmission Plant</v>
      </c>
      <c r="I205" t="str">
        <f t="shared" si="142"/>
        <v>Transmission Lines</v>
      </c>
      <c r="J205" s="101">
        <f t="shared" si="143"/>
        <v>202512</v>
      </c>
      <c r="K205" s="103">
        <v>0</v>
      </c>
      <c r="L205" s="3">
        <f t="shared" si="144"/>
        <v>0</v>
      </c>
      <c r="M205" s="3">
        <f t="shared" si="149"/>
        <v>0</v>
      </c>
      <c r="N205" s="3">
        <f t="shared" si="149"/>
        <v>0</v>
      </c>
      <c r="O205" s="3">
        <f t="shared" si="149"/>
        <v>0</v>
      </c>
      <c r="P205" s="3">
        <f t="shared" si="149"/>
        <v>0</v>
      </c>
      <c r="Q205" s="3">
        <f t="shared" si="149"/>
        <v>0</v>
      </c>
      <c r="R205" s="3">
        <f t="shared" si="149"/>
        <v>0</v>
      </c>
      <c r="S205" s="3">
        <f t="shared" si="149"/>
        <v>0</v>
      </c>
      <c r="T205" s="3">
        <f t="shared" si="149"/>
        <v>0</v>
      </c>
      <c r="U205" s="3">
        <f t="shared" si="149"/>
        <v>0</v>
      </c>
      <c r="V205" s="3">
        <f t="shared" si="149"/>
        <v>0</v>
      </c>
      <c r="W205" s="3">
        <f t="shared" si="149"/>
        <v>0</v>
      </c>
      <c r="X205" s="3">
        <f t="shared" si="149"/>
        <v>0</v>
      </c>
      <c r="Y205" s="3">
        <f t="shared" si="149"/>
        <v>0</v>
      </c>
      <c r="Z205" s="3">
        <f t="shared" si="149"/>
        <v>0</v>
      </c>
      <c r="AA205" s="3">
        <f t="shared" si="149"/>
        <v>0</v>
      </c>
      <c r="AB205" s="3">
        <f t="shared" si="149"/>
        <v>0</v>
      </c>
      <c r="AC205" s="3">
        <f t="shared" si="149"/>
        <v>0</v>
      </c>
      <c r="AD205" s="3">
        <f t="shared" si="149"/>
        <v>0</v>
      </c>
      <c r="AE205" s="3">
        <f t="shared" si="149"/>
        <v>0</v>
      </c>
      <c r="AF205" s="3">
        <f t="shared" si="149"/>
        <v>0</v>
      </c>
      <c r="AG205" s="3">
        <f t="shared" si="149"/>
        <v>0</v>
      </c>
      <c r="AH205" s="3">
        <f t="shared" si="149"/>
        <v>0</v>
      </c>
      <c r="AI205" s="3">
        <f t="shared" si="149"/>
        <v>0</v>
      </c>
      <c r="AJ205" s="3">
        <f t="shared" si="149"/>
        <v>5637.8636317499995</v>
      </c>
      <c r="AK205" s="3">
        <f t="shared" si="149"/>
        <v>11455.939063499998</v>
      </c>
      <c r="AL205" s="3">
        <f t="shared" si="149"/>
        <v>17454.226295249999</v>
      </c>
      <c r="AM205" s="3">
        <f t="shared" si="149"/>
        <v>23632.725326999996</v>
      </c>
      <c r="AN205" s="3">
        <f t="shared" si="149"/>
        <v>29991.436158749995</v>
      </c>
      <c r="AO205" s="3">
        <f t="shared" si="149"/>
        <v>36530.358790499995</v>
      </c>
      <c r="AP205" s="3">
        <f t="shared" si="149"/>
        <v>43249.493222249992</v>
      </c>
      <c r="AQ205" s="3">
        <f t="shared" si="149"/>
        <v>50148.839453999994</v>
      </c>
      <c r="AR205" s="3">
        <f t="shared" si="149"/>
        <v>57228.397485749992</v>
      </c>
      <c r="AS205" s="3">
        <f t="shared" si="149"/>
        <v>64488.167317499989</v>
      </c>
      <c r="AT205" s="3">
        <f t="shared" si="149"/>
        <v>71928.148949249982</v>
      </c>
      <c r="AU205" s="3">
        <f t="shared" si="149"/>
        <v>79548.34238099998</v>
      </c>
      <c r="AV205" s="3">
        <f t="shared" si="149"/>
        <v>87348.660612749984</v>
      </c>
      <c r="AW205" s="3">
        <f t="shared" si="149"/>
        <v>95148.978844499987</v>
      </c>
      <c r="AX205" s="3">
        <f t="shared" si="149"/>
        <v>102949.29707624999</v>
      </c>
      <c r="AY205" s="3">
        <f t="shared" si="149"/>
        <v>110749.61530799999</v>
      </c>
      <c r="AZ205" s="3">
        <f t="shared" si="149"/>
        <v>118549.93353975</v>
      </c>
      <c r="BA205" s="3">
        <f t="shared" si="149"/>
        <v>126350.2517715</v>
      </c>
      <c r="BB205" s="3">
        <f t="shared" si="149"/>
        <v>134150.57000325</v>
      </c>
      <c r="BC205" s="3">
        <f t="shared" si="149"/>
        <v>141950.88823499999</v>
      </c>
      <c r="BD205" s="3">
        <f t="shared" si="149"/>
        <v>149751.20646674998</v>
      </c>
      <c r="BE205" s="3">
        <f t="shared" si="149"/>
        <v>157551.52469849997</v>
      </c>
      <c r="BF205" s="3">
        <f t="shared" si="149"/>
        <v>165351.84293024996</v>
      </c>
      <c r="BG205" s="3">
        <f t="shared" si="149"/>
        <v>173152.16116199995</v>
      </c>
      <c r="BH205" s="3">
        <f t="shared" si="149"/>
        <v>180952.47939374993</v>
      </c>
      <c r="BI205" s="3">
        <f t="shared" si="149"/>
        <v>188752.79762549992</v>
      </c>
      <c r="BJ205" s="3">
        <f t="shared" si="149"/>
        <v>196553.11585724991</v>
      </c>
      <c r="BK205" s="3">
        <f t="shared" si="149"/>
        <v>204353.4340889999</v>
      </c>
      <c r="BL205" s="3">
        <f t="shared" si="149"/>
        <v>212153.75232074989</v>
      </c>
      <c r="BM205" s="3">
        <f t="shared" si="149"/>
        <v>219954.07055249988</v>
      </c>
      <c r="BN205" s="3">
        <f t="shared" si="149"/>
        <v>227754.38878424987</v>
      </c>
      <c r="BO205" s="3">
        <f t="shared" si="149"/>
        <v>235554.70701599985</v>
      </c>
      <c r="BP205" s="3">
        <f t="shared" si="149"/>
        <v>243355.02524774984</v>
      </c>
      <c r="BQ205" s="3">
        <f t="shared" si="149"/>
        <v>251155.34347949983</v>
      </c>
      <c r="BR205" s="3">
        <f t="shared" si="149"/>
        <v>258955.66171124982</v>
      </c>
      <c r="BS205" s="3">
        <f t="shared" si="149"/>
        <v>266755.97994299984</v>
      </c>
    </row>
    <row r="206" spans="1:71" customFormat="1" x14ac:dyDescent="0.35">
      <c r="A206" t="str">
        <f t="shared" si="142"/>
        <v>Standard Close</v>
      </c>
      <c r="B206" t="str">
        <f t="shared" si="142"/>
        <v>NEW-14803.2</v>
      </c>
      <c r="C206" t="str">
        <f t="shared" si="142"/>
        <v>Base Rates</v>
      </c>
      <c r="D206" t="str">
        <f t="shared" si="142"/>
        <v>ED-Transmission-Substation-Equipment</v>
      </c>
      <c r="E206" t="str">
        <f t="shared" si="142"/>
        <v>T</v>
      </c>
      <c r="F206" t="str">
        <f t="shared" si="142"/>
        <v>NEW-14803</v>
      </c>
      <c r="G206" t="str">
        <f t="shared" si="142"/>
        <v>open</v>
      </c>
      <c r="H206" t="str">
        <f t="shared" si="142"/>
        <v>Electric Transmission Plant</v>
      </c>
      <c r="I206" t="str">
        <f t="shared" si="142"/>
        <v>Transmission Substation</v>
      </c>
      <c r="J206" s="101">
        <f t="shared" si="143"/>
        <v>202512</v>
      </c>
      <c r="K206" s="103">
        <v>0</v>
      </c>
      <c r="L206" s="3">
        <f t="shared" si="144"/>
        <v>0</v>
      </c>
      <c r="M206" s="3">
        <f t="shared" si="149"/>
        <v>0</v>
      </c>
      <c r="N206" s="3">
        <f t="shared" si="149"/>
        <v>0</v>
      </c>
      <c r="O206" s="3">
        <f t="shared" si="149"/>
        <v>0</v>
      </c>
      <c r="P206" s="3">
        <f t="shared" si="149"/>
        <v>0</v>
      </c>
      <c r="Q206" s="3">
        <f t="shared" si="149"/>
        <v>0</v>
      </c>
      <c r="R206" s="3">
        <f t="shared" si="149"/>
        <v>0</v>
      </c>
      <c r="S206" s="3">
        <f t="shared" si="149"/>
        <v>0</v>
      </c>
      <c r="T206" s="3">
        <f t="shared" si="149"/>
        <v>0</v>
      </c>
      <c r="U206" s="3">
        <f t="shared" si="149"/>
        <v>0</v>
      </c>
      <c r="V206" s="3">
        <f t="shared" si="149"/>
        <v>0</v>
      </c>
      <c r="W206" s="3">
        <f t="shared" si="149"/>
        <v>0</v>
      </c>
      <c r="X206" s="3">
        <f t="shared" si="149"/>
        <v>0</v>
      </c>
      <c r="Y206" s="3">
        <f t="shared" si="149"/>
        <v>0</v>
      </c>
      <c r="Z206" s="3">
        <f t="shared" si="149"/>
        <v>0</v>
      </c>
      <c r="AA206" s="3">
        <f t="shared" si="149"/>
        <v>0</v>
      </c>
      <c r="AB206" s="3">
        <f t="shared" si="149"/>
        <v>0</v>
      </c>
      <c r="AC206" s="3">
        <f t="shared" si="149"/>
        <v>0</v>
      </c>
      <c r="AD206" s="3">
        <f t="shared" si="149"/>
        <v>0</v>
      </c>
      <c r="AE206" s="3">
        <f t="shared" si="149"/>
        <v>0</v>
      </c>
      <c r="AF206" s="3">
        <f t="shared" si="149"/>
        <v>0</v>
      </c>
      <c r="AG206" s="3">
        <f t="shared" si="149"/>
        <v>0</v>
      </c>
      <c r="AH206" s="3">
        <f t="shared" si="149"/>
        <v>0</v>
      </c>
      <c r="AI206" s="3">
        <f t="shared" si="149"/>
        <v>0</v>
      </c>
      <c r="AJ206" s="3">
        <f t="shared" si="149"/>
        <v>3432.3794407500004</v>
      </c>
      <c r="AK206" s="3">
        <f t="shared" si="149"/>
        <v>6937.6757565000007</v>
      </c>
      <c r="AL206" s="3">
        <f t="shared" si="149"/>
        <v>10515.888947250001</v>
      </c>
      <c r="AM206" s="3">
        <f t="shared" si="149"/>
        <v>14167.019013000001</v>
      </c>
      <c r="AN206" s="3">
        <f t="shared" si="149"/>
        <v>17891.065953750003</v>
      </c>
      <c r="AO206" s="3">
        <f t="shared" si="149"/>
        <v>21688.029769500004</v>
      </c>
      <c r="AP206" s="3">
        <f t="shared" si="149"/>
        <v>25557.910460250005</v>
      </c>
      <c r="AQ206" s="3">
        <f t="shared" si="149"/>
        <v>29500.708026000004</v>
      </c>
      <c r="AR206" s="3">
        <f t="shared" si="149"/>
        <v>33516.422466750002</v>
      </c>
      <c r="AS206" s="3">
        <f t="shared" si="149"/>
        <v>37605.053782499999</v>
      </c>
      <c r="AT206" s="3">
        <f t="shared" si="149"/>
        <v>41766.601973249999</v>
      </c>
      <c r="AU206" s="3">
        <f t="shared" si="149"/>
        <v>46001.067039000001</v>
      </c>
      <c r="AV206" s="3">
        <f t="shared" si="149"/>
        <v>50308.448979749999</v>
      </c>
      <c r="AW206" s="3">
        <f t="shared" si="149"/>
        <v>54615.830920499997</v>
      </c>
      <c r="AX206" s="3">
        <f t="shared" si="149"/>
        <v>58923.212861249995</v>
      </c>
      <c r="AY206" s="3">
        <f t="shared" si="149"/>
        <v>63230.594801999992</v>
      </c>
      <c r="AZ206" s="3">
        <f t="shared" si="149"/>
        <v>67537.97674274999</v>
      </c>
      <c r="BA206" s="3">
        <f t="shared" si="149"/>
        <v>71845.358683499988</v>
      </c>
      <c r="BB206" s="3">
        <f t="shared" si="149"/>
        <v>76152.740624249986</v>
      </c>
      <c r="BC206" s="3">
        <f t="shared" si="149"/>
        <v>80460.122564999983</v>
      </c>
      <c r="BD206" s="3">
        <f t="shared" si="149"/>
        <v>84767.504505749981</v>
      </c>
      <c r="BE206" s="3">
        <f t="shared" si="149"/>
        <v>89074.886446499979</v>
      </c>
      <c r="BF206" s="3">
        <f t="shared" si="149"/>
        <v>93382.268387249977</v>
      </c>
      <c r="BG206" s="3">
        <f t="shared" si="149"/>
        <v>97689.650327999974</v>
      </c>
      <c r="BH206" s="3">
        <f t="shared" si="149"/>
        <v>101997.03226874997</v>
      </c>
      <c r="BI206" s="3">
        <f t="shared" si="149"/>
        <v>106304.41420949997</v>
      </c>
      <c r="BJ206" s="3">
        <f t="shared" si="149"/>
        <v>110611.79615024997</v>
      </c>
      <c r="BK206" s="3">
        <f t="shared" si="149"/>
        <v>114919.17809099997</v>
      </c>
      <c r="BL206" s="3">
        <f t="shared" si="149"/>
        <v>119226.56003174996</v>
      </c>
      <c r="BM206" s="3">
        <f t="shared" si="149"/>
        <v>123533.94197249996</v>
      </c>
      <c r="BN206" s="3">
        <f t="shared" si="149"/>
        <v>127841.32391324996</v>
      </c>
      <c r="BO206" s="3">
        <f t="shared" si="149"/>
        <v>132148.70585399997</v>
      </c>
      <c r="BP206" s="3">
        <f t="shared" si="149"/>
        <v>136456.08779474997</v>
      </c>
      <c r="BQ206" s="3">
        <f t="shared" si="149"/>
        <v>140763.46973549997</v>
      </c>
      <c r="BR206" s="3">
        <f t="shared" si="149"/>
        <v>145070.85167624996</v>
      </c>
      <c r="BS206" s="3">
        <f t="shared" si="149"/>
        <v>149378.23361699996</v>
      </c>
    </row>
    <row r="207" spans="1:71" customFormat="1" x14ac:dyDescent="0.35">
      <c r="A207" t="str">
        <f t="shared" si="142"/>
        <v>Standard Close</v>
      </c>
      <c r="B207" t="str">
        <f t="shared" si="142"/>
        <v>NEW-14803.3</v>
      </c>
      <c r="C207" t="str">
        <f t="shared" si="142"/>
        <v>Base Rates</v>
      </c>
      <c r="D207" t="str">
        <f t="shared" si="142"/>
        <v>ELECTRIC DELIVERY</v>
      </c>
      <c r="E207" t="str">
        <f t="shared" si="142"/>
        <v>T</v>
      </c>
      <c r="F207" t="str">
        <f t="shared" si="142"/>
        <v>NEW-14803</v>
      </c>
      <c r="G207" t="str">
        <f t="shared" si="142"/>
        <v>open</v>
      </c>
      <c r="H207" t="str">
        <f t="shared" si="142"/>
        <v>Electric Transmission Plant</v>
      </c>
      <c r="I207" t="str">
        <f t="shared" si="142"/>
        <v>Transmission Lines</v>
      </c>
      <c r="J207" s="101">
        <f t="shared" si="143"/>
        <v>202612</v>
      </c>
      <c r="K207" s="103">
        <v>0</v>
      </c>
      <c r="L207" s="3">
        <f t="shared" si="144"/>
        <v>0</v>
      </c>
      <c r="M207" s="3">
        <f t="shared" si="149"/>
        <v>0</v>
      </c>
      <c r="N207" s="3">
        <f t="shared" si="149"/>
        <v>0</v>
      </c>
      <c r="O207" s="3">
        <f t="shared" si="149"/>
        <v>0</v>
      </c>
      <c r="P207" s="3">
        <f t="shared" si="149"/>
        <v>0</v>
      </c>
      <c r="Q207" s="3">
        <f t="shared" si="149"/>
        <v>0</v>
      </c>
      <c r="R207" s="3">
        <f t="shared" si="149"/>
        <v>0</v>
      </c>
      <c r="S207" s="3">
        <f t="shared" si="149"/>
        <v>0</v>
      </c>
      <c r="T207" s="3">
        <f t="shared" si="149"/>
        <v>0</v>
      </c>
      <c r="U207" s="3">
        <f t="shared" si="149"/>
        <v>0</v>
      </c>
      <c r="V207" s="3">
        <f t="shared" si="149"/>
        <v>0</v>
      </c>
      <c r="W207" s="3">
        <f t="shared" si="149"/>
        <v>0</v>
      </c>
      <c r="X207" s="3">
        <f t="shared" si="149"/>
        <v>0</v>
      </c>
      <c r="Y207" s="3">
        <f t="shared" si="149"/>
        <v>0</v>
      </c>
      <c r="Z207" s="3">
        <f t="shared" si="149"/>
        <v>0</v>
      </c>
      <c r="AA207" s="3">
        <f t="shared" si="149"/>
        <v>0</v>
      </c>
      <c r="AB207" s="3">
        <f t="shared" si="149"/>
        <v>0</v>
      </c>
      <c r="AC207" s="3">
        <f t="shared" si="149"/>
        <v>0</v>
      </c>
      <c r="AD207" s="3">
        <f t="shared" si="149"/>
        <v>0</v>
      </c>
      <c r="AE207" s="3">
        <f t="shared" si="149"/>
        <v>0</v>
      </c>
      <c r="AF207" s="3">
        <f t="shared" si="149"/>
        <v>0</v>
      </c>
      <c r="AG207" s="3">
        <f t="shared" si="149"/>
        <v>0</v>
      </c>
      <c r="AH207" s="3">
        <f t="shared" si="149"/>
        <v>0</v>
      </c>
      <c r="AI207" s="3">
        <f t="shared" si="149"/>
        <v>0</v>
      </c>
      <c r="AJ207" s="3">
        <f t="shared" si="149"/>
        <v>0</v>
      </c>
      <c r="AK207" s="3">
        <f t="shared" si="149"/>
        <v>0</v>
      </c>
      <c r="AL207" s="3">
        <f t="shared" si="149"/>
        <v>0</v>
      </c>
      <c r="AM207" s="3">
        <f t="shared" si="149"/>
        <v>0</v>
      </c>
      <c r="AN207" s="3">
        <f t="shared" si="149"/>
        <v>0</v>
      </c>
      <c r="AO207" s="3">
        <f t="shared" si="149"/>
        <v>0</v>
      </c>
      <c r="AP207" s="3">
        <f t="shared" si="149"/>
        <v>0</v>
      </c>
      <c r="AQ207" s="3">
        <f t="shared" si="149"/>
        <v>0</v>
      </c>
      <c r="AR207" s="3">
        <f t="shared" si="149"/>
        <v>0</v>
      </c>
      <c r="AS207" s="3">
        <f t="shared" si="149"/>
        <v>0</v>
      </c>
      <c r="AT207" s="3">
        <f t="shared" si="149"/>
        <v>0</v>
      </c>
      <c r="AU207" s="3">
        <f t="shared" si="149"/>
        <v>0</v>
      </c>
      <c r="AV207" s="3">
        <f t="shared" si="149"/>
        <v>1542.9374962499996</v>
      </c>
      <c r="AW207" s="3">
        <f t="shared" si="149"/>
        <v>3085.8749924999993</v>
      </c>
      <c r="AX207" s="3">
        <f t="shared" si="149"/>
        <v>4628.8124887499989</v>
      </c>
      <c r="AY207" s="3">
        <f t="shared" si="149"/>
        <v>6171.7499849999986</v>
      </c>
      <c r="AZ207" s="3">
        <f t="shared" si="149"/>
        <v>7714.6874812499982</v>
      </c>
      <c r="BA207" s="3">
        <f t="shared" si="149"/>
        <v>9257.6249774999978</v>
      </c>
      <c r="BB207" s="3">
        <f t="shared" si="149"/>
        <v>10800.562473749997</v>
      </c>
      <c r="BC207" s="3">
        <f t="shared" si="149"/>
        <v>12343.499969999997</v>
      </c>
      <c r="BD207" s="3">
        <f t="shared" si="149"/>
        <v>13886.437466249998</v>
      </c>
      <c r="BE207" s="3">
        <f t="shared" si="149"/>
        <v>15429.374962499998</v>
      </c>
      <c r="BF207" s="3">
        <f t="shared" si="149"/>
        <v>16972.312458749999</v>
      </c>
      <c r="BG207" s="3">
        <f t="shared" si="149"/>
        <v>18515.249954999999</v>
      </c>
      <c r="BH207" s="3">
        <f t="shared" si="149"/>
        <v>20058.18745125</v>
      </c>
      <c r="BI207" s="3">
        <f t="shared" si="149"/>
        <v>21601.1249475</v>
      </c>
      <c r="BJ207" s="3">
        <f t="shared" si="149"/>
        <v>23144.062443750001</v>
      </c>
      <c r="BK207" s="3">
        <f t="shared" si="149"/>
        <v>24686.999940000002</v>
      </c>
      <c r="BL207" s="3">
        <f t="shared" si="149"/>
        <v>26229.937436250002</v>
      </c>
      <c r="BM207" s="3">
        <f t="shared" si="149"/>
        <v>27772.874932500003</v>
      </c>
      <c r="BN207" s="3">
        <f t="shared" si="149"/>
        <v>29315.812428750003</v>
      </c>
      <c r="BO207" s="3">
        <f t="shared" si="149"/>
        <v>30858.749925000004</v>
      </c>
      <c r="BP207" s="3">
        <f t="shared" si="149"/>
        <v>32401.687421250004</v>
      </c>
      <c r="BQ207" s="3">
        <f t="shared" si="149"/>
        <v>33944.624917500005</v>
      </c>
      <c r="BR207" s="3">
        <f t="shared" si="149"/>
        <v>35487.562413750005</v>
      </c>
      <c r="BS207" s="3">
        <f t="shared" si="149"/>
        <v>37030.499910000006</v>
      </c>
    </row>
    <row r="208" spans="1:71" customFormat="1" x14ac:dyDescent="0.35">
      <c r="A208" t="str">
        <f t="shared" si="142"/>
        <v>Standard Close</v>
      </c>
      <c r="B208" t="str">
        <f t="shared" si="142"/>
        <v>NEW-14803.4</v>
      </c>
      <c r="C208" t="str">
        <f t="shared" si="142"/>
        <v>Base Rates</v>
      </c>
      <c r="D208" t="str">
        <f t="shared" si="142"/>
        <v>ELECTRIC DELIVERY</v>
      </c>
      <c r="E208" t="str">
        <f t="shared" si="142"/>
        <v>T</v>
      </c>
      <c r="F208" t="str">
        <f t="shared" si="142"/>
        <v>NEW-14803</v>
      </c>
      <c r="G208" t="str">
        <f t="shared" si="142"/>
        <v>open</v>
      </c>
      <c r="H208" t="str">
        <f t="shared" si="142"/>
        <v>Electric Transmission Plant</v>
      </c>
      <c r="I208" t="str">
        <f t="shared" si="142"/>
        <v>Transmission Lines</v>
      </c>
      <c r="J208" s="101">
        <f t="shared" si="143"/>
        <v>202612</v>
      </c>
      <c r="K208" s="103">
        <v>0</v>
      </c>
      <c r="L208" s="3">
        <f t="shared" si="144"/>
        <v>0</v>
      </c>
      <c r="M208" s="3">
        <f t="shared" si="149"/>
        <v>0</v>
      </c>
      <c r="N208" s="3">
        <f t="shared" si="149"/>
        <v>0</v>
      </c>
      <c r="O208" s="3">
        <f t="shared" si="149"/>
        <v>0</v>
      </c>
      <c r="P208" s="3">
        <f t="shared" si="149"/>
        <v>0</v>
      </c>
      <c r="Q208" s="3">
        <f t="shared" si="149"/>
        <v>0</v>
      </c>
      <c r="R208" s="3">
        <f t="shared" si="149"/>
        <v>0</v>
      </c>
      <c r="S208" s="3">
        <f t="shared" si="149"/>
        <v>0</v>
      </c>
      <c r="T208" s="3">
        <f t="shared" si="149"/>
        <v>0</v>
      </c>
      <c r="U208" s="3">
        <f t="shared" si="149"/>
        <v>0</v>
      </c>
      <c r="V208" s="3">
        <f t="shared" si="149"/>
        <v>0</v>
      </c>
      <c r="W208" s="3">
        <f t="shared" si="149"/>
        <v>0</v>
      </c>
      <c r="X208" s="3">
        <f t="shared" si="149"/>
        <v>0</v>
      </c>
      <c r="Y208" s="3">
        <f t="shared" si="149"/>
        <v>0</v>
      </c>
      <c r="Z208" s="3">
        <f t="shared" si="149"/>
        <v>0</v>
      </c>
      <c r="AA208" s="3">
        <f t="shared" si="149"/>
        <v>0</v>
      </c>
      <c r="AB208" s="3">
        <f t="shared" si="149"/>
        <v>0</v>
      </c>
      <c r="AC208" s="3">
        <f t="shared" si="149"/>
        <v>0</v>
      </c>
      <c r="AD208" s="3">
        <f t="shared" si="149"/>
        <v>0</v>
      </c>
      <c r="AE208" s="3">
        <f t="shared" si="149"/>
        <v>0</v>
      </c>
      <c r="AF208" s="3">
        <f t="shared" si="149"/>
        <v>0</v>
      </c>
      <c r="AG208" s="3">
        <f t="shared" si="149"/>
        <v>0</v>
      </c>
      <c r="AH208" s="3">
        <f t="shared" si="149"/>
        <v>0</v>
      </c>
      <c r="AI208" s="3">
        <f t="shared" si="149"/>
        <v>0</v>
      </c>
      <c r="AJ208" s="3">
        <f t="shared" si="149"/>
        <v>0</v>
      </c>
      <c r="AK208" s="3">
        <f t="shared" si="149"/>
        <v>0</v>
      </c>
      <c r="AL208" s="3">
        <f t="shared" si="149"/>
        <v>0</v>
      </c>
      <c r="AM208" s="3">
        <f t="shared" si="149"/>
        <v>0</v>
      </c>
      <c r="AN208" s="3">
        <f t="shared" si="149"/>
        <v>0</v>
      </c>
      <c r="AO208" s="3">
        <f t="shared" si="149"/>
        <v>0</v>
      </c>
      <c r="AP208" s="3">
        <f t="shared" si="149"/>
        <v>0</v>
      </c>
      <c r="AQ208" s="3">
        <f t="shared" si="149"/>
        <v>0</v>
      </c>
      <c r="AR208" s="3">
        <f t="shared" si="149"/>
        <v>0</v>
      </c>
      <c r="AS208" s="3">
        <f t="shared" si="149"/>
        <v>0</v>
      </c>
      <c r="AT208" s="3">
        <f t="shared" si="149"/>
        <v>0</v>
      </c>
      <c r="AU208" s="3">
        <f t="shared" si="149"/>
        <v>0</v>
      </c>
      <c r="AV208" s="3">
        <f t="shared" si="149"/>
        <v>1381.8591495000001</v>
      </c>
      <c r="AW208" s="3">
        <f t="shared" si="149"/>
        <v>2763.7182990000001</v>
      </c>
      <c r="AX208" s="3">
        <f t="shared" si="149"/>
        <v>4145.5774485000002</v>
      </c>
      <c r="AY208" s="3">
        <f t="shared" si="149"/>
        <v>5527.4365980000002</v>
      </c>
      <c r="AZ208" s="3">
        <f t="shared" si="149"/>
        <v>6909.2957475000003</v>
      </c>
      <c r="BA208" s="3">
        <f t="shared" si="149"/>
        <v>8291.1548970000003</v>
      </c>
      <c r="BB208" s="3">
        <f t="shared" si="149"/>
        <v>9673.0140465000004</v>
      </c>
      <c r="BC208" s="3">
        <f t="shared" si="149"/>
        <v>11054.873196</v>
      </c>
      <c r="BD208" s="3">
        <f t="shared" si="149"/>
        <v>12436.732345500001</v>
      </c>
      <c r="BE208" s="3">
        <f t="shared" si="149"/>
        <v>13818.591495000001</v>
      </c>
      <c r="BF208" s="3">
        <f t="shared" si="149"/>
        <v>15200.450644500001</v>
      </c>
      <c r="BG208" s="3">
        <f t="shared" si="149"/>
        <v>16582.309794000001</v>
      </c>
      <c r="BH208" s="3">
        <f t="shared" si="149"/>
        <v>17964.168943500001</v>
      </c>
      <c r="BI208" s="3">
        <f t="shared" si="149"/>
        <v>19346.028093000001</v>
      </c>
      <c r="BJ208" s="3">
        <f t="shared" si="149"/>
        <v>20727.887242500001</v>
      </c>
      <c r="BK208" s="3">
        <f t="shared" si="149"/>
        <v>22109.746392000001</v>
      </c>
      <c r="BL208" s="3">
        <f t="shared" si="149"/>
        <v>23491.605541500001</v>
      </c>
      <c r="BM208" s="3">
        <f t="shared" si="149"/>
        <v>24873.464691000001</v>
      </c>
      <c r="BN208" s="3">
        <f t="shared" si="149"/>
        <v>26255.323840500001</v>
      </c>
      <c r="BO208" s="3">
        <f t="shared" si="149"/>
        <v>27637.182990000001</v>
      </c>
      <c r="BP208" s="3">
        <f t="shared" si="149"/>
        <v>29019.042139500001</v>
      </c>
      <c r="BQ208" s="3">
        <f t="shared" si="149"/>
        <v>30400.901289000001</v>
      </c>
      <c r="BR208" s="3">
        <f t="shared" si="149"/>
        <v>31782.760438500001</v>
      </c>
      <c r="BS208" s="3">
        <f t="shared" si="149"/>
        <v>33164.619588000001</v>
      </c>
    </row>
    <row r="209" spans="1:71" customFormat="1" x14ac:dyDescent="0.35">
      <c r="A209" t="str">
        <f t="shared" si="142"/>
        <v>Standard Close</v>
      </c>
      <c r="B209" t="str">
        <f t="shared" si="142"/>
        <v>NEW-14803.5</v>
      </c>
      <c r="C209" t="str">
        <f t="shared" si="142"/>
        <v>Base Rates</v>
      </c>
      <c r="D209" t="str">
        <f t="shared" si="142"/>
        <v>ED-Transmission-Line-69 kV</v>
      </c>
      <c r="E209" t="str">
        <f t="shared" si="142"/>
        <v>T</v>
      </c>
      <c r="F209" t="str">
        <f t="shared" si="142"/>
        <v>NEW-14803</v>
      </c>
      <c r="G209" t="str">
        <f t="shared" si="142"/>
        <v>open</v>
      </c>
      <c r="H209" t="str">
        <f t="shared" si="142"/>
        <v>Electric Transmission Plant</v>
      </c>
      <c r="I209" t="str">
        <f t="shared" si="142"/>
        <v>Transmission Lines</v>
      </c>
      <c r="J209" s="101">
        <f t="shared" si="143"/>
        <v>202512</v>
      </c>
      <c r="K209" s="103">
        <v>0</v>
      </c>
      <c r="L209" s="3">
        <f t="shared" si="144"/>
        <v>0</v>
      </c>
      <c r="M209" s="3">
        <f t="shared" si="149"/>
        <v>0</v>
      </c>
      <c r="N209" s="3">
        <f t="shared" si="149"/>
        <v>0</v>
      </c>
      <c r="O209" s="3">
        <f t="shared" si="149"/>
        <v>0</v>
      </c>
      <c r="P209" s="3">
        <f t="shared" si="149"/>
        <v>0</v>
      </c>
      <c r="Q209" s="3">
        <f t="shared" si="149"/>
        <v>0</v>
      </c>
      <c r="R209" s="3">
        <f t="shared" si="149"/>
        <v>0</v>
      </c>
      <c r="S209" s="3">
        <f t="shared" si="149"/>
        <v>0</v>
      </c>
      <c r="T209" s="3">
        <f t="shared" si="149"/>
        <v>0</v>
      </c>
      <c r="U209" s="3">
        <f t="shared" si="149"/>
        <v>0</v>
      </c>
      <c r="V209" s="3">
        <f t="shared" si="149"/>
        <v>0</v>
      </c>
      <c r="W209" s="3">
        <f t="shared" si="149"/>
        <v>0</v>
      </c>
      <c r="X209" s="3">
        <f t="shared" ref="M209:BS213" si="150">+W209+X168</f>
        <v>0</v>
      </c>
      <c r="Y209" s="3">
        <f t="shared" si="150"/>
        <v>0</v>
      </c>
      <c r="Z209" s="3">
        <f t="shared" si="150"/>
        <v>0</v>
      </c>
      <c r="AA209" s="3">
        <f t="shared" si="150"/>
        <v>0</v>
      </c>
      <c r="AB209" s="3">
        <f t="shared" si="150"/>
        <v>0</v>
      </c>
      <c r="AC209" s="3">
        <f t="shared" si="150"/>
        <v>0</v>
      </c>
      <c r="AD209" s="3">
        <f t="shared" si="150"/>
        <v>0</v>
      </c>
      <c r="AE209" s="3">
        <f t="shared" si="150"/>
        <v>0</v>
      </c>
      <c r="AF209" s="3">
        <f t="shared" si="150"/>
        <v>0</v>
      </c>
      <c r="AG209" s="3">
        <f t="shared" si="150"/>
        <v>0</v>
      </c>
      <c r="AH209" s="3">
        <f t="shared" si="150"/>
        <v>0</v>
      </c>
      <c r="AI209" s="3">
        <f t="shared" si="150"/>
        <v>0</v>
      </c>
      <c r="AJ209" s="3">
        <f t="shared" si="150"/>
        <v>1695.3627577499999</v>
      </c>
      <c r="AK209" s="3">
        <f t="shared" si="150"/>
        <v>3427.1850404999996</v>
      </c>
      <c r="AL209" s="3">
        <f t="shared" si="150"/>
        <v>5195.4668482499992</v>
      </c>
      <c r="AM209" s="3">
        <f t="shared" si="150"/>
        <v>7000.2081809999991</v>
      </c>
      <c r="AN209" s="3">
        <f t="shared" si="150"/>
        <v>8841.4090387499982</v>
      </c>
      <c r="AO209" s="3">
        <f t="shared" si="150"/>
        <v>10719.069421499998</v>
      </c>
      <c r="AP209" s="3">
        <f t="shared" si="150"/>
        <v>12633.189329249999</v>
      </c>
      <c r="AQ209" s="3">
        <f t="shared" si="150"/>
        <v>14583.768762</v>
      </c>
      <c r="AR209" s="3">
        <f t="shared" si="150"/>
        <v>16570.807719749999</v>
      </c>
      <c r="AS209" s="3">
        <f t="shared" si="150"/>
        <v>18594.3062025</v>
      </c>
      <c r="AT209" s="3">
        <f t="shared" si="150"/>
        <v>20654.264210249999</v>
      </c>
      <c r="AU209" s="3">
        <f t="shared" si="150"/>
        <v>22750.681743000001</v>
      </c>
      <c r="AV209" s="3">
        <f t="shared" si="150"/>
        <v>24883.558800750001</v>
      </c>
      <c r="AW209" s="3">
        <f t="shared" si="150"/>
        <v>27016.435858500001</v>
      </c>
      <c r="AX209" s="3">
        <f t="shared" si="150"/>
        <v>29149.312916250001</v>
      </c>
      <c r="AY209" s="3">
        <f t="shared" si="150"/>
        <v>31282.189974000001</v>
      </c>
      <c r="AZ209" s="3">
        <f t="shared" si="150"/>
        <v>33415.067031750004</v>
      </c>
      <c r="BA209" s="3">
        <f t="shared" si="150"/>
        <v>35547.944089500001</v>
      </c>
      <c r="BB209" s="3">
        <f t="shared" si="150"/>
        <v>37680.821147249997</v>
      </c>
      <c r="BC209" s="3">
        <f t="shared" si="150"/>
        <v>39813.698204999993</v>
      </c>
      <c r="BD209" s="3">
        <f t="shared" si="150"/>
        <v>41946.57526274999</v>
      </c>
      <c r="BE209" s="3">
        <f t="shared" si="150"/>
        <v>44079.452320499986</v>
      </c>
      <c r="BF209" s="3">
        <f t="shared" si="150"/>
        <v>46212.329378249982</v>
      </c>
      <c r="BG209" s="3">
        <f t="shared" si="150"/>
        <v>48345.206435999979</v>
      </c>
      <c r="BH209" s="3">
        <f t="shared" si="150"/>
        <v>50478.083493749975</v>
      </c>
      <c r="BI209" s="3">
        <f t="shared" si="150"/>
        <v>52610.960551499971</v>
      </c>
      <c r="BJ209" s="3">
        <f t="shared" si="150"/>
        <v>54743.837609249967</v>
      </c>
      <c r="BK209" s="3">
        <f t="shared" si="150"/>
        <v>56876.714666999964</v>
      </c>
      <c r="BL209" s="3">
        <f t="shared" si="150"/>
        <v>59009.59172474996</v>
      </c>
      <c r="BM209" s="3">
        <f t="shared" si="150"/>
        <v>61142.468782499956</v>
      </c>
      <c r="BN209" s="3">
        <f t="shared" si="150"/>
        <v>63275.345840249953</v>
      </c>
      <c r="BO209" s="3">
        <f t="shared" si="150"/>
        <v>65408.222897999949</v>
      </c>
      <c r="BP209" s="3">
        <f t="shared" si="150"/>
        <v>67541.099955749945</v>
      </c>
      <c r="BQ209" s="3">
        <f t="shared" si="150"/>
        <v>69673.977013499942</v>
      </c>
      <c r="BR209" s="3">
        <f t="shared" si="150"/>
        <v>71806.854071249938</v>
      </c>
      <c r="BS209" s="3">
        <f t="shared" si="150"/>
        <v>73939.731128999934</v>
      </c>
    </row>
    <row r="210" spans="1:71" x14ac:dyDescent="0.35">
      <c r="A210" s="51" t="str">
        <f t="shared" si="142"/>
        <v>Standard Close</v>
      </c>
      <c r="B210" s="51" t="str">
        <f t="shared" si="142"/>
        <v>NEW-15838.1</v>
      </c>
      <c r="C210" s="51" t="str">
        <f t="shared" si="142"/>
        <v>Base Rates</v>
      </c>
      <c r="D210" s="51" t="str">
        <f t="shared" si="142"/>
        <v/>
      </c>
      <c r="E210" s="51" t="str">
        <f t="shared" si="142"/>
        <v>D</v>
      </c>
      <c r="F210" s="51" t="str">
        <f t="shared" si="142"/>
        <v>NEW-15838</v>
      </c>
      <c r="G210" s="51" t="str">
        <f t="shared" si="142"/>
        <v>open</v>
      </c>
      <c r="H210" s="51" t="str">
        <f t="shared" si="142"/>
        <v>Electric Distribution Plant</v>
      </c>
      <c r="I210" s="51" t="str">
        <f t="shared" si="142"/>
        <v>Distribution Substation</v>
      </c>
      <c r="J210" s="104">
        <f t="shared" si="143"/>
        <v>202701</v>
      </c>
      <c r="K210" s="103">
        <v>0</v>
      </c>
      <c r="L210" s="16">
        <f t="shared" si="144"/>
        <v>0</v>
      </c>
      <c r="M210" s="16">
        <f t="shared" si="150"/>
        <v>0</v>
      </c>
      <c r="N210" s="16">
        <f t="shared" si="150"/>
        <v>0</v>
      </c>
      <c r="O210" s="16">
        <f t="shared" si="150"/>
        <v>0</v>
      </c>
      <c r="P210" s="16">
        <f t="shared" si="150"/>
        <v>0</v>
      </c>
      <c r="Q210" s="16">
        <f t="shared" si="150"/>
        <v>0</v>
      </c>
      <c r="R210" s="16">
        <f t="shared" si="150"/>
        <v>0</v>
      </c>
      <c r="S210" s="16">
        <f t="shared" si="150"/>
        <v>0</v>
      </c>
      <c r="T210" s="16">
        <f t="shared" si="150"/>
        <v>0</v>
      </c>
      <c r="U210" s="16">
        <f t="shared" si="150"/>
        <v>0</v>
      </c>
      <c r="V210" s="16">
        <f t="shared" si="150"/>
        <v>0</v>
      </c>
      <c r="W210" s="16">
        <f t="shared" si="150"/>
        <v>0</v>
      </c>
      <c r="X210" s="16">
        <f t="shared" si="150"/>
        <v>0</v>
      </c>
      <c r="Y210" s="16">
        <f t="shared" si="150"/>
        <v>0</v>
      </c>
      <c r="Z210" s="16">
        <f t="shared" si="150"/>
        <v>0</v>
      </c>
      <c r="AA210" s="16">
        <f t="shared" si="150"/>
        <v>0</v>
      </c>
      <c r="AB210" s="16">
        <f t="shared" si="150"/>
        <v>0</v>
      </c>
      <c r="AC210" s="16">
        <f t="shared" si="150"/>
        <v>0</v>
      </c>
      <c r="AD210" s="16">
        <f t="shared" si="150"/>
        <v>0</v>
      </c>
      <c r="AE210" s="16">
        <f t="shared" si="150"/>
        <v>0</v>
      </c>
      <c r="AF210" s="16">
        <f t="shared" si="150"/>
        <v>0</v>
      </c>
      <c r="AG210" s="16">
        <f t="shared" si="150"/>
        <v>0</v>
      </c>
      <c r="AH210" s="16">
        <f t="shared" si="150"/>
        <v>0</v>
      </c>
      <c r="AI210" s="16">
        <f t="shared" si="150"/>
        <v>0</v>
      </c>
      <c r="AJ210" s="3">
        <f t="shared" si="150"/>
        <v>0</v>
      </c>
      <c r="AK210" s="3">
        <f t="shared" si="150"/>
        <v>0</v>
      </c>
      <c r="AL210" s="3">
        <f t="shared" si="150"/>
        <v>0</v>
      </c>
      <c r="AM210" s="3">
        <f t="shared" si="150"/>
        <v>0</v>
      </c>
      <c r="AN210" s="3">
        <f t="shared" si="150"/>
        <v>0</v>
      </c>
      <c r="AO210" s="3">
        <f t="shared" si="150"/>
        <v>0</v>
      </c>
      <c r="AP210" s="3">
        <f t="shared" si="150"/>
        <v>0</v>
      </c>
      <c r="AQ210" s="3">
        <f t="shared" si="150"/>
        <v>0</v>
      </c>
      <c r="AR210" s="3">
        <f t="shared" si="150"/>
        <v>0</v>
      </c>
      <c r="AS210" s="3">
        <f t="shared" si="150"/>
        <v>0</v>
      </c>
      <c r="AT210" s="3">
        <f t="shared" si="150"/>
        <v>0</v>
      </c>
      <c r="AU210" s="3">
        <f t="shared" si="150"/>
        <v>0</v>
      </c>
      <c r="AV210" s="3">
        <f t="shared" si="150"/>
        <v>0</v>
      </c>
      <c r="AW210" s="3">
        <f t="shared" si="150"/>
        <v>5637.2924866666681</v>
      </c>
      <c r="AX210" s="3">
        <f t="shared" si="150"/>
        <v>11274.584973333336</v>
      </c>
      <c r="AY210" s="3">
        <f t="shared" si="150"/>
        <v>16911.877460000003</v>
      </c>
      <c r="AZ210" s="3">
        <f t="shared" si="150"/>
        <v>22549.169946666672</v>
      </c>
      <c r="BA210" s="3">
        <f t="shared" si="150"/>
        <v>28186.462433333341</v>
      </c>
      <c r="BB210" s="3">
        <f t="shared" si="150"/>
        <v>33823.754920000007</v>
      </c>
      <c r="BC210" s="3">
        <f t="shared" si="150"/>
        <v>39461.047406666672</v>
      </c>
      <c r="BD210" s="3">
        <f t="shared" si="150"/>
        <v>45098.339893333337</v>
      </c>
      <c r="BE210" s="3">
        <f t="shared" si="150"/>
        <v>50735.632380000003</v>
      </c>
      <c r="BF210" s="3">
        <f t="shared" si="150"/>
        <v>56372.924866666668</v>
      </c>
      <c r="BG210" s="3">
        <f t="shared" si="150"/>
        <v>62010.217353333333</v>
      </c>
      <c r="BH210" s="3">
        <f t="shared" si="150"/>
        <v>67647.509839999999</v>
      </c>
      <c r="BI210" s="3">
        <f t="shared" si="150"/>
        <v>73284.802326666671</v>
      </c>
      <c r="BJ210" s="3">
        <f t="shared" si="150"/>
        <v>78922.094813333344</v>
      </c>
      <c r="BK210" s="3">
        <f t="shared" si="150"/>
        <v>84559.387300000017</v>
      </c>
      <c r="BL210" s="3">
        <f t="shared" si="150"/>
        <v>90196.679786666689</v>
      </c>
      <c r="BM210" s="3">
        <f t="shared" si="150"/>
        <v>95833.972273333362</v>
      </c>
      <c r="BN210" s="3">
        <f t="shared" si="150"/>
        <v>101471.26476000003</v>
      </c>
      <c r="BO210" s="3">
        <f t="shared" si="150"/>
        <v>107108.55724666671</v>
      </c>
      <c r="BP210" s="3">
        <f t="shared" si="150"/>
        <v>112745.84973333338</v>
      </c>
      <c r="BQ210" s="3">
        <f t="shared" si="150"/>
        <v>118383.14222000005</v>
      </c>
      <c r="BR210" s="3">
        <f t="shared" si="150"/>
        <v>124020.43470666673</v>
      </c>
      <c r="BS210" s="3">
        <f t="shared" si="150"/>
        <v>129657.7271933334</v>
      </c>
    </row>
    <row r="211" spans="1:71" customFormat="1" x14ac:dyDescent="0.35">
      <c r="A211" t="str">
        <f t="shared" si="142"/>
        <v>Standard Close</v>
      </c>
      <c r="B211" t="str">
        <f t="shared" si="142"/>
        <v>NEW-15838.2</v>
      </c>
      <c r="C211" t="str">
        <f t="shared" si="142"/>
        <v>Base Rates</v>
      </c>
      <c r="D211" t="str">
        <f t="shared" si="142"/>
        <v>ELECTRIC DELIVERY</v>
      </c>
      <c r="E211" t="str">
        <f t="shared" si="142"/>
        <v>T</v>
      </c>
      <c r="F211" t="str">
        <f t="shared" ref="B211:I218" si="151">+F170</f>
        <v>NEW-15838</v>
      </c>
      <c r="G211" t="str">
        <f t="shared" si="151"/>
        <v>open</v>
      </c>
      <c r="H211" t="str">
        <f t="shared" si="151"/>
        <v>Electric Transmission Plant</v>
      </c>
      <c r="I211" t="str">
        <f t="shared" si="151"/>
        <v>Transmission Lines</v>
      </c>
      <c r="J211" s="101">
        <f t="shared" si="143"/>
        <v>202701</v>
      </c>
      <c r="K211" s="103">
        <v>0</v>
      </c>
      <c r="L211" s="3">
        <f t="shared" si="144"/>
        <v>0</v>
      </c>
      <c r="M211" s="3">
        <f t="shared" si="150"/>
        <v>0</v>
      </c>
      <c r="N211" s="3">
        <f t="shared" si="150"/>
        <v>0</v>
      </c>
      <c r="O211" s="3">
        <f t="shared" si="150"/>
        <v>0</v>
      </c>
      <c r="P211" s="3">
        <f t="shared" si="150"/>
        <v>0</v>
      </c>
      <c r="Q211" s="3">
        <f t="shared" si="150"/>
        <v>0</v>
      </c>
      <c r="R211" s="3">
        <f t="shared" si="150"/>
        <v>0</v>
      </c>
      <c r="S211" s="3">
        <f t="shared" si="150"/>
        <v>0</v>
      </c>
      <c r="T211" s="3">
        <f t="shared" si="150"/>
        <v>0</v>
      </c>
      <c r="U211" s="3">
        <f t="shared" si="150"/>
        <v>0</v>
      </c>
      <c r="V211" s="3">
        <f t="shared" si="150"/>
        <v>0</v>
      </c>
      <c r="W211" s="3">
        <f t="shared" si="150"/>
        <v>0</v>
      </c>
      <c r="X211" s="3">
        <f t="shared" si="150"/>
        <v>0</v>
      </c>
      <c r="Y211" s="3">
        <f t="shared" si="150"/>
        <v>0</v>
      </c>
      <c r="Z211" s="3">
        <f t="shared" si="150"/>
        <v>0</v>
      </c>
      <c r="AA211" s="3">
        <f t="shared" si="150"/>
        <v>0</v>
      </c>
      <c r="AB211" s="3">
        <f t="shared" si="150"/>
        <v>0</v>
      </c>
      <c r="AC211" s="3">
        <f t="shared" si="150"/>
        <v>0</v>
      </c>
      <c r="AD211" s="3">
        <f t="shared" si="150"/>
        <v>0</v>
      </c>
      <c r="AE211" s="3">
        <f t="shared" si="150"/>
        <v>0</v>
      </c>
      <c r="AF211" s="3">
        <f t="shared" si="150"/>
        <v>0</v>
      </c>
      <c r="AG211" s="3">
        <f t="shared" si="150"/>
        <v>0</v>
      </c>
      <c r="AH211" s="3">
        <f t="shared" si="150"/>
        <v>0</v>
      </c>
      <c r="AI211" s="3">
        <f t="shared" si="150"/>
        <v>0</v>
      </c>
      <c r="AJ211" s="3">
        <f t="shared" si="150"/>
        <v>0</v>
      </c>
      <c r="AK211" s="3">
        <f t="shared" si="150"/>
        <v>0</v>
      </c>
      <c r="AL211" s="3">
        <f t="shared" si="150"/>
        <v>0</v>
      </c>
      <c r="AM211" s="3">
        <f t="shared" si="150"/>
        <v>0</v>
      </c>
      <c r="AN211" s="3">
        <f t="shared" si="150"/>
        <v>0</v>
      </c>
      <c r="AO211" s="3">
        <f t="shared" si="150"/>
        <v>0</v>
      </c>
      <c r="AP211" s="3">
        <f t="shared" si="150"/>
        <v>0</v>
      </c>
      <c r="AQ211" s="3">
        <f t="shared" si="150"/>
        <v>0</v>
      </c>
      <c r="AR211" s="3">
        <f t="shared" si="150"/>
        <v>0</v>
      </c>
      <c r="AS211" s="3">
        <f t="shared" si="150"/>
        <v>0</v>
      </c>
      <c r="AT211" s="3">
        <f t="shared" si="150"/>
        <v>0</v>
      </c>
      <c r="AU211" s="3">
        <f t="shared" si="150"/>
        <v>0</v>
      </c>
      <c r="AV211" s="3">
        <f t="shared" si="150"/>
        <v>0</v>
      </c>
      <c r="AW211" s="3">
        <f t="shared" si="150"/>
        <v>2283.8571187500002</v>
      </c>
      <c r="AX211" s="3">
        <f t="shared" si="150"/>
        <v>4567.7142375000003</v>
      </c>
      <c r="AY211" s="3">
        <f t="shared" si="150"/>
        <v>6851.5713562500005</v>
      </c>
      <c r="AZ211" s="3">
        <f t="shared" si="150"/>
        <v>9135.4284750000006</v>
      </c>
      <c r="BA211" s="3">
        <f t="shared" si="150"/>
        <v>11419.285593750001</v>
      </c>
      <c r="BB211" s="3">
        <f t="shared" si="150"/>
        <v>13703.142712500001</v>
      </c>
      <c r="BC211" s="3">
        <f t="shared" si="150"/>
        <v>15986.999831250001</v>
      </c>
      <c r="BD211" s="3">
        <f t="shared" si="150"/>
        <v>18270.856950000001</v>
      </c>
      <c r="BE211" s="3">
        <f t="shared" si="150"/>
        <v>20554.71406875</v>
      </c>
      <c r="BF211" s="3">
        <f t="shared" si="150"/>
        <v>22838.571187499998</v>
      </c>
      <c r="BG211" s="3">
        <f t="shared" si="150"/>
        <v>25122.428306249996</v>
      </c>
      <c r="BH211" s="3">
        <f t="shared" si="150"/>
        <v>27406.285424999995</v>
      </c>
      <c r="BI211" s="3">
        <f t="shared" si="150"/>
        <v>29690.142543749993</v>
      </c>
      <c r="BJ211" s="3">
        <f t="shared" si="150"/>
        <v>31973.999662499991</v>
      </c>
      <c r="BK211" s="3">
        <f t="shared" si="150"/>
        <v>34257.85678124999</v>
      </c>
      <c r="BL211" s="3">
        <f t="shared" si="150"/>
        <v>36541.713899999988</v>
      </c>
      <c r="BM211" s="3">
        <f t="shared" si="150"/>
        <v>38825.571018749986</v>
      </c>
      <c r="BN211" s="3">
        <f t="shared" si="150"/>
        <v>41109.428137499985</v>
      </c>
      <c r="BO211" s="3">
        <f t="shared" si="150"/>
        <v>43393.285256249983</v>
      </c>
      <c r="BP211" s="3">
        <f t="shared" si="150"/>
        <v>45677.142374999981</v>
      </c>
      <c r="BQ211" s="3">
        <f t="shared" si="150"/>
        <v>47960.99949374998</v>
      </c>
      <c r="BR211" s="3">
        <f t="shared" si="150"/>
        <v>50244.856612499978</v>
      </c>
      <c r="BS211" s="3">
        <f t="shared" si="150"/>
        <v>52528.713731249976</v>
      </c>
    </row>
    <row r="212" spans="1:71" customFormat="1" x14ac:dyDescent="0.35">
      <c r="A212" t="str">
        <f t="shared" si="142"/>
        <v>Standard Close</v>
      </c>
      <c r="B212" t="str">
        <f t="shared" si="151"/>
        <v>NEW-15838.3</v>
      </c>
      <c r="C212" t="str">
        <f t="shared" si="151"/>
        <v>Base Rates</v>
      </c>
      <c r="D212" t="str">
        <f t="shared" si="151"/>
        <v>ELECTRIC DELIVERY</v>
      </c>
      <c r="E212" t="str">
        <f t="shared" si="151"/>
        <v>T</v>
      </c>
      <c r="F212" t="str">
        <f t="shared" si="151"/>
        <v>NEW-15838</v>
      </c>
      <c r="G212" t="str">
        <f t="shared" si="151"/>
        <v>open</v>
      </c>
      <c r="H212" t="str">
        <f t="shared" si="151"/>
        <v>Electric Transmission Plant</v>
      </c>
      <c r="I212" t="str">
        <f t="shared" si="151"/>
        <v>Transmission Lines</v>
      </c>
      <c r="J212" s="101">
        <f t="shared" si="143"/>
        <v>202701</v>
      </c>
      <c r="K212" s="103">
        <v>0</v>
      </c>
      <c r="L212" s="3">
        <f t="shared" si="144"/>
        <v>0</v>
      </c>
      <c r="M212" s="3">
        <f t="shared" si="150"/>
        <v>0</v>
      </c>
      <c r="N212" s="3">
        <f t="shared" si="150"/>
        <v>0</v>
      </c>
      <c r="O212" s="3">
        <f t="shared" si="150"/>
        <v>0</v>
      </c>
      <c r="P212" s="3">
        <f t="shared" si="150"/>
        <v>0</v>
      </c>
      <c r="Q212" s="3">
        <f t="shared" si="150"/>
        <v>0</v>
      </c>
      <c r="R212" s="3">
        <f t="shared" si="150"/>
        <v>0</v>
      </c>
      <c r="S212" s="3">
        <f t="shared" si="150"/>
        <v>0</v>
      </c>
      <c r="T212" s="3">
        <f t="shared" si="150"/>
        <v>0</v>
      </c>
      <c r="U212" s="3">
        <f t="shared" si="150"/>
        <v>0</v>
      </c>
      <c r="V212" s="3">
        <f t="shared" si="150"/>
        <v>0</v>
      </c>
      <c r="W212" s="3">
        <f t="shared" si="150"/>
        <v>0</v>
      </c>
      <c r="X212" s="3">
        <f t="shared" si="150"/>
        <v>0</v>
      </c>
      <c r="Y212" s="3">
        <f t="shared" si="150"/>
        <v>0</v>
      </c>
      <c r="Z212" s="3">
        <f t="shared" si="150"/>
        <v>0</v>
      </c>
      <c r="AA212" s="3">
        <f t="shared" si="150"/>
        <v>0</v>
      </c>
      <c r="AB212" s="3">
        <f t="shared" si="150"/>
        <v>0</v>
      </c>
      <c r="AC212" s="3">
        <f t="shared" si="150"/>
        <v>0</v>
      </c>
      <c r="AD212" s="3">
        <f t="shared" si="150"/>
        <v>0</v>
      </c>
      <c r="AE212" s="3">
        <f t="shared" si="150"/>
        <v>0</v>
      </c>
      <c r="AF212" s="3">
        <f t="shared" si="150"/>
        <v>0</v>
      </c>
      <c r="AG212" s="3">
        <f t="shared" si="150"/>
        <v>0</v>
      </c>
      <c r="AH212" s="3">
        <f t="shared" si="150"/>
        <v>0</v>
      </c>
      <c r="AI212" s="3">
        <f t="shared" si="150"/>
        <v>0</v>
      </c>
      <c r="AJ212" s="3">
        <f t="shared" si="150"/>
        <v>0</v>
      </c>
      <c r="AK212" s="3">
        <f t="shared" si="150"/>
        <v>0</v>
      </c>
      <c r="AL212" s="3">
        <f t="shared" si="150"/>
        <v>0</v>
      </c>
      <c r="AM212" s="3">
        <f t="shared" si="150"/>
        <v>0</v>
      </c>
      <c r="AN212" s="3">
        <f t="shared" si="150"/>
        <v>0</v>
      </c>
      <c r="AO212" s="3">
        <f t="shared" si="150"/>
        <v>0</v>
      </c>
      <c r="AP212" s="3">
        <f t="shared" si="150"/>
        <v>0</v>
      </c>
      <c r="AQ212" s="3">
        <f t="shared" si="150"/>
        <v>0</v>
      </c>
      <c r="AR212" s="3">
        <f t="shared" si="150"/>
        <v>0</v>
      </c>
      <c r="AS212" s="3">
        <f t="shared" si="150"/>
        <v>0</v>
      </c>
      <c r="AT212" s="3">
        <f t="shared" si="150"/>
        <v>0</v>
      </c>
      <c r="AU212" s="3">
        <f t="shared" si="150"/>
        <v>0</v>
      </c>
      <c r="AV212" s="3">
        <f t="shared" si="150"/>
        <v>0</v>
      </c>
      <c r="AW212" s="3">
        <f t="shared" si="150"/>
        <v>5709.463718250001</v>
      </c>
      <c r="AX212" s="3">
        <f t="shared" si="150"/>
        <v>11418.927436500002</v>
      </c>
      <c r="AY212" s="3">
        <f t="shared" si="150"/>
        <v>17128.391154750003</v>
      </c>
      <c r="AZ212" s="3">
        <f t="shared" si="150"/>
        <v>22837.854873000004</v>
      </c>
      <c r="BA212" s="3">
        <f t="shared" si="150"/>
        <v>28547.318591250005</v>
      </c>
      <c r="BB212" s="3">
        <f t="shared" si="150"/>
        <v>34256.782309500006</v>
      </c>
      <c r="BC212" s="3">
        <f t="shared" si="150"/>
        <v>39966.246027750007</v>
      </c>
      <c r="BD212" s="3">
        <f t="shared" si="150"/>
        <v>45675.709746000008</v>
      </c>
      <c r="BE212" s="3">
        <f t="shared" si="150"/>
        <v>51385.173464250009</v>
      </c>
      <c r="BF212" s="3">
        <f t="shared" si="150"/>
        <v>57094.63718250001</v>
      </c>
      <c r="BG212" s="3">
        <f t="shared" si="150"/>
        <v>62804.100900750011</v>
      </c>
      <c r="BH212" s="3">
        <f t="shared" si="150"/>
        <v>68513.564619000012</v>
      </c>
      <c r="BI212" s="3">
        <f t="shared" si="150"/>
        <v>74223.028337250013</v>
      </c>
      <c r="BJ212" s="3">
        <f t="shared" si="150"/>
        <v>79932.492055500014</v>
      </c>
      <c r="BK212" s="3">
        <f t="shared" si="150"/>
        <v>85641.955773750014</v>
      </c>
      <c r="BL212" s="3">
        <f t="shared" si="150"/>
        <v>91351.419492000015</v>
      </c>
      <c r="BM212" s="3">
        <f t="shared" si="150"/>
        <v>97060.883210250016</v>
      </c>
      <c r="BN212" s="3">
        <f t="shared" si="150"/>
        <v>102770.34692850002</v>
      </c>
      <c r="BO212" s="3">
        <f t="shared" si="150"/>
        <v>108479.81064675002</v>
      </c>
      <c r="BP212" s="3">
        <f t="shared" si="150"/>
        <v>114189.27436500002</v>
      </c>
      <c r="BQ212" s="3">
        <f t="shared" si="150"/>
        <v>119898.73808325002</v>
      </c>
      <c r="BR212" s="3">
        <f t="shared" si="150"/>
        <v>125608.20180150002</v>
      </c>
      <c r="BS212" s="3">
        <f t="shared" si="150"/>
        <v>131317.66551975004</v>
      </c>
    </row>
    <row r="213" spans="1:71" customFormat="1" x14ac:dyDescent="0.35">
      <c r="A213" t="str">
        <f t="shared" si="142"/>
        <v>Standard Close</v>
      </c>
      <c r="B213" t="str">
        <f t="shared" si="151"/>
        <v>NEW-15838.4</v>
      </c>
      <c r="C213" t="str">
        <f t="shared" si="151"/>
        <v>Base Rates</v>
      </c>
      <c r="D213" t="str">
        <f t="shared" si="151"/>
        <v/>
      </c>
      <c r="E213" t="str">
        <f t="shared" si="151"/>
        <v>T</v>
      </c>
      <c r="F213" t="str">
        <f t="shared" si="151"/>
        <v>NEW-15838</v>
      </c>
      <c r="G213" t="str">
        <f t="shared" si="151"/>
        <v>open</v>
      </c>
      <c r="H213" t="str">
        <f t="shared" si="151"/>
        <v>Electric Transmission Plant</v>
      </c>
      <c r="I213" t="str">
        <f t="shared" si="151"/>
        <v>Transmission Lines</v>
      </c>
      <c r="J213" s="101">
        <f t="shared" si="143"/>
        <v>202701</v>
      </c>
      <c r="K213" s="103">
        <v>0</v>
      </c>
      <c r="L213" s="3">
        <f t="shared" si="144"/>
        <v>0</v>
      </c>
      <c r="M213" s="3">
        <f t="shared" si="150"/>
        <v>0</v>
      </c>
      <c r="N213" s="3">
        <f t="shared" si="150"/>
        <v>0</v>
      </c>
      <c r="O213" s="3">
        <f t="shared" si="150"/>
        <v>0</v>
      </c>
      <c r="P213" s="3">
        <f t="shared" si="150"/>
        <v>0</v>
      </c>
      <c r="Q213" s="3">
        <f t="shared" si="150"/>
        <v>0</v>
      </c>
      <c r="R213" s="3">
        <f t="shared" si="150"/>
        <v>0</v>
      </c>
      <c r="S213" s="3">
        <f t="shared" si="150"/>
        <v>0</v>
      </c>
      <c r="T213" s="3">
        <f t="shared" si="150"/>
        <v>0</v>
      </c>
      <c r="U213" s="3">
        <f t="shared" si="150"/>
        <v>0</v>
      </c>
      <c r="V213" s="3">
        <f t="shared" si="150"/>
        <v>0</v>
      </c>
      <c r="W213" s="3">
        <f t="shared" si="150"/>
        <v>0</v>
      </c>
      <c r="X213" s="3">
        <f t="shared" si="150"/>
        <v>0</v>
      </c>
      <c r="Y213" s="3">
        <f t="shared" si="150"/>
        <v>0</v>
      </c>
      <c r="Z213" s="3">
        <f t="shared" si="150"/>
        <v>0</v>
      </c>
      <c r="AA213" s="3">
        <f t="shared" si="150"/>
        <v>0</v>
      </c>
      <c r="AB213" s="3">
        <f t="shared" si="150"/>
        <v>0</v>
      </c>
      <c r="AC213" s="3">
        <f t="shared" si="150"/>
        <v>0</v>
      </c>
      <c r="AD213" s="3">
        <f t="shared" si="150"/>
        <v>0</v>
      </c>
      <c r="AE213" s="3">
        <f t="shared" si="150"/>
        <v>0</v>
      </c>
      <c r="AF213" s="3">
        <f t="shared" si="150"/>
        <v>0</v>
      </c>
      <c r="AG213" s="3">
        <f t="shared" si="150"/>
        <v>0</v>
      </c>
      <c r="AH213" s="3">
        <f t="shared" si="150"/>
        <v>0</v>
      </c>
      <c r="AI213" s="3">
        <f t="shared" si="150"/>
        <v>0</v>
      </c>
      <c r="AJ213" s="3">
        <f t="shared" si="150"/>
        <v>0</v>
      </c>
      <c r="AK213" s="3">
        <f t="shared" si="150"/>
        <v>0</v>
      </c>
      <c r="AL213" s="3">
        <f t="shared" si="150"/>
        <v>0</v>
      </c>
      <c r="AM213" s="3">
        <f t="shared" si="150"/>
        <v>0</v>
      </c>
      <c r="AN213" s="3">
        <f t="shared" si="150"/>
        <v>0</v>
      </c>
      <c r="AO213" s="3">
        <f t="shared" si="150"/>
        <v>0</v>
      </c>
      <c r="AP213" s="3">
        <f t="shared" si="150"/>
        <v>0</v>
      </c>
      <c r="AQ213" s="3">
        <f t="shared" ref="M213:BS217" si="152">+AP213+AQ172</f>
        <v>0</v>
      </c>
      <c r="AR213" s="3">
        <f t="shared" si="152"/>
        <v>0</v>
      </c>
      <c r="AS213" s="3">
        <f t="shared" si="152"/>
        <v>0</v>
      </c>
      <c r="AT213" s="3">
        <f t="shared" si="152"/>
        <v>0</v>
      </c>
      <c r="AU213" s="3">
        <f t="shared" si="152"/>
        <v>0</v>
      </c>
      <c r="AV213" s="3">
        <f t="shared" si="152"/>
        <v>0</v>
      </c>
      <c r="AW213" s="3">
        <f t="shared" si="152"/>
        <v>28548.381731250003</v>
      </c>
      <c r="AX213" s="3">
        <f t="shared" si="152"/>
        <v>57096.763462500006</v>
      </c>
      <c r="AY213" s="3">
        <f t="shared" si="152"/>
        <v>85645.14519375001</v>
      </c>
      <c r="AZ213" s="3">
        <f t="shared" si="152"/>
        <v>114193.52692500001</v>
      </c>
      <c r="BA213" s="3">
        <f t="shared" si="152"/>
        <v>142741.90865625002</v>
      </c>
      <c r="BB213" s="3">
        <f t="shared" si="152"/>
        <v>171290.29038750002</v>
      </c>
      <c r="BC213" s="3">
        <f t="shared" si="152"/>
        <v>199838.67211875002</v>
      </c>
      <c r="BD213" s="3">
        <f t="shared" si="152"/>
        <v>228387.05385000003</v>
      </c>
      <c r="BE213" s="3">
        <f t="shared" si="152"/>
        <v>256935.43558125003</v>
      </c>
      <c r="BF213" s="3">
        <f t="shared" si="152"/>
        <v>285483.81731250003</v>
      </c>
      <c r="BG213" s="3">
        <f t="shared" si="152"/>
        <v>314032.19904375006</v>
      </c>
      <c r="BH213" s="3">
        <f t="shared" si="152"/>
        <v>342580.58077500004</v>
      </c>
      <c r="BI213" s="3">
        <f t="shared" si="152"/>
        <v>371128.96250625001</v>
      </c>
      <c r="BJ213" s="3">
        <f t="shared" si="152"/>
        <v>399677.34423749999</v>
      </c>
      <c r="BK213" s="3">
        <f t="shared" si="152"/>
        <v>428225.72596874996</v>
      </c>
      <c r="BL213" s="3">
        <f t="shared" si="152"/>
        <v>456774.10769999993</v>
      </c>
      <c r="BM213" s="3">
        <f t="shared" si="152"/>
        <v>485322.48943124991</v>
      </c>
      <c r="BN213" s="3">
        <f t="shared" si="152"/>
        <v>513870.87116249988</v>
      </c>
      <c r="BO213" s="3">
        <f t="shared" si="152"/>
        <v>542419.25289374986</v>
      </c>
      <c r="BP213" s="3">
        <f t="shared" si="152"/>
        <v>570967.63462499983</v>
      </c>
      <c r="BQ213" s="3">
        <f t="shared" si="152"/>
        <v>599516.01635624981</v>
      </c>
      <c r="BR213" s="3">
        <f t="shared" si="152"/>
        <v>628064.39808749978</v>
      </c>
      <c r="BS213" s="3">
        <f t="shared" si="152"/>
        <v>656612.77981874975</v>
      </c>
    </row>
    <row r="214" spans="1:71" customFormat="1" x14ac:dyDescent="0.35">
      <c r="A214" t="str">
        <f t="shared" si="142"/>
        <v>Standard Close</v>
      </c>
      <c r="B214" t="str">
        <f t="shared" si="151"/>
        <v>NEW-15838.5</v>
      </c>
      <c r="C214" t="str">
        <f t="shared" si="151"/>
        <v>Base Rates</v>
      </c>
      <c r="D214" t="str">
        <f t="shared" si="151"/>
        <v>ELECTRIC DELIVERY</v>
      </c>
      <c r="E214" t="str">
        <f t="shared" si="151"/>
        <v>T</v>
      </c>
      <c r="F214" t="str">
        <f t="shared" si="151"/>
        <v>NEW-15838</v>
      </c>
      <c r="G214" t="str">
        <f t="shared" si="151"/>
        <v>open</v>
      </c>
      <c r="H214" t="str">
        <f t="shared" si="151"/>
        <v>Electric Transmission Plant</v>
      </c>
      <c r="I214" t="str">
        <f t="shared" si="151"/>
        <v>Transmission Lines</v>
      </c>
      <c r="J214" s="101">
        <f t="shared" si="143"/>
        <v>202701</v>
      </c>
      <c r="K214" s="103">
        <v>0</v>
      </c>
      <c r="L214" s="3">
        <f t="shared" si="144"/>
        <v>0</v>
      </c>
      <c r="M214" s="3">
        <f t="shared" si="152"/>
        <v>0</v>
      </c>
      <c r="N214" s="3">
        <f t="shared" si="152"/>
        <v>0</v>
      </c>
      <c r="O214" s="3">
        <f t="shared" si="152"/>
        <v>0</v>
      </c>
      <c r="P214" s="3">
        <f t="shared" si="152"/>
        <v>0</v>
      </c>
      <c r="Q214" s="3">
        <f t="shared" si="152"/>
        <v>0</v>
      </c>
      <c r="R214" s="3">
        <f t="shared" si="152"/>
        <v>0</v>
      </c>
      <c r="S214" s="3">
        <f t="shared" si="152"/>
        <v>0</v>
      </c>
      <c r="T214" s="3">
        <f t="shared" si="152"/>
        <v>0</v>
      </c>
      <c r="U214" s="3">
        <f t="shared" si="152"/>
        <v>0</v>
      </c>
      <c r="V214" s="3">
        <f t="shared" si="152"/>
        <v>0</v>
      </c>
      <c r="W214" s="3">
        <f t="shared" si="152"/>
        <v>0</v>
      </c>
      <c r="X214" s="3">
        <f t="shared" si="152"/>
        <v>0</v>
      </c>
      <c r="Y214" s="3">
        <f t="shared" si="152"/>
        <v>0</v>
      </c>
      <c r="Z214" s="3">
        <f t="shared" si="152"/>
        <v>0</v>
      </c>
      <c r="AA214" s="3">
        <f t="shared" si="152"/>
        <v>0</v>
      </c>
      <c r="AB214" s="3">
        <f t="shared" si="152"/>
        <v>0</v>
      </c>
      <c r="AC214" s="3">
        <f t="shared" si="152"/>
        <v>0</v>
      </c>
      <c r="AD214" s="3">
        <f t="shared" si="152"/>
        <v>0</v>
      </c>
      <c r="AE214" s="3">
        <f t="shared" si="152"/>
        <v>0</v>
      </c>
      <c r="AF214" s="3">
        <f t="shared" si="152"/>
        <v>0</v>
      </c>
      <c r="AG214" s="3">
        <f t="shared" si="152"/>
        <v>0</v>
      </c>
      <c r="AH214" s="3">
        <f t="shared" si="152"/>
        <v>0</v>
      </c>
      <c r="AI214" s="3">
        <f t="shared" si="152"/>
        <v>0</v>
      </c>
      <c r="AJ214" s="3">
        <f t="shared" si="152"/>
        <v>0</v>
      </c>
      <c r="AK214" s="3">
        <f t="shared" si="152"/>
        <v>0</v>
      </c>
      <c r="AL214" s="3">
        <f t="shared" si="152"/>
        <v>0</v>
      </c>
      <c r="AM214" s="3">
        <f t="shared" si="152"/>
        <v>0</v>
      </c>
      <c r="AN214" s="3">
        <f t="shared" si="152"/>
        <v>0</v>
      </c>
      <c r="AO214" s="3">
        <f t="shared" si="152"/>
        <v>0</v>
      </c>
      <c r="AP214" s="3">
        <f t="shared" si="152"/>
        <v>0</v>
      </c>
      <c r="AQ214" s="3">
        <f t="shared" si="152"/>
        <v>0</v>
      </c>
      <c r="AR214" s="3">
        <f t="shared" si="152"/>
        <v>0</v>
      </c>
      <c r="AS214" s="3">
        <f t="shared" si="152"/>
        <v>0</v>
      </c>
      <c r="AT214" s="3">
        <f t="shared" si="152"/>
        <v>0</v>
      </c>
      <c r="AU214" s="3">
        <f t="shared" si="152"/>
        <v>0</v>
      </c>
      <c r="AV214" s="3">
        <f t="shared" si="152"/>
        <v>0</v>
      </c>
      <c r="AW214" s="3">
        <f t="shared" si="152"/>
        <v>3996.6565687500001</v>
      </c>
      <c r="AX214" s="3">
        <f t="shared" si="152"/>
        <v>7993.3131375000003</v>
      </c>
      <c r="AY214" s="3">
        <f t="shared" si="152"/>
        <v>11989.96970625</v>
      </c>
      <c r="AZ214" s="3">
        <f t="shared" si="152"/>
        <v>15986.626275000001</v>
      </c>
      <c r="BA214" s="3">
        <f t="shared" si="152"/>
        <v>19983.282843749999</v>
      </c>
      <c r="BB214" s="3">
        <f t="shared" si="152"/>
        <v>23979.9394125</v>
      </c>
      <c r="BC214" s="3">
        <f t="shared" si="152"/>
        <v>27976.59598125</v>
      </c>
      <c r="BD214" s="3">
        <f t="shared" si="152"/>
        <v>31973.252550000001</v>
      </c>
      <c r="BE214" s="3">
        <f t="shared" si="152"/>
        <v>35969.909118750002</v>
      </c>
      <c r="BF214" s="3">
        <f t="shared" si="152"/>
        <v>39966.565687499999</v>
      </c>
      <c r="BG214" s="3">
        <f t="shared" si="152"/>
        <v>43963.222256249996</v>
      </c>
      <c r="BH214" s="3">
        <f t="shared" si="152"/>
        <v>47959.878824999993</v>
      </c>
      <c r="BI214" s="3">
        <f t="shared" si="152"/>
        <v>51956.535393749989</v>
      </c>
      <c r="BJ214" s="3">
        <f t="shared" si="152"/>
        <v>55953.191962499986</v>
      </c>
      <c r="BK214" s="3">
        <f t="shared" si="152"/>
        <v>59949.848531249983</v>
      </c>
      <c r="BL214" s="3">
        <f t="shared" si="152"/>
        <v>63946.50509999998</v>
      </c>
      <c r="BM214" s="3">
        <f t="shared" si="152"/>
        <v>67943.161668749977</v>
      </c>
      <c r="BN214" s="3">
        <f t="shared" si="152"/>
        <v>71939.818237499974</v>
      </c>
      <c r="BO214" s="3">
        <f t="shared" si="152"/>
        <v>75936.474806249971</v>
      </c>
      <c r="BP214" s="3">
        <f t="shared" si="152"/>
        <v>79933.131374999968</v>
      </c>
      <c r="BQ214" s="3">
        <f t="shared" si="152"/>
        <v>83929.787943749965</v>
      </c>
      <c r="BR214" s="3">
        <f t="shared" si="152"/>
        <v>87926.444512499962</v>
      </c>
      <c r="BS214" s="3">
        <f t="shared" si="152"/>
        <v>91923.101081249959</v>
      </c>
    </row>
    <row r="215" spans="1:71" customFormat="1" x14ac:dyDescent="0.35">
      <c r="A215" t="str">
        <f t="shared" si="142"/>
        <v>Standard Close</v>
      </c>
      <c r="B215" t="str">
        <f t="shared" si="151"/>
        <v>NEW-15838.6</v>
      </c>
      <c r="C215" t="str">
        <f t="shared" si="151"/>
        <v>Base Rates</v>
      </c>
      <c r="D215" t="str">
        <f t="shared" si="151"/>
        <v>ELECTRIC DELIVERY</v>
      </c>
      <c r="E215" t="str">
        <f t="shared" si="151"/>
        <v>T</v>
      </c>
      <c r="F215" t="str">
        <f t="shared" si="151"/>
        <v>NEW-15838</v>
      </c>
      <c r="G215" t="str">
        <f t="shared" si="151"/>
        <v>open</v>
      </c>
      <c r="H215" t="str">
        <f t="shared" si="151"/>
        <v>Electric Transmission Plant</v>
      </c>
      <c r="I215" t="str">
        <f t="shared" si="151"/>
        <v>Transmission Lines</v>
      </c>
      <c r="J215" s="101">
        <f t="shared" si="143"/>
        <v>202701</v>
      </c>
      <c r="K215" s="103">
        <v>0</v>
      </c>
      <c r="L215" s="3">
        <f t="shared" si="144"/>
        <v>0</v>
      </c>
      <c r="M215" s="3">
        <f t="shared" si="152"/>
        <v>0</v>
      </c>
      <c r="N215" s="3">
        <f t="shared" si="152"/>
        <v>0</v>
      </c>
      <c r="O215" s="3">
        <f t="shared" si="152"/>
        <v>0</v>
      </c>
      <c r="P215" s="3">
        <f t="shared" si="152"/>
        <v>0</v>
      </c>
      <c r="Q215" s="3">
        <f t="shared" si="152"/>
        <v>0</v>
      </c>
      <c r="R215" s="3">
        <f t="shared" si="152"/>
        <v>0</v>
      </c>
      <c r="S215" s="3">
        <f t="shared" si="152"/>
        <v>0</v>
      </c>
      <c r="T215" s="3">
        <f t="shared" si="152"/>
        <v>0</v>
      </c>
      <c r="U215" s="3">
        <f t="shared" si="152"/>
        <v>0</v>
      </c>
      <c r="V215" s="3">
        <f t="shared" si="152"/>
        <v>0</v>
      </c>
      <c r="W215" s="3">
        <f t="shared" si="152"/>
        <v>0</v>
      </c>
      <c r="X215" s="3">
        <f t="shared" si="152"/>
        <v>0</v>
      </c>
      <c r="Y215" s="3">
        <f t="shared" si="152"/>
        <v>0</v>
      </c>
      <c r="Z215" s="3">
        <f t="shared" si="152"/>
        <v>0</v>
      </c>
      <c r="AA215" s="3">
        <f t="shared" si="152"/>
        <v>0</v>
      </c>
      <c r="AB215" s="3">
        <f t="shared" si="152"/>
        <v>0</v>
      </c>
      <c r="AC215" s="3">
        <f t="shared" si="152"/>
        <v>0</v>
      </c>
      <c r="AD215" s="3">
        <f t="shared" si="152"/>
        <v>0</v>
      </c>
      <c r="AE215" s="3">
        <f t="shared" si="152"/>
        <v>0</v>
      </c>
      <c r="AF215" s="3">
        <f t="shared" si="152"/>
        <v>0</v>
      </c>
      <c r="AG215" s="3">
        <f t="shared" si="152"/>
        <v>0</v>
      </c>
      <c r="AH215" s="3">
        <f t="shared" si="152"/>
        <v>0</v>
      </c>
      <c r="AI215" s="3">
        <f t="shared" si="152"/>
        <v>0</v>
      </c>
      <c r="AJ215" s="3">
        <f t="shared" si="152"/>
        <v>0</v>
      </c>
      <c r="AK215" s="3">
        <f t="shared" si="152"/>
        <v>0</v>
      </c>
      <c r="AL215" s="3">
        <f t="shared" si="152"/>
        <v>0</v>
      </c>
      <c r="AM215" s="3">
        <f t="shared" si="152"/>
        <v>0</v>
      </c>
      <c r="AN215" s="3">
        <f t="shared" si="152"/>
        <v>0</v>
      </c>
      <c r="AO215" s="3">
        <f t="shared" si="152"/>
        <v>0</v>
      </c>
      <c r="AP215" s="3">
        <f t="shared" si="152"/>
        <v>0</v>
      </c>
      <c r="AQ215" s="3">
        <f t="shared" si="152"/>
        <v>0</v>
      </c>
      <c r="AR215" s="3">
        <f t="shared" si="152"/>
        <v>0</v>
      </c>
      <c r="AS215" s="3">
        <f t="shared" si="152"/>
        <v>0</v>
      </c>
      <c r="AT215" s="3">
        <f t="shared" si="152"/>
        <v>0</v>
      </c>
      <c r="AU215" s="3">
        <f t="shared" si="152"/>
        <v>0</v>
      </c>
      <c r="AV215" s="3">
        <f t="shared" si="152"/>
        <v>0</v>
      </c>
      <c r="AW215" s="3">
        <f t="shared" si="152"/>
        <v>2283.8571187500002</v>
      </c>
      <c r="AX215" s="3">
        <f t="shared" si="152"/>
        <v>4567.7142375000003</v>
      </c>
      <c r="AY215" s="3">
        <f t="shared" si="152"/>
        <v>6851.5713562500005</v>
      </c>
      <c r="AZ215" s="3">
        <f t="shared" si="152"/>
        <v>9135.4284750000006</v>
      </c>
      <c r="BA215" s="3">
        <f t="shared" si="152"/>
        <v>11419.285593750001</v>
      </c>
      <c r="BB215" s="3">
        <f t="shared" si="152"/>
        <v>13703.142712500001</v>
      </c>
      <c r="BC215" s="3">
        <f t="shared" si="152"/>
        <v>15986.999831250001</v>
      </c>
      <c r="BD215" s="3">
        <f t="shared" si="152"/>
        <v>18270.856950000001</v>
      </c>
      <c r="BE215" s="3">
        <f t="shared" si="152"/>
        <v>20554.71406875</v>
      </c>
      <c r="BF215" s="3">
        <f t="shared" si="152"/>
        <v>22838.571187499998</v>
      </c>
      <c r="BG215" s="3">
        <f t="shared" si="152"/>
        <v>25122.428306249996</v>
      </c>
      <c r="BH215" s="3">
        <f t="shared" si="152"/>
        <v>27406.285424999995</v>
      </c>
      <c r="BI215" s="3">
        <f t="shared" si="152"/>
        <v>29690.142543749993</v>
      </c>
      <c r="BJ215" s="3">
        <f t="shared" si="152"/>
        <v>31973.999662499991</v>
      </c>
      <c r="BK215" s="3">
        <f t="shared" si="152"/>
        <v>34257.85678124999</v>
      </c>
      <c r="BL215" s="3">
        <f t="shared" si="152"/>
        <v>36541.713899999988</v>
      </c>
      <c r="BM215" s="3">
        <f t="shared" si="152"/>
        <v>38825.571018749986</v>
      </c>
      <c r="BN215" s="3">
        <f t="shared" si="152"/>
        <v>41109.428137499985</v>
      </c>
      <c r="BO215" s="3">
        <f t="shared" si="152"/>
        <v>43393.285256249983</v>
      </c>
      <c r="BP215" s="3">
        <f t="shared" si="152"/>
        <v>45677.142374999981</v>
      </c>
      <c r="BQ215" s="3">
        <f t="shared" si="152"/>
        <v>47960.99949374998</v>
      </c>
      <c r="BR215" s="3">
        <f t="shared" si="152"/>
        <v>50244.856612499978</v>
      </c>
      <c r="BS215" s="3">
        <f t="shared" si="152"/>
        <v>52528.713731249976</v>
      </c>
    </row>
    <row r="216" spans="1:71" customFormat="1" x14ac:dyDescent="0.35">
      <c r="A216" t="str">
        <f t="shared" si="142"/>
        <v>Standard Close</v>
      </c>
      <c r="B216" t="str">
        <f t="shared" si="151"/>
        <v>NEW-15838.7</v>
      </c>
      <c r="C216" t="str">
        <f t="shared" si="151"/>
        <v>Base Rates</v>
      </c>
      <c r="D216" t="str">
        <f t="shared" si="151"/>
        <v>ELECTRIC DELIVERY</v>
      </c>
      <c r="E216" t="str">
        <f t="shared" si="151"/>
        <v>T</v>
      </c>
      <c r="F216" t="str">
        <f t="shared" si="151"/>
        <v>NEW-15838</v>
      </c>
      <c r="G216" t="str">
        <f t="shared" si="151"/>
        <v>open</v>
      </c>
      <c r="H216" t="str">
        <f t="shared" si="151"/>
        <v>Electric Transmission Plant</v>
      </c>
      <c r="I216" t="str">
        <f t="shared" si="151"/>
        <v>Transmission Lines</v>
      </c>
      <c r="J216" s="101">
        <f t="shared" si="143"/>
        <v>202701</v>
      </c>
      <c r="K216" s="103">
        <v>0</v>
      </c>
      <c r="L216" s="3">
        <f t="shared" si="144"/>
        <v>0</v>
      </c>
      <c r="M216" s="3">
        <f t="shared" si="152"/>
        <v>0</v>
      </c>
      <c r="N216" s="3">
        <f t="shared" si="152"/>
        <v>0</v>
      </c>
      <c r="O216" s="3">
        <f t="shared" si="152"/>
        <v>0</v>
      </c>
      <c r="P216" s="3">
        <f t="shared" si="152"/>
        <v>0</v>
      </c>
      <c r="Q216" s="3">
        <f t="shared" si="152"/>
        <v>0</v>
      </c>
      <c r="R216" s="3">
        <f t="shared" si="152"/>
        <v>0</v>
      </c>
      <c r="S216" s="3">
        <f t="shared" si="152"/>
        <v>0</v>
      </c>
      <c r="T216" s="3">
        <f t="shared" si="152"/>
        <v>0</v>
      </c>
      <c r="U216" s="3">
        <f t="shared" si="152"/>
        <v>0</v>
      </c>
      <c r="V216" s="3">
        <f t="shared" si="152"/>
        <v>0</v>
      </c>
      <c r="W216" s="3">
        <f t="shared" si="152"/>
        <v>0</v>
      </c>
      <c r="X216" s="3">
        <f t="shared" si="152"/>
        <v>0</v>
      </c>
      <c r="Y216" s="3">
        <f t="shared" si="152"/>
        <v>0</v>
      </c>
      <c r="Z216" s="3">
        <f t="shared" si="152"/>
        <v>0</v>
      </c>
      <c r="AA216" s="3">
        <f t="shared" si="152"/>
        <v>0</v>
      </c>
      <c r="AB216" s="3">
        <f t="shared" si="152"/>
        <v>0</v>
      </c>
      <c r="AC216" s="3">
        <f t="shared" si="152"/>
        <v>0</v>
      </c>
      <c r="AD216" s="3">
        <f t="shared" si="152"/>
        <v>0</v>
      </c>
      <c r="AE216" s="3">
        <f t="shared" si="152"/>
        <v>0</v>
      </c>
      <c r="AF216" s="3">
        <f t="shared" si="152"/>
        <v>0</v>
      </c>
      <c r="AG216" s="3">
        <f t="shared" si="152"/>
        <v>0</v>
      </c>
      <c r="AH216" s="3">
        <f t="shared" si="152"/>
        <v>0</v>
      </c>
      <c r="AI216" s="3">
        <f t="shared" si="152"/>
        <v>0</v>
      </c>
      <c r="AJ216" s="3">
        <f t="shared" si="152"/>
        <v>0</v>
      </c>
      <c r="AK216" s="3">
        <f t="shared" si="152"/>
        <v>0</v>
      </c>
      <c r="AL216" s="3">
        <f t="shared" si="152"/>
        <v>0</v>
      </c>
      <c r="AM216" s="3">
        <f t="shared" si="152"/>
        <v>0</v>
      </c>
      <c r="AN216" s="3">
        <f t="shared" si="152"/>
        <v>0</v>
      </c>
      <c r="AO216" s="3">
        <f t="shared" si="152"/>
        <v>0</v>
      </c>
      <c r="AP216" s="3">
        <f t="shared" si="152"/>
        <v>0</v>
      </c>
      <c r="AQ216" s="3">
        <f t="shared" si="152"/>
        <v>0</v>
      </c>
      <c r="AR216" s="3">
        <f t="shared" si="152"/>
        <v>0</v>
      </c>
      <c r="AS216" s="3">
        <f t="shared" si="152"/>
        <v>0</v>
      </c>
      <c r="AT216" s="3">
        <f t="shared" si="152"/>
        <v>0</v>
      </c>
      <c r="AU216" s="3">
        <f t="shared" si="152"/>
        <v>0</v>
      </c>
      <c r="AV216" s="3">
        <f t="shared" si="152"/>
        <v>0</v>
      </c>
      <c r="AW216" s="3">
        <f t="shared" si="152"/>
        <v>3996.6565687500001</v>
      </c>
      <c r="AX216" s="3">
        <f t="shared" si="152"/>
        <v>7993.3131375000003</v>
      </c>
      <c r="AY216" s="3">
        <f t="shared" si="152"/>
        <v>11989.96970625</v>
      </c>
      <c r="AZ216" s="3">
        <f t="shared" si="152"/>
        <v>15986.626275000001</v>
      </c>
      <c r="BA216" s="3">
        <f t="shared" si="152"/>
        <v>19983.282843749999</v>
      </c>
      <c r="BB216" s="3">
        <f t="shared" si="152"/>
        <v>23979.9394125</v>
      </c>
      <c r="BC216" s="3">
        <f t="shared" si="152"/>
        <v>27976.59598125</v>
      </c>
      <c r="BD216" s="3">
        <f t="shared" si="152"/>
        <v>31973.252550000001</v>
      </c>
      <c r="BE216" s="3">
        <f t="shared" si="152"/>
        <v>35969.909118750002</v>
      </c>
      <c r="BF216" s="3">
        <f t="shared" si="152"/>
        <v>39966.565687499999</v>
      </c>
      <c r="BG216" s="3">
        <f t="shared" si="152"/>
        <v>43963.222256249996</v>
      </c>
      <c r="BH216" s="3">
        <f t="shared" si="152"/>
        <v>47959.878824999993</v>
      </c>
      <c r="BI216" s="3">
        <f t="shared" si="152"/>
        <v>51956.535393749989</v>
      </c>
      <c r="BJ216" s="3">
        <f t="shared" si="152"/>
        <v>55953.191962499986</v>
      </c>
      <c r="BK216" s="3">
        <f t="shared" si="152"/>
        <v>59949.848531249983</v>
      </c>
      <c r="BL216" s="3">
        <f t="shared" si="152"/>
        <v>63946.50509999998</v>
      </c>
      <c r="BM216" s="3">
        <f t="shared" si="152"/>
        <v>67943.161668749977</v>
      </c>
      <c r="BN216" s="3">
        <f t="shared" si="152"/>
        <v>71939.818237499974</v>
      </c>
      <c r="BO216" s="3">
        <f t="shared" si="152"/>
        <v>75936.474806249971</v>
      </c>
      <c r="BP216" s="3">
        <f t="shared" si="152"/>
        <v>79933.131374999968</v>
      </c>
      <c r="BQ216" s="3">
        <f t="shared" si="152"/>
        <v>83929.787943749965</v>
      </c>
      <c r="BR216" s="3">
        <f t="shared" si="152"/>
        <v>87926.444512499962</v>
      </c>
      <c r="BS216" s="3">
        <f t="shared" si="152"/>
        <v>91923.101081249959</v>
      </c>
    </row>
    <row r="217" spans="1:71" customFormat="1" ht="13.5" customHeight="1" x14ac:dyDescent="0.35">
      <c r="A217" t="str">
        <f t="shared" si="142"/>
        <v>Standard Close</v>
      </c>
      <c r="B217" t="str">
        <f t="shared" si="151"/>
        <v>NEW-15838.8</v>
      </c>
      <c r="C217" t="str">
        <f t="shared" si="151"/>
        <v>Base Rates</v>
      </c>
      <c r="D217" t="str">
        <f t="shared" si="151"/>
        <v>ELECTRIC DELIVERY</v>
      </c>
      <c r="E217" t="str">
        <f t="shared" si="151"/>
        <v>T</v>
      </c>
      <c r="F217" t="str">
        <f t="shared" si="151"/>
        <v>NEW-15838</v>
      </c>
      <c r="G217" t="str">
        <f t="shared" si="151"/>
        <v>open</v>
      </c>
      <c r="H217" t="str">
        <f t="shared" si="151"/>
        <v>Electric Transmission Plant</v>
      </c>
      <c r="I217" t="str">
        <f t="shared" si="151"/>
        <v>Transmission Lines</v>
      </c>
      <c r="J217" s="101">
        <f t="shared" si="143"/>
        <v>202701</v>
      </c>
      <c r="K217" s="103">
        <v>0</v>
      </c>
      <c r="L217" s="3">
        <f t="shared" si="144"/>
        <v>0</v>
      </c>
      <c r="M217" s="3">
        <f t="shared" si="152"/>
        <v>0</v>
      </c>
      <c r="N217" s="3">
        <f t="shared" si="152"/>
        <v>0</v>
      </c>
      <c r="O217" s="3">
        <f t="shared" si="152"/>
        <v>0</v>
      </c>
      <c r="P217" s="3">
        <f t="shared" si="152"/>
        <v>0</v>
      </c>
      <c r="Q217" s="3">
        <f t="shared" si="152"/>
        <v>0</v>
      </c>
      <c r="R217" s="3">
        <f t="shared" si="152"/>
        <v>0</v>
      </c>
      <c r="S217" s="3">
        <f t="shared" si="152"/>
        <v>0</v>
      </c>
      <c r="T217" s="3">
        <f t="shared" si="152"/>
        <v>0</v>
      </c>
      <c r="U217" s="3">
        <f t="shared" si="152"/>
        <v>0</v>
      </c>
      <c r="V217" s="3">
        <f t="shared" si="152"/>
        <v>0</v>
      </c>
      <c r="W217" s="3">
        <f t="shared" si="152"/>
        <v>0</v>
      </c>
      <c r="X217" s="3">
        <f t="shared" si="152"/>
        <v>0</v>
      </c>
      <c r="Y217" s="3">
        <f t="shared" si="152"/>
        <v>0</v>
      </c>
      <c r="Z217" s="3">
        <f t="shared" si="152"/>
        <v>0</v>
      </c>
      <c r="AA217" s="3">
        <f t="shared" si="152"/>
        <v>0</v>
      </c>
      <c r="AB217" s="3">
        <f t="shared" si="152"/>
        <v>0</v>
      </c>
      <c r="AC217" s="3">
        <f t="shared" si="152"/>
        <v>0</v>
      </c>
      <c r="AD217" s="3">
        <f t="shared" si="152"/>
        <v>0</v>
      </c>
      <c r="AE217" s="3">
        <f t="shared" si="152"/>
        <v>0</v>
      </c>
      <c r="AF217" s="3">
        <f t="shared" si="152"/>
        <v>0</v>
      </c>
      <c r="AG217" s="3">
        <f t="shared" si="152"/>
        <v>0</v>
      </c>
      <c r="AH217" s="3">
        <f t="shared" si="152"/>
        <v>0</v>
      </c>
      <c r="AI217" s="3">
        <f t="shared" si="152"/>
        <v>0</v>
      </c>
      <c r="AJ217" s="3">
        <f t="shared" si="152"/>
        <v>0</v>
      </c>
      <c r="AK217" s="3">
        <f t="shared" si="152"/>
        <v>0</v>
      </c>
      <c r="AL217" s="3">
        <f t="shared" si="152"/>
        <v>0</v>
      </c>
      <c r="AM217" s="3">
        <f t="shared" si="152"/>
        <v>0</v>
      </c>
      <c r="AN217" s="3">
        <f t="shared" si="152"/>
        <v>0</v>
      </c>
      <c r="AO217" s="3">
        <f t="shared" si="152"/>
        <v>0</v>
      </c>
      <c r="AP217" s="3">
        <f t="shared" si="152"/>
        <v>0</v>
      </c>
      <c r="AQ217" s="3">
        <f t="shared" si="152"/>
        <v>0</v>
      </c>
      <c r="AR217" s="3">
        <f t="shared" si="152"/>
        <v>0</v>
      </c>
      <c r="AS217" s="3">
        <f t="shared" si="152"/>
        <v>0</v>
      </c>
      <c r="AT217" s="3">
        <f t="shared" si="152"/>
        <v>0</v>
      </c>
      <c r="AU217" s="3">
        <f t="shared" si="152"/>
        <v>0</v>
      </c>
      <c r="AV217" s="3">
        <f t="shared" si="152"/>
        <v>0</v>
      </c>
      <c r="AW217" s="3">
        <f t="shared" si="152"/>
        <v>2283.8571187500002</v>
      </c>
      <c r="AX217" s="3">
        <f t="shared" si="152"/>
        <v>4567.7142375000003</v>
      </c>
      <c r="AY217" s="3">
        <f t="shared" si="152"/>
        <v>6851.5713562500005</v>
      </c>
      <c r="AZ217" s="3">
        <f t="shared" si="152"/>
        <v>9135.4284750000006</v>
      </c>
      <c r="BA217" s="3">
        <f t="shared" si="152"/>
        <v>11419.285593750001</v>
      </c>
      <c r="BB217" s="3">
        <f t="shared" si="152"/>
        <v>13703.142712500001</v>
      </c>
      <c r="BC217" s="3">
        <f t="shared" si="152"/>
        <v>15986.999831250001</v>
      </c>
      <c r="BD217" s="3">
        <f t="shared" si="152"/>
        <v>18270.856950000001</v>
      </c>
      <c r="BE217" s="3">
        <f t="shared" si="152"/>
        <v>20554.71406875</v>
      </c>
      <c r="BF217" s="3">
        <f t="shared" si="152"/>
        <v>22838.571187499998</v>
      </c>
      <c r="BG217" s="3">
        <f t="shared" si="152"/>
        <v>25122.428306249996</v>
      </c>
      <c r="BH217" s="3">
        <f t="shared" si="152"/>
        <v>27406.285424999995</v>
      </c>
      <c r="BI217" s="3">
        <f t="shared" si="152"/>
        <v>29690.142543749993</v>
      </c>
      <c r="BJ217" s="3">
        <f t="shared" ref="M217:BS218" si="153">+BI217+BJ176</f>
        <v>31973.999662499991</v>
      </c>
      <c r="BK217" s="3">
        <f t="shared" si="153"/>
        <v>34257.85678124999</v>
      </c>
      <c r="BL217" s="3">
        <f t="shared" si="153"/>
        <v>36541.713899999988</v>
      </c>
      <c r="BM217" s="3">
        <f t="shared" si="153"/>
        <v>38825.571018749986</v>
      </c>
      <c r="BN217" s="3">
        <f t="shared" si="153"/>
        <v>41109.428137499985</v>
      </c>
      <c r="BO217" s="3">
        <f t="shared" si="153"/>
        <v>43393.285256249983</v>
      </c>
      <c r="BP217" s="3">
        <f t="shared" si="153"/>
        <v>45677.142374999981</v>
      </c>
      <c r="BQ217" s="3">
        <f t="shared" si="153"/>
        <v>47960.99949374998</v>
      </c>
      <c r="BR217" s="3">
        <f t="shared" si="153"/>
        <v>50244.856612499978</v>
      </c>
      <c r="BS217" s="3">
        <f t="shared" si="153"/>
        <v>52528.713731249976</v>
      </c>
    </row>
    <row r="218" spans="1:71" customFormat="1" x14ac:dyDescent="0.35">
      <c r="A218" t="str">
        <f t="shared" si="142"/>
        <v>Standard Close</v>
      </c>
      <c r="B218" t="str">
        <f t="shared" si="151"/>
        <v>NEW-15838.9</v>
      </c>
      <c r="C218" t="str">
        <f t="shared" si="151"/>
        <v>Base Rates</v>
      </c>
      <c r="D218" t="str">
        <f t="shared" si="151"/>
        <v>ELECTRIC DELIVERY</v>
      </c>
      <c r="E218" t="str">
        <f t="shared" si="151"/>
        <v>T</v>
      </c>
      <c r="F218" t="str">
        <f t="shared" si="151"/>
        <v>NEW-15838</v>
      </c>
      <c r="G218" t="str">
        <f t="shared" si="151"/>
        <v>open</v>
      </c>
      <c r="H218" t="str">
        <f t="shared" si="151"/>
        <v>Electric Transmission Plant</v>
      </c>
      <c r="I218" t="str">
        <f t="shared" si="151"/>
        <v>Transmission Lines</v>
      </c>
      <c r="J218" s="101">
        <f t="shared" si="143"/>
        <v>202701</v>
      </c>
      <c r="K218" s="103">
        <v>0</v>
      </c>
      <c r="L218" s="3">
        <f t="shared" si="144"/>
        <v>0</v>
      </c>
      <c r="M218" s="3">
        <f t="shared" si="153"/>
        <v>0</v>
      </c>
      <c r="N218" s="3">
        <f t="shared" si="153"/>
        <v>0</v>
      </c>
      <c r="O218" s="3">
        <f t="shared" si="153"/>
        <v>0</v>
      </c>
      <c r="P218" s="3">
        <f t="shared" si="153"/>
        <v>0</v>
      </c>
      <c r="Q218" s="3">
        <f t="shared" si="153"/>
        <v>0</v>
      </c>
      <c r="R218" s="3">
        <f t="shared" si="153"/>
        <v>0</v>
      </c>
      <c r="S218" s="3">
        <f t="shared" si="153"/>
        <v>0</v>
      </c>
      <c r="T218" s="3">
        <f t="shared" si="153"/>
        <v>0</v>
      </c>
      <c r="U218" s="3">
        <f t="shared" si="153"/>
        <v>0</v>
      </c>
      <c r="V218" s="3">
        <f t="shared" si="153"/>
        <v>0</v>
      </c>
      <c r="W218" s="3">
        <f t="shared" si="153"/>
        <v>0</v>
      </c>
      <c r="X218" s="3">
        <f t="shared" si="153"/>
        <v>0</v>
      </c>
      <c r="Y218" s="3">
        <f t="shared" si="153"/>
        <v>0</v>
      </c>
      <c r="Z218" s="3">
        <f t="shared" si="153"/>
        <v>0</v>
      </c>
      <c r="AA218" s="3">
        <f t="shared" si="153"/>
        <v>0</v>
      </c>
      <c r="AB218" s="3">
        <f t="shared" si="153"/>
        <v>0</v>
      </c>
      <c r="AC218" s="3">
        <f t="shared" si="153"/>
        <v>0</v>
      </c>
      <c r="AD218" s="3">
        <f t="shared" si="153"/>
        <v>0</v>
      </c>
      <c r="AE218" s="3">
        <f t="shared" si="153"/>
        <v>0</v>
      </c>
      <c r="AF218" s="3">
        <f t="shared" si="153"/>
        <v>0</v>
      </c>
      <c r="AG218" s="3">
        <f t="shared" si="153"/>
        <v>0</v>
      </c>
      <c r="AH218" s="3">
        <f t="shared" si="153"/>
        <v>0</v>
      </c>
      <c r="AI218" s="3">
        <f t="shared" si="153"/>
        <v>0</v>
      </c>
      <c r="AJ218" s="3">
        <f t="shared" si="153"/>
        <v>0</v>
      </c>
      <c r="AK218" s="3">
        <f t="shared" si="153"/>
        <v>0</v>
      </c>
      <c r="AL218" s="3">
        <f t="shared" si="153"/>
        <v>0</v>
      </c>
      <c r="AM218" s="3">
        <f t="shared" si="153"/>
        <v>0</v>
      </c>
      <c r="AN218" s="3">
        <f t="shared" si="153"/>
        <v>0</v>
      </c>
      <c r="AO218" s="3">
        <f t="shared" si="153"/>
        <v>0</v>
      </c>
      <c r="AP218" s="3">
        <f t="shared" si="153"/>
        <v>0</v>
      </c>
      <c r="AQ218" s="3">
        <f t="shared" si="153"/>
        <v>0</v>
      </c>
      <c r="AR218" s="3">
        <f t="shared" si="153"/>
        <v>0</v>
      </c>
      <c r="AS218" s="3">
        <f t="shared" si="153"/>
        <v>0</v>
      </c>
      <c r="AT218" s="3">
        <f t="shared" si="153"/>
        <v>0</v>
      </c>
      <c r="AU218" s="3">
        <f t="shared" si="153"/>
        <v>0</v>
      </c>
      <c r="AV218" s="3">
        <f t="shared" si="153"/>
        <v>0</v>
      </c>
      <c r="AW218" s="3">
        <f t="shared" si="153"/>
        <v>3996.6565687500001</v>
      </c>
      <c r="AX218" s="3">
        <f t="shared" si="153"/>
        <v>7993.3131375000003</v>
      </c>
      <c r="AY218" s="3">
        <f t="shared" si="153"/>
        <v>11989.96970625</v>
      </c>
      <c r="AZ218" s="3">
        <f t="shared" si="153"/>
        <v>15986.626275000001</v>
      </c>
      <c r="BA218" s="3">
        <f t="shared" si="153"/>
        <v>19983.282843749999</v>
      </c>
      <c r="BB218" s="3">
        <f t="shared" si="153"/>
        <v>23979.9394125</v>
      </c>
      <c r="BC218" s="3">
        <f t="shared" si="153"/>
        <v>27976.59598125</v>
      </c>
      <c r="BD218" s="3">
        <f t="shared" si="153"/>
        <v>31973.252550000001</v>
      </c>
      <c r="BE218" s="3">
        <f t="shared" si="153"/>
        <v>35969.909118750002</v>
      </c>
      <c r="BF218" s="3">
        <f t="shared" si="153"/>
        <v>39966.565687499999</v>
      </c>
      <c r="BG218" s="3">
        <f t="shared" si="153"/>
        <v>43963.222256249996</v>
      </c>
      <c r="BH218" s="3">
        <f t="shared" si="153"/>
        <v>47959.878824999993</v>
      </c>
      <c r="BI218" s="3">
        <f t="shared" si="153"/>
        <v>51956.535393749989</v>
      </c>
      <c r="BJ218" s="3">
        <f t="shared" si="153"/>
        <v>55953.191962499986</v>
      </c>
      <c r="BK218" s="3">
        <f t="shared" si="153"/>
        <v>59949.848531249983</v>
      </c>
      <c r="BL218" s="3">
        <f t="shared" si="153"/>
        <v>63946.50509999998</v>
      </c>
      <c r="BM218" s="3">
        <f t="shared" si="153"/>
        <v>67943.161668749977</v>
      </c>
      <c r="BN218" s="3">
        <f t="shared" si="153"/>
        <v>71939.818237499974</v>
      </c>
      <c r="BO218" s="3">
        <f t="shared" si="153"/>
        <v>75936.474806249971</v>
      </c>
      <c r="BP218" s="3">
        <f t="shared" si="153"/>
        <v>79933.131374999968</v>
      </c>
      <c r="BQ218" s="3">
        <f t="shared" si="153"/>
        <v>83929.787943749965</v>
      </c>
      <c r="BR218" s="3">
        <f t="shared" si="153"/>
        <v>87926.444512499962</v>
      </c>
      <c r="BS218" s="3">
        <f t="shared" si="153"/>
        <v>91923.101081249959</v>
      </c>
    </row>
    <row r="219" spans="1:71" x14ac:dyDescent="0.35"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ht="15" thickBot="1" x14ac:dyDescent="0.4">
      <c r="C220" s="15"/>
      <c r="J220" s="52" t="s">
        <v>163</v>
      </c>
      <c r="K220" s="65"/>
      <c r="L220" s="70">
        <f t="shared" ref="L220:AQ220" si="154">SUM(L183:L219)</f>
        <v>0</v>
      </c>
      <c r="M220" s="70">
        <f t="shared" si="154"/>
        <v>0</v>
      </c>
      <c r="N220" s="70">
        <f t="shared" si="154"/>
        <v>0</v>
      </c>
      <c r="O220" s="70">
        <f t="shared" si="154"/>
        <v>0</v>
      </c>
      <c r="P220" s="70">
        <f t="shared" si="154"/>
        <v>299.24234166666668</v>
      </c>
      <c r="Q220" s="70">
        <f t="shared" si="154"/>
        <v>598.48468333333335</v>
      </c>
      <c r="R220" s="70">
        <f t="shared" si="154"/>
        <v>897.72702500000003</v>
      </c>
      <c r="S220" s="70">
        <f t="shared" si="154"/>
        <v>1196.9693666666667</v>
      </c>
      <c r="T220" s="70">
        <f t="shared" si="154"/>
        <v>1496.2117083333333</v>
      </c>
      <c r="U220" s="70">
        <f t="shared" si="154"/>
        <v>1795.4540500000001</v>
      </c>
      <c r="V220" s="70">
        <f t="shared" si="154"/>
        <v>2094.6963916666668</v>
      </c>
      <c r="W220" s="83">
        <f t="shared" si="154"/>
        <v>2393.9387333333334</v>
      </c>
      <c r="X220" s="70">
        <f t="shared" si="154"/>
        <v>2694.3320070833333</v>
      </c>
      <c r="Y220" s="70">
        <f t="shared" si="154"/>
        <v>2994.7252808333333</v>
      </c>
      <c r="Z220" s="70">
        <f t="shared" si="154"/>
        <v>3295.1185545833337</v>
      </c>
      <c r="AA220" s="70">
        <f t="shared" si="154"/>
        <v>3595.5118283333341</v>
      </c>
      <c r="AB220" s="70">
        <f t="shared" si="154"/>
        <v>3895.905102083334</v>
      </c>
      <c r="AC220" s="70">
        <f t="shared" si="154"/>
        <v>57023.930123999999</v>
      </c>
      <c r="AD220" s="70">
        <f t="shared" si="154"/>
        <v>111212.79799591668</v>
      </c>
      <c r="AE220" s="70">
        <f t="shared" si="154"/>
        <v>166462.50871783335</v>
      </c>
      <c r="AF220" s="70">
        <f t="shared" si="154"/>
        <v>222773.06228974997</v>
      </c>
      <c r="AG220" s="70">
        <f t="shared" si="154"/>
        <v>280144.4587116667</v>
      </c>
      <c r="AH220" s="70">
        <f t="shared" si="154"/>
        <v>338576.69798358344</v>
      </c>
      <c r="AI220" s="83">
        <f t="shared" si="154"/>
        <v>398069.78010550002</v>
      </c>
      <c r="AJ220" s="98">
        <f t="shared" si="154"/>
        <v>469874.88526916661</v>
      </c>
      <c r="AK220" s="98">
        <f t="shared" si="154"/>
        <v>543058.45846616675</v>
      </c>
      <c r="AL220" s="98">
        <f t="shared" si="154"/>
        <v>617620.49969650002</v>
      </c>
      <c r="AM220" s="98">
        <f t="shared" si="154"/>
        <v>693561.0089601666</v>
      </c>
      <c r="AN220" s="98">
        <f t="shared" si="154"/>
        <v>770879.98625716672</v>
      </c>
      <c r="AO220" s="98">
        <f t="shared" si="154"/>
        <v>854591.53873599984</v>
      </c>
      <c r="AP220" s="98">
        <f t="shared" si="154"/>
        <v>938592.67941483355</v>
      </c>
      <c r="AQ220" s="98">
        <f t="shared" si="154"/>
        <v>1022883.4082936662</v>
      </c>
      <c r="AR220" s="98">
        <f t="shared" ref="AR220:BS220" si="155">SUM(AR183:AR219)</f>
        <v>1107463.7253725003</v>
      </c>
      <c r="AS220" s="98">
        <f t="shared" si="155"/>
        <v>1192333.6306513329</v>
      </c>
      <c r="AT220" s="98">
        <f t="shared" si="155"/>
        <v>1277493.1241301668</v>
      </c>
      <c r="AU220" s="98">
        <f t="shared" si="155"/>
        <v>1362942.2058089999</v>
      </c>
      <c r="AV220" s="98">
        <f t="shared" si="155"/>
        <v>1451605.5853335839</v>
      </c>
      <c r="AW220" s="98">
        <f t="shared" si="155"/>
        <v>1599005.6438568332</v>
      </c>
      <c r="AX220" s="98">
        <f t="shared" si="155"/>
        <v>1746405.7023800835</v>
      </c>
      <c r="AY220" s="98">
        <f t="shared" si="155"/>
        <v>1893805.7609033328</v>
      </c>
      <c r="AZ220" s="98">
        <f t="shared" si="155"/>
        <v>2041205.8194265829</v>
      </c>
      <c r="BA220" s="98">
        <f t="shared" si="155"/>
        <v>2188605.8779498334</v>
      </c>
      <c r="BB220" s="98">
        <f t="shared" si="155"/>
        <v>2336005.9364730818</v>
      </c>
      <c r="BC220" s="98">
        <f t="shared" si="155"/>
        <v>2483405.9949963321</v>
      </c>
      <c r="BD220" s="98">
        <f t="shared" si="155"/>
        <v>2630806.0535195828</v>
      </c>
      <c r="BE220" s="98">
        <f t="shared" si="155"/>
        <v>2778206.1120428331</v>
      </c>
      <c r="BF220" s="98">
        <f t="shared" si="155"/>
        <v>2925606.1705660829</v>
      </c>
      <c r="BG220" s="98">
        <f t="shared" si="155"/>
        <v>3073006.2290893332</v>
      </c>
      <c r="BH220" s="98">
        <f t="shared" si="155"/>
        <v>3220406.2876125835</v>
      </c>
      <c r="BI220" s="98">
        <f t="shared" si="155"/>
        <v>3367806.3461358319</v>
      </c>
      <c r="BJ220" s="98">
        <f t="shared" si="155"/>
        <v>3515206.4046590826</v>
      </c>
      <c r="BK220" s="98">
        <f t="shared" si="155"/>
        <v>3662606.463182332</v>
      </c>
      <c r="BL220" s="98">
        <f t="shared" si="155"/>
        <v>3810006.5217055818</v>
      </c>
      <c r="BM220" s="98">
        <f t="shared" si="155"/>
        <v>3957406.5802288335</v>
      </c>
      <c r="BN220" s="98">
        <f t="shared" si="155"/>
        <v>4104806.6387520828</v>
      </c>
      <c r="BO220" s="98">
        <f t="shared" si="155"/>
        <v>4252206.697275334</v>
      </c>
      <c r="BP220" s="98">
        <f t="shared" si="155"/>
        <v>4399606.7557985839</v>
      </c>
      <c r="BQ220" s="98">
        <f t="shared" si="155"/>
        <v>4547006.8143218318</v>
      </c>
      <c r="BR220" s="98">
        <f t="shared" si="155"/>
        <v>4694406.8728450816</v>
      </c>
      <c r="BS220" s="98">
        <f t="shared" si="155"/>
        <v>4841806.9313683324</v>
      </c>
    </row>
    <row r="221" spans="1:71" ht="15" thickTop="1" x14ac:dyDescent="0.35">
      <c r="C221" s="15"/>
      <c r="J221" s="50"/>
      <c r="K221" s="50"/>
    </row>
    <row r="223" spans="1:71" x14ac:dyDescent="0.35">
      <c r="A223" s="56" t="s">
        <v>164</v>
      </c>
      <c r="B223" s="56" t="s">
        <v>134</v>
      </c>
      <c r="C223" s="56" t="s">
        <v>136</v>
      </c>
      <c r="D223" s="56">
        <v>300</v>
      </c>
      <c r="E223" s="56" t="s">
        <v>137</v>
      </c>
      <c r="F223" s="56" t="s">
        <v>418</v>
      </c>
      <c r="G223" s="56" t="s">
        <v>139</v>
      </c>
      <c r="H223" s="56" t="s">
        <v>140</v>
      </c>
      <c r="I223" s="56" t="s">
        <v>141</v>
      </c>
      <c r="J223" s="56" t="s">
        <v>142</v>
      </c>
      <c r="K223" s="67" t="s">
        <v>158</v>
      </c>
      <c r="L223" s="59">
        <v>202401</v>
      </c>
      <c r="M223" s="59">
        <v>202402</v>
      </c>
      <c r="N223" s="59">
        <v>202403</v>
      </c>
      <c r="O223" s="59">
        <v>202404</v>
      </c>
      <c r="P223" s="59">
        <v>202405</v>
      </c>
      <c r="Q223" s="59">
        <v>202406</v>
      </c>
      <c r="R223" s="59">
        <v>202407</v>
      </c>
      <c r="S223" s="59">
        <v>202408</v>
      </c>
      <c r="T223" s="59">
        <v>202409</v>
      </c>
      <c r="U223" s="59">
        <v>202410</v>
      </c>
      <c r="V223" s="59">
        <v>202411</v>
      </c>
      <c r="W223" s="59">
        <v>202412</v>
      </c>
      <c r="X223" s="59">
        <v>202501</v>
      </c>
      <c r="Y223" s="59">
        <v>202502</v>
      </c>
      <c r="Z223" s="59">
        <v>202503</v>
      </c>
      <c r="AA223" s="59">
        <v>202504</v>
      </c>
      <c r="AB223" s="59">
        <v>202505</v>
      </c>
      <c r="AC223" s="59">
        <v>202506</v>
      </c>
      <c r="AD223" s="59">
        <v>202507</v>
      </c>
      <c r="AE223" s="59">
        <v>202508</v>
      </c>
      <c r="AF223" s="59">
        <v>202509</v>
      </c>
      <c r="AG223" s="59">
        <v>202510</v>
      </c>
      <c r="AH223" s="59">
        <v>202511</v>
      </c>
      <c r="AI223" s="59">
        <v>202512</v>
      </c>
      <c r="AJ223" s="95">
        <v>202601</v>
      </c>
      <c r="AK223" s="95">
        <v>202602</v>
      </c>
      <c r="AL223" s="95">
        <v>202603</v>
      </c>
      <c r="AM223" s="95">
        <v>202604</v>
      </c>
      <c r="AN223" s="95">
        <v>202605</v>
      </c>
      <c r="AO223" s="95">
        <v>202606</v>
      </c>
      <c r="AP223" s="95">
        <v>202607</v>
      </c>
      <c r="AQ223" s="95">
        <v>202608</v>
      </c>
      <c r="AR223" s="95">
        <v>202609</v>
      </c>
      <c r="AS223" s="95">
        <v>202610</v>
      </c>
      <c r="AT223" s="95">
        <v>202611</v>
      </c>
      <c r="AU223" s="95">
        <v>202612</v>
      </c>
      <c r="AV223" s="95">
        <v>202701</v>
      </c>
      <c r="AW223" s="95">
        <v>202702</v>
      </c>
      <c r="AX223" s="95">
        <v>202703</v>
      </c>
      <c r="AY223" s="95">
        <v>202704</v>
      </c>
      <c r="AZ223" s="95">
        <v>202705</v>
      </c>
      <c r="BA223" s="95">
        <v>202706</v>
      </c>
      <c r="BB223" s="95">
        <v>202707</v>
      </c>
      <c r="BC223" s="95">
        <v>202708</v>
      </c>
      <c r="BD223" s="95">
        <v>202709</v>
      </c>
      <c r="BE223" s="95">
        <v>202710</v>
      </c>
      <c r="BF223" s="95">
        <v>202711</v>
      </c>
      <c r="BG223" s="95">
        <v>202712</v>
      </c>
      <c r="BH223" s="95">
        <v>202801</v>
      </c>
      <c r="BI223" s="95">
        <v>202802</v>
      </c>
      <c r="BJ223" s="95">
        <v>202803</v>
      </c>
      <c r="BK223" s="95">
        <v>202804</v>
      </c>
      <c r="BL223" s="95">
        <v>202805</v>
      </c>
      <c r="BM223" s="95">
        <v>202806</v>
      </c>
      <c r="BN223" s="95">
        <v>202807</v>
      </c>
      <c r="BO223" s="95">
        <v>202808</v>
      </c>
      <c r="BP223" s="95">
        <v>202809</v>
      </c>
      <c r="BQ223" s="95">
        <v>202810</v>
      </c>
      <c r="BR223" s="95">
        <v>202811</v>
      </c>
      <c r="BS223" s="95">
        <v>202812</v>
      </c>
    </row>
    <row r="224" spans="1:71" x14ac:dyDescent="0.35">
      <c r="A224" s="15" t="str">
        <f t="shared" ref="A224:J224" si="156">A183</f>
        <v>Standard Close</v>
      </c>
      <c r="B224" s="15" t="str">
        <f t="shared" si="156"/>
        <v>A2833428</v>
      </c>
      <c r="C224" s="15" t="str">
        <f t="shared" si="156"/>
        <v>Base Rates</v>
      </c>
      <c r="D224" s="15" t="str">
        <f t="shared" si="156"/>
        <v>ED-Transmission-Line-69 kV</v>
      </c>
      <c r="E224" s="15" t="str">
        <f t="shared" si="156"/>
        <v>T</v>
      </c>
      <c r="F224" s="15" t="str">
        <f t="shared" si="156"/>
        <v>NEW-14803</v>
      </c>
      <c r="G224" s="15" t="str">
        <f t="shared" si="156"/>
        <v>open</v>
      </c>
      <c r="H224" s="15" t="str">
        <f t="shared" si="156"/>
        <v>Electric Transmission Plant</v>
      </c>
      <c r="I224" s="15" t="str">
        <f t="shared" si="156"/>
        <v>Transmission Lines</v>
      </c>
      <c r="J224" s="15">
        <f t="shared" si="156"/>
        <v>202512</v>
      </c>
      <c r="K224" s="16">
        <f>SUM($K183:K183)/13</f>
        <v>0</v>
      </c>
      <c r="L224" s="16">
        <f>SUM($K183:L183)/13</f>
        <v>0</v>
      </c>
      <c r="M224" s="16">
        <f>SUM($K183:M183)/13</f>
        <v>0</v>
      </c>
      <c r="N224" s="16">
        <f>SUM($K183:N183)/13</f>
        <v>0</v>
      </c>
      <c r="O224" s="16">
        <f>SUM($K183:O183)/13</f>
        <v>0</v>
      </c>
      <c r="P224" s="16">
        <f>SUM($K183:P183)/13</f>
        <v>0</v>
      </c>
      <c r="Q224" s="16">
        <f>SUM($K183:Q183)/13</f>
        <v>0</v>
      </c>
      <c r="R224" s="16">
        <f>SUM($K183:R183)/13</f>
        <v>0</v>
      </c>
      <c r="S224" s="16">
        <f>SUM($K183:S183)/13</f>
        <v>0</v>
      </c>
      <c r="T224" s="16">
        <f>SUM($K183:T183)/13</f>
        <v>0</v>
      </c>
      <c r="U224" s="16">
        <f>SUM($K183:U183)/13</f>
        <v>0</v>
      </c>
      <c r="V224" s="16">
        <f>SUM($K183:V183)/13</f>
        <v>0</v>
      </c>
      <c r="W224" s="16">
        <f t="shared" ref="W224:BB224" si="157">SUM(K183:W183)/13</f>
        <v>0</v>
      </c>
      <c r="X224" s="16">
        <f t="shared" si="157"/>
        <v>0</v>
      </c>
      <c r="Y224" s="16">
        <f t="shared" si="157"/>
        <v>0</v>
      </c>
      <c r="Z224" s="16">
        <f t="shared" si="157"/>
        <v>0</v>
      </c>
      <c r="AA224" s="16">
        <f t="shared" si="157"/>
        <v>0</v>
      </c>
      <c r="AB224" s="16">
        <f t="shared" si="157"/>
        <v>0</v>
      </c>
      <c r="AC224" s="16">
        <f t="shared" si="157"/>
        <v>0</v>
      </c>
      <c r="AD224" s="16">
        <f t="shared" si="157"/>
        <v>0</v>
      </c>
      <c r="AE224" s="16">
        <f t="shared" si="157"/>
        <v>0</v>
      </c>
      <c r="AF224" s="16">
        <f t="shared" si="157"/>
        <v>0</v>
      </c>
      <c r="AG224" s="16">
        <f t="shared" si="157"/>
        <v>0</v>
      </c>
      <c r="AH224" s="16">
        <f t="shared" si="157"/>
        <v>0</v>
      </c>
      <c r="AI224" s="16">
        <f t="shared" si="157"/>
        <v>0</v>
      </c>
      <c r="AJ224" s="3">
        <f t="shared" si="157"/>
        <v>37.356558576923092</v>
      </c>
      <c r="AK224" s="3">
        <f t="shared" si="157"/>
        <v>112.06967573076928</v>
      </c>
      <c r="AL224" s="3">
        <f t="shared" si="157"/>
        <v>224.13935146153855</v>
      </c>
      <c r="AM224" s="3">
        <f t="shared" si="157"/>
        <v>373.56558576923095</v>
      </c>
      <c r="AN224" s="3">
        <f t="shared" si="157"/>
        <v>560.34837865384645</v>
      </c>
      <c r="AO224" s="3">
        <f t="shared" si="157"/>
        <v>784.48773011538492</v>
      </c>
      <c r="AP224" s="3">
        <f t="shared" si="157"/>
        <v>1045.9836401538466</v>
      </c>
      <c r="AQ224" s="3">
        <f t="shared" si="157"/>
        <v>1344.8361087692315</v>
      </c>
      <c r="AR224" s="3">
        <f t="shared" si="157"/>
        <v>1681.0451359615395</v>
      </c>
      <c r="AS224" s="3">
        <f t="shared" si="157"/>
        <v>2054.6107217307704</v>
      </c>
      <c r="AT224" s="3">
        <f t="shared" si="157"/>
        <v>2465.5328660769246</v>
      </c>
      <c r="AU224" s="3">
        <f t="shared" si="157"/>
        <v>2913.8115690000018</v>
      </c>
      <c r="AV224" s="3">
        <f t="shared" si="157"/>
        <v>3399.4468305000019</v>
      </c>
      <c r="AW224" s="3">
        <f t="shared" si="157"/>
        <v>3885.0820920000019</v>
      </c>
      <c r="AX224" s="3">
        <f t="shared" si="157"/>
        <v>4370.717353500002</v>
      </c>
      <c r="AY224" s="3">
        <f t="shared" si="157"/>
        <v>4856.3526150000025</v>
      </c>
      <c r="AZ224" s="3">
        <f t="shared" si="157"/>
        <v>5341.987876500003</v>
      </c>
      <c r="BA224" s="3">
        <f t="shared" si="157"/>
        <v>5827.6231380000036</v>
      </c>
      <c r="BB224" s="3">
        <f t="shared" si="157"/>
        <v>6313.2583995000032</v>
      </c>
      <c r="BC224" s="3">
        <f t="shared" ref="BC224:BS224" si="158">SUM(AQ183:BC183)/13</f>
        <v>6798.8936610000037</v>
      </c>
      <c r="BD224" s="3">
        <f t="shared" si="158"/>
        <v>7284.5289225000033</v>
      </c>
      <c r="BE224" s="3">
        <f t="shared" si="158"/>
        <v>7770.1641840000048</v>
      </c>
      <c r="BF224" s="3">
        <f t="shared" si="158"/>
        <v>8255.7994455000044</v>
      </c>
      <c r="BG224" s="3">
        <f t="shared" si="158"/>
        <v>8741.434707000004</v>
      </c>
      <c r="BH224" s="3">
        <f t="shared" si="158"/>
        <v>9227.0699685000036</v>
      </c>
      <c r="BI224" s="3">
        <f t="shared" si="158"/>
        <v>9712.705230000005</v>
      </c>
      <c r="BJ224" s="3">
        <f t="shared" si="158"/>
        <v>10198.340491500005</v>
      </c>
      <c r="BK224" s="3">
        <f t="shared" si="158"/>
        <v>10683.975753000004</v>
      </c>
      <c r="BL224" s="3">
        <f t="shared" si="158"/>
        <v>11169.611014500002</v>
      </c>
      <c r="BM224" s="3">
        <f t="shared" si="158"/>
        <v>11655.246276000003</v>
      </c>
      <c r="BN224" s="3">
        <f t="shared" si="158"/>
        <v>12140.881537500001</v>
      </c>
      <c r="BO224" s="3">
        <f t="shared" si="158"/>
        <v>12626.516799000001</v>
      </c>
      <c r="BP224" s="3">
        <f t="shared" si="158"/>
        <v>13112.152060500001</v>
      </c>
      <c r="BQ224" s="3">
        <f t="shared" si="158"/>
        <v>13597.787322000002</v>
      </c>
      <c r="BR224" s="3">
        <f t="shared" si="158"/>
        <v>14083.422583500002</v>
      </c>
      <c r="BS224" s="3">
        <f t="shared" si="158"/>
        <v>14569.057845000003</v>
      </c>
    </row>
    <row r="225" spans="1:71" x14ac:dyDescent="0.35">
      <c r="A225" s="15" t="str">
        <f t="shared" ref="A225:J240" si="159">A184</f>
        <v>Standard Close</v>
      </c>
      <c r="B225" s="15" t="str">
        <f t="shared" si="159"/>
        <v>A2876531</v>
      </c>
      <c r="C225" s="15" t="str">
        <f t="shared" si="159"/>
        <v>Base Rates</v>
      </c>
      <c r="D225" s="15" t="str">
        <f t="shared" si="159"/>
        <v/>
      </c>
      <c r="E225" s="15" t="str">
        <f t="shared" si="159"/>
        <v>D</v>
      </c>
      <c r="F225" s="15" t="str">
        <f t="shared" si="159"/>
        <v>NEW-13543</v>
      </c>
      <c r="G225" s="15" t="str">
        <f t="shared" si="159"/>
        <v>open</v>
      </c>
      <c r="H225" s="15" t="str">
        <f t="shared" si="159"/>
        <v>Electric Transmission Plant</v>
      </c>
      <c r="I225" s="15" t="str">
        <f t="shared" si="159"/>
        <v>Transmission Substation</v>
      </c>
      <c r="J225" s="15">
        <f t="shared" si="159"/>
        <v>202505</v>
      </c>
      <c r="K225" s="16">
        <f>SUM($K184:K184)/13</f>
        <v>0</v>
      </c>
      <c r="L225" s="16">
        <f>SUM($K184:L184)/13</f>
        <v>0</v>
      </c>
      <c r="M225" s="16">
        <f>SUM($K184:M184)/13</f>
        <v>0</v>
      </c>
      <c r="N225" s="16">
        <f>SUM($K184:N184)/13</f>
        <v>0</v>
      </c>
      <c r="O225" s="16">
        <f>SUM($K184:O184)/13</f>
        <v>0</v>
      </c>
      <c r="P225" s="16">
        <f>SUM($K184:P184)/13</f>
        <v>0</v>
      </c>
      <c r="Q225" s="16">
        <f>SUM($K184:Q184)/13</f>
        <v>0</v>
      </c>
      <c r="R225" s="16">
        <f>SUM($K184:R184)/13</f>
        <v>0</v>
      </c>
      <c r="S225" s="16">
        <f>SUM($K184:S184)/13</f>
        <v>0</v>
      </c>
      <c r="T225" s="16">
        <f>SUM($K184:T184)/13</f>
        <v>0</v>
      </c>
      <c r="U225" s="16">
        <f>SUM($K184:U184)/13</f>
        <v>0</v>
      </c>
      <c r="V225" s="16">
        <f>SUM($K184:V184)/13</f>
        <v>0</v>
      </c>
      <c r="W225" s="16">
        <f t="shared" ref="W225:BS230" si="160">SUM(K184:W184)/13</f>
        <v>0</v>
      </c>
      <c r="X225" s="16">
        <f t="shared" si="160"/>
        <v>0</v>
      </c>
      <c r="Y225" s="16">
        <f t="shared" si="160"/>
        <v>0</v>
      </c>
      <c r="Z225" s="16">
        <f t="shared" si="160"/>
        <v>0</v>
      </c>
      <c r="AA225" s="16">
        <f t="shared" si="160"/>
        <v>0</v>
      </c>
      <c r="AB225" s="16">
        <f t="shared" si="160"/>
        <v>0</v>
      </c>
      <c r="AC225" s="16">
        <f t="shared" si="160"/>
        <v>6.7625779487179489</v>
      </c>
      <c r="AD225" s="16">
        <f t="shared" si="160"/>
        <v>20.287733846153849</v>
      </c>
      <c r="AE225" s="16">
        <f t="shared" si="160"/>
        <v>40.575467692307697</v>
      </c>
      <c r="AF225" s="16">
        <f t="shared" si="160"/>
        <v>67.6257794871795</v>
      </c>
      <c r="AG225" s="16">
        <f t="shared" si="160"/>
        <v>101.43866923076925</v>
      </c>
      <c r="AH225" s="16">
        <f t="shared" si="160"/>
        <v>142.01413692307693</v>
      </c>
      <c r="AI225" s="16">
        <f t="shared" si="160"/>
        <v>189.35218256410261</v>
      </c>
      <c r="AJ225" s="3">
        <f t="shared" si="160"/>
        <v>243.45280615384615</v>
      </c>
      <c r="AK225" s="3">
        <f t="shared" si="160"/>
        <v>304.31600769230766</v>
      </c>
      <c r="AL225" s="3">
        <f t="shared" si="160"/>
        <v>371.94178717948711</v>
      </c>
      <c r="AM225" s="3">
        <f t="shared" si="160"/>
        <v>446.33014461538454</v>
      </c>
      <c r="AN225" s="3">
        <f t="shared" si="160"/>
        <v>527.48107999999991</v>
      </c>
      <c r="AO225" s="3">
        <f t="shared" si="160"/>
        <v>615.39459333333321</v>
      </c>
      <c r="AP225" s="3">
        <f t="shared" si="160"/>
        <v>703.30810666666662</v>
      </c>
      <c r="AQ225" s="3">
        <f t="shared" si="160"/>
        <v>791.22162000000003</v>
      </c>
      <c r="AR225" s="3">
        <f t="shared" si="160"/>
        <v>879.13513333333321</v>
      </c>
      <c r="AS225" s="3">
        <f t="shared" si="160"/>
        <v>967.04864666666663</v>
      </c>
      <c r="AT225" s="3">
        <f t="shared" si="160"/>
        <v>1054.96216</v>
      </c>
      <c r="AU225" s="3">
        <f t="shared" si="160"/>
        <v>1142.8756733333335</v>
      </c>
      <c r="AV225" s="3">
        <f t="shared" si="160"/>
        <v>1230.7891866666666</v>
      </c>
      <c r="AW225" s="3">
        <f t="shared" si="160"/>
        <v>1318.7027</v>
      </c>
      <c r="AX225" s="3">
        <f t="shared" si="160"/>
        <v>1406.6162133333335</v>
      </c>
      <c r="AY225" s="3">
        <f t="shared" si="160"/>
        <v>1494.5297266666671</v>
      </c>
      <c r="AZ225" s="3">
        <f t="shared" si="160"/>
        <v>1582.4432400000005</v>
      </c>
      <c r="BA225" s="3">
        <f t="shared" si="160"/>
        <v>1670.3567533333339</v>
      </c>
      <c r="BB225" s="3">
        <f t="shared" si="160"/>
        <v>1758.2702666666673</v>
      </c>
      <c r="BC225" s="3">
        <f t="shared" si="160"/>
        <v>1846.1837800000005</v>
      </c>
      <c r="BD225" s="3">
        <f t="shared" si="160"/>
        <v>1934.0972933333337</v>
      </c>
      <c r="BE225" s="3">
        <f t="shared" si="160"/>
        <v>2022.0108066666673</v>
      </c>
      <c r="BF225" s="3">
        <f t="shared" si="160"/>
        <v>2109.9243200000005</v>
      </c>
      <c r="BG225" s="3">
        <f t="shared" si="160"/>
        <v>2197.8378333333339</v>
      </c>
      <c r="BH225" s="3">
        <f t="shared" si="160"/>
        <v>2285.7513466666674</v>
      </c>
      <c r="BI225" s="3">
        <f t="shared" si="160"/>
        <v>2373.6648600000012</v>
      </c>
      <c r="BJ225" s="3">
        <f t="shared" si="160"/>
        <v>2461.5783733333342</v>
      </c>
      <c r="BK225" s="3">
        <f t="shared" si="160"/>
        <v>2549.4918866666676</v>
      </c>
      <c r="BL225" s="3">
        <f t="shared" si="160"/>
        <v>2637.405400000001</v>
      </c>
      <c r="BM225" s="3">
        <f t="shared" si="160"/>
        <v>2725.3189133333344</v>
      </c>
      <c r="BN225" s="3">
        <f t="shared" si="160"/>
        <v>2813.2324266666683</v>
      </c>
      <c r="BO225" s="3">
        <f t="shared" si="160"/>
        <v>2901.1459400000012</v>
      </c>
      <c r="BP225" s="3">
        <f t="shared" si="160"/>
        <v>2989.0594533333347</v>
      </c>
      <c r="BQ225" s="3">
        <f t="shared" si="160"/>
        <v>3076.9729666666676</v>
      </c>
      <c r="BR225" s="3">
        <f t="shared" si="160"/>
        <v>3164.8864800000006</v>
      </c>
      <c r="BS225" s="3">
        <f t="shared" si="160"/>
        <v>3252.7999933333349</v>
      </c>
    </row>
    <row r="226" spans="1:71" x14ac:dyDescent="0.35">
      <c r="A226" s="15" t="str">
        <f t="shared" si="159"/>
        <v>Standard Close</v>
      </c>
      <c r="B226" s="15" t="str">
        <f t="shared" si="159"/>
        <v>A2878624</v>
      </c>
      <c r="C226" s="15" t="str">
        <f t="shared" si="159"/>
        <v>Base Rates</v>
      </c>
      <c r="D226" s="15" t="str">
        <f t="shared" si="159"/>
        <v/>
      </c>
      <c r="E226" s="15">
        <f t="shared" si="159"/>
        <v>39000</v>
      </c>
      <c r="F226" s="15" t="str">
        <f t="shared" si="159"/>
        <v>NEW-13543</v>
      </c>
      <c r="G226" s="15" t="str">
        <f t="shared" si="159"/>
        <v>open</v>
      </c>
      <c r="H226" s="15" t="str">
        <f t="shared" si="159"/>
        <v>Electric General Plant</v>
      </c>
      <c r="I226" s="15" t="str">
        <f t="shared" si="159"/>
        <v>Other Structures</v>
      </c>
      <c r="J226" s="15">
        <f t="shared" si="159"/>
        <v>202505</v>
      </c>
      <c r="K226" s="16">
        <f>SUM($K185:K185)/13</f>
        <v>0</v>
      </c>
      <c r="L226" s="16">
        <f>SUM($K185:L185)/13</f>
        <v>0</v>
      </c>
      <c r="M226" s="16">
        <f>SUM($K185:M185)/13</f>
        <v>0</v>
      </c>
      <c r="N226" s="16">
        <f>SUM($K185:N185)/13</f>
        <v>0</v>
      </c>
      <c r="O226" s="16">
        <f>SUM($K185:O185)/13</f>
        <v>0</v>
      </c>
      <c r="P226" s="16">
        <f>SUM($K185:P185)/13</f>
        <v>0</v>
      </c>
      <c r="Q226" s="16">
        <f>SUM($K185:Q185)/13</f>
        <v>0</v>
      </c>
      <c r="R226" s="16">
        <f>SUM($K185:R185)/13</f>
        <v>0</v>
      </c>
      <c r="S226" s="16">
        <f>SUM($K185:S185)/13</f>
        <v>0</v>
      </c>
      <c r="T226" s="16">
        <f>SUM($K185:T185)/13</f>
        <v>0</v>
      </c>
      <c r="U226" s="16">
        <f>SUM($K185:U185)/13</f>
        <v>0</v>
      </c>
      <c r="V226" s="16">
        <f>SUM($K185:V185)/13</f>
        <v>0</v>
      </c>
      <c r="W226" s="16">
        <f t="shared" si="160"/>
        <v>0</v>
      </c>
      <c r="X226" s="16">
        <f t="shared" si="160"/>
        <v>0</v>
      </c>
      <c r="Y226" s="16">
        <f t="shared" si="160"/>
        <v>0</v>
      </c>
      <c r="Z226" s="16">
        <f t="shared" si="160"/>
        <v>0</v>
      </c>
      <c r="AA226" s="16">
        <f t="shared" si="160"/>
        <v>0</v>
      </c>
      <c r="AB226" s="16">
        <f t="shared" si="160"/>
        <v>0</v>
      </c>
      <c r="AC226" s="16">
        <f t="shared" si="160"/>
        <v>8.4531312179487212</v>
      </c>
      <c r="AD226" s="16">
        <f t="shared" si="160"/>
        <v>25.359393653846162</v>
      </c>
      <c r="AE226" s="16">
        <f t="shared" si="160"/>
        <v>50.718787307692324</v>
      </c>
      <c r="AF226" s="16">
        <f t="shared" si="160"/>
        <v>84.531312179487202</v>
      </c>
      <c r="AG226" s="16">
        <f t="shared" si="160"/>
        <v>126.7969682692308</v>
      </c>
      <c r="AH226" s="16">
        <f t="shared" si="160"/>
        <v>177.51575557692314</v>
      </c>
      <c r="AI226" s="16">
        <f t="shared" si="160"/>
        <v>236.68767410256422</v>
      </c>
      <c r="AJ226" s="3">
        <f t="shared" si="160"/>
        <v>304.31272384615397</v>
      </c>
      <c r="AK226" s="3">
        <f t="shared" si="160"/>
        <v>380.39090480769249</v>
      </c>
      <c r="AL226" s="3">
        <f t="shared" si="160"/>
        <v>464.92221698717975</v>
      </c>
      <c r="AM226" s="3">
        <f t="shared" si="160"/>
        <v>557.90666038461575</v>
      </c>
      <c r="AN226" s="3">
        <f t="shared" si="160"/>
        <v>659.34423500000037</v>
      </c>
      <c r="AO226" s="3">
        <f t="shared" si="160"/>
        <v>769.23494083333378</v>
      </c>
      <c r="AP226" s="3">
        <f t="shared" si="160"/>
        <v>879.12564666666719</v>
      </c>
      <c r="AQ226" s="3">
        <f t="shared" si="160"/>
        <v>989.01635250000061</v>
      </c>
      <c r="AR226" s="3">
        <f t="shared" si="160"/>
        <v>1098.9070583333339</v>
      </c>
      <c r="AS226" s="3">
        <f t="shared" si="160"/>
        <v>1208.7977641666673</v>
      </c>
      <c r="AT226" s="3">
        <f t="shared" si="160"/>
        <v>1318.6884700000007</v>
      </c>
      <c r="AU226" s="3">
        <f t="shared" si="160"/>
        <v>1428.5791758333339</v>
      </c>
      <c r="AV226" s="3">
        <f t="shared" si="160"/>
        <v>1538.4698816666676</v>
      </c>
      <c r="AW226" s="3">
        <f t="shared" si="160"/>
        <v>1648.3605875000007</v>
      </c>
      <c r="AX226" s="3">
        <f t="shared" si="160"/>
        <v>1758.2512933333344</v>
      </c>
      <c r="AY226" s="3">
        <f t="shared" si="160"/>
        <v>1868.1419991666676</v>
      </c>
      <c r="AZ226" s="3">
        <f t="shared" si="160"/>
        <v>1978.0327050000012</v>
      </c>
      <c r="BA226" s="3">
        <f t="shared" si="160"/>
        <v>2087.9234108333344</v>
      </c>
      <c r="BB226" s="3">
        <f t="shared" si="160"/>
        <v>2197.8141166666678</v>
      </c>
      <c r="BC226" s="3">
        <f t="shared" si="160"/>
        <v>2307.7048225000012</v>
      </c>
      <c r="BD226" s="3">
        <f t="shared" si="160"/>
        <v>2417.5955283333346</v>
      </c>
      <c r="BE226" s="3">
        <f t="shared" si="160"/>
        <v>2527.4862341666676</v>
      </c>
      <c r="BF226" s="3">
        <f t="shared" si="160"/>
        <v>2637.3769400000015</v>
      </c>
      <c r="BG226" s="3">
        <f t="shared" si="160"/>
        <v>2747.2676458333349</v>
      </c>
      <c r="BH226" s="3">
        <f t="shared" si="160"/>
        <v>2857.1583516666683</v>
      </c>
      <c r="BI226" s="3">
        <f t="shared" si="160"/>
        <v>2967.0490575000013</v>
      </c>
      <c r="BJ226" s="3">
        <f t="shared" si="160"/>
        <v>3076.9397633333351</v>
      </c>
      <c r="BK226" s="3">
        <f t="shared" si="160"/>
        <v>3186.8304691666681</v>
      </c>
      <c r="BL226" s="3">
        <f t="shared" si="160"/>
        <v>3296.7211750000015</v>
      </c>
      <c r="BM226" s="3">
        <f t="shared" si="160"/>
        <v>3406.6118808333358</v>
      </c>
      <c r="BN226" s="3">
        <f t="shared" si="160"/>
        <v>3516.5025866666688</v>
      </c>
      <c r="BO226" s="3">
        <f t="shared" si="160"/>
        <v>3626.3932925000017</v>
      </c>
      <c r="BP226" s="3">
        <f t="shared" si="160"/>
        <v>3736.2839983333351</v>
      </c>
      <c r="BQ226" s="3">
        <f t="shared" si="160"/>
        <v>3846.1747041666686</v>
      </c>
      <c r="BR226" s="3">
        <f t="shared" si="160"/>
        <v>3956.065410000002</v>
      </c>
      <c r="BS226" s="3">
        <f t="shared" si="160"/>
        <v>4065.9561158333358</v>
      </c>
    </row>
    <row r="227" spans="1:71" x14ac:dyDescent="0.35">
      <c r="A227" s="15" t="str">
        <f t="shared" si="159"/>
        <v>Standard Close</v>
      </c>
      <c r="B227" s="15" t="str">
        <f t="shared" si="159"/>
        <v>A2878627</v>
      </c>
      <c r="C227" s="15" t="str">
        <f t="shared" si="159"/>
        <v>Base Rates</v>
      </c>
      <c r="D227" s="15" t="str">
        <f t="shared" si="159"/>
        <v/>
      </c>
      <c r="E227" s="15">
        <f t="shared" si="159"/>
        <v>39000</v>
      </c>
      <c r="F227" s="15" t="str">
        <f t="shared" si="159"/>
        <v>NEW-13543</v>
      </c>
      <c r="G227" s="15" t="str">
        <f t="shared" si="159"/>
        <v>open</v>
      </c>
      <c r="H227" s="15" t="str">
        <f t="shared" si="159"/>
        <v>Electric General Plant</v>
      </c>
      <c r="I227" s="15" t="str">
        <f t="shared" si="159"/>
        <v>Other Structures</v>
      </c>
      <c r="J227" s="15">
        <f t="shared" si="159"/>
        <v>202505</v>
      </c>
      <c r="K227" s="16">
        <f>SUM($K186:K186)/13</f>
        <v>0</v>
      </c>
      <c r="L227" s="16">
        <f>SUM($K186:L186)/13</f>
        <v>0</v>
      </c>
      <c r="M227" s="16">
        <f>SUM($K186:M186)/13</f>
        <v>0</v>
      </c>
      <c r="N227" s="16">
        <f>SUM($K186:N186)/13</f>
        <v>0</v>
      </c>
      <c r="O227" s="16">
        <f>SUM($K186:O186)/13</f>
        <v>0</v>
      </c>
      <c r="P227" s="16">
        <f>SUM($K186:P186)/13</f>
        <v>0</v>
      </c>
      <c r="Q227" s="16">
        <f>SUM($K186:Q186)/13</f>
        <v>0</v>
      </c>
      <c r="R227" s="16">
        <f>SUM($K186:R186)/13</f>
        <v>0</v>
      </c>
      <c r="S227" s="16">
        <f>SUM($K186:S186)/13</f>
        <v>0</v>
      </c>
      <c r="T227" s="16">
        <f>SUM($K186:T186)/13</f>
        <v>0</v>
      </c>
      <c r="U227" s="16">
        <f>SUM($K186:U186)/13</f>
        <v>0</v>
      </c>
      <c r="V227" s="16">
        <f>SUM($K186:V186)/13</f>
        <v>0</v>
      </c>
      <c r="W227" s="16">
        <f t="shared" si="160"/>
        <v>0</v>
      </c>
      <c r="X227" s="16">
        <f t="shared" si="160"/>
        <v>0</v>
      </c>
      <c r="Y227" s="16">
        <f t="shared" si="160"/>
        <v>0</v>
      </c>
      <c r="Z227" s="16">
        <f t="shared" si="160"/>
        <v>0</v>
      </c>
      <c r="AA227" s="16">
        <f t="shared" si="160"/>
        <v>0</v>
      </c>
      <c r="AB227" s="16">
        <f t="shared" si="160"/>
        <v>0</v>
      </c>
      <c r="AC227" s="16">
        <f t="shared" si="160"/>
        <v>11.483173076923078</v>
      </c>
      <c r="AD227" s="16">
        <f t="shared" si="160"/>
        <v>34.449519230769241</v>
      </c>
      <c r="AE227" s="16">
        <f t="shared" si="160"/>
        <v>68.899038461538481</v>
      </c>
      <c r="AF227" s="16">
        <f t="shared" si="160"/>
        <v>114.8317307692308</v>
      </c>
      <c r="AG227" s="16">
        <f t="shared" si="160"/>
        <v>172.24759615384619</v>
      </c>
      <c r="AH227" s="16">
        <f t="shared" si="160"/>
        <v>241.14663461538464</v>
      </c>
      <c r="AI227" s="16">
        <f t="shared" si="160"/>
        <v>321.52884615384625</v>
      </c>
      <c r="AJ227" s="3">
        <f t="shared" si="160"/>
        <v>413.39423076923083</v>
      </c>
      <c r="AK227" s="3">
        <f t="shared" si="160"/>
        <v>516.74278846153857</v>
      </c>
      <c r="AL227" s="3">
        <f t="shared" si="160"/>
        <v>631.5745192307694</v>
      </c>
      <c r="AM227" s="3">
        <f t="shared" si="160"/>
        <v>757.88942307692321</v>
      </c>
      <c r="AN227" s="3">
        <f t="shared" si="160"/>
        <v>895.68750000000011</v>
      </c>
      <c r="AO227" s="3">
        <f t="shared" si="160"/>
        <v>1044.9687500000002</v>
      </c>
      <c r="AP227" s="3">
        <f t="shared" si="160"/>
        <v>1194.2500000000002</v>
      </c>
      <c r="AQ227" s="3">
        <f t="shared" si="160"/>
        <v>1343.5312500000002</v>
      </c>
      <c r="AR227" s="3">
        <f t="shared" si="160"/>
        <v>1492.8125000000002</v>
      </c>
      <c r="AS227" s="3">
        <f t="shared" si="160"/>
        <v>1642.0937500000002</v>
      </c>
      <c r="AT227" s="3">
        <f t="shared" si="160"/>
        <v>1791.3750000000002</v>
      </c>
      <c r="AU227" s="3">
        <f t="shared" si="160"/>
        <v>1940.6562500000002</v>
      </c>
      <c r="AV227" s="3">
        <f t="shared" si="160"/>
        <v>2089.9375000000005</v>
      </c>
      <c r="AW227" s="3">
        <f t="shared" si="160"/>
        <v>2239.2187500000005</v>
      </c>
      <c r="AX227" s="3">
        <f t="shared" si="160"/>
        <v>2388.5000000000005</v>
      </c>
      <c r="AY227" s="3">
        <f t="shared" si="160"/>
        <v>2537.7812500000005</v>
      </c>
      <c r="AZ227" s="3">
        <f t="shared" si="160"/>
        <v>2687.0625000000005</v>
      </c>
      <c r="BA227" s="3">
        <f t="shared" si="160"/>
        <v>2836.3437500000005</v>
      </c>
      <c r="BB227" s="3">
        <f t="shared" si="160"/>
        <v>2985.6250000000005</v>
      </c>
      <c r="BC227" s="3">
        <f t="shared" si="160"/>
        <v>3134.9062500000005</v>
      </c>
      <c r="BD227" s="3">
        <f t="shared" si="160"/>
        <v>3284.1875000000005</v>
      </c>
      <c r="BE227" s="3">
        <f t="shared" si="160"/>
        <v>3433.4687500000005</v>
      </c>
      <c r="BF227" s="3">
        <f t="shared" si="160"/>
        <v>3582.7500000000005</v>
      </c>
      <c r="BG227" s="3">
        <f t="shared" si="160"/>
        <v>3732.0312500000005</v>
      </c>
      <c r="BH227" s="3">
        <f t="shared" si="160"/>
        <v>3881.3125000000005</v>
      </c>
      <c r="BI227" s="3">
        <f t="shared" si="160"/>
        <v>4030.5937500000005</v>
      </c>
      <c r="BJ227" s="3">
        <f t="shared" si="160"/>
        <v>4179.8750000000009</v>
      </c>
      <c r="BK227" s="3">
        <f t="shared" si="160"/>
        <v>4329.1562500000009</v>
      </c>
      <c r="BL227" s="3">
        <f t="shared" si="160"/>
        <v>4478.4375000000009</v>
      </c>
      <c r="BM227" s="3">
        <f t="shared" si="160"/>
        <v>4627.7187500000009</v>
      </c>
      <c r="BN227" s="3">
        <f t="shared" si="160"/>
        <v>4777.0000000000009</v>
      </c>
      <c r="BO227" s="3">
        <f t="shared" si="160"/>
        <v>4926.2812500000009</v>
      </c>
      <c r="BP227" s="3">
        <f t="shared" si="160"/>
        <v>5075.5625000000009</v>
      </c>
      <c r="BQ227" s="3">
        <f t="shared" si="160"/>
        <v>5224.8437500000009</v>
      </c>
      <c r="BR227" s="3">
        <f t="shared" si="160"/>
        <v>5374.1250000000009</v>
      </c>
      <c r="BS227" s="3">
        <f t="shared" si="160"/>
        <v>5523.4062500000009</v>
      </c>
    </row>
    <row r="228" spans="1:71" x14ac:dyDescent="0.35">
      <c r="A228" s="15" t="str">
        <f t="shared" si="159"/>
        <v>Standard Close</v>
      </c>
      <c r="B228" s="15" t="str">
        <f t="shared" si="159"/>
        <v>A2896493</v>
      </c>
      <c r="C228" s="15" t="str">
        <f t="shared" si="159"/>
        <v>Base Rates</v>
      </c>
      <c r="D228" s="15" t="str">
        <f t="shared" si="159"/>
        <v/>
      </c>
      <c r="E228" s="15" t="str">
        <f t="shared" si="159"/>
        <v>T</v>
      </c>
      <c r="F228" s="15" t="str">
        <f t="shared" si="159"/>
        <v>NEW-13543</v>
      </c>
      <c r="G228" s="15" t="str">
        <f t="shared" si="159"/>
        <v>open</v>
      </c>
      <c r="H228" s="15" t="str">
        <f t="shared" si="159"/>
        <v>Electric Transmission Plant</v>
      </c>
      <c r="I228" s="15" t="str">
        <f t="shared" si="159"/>
        <v>Transmission Substation</v>
      </c>
      <c r="J228" s="15">
        <f t="shared" si="159"/>
        <v>202404</v>
      </c>
      <c r="K228" s="16">
        <f>SUM($K187:K187)/13</f>
        <v>0</v>
      </c>
      <c r="L228" s="16">
        <f>SUM($K187:L187)/13</f>
        <v>0</v>
      </c>
      <c r="M228" s="16">
        <f>SUM($K187:M187)/13</f>
        <v>0</v>
      </c>
      <c r="N228" s="16">
        <f>SUM($K187:N187)/13</f>
        <v>0</v>
      </c>
      <c r="O228" s="16">
        <f>SUM($K187:O187)/13</f>
        <v>0</v>
      </c>
      <c r="P228" s="16">
        <f>SUM($K187:P187)/13</f>
        <v>7.2739299999999991</v>
      </c>
      <c r="Q228" s="16">
        <f>SUM($K187:Q187)/13</f>
        <v>21.82179</v>
      </c>
      <c r="R228" s="16">
        <f>SUM($K187:R187)/13</f>
        <v>43.64358</v>
      </c>
      <c r="S228" s="16">
        <f>SUM($K187:S187)/13</f>
        <v>72.739299999999986</v>
      </c>
      <c r="T228" s="16">
        <f>SUM($K187:T187)/13</f>
        <v>109.10894999999999</v>
      </c>
      <c r="U228" s="16">
        <f>SUM($K187:U187)/13</f>
        <v>152.75253000000001</v>
      </c>
      <c r="V228" s="16">
        <f>SUM($K187:V187)/13</f>
        <v>203.67004</v>
      </c>
      <c r="W228" s="16">
        <f t="shared" si="160"/>
        <v>261.86147999999997</v>
      </c>
      <c r="X228" s="16">
        <f t="shared" si="160"/>
        <v>327.35482665384615</v>
      </c>
      <c r="Y228" s="16">
        <f t="shared" si="160"/>
        <v>400.15007996153844</v>
      </c>
      <c r="Z228" s="16">
        <f t="shared" si="160"/>
        <v>480.24723992307696</v>
      </c>
      <c r="AA228" s="16">
        <f t="shared" si="160"/>
        <v>567.64630653846154</v>
      </c>
      <c r="AB228" s="16">
        <f t="shared" si="160"/>
        <v>662.3472798076923</v>
      </c>
      <c r="AC228" s="16">
        <f t="shared" si="160"/>
        <v>757.07622973076911</v>
      </c>
      <c r="AD228" s="16">
        <f t="shared" si="160"/>
        <v>851.83315630769232</v>
      </c>
      <c r="AE228" s="16">
        <f t="shared" si="160"/>
        <v>946.61805953846135</v>
      </c>
      <c r="AF228" s="16">
        <f t="shared" si="160"/>
        <v>1041.4309394230768</v>
      </c>
      <c r="AG228" s="16">
        <f t="shared" si="160"/>
        <v>1136.2717959615384</v>
      </c>
      <c r="AH228" s="16">
        <f t="shared" si="160"/>
        <v>1231.1406291538462</v>
      </c>
      <c r="AI228" s="16">
        <f t="shared" si="160"/>
        <v>1326.0374389999997</v>
      </c>
      <c r="AJ228" s="3">
        <f t="shared" si="160"/>
        <v>1420.9622254999999</v>
      </c>
      <c r="AK228" s="3">
        <f t="shared" si="160"/>
        <v>1515.8870120000001</v>
      </c>
      <c r="AL228" s="3">
        <f t="shared" si="160"/>
        <v>1610.8117985000001</v>
      </c>
      <c r="AM228" s="3">
        <f t="shared" si="160"/>
        <v>1705.7365850000001</v>
      </c>
      <c r="AN228" s="3">
        <f t="shared" si="160"/>
        <v>1800.6613715000001</v>
      </c>
      <c r="AO228" s="3">
        <f t="shared" si="160"/>
        <v>1895.5861580000003</v>
      </c>
      <c r="AP228" s="3">
        <f t="shared" si="160"/>
        <v>1990.5109445000001</v>
      </c>
      <c r="AQ228" s="3">
        <f t="shared" si="160"/>
        <v>2085.435731</v>
      </c>
      <c r="AR228" s="3">
        <f t="shared" si="160"/>
        <v>2180.3605175000002</v>
      </c>
      <c r="AS228" s="3">
        <f t="shared" si="160"/>
        <v>2275.2853040000005</v>
      </c>
      <c r="AT228" s="3">
        <f t="shared" si="160"/>
        <v>2370.2100905000011</v>
      </c>
      <c r="AU228" s="3">
        <f t="shared" si="160"/>
        <v>2465.1348770000009</v>
      </c>
      <c r="AV228" s="3">
        <f t="shared" si="160"/>
        <v>2560.0596635000011</v>
      </c>
      <c r="AW228" s="3">
        <f t="shared" si="160"/>
        <v>2654.9844500000013</v>
      </c>
      <c r="AX228" s="3">
        <f t="shared" si="160"/>
        <v>2749.9092365000015</v>
      </c>
      <c r="AY228" s="3">
        <f t="shared" si="160"/>
        <v>2844.8340230000022</v>
      </c>
      <c r="AZ228" s="3">
        <f t="shared" si="160"/>
        <v>2939.7588095000019</v>
      </c>
      <c r="BA228" s="3">
        <f t="shared" si="160"/>
        <v>3034.6835960000021</v>
      </c>
      <c r="BB228" s="3">
        <f t="shared" si="160"/>
        <v>3129.6083825000019</v>
      </c>
      <c r="BC228" s="3">
        <f t="shared" si="160"/>
        <v>3224.5331690000016</v>
      </c>
      <c r="BD228" s="3">
        <f t="shared" si="160"/>
        <v>3319.4579555000023</v>
      </c>
      <c r="BE228" s="3">
        <f t="shared" si="160"/>
        <v>3414.3827420000034</v>
      </c>
      <c r="BF228" s="3">
        <f t="shared" si="160"/>
        <v>3509.3075285000036</v>
      </c>
      <c r="BG228" s="3">
        <f t="shared" si="160"/>
        <v>3604.2323150000043</v>
      </c>
      <c r="BH228" s="3">
        <f t="shared" si="160"/>
        <v>3699.157101500004</v>
      </c>
      <c r="BI228" s="3">
        <f t="shared" si="160"/>
        <v>3794.0818880000047</v>
      </c>
      <c r="BJ228" s="3">
        <f t="shared" si="160"/>
        <v>3889.0066745000045</v>
      </c>
      <c r="BK228" s="3">
        <f t="shared" si="160"/>
        <v>3983.9314610000047</v>
      </c>
      <c r="BL228" s="3">
        <f t="shared" si="160"/>
        <v>4078.8562475000044</v>
      </c>
      <c r="BM228" s="3">
        <f t="shared" si="160"/>
        <v>4173.7810340000051</v>
      </c>
      <c r="BN228" s="3">
        <f t="shared" si="160"/>
        <v>4268.7058205000048</v>
      </c>
      <c r="BO228" s="3">
        <f t="shared" si="160"/>
        <v>4363.6306070000046</v>
      </c>
      <c r="BP228" s="3">
        <f t="shared" si="160"/>
        <v>4458.5553935000044</v>
      </c>
      <c r="BQ228" s="3">
        <f t="shared" si="160"/>
        <v>4553.4801800000041</v>
      </c>
      <c r="BR228" s="3">
        <f t="shared" si="160"/>
        <v>4648.4049665000039</v>
      </c>
      <c r="BS228" s="3">
        <f t="shared" si="160"/>
        <v>4743.3297530000036</v>
      </c>
    </row>
    <row r="229" spans="1:71" x14ac:dyDescent="0.35">
      <c r="A229" s="15" t="str">
        <f t="shared" si="159"/>
        <v>Standard Close</v>
      </c>
      <c r="B229" s="15" t="str">
        <f t="shared" si="159"/>
        <v>A2897409</v>
      </c>
      <c r="C229" s="15" t="str">
        <f t="shared" si="159"/>
        <v>Base Rates</v>
      </c>
      <c r="D229" s="15" t="str">
        <f t="shared" si="159"/>
        <v/>
      </c>
      <c r="E229" s="15" t="str">
        <f t="shared" si="159"/>
        <v>T</v>
      </c>
      <c r="F229" s="15" t="str">
        <f t="shared" si="159"/>
        <v>NEW-13543</v>
      </c>
      <c r="G229" s="15" t="str">
        <f t="shared" si="159"/>
        <v>open</v>
      </c>
      <c r="H229" s="15" t="str">
        <f t="shared" si="159"/>
        <v>Electric Transmission Plant</v>
      </c>
      <c r="I229" s="15" t="str">
        <f t="shared" si="159"/>
        <v>Other Structures</v>
      </c>
      <c r="J229" s="15">
        <f t="shared" si="159"/>
        <v>202404</v>
      </c>
      <c r="K229" s="16">
        <f>SUM($K188:K188)/13</f>
        <v>0</v>
      </c>
      <c r="L229" s="16">
        <f>SUM($K188:L188)/13</f>
        <v>0</v>
      </c>
      <c r="M229" s="16">
        <f>SUM($K188:M188)/13</f>
        <v>0</v>
      </c>
      <c r="N229" s="16">
        <f>SUM($K188:N188)/13</f>
        <v>0</v>
      </c>
      <c r="O229" s="16">
        <f>SUM($K188:O188)/13</f>
        <v>0</v>
      </c>
      <c r="P229" s="16">
        <f>SUM($K188:P188)/13</f>
        <v>15.744711666666667</v>
      </c>
      <c r="Q229" s="16">
        <f>SUM($K188:Q188)/13</f>
        <v>47.234135000000002</v>
      </c>
      <c r="R229" s="16">
        <f>SUM($K188:R188)/13</f>
        <v>94.468270000000004</v>
      </c>
      <c r="S229" s="16">
        <f>SUM($K188:S188)/13</f>
        <v>157.44711666666669</v>
      </c>
      <c r="T229" s="16">
        <f>SUM($K188:T188)/13</f>
        <v>236.17067500000002</v>
      </c>
      <c r="U229" s="16">
        <f>SUM($K188:U188)/13</f>
        <v>330.63894500000004</v>
      </c>
      <c r="V229" s="16">
        <f>SUM($K188:V188)/13</f>
        <v>440.85192666666666</v>
      </c>
      <c r="W229" s="16">
        <f t="shared" si="160"/>
        <v>566.80962</v>
      </c>
      <c r="X229" s="16">
        <f t="shared" si="160"/>
        <v>708.57258158333332</v>
      </c>
      <c r="Y229" s="16">
        <f t="shared" si="160"/>
        <v>866.14081141666668</v>
      </c>
      <c r="Z229" s="16">
        <f t="shared" si="160"/>
        <v>1039.5143095000001</v>
      </c>
      <c r="AA229" s="16">
        <f t="shared" si="160"/>
        <v>1228.6930758333333</v>
      </c>
      <c r="AB229" s="16">
        <f t="shared" si="160"/>
        <v>1433.6771104166669</v>
      </c>
      <c r="AC229" s="16">
        <f t="shared" si="160"/>
        <v>1638.7217015833337</v>
      </c>
      <c r="AD229" s="16">
        <f t="shared" si="160"/>
        <v>1843.8268493333335</v>
      </c>
      <c r="AE229" s="16">
        <f t="shared" si="160"/>
        <v>2048.9925536666674</v>
      </c>
      <c r="AF229" s="16">
        <f t="shared" si="160"/>
        <v>2254.2188145833343</v>
      </c>
      <c r="AG229" s="16">
        <f t="shared" si="160"/>
        <v>2459.5056320833346</v>
      </c>
      <c r="AH229" s="16">
        <f t="shared" si="160"/>
        <v>2664.8530061666679</v>
      </c>
      <c r="AI229" s="16">
        <f t="shared" si="160"/>
        <v>2870.2609368333351</v>
      </c>
      <c r="AJ229" s="3">
        <f t="shared" si="160"/>
        <v>3075.7294240833353</v>
      </c>
      <c r="AK229" s="3">
        <f t="shared" si="160"/>
        <v>3281.1979113333355</v>
      </c>
      <c r="AL229" s="3">
        <f t="shared" si="160"/>
        <v>3486.6663985833356</v>
      </c>
      <c r="AM229" s="3">
        <f t="shared" si="160"/>
        <v>3692.1348858333358</v>
      </c>
      <c r="AN229" s="3">
        <f t="shared" si="160"/>
        <v>3897.603373083336</v>
      </c>
      <c r="AO229" s="3">
        <f t="shared" si="160"/>
        <v>4103.0718603333362</v>
      </c>
      <c r="AP229" s="3">
        <f t="shared" si="160"/>
        <v>4308.5403475833364</v>
      </c>
      <c r="AQ229" s="3">
        <f t="shared" si="160"/>
        <v>4514.0088348333366</v>
      </c>
      <c r="AR229" s="3">
        <f t="shared" si="160"/>
        <v>4719.4773220833367</v>
      </c>
      <c r="AS229" s="3">
        <f t="shared" si="160"/>
        <v>4924.9458093333369</v>
      </c>
      <c r="AT229" s="3">
        <f t="shared" si="160"/>
        <v>5130.4142965833371</v>
      </c>
      <c r="AU229" s="3">
        <f t="shared" si="160"/>
        <v>5335.8827838333373</v>
      </c>
      <c r="AV229" s="3">
        <f t="shared" si="160"/>
        <v>5541.3512710833375</v>
      </c>
      <c r="AW229" s="3">
        <f t="shared" si="160"/>
        <v>5746.8197583333376</v>
      </c>
      <c r="AX229" s="3">
        <f t="shared" si="160"/>
        <v>5952.2882455833369</v>
      </c>
      <c r="AY229" s="3">
        <f t="shared" si="160"/>
        <v>6157.756732833338</v>
      </c>
      <c r="AZ229" s="3">
        <f t="shared" si="160"/>
        <v>6363.2252200833373</v>
      </c>
      <c r="BA229" s="3">
        <f t="shared" si="160"/>
        <v>6568.6937073333384</v>
      </c>
      <c r="BB229" s="3">
        <f t="shared" si="160"/>
        <v>6774.1621945833376</v>
      </c>
      <c r="BC229" s="3">
        <f t="shared" si="160"/>
        <v>6979.6306818333387</v>
      </c>
      <c r="BD229" s="3">
        <f t="shared" si="160"/>
        <v>7185.099169083338</v>
      </c>
      <c r="BE229" s="3">
        <f t="shared" si="160"/>
        <v>7390.5676563333391</v>
      </c>
      <c r="BF229" s="3">
        <f t="shared" si="160"/>
        <v>7596.0361435833383</v>
      </c>
      <c r="BG229" s="3">
        <f t="shared" si="160"/>
        <v>7801.5046308333385</v>
      </c>
      <c r="BH229" s="3">
        <f t="shared" si="160"/>
        <v>8006.9731180833387</v>
      </c>
      <c r="BI229" s="3">
        <f t="shared" si="160"/>
        <v>8212.4416053333389</v>
      </c>
      <c r="BJ229" s="3">
        <f t="shared" si="160"/>
        <v>8417.9100925833391</v>
      </c>
      <c r="BK229" s="3">
        <f t="shared" si="160"/>
        <v>8623.3785798333392</v>
      </c>
      <c r="BL229" s="3">
        <f t="shared" si="160"/>
        <v>8828.8470670833376</v>
      </c>
      <c r="BM229" s="3">
        <f t="shared" si="160"/>
        <v>9034.3155543333396</v>
      </c>
      <c r="BN229" s="3">
        <f t="shared" si="160"/>
        <v>9239.784041583338</v>
      </c>
      <c r="BO229" s="3">
        <f t="shared" si="160"/>
        <v>9445.25252883334</v>
      </c>
      <c r="BP229" s="3">
        <f t="shared" si="160"/>
        <v>9650.7210160833383</v>
      </c>
      <c r="BQ229" s="3">
        <f t="shared" si="160"/>
        <v>9856.1895033333403</v>
      </c>
      <c r="BR229" s="3">
        <f t="shared" si="160"/>
        <v>10061.657990583339</v>
      </c>
      <c r="BS229" s="3">
        <f t="shared" si="160"/>
        <v>10267.126477833341</v>
      </c>
    </row>
    <row r="230" spans="1:71" x14ac:dyDescent="0.35">
      <c r="A230" s="15" t="str">
        <f t="shared" si="159"/>
        <v>Standard Close</v>
      </c>
      <c r="B230" s="15" t="str">
        <f t="shared" si="159"/>
        <v>NEW-13543.1</v>
      </c>
      <c r="C230" s="15" t="str">
        <f t="shared" si="159"/>
        <v>Base Rates</v>
      </c>
      <c r="D230" s="15" t="str">
        <f t="shared" si="159"/>
        <v>ED-Transmission-Line-69 kV</v>
      </c>
      <c r="E230" s="15" t="str">
        <f t="shared" si="159"/>
        <v>T</v>
      </c>
      <c r="F230" s="15" t="str">
        <f t="shared" si="159"/>
        <v>NEW-13543</v>
      </c>
      <c r="G230" s="15" t="str">
        <f t="shared" si="159"/>
        <v>open</v>
      </c>
      <c r="H230" s="15" t="str">
        <f t="shared" si="159"/>
        <v>Electric Transmission Plant</v>
      </c>
      <c r="I230" s="15" t="str">
        <f t="shared" si="159"/>
        <v>Transmission Lines</v>
      </c>
      <c r="J230" s="15">
        <f t="shared" si="159"/>
        <v>202505</v>
      </c>
      <c r="K230" s="16">
        <f>SUM($K189:K189)/13</f>
        <v>0</v>
      </c>
      <c r="L230" s="16">
        <f>SUM($K189:L189)/13</f>
        <v>0</v>
      </c>
      <c r="M230" s="16">
        <f>SUM($K189:M189)/13</f>
        <v>0</v>
      </c>
      <c r="N230" s="16">
        <f>SUM($K189:N189)/13</f>
        <v>0</v>
      </c>
      <c r="O230" s="16">
        <f>SUM($K189:O189)/13</f>
        <v>0</v>
      </c>
      <c r="P230" s="16">
        <f>SUM($K189:P189)/13</f>
        <v>0</v>
      </c>
      <c r="Q230" s="16">
        <f>SUM($K189:Q189)/13</f>
        <v>0</v>
      </c>
      <c r="R230" s="16">
        <f>SUM($K189:R189)/13</f>
        <v>0</v>
      </c>
      <c r="S230" s="16">
        <f>SUM($K189:S189)/13</f>
        <v>0</v>
      </c>
      <c r="T230" s="16">
        <f>SUM($K189:T189)/13</f>
        <v>0</v>
      </c>
      <c r="U230" s="16">
        <f>SUM($K189:U189)/13</f>
        <v>0</v>
      </c>
      <c r="V230" s="16">
        <f>SUM($K189:V189)/13</f>
        <v>0</v>
      </c>
      <c r="W230" s="16">
        <f t="shared" si="160"/>
        <v>0</v>
      </c>
      <c r="X230" s="16">
        <f t="shared" si="160"/>
        <v>0</v>
      </c>
      <c r="Y230" s="16">
        <f t="shared" si="160"/>
        <v>0</v>
      </c>
      <c r="Z230" s="16">
        <f t="shared" si="160"/>
        <v>0</v>
      </c>
      <c r="AA230" s="16">
        <f t="shared" si="160"/>
        <v>0</v>
      </c>
      <c r="AB230" s="16">
        <f t="shared" si="160"/>
        <v>0</v>
      </c>
      <c r="AC230" s="16">
        <f t="shared" si="160"/>
        <v>1983.9382794230771</v>
      </c>
      <c r="AD230" s="16">
        <f t="shared" si="160"/>
        <v>6012.5205940384621</v>
      </c>
      <c r="AE230" s="16">
        <f t="shared" si="160"/>
        <v>12146.452699615387</v>
      </c>
      <c r="AF230" s="16">
        <f t="shared" si="160"/>
        <v>20446.44035192308</v>
      </c>
      <c r="AG230" s="16">
        <f t="shared" ref="AG230:BS230" si="161">SUM(U189:AG189)/13</f>
        <v>30973.189306730772</v>
      </c>
      <c r="AH230" s="16">
        <f t="shared" si="161"/>
        <v>43787.405319807694</v>
      </c>
      <c r="AI230" s="16">
        <f t="shared" si="161"/>
        <v>58949.794146923079</v>
      </c>
      <c r="AJ230" s="3">
        <f t="shared" si="161"/>
        <v>76521.056859230768</v>
      </c>
      <c r="AK230" s="3">
        <f t="shared" si="161"/>
        <v>96563.503525961554</v>
      </c>
      <c r="AL230" s="3">
        <f t="shared" si="161"/>
        <v>119139.44421634615</v>
      </c>
      <c r="AM230" s="3">
        <f t="shared" si="161"/>
        <v>144311.18899961538</v>
      </c>
      <c r="AN230" s="3">
        <f t="shared" si="161"/>
        <v>172141.04794499997</v>
      </c>
      <c r="AO230" s="3">
        <f t="shared" si="161"/>
        <v>202691.32861211538</v>
      </c>
      <c r="AP230" s="3">
        <f t="shared" si="161"/>
        <v>233978.09272153847</v>
      </c>
      <c r="AQ230" s="3">
        <f t="shared" si="161"/>
        <v>265940.63451749994</v>
      </c>
      <c r="AR230" s="3">
        <f t="shared" si="161"/>
        <v>298518.24824423075</v>
      </c>
      <c r="AS230" s="3">
        <f t="shared" si="161"/>
        <v>331650.22814596159</v>
      </c>
      <c r="AT230" s="3">
        <f t="shared" si="161"/>
        <v>365275.86846692307</v>
      </c>
      <c r="AU230" s="3">
        <f t="shared" si="161"/>
        <v>399334.46345134609</v>
      </c>
      <c r="AV230" s="3">
        <f t="shared" si="161"/>
        <v>433765.30734346149</v>
      </c>
      <c r="AW230" s="3">
        <f t="shared" si="161"/>
        <v>468507.69907211524</v>
      </c>
      <c r="AX230" s="3">
        <f t="shared" si="161"/>
        <v>503499.32856807683</v>
      </c>
      <c r="AY230" s="3">
        <f t="shared" si="161"/>
        <v>538677.88576211524</v>
      </c>
      <c r="AZ230" s="3">
        <f t="shared" si="161"/>
        <v>573981.06058499985</v>
      </c>
      <c r="BA230" s="3">
        <f t="shared" si="161"/>
        <v>609346.54296749993</v>
      </c>
      <c r="BB230" s="3">
        <f t="shared" si="161"/>
        <v>644712.02534999989</v>
      </c>
      <c r="BC230" s="3">
        <f t="shared" si="161"/>
        <v>680077.50773249986</v>
      </c>
      <c r="BD230" s="3">
        <f t="shared" si="161"/>
        <v>715442.99011499982</v>
      </c>
      <c r="BE230" s="3">
        <f t="shared" si="161"/>
        <v>750808.4724974999</v>
      </c>
      <c r="BF230" s="3">
        <f t="shared" si="161"/>
        <v>786173.95487999974</v>
      </c>
      <c r="BG230" s="3">
        <f t="shared" si="161"/>
        <v>821539.4372624997</v>
      </c>
      <c r="BH230" s="3">
        <f t="shared" si="161"/>
        <v>856904.91964499967</v>
      </c>
      <c r="BI230" s="3">
        <f t="shared" si="161"/>
        <v>892270.40202749963</v>
      </c>
      <c r="BJ230" s="3">
        <f t="shared" si="161"/>
        <v>927635.88440999971</v>
      </c>
      <c r="BK230" s="3">
        <f t="shared" si="161"/>
        <v>963001.36679249955</v>
      </c>
      <c r="BL230" s="3">
        <f t="shared" si="161"/>
        <v>998366.84917499952</v>
      </c>
      <c r="BM230" s="3">
        <f t="shared" si="161"/>
        <v>1033732.3315574997</v>
      </c>
      <c r="BN230" s="3">
        <f t="shared" si="161"/>
        <v>1069097.8139399996</v>
      </c>
      <c r="BO230" s="3">
        <f t="shared" si="161"/>
        <v>1104463.2963224999</v>
      </c>
      <c r="BP230" s="3">
        <f t="shared" si="161"/>
        <v>1139828.7787049999</v>
      </c>
      <c r="BQ230" s="3">
        <f t="shared" si="161"/>
        <v>1175194.2610874998</v>
      </c>
      <c r="BR230" s="3">
        <f t="shared" si="161"/>
        <v>1210559.7434699999</v>
      </c>
      <c r="BS230" s="3">
        <f t="shared" si="161"/>
        <v>1245925.2258524999</v>
      </c>
    </row>
    <row r="231" spans="1:71" x14ac:dyDescent="0.35">
      <c r="A231" s="15" t="str">
        <f t="shared" si="159"/>
        <v>Standard Close</v>
      </c>
      <c r="B231" s="15" t="str">
        <f t="shared" si="159"/>
        <v>NEW-13543.10</v>
      </c>
      <c r="C231" s="15" t="str">
        <f t="shared" si="159"/>
        <v>Base Rates</v>
      </c>
      <c r="D231" s="15" t="str">
        <f t="shared" si="159"/>
        <v>ED-Distribution-Substation-Relay, Control &amp; RTU</v>
      </c>
      <c r="E231" s="15" t="str">
        <f t="shared" si="159"/>
        <v>D</v>
      </c>
      <c r="F231" s="15" t="str">
        <f t="shared" si="159"/>
        <v>NEW-13543</v>
      </c>
      <c r="G231" s="15" t="str">
        <f t="shared" si="159"/>
        <v>open</v>
      </c>
      <c r="H231" s="15" t="str">
        <f t="shared" si="159"/>
        <v>Electric Distribution Plant</v>
      </c>
      <c r="I231" s="15" t="str">
        <f t="shared" si="159"/>
        <v>Transmission Substation</v>
      </c>
      <c r="J231" s="15">
        <f t="shared" si="159"/>
        <v>202505</v>
      </c>
      <c r="K231" s="16">
        <f>SUM($K190:K190)/13</f>
        <v>0</v>
      </c>
      <c r="L231" s="16">
        <f>SUM($K190:L190)/13</f>
        <v>0</v>
      </c>
      <c r="M231" s="16">
        <f>SUM($K190:M190)/13</f>
        <v>0</v>
      </c>
      <c r="N231" s="16">
        <f>SUM($K190:N190)/13</f>
        <v>0</v>
      </c>
      <c r="O231" s="16">
        <f>SUM($K190:O190)/13</f>
        <v>0</v>
      </c>
      <c r="P231" s="16">
        <f>SUM($K190:P190)/13</f>
        <v>0</v>
      </c>
      <c r="Q231" s="16">
        <f>SUM($K190:Q190)/13</f>
        <v>0</v>
      </c>
      <c r="R231" s="16">
        <f>SUM($K190:R190)/13</f>
        <v>0</v>
      </c>
      <c r="S231" s="16">
        <f>SUM($K190:S190)/13</f>
        <v>0</v>
      </c>
      <c r="T231" s="16">
        <f>SUM($K190:T190)/13</f>
        <v>0</v>
      </c>
      <c r="U231" s="16">
        <f>SUM($K190:U190)/13</f>
        <v>0</v>
      </c>
      <c r="V231" s="16">
        <f>SUM($K190:V190)/13</f>
        <v>0</v>
      </c>
      <c r="W231" s="16">
        <f t="shared" ref="W231:BS236" si="162">SUM(K190:W190)/13</f>
        <v>0</v>
      </c>
      <c r="X231" s="16">
        <f t="shared" si="162"/>
        <v>0</v>
      </c>
      <c r="Y231" s="16">
        <f t="shared" si="162"/>
        <v>0</v>
      </c>
      <c r="Z231" s="16">
        <f t="shared" si="162"/>
        <v>0</v>
      </c>
      <c r="AA231" s="16">
        <f t="shared" si="162"/>
        <v>0</v>
      </c>
      <c r="AB231" s="16">
        <f t="shared" si="162"/>
        <v>0</v>
      </c>
      <c r="AC231" s="16">
        <f t="shared" si="162"/>
        <v>593.00283128205126</v>
      </c>
      <c r="AD231" s="16">
        <f t="shared" si="162"/>
        <v>1786.3387707692309</v>
      </c>
      <c r="AE231" s="16">
        <f t="shared" si="162"/>
        <v>3587.3380953846154</v>
      </c>
      <c r="AF231" s="16">
        <f t="shared" si="162"/>
        <v>6003.3310820512816</v>
      </c>
      <c r="AG231" s="16">
        <f t="shared" si="162"/>
        <v>9041.6480076923071</v>
      </c>
      <c r="AH231" s="16">
        <f t="shared" si="162"/>
        <v>12709.61914923077</v>
      </c>
      <c r="AI231" s="16">
        <f t="shared" si="162"/>
        <v>17014.574783589745</v>
      </c>
      <c r="AJ231" s="3">
        <f t="shared" si="162"/>
        <v>21963.845187692306</v>
      </c>
      <c r="AK231" s="3">
        <f t="shared" si="162"/>
        <v>27564.954074358975</v>
      </c>
      <c r="AL231" s="3">
        <f t="shared" si="162"/>
        <v>33825.425156410252</v>
      </c>
      <c r="AM231" s="3">
        <f t="shared" si="162"/>
        <v>40752.782146666665</v>
      </c>
      <c r="AN231" s="3">
        <f t="shared" si="162"/>
        <v>48354.548757948716</v>
      </c>
      <c r="AO231" s="3">
        <f t="shared" si="162"/>
        <v>56638.248703076919</v>
      </c>
      <c r="AP231" s="3">
        <f t="shared" si="162"/>
        <v>65010.879150769237</v>
      </c>
      <c r="AQ231" s="3">
        <f t="shared" si="162"/>
        <v>73465.109824102547</v>
      </c>
      <c r="AR231" s="3">
        <f t="shared" si="162"/>
        <v>81993.610446153834</v>
      </c>
      <c r="AS231" s="3">
        <f t="shared" si="162"/>
        <v>90589.050739999991</v>
      </c>
      <c r="AT231" s="3">
        <f t="shared" si="162"/>
        <v>99244.100428717924</v>
      </c>
      <c r="AU231" s="3">
        <f t="shared" si="162"/>
        <v>107951.42923538462</v>
      </c>
      <c r="AV231" s="3">
        <f t="shared" si="162"/>
        <v>116703.70688307691</v>
      </c>
      <c r="AW231" s="3">
        <f t="shared" si="162"/>
        <v>125493.60309487178</v>
      </c>
      <c r="AX231" s="3">
        <f t="shared" si="162"/>
        <v>134313.59415794868</v>
      </c>
      <c r="AY231" s="3">
        <f t="shared" si="162"/>
        <v>143156.15635948715</v>
      </c>
      <c r="AZ231" s="3">
        <f t="shared" si="162"/>
        <v>152013.76598666667</v>
      </c>
      <c r="BA231" s="3">
        <f t="shared" si="162"/>
        <v>160878.89932666667</v>
      </c>
      <c r="BB231" s="3">
        <f t="shared" si="162"/>
        <v>169744.03266666664</v>
      </c>
      <c r="BC231" s="3">
        <f t="shared" si="162"/>
        <v>178609.16600666664</v>
      </c>
      <c r="BD231" s="3">
        <f t="shared" si="162"/>
        <v>187474.29934666664</v>
      </c>
      <c r="BE231" s="3">
        <f t="shared" si="162"/>
        <v>196339.43268666664</v>
      </c>
      <c r="BF231" s="3">
        <f t="shared" si="162"/>
        <v>205204.5660266667</v>
      </c>
      <c r="BG231" s="3">
        <f t="shared" si="162"/>
        <v>214069.69936666667</v>
      </c>
      <c r="BH231" s="3">
        <f t="shared" si="162"/>
        <v>222934.83270666667</v>
      </c>
      <c r="BI231" s="3">
        <f t="shared" si="162"/>
        <v>231799.96604666667</v>
      </c>
      <c r="BJ231" s="3">
        <f t="shared" si="162"/>
        <v>240665.09938666664</v>
      </c>
      <c r="BK231" s="3">
        <f t="shared" si="162"/>
        <v>249530.23272666664</v>
      </c>
      <c r="BL231" s="3">
        <f t="shared" si="162"/>
        <v>258395.36606666667</v>
      </c>
      <c r="BM231" s="3">
        <f t="shared" si="162"/>
        <v>267260.49940666661</v>
      </c>
      <c r="BN231" s="3">
        <f t="shared" si="162"/>
        <v>276125.63274666667</v>
      </c>
      <c r="BO231" s="3">
        <f t="shared" si="162"/>
        <v>284990.76608666667</v>
      </c>
      <c r="BP231" s="3">
        <f t="shared" si="162"/>
        <v>293855.89942666667</v>
      </c>
      <c r="BQ231" s="3">
        <f t="shared" si="162"/>
        <v>302721.03276666667</v>
      </c>
      <c r="BR231" s="3">
        <f t="shared" si="162"/>
        <v>311586.16610666667</v>
      </c>
      <c r="BS231" s="3">
        <f t="shared" si="162"/>
        <v>320451.29944666667</v>
      </c>
    </row>
    <row r="232" spans="1:71" x14ac:dyDescent="0.35">
      <c r="A232" s="15" t="str">
        <f t="shared" si="159"/>
        <v>Standard Close</v>
      </c>
      <c r="B232" s="15" t="str">
        <f t="shared" si="159"/>
        <v>NEW-13543.11</v>
      </c>
      <c r="C232" s="15" t="str">
        <f t="shared" si="159"/>
        <v>Base Rates</v>
      </c>
      <c r="D232" s="15" t="str">
        <f t="shared" si="159"/>
        <v>ED-Distribution-Substation-Relay, Control &amp; RTU</v>
      </c>
      <c r="E232" s="15" t="str">
        <f t="shared" si="159"/>
        <v>D</v>
      </c>
      <c r="F232" s="15" t="str">
        <f t="shared" si="159"/>
        <v>NEW-13543</v>
      </c>
      <c r="G232" s="15" t="str">
        <f t="shared" si="159"/>
        <v>open</v>
      </c>
      <c r="H232" s="15" t="str">
        <f t="shared" si="159"/>
        <v>Electric Distribution Plant</v>
      </c>
      <c r="I232" s="15" t="str">
        <f t="shared" si="159"/>
        <v>Distribution Substation</v>
      </c>
      <c r="J232" s="15">
        <f t="shared" si="159"/>
        <v>202505</v>
      </c>
      <c r="K232" s="16">
        <f>SUM($K191:K191)/13</f>
        <v>0</v>
      </c>
      <c r="L232" s="16">
        <f>SUM($K191:L191)/13</f>
        <v>0</v>
      </c>
      <c r="M232" s="16">
        <f>SUM($K191:M191)/13</f>
        <v>0</v>
      </c>
      <c r="N232" s="16">
        <f>SUM($K191:N191)/13</f>
        <v>0</v>
      </c>
      <c r="O232" s="16">
        <f>SUM($K191:O191)/13</f>
        <v>0</v>
      </c>
      <c r="P232" s="16">
        <f>SUM($K191:P191)/13</f>
        <v>0</v>
      </c>
      <c r="Q232" s="16">
        <f>SUM($K191:Q191)/13</f>
        <v>0</v>
      </c>
      <c r="R232" s="16">
        <f>SUM($K191:R191)/13</f>
        <v>0</v>
      </c>
      <c r="S232" s="16">
        <f>SUM($K191:S191)/13</f>
        <v>0</v>
      </c>
      <c r="T232" s="16">
        <f>SUM($K191:T191)/13</f>
        <v>0</v>
      </c>
      <c r="U232" s="16">
        <f>SUM($K191:U191)/13</f>
        <v>0</v>
      </c>
      <c r="V232" s="16">
        <f>SUM($K191:V191)/13</f>
        <v>0</v>
      </c>
      <c r="W232" s="16">
        <f t="shared" si="162"/>
        <v>0</v>
      </c>
      <c r="X232" s="16">
        <f t="shared" si="162"/>
        <v>0</v>
      </c>
      <c r="Y232" s="16">
        <f t="shared" si="162"/>
        <v>0</v>
      </c>
      <c r="Z232" s="16">
        <f t="shared" si="162"/>
        <v>0</v>
      </c>
      <c r="AA232" s="16">
        <f t="shared" si="162"/>
        <v>0</v>
      </c>
      <c r="AB232" s="16">
        <f t="shared" si="162"/>
        <v>0</v>
      </c>
      <c r="AC232" s="16">
        <f t="shared" si="162"/>
        <v>121.59319887179487</v>
      </c>
      <c r="AD232" s="16">
        <f t="shared" si="162"/>
        <v>366.24522738461536</v>
      </c>
      <c r="AE232" s="16">
        <f t="shared" si="162"/>
        <v>735.42171630769235</v>
      </c>
      <c r="AF232" s="16">
        <f t="shared" si="162"/>
        <v>1230.5882964102564</v>
      </c>
      <c r="AG232" s="16">
        <f t="shared" si="162"/>
        <v>1853.2105984615382</v>
      </c>
      <c r="AH232" s="16">
        <f t="shared" si="162"/>
        <v>2604.7542532307684</v>
      </c>
      <c r="AI232" s="16">
        <f t="shared" si="162"/>
        <v>3486.6848914871784</v>
      </c>
      <c r="AJ232" s="3">
        <f t="shared" si="162"/>
        <v>4500.4681439999986</v>
      </c>
      <c r="AK232" s="3">
        <f t="shared" si="162"/>
        <v>5647.6088005128195</v>
      </c>
      <c r="AL232" s="3">
        <f t="shared" si="162"/>
        <v>6929.6116507692295</v>
      </c>
      <c r="AM232" s="3">
        <f t="shared" si="162"/>
        <v>8347.9814845128185</v>
      </c>
      <c r="AN232" s="3">
        <f t="shared" si="162"/>
        <v>9904.223091487178</v>
      </c>
      <c r="AO232" s="3">
        <f t="shared" si="162"/>
        <v>11599.841261435895</v>
      </c>
      <c r="AP232" s="3">
        <f t="shared" si="162"/>
        <v>13313.242795487176</v>
      </c>
      <c r="AQ232" s="3">
        <f t="shared" si="162"/>
        <v>15042.962062871791</v>
      </c>
      <c r="AR232" s="3">
        <f t="shared" si="162"/>
        <v>16787.533432820506</v>
      </c>
      <c r="AS232" s="3">
        <f t="shared" si="162"/>
        <v>18545.491274564098</v>
      </c>
      <c r="AT232" s="3">
        <f t="shared" si="162"/>
        <v>20315.369957333329</v>
      </c>
      <c r="AU232" s="3">
        <f t="shared" si="162"/>
        <v>22095.703850358965</v>
      </c>
      <c r="AV232" s="3">
        <f t="shared" si="162"/>
        <v>23885.027322871789</v>
      </c>
      <c r="AW232" s="3">
        <f t="shared" si="162"/>
        <v>25681.874744102555</v>
      </c>
      <c r="AX232" s="3">
        <f t="shared" si="162"/>
        <v>27484.741324307684</v>
      </c>
      <c r="AY232" s="3">
        <f t="shared" si="162"/>
        <v>29292.122273743586</v>
      </c>
      <c r="AZ232" s="3">
        <f t="shared" si="162"/>
        <v>31102.512802666661</v>
      </c>
      <c r="BA232" s="3">
        <f t="shared" si="162"/>
        <v>32914.408121333334</v>
      </c>
      <c r="BB232" s="3">
        <f t="shared" si="162"/>
        <v>34726.303439999996</v>
      </c>
      <c r="BC232" s="3">
        <f t="shared" si="162"/>
        <v>36538.198758666666</v>
      </c>
      <c r="BD232" s="3">
        <f t="shared" si="162"/>
        <v>38350.094077333335</v>
      </c>
      <c r="BE232" s="3">
        <f t="shared" si="162"/>
        <v>40161.989396000004</v>
      </c>
      <c r="BF232" s="3">
        <f t="shared" si="162"/>
        <v>41973.884714666674</v>
      </c>
      <c r="BG232" s="3">
        <f t="shared" si="162"/>
        <v>43785.780033333351</v>
      </c>
      <c r="BH232" s="3">
        <f t="shared" si="162"/>
        <v>45597.67535200002</v>
      </c>
      <c r="BI232" s="3">
        <f t="shared" si="162"/>
        <v>47409.570670666675</v>
      </c>
      <c r="BJ232" s="3">
        <f t="shared" si="162"/>
        <v>49221.465989333352</v>
      </c>
      <c r="BK232" s="3">
        <f t="shared" si="162"/>
        <v>51033.361308000021</v>
      </c>
      <c r="BL232" s="3">
        <f t="shared" si="162"/>
        <v>52845.256626666691</v>
      </c>
      <c r="BM232" s="3">
        <f t="shared" si="162"/>
        <v>54657.151945333353</v>
      </c>
      <c r="BN232" s="3">
        <f t="shared" si="162"/>
        <v>56469.047264000037</v>
      </c>
      <c r="BO232" s="3">
        <f t="shared" si="162"/>
        <v>58280.942582666692</v>
      </c>
      <c r="BP232" s="3">
        <f t="shared" si="162"/>
        <v>60092.837901333362</v>
      </c>
      <c r="BQ232" s="3">
        <f t="shared" si="162"/>
        <v>61904.733220000038</v>
      </c>
      <c r="BR232" s="3">
        <f t="shared" si="162"/>
        <v>63716.628538666693</v>
      </c>
      <c r="BS232" s="3">
        <f t="shared" si="162"/>
        <v>65528.523857333355</v>
      </c>
    </row>
    <row r="233" spans="1:71" x14ac:dyDescent="0.35">
      <c r="A233" s="15" t="str">
        <f t="shared" si="159"/>
        <v>Standard Close</v>
      </c>
      <c r="B233" s="15" t="str">
        <f t="shared" si="159"/>
        <v>NEW-13543.12</v>
      </c>
      <c r="C233" s="15" t="str">
        <f t="shared" si="159"/>
        <v>Base Rates</v>
      </c>
      <c r="D233" s="15" t="str">
        <f t="shared" si="159"/>
        <v>ELECTRIC DELIVERY</v>
      </c>
      <c r="E233" s="15" t="str">
        <f t="shared" si="159"/>
        <v>T</v>
      </c>
      <c r="F233" s="15" t="str">
        <f t="shared" si="159"/>
        <v>NEW-13543</v>
      </c>
      <c r="G233" s="15" t="str">
        <f t="shared" si="159"/>
        <v>open</v>
      </c>
      <c r="H233" s="15" t="str">
        <f t="shared" si="159"/>
        <v>Electric Transmission Plant</v>
      </c>
      <c r="I233" s="15" t="str">
        <f t="shared" si="159"/>
        <v>Transmission Lines</v>
      </c>
      <c r="J233" s="15">
        <f t="shared" si="159"/>
        <v>202605</v>
      </c>
      <c r="K233" s="16">
        <f>SUM($K192:K192)/13</f>
        <v>0</v>
      </c>
      <c r="L233" s="16">
        <f>SUM($K192:L192)/13</f>
        <v>0</v>
      </c>
      <c r="M233" s="16">
        <f>SUM($K192:M192)/13</f>
        <v>0</v>
      </c>
      <c r="N233" s="16">
        <f>SUM($K192:N192)/13</f>
        <v>0</v>
      </c>
      <c r="O233" s="16">
        <f>SUM($K192:O192)/13</f>
        <v>0</v>
      </c>
      <c r="P233" s="16">
        <f>SUM($K192:P192)/13</f>
        <v>0</v>
      </c>
      <c r="Q233" s="16">
        <f>SUM($K192:Q192)/13</f>
        <v>0</v>
      </c>
      <c r="R233" s="16">
        <f>SUM($K192:R192)/13</f>
        <v>0</v>
      </c>
      <c r="S233" s="16">
        <f>SUM($K192:S192)/13</f>
        <v>0</v>
      </c>
      <c r="T233" s="16">
        <f>SUM($K192:T192)/13</f>
        <v>0</v>
      </c>
      <c r="U233" s="16">
        <f>SUM($K192:U192)/13</f>
        <v>0</v>
      </c>
      <c r="V233" s="16">
        <f>SUM($K192:V192)/13</f>
        <v>0</v>
      </c>
      <c r="W233" s="16">
        <f t="shared" si="162"/>
        <v>0</v>
      </c>
      <c r="X233" s="16">
        <f t="shared" si="162"/>
        <v>0</v>
      </c>
      <c r="Y233" s="16">
        <f t="shared" si="162"/>
        <v>0</v>
      </c>
      <c r="Z233" s="16">
        <f t="shared" si="162"/>
        <v>0</v>
      </c>
      <c r="AA233" s="16">
        <f t="shared" si="162"/>
        <v>0</v>
      </c>
      <c r="AB233" s="16">
        <f t="shared" si="162"/>
        <v>0</v>
      </c>
      <c r="AC233" s="16">
        <f t="shared" si="162"/>
        <v>0</v>
      </c>
      <c r="AD233" s="16">
        <f t="shared" si="162"/>
        <v>0</v>
      </c>
      <c r="AE233" s="16">
        <f t="shared" si="162"/>
        <v>0</v>
      </c>
      <c r="AF233" s="16">
        <f t="shared" si="162"/>
        <v>0</v>
      </c>
      <c r="AG233" s="16">
        <f t="shared" si="162"/>
        <v>0</v>
      </c>
      <c r="AH233" s="16">
        <f t="shared" si="162"/>
        <v>0</v>
      </c>
      <c r="AI233" s="16">
        <f t="shared" si="162"/>
        <v>0</v>
      </c>
      <c r="AJ233" s="3">
        <f t="shared" si="162"/>
        <v>0</v>
      </c>
      <c r="AK233" s="3">
        <f t="shared" si="162"/>
        <v>0</v>
      </c>
      <c r="AL233" s="3">
        <f t="shared" si="162"/>
        <v>0</v>
      </c>
      <c r="AM233" s="3">
        <f t="shared" si="162"/>
        <v>0</v>
      </c>
      <c r="AN233" s="3">
        <f t="shared" si="162"/>
        <v>0</v>
      </c>
      <c r="AO233" s="3">
        <f t="shared" si="162"/>
        <v>64.283843250000004</v>
      </c>
      <c r="AP233" s="3">
        <f t="shared" si="162"/>
        <v>192.85152975000003</v>
      </c>
      <c r="AQ233" s="3">
        <f t="shared" si="162"/>
        <v>385.70305950000005</v>
      </c>
      <c r="AR233" s="3">
        <f t="shared" si="162"/>
        <v>642.83843250000007</v>
      </c>
      <c r="AS233" s="3">
        <f t="shared" si="162"/>
        <v>964.25764875000016</v>
      </c>
      <c r="AT233" s="3">
        <f t="shared" si="162"/>
        <v>1349.9607082500002</v>
      </c>
      <c r="AU233" s="3">
        <f t="shared" si="162"/>
        <v>1799.9476110000001</v>
      </c>
      <c r="AV233" s="3">
        <f t="shared" si="162"/>
        <v>2314.2183570000002</v>
      </c>
      <c r="AW233" s="3">
        <f t="shared" si="162"/>
        <v>2892.7729462500001</v>
      </c>
      <c r="AX233" s="3">
        <f t="shared" si="162"/>
        <v>3535.6113787500003</v>
      </c>
      <c r="AY233" s="3">
        <f t="shared" si="162"/>
        <v>4242.7336545000007</v>
      </c>
      <c r="AZ233" s="3">
        <f t="shared" si="162"/>
        <v>5014.139773500001</v>
      </c>
      <c r="BA233" s="3">
        <f t="shared" si="162"/>
        <v>5849.8297357500014</v>
      </c>
      <c r="BB233" s="3">
        <f t="shared" si="162"/>
        <v>6685.5196980000019</v>
      </c>
      <c r="BC233" s="3">
        <f t="shared" si="162"/>
        <v>7521.2096602500033</v>
      </c>
      <c r="BD233" s="3">
        <f t="shared" si="162"/>
        <v>8356.8996225000028</v>
      </c>
      <c r="BE233" s="3">
        <f t="shared" si="162"/>
        <v>9192.5895847500033</v>
      </c>
      <c r="BF233" s="3">
        <f t="shared" si="162"/>
        <v>10028.279547000002</v>
      </c>
      <c r="BG233" s="3">
        <f t="shared" si="162"/>
        <v>10863.969509250002</v>
      </c>
      <c r="BH233" s="3">
        <f t="shared" si="162"/>
        <v>11699.659471500005</v>
      </c>
      <c r="BI233" s="3">
        <f t="shared" si="162"/>
        <v>12535.349433750005</v>
      </c>
      <c r="BJ233" s="3">
        <f t="shared" si="162"/>
        <v>13371.039396000006</v>
      </c>
      <c r="BK233" s="3">
        <f t="shared" si="162"/>
        <v>14206.729358250004</v>
      </c>
      <c r="BL233" s="3">
        <f t="shared" si="162"/>
        <v>15042.419320500003</v>
      </c>
      <c r="BM233" s="3">
        <f t="shared" si="162"/>
        <v>15878.109282750005</v>
      </c>
      <c r="BN233" s="3">
        <f t="shared" si="162"/>
        <v>16713.799245000006</v>
      </c>
      <c r="BO233" s="3">
        <f t="shared" si="162"/>
        <v>17549.489207250001</v>
      </c>
      <c r="BP233" s="3">
        <f t="shared" si="162"/>
        <v>18385.179169500003</v>
      </c>
      <c r="BQ233" s="3">
        <f t="shared" si="162"/>
        <v>19220.869131750002</v>
      </c>
      <c r="BR233" s="3">
        <f t="shared" si="162"/>
        <v>20056.559094</v>
      </c>
      <c r="BS233" s="3">
        <f t="shared" si="162"/>
        <v>20892.249056249999</v>
      </c>
    </row>
    <row r="234" spans="1:71" x14ac:dyDescent="0.35">
      <c r="A234" s="15" t="str">
        <f t="shared" si="159"/>
        <v>Standard Close</v>
      </c>
      <c r="B234" s="15" t="str">
        <f t="shared" si="159"/>
        <v>NEW-13543.13</v>
      </c>
      <c r="C234" s="15" t="str">
        <f t="shared" si="159"/>
        <v>Base Rates</v>
      </c>
      <c r="D234" s="15" t="str">
        <f t="shared" si="159"/>
        <v>ELECTRIC DELIVERY</v>
      </c>
      <c r="E234" s="15" t="str">
        <f t="shared" si="159"/>
        <v>T</v>
      </c>
      <c r="F234" s="15" t="str">
        <f t="shared" si="159"/>
        <v>NEW-13543</v>
      </c>
      <c r="G234" s="15" t="str">
        <f t="shared" si="159"/>
        <v>open</v>
      </c>
      <c r="H234" s="15" t="str">
        <f t="shared" si="159"/>
        <v>Electric Transmission Plant</v>
      </c>
      <c r="I234" s="15" t="str">
        <f t="shared" si="159"/>
        <v>Transmission Lines</v>
      </c>
      <c r="J234" s="15">
        <f t="shared" si="159"/>
        <v>202605</v>
      </c>
      <c r="K234" s="16">
        <f>SUM($K193:K193)/13</f>
        <v>0</v>
      </c>
      <c r="L234" s="16">
        <f>SUM($K193:L193)/13</f>
        <v>0</v>
      </c>
      <c r="M234" s="16">
        <f>SUM($K193:M193)/13</f>
        <v>0</v>
      </c>
      <c r="N234" s="16">
        <f>SUM($K193:N193)/13</f>
        <v>0</v>
      </c>
      <c r="O234" s="16">
        <f>SUM($K193:O193)/13</f>
        <v>0</v>
      </c>
      <c r="P234" s="16">
        <f>SUM($K193:P193)/13</f>
        <v>0</v>
      </c>
      <c r="Q234" s="16">
        <f>SUM($K193:Q193)/13</f>
        <v>0</v>
      </c>
      <c r="R234" s="16">
        <f>SUM($K193:R193)/13</f>
        <v>0</v>
      </c>
      <c r="S234" s="16">
        <f>SUM($K193:S193)/13</f>
        <v>0</v>
      </c>
      <c r="T234" s="16">
        <f>SUM($K193:T193)/13</f>
        <v>0</v>
      </c>
      <c r="U234" s="16">
        <f>SUM($K193:U193)/13</f>
        <v>0</v>
      </c>
      <c r="V234" s="16">
        <f>SUM($K193:V193)/13</f>
        <v>0</v>
      </c>
      <c r="W234" s="16">
        <f t="shared" si="162"/>
        <v>0</v>
      </c>
      <c r="X234" s="16">
        <f t="shared" si="162"/>
        <v>0</v>
      </c>
      <c r="Y234" s="16">
        <f t="shared" si="162"/>
        <v>0</v>
      </c>
      <c r="Z234" s="16">
        <f t="shared" si="162"/>
        <v>0</v>
      </c>
      <c r="AA234" s="16">
        <f t="shared" si="162"/>
        <v>0</v>
      </c>
      <c r="AB234" s="16">
        <f t="shared" si="162"/>
        <v>0</v>
      </c>
      <c r="AC234" s="16">
        <f t="shared" si="162"/>
        <v>0</v>
      </c>
      <c r="AD234" s="16">
        <f t="shared" si="162"/>
        <v>0</v>
      </c>
      <c r="AE234" s="16">
        <f t="shared" si="162"/>
        <v>0</v>
      </c>
      <c r="AF234" s="16">
        <f t="shared" si="162"/>
        <v>0</v>
      </c>
      <c r="AG234" s="16">
        <f t="shared" si="162"/>
        <v>0</v>
      </c>
      <c r="AH234" s="16">
        <f t="shared" si="162"/>
        <v>0</v>
      </c>
      <c r="AI234" s="16">
        <f t="shared" si="162"/>
        <v>0</v>
      </c>
      <c r="AJ234" s="3">
        <f t="shared" si="162"/>
        <v>0</v>
      </c>
      <c r="AK234" s="3">
        <f t="shared" si="162"/>
        <v>0</v>
      </c>
      <c r="AL234" s="3">
        <f t="shared" si="162"/>
        <v>0</v>
      </c>
      <c r="AM234" s="3">
        <f t="shared" si="162"/>
        <v>0</v>
      </c>
      <c r="AN234" s="3">
        <f t="shared" si="162"/>
        <v>0</v>
      </c>
      <c r="AO234" s="3">
        <f t="shared" si="162"/>
        <v>64.283843250000004</v>
      </c>
      <c r="AP234" s="3">
        <f t="shared" si="162"/>
        <v>192.85152975000003</v>
      </c>
      <c r="AQ234" s="3">
        <f t="shared" si="162"/>
        <v>385.70305950000005</v>
      </c>
      <c r="AR234" s="3">
        <f t="shared" si="162"/>
        <v>642.83843250000007</v>
      </c>
      <c r="AS234" s="3">
        <f t="shared" si="162"/>
        <v>964.25764875000016</v>
      </c>
      <c r="AT234" s="3">
        <f t="shared" si="162"/>
        <v>1349.9607082500002</v>
      </c>
      <c r="AU234" s="3">
        <f t="shared" si="162"/>
        <v>1799.9476110000001</v>
      </c>
      <c r="AV234" s="3">
        <f t="shared" si="162"/>
        <v>2314.2183570000002</v>
      </c>
      <c r="AW234" s="3">
        <f t="shared" si="162"/>
        <v>2892.7729462500001</v>
      </c>
      <c r="AX234" s="3">
        <f t="shared" si="162"/>
        <v>3535.6113787500003</v>
      </c>
      <c r="AY234" s="3">
        <f t="shared" si="162"/>
        <v>4242.7336545000007</v>
      </c>
      <c r="AZ234" s="3">
        <f t="shared" si="162"/>
        <v>5014.139773500001</v>
      </c>
      <c r="BA234" s="3">
        <f t="shared" si="162"/>
        <v>5849.8297357500014</v>
      </c>
      <c r="BB234" s="3">
        <f t="shared" si="162"/>
        <v>6685.5196980000019</v>
      </c>
      <c r="BC234" s="3">
        <f t="shared" si="162"/>
        <v>7521.2096602500033</v>
      </c>
      <c r="BD234" s="3">
        <f t="shared" si="162"/>
        <v>8356.8996225000028</v>
      </c>
      <c r="BE234" s="3">
        <f t="shared" si="162"/>
        <v>9192.5895847500033</v>
      </c>
      <c r="BF234" s="3">
        <f t="shared" si="162"/>
        <v>10028.279547000002</v>
      </c>
      <c r="BG234" s="3">
        <f t="shared" si="162"/>
        <v>10863.969509250002</v>
      </c>
      <c r="BH234" s="3">
        <f t="shared" si="162"/>
        <v>11699.659471500005</v>
      </c>
      <c r="BI234" s="3">
        <f t="shared" si="162"/>
        <v>12535.349433750005</v>
      </c>
      <c r="BJ234" s="3">
        <f t="shared" si="162"/>
        <v>13371.039396000006</v>
      </c>
      <c r="BK234" s="3">
        <f t="shared" si="162"/>
        <v>14206.729358250004</v>
      </c>
      <c r="BL234" s="3">
        <f t="shared" si="162"/>
        <v>15042.419320500003</v>
      </c>
      <c r="BM234" s="3">
        <f t="shared" si="162"/>
        <v>15878.109282750005</v>
      </c>
      <c r="BN234" s="3">
        <f t="shared" si="162"/>
        <v>16713.799245000006</v>
      </c>
      <c r="BO234" s="3">
        <f t="shared" si="162"/>
        <v>17549.489207250001</v>
      </c>
      <c r="BP234" s="3">
        <f t="shared" si="162"/>
        <v>18385.179169500003</v>
      </c>
      <c r="BQ234" s="3">
        <f t="shared" si="162"/>
        <v>19220.869131750002</v>
      </c>
      <c r="BR234" s="3">
        <f t="shared" si="162"/>
        <v>20056.559094</v>
      </c>
      <c r="BS234" s="3">
        <f t="shared" si="162"/>
        <v>20892.249056249999</v>
      </c>
    </row>
    <row r="235" spans="1:71" x14ac:dyDescent="0.35">
      <c r="A235" s="15" t="str">
        <f t="shared" si="159"/>
        <v>Standard Close</v>
      </c>
      <c r="B235" s="15" t="str">
        <f t="shared" si="159"/>
        <v>NEW-13543.14</v>
      </c>
      <c r="C235" s="15" t="str">
        <f t="shared" si="159"/>
        <v>Base Rates</v>
      </c>
      <c r="D235" s="15" t="str">
        <f t="shared" si="159"/>
        <v>ELECTRIC DELIVERY</v>
      </c>
      <c r="E235" s="15" t="str">
        <f t="shared" si="159"/>
        <v>T</v>
      </c>
      <c r="F235" s="15" t="str">
        <f t="shared" si="159"/>
        <v>NEW-13543</v>
      </c>
      <c r="G235" s="15" t="str">
        <f t="shared" si="159"/>
        <v>open</v>
      </c>
      <c r="H235" s="15" t="str">
        <f t="shared" si="159"/>
        <v>Electric Transmission Plant</v>
      </c>
      <c r="I235" s="15" t="str">
        <f t="shared" si="159"/>
        <v>Transmission Lines</v>
      </c>
      <c r="J235" s="15">
        <f t="shared" si="159"/>
        <v>202605</v>
      </c>
      <c r="K235" s="16">
        <f>SUM($K194:K194)/13</f>
        <v>0</v>
      </c>
      <c r="L235" s="16">
        <f>SUM($K194:L194)/13</f>
        <v>0</v>
      </c>
      <c r="M235" s="16">
        <f>SUM($K194:M194)/13</f>
        <v>0</v>
      </c>
      <c r="N235" s="16">
        <f>SUM($K194:N194)/13</f>
        <v>0</v>
      </c>
      <c r="O235" s="16">
        <f>SUM($K194:O194)/13</f>
        <v>0</v>
      </c>
      <c r="P235" s="16">
        <f>SUM($K194:P194)/13</f>
        <v>0</v>
      </c>
      <c r="Q235" s="16">
        <f>SUM($K194:Q194)/13</f>
        <v>0</v>
      </c>
      <c r="R235" s="16">
        <f>SUM($K194:R194)/13</f>
        <v>0</v>
      </c>
      <c r="S235" s="16">
        <f>SUM($K194:S194)/13</f>
        <v>0</v>
      </c>
      <c r="T235" s="16">
        <f>SUM($K194:T194)/13</f>
        <v>0</v>
      </c>
      <c r="U235" s="16">
        <f>SUM($K194:U194)/13</f>
        <v>0</v>
      </c>
      <c r="V235" s="16">
        <f>SUM($K194:V194)/13</f>
        <v>0</v>
      </c>
      <c r="W235" s="16">
        <f t="shared" si="162"/>
        <v>0</v>
      </c>
      <c r="X235" s="16">
        <f t="shared" si="162"/>
        <v>0</v>
      </c>
      <c r="Y235" s="16">
        <f t="shared" si="162"/>
        <v>0</v>
      </c>
      <c r="Z235" s="16">
        <f t="shared" si="162"/>
        <v>0</v>
      </c>
      <c r="AA235" s="16">
        <f t="shared" si="162"/>
        <v>0</v>
      </c>
      <c r="AB235" s="16">
        <f t="shared" si="162"/>
        <v>0</v>
      </c>
      <c r="AC235" s="16">
        <f t="shared" si="162"/>
        <v>0</v>
      </c>
      <c r="AD235" s="16">
        <f t="shared" si="162"/>
        <v>0</v>
      </c>
      <c r="AE235" s="16">
        <f t="shared" si="162"/>
        <v>0</v>
      </c>
      <c r="AF235" s="16">
        <f t="shared" si="162"/>
        <v>0</v>
      </c>
      <c r="AG235" s="16">
        <f t="shared" si="162"/>
        <v>0</v>
      </c>
      <c r="AH235" s="16">
        <f t="shared" si="162"/>
        <v>0</v>
      </c>
      <c r="AI235" s="16">
        <f t="shared" si="162"/>
        <v>0</v>
      </c>
      <c r="AJ235" s="3">
        <f t="shared" si="162"/>
        <v>0</v>
      </c>
      <c r="AK235" s="3">
        <f t="shared" si="162"/>
        <v>0</v>
      </c>
      <c r="AL235" s="3">
        <f t="shared" si="162"/>
        <v>0</v>
      </c>
      <c r="AM235" s="3">
        <f t="shared" si="162"/>
        <v>0</v>
      </c>
      <c r="AN235" s="3">
        <f t="shared" si="162"/>
        <v>0</v>
      </c>
      <c r="AO235" s="3">
        <f t="shared" si="162"/>
        <v>64.283843250000004</v>
      </c>
      <c r="AP235" s="3">
        <f t="shared" si="162"/>
        <v>192.85152975000003</v>
      </c>
      <c r="AQ235" s="3">
        <f t="shared" si="162"/>
        <v>385.70305950000005</v>
      </c>
      <c r="AR235" s="3">
        <f t="shared" si="162"/>
        <v>642.83843250000007</v>
      </c>
      <c r="AS235" s="3">
        <f t="shared" si="162"/>
        <v>964.25764875000016</v>
      </c>
      <c r="AT235" s="3">
        <f t="shared" si="162"/>
        <v>1349.9607082500002</v>
      </c>
      <c r="AU235" s="3">
        <f t="shared" si="162"/>
        <v>1799.9476110000001</v>
      </c>
      <c r="AV235" s="3">
        <f t="shared" si="162"/>
        <v>2314.2183570000002</v>
      </c>
      <c r="AW235" s="3">
        <f t="shared" si="162"/>
        <v>2892.7729462500001</v>
      </c>
      <c r="AX235" s="3">
        <f t="shared" si="162"/>
        <v>3535.6113787500003</v>
      </c>
      <c r="AY235" s="3">
        <f t="shared" si="162"/>
        <v>4242.7336545000007</v>
      </c>
      <c r="AZ235" s="3">
        <f t="shared" si="162"/>
        <v>5014.139773500001</v>
      </c>
      <c r="BA235" s="3">
        <f t="shared" si="162"/>
        <v>5849.8297357500014</v>
      </c>
      <c r="BB235" s="3">
        <f t="shared" si="162"/>
        <v>6685.5196980000019</v>
      </c>
      <c r="BC235" s="3">
        <f t="shared" si="162"/>
        <v>7521.2096602500033</v>
      </c>
      <c r="BD235" s="3">
        <f t="shared" si="162"/>
        <v>8356.8996225000028</v>
      </c>
      <c r="BE235" s="3">
        <f t="shared" si="162"/>
        <v>9192.5895847500033</v>
      </c>
      <c r="BF235" s="3">
        <f t="shared" si="162"/>
        <v>10028.279547000002</v>
      </c>
      <c r="BG235" s="3">
        <f t="shared" si="162"/>
        <v>10863.969509250002</v>
      </c>
      <c r="BH235" s="3">
        <f t="shared" si="162"/>
        <v>11699.659471500005</v>
      </c>
      <c r="BI235" s="3">
        <f t="shared" si="162"/>
        <v>12535.349433750005</v>
      </c>
      <c r="BJ235" s="3">
        <f t="shared" si="162"/>
        <v>13371.039396000006</v>
      </c>
      <c r="BK235" s="3">
        <f t="shared" si="162"/>
        <v>14206.729358250004</v>
      </c>
      <c r="BL235" s="3">
        <f t="shared" si="162"/>
        <v>15042.419320500003</v>
      </c>
      <c r="BM235" s="3">
        <f t="shared" si="162"/>
        <v>15878.109282750005</v>
      </c>
      <c r="BN235" s="3">
        <f t="shared" si="162"/>
        <v>16713.799245000006</v>
      </c>
      <c r="BO235" s="3">
        <f t="shared" si="162"/>
        <v>17549.489207250001</v>
      </c>
      <c r="BP235" s="3">
        <f t="shared" si="162"/>
        <v>18385.179169500003</v>
      </c>
      <c r="BQ235" s="3">
        <f t="shared" si="162"/>
        <v>19220.869131750002</v>
      </c>
      <c r="BR235" s="3">
        <f t="shared" si="162"/>
        <v>20056.559094</v>
      </c>
      <c r="BS235" s="3">
        <f t="shared" si="162"/>
        <v>20892.249056249999</v>
      </c>
    </row>
    <row r="236" spans="1:71" x14ac:dyDescent="0.35">
      <c r="A236" s="15" t="str">
        <f t="shared" si="159"/>
        <v>Standard Close</v>
      </c>
      <c r="B236" s="15" t="str">
        <f t="shared" si="159"/>
        <v>NEW-13543.15</v>
      </c>
      <c r="C236" s="15" t="str">
        <f t="shared" si="159"/>
        <v>Base Rates</v>
      </c>
      <c r="D236" s="15" t="str">
        <f t="shared" si="159"/>
        <v>ELECTRIC DELIVERY</v>
      </c>
      <c r="E236" s="15" t="str">
        <f t="shared" si="159"/>
        <v>T</v>
      </c>
      <c r="F236" s="15" t="str">
        <f t="shared" si="159"/>
        <v>NEW-13543</v>
      </c>
      <c r="G236" s="15" t="str">
        <f t="shared" si="159"/>
        <v>open</v>
      </c>
      <c r="H236" s="15" t="str">
        <f t="shared" si="159"/>
        <v>Electric Transmission Plant</v>
      </c>
      <c r="I236" s="15" t="str">
        <f t="shared" si="159"/>
        <v>Transmission Lines</v>
      </c>
      <c r="J236" s="15">
        <f t="shared" si="159"/>
        <v>202605</v>
      </c>
      <c r="K236" s="16">
        <f>SUM($K195:K195)/13</f>
        <v>0</v>
      </c>
      <c r="L236" s="16">
        <f>SUM($K195:L195)/13</f>
        <v>0</v>
      </c>
      <c r="M236" s="16">
        <f>SUM($K195:M195)/13</f>
        <v>0</v>
      </c>
      <c r="N236" s="16">
        <f>SUM($K195:N195)/13</f>
        <v>0</v>
      </c>
      <c r="O236" s="16">
        <f>SUM($K195:O195)/13</f>
        <v>0</v>
      </c>
      <c r="P236" s="16">
        <f>SUM($K195:P195)/13</f>
        <v>0</v>
      </c>
      <c r="Q236" s="16">
        <f>SUM($K195:Q195)/13</f>
        <v>0</v>
      </c>
      <c r="R236" s="16">
        <f>SUM($K195:R195)/13</f>
        <v>0</v>
      </c>
      <c r="S236" s="16">
        <f>SUM($K195:S195)/13</f>
        <v>0</v>
      </c>
      <c r="T236" s="16">
        <f>SUM($K195:T195)/13</f>
        <v>0</v>
      </c>
      <c r="U236" s="16">
        <f>SUM($K195:U195)/13</f>
        <v>0</v>
      </c>
      <c r="V236" s="16">
        <f>SUM($K195:V195)/13</f>
        <v>0</v>
      </c>
      <c r="W236" s="16">
        <f t="shared" si="162"/>
        <v>0</v>
      </c>
      <c r="X236" s="16">
        <f t="shared" si="162"/>
        <v>0</v>
      </c>
      <c r="Y236" s="16">
        <f t="shared" si="162"/>
        <v>0</v>
      </c>
      <c r="Z236" s="16">
        <f t="shared" si="162"/>
        <v>0</v>
      </c>
      <c r="AA236" s="16">
        <f t="shared" si="162"/>
        <v>0</v>
      </c>
      <c r="AB236" s="16">
        <f t="shared" si="162"/>
        <v>0</v>
      </c>
      <c r="AC236" s="16">
        <f t="shared" si="162"/>
        <v>0</v>
      </c>
      <c r="AD236" s="16">
        <f t="shared" si="162"/>
        <v>0</v>
      </c>
      <c r="AE236" s="16">
        <f t="shared" si="162"/>
        <v>0</v>
      </c>
      <c r="AF236" s="16">
        <f t="shared" si="162"/>
        <v>0</v>
      </c>
      <c r="AG236" s="16">
        <f t="shared" ref="AG236:BS236" si="163">SUM(U195:AG195)/13</f>
        <v>0</v>
      </c>
      <c r="AH236" s="16">
        <f t="shared" si="163"/>
        <v>0</v>
      </c>
      <c r="AI236" s="16">
        <f t="shared" si="163"/>
        <v>0</v>
      </c>
      <c r="AJ236" s="3">
        <f t="shared" si="163"/>
        <v>0</v>
      </c>
      <c r="AK236" s="3">
        <f t="shared" si="163"/>
        <v>0</v>
      </c>
      <c r="AL236" s="3">
        <f t="shared" si="163"/>
        <v>0</v>
      </c>
      <c r="AM236" s="3">
        <f t="shared" si="163"/>
        <v>0</v>
      </c>
      <c r="AN236" s="3">
        <f t="shared" si="163"/>
        <v>0</v>
      </c>
      <c r="AO236" s="3">
        <f t="shared" si="163"/>
        <v>64.283843250000004</v>
      </c>
      <c r="AP236" s="3">
        <f t="shared" si="163"/>
        <v>192.85152975000003</v>
      </c>
      <c r="AQ236" s="3">
        <f t="shared" si="163"/>
        <v>385.70305950000005</v>
      </c>
      <c r="AR236" s="3">
        <f t="shared" si="163"/>
        <v>642.83843250000007</v>
      </c>
      <c r="AS236" s="3">
        <f t="shared" si="163"/>
        <v>964.25764875000016</v>
      </c>
      <c r="AT236" s="3">
        <f t="shared" si="163"/>
        <v>1349.9607082500002</v>
      </c>
      <c r="AU236" s="3">
        <f t="shared" si="163"/>
        <v>1799.9476110000001</v>
      </c>
      <c r="AV236" s="3">
        <f t="shared" si="163"/>
        <v>2314.2183570000002</v>
      </c>
      <c r="AW236" s="3">
        <f t="shared" si="163"/>
        <v>2892.7729462500001</v>
      </c>
      <c r="AX236" s="3">
        <f t="shared" si="163"/>
        <v>3535.6113787500003</v>
      </c>
      <c r="AY236" s="3">
        <f t="shared" si="163"/>
        <v>4242.7336545000007</v>
      </c>
      <c r="AZ236" s="3">
        <f t="shared" si="163"/>
        <v>5014.139773500001</v>
      </c>
      <c r="BA236" s="3">
        <f t="shared" si="163"/>
        <v>5849.8297357500014</v>
      </c>
      <c r="BB236" s="3">
        <f t="shared" si="163"/>
        <v>6685.5196980000019</v>
      </c>
      <c r="BC236" s="3">
        <f t="shared" si="163"/>
        <v>7521.2096602500033</v>
      </c>
      <c r="BD236" s="3">
        <f t="shared" si="163"/>
        <v>8356.8996225000028</v>
      </c>
      <c r="BE236" s="3">
        <f t="shared" si="163"/>
        <v>9192.5895847500033</v>
      </c>
      <c r="BF236" s="3">
        <f t="shared" si="163"/>
        <v>10028.279547000002</v>
      </c>
      <c r="BG236" s="3">
        <f t="shared" si="163"/>
        <v>10863.969509250002</v>
      </c>
      <c r="BH236" s="3">
        <f t="shared" si="163"/>
        <v>11699.659471500005</v>
      </c>
      <c r="BI236" s="3">
        <f t="shared" si="163"/>
        <v>12535.349433750005</v>
      </c>
      <c r="BJ236" s="3">
        <f t="shared" si="163"/>
        <v>13371.039396000006</v>
      </c>
      <c r="BK236" s="3">
        <f t="shared" si="163"/>
        <v>14206.729358250004</v>
      </c>
      <c r="BL236" s="3">
        <f t="shared" si="163"/>
        <v>15042.419320500003</v>
      </c>
      <c r="BM236" s="3">
        <f t="shared" si="163"/>
        <v>15878.109282750005</v>
      </c>
      <c r="BN236" s="3">
        <f t="shared" si="163"/>
        <v>16713.799245000006</v>
      </c>
      <c r="BO236" s="3">
        <f t="shared" si="163"/>
        <v>17549.489207250001</v>
      </c>
      <c r="BP236" s="3">
        <f t="shared" si="163"/>
        <v>18385.179169500003</v>
      </c>
      <c r="BQ236" s="3">
        <f t="shared" si="163"/>
        <v>19220.869131750002</v>
      </c>
      <c r="BR236" s="3">
        <f t="shared" si="163"/>
        <v>20056.559094</v>
      </c>
      <c r="BS236" s="3">
        <f t="shared" si="163"/>
        <v>20892.249056249999</v>
      </c>
    </row>
    <row r="237" spans="1:71" x14ac:dyDescent="0.35">
      <c r="A237" s="15" t="str">
        <f t="shared" si="159"/>
        <v>Standard Close</v>
      </c>
      <c r="B237" s="15" t="str">
        <f t="shared" si="159"/>
        <v>NEW-13543.16</v>
      </c>
      <c r="C237" s="15" t="str">
        <f t="shared" si="159"/>
        <v>Base Rates</v>
      </c>
      <c r="D237" s="15" t="str">
        <f t="shared" si="159"/>
        <v>ED-Distribution-Substation-Relay, Control &amp; RTU</v>
      </c>
      <c r="E237" s="15" t="str">
        <f t="shared" si="159"/>
        <v>T</v>
      </c>
      <c r="F237" s="15" t="str">
        <f t="shared" si="159"/>
        <v>NEW-13543</v>
      </c>
      <c r="G237" s="15" t="str">
        <f t="shared" si="159"/>
        <v>open</v>
      </c>
      <c r="H237" s="15" t="str">
        <f t="shared" si="159"/>
        <v>Electric Transmission Plant</v>
      </c>
      <c r="I237" s="15" t="str">
        <f t="shared" si="159"/>
        <v>Transmission Substation</v>
      </c>
      <c r="J237" s="15">
        <f t="shared" si="159"/>
        <v>202505</v>
      </c>
      <c r="K237" s="16">
        <f>SUM($K196:K196)/13</f>
        <v>0</v>
      </c>
      <c r="L237" s="16">
        <f>SUM($K196:L196)/13</f>
        <v>0</v>
      </c>
      <c r="M237" s="16">
        <f>SUM($K196:M196)/13</f>
        <v>0</v>
      </c>
      <c r="N237" s="16">
        <f>SUM($K196:N196)/13</f>
        <v>0</v>
      </c>
      <c r="O237" s="16">
        <f>SUM($K196:O196)/13</f>
        <v>0</v>
      </c>
      <c r="P237" s="16">
        <f>SUM($K196:P196)/13</f>
        <v>0</v>
      </c>
      <c r="Q237" s="16">
        <f>SUM($K196:Q196)/13</f>
        <v>0</v>
      </c>
      <c r="R237" s="16">
        <f>SUM($K196:R196)/13</f>
        <v>0</v>
      </c>
      <c r="S237" s="16">
        <f>SUM($K196:S196)/13</f>
        <v>0</v>
      </c>
      <c r="T237" s="16">
        <f>SUM($K196:T196)/13</f>
        <v>0</v>
      </c>
      <c r="U237" s="16">
        <f>SUM($K196:U196)/13</f>
        <v>0</v>
      </c>
      <c r="V237" s="16">
        <f>SUM($K196:V196)/13</f>
        <v>0</v>
      </c>
      <c r="W237" s="16">
        <f t="shared" ref="W237:BS242" si="164">SUM(K196:W196)/13</f>
        <v>0</v>
      </c>
      <c r="X237" s="16">
        <f t="shared" si="164"/>
        <v>0</v>
      </c>
      <c r="Y237" s="16">
        <f t="shared" si="164"/>
        <v>0</v>
      </c>
      <c r="Z237" s="16">
        <f t="shared" si="164"/>
        <v>0</v>
      </c>
      <c r="AA237" s="16">
        <f t="shared" si="164"/>
        <v>0</v>
      </c>
      <c r="AB237" s="16">
        <f t="shared" si="164"/>
        <v>0</v>
      </c>
      <c r="AC237" s="16">
        <f t="shared" si="164"/>
        <v>227.03811282692303</v>
      </c>
      <c r="AD237" s="16">
        <f t="shared" si="164"/>
        <v>683.88729617307683</v>
      </c>
      <c r="AE237" s="16">
        <f t="shared" si="164"/>
        <v>1373.3205077307689</v>
      </c>
      <c r="AF237" s="16">
        <f t="shared" si="164"/>
        <v>2298.1107051923073</v>
      </c>
      <c r="AG237" s="16">
        <f t="shared" si="164"/>
        <v>3461.0308462499993</v>
      </c>
      <c r="AH237" s="16">
        <f t="shared" si="164"/>
        <v>4864.8538885961525</v>
      </c>
      <c r="AI237" s="16">
        <f t="shared" si="164"/>
        <v>6512.3527899230767</v>
      </c>
      <c r="AJ237" s="3">
        <f t="shared" si="164"/>
        <v>8406.3005079230752</v>
      </c>
      <c r="AK237" s="3">
        <f t="shared" si="164"/>
        <v>10549.543113749998</v>
      </c>
      <c r="AL237" s="3">
        <f t="shared" si="164"/>
        <v>12944.926678557689</v>
      </c>
      <c r="AM237" s="3">
        <f t="shared" si="164"/>
        <v>15595.297273499997</v>
      </c>
      <c r="AN237" s="3">
        <f t="shared" si="164"/>
        <v>18503.500969730765</v>
      </c>
      <c r="AO237" s="3">
        <f t="shared" si="164"/>
        <v>21672.383838403839</v>
      </c>
      <c r="AP237" s="3">
        <f t="shared" si="164"/>
        <v>24874.9077666923</v>
      </c>
      <c r="AQ237" s="3">
        <f t="shared" si="164"/>
        <v>28108.299796903837</v>
      </c>
      <c r="AR237" s="3">
        <f t="shared" si="164"/>
        <v>31369.786971346144</v>
      </c>
      <c r="AS237" s="3">
        <f t="shared" si="164"/>
        <v>34656.596332326917</v>
      </c>
      <c r="AT237" s="3">
        <f t="shared" si="164"/>
        <v>37965.95492215384</v>
      </c>
      <c r="AU237" s="3">
        <f t="shared" si="164"/>
        <v>41295.089783134601</v>
      </c>
      <c r="AV237" s="3">
        <f t="shared" si="164"/>
        <v>44641.227957576913</v>
      </c>
      <c r="AW237" s="3">
        <f t="shared" si="164"/>
        <v>48001.596487788447</v>
      </c>
      <c r="AX237" s="3">
        <f t="shared" si="164"/>
        <v>51373.349302615374</v>
      </c>
      <c r="AY237" s="3">
        <f t="shared" si="164"/>
        <v>54753.640330903829</v>
      </c>
      <c r="AZ237" s="3">
        <f t="shared" si="164"/>
        <v>58139.623501499991</v>
      </c>
      <c r="BA237" s="3">
        <f t="shared" si="164"/>
        <v>61528.452743249982</v>
      </c>
      <c r="BB237" s="3">
        <f t="shared" si="164"/>
        <v>64917.28198499998</v>
      </c>
      <c r="BC237" s="3">
        <f t="shared" si="164"/>
        <v>68306.111226749985</v>
      </c>
      <c r="BD237" s="3">
        <f t="shared" si="164"/>
        <v>71694.94046849999</v>
      </c>
      <c r="BE237" s="3">
        <f t="shared" si="164"/>
        <v>75083.769710249995</v>
      </c>
      <c r="BF237" s="3">
        <f t="shared" si="164"/>
        <v>78472.598952</v>
      </c>
      <c r="BG237" s="3">
        <f t="shared" si="164"/>
        <v>81861.428193750005</v>
      </c>
      <c r="BH237" s="3">
        <f t="shared" si="164"/>
        <v>85250.257435499996</v>
      </c>
      <c r="BI237" s="3">
        <f t="shared" si="164"/>
        <v>88639.086677250001</v>
      </c>
      <c r="BJ237" s="3">
        <f t="shared" si="164"/>
        <v>92027.915919000021</v>
      </c>
      <c r="BK237" s="3">
        <f t="shared" si="164"/>
        <v>95416.745160750012</v>
      </c>
      <c r="BL237" s="3">
        <f t="shared" si="164"/>
        <v>98805.574402500017</v>
      </c>
      <c r="BM237" s="3">
        <f t="shared" si="164"/>
        <v>102194.40364425004</v>
      </c>
      <c r="BN237" s="3">
        <f t="shared" si="164"/>
        <v>105583.23288600004</v>
      </c>
      <c r="BO237" s="3">
        <f t="shared" si="164"/>
        <v>108972.06212775003</v>
      </c>
      <c r="BP237" s="3">
        <f t="shared" si="164"/>
        <v>112360.89136950004</v>
      </c>
      <c r="BQ237" s="3">
        <f t="shared" si="164"/>
        <v>115749.72061125003</v>
      </c>
      <c r="BR237" s="3">
        <f t="shared" si="164"/>
        <v>119138.54985300006</v>
      </c>
      <c r="BS237" s="3">
        <f t="shared" si="164"/>
        <v>122527.37909475007</v>
      </c>
    </row>
    <row r="238" spans="1:71" x14ac:dyDescent="0.35">
      <c r="A238" s="15" t="str">
        <f t="shared" si="159"/>
        <v>Standard Close</v>
      </c>
      <c r="B238" s="15" t="str">
        <f t="shared" si="159"/>
        <v>NEW-13543.2</v>
      </c>
      <c r="C238" s="15" t="str">
        <f t="shared" si="159"/>
        <v>Base Rates</v>
      </c>
      <c r="D238" s="15" t="str">
        <f t="shared" si="159"/>
        <v>ED-Distribution-Line-OH-Feeder</v>
      </c>
      <c r="E238" s="15" t="str">
        <f t="shared" si="159"/>
        <v>T</v>
      </c>
      <c r="F238" s="15" t="str">
        <f t="shared" si="159"/>
        <v>NEW-13543</v>
      </c>
      <c r="G238" s="15" t="str">
        <f t="shared" si="159"/>
        <v>open</v>
      </c>
      <c r="H238" s="15" t="str">
        <f t="shared" si="159"/>
        <v>Electric Transmission Plant</v>
      </c>
      <c r="I238" s="15" t="str">
        <f t="shared" si="159"/>
        <v>Transmission Substation</v>
      </c>
      <c r="J238" s="15">
        <f t="shared" si="159"/>
        <v>202505</v>
      </c>
      <c r="K238" s="16">
        <f>SUM($K197:K197)/13</f>
        <v>0</v>
      </c>
      <c r="L238" s="16">
        <f>SUM($K197:L197)/13</f>
        <v>0</v>
      </c>
      <c r="M238" s="16">
        <f>SUM($K197:M197)/13</f>
        <v>0</v>
      </c>
      <c r="N238" s="16">
        <f>SUM($K197:N197)/13</f>
        <v>0</v>
      </c>
      <c r="O238" s="16">
        <f>SUM($K197:O197)/13</f>
        <v>0</v>
      </c>
      <c r="P238" s="16">
        <f>SUM($K197:P197)/13</f>
        <v>0</v>
      </c>
      <c r="Q238" s="16">
        <f>SUM($K197:Q197)/13</f>
        <v>0</v>
      </c>
      <c r="R238" s="16">
        <f>SUM($K197:R197)/13</f>
        <v>0</v>
      </c>
      <c r="S238" s="16">
        <f>SUM($K197:S197)/13</f>
        <v>0</v>
      </c>
      <c r="T238" s="16">
        <f>SUM($K197:T197)/13</f>
        <v>0</v>
      </c>
      <c r="U238" s="16">
        <f>SUM($K197:U197)/13</f>
        <v>0</v>
      </c>
      <c r="V238" s="16">
        <f>SUM($K197:V197)/13</f>
        <v>0</v>
      </c>
      <c r="W238" s="16">
        <f t="shared" si="164"/>
        <v>0</v>
      </c>
      <c r="X238" s="16">
        <f t="shared" si="164"/>
        <v>0</v>
      </c>
      <c r="Y238" s="16">
        <f t="shared" si="164"/>
        <v>0</v>
      </c>
      <c r="Z238" s="16">
        <f t="shared" si="164"/>
        <v>0</v>
      </c>
      <c r="AA238" s="16">
        <f t="shared" si="164"/>
        <v>0</v>
      </c>
      <c r="AB238" s="16">
        <f t="shared" si="164"/>
        <v>0</v>
      </c>
      <c r="AC238" s="16">
        <f t="shared" si="164"/>
        <v>363.13196019230759</v>
      </c>
      <c r="AD238" s="16">
        <f t="shared" si="164"/>
        <v>1090.0890363461535</v>
      </c>
      <c r="AE238" s="16">
        <f t="shared" si="164"/>
        <v>2181.5643842307686</v>
      </c>
      <c r="AF238" s="16">
        <f t="shared" si="164"/>
        <v>3638.2511596153836</v>
      </c>
      <c r="AG238" s="16">
        <f t="shared" si="164"/>
        <v>5460.8425182692299</v>
      </c>
      <c r="AH238" s="16">
        <f t="shared" si="164"/>
        <v>7650.0316159615377</v>
      </c>
      <c r="AI238" s="16">
        <f t="shared" si="164"/>
        <v>10206.511608461538</v>
      </c>
      <c r="AJ238" s="3">
        <f t="shared" si="164"/>
        <v>13130.975651538462</v>
      </c>
      <c r="AK238" s="3">
        <f t="shared" si="164"/>
        <v>16424.135304807693</v>
      </c>
      <c r="AL238" s="3">
        <f t="shared" si="164"/>
        <v>20086.702127884615</v>
      </c>
      <c r="AM238" s="3">
        <f t="shared" si="164"/>
        <v>24119.387680384614</v>
      </c>
      <c r="AN238" s="3">
        <f t="shared" si="164"/>
        <v>28522.903521923075</v>
      </c>
      <c r="AO238" s="3">
        <f t="shared" si="164"/>
        <v>33297.961212115377</v>
      </c>
      <c r="AP238" s="3">
        <f t="shared" si="164"/>
        <v>38081.428790769234</v>
      </c>
      <c r="AQ238" s="3">
        <f t="shared" si="164"/>
        <v>42872.613102115378</v>
      </c>
      <c r="AR238" s="3">
        <f t="shared" si="164"/>
        <v>47670.820990384607</v>
      </c>
      <c r="AS238" s="3">
        <f t="shared" si="164"/>
        <v>52475.359299807678</v>
      </c>
      <c r="AT238" s="3">
        <f t="shared" si="164"/>
        <v>57285.534874615369</v>
      </c>
      <c r="AU238" s="3">
        <f t="shared" si="164"/>
        <v>62100.654559038448</v>
      </c>
      <c r="AV238" s="3">
        <f t="shared" si="164"/>
        <v>66920.025197307681</v>
      </c>
      <c r="AW238" s="3">
        <f t="shared" si="164"/>
        <v>71742.953633653829</v>
      </c>
      <c r="AX238" s="3">
        <f t="shared" si="164"/>
        <v>76568.728308461519</v>
      </c>
      <c r="AY238" s="3">
        <f t="shared" si="164"/>
        <v>81396.637662115361</v>
      </c>
      <c r="AZ238" s="3">
        <f t="shared" si="164"/>
        <v>86225.970134999967</v>
      </c>
      <c r="BA238" s="3">
        <f t="shared" si="164"/>
        <v>91056.014167499976</v>
      </c>
      <c r="BB238" s="3">
        <f t="shared" si="164"/>
        <v>95886.058199999956</v>
      </c>
      <c r="BC238" s="3">
        <f t="shared" si="164"/>
        <v>100716.10223249995</v>
      </c>
      <c r="BD238" s="3">
        <f t="shared" si="164"/>
        <v>105546.14626499996</v>
      </c>
      <c r="BE238" s="3">
        <f t="shared" si="164"/>
        <v>110376.19029749994</v>
      </c>
      <c r="BF238" s="3">
        <f t="shared" si="164"/>
        <v>115206.23432999995</v>
      </c>
      <c r="BG238" s="3">
        <f t="shared" si="164"/>
        <v>120036.27836249994</v>
      </c>
      <c r="BH238" s="3">
        <f t="shared" si="164"/>
        <v>124866.32239499992</v>
      </c>
      <c r="BI238" s="3">
        <f t="shared" si="164"/>
        <v>129696.36642749995</v>
      </c>
      <c r="BJ238" s="3">
        <f t="shared" si="164"/>
        <v>134526.41045999996</v>
      </c>
      <c r="BK238" s="3">
        <f t="shared" si="164"/>
        <v>139356.45449249994</v>
      </c>
      <c r="BL238" s="3">
        <f t="shared" si="164"/>
        <v>144186.49852499997</v>
      </c>
      <c r="BM238" s="3">
        <f t="shared" si="164"/>
        <v>149016.54255749998</v>
      </c>
      <c r="BN238" s="3">
        <f t="shared" si="164"/>
        <v>153846.58658999999</v>
      </c>
      <c r="BO238" s="3">
        <f t="shared" si="164"/>
        <v>158676.63062249997</v>
      </c>
      <c r="BP238" s="3">
        <f t="shared" si="164"/>
        <v>163506.67465500001</v>
      </c>
      <c r="BQ238" s="3">
        <f t="shared" si="164"/>
        <v>168336.71868750002</v>
      </c>
      <c r="BR238" s="3">
        <f t="shared" si="164"/>
        <v>173166.76272</v>
      </c>
      <c r="BS238" s="3">
        <f t="shared" si="164"/>
        <v>177996.80675249998</v>
      </c>
    </row>
    <row r="239" spans="1:71" x14ac:dyDescent="0.35">
      <c r="A239" s="15" t="str">
        <f t="shared" si="159"/>
        <v>Standard Close</v>
      </c>
      <c r="B239" s="15" t="str">
        <f t="shared" si="159"/>
        <v>NEW-13543.3</v>
      </c>
      <c r="C239" s="15" t="str">
        <f t="shared" si="159"/>
        <v>Base Rates</v>
      </c>
      <c r="D239" s="15" t="str">
        <f t="shared" si="159"/>
        <v>ELECTRIC DELIVERY</v>
      </c>
      <c r="E239" s="15" t="str">
        <f t="shared" si="159"/>
        <v>T</v>
      </c>
      <c r="F239" s="15" t="str">
        <f t="shared" si="159"/>
        <v>NEW-13543</v>
      </c>
      <c r="G239" s="15" t="str">
        <f t="shared" si="159"/>
        <v>open</v>
      </c>
      <c r="H239" s="15" t="str">
        <f t="shared" si="159"/>
        <v>Electric Transmission Plant</v>
      </c>
      <c r="I239" s="15" t="str">
        <f t="shared" si="159"/>
        <v>Transmission Lines</v>
      </c>
      <c r="J239" s="15">
        <f t="shared" si="159"/>
        <v>202605</v>
      </c>
      <c r="K239" s="16">
        <f>SUM($K198:K198)/13</f>
        <v>0</v>
      </c>
      <c r="L239" s="16">
        <f>SUM($K198:L198)/13</f>
        <v>0</v>
      </c>
      <c r="M239" s="16">
        <f>SUM($K198:M198)/13</f>
        <v>0</v>
      </c>
      <c r="N239" s="16">
        <f>SUM($K198:N198)/13</f>
        <v>0</v>
      </c>
      <c r="O239" s="16">
        <f>SUM($K198:O198)/13</f>
        <v>0</v>
      </c>
      <c r="P239" s="16">
        <f>SUM($K198:P198)/13</f>
        <v>0</v>
      </c>
      <c r="Q239" s="16">
        <f>SUM($K198:Q198)/13</f>
        <v>0</v>
      </c>
      <c r="R239" s="16">
        <f>SUM($K198:R198)/13</f>
        <v>0</v>
      </c>
      <c r="S239" s="16">
        <f>SUM($K198:S198)/13</f>
        <v>0</v>
      </c>
      <c r="T239" s="16">
        <f>SUM($K198:T198)/13</f>
        <v>0</v>
      </c>
      <c r="U239" s="16">
        <f>SUM($K198:U198)/13</f>
        <v>0</v>
      </c>
      <c r="V239" s="16">
        <f>SUM($K198:V198)/13</f>
        <v>0</v>
      </c>
      <c r="W239" s="16">
        <f t="shared" si="164"/>
        <v>0</v>
      </c>
      <c r="X239" s="16">
        <f t="shared" si="164"/>
        <v>0</v>
      </c>
      <c r="Y239" s="16">
        <f t="shared" si="164"/>
        <v>0</v>
      </c>
      <c r="Z239" s="16">
        <f t="shared" si="164"/>
        <v>0</v>
      </c>
      <c r="AA239" s="16">
        <f t="shared" si="164"/>
        <v>0</v>
      </c>
      <c r="AB239" s="16">
        <f t="shared" si="164"/>
        <v>0</v>
      </c>
      <c r="AC239" s="16">
        <f t="shared" si="164"/>
        <v>0</v>
      </c>
      <c r="AD239" s="16">
        <f t="shared" si="164"/>
        <v>0</v>
      </c>
      <c r="AE239" s="16">
        <f t="shared" si="164"/>
        <v>0</v>
      </c>
      <c r="AF239" s="16">
        <f t="shared" si="164"/>
        <v>0</v>
      </c>
      <c r="AG239" s="16">
        <f t="shared" si="164"/>
        <v>0</v>
      </c>
      <c r="AH239" s="16">
        <f t="shared" si="164"/>
        <v>0</v>
      </c>
      <c r="AI239" s="16">
        <f t="shared" si="164"/>
        <v>0</v>
      </c>
      <c r="AJ239" s="3">
        <f t="shared" si="164"/>
        <v>0</v>
      </c>
      <c r="AK239" s="3">
        <f t="shared" si="164"/>
        <v>0</v>
      </c>
      <c r="AL239" s="3">
        <f t="shared" si="164"/>
        <v>0</v>
      </c>
      <c r="AM239" s="3">
        <f t="shared" si="164"/>
        <v>0</v>
      </c>
      <c r="AN239" s="3">
        <f t="shared" si="164"/>
        <v>0</v>
      </c>
      <c r="AO239" s="3">
        <f t="shared" si="164"/>
        <v>64.283843250000004</v>
      </c>
      <c r="AP239" s="3">
        <f t="shared" si="164"/>
        <v>192.85152975000003</v>
      </c>
      <c r="AQ239" s="3">
        <f t="shared" si="164"/>
        <v>385.70305950000005</v>
      </c>
      <c r="AR239" s="3">
        <f t="shared" si="164"/>
        <v>642.83843250000007</v>
      </c>
      <c r="AS239" s="3">
        <f t="shared" si="164"/>
        <v>964.25764875000016</v>
      </c>
      <c r="AT239" s="3">
        <f t="shared" si="164"/>
        <v>1349.9607082500002</v>
      </c>
      <c r="AU239" s="3">
        <f t="shared" si="164"/>
        <v>1799.9476110000001</v>
      </c>
      <c r="AV239" s="3">
        <f t="shared" si="164"/>
        <v>2314.2183570000002</v>
      </c>
      <c r="AW239" s="3">
        <f t="shared" si="164"/>
        <v>2892.7729462500001</v>
      </c>
      <c r="AX239" s="3">
        <f t="shared" si="164"/>
        <v>3535.6113787500003</v>
      </c>
      <c r="AY239" s="3">
        <f t="shared" si="164"/>
        <v>4242.7336545000007</v>
      </c>
      <c r="AZ239" s="3">
        <f t="shared" si="164"/>
        <v>5014.139773500001</v>
      </c>
      <c r="BA239" s="3">
        <f t="shared" si="164"/>
        <v>5849.8297357500014</v>
      </c>
      <c r="BB239" s="3">
        <f t="shared" si="164"/>
        <v>6685.5196980000019</v>
      </c>
      <c r="BC239" s="3">
        <f t="shared" si="164"/>
        <v>7521.2096602500033</v>
      </c>
      <c r="BD239" s="3">
        <f t="shared" si="164"/>
        <v>8356.8996225000028</v>
      </c>
      <c r="BE239" s="3">
        <f t="shared" si="164"/>
        <v>9192.5895847500033</v>
      </c>
      <c r="BF239" s="3">
        <f t="shared" si="164"/>
        <v>10028.279547000002</v>
      </c>
      <c r="BG239" s="3">
        <f t="shared" si="164"/>
        <v>10863.969509250002</v>
      </c>
      <c r="BH239" s="3">
        <f t="shared" si="164"/>
        <v>11699.659471500005</v>
      </c>
      <c r="BI239" s="3">
        <f t="shared" si="164"/>
        <v>12535.349433750005</v>
      </c>
      <c r="BJ239" s="3">
        <f t="shared" si="164"/>
        <v>13371.039396000006</v>
      </c>
      <c r="BK239" s="3">
        <f t="shared" si="164"/>
        <v>14206.729358250004</v>
      </c>
      <c r="BL239" s="3">
        <f t="shared" si="164"/>
        <v>15042.419320500003</v>
      </c>
      <c r="BM239" s="3">
        <f t="shared" si="164"/>
        <v>15878.109282750005</v>
      </c>
      <c r="BN239" s="3">
        <f t="shared" si="164"/>
        <v>16713.799245000006</v>
      </c>
      <c r="BO239" s="3">
        <f t="shared" si="164"/>
        <v>17549.489207250001</v>
      </c>
      <c r="BP239" s="3">
        <f t="shared" si="164"/>
        <v>18385.179169500003</v>
      </c>
      <c r="BQ239" s="3">
        <f t="shared" si="164"/>
        <v>19220.869131750002</v>
      </c>
      <c r="BR239" s="3">
        <f t="shared" si="164"/>
        <v>20056.559094</v>
      </c>
      <c r="BS239" s="3">
        <f t="shared" si="164"/>
        <v>20892.249056249999</v>
      </c>
    </row>
    <row r="240" spans="1:71" x14ac:dyDescent="0.35">
      <c r="A240" s="15" t="str">
        <f t="shared" si="159"/>
        <v>Standard Close</v>
      </c>
      <c r="B240" s="15" t="str">
        <f t="shared" si="159"/>
        <v>NEW-13543.4</v>
      </c>
      <c r="C240" s="15" t="str">
        <f t="shared" si="159"/>
        <v>Base Rates</v>
      </c>
      <c r="D240" s="15" t="str">
        <f t="shared" si="159"/>
        <v>ELECTRIC DELIVERY</v>
      </c>
      <c r="E240" s="15" t="str">
        <f t="shared" si="159"/>
        <v>T</v>
      </c>
      <c r="F240" s="15" t="str">
        <f t="shared" si="159"/>
        <v>NEW-13543</v>
      </c>
      <c r="G240" s="15" t="str">
        <f t="shared" si="159"/>
        <v>open</v>
      </c>
      <c r="H240" s="15" t="str">
        <f t="shared" si="159"/>
        <v>Electric Transmission Plant</v>
      </c>
      <c r="I240" s="15" t="str">
        <f t="shared" si="159"/>
        <v>Transmission Lines</v>
      </c>
      <c r="J240" s="15">
        <f t="shared" si="159"/>
        <v>202605</v>
      </c>
      <c r="K240" s="16">
        <f>SUM($K199:K199)/13</f>
        <v>0</v>
      </c>
      <c r="L240" s="16">
        <f>SUM($K199:L199)/13</f>
        <v>0</v>
      </c>
      <c r="M240" s="16">
        <f>SUM($K199:M199)/13</f>
        <v>0</v>
      </c>
      <c r="N240" s="16">
        <f>SUM($K199:N199)/13</f>
        <v>0</v>
      </c>
      <c r="O240" s="16">
        <f>SUM($K199:O199)/13</f>
        <v>0</v>
      </c>
      <c r="P240" s="16">
        <f>SUM($K199:P199)/13</f>
        <v>0</v>
      </c>
      <c r="Q240" s="16">
        <f>SUM($K199:Q199)/13</f>
        <v>0</v>
      </c>
      <c r="R240" s="16">
        <f>SUM($K199:R199)/13</f>
        <v>0</v>
      </c>
      <c r="S240" s="16">
        <f>SUM($K199:S199)/13</f>
        <v>0</v>
      </c>
      <c r="T240" s="16">
        <f>SUM($K199:T199)/13</f>
        <v>0</v>
      </c>
      <c r="U240" s="16">
        <f>SUM($K199:U199)/13</f>
        <v>0</v>
      </c>
      <c r="V240" s="16">
        <f>SUM($K199:V199)/13</f>
        <v>0</v>
      </c>
      <c r="W240" s="16">
        <f t="shared" si="164"/>
        <v>0</v>
      </c>
      <c r="X240" s="16">
        <f t="shared" si="164"/>
        <v>0</v>
      </c>
      <c r="Y240" s="16">
        <f t="shared" si="164"/>
        <v>0</v>
      </c>
      <c r="Z240" s="16">
        <f t="shared" si="164"/>
        <v>0</v>
      </c>
      <c r="AA240" s="16">
        <f t="shared" si="164"/>
        <v>0</v>
      </c>
      <c r="AB240" s="16">
        <f t="shared" si="164"/>
        <v>0</v>
      </c>
      <c r="AC240" s="16">
        <f t="shared" si="164"/>
        <v>0</v>
      </c>
      <c r="AD240" s="16">
        <f t="shared" si="164"/>
        <v>0</v>
      </c>
      <c r="AE240" s="16">
        <f t="shared" si="164"/>
        <v>0</v>
      </c>
      <c r="AF240" s="16">
        <f t="shared" si="164"/>
        <v>0</v>
      </c>
      <c r="AG240" s="16">
        <f t="shared" si="164"/>
        <v>0</v>
      </c>
      <c r="AH240" s="16">
        <f t="shared" si="164"/>
        <v>0</v>
      </c>
      <c r="AI240" s="16">
        <f t="shared" si="164"/>
        <v>0</v>
      </c>
      <c r="AJ240" s="3">
        <f t="shared" si="164"/>
        <v>0</v>
      </c>
      <c r="AK240" s="3">
        <f t="shared" si="164"/>
        <v>0</v>
      </c>
      <c r="AL240" s="3">
        <f t="shared" si="164"/>
        <v>0</v>
      </c>
      <c r="AM240" s="3">
        <f t="shared" si="164"/>
        <v>0</v>
      </c>
      <c r="AN240" s="3">
        <f t="shared" si="164"/>
        <v>0</v>
      </c>
      <c r="AO240" s="3">
        <f t="shared" si="164"/>
        <v>64.283843250000004</v>
      </c>
      <c r="AP240" s="3">
        <f t="shared" si="164"/>
        <v>192.85152975000003</v>
      </c>
      <c r="AQ240" s="3">
        <f t="shared" si="164"/>
        <v>385.70305950000005</v>
      </c>
      <c r="AR240" s="3">
        <f t="shared" si="164"/>
        <v>642.83843250000007</v>
      </c>
      <c r="AS240" s="3">
        <f t="shared" si="164"/>
        <v>964.25764875000016</v>
      </c>
      <c r="AT240" s="3">
        <f t="shared" si="164"/>
        <v>1349.9607082500002</v>
      </c>
      <c r="AU240" s="3">
        <f t="shared" si="164"/>
        <v>1799.9476110000001</v>
      </c>
      <c r="AV240" s="3">
        <f t="shared" si="164"/>
        <v>2314.2183570000002</v>
      </c>
      <c r="AW240" s="3">
        <f t="shared" si="164"/>
        <v>2892.7729462500001</v>
      </c>
      <c r="AX240" s="3">
        <f t="shared" si="164"/>
        <v>3535.6113787500003</v>
      </c>
      <c r="AY240" s="3">
        <f t="shared" si="164"/>
        <v>4242.7336545000007</v>
      </c>
      <c r="AZ240" s="3">
        <f t="shared" si="164"/>
        <v>5014.139773500001</v>
      </c>
      <c r="BA240" s="3">
        <f t="shared" si="164"/>
        <v>5849.8297357500014</v>
      </c>
      <c r="BB240" s="3">
        <f t="shared" si="164"/>
        <v>6685.5196980000019</v>
      </c>
      <c r="BC240" s="3">
        <f t="shared" si="164"/>
        <v>7521.2096602500033</v>
      </c>
      <c r="BD240" s="3">
        <f t="shared" si="164"/>
        <v>8356.8996225000028</v>
      </c>
      <c r="BE240" s="3">
        <f t="shared" si="164"/>
        <v>9192.5895847500033</v>
      </c>
      <c r="BF240" s="3">
        <f t="shared" si="164"/>
        <v>10028.279547000002</v>
      </c>
      <c r="BG240" s="3">
        <f t="shared" si="164"/>
        <v>10863.969509250002</v>
      </c>
      <c r="BH240" s="3">
        <f t="shared" si="164"/>
        <v>11699.659471500005</v>
      </c>
      <c r="BI240" s="3">
        <f t="shared" si="164"/>
        <v>12535.349433750005</v>
      </c>
      <c r="BJ240" s="3">
        <f t="shared" si="164"/>
        <v>13371.039396000006</v>
      </c>
      <c r="BK240" s="3">
        <f t="shared" si="164"/>
        <v>14206.729358250004</v>
      </c>
      <c r="BL240" s="3">
        <f t="shared" si="164"/>
        <v>15042.419320500003</v>
      </c>
      <c r="BM240" s="3">
        <f t="shared" si="164"/>
        <v>15878.109282750005</v>
      </c>
      <c r="BN240" s="3">
        <f t="shared" si="164"/>
        <v>16713.799245000006</v>
      </c>
      <c r="BO240" s="3">
        <f t="shared" si="164"/>
        <v>17549.489207250001</v>
      </c>
      <c r="BP240" s="3">
        <f t="shared" si="164"/>
        <v>18385.179169500003</v>
      </c>
      <c r="BQ240" s="3">
        <f t="shared" si="164"/>
        <v>19220.869131750002</v>
      </c>
      <c r="BR240" s="3">
        <f t="shared" si="164"/>
        <v>20056.559094</v>
      </c>
      <c r="BS240" s="3">
        <f t="shared" si="164"/>
        <v>20892.249056249999</v>
      </c>
    </row>
    <row r="241" spans="1:71" x14ac:dyDescent="0.35">
      <c r="A241" s="15" t="str">
        <f t="shared" ref="A241:J256" si="165">A200</f>
        <v>Standard Close</v>
      </c>
      <c r="B241" s="15" t="str">
        <f t="shared" si="165"/>
        <v>NEW-13543.5</v>
      </c>
      <c r="C241" s="15" t="str">
        <f t="shared" si="165"/>
        <v>Base Rates</v>
      </c>
      <c r="D241" s="15" t="str">
        <f t="shared" si="165"/>
        <v>ED-Distribution-Substation-Equipment</v>
      </c>
      <c r="E241" s="15" t="str">
        <f t="shared" si="165"/>
        <v>D</v>
      </c>
      <c r="F241" s="15" t="str">
        <f t="shared" si="165"/>
        <v>NEW-13543</v>
      </c>
      <c r="G241" s="15" t="str">
        <f t="shared" si="165"/>
        <v>open</v>
      </c>
      <c r="H241" s="15" t="str">
        <f t="shared" si="165"/>
        <v>Electric Distribution Plant</v>
      </c>
      <c r="I241" s="15" t="str">
        <f t="shared" si="165"/>
        <v>Distribution Substation</v>
      </c>
      <c r="J241" s="15">
        <f t="shared" si="165"/>
        <v>202505</v>
      </c>
      <c r="K241" s="16">
        <f>SUM($K200:K200)/13</f>
        <v>0</v>
      </c>
      <c r="L241" s="16">
        <f>SUM($K200:L200)/13</f>
        <v>0</v>
      </c>
      <c r="M241" s="16">
        <f>SUM($K200:M200)/13</f>
        <v>0</v>
      </c>
      <c r="N241" s="16">
        <f>SUM($K200:N200)/13</f>
        <v>0</v>
      </c>
      <c r="O241" s="16">
        <f>SUM($K200:O200)/13</f>
        <v>0</v>
      </c>
      <c r="P241" s="16">
        <f>SUM($K200:P200)/13</f>
        <v>0</v>
      </c>
      <c r="Q241" s="16">
        <f>SUM($K200:Q200)/13</f>
        <v>0</v>
      </c>
      <c r="R241" s="16">
        <f>SUM($K200:R200)/13</f>
        <v>0</v>
      </c>
      <c r="S241" s="16">
        <f>SUM($K200:S200)/13</f>
        <v>0</v>
      </c>
      <c r="T241" s="16">
        <f>SUM($K200:T200)/13</f>
        <v>0</v>
      </c>
      <c r="U241" s="16">
        <f>SUM($K200:U200)/13</f>
        <v>0</v>
      </c>
      <c r="V241" s="16">
        <f>SUM($K200:V200)/13</f>
        <v>0</v>
      </c>
      <c r="W241" s="16">
        <f t="shared" si="164"/>
        <v>0</v>
      </c>
      <c r="X241" s="16">
        <f t="shared" si="164"/>
        <v>0</v>
      </c>
      <c r="Y241" s="16">
        <f t="shared" si="164"/>
        <v>0</v>
      </c>
      <c r="Z241" s="16">
        <f t="shared" si="164"/>
        <v>0</v>
      </c>
      <c r="AA241" s="16">
        <f t="shared" si="164"/>
        <v>0</v>
      </c>
      <c r="AB241" s="16">
        <f t="shared" si="164"/>
        <v>0</v>
      </c>
      <c r="AC241" s="16">
        <f t="shared" si="164"/>
        <v>159.58142133333334</v>
      </c>
      <c r="AD241" s="16">
        <f t="shared" si="164"/>
        <v>480.69867425641036</v>
      </c>
      <c r="AE241" s="16">
        <f t="shared" si="164"/>
        <v>965.30616902564111</v>
      </c>
      <c r="AF241" s="16">
        <f t="shared" si="164"/>
        <v>1615.3583158974361</v>
      </c>
      <c r="AG241" s="16">
        <f t="shared" si="164"/>
        <v>2432.8095251282057</v>
      </c>
      <c r="AH241" s="16">
        <f t="shared" si="164"/>
        <v>3419.6142069743591</v>
      </c>
      <c r="AI241" s="16">
        <f t="shared" si="164"/>
        <v>4577.7267716923079</v>
      </c>
      <c r="AJ241" s="3">
        <f t="shared" si="164"/>
        <v>5909.1016295384616</v>
      </c>
      <c r="AK241" s="3">
        <f t="shared" si="164"/>
        <v>7415.7448523076928</v>
      </c>
      <c r="AL241" s="3">
        <f t="shared" si="164"/>
        <v>9099.6625117948734</v>
      </c>
      <c r="AM241" s="3">
        <f t="shared" si="164"/>
        <v>10962.860679794872</v>
      </c>
      <c r="AN241" s="3">
        <f t="shared" si="164"/>
        <v>13007.345428102564</v>
      </c>
      <c r="AO241" s="3">
        <f t="shared" si="164"/>
        <v>15235.122828512822</v>
      </c>
      <c r="AP241" s="3">
        <f t="shared" si="164"/>
        <v>17486.611459692307</v>
      </c>
      <c r="AQ241" s="3">
        <f t="shared" si="164"/>
        <v>19759.856911384617</v>
      </c>
      <c r="AR241" s="3">
        <f t="shared" si="164"/>
        <v>22052.904773333335</v>
      </c>
      <c r="AS241" s="3">
        <f t="shared" si="164"/>
        <v>24363.800635282052</v>
      </c>
      <c r="AT241" s="3">
        <f t="shared" si="164"/>
        <v>26690.59008697436</v>
      </c>
      <c r="AU241" s="3">
        <f t="shared" si="164"/>
        <v>29031.318718153849</v>
      </c>
      <c r="AV241" s="3">
        <f t="shared" si="164"/>
        <v>31384.032118564101</v>
      </c>
      <c r="AW241" s="3">
        <f t="shared" si="164"/>
        <v>33746.775877948719</v>
      </c>
      <c r="AX241" s="3">
        <f t="shared" si="164"/>
        <v>36117.543924512822</v>
      </c>
      <c r="AY241" s="3">
        <f t="shared" si="164"/>
        <v>38494.330186461535</v>
      </c>
      <c r="AZ241" s="3">
        <f t="shared" si="164"/>
        <v>40875.128591999994</v>
      </c>
      <c r="BA241" s="3">
        <f t="shared" si="164"/>
        <v>43257.933069333332</v>
      </c>
      <c r="BB241" s="3">
        <f t="shared" si="164"/>
        <v>45640.737546666671</v>
      </c>
      <c r="BC241" s="3">
        <f t="shared" si="164"/>
        <v>48023.542024000002</v>
      </c>
      <c r="BD241" s="3">
        <f t="shared" si="164"/>
        <v>50406.346501333333</v>
      </c>
      <c r="BE241" s="3">
        <f t="shared" si="164"/>
        <v>52789.150978666665</v>
      </c>
      <c r="BF241" s="3">
        <f t="shared" si="164"/>
        <v>55171.955455999989</v>
      </c>
      <c r="BG241" s="3">
        <f t="shared" si="164"/>
        <v>57554.759933333327</v>
      </c>
      <c r="BH241" s="3">
        <f t="shared" si="164"/>
        <v>59937.564410666651</v>
      </c>
      <c r="BI241" s="3">
        <f t="shared" si="164"/>
        <v>62320.368887999983</v>
      </c>
      <c r="BJ241" s="3">
        <f t="shared" si="164"/>
        <v>64703.173365333314</v>
      </c>
      <c r="BK241" s="3">
        <f t="shared" si="164"/>
        <v>67085.97784266666</v>
      </c>
      <c r="BL241" s="3">
        <f t="shared" si="164"/>
        <v>69468.782319999984</v>
      </c>
      <c r="BM241" s="3">
        <f t="shared" si="164"/>
        <v>71851.586797333322</v>
      </c>
      <c r="BN241" s="3">
        <f t="shared" si="164"/>
        <v>74234.391274666676</v>
      </c>
      <c r="BO241" s="3">
        <f t="shared" si="164"/>
        <v>76617.195752</v>
      </c>
      <c r="BP241" s="3">
        <f t="shared" si="164"/>
        <v>79000.000229333353</v>
      </c>
      <c r="BQ241" s="3">
        <f t="shared" si="164"/>
        <v>81382.804706666691</v>
      </c>
      <c r="BR241" s="3">
        <f t="shared" si="164"/>
        <v>83765.609184000015</v>
      </c>
      <c r="BS241" s="3">
        <f t="shared" si="164"/>
        <v>86148.413661333339</v>
      </c>
    </row>
    <row r="242" spans="1:71" x14ac:dyDescent="0.35">
      <c r="A242" s="15" t="str">
        <f t="shared" si="165"/>
        <v>Standard Close</v>
      </c>
      <c r="B242" s="15" t="str">
        <f t="shared" si="165"/>
        <v>NEW-13543.6</v>
      </c>
      <c r="C242" s="15" t="str">
        <f t="shared" si="165"/>
        <v>Base Rates</v>
      </c>
      <c r="D242" s="15" t="str">
        <f t="shared" si="165"/>
        <v>ED-Transmission-Substation-Equipment</v>
      </c>
      <c r="E242" s="15" t="str">
        <f t="shared" si="165"/>
        <v>T</v>
      </c>
      <c r="F242" s="15" t="str">
        <f t="shared" si="165"/>
        <v>NEW-13543</v>
      </c>
      <c r="G242" s="15" t="str">
        <f t="shared" si="165"/>
        <v>open</v>
      </c>
      <c r="H242" s="15" t="str">
        <f t="shared" si="165"/>
        <v>Electric Transmission Plant</v>
      </c>
      <c r="I242" s="15" t="str">
        <f t="shared" si="165"/>
        <v>Distribution Substation</v>
      </c>
      <c r="J242" s="15">
        <f t="shared" si="165"/>
        <v>202505</v>
      </c>
      <c r="K242" s="16">
        <f>SUM($K201:K201)/13</f>
        <v>0</v>
      </c>
      <c r="L242" s="16">
        <f>SUM($K201:L201)/13</f>
        <v>0</v>
      </c>
      <c r="M242" s="16">
        <f>SUM($K201:M201)/13</f>
        <v>0</v>
      </c>
      <c r="N242" s="16">
        <f>SUM($K201:N201)/13</f>
        <v>0</v>
      </c>
      <c r="O242" s="16">
        <f>SUM($K201:O201)/13</f>
        <v>0</v>
      </c>
      <c r="P242" s="16">
        <f>SUM($K201:P201)/13</f>
        <v>0</v>
      </c>
      <c r="Q242" s="16">
        <f>SUM($K201:Q201)/13</f>
        <v>0</v>
      </c>
      <c r="R242" s="16">
        <f>SUM($K201:R201)/13</f>
        <v>0</v>
      </c>
      <c r="S242" s="16">
        <f>SUM($K201:S201)/13</f>
        <v>0</v>
      </c>
      <c r="T242" s="16">
        <f>SUM($K201:T201)/13</f>
        <v>0</v>
      </c>
      <c r="U242" s="16">
        <f>SUM($K201:U201)/13</f>
        <v>0</v>
      </c>
      <c r="V242" s="16">
        <f>SUM($K201:V201)/13</f>
        <v>0</v>
      </c>
      <c r="W242" s="16">
        <f t="shared" si="164"/>
        <v>0</v>
      </c>
      <c r="X242" s="16">
        <f t="shared" si="164"/>
        <v>0</v>
      </c>
      <c r="Y242" s="16">
        <f t="shared" si="164"/>
        <v>0</v>
      </c>
      <c r="Z242" s="16">
        <f t="shared" si="164"/>
        <v>0</v>
      </c>
      <c r="AA242" s="16">
        <f t="shared" si="164"/>
        <v>0</v>
      </c>
      <c r="AB242" s="16">
        <f t="shared" si="164"/>
        <v>0</v>
      </c>
      <c r="AC242" s="16">
        <f t="shared" si="164"/>
        <v>113.15589248076925</v>
      </c>
      <c r="AD242" s="16">
        <f t="shared" si="164"/>
        <v>340.85382167307699</v>
      </c>
      <c r="AE242" s="16">
        <f t="shared" si="164"/>
        <v>684.47993180769242</v>
      </c>
      <c r="AF242" s="16">
        <f t="shared" si="164"/>
        <v>1145.4203671153848</v>
      </c>
      <c r="AG242" s="16">
        <f t="shared" ref="AG242:BS242" si="166">SUM(U201:AG201)/13</f>
        <v>1725.0612718269233</v>
      </c>
      <c r="AH242" s="16">
        <f t="shared" si="166"/>
        <v>2424.7887901730774</v>
      </c>
      <c r="AI242" s="16">
        <f t="shared" si="166"/>
        <v>3245.9890663846159</v>
      </c>
      <c r="AJ242" s="3">
        <f t="shared" si="166"/>
        <v>4190.0482446923079</v>
      </c>
      <c r="AK242" s="3">
        <f t="shared" si="166"/>
        <v>5258.3891097115393</v>
      </c>
      <c r="AL242" s="3">
        <f t="shared" si="166"/>
        <v>6452.4344460576931</v>
      </c>
      <c r="AM242" s="3">
        <f t="shared" si="166"/>
        <v>7773.6070383461547</v>
      </c>
      <c r="AN242" s="3">
        <f t="shared" si="166"/>
        <v>9223.3296711923103</v>
      </c>
      <c r="AO242" s="3">
        <f t="shared" si="166"/>
        <v>10803.025129211541</v>
      </c>
      <c r="AP242" s="3">
        <f t="shared" si="166"/>
        <v>12399.53751992308</v>
      </c>
      <c r="AQ242" s="3">
        <f t="shared" si="166"/>
        <v>14011.480699096155</v>
      </c>
      <c r="AR242" s="3">
        <f t="shared" si="166"/>
        <v>15637.468522500003</v>
      </c>
      <c r="AS242" s="3">
        <f t="shared" si="166"/>
        <v>17276.114845903849</v>
      </c>
      <c r="AT242" s="3">
        <f t="shared" si="166"/>
        <v>18926.033525076928</v>
      </c>
      <c r="AU242" s="3">
        <f t="shared" si="166"/>
        <v>20585.838415788468</v>
      </c>
      <c r="AV242" s="3">
        <f t="shared" si="166"/>
        <v>22254.143373807699</v>
      </c>
      <c r="AW242" s="3">
        <f t="shared" si="166"/>
        <v>23929.562254903856</v>
      </c>
      <c r="AX242" s="3">
        <f t="shared" si="166"/>
        <v>25610.672274461547</v>
      </c>
      <c r="AY242" s="3">
        <f t="shared" si="166"/>
        <v>27296.050647865395</v>
      </c>
      <c r="AZ242" s="3">
        <f t="shared" si="166"/>
        <v>28984.274590500012</v>
      </c>
      <c r="BA242" s="3">
        <f t="shared" si="166"/>
        <v>30673.921317750013</v>
      </c>
      <c r="BB242" s="3">
        <f t="shared" si="166"/>
        <v>32363.568045000018</v>
      </c>
      <c r="BC242" s="3">
        <f t="shared" si="166"/>
        <v>34053.214772250016</v>
      </c>
      <c r="BD242" s="3">
        <f t="shared" si="166"/>
        <v>35742.861499500017</v>
      </c>
      <c r="BE242" s="3">
        <f t="shared" si="166"/>
        <v>37432.508226750018</v>
      </c>
      <c r="BF242" s="3">
        <f t="shared" si="166"/>
        <v>39122.15495400002</v>
      </c>
      <c r="BG242" s="3">
        <f t="shared" si="166"/>
        <v>40811.801681250021</v>
      </c>
      <c r="BH242" s="3">
        <f t="shared" si="166"/>
        <v>42501.448408500022</v>
      </c>
      <c r="BI242" s="3">
        <f t="shared" si="166"/>
        <v>44191.095135750023</v>
      </c>
      <c r="BJ242" s="3">
        <f t="shared" si="166"/>
        <v>45880.741863000025</v>
      </c>
      <c r="BK242" s="3">
        <f t="shared" si="166"/>
        <v>47570.388590250033</v>
      </c>
      <c r="BL242" s="3">
        <f t="shared" si="166"/>
        <v>49260.03531750002</v>
      </c>
      <c r="BM242" s="3">
        <f t="shared" si="166"/>
        <v>50949.682044750029</v>
      </c>
      <c r="BN242" s="3">
        <f t="shared" si="166"/>
        <v>52639.32877200003</v>
      </c>
      <c r="BO242" s="3">
        <f t="shared" si="166"/>
        <v>54328.975499250031</v>
      </c>
      <c r="BP242" s="3">
        <f t="shared" si="166"/>
        <v>56018.622226500032</v>
      </c>
      <c r="BQ242" s="3">
        <f t="shared" si="166"/>
        <v>57708.268953750034</v>
      </c>
      <c r="BR242" s="3">
        <f t="shared" si="166"/>
        <v>59397.915681000035</v>
      </c>
      <c r="BS242" s="3">
        <f t="shared" si="166"/>
        <v>61087.562408250029</v>
      </c>
    </row>
    <row r="243" spans="1:71" x14ac:dyDescent="0.35">
      <c r="A243" s="15" t="str">
        <f t="shared" si="165"/>
        <v>Standard Close</v>
      </c>
      <c r="B243" s="15" t="str">
        <f t="shared" si="165"/>
        <v>NEW-13543.7</v>
      </c>
      <c r="C243" s="15" t="str">
        <f t="shared" si="165"/>
        <v>Base Rates</v>
      </c>
      <c r="D243" s="15" t="str">
        <f t="shared" si="165"/>
        <v>ED-Distribution-Substation-Equipment</v>
      </c>
      <c r="E243" s="15" t="str">
        <f t="shared" si="165"/>
        <v>D</v>
      </c>
      <c r="F243" s="15" t="str">
        <f t="shared" si="165"/>
        <v>NEW-13543</v>
      </c>
      <c r="G243" s="15" t="str">
        <f t="shared" si="165"/>
        <v>open</v>
      </c>
      <c r="H243" s="15" t="str">
        <f t="shared" si="165"/>
        <v>Electric Distribution Plant</v>
      </c>
      <c r="I243" s="15" t="str">
        <f t="shared" si="165"/>
        <v>Transmission Substation</v>
      </c>
      <c r="J243" s="15">
        <f t="shared" si="165"/>
        <v>202505</v>
      </c>
      <c r="K243" s="16">
        <f>SUM($K202:K202)/13</f>
        <v>0</v>
      </c>
      <c r="L243" s="16">
        <f>SUM($K202:L202)/13</f>
        <v>0</v>
      </c>
      <c r="M243" s="16">
        <f>SUM($K202:M202)/13</f>
        <v>0</v>
      </c>
      <c r="N243" s="16">
        <f>SUM($K202:N202)/13</f>
        <v>0</v>
      </c>
      <c r="O243" s="16">
        <f>SUM($K202:O202)/13</f>
        <v>0</v>
      </c>
      <c r="P243" s="16">
        <f>SUM($K202:P202)/13</f>
        <v>0</v>
      </c>
      <c r="Q243" s="16">
        <f>SUM($K202:Q202)/13</f>
        <v>0</v>
      </c>
      <c r="R243" s="16">
        <f>SUM($K202:R202)/13</f>
        <v>0</v>
      </c>
      <c r="S243" s="16">
        <f>SUM($K202:S202)/13</f>
        <v>0</v>
      </c>
      <c r="T243" s="16">
        <f>SUM($K202:T202)/13</f>
        <v>0</v>
      </c>
      <c r="U243" s="16">
        <f>SUM($K202:U202)/13</f>
        <v>0</v>
      </c>
      <c r="V243" s="16">
        <f>SUM($K202:V202)/13</f>
        <v>0</v>
      </c>
      <c r="W243" s="16">
        <f t="shared" ref="W243:BS248" si="167">SUM(K202:W202)/13</f>
        <v>0</v>
      </c>
      <c r="X243" s="16">
        <f t="shared" si="167"/>
        <v>0</v>
      </c>
      <c r="Y243" s="16">
        <f t="shared" si="167"/>
        <v>0</v>
      </c>
      <c r="Z243" s="16">
        <f t="shared" si="167"/>
        <v>0</v>
      </c>
      <c r="AA243" s="16">
        <f t="shared" si="167"/>
        <v>0</v>
      </c>
      <c r="AB243" s="16">
        <f t="shared" si="167"/>
        <v>0</v>
      </c>
      <c r="AC243" s="16">
        <f t="shared" si="167"/>
        <v>204.88759507692313</v>
      </c>
      <c r="AD243" s="16">
        <f t="shared" si="167"/>
        <v>616.61719548717963</v>
      </c>
      <c r="AE243" s="16">
        <f t="shared" si="167"/>
        <v>1237.14321148718</v>
      </c>
      <c r="AF243" s="16">
        <f t="shared" si="167"/>
        <v>2068.4200533333342</v>
      </c>
      <c r="AG243" s="16">
        <f t="shared" si="167"/>
        <v>3112.4021312820523</v>
      </c>
      <c r="AH243" s="16">
        <f t="shared" si="167"/>
        <v>4371.0438555897454</v>
      </c>
      <c r="AI243" s="16">
        <f t="shared" si="167"/>
        <v>5846.299636512822</v>
      </c>
      <c r="AJ243" s="3">
        <f t="shared" si="167"/>
        <v>7540.1238843076953</v>
      </c>
      <c r="AK243" s="3">
        <f t="shared" si="167"/>
        <v>9454.5226707692345</v>
      </c>
      <c r="AL243" s="3">
        <f t="shared" si="167"/>
        <v>11591.502067692312</v>
      </c>
      <c r="AM243" s="3">
        <f t="shared" si="167"/>
        <v>13953.068146871799</v>
      </c>
      <c r="AN243" s="3">
        <f t="shared" si="167"/>
        <v>16541.226980102569</v>
      </c>
      <c r="AO243" s="3">
        <f t="shared" si="167"/>
        <v>19357.984639179493</v>
      </c>
      <c r="AP243" s="3">
        <f t="shared" si="167"/>
        <v>22198.453529025643</v>
      </c>
      <c r="AQ243" s="3">
        <f t="shared" si="167"/>
        <v>25060.679239384619</v>
      </c>
      <c r="AR243" s="3">
        <f t="shared" si="167"/>
        <v>27942.707360000008</v>
      </c>
      <c r="AS243" s="3">
        <f t="shared" si="167"/>
        <v>30842.583480615387</v>
      </c>
      <c r="AT243" s="3">
        <f t="shared" si="167"/>
        <v>33758.353190974361</v>
      </c>
      <c r="AU243" s="3">
        <f t="shared" si="167"/>
        <v>36688.06208082052</v>
      </c>
      <c r="AV243" s="3">
        <f t="shared" si="167"/>
        <v>39629.755739897446</v>
      </c>
      <c r="AW243" s="3">
        <f t="shared" si="167"/>
        <v>42581.479757948728</v>
      </c>
      <c r="AX243" s="3">
        <f t="shared" si="167"/>
        <v>45541.2280631795</v>
      </c>
      <c r="AY243" s="3">
        <f t="shared" si="167"/>
        <v>48506.994583794884</v>
      </c>
      <c r="AZ243" s="3">
        <f t="shared" si="167"/>
        <v>51476.77324800002</v>
      </c>
      <c r="BA243" s="3">
        <f t="shared" si="167"/>
        <v>54448.557984000021</v>
      </c>
      <c r="BB243" s="3">
        <f t="shared" si="167"/>
        <v>57420.342720000022</v>
      </c>
      <c r="BC243" s="3">
        <f t="shared" si="167"/>
        <v>60392.127456000024</v>
      </c>
      <c r="BD243" s="3">
        <f t="shared" si="167"/>
        <v>63363.912192000025</v>
      </c>
      <c r="BE243" s="3">
        <f t="shared" si="167"/>
        <v>66335.696928000049</v>
      </c>
      <c r="BF243" s="3">
        <f t="shared" si="167"/>
        <v>69307.48166400005</v>
      </c>
      <c r="BG243" s="3">
        <f t="shared" si="167"/>
        <v>72279.266400000051</v>
      </c>
      <c r="BH243" s="3">
        <f t="shared" si="167"/>
        <v>75251.051136000053</v>
      </c>
      <c r="BI243" s="3">
        <f t="shared" si="167"/>
        <v>78222.835872000054</v>
      </c>
      <c r="BJ243" s="3">
        <f t="shared" si="167"/>
        <v>81194.620608000056</v>
      </c>
      <c r="BK243" s="3">
        <f t="shared" si="167"/>
        <v>84166.405344000057</v>
      </c>
      <c r="BL243" s="3">
        <f t="shared" si="167"/>
        <v>87138.190080000059</v>
      </c>
      <c r="BM243" s="3">
        <f t="shared" si="167"/>
        <v>90109.97481600006</v>
      </c>
      <c r="BN243" s="3">
        <f t="shared" si="167"/>
        <v>93081.759552000061</v>
      </c>
      <c r="BO243" s="3">
        <f t="shared" si="167"/>
        <v>96053.544288000063</v>
      </c>
      <c r="BP243" s="3">
        <f t="shared" si="167"/>
        <v>99025.329024000064</v>
      </c>
      <c r="BQ243" s="3">
        <f t="shared" si="167"/>
        <v>101997.11376000007</v>
      </c>
      <c r="BR243" s="3">
        <f t="shared" si="167"/>
        <v>104968.89849600007</v>
      </c>
      <c r="BS243" s="3">
        <f t="shared" si="167"/>
        <v>107940.68323200007</v>
      </c>
    </row>
    <row r="244" spans="1:71" x14ac:dyDescent="0.35">
      <c r="A244" s="15" t="str">
        <f t="shared" si="165"/>
        <v>Standard Close</v>
      </c>
      <c r="B244" s="15" t="str">
        <f t="shared" si="165"/>
        <v>NEW-13543.8</v>
      </c>
      <c r="C244" s="15" t="str">
        <f t="shared" si="165"/>
        <v>Base Rates</v>
      </c>
      <c r="D244" s="15" t="str">
        <f t="shared" si="165"/>
        <v>ED-Transmission-Substation-Equipment</v>
      </c>
      <c r="E244" s="15" t="str">
        <f t="shared" si="165"/>
        <v>T</v>
      </c>
      <c r="F244" s="15" t="str">
        <f t="shared" si="165"/>
        <v>NEW-13543</v>
      </c>
      <c r="G244" s="15" t="str">
        <f t="shared" si="165"/>
        <v>open</v>
      </c>
      <c r="H244" s="15" t="str">
        <f t="shared" si="165"/>
        <v>Electric Transmission Plant</v>
      </c>
      <c r="I244" s="15" t="str">
        <f t="shared" si="165"/>
        <v>Distribution Substation</v>
      </c>
      <c r="J244" s="15">
        <f t="shared" si="165"/>
        <v>202505</v>
      </c>
      <c r="K244" s="16">
        <f>SUM($K203:K203)/13</f>
        <v>0</v>
      </c>
      <c r="L244" s="16">
        <f>SUM($K203:L203)/13</f>
        <v>0</v>
      </c>
      <c r="M244" s="16">
        <f>SUM($K203:M203)/13</f>
        <v>0</v>
      </c>
      <c r="N244" s="16">
        <f>SUM($K203:N203)/13</f>
        <v>0</v>
      </c>
      <c r="O244" s="16">
        <f>SUM($K203:O203)/13</f>
        <v>0</v>
      </c>
      <c r="P244" s="16">
        <f>SUM($K203:P203)/13</f>
        <v>0</v>
      </c>
      <c r="Q244" s="16">
        <f>SUM($K203:Q203)/13</f>
        <v>0</v>
      </c>
      <c r="R244" s="16">
        <f>SUM($K203:R203)/13</f>
        <v>0</v>
      </c>
      <c r="S244" s="16">
        <f>SUM($K203:S203)/13</f>
        <v>0</v>
      </c>
      <c r="T244" s="16">
        <f>SUM($K203:T203)/13</f>
        <v>0</v>
      </c>
      <c r="U244" s="16">
        <f>SUM($K203:U203)/13</f>
        <v>0</v>
      </c>
      <c r="V244" s="16">
        <f>SUM($K203:V203)/13</f>
        <v>0</v>
      </c>
      <c r="W244" s="16">
        <f t="shared" si="167"/>
        <v>0</v>
      </c>
      <c r="X244" s="16">
        <f t="shared" si="167"/>
        <v>0</v>
      </c>
      <c r="Y244" s="16">
        <f t="shared" si="167"/>
        <v>0</v>
      </c>
      <c r="Z244" s="16">
        <f t="shared" si="167"/>
        <v>0</v>
      </c>
      <c r="AA244" s="16">
        <f t="shared" si="167"/>
        <v>0</v>
      </c>
      <c r="AB244" s="16">
        <f t="shared" si="167"/>
        <v>0</v>
      </c>
      <c r="AC244" s="16">
        <f t="shared" si="167"/>
        <v>113.01723623076927</v>
      </c>
      <c r="AD244" s="16">
        <f t="shared" si="167"/>
        <v>340.43785292307706</v>
      </c>
      <c r="AE244" s="16">
        <f t="shared" si="167"/>
        <v>683.64799430769256</v>
      </c>
      <c r="AF244" s="16">
        <f t="shared" si="167"/>
        <v>1144.033804615385</v>
      </c>
      <c r="AG244" s="16">
        <f t="shared" si="167"/>
        <v>1722.9814280769237</v>
      </c>
      <c r="AH244" s="16">
        <f t="shared" si="167"/>
        <v>2421.8770089230775</v>
      </c>
      <c r="AI244" s="16">
        <f t="shared" si="167"/>
        <v>3242.1066913846162</v>
      </c>
      <c r="AJ244" s="3">
        <f t="shared" si="167"/>
        <v>4185.0566196923091</v>
      </c>
      <c r="AK244" s="3">
        <f t="shared" si="167"/>
        <v>5252.1495784615399</v>
      </c>
      <c r="AL244" s="3">
        <f t="shared" si="167"/>
        <v>6444.8083523076939</v>
      </c>
      <c r="AM244" s="3">
        <f t="shared" si="167"/>
        <v>7764.4557258461564</v>
      </c>
      <c r="AN244" s="3">
        <f t="shared" si="167"/>
        <v>9212.51448369231</v>
      </c>
      <c r="AO244" s="3">
        <f t="shared" si="167"/>
        <v>10790.407410461541</v>
      </c>
      <c r="AP244" s="3">
        <f t="shared" si="167"/>
        <v>12385.117269923079</v>
      </c>
      <c r="AQ244" s="3">
        <f t="shared" si="167"/>
        <v>13995.257917846158</v>
      </c>
      <c r="AR244" s="3">
        <f t="shared" si="167"/>
        <v>15619.443210000007</v>
      </c>
      <c r="AS244" s="3">
        <f t="shared" si="167"/>
        <v>17256.287002153855</v>
      </c>
      <c r="AT244" s="3">
        <f t="shared" si="167"/>
        <v>18904.403150076931</v>
      </c>
      <c r="AU244" s="3">
        <f t="shared" si="167"/>
        <v>20562.405509538468</v>
      </c>
      <c r="AV244" s="3">
        <f t="shared" si="167"/>
        <v>22228.9079363077</v>
      </c>
      <c r="AW244" s="3">
        <f t="shared" si="167"/>
        <v>23902.524286153857</v>
      </c>
      <c r="AX244" s="3">
        <f t="shared" si="167"/>
        <v>25581.831774461549</v>
      </c>
      <c r="AY244" s="3">
        <f t="shared" si="167"/>
        <v>27265.407616615394</v>
      </c>
      <c r="AZ244" s="3">
        <f t="shared" si="167"/>
        <v>28951.829028000011</v>
      </c>
      <c r="BA244" s="3">
        <f t="shared" si="167"/>
        <v>30639.673224000013</v>
      </c>
      <c r="BB244" s="3">
        <f t="shared" si="167"/>
        <v>32327.517420000011</v>
      </c>
      <c r="BC244" s="3">
        <f t="shared" si="167"/>
        <v>34015.361616000017</v>
      </c>
      <c r="BD244" s="3">
        <f t="shared" si="167"/>
        <v>35703.205812000015</v>
      </c>
      <c r="BE244" s="3">
        <f t="shared" si="167"/>
        <v>37391.050008000006</v>
      </c>
      <c r="BF244" s="3">
        <f t="shared" si="167"/>
        <v>39078.894204000011</v>
      </c>
      <c r="BG244" s="3">
        <f t="shared" si="167"/>
        <v>40766.738400000017</v>
      </c>
      <c r="BH244" s="3">
        <f t="shared" si="167"/>
        <v>42454.582596000007</v>
      </c>
      <c r="BI244" s="3">
        <f t="shared" si="167"/>
        <v>44142.426791999998</v>
      </c>
      <c r="BJ244" s="3">
        <f t="shared" si="167"/>
        <v>45830.270988000004</v>
      </c>
      <c r="BK244" s="3">
        <f t="shared" si="167"/>
        <v>47518.115184000002</v>
      </c>
      <c r="BL244" s="3">
        <f t="shared" si="167"/>
        <v>49205.95938</v>
      </c>
      <c r="BM244" s="3">
        <f t="shared" si="167"/>
        <v>50893.803575999998</v>
      </c>
      <c r="BN244" s="3">
        <f t="shared" si="167"/>
        <v>52581.647771999989</v>
      </c>
      <c r="BO244" s="3">
        <f t="shared" si="167"/>
        <v>54269.491967999995</v>
      </c>
      <c r="BP244" s="3">
        <f t="shared" si="167"/>
        <v>55957.336163999986</v>
      </c>
      <c r="BQ244" s="3">
        <f t="shared" si="167"/>
        <v>57645.180359999991</v>
      </c>
      <c r="BR244" s="3">
        <f t="shared" si="167"/>
        <v>59333.024555999989</v>
      </c>
      <c r="BS244" s="3">
        <f t="shared" si="167"/>
        <v>61020.868751999995</v>
      </c>
    </row>
    <row r="245" spans="1:71" x14ac:dyDescent="0.35">
      <c r="A245" s="15" t="str">
        <f t="shared" si="165"/>
        <v>Standard Close</v>
      </c>
      <c r="B245" s="15" t="str">
        <f t="shared" si="165"/>
        <v>NEW-13543.9</v>
      </c>
      <c r="C245" s="15" t="str">
        <f t="shared" si="165"/>
        <v>Base Rates</v>
      </c>
      <c r="D245" s="15" t="str">
        <f t="shared" si="165"/>
        <v>ED-Distribution-Substation-Equipment</v>
      </c>
      <c r="E245" s="15" t="str">
        <f t="shared" si="165"/>
        <v>D</v>
      </c>
      <c r="F245" s="15" t="str">
        <f t="shared" si="165"/>
        <v>NEW-13543</v>
      </c>
      <c r="G245" s="15" t="str">
        <f t="shared" si="165"/>
        <v>open</v>
      </c>
      <c r="H245" s="15" t="str">
        <f t="shared" si="165"/>
        <v>Electric Distribution Plant</v>
      </c>
      <c r="I245" s="15" t="str">
        <f t="shared" si="165"/>
        <v>Transmission Substation</v>
      </c>
      <c r="J245" s="15">
        <f t="shared" si="165"/>
        <v>202505</v>
      </c>
      <c r="K245" s="16">
        <f>SUM($K204:K204)/13</f>
        <v>0</v>
      </c>
      <c r="L245" s="16">
        <f>SUM($K204:L204)/13</f>
        <v>0</v>
      </c>
      <c r="M245" s="16">
        <f>SUM($K204:M204)/13</f>
        <v>0</v>
      </c>
      <c r="N245" s="16">
        <f>SUM($K204:N204)/13</f>
        <v>0</v>
      </c>
      <c r="O245" s="16">
        <f>SUM($K204:O204)/13</f>
        <v>0</v>
      </c>
      <c r="P245" s="16">
        <f>SUM($K204:P204)/13</f>
        <v>0</v>
      </c>
      <c r="Q245" s="16">
        <f>SUM($K204:Q204)/13</f>
        <v>0</v>
      </c>
      <c r="R245" s="16">
        <f>SUM($K204:R204)/13</f>
        <v>0</v>
      </c>
      <c r="S245" s="16">
        <f>SUM($K204:S204)/13</f>
        <v>0</v>
      </c>
      <c r="T245" s="16">
        <f>SUM($K204:T204)/13</f>
        <v>0</v>
      </c>
      <c r="U245" s="16">
        <f>SUM($K204:U204)/13</f>
        <v>0</v>
      </c>
      <c r="V245" s="16">
        <f>SUM($K204:V204)/13</f>
        <v>0</v>
      </c>
      <c r="W245" s="16">
        <f t="shared" si="167"/>
        <v>0</v>
      </c>
      <c r="X245" s="16">
        <f t="shared" si="167"/>
        <v>0</v>
      </c>
      <c r="Y245" s="16">
        <f t="shared" si="167"/>
        <v>0</v>
      </c>
      <c r="Z245" s="16">
        <f t="shared" si="167"/>
        <v>0</v>
      </c>
      <c r="AA245" s="16">
        <f t="shared" si="167"/>
        <v>0</v>
      </c>
      <c r="AB245" s="16">
        <f t="shared" si="167"/>
        <v>0</v>
      </c>
      <c r="AC245" s="16">
        <f t="shared" si="167"/>
        <v>157.61857066666664</v>
      </c>
      <c r="AD245" s="16">
        <f t="shared" si="167"/>
        <v>474.81012225641012</v>
      </c>
      <c r="AE245" s="16">
        <f t="shared" si="167"/>
        <v>953.52906502564088</v>
      </c>
      <c r="AF245" s="16">
        <f t="shared" si="167"/>
        <v>1595.7298092307688</v>
      </c>
      <c r="AG245" s="16">
        <f t="shared" si="167"/>
        <v>2403.3667651282044</v>
      </c>
      <c r="AH245" s="16">
        <f t="shared" si="167"/>
        <v>3378.3943429743586</v>
      </c>
      <c r="AI245" s="16">
        <f t="shared" si="167"/>
        <v>4522.7669530256399</v>
      </c>
      <c r="AJ245" s="3">
        <f t="shared" si="167"/>
        <v>5838.4390055384611</v>
      </c>
      <c r="AK245" s="3">
        <f t="shared" si="167"/>
        <v>7327.4165723076912</v>
      </c>
      <c r="AL245" s="3">
        <f t="shared" si="167"/>
        <v>8991.705725128204</v>
      </c>
      <c r="AM245" s="3">
        <f t="shared" si="167"/>
        <v>10833.31253579487</v>
      </c>
      <c r="AN245" s="3">
        <f t="shared" si="167"/>
        <v>12854.243076102563</v>
      </c>
      <c r="AO245" s="3">
        <f t="shared" si="167"/>
        <v>15056.503417846152</v>
      </c>
      <c r="AP245" s="3">
        <f t="shared" si="167"/>
        <v>17282.474990358973</v>
      </c>
      <c r="AQ245" s="3">
        <f t="shared" si="167"/>
        <v>19530.203383384614</v>
      </c>
      <c r="AR245" s="3">
        <f t="shared" si="167"/>
        <v>21797.734186666665</v>
      </c>
      <c r="AS245" s="3">
        <f t="shared" si="167"/>
        <v>24083.112989948713</v>
      </c>
      <c r="AT245" s="3">
        <f t="shared" si="167"/>
        <v>26384.38538297436</v>
      </c>
      <c r="AU245" s="3">
        <f t="shared" si="167"/>
        <v>28699.596955487174</v>
      </c>
      <c r="AV245" s="3">
        <f t="shared" si="167"/>
        <v>31026.793297230772</v>
      </c>
      <c r="AW245" s="3">
        <f t="shared" si="167"/>
        <v>33364.019997948715</v>
      </c>
      <c r="AX245" s="3">
        <f t="shared" si="167"/>
        <v>35709.270985846146</v>
      </c>
      <c r="AY245" s="3">
        <f t="shared" si="167"/>
        <v>38060.540189128202</v>
      </c>
      <c r="AZ245" s="3">
        <f t="shared" si="167"/>
        <v>40415.821536000003</v>
      </c>
      <c r="BA245" s="3">
        <f t="shared" si="167"/>
        <v>42773.108954666663</v>
      </c>
      <c r="BB245" s="3">
        <f t="shared" si="167"/>
        <v>45130.396373333329</v>
      </c>
      <c r="BC245" s="3">
        <f t="shared" si="167"/>
        <v>47487.683792000003</v>
      </c>
      <c r="BD245" s="3">
        <f t="shared" si="167"/>
        <v>49844.971210666663</v>
      </c>
      <c r="BE245" s="3">
        <f t="shared" si="167"/>
        <v>52202.258629333337</v>
      </c>
      <c r="BF245" s="3">
        <f t="shared" si="167"/>
        <v>54559.546047999997</v>
      </c>
      <c r="BG245" s="3">
        <f t="shared" si="167"/>
        <v>56916.833466666663</v>
      </c>
      <c r="BH245" s="3">
        <f t="shared" si="167"/>
        <v>59274.120885333323</v>
      </c>
      <c r="BI245" s="3">
        <f t="shared" si="167"/>
        <v>61631.40830399999</v>
      </c>
      <c r="BJ245" s="3">
        <f t="shared" si="167"/>
        <v>63988.695722666656</v>
      </c>
      <c r="BK245" s="3">
        <f t="shared" si="167"/>
        <v>66345.983141333316</v>
      </c>
      <c r="BL245" s="3">
        <f t="shared" si="167"/>
        <v>68703.27055999999</v>
      </c>
      <c r="BM245" s="3">
        <f t="shared" si="167"/>
        <v>71060.557978666649</v>
      </c>
      <c r="BN245" s="3">
        <f t="shared" si="167"/>
        <v>73417.845397333309</v>
      </c>
      <c r="BO245" s="3">
        <f t="shared" si="167"/>
        <v>75775.132815999968</v>
      </c>
      <c r="BP245" s="3">
        <f t="shared" si="167"/>
        <v>78132.420234666613</v>
      </c>
      <c r="BQ245" s="3">
        <f t="shared" si="167"/>
        <v>80489.707653333273</v>
      </c>
      <c r="BR245" s="3">
        <f t="shared" si="167"/>
        <v>82846.995071999947</v>
      </c>
      <c r="BS245" s="3">
        <f t="shared" si="167"/>
        <v>85204.282490666592</v>
      </c>
    </row>
    <row r="246" spans="1:71" x14ac:dyDescent="0.35">
      <c r="A246" s="15" t="str">
        <f t="shared" si="165"/>
        <v>Standard Close</v>
      </c>
      <c r="B246" s="15" t="str">
        <f t="shared" si="165"/>
        <v>NEW-14803.1</v>
      </c>
      <c r="C246" s="15" t="str">
        <f t="shared" si="165"/>
        <v>Base Rates</v>
      </c>
      <c r="D246" s="15" t="str">
        <f t="shared" si="165"/>
        <v>ED-Transmission-Line-69 kV</v>
      </c>
      <c r="E246" s="15" t="str">
        <f t="shared" si="165"/>
        <v>T</v>
      </c>
      <c r="F246" s="15" t="str">
        <f t="shared" si="165"/>
        <v>NEW-14803</v>
      </c>
      <c r="G246" s="15" t="str">
        <f t="shared" si="165"/>
        <v>open</v>
      </c>
      <c r="H246" s="15" t="str">
        <f t="shared" si="165"/>
        <v>Electric Transmission Plant</v>
      </c>
      <c r="I246" s="15" t="str">
        <f t="shared" si="165"/>
        <v>Transmission Lines</v>
      </c>
      <c r="J246" s="15">
        <f t="shared" si="165"/>
        <v>202512</v>
      </c>
      <c r="K246" s="16">
        <f>SUM($K205:K205)/13</f>
        <v>0</v>
      </c>
      <c r="L246" s="16">
        <f>SUM($K205:L205)/13</f>
        <v>0</v>
      </c>
      <c r="M246" s="16">
        <f>SUM($K205:M205)/13</f>
        <v>0</v>
      </c>
      <c r="N246" s="16">
        <f>SUM($K205:N205)/13</f>
        <v>0</v>
      </c>
      <c r="O246" s="16">
        <f>SUM($K205:O205)/13</f>
        <v>0</v>
      </c>
      <c r="P246" s="16">
        <f>SUM($K205:P205)/13</f>
        <v>0</v>
      </c>
      <c r="Q246" s="16">
        <f>SUM($K205:Q205)/13</f>
        <v>0</v>
      </c>
      <c r="R246" s="16">
        <f>SUM($K205:R205)/13</f>
        <v>0</v>
      </c>
      <c r="S246" s="16">
        <f>SUM($K205:S205)/13</f>
        <v>0</v>
      </c>
      <c r="T246" s="16">
        <f>SUM($K205:T205)/13</f>
        <v>0</v>
      </c>
      <c r="U246" s="16">
        <f>SUM($K205:U205)/13</f>
        <v>0</v>
      </c>
      <c r="V246" s="16">
        <f>SUM($K205:V205)/13</f>
        <v>0</v>
      </c>
      <c r="W246" s="16">
        <f t="shared" si="167"/>
        <v>0</v>
      </c>
      <c r="X246" s="16">
        <f t="shared" si="167"/>
        <v>0</v>
      </c>
      <c r="Y246" s="16">
        <f t="shared" si="167"/>
        <v>0</v>
      </c>
      <c r="Z246" s="16">
        <f t="shared" si="167"/>
        <v>0</v>
      </c>
      <c r="AA246" s="16">
        <f t="shared" si="167"/>
        <v>0</v>
      </c>
      <c r="AB246" s="16">
        <f t="shared" si="167"/>
        <v>0</v>
      </c>
      <c r="AC246" s="16">
        <f t="shared" si="167"/>
        <v>0</v>
      </c>
      <c r="AD246" s="16">
        <f t="shared" si="167"/>
        <v>0</v>
      </c>
      <c r="AE246" s="16">
        <f t="shared" si="167"/>
        <v>0</v>
      </c>
      <c r="AF246" s="16">
        <f t="shared" si="167"/>
        <v>0</v>
      </c>
      <c r="AG246" s="16">
        <f t="shared" si="167"/>
        <v>0</v>
      </c>
      <c r="AH246" s="16">
        <f t="shared" si="167"/>
        <v>0</v>
      </c>
      <c r="AI246" s="16">
        <f t="shared" si="167"/>
        <v>0</v>
      </c>
      <c r="AJ246" s="3">
        <f t="shared" si="167"/>
        <v>433.68181782692307</v>
      </c>
      <c r="AK246" s="3">
        <f t="shared" si="167"/>
        <v>1314.9078996346152</v>
      </c>
      <c r="AL246" s="3">
        <f t="shared" si="167"/>
        <v>2657.5406915769227</v>
      </c>
      <c r="AM246" s="3">
        <f t="shared" si="167"/>
        <v>4475.4426398076912</v>
      </c>
      <c r="AN246" s="3">
        <f t="shared" si="167"/>
        <v>6782.4761904807683</v>
      </c>
      <c r="AO246" s="3">
        <f t="shared" si="167"/>
        <v>9592.5037897499988</v>
      </c>
      <c r="AP246" s="3">
        <f t="shared" si="167"/>
        <v>12919.38788376923</v>
      </c>
      <c r="AQ246" s="3">
        <f t="shared" si="167"/>
        <v>16776.990918692307</v>
      </c>
      <c r="AR246" s="3">
        <f t="shared" si="167"/>
        <v>21179.175340673075</v>
      </c>
      <c r="AS246" s="3">
        <f t="shared" si="167"/>
        <v>26139.803595865382</v>
      </c>
      <c r="AT246" s="3">
        <f t="shared" si="167"/>
        <v>31672.738130423073</v>
      </c>
      <c r="AU246" s="3">
        <f t="shared" si="167"/>
        <v>37791.841390499998</v>
      </c>
      <c r="AV246" s="3">
        <f t="shared" si="167"/>
        <v>44510.969129942307</v>
      </c>
      <c r="AW246" s="3">
        <f t="shared" si="167"/>
        <v>51396.439530923075</v>
      </c>
      <c r="AX246" s="3">
        <f t="shared" si="167"/>
        <v>58434.390147288461</v>
      </c>
      <c r="AY246" s="3">
        <f t="shared" si="167"/>
        <v>65610.958532884615</v>
      </c>
      <c r="AZ246" s="3">
        <f t="shared" si="167"/>
        <v>72912.282241557696</v>
      </c>
      <c r="BA246" s="3">
        <f t="shared" si="167"/>
        <v>80324.498827153846</v>
      </c>
      <c r="BB246" s="3">
        <f t="shared" si="167"/>
        <v>87833.745843519224</v>
      </c>
      <c r="BC246" s="3">
        <f t="shared" si="167"/>
        <v>95426.160844500002</v>
      </c>
      <c r="BD246" s="3">
        <f t="shared" si="167"/>
        <v>103087.88138394229</v>
      </c>
      <c r="BE246" s="3">
        <f t="shared" si="167"/>
        <v>110805.0450156923</v>
      </c>
      <c r="BF246" s="3">
        <f t="shared" si="167"/>
        <v>118563.78929359614</v>
      </c>
      <c r="BG246" s="3">
        <f t="shared" si="167"/>
        <v>126350.25177149997</v>
      </c>
      <c r="BH246" s="3">
        <f t="shared" si="167"/>
        <v>134150.57000324997</v>
      </c>
      <c r="BI246" s="3">
        <f t="shared" si="167"/>
        <v>141950.88823499999</v>
      </c>
      <c r="BJ246" s="3">
        <f t="shared" si="167"/>
        <v>149751.20646674995</v>
      </c>
      <c r="BK246" s="3">
        <f t="shared" si="167"/>
        <v>157551.52469849994</v>
      </c>
      <c r="BL246" s="3">
        <f t="shared" si="167"/>
        <v>165351.84293024993</v>
      </c>
      <c r="BM246" s="3">
        <f t="shared" si="167"/>
        <v>173152.16116199995</v>
      </c>
      <c r="BN246" s="3">
        <f t="shared" si="167"/>
        <v>180952.47939374993</v>
      </c>
      <c r="BO246" s="3">
        <f t="shared" si="167"/>
        <v>188752.79762549995</v>
      </c>
      <c r="BP246" s="3">
        <f t="shared" si="167"/>
        <v>196553.11585724991</v>
      </c>
      <c r="BQ246" s="3">
        <f t="shared" si="167"/>
        <v>204353.4340889999</v>
      </c>
      <c r="BR246" s="3">
        <f t="shared" si="167"/>
        <v>212153.75232074989</v>
      </c>
      <c r="BS246" s="3">
        <f t="shared" si="167"/>
        <v>219954.07055249991</v>
      </c>
    </row>
    <row r="247" spans="1:71" x14ac:dyDescent="0.35">
      <c r="A247" s="15" t="str">
        <f t="shared" si="165"/>
        <v>Standard Close</v>
      </c>
      <c r="B247" s="15" t="str">
        <f t="shared" si="165"/>
        <v>NEW-14803.2</v>
      </c>
      <c r="C247" s="15" t="str">
        <f t="shared" si="165"/>
        <v>Base Rates</v>
      </c>
      <c r="D247" s="15" t="str">
        <f t="shared" si="165"/>
        <v>ED-Transmission-Substation-Equipment</v>
      </c>
      <c r="E247" s="15" t="str">
        <f t="shared" si="165"/>
        <v>T</v>
      </c>
      <c r="F247" s="15" t="str">
        <f t="shared" si="165"/>
        <v>NEW-14803</v>
      </c>
      <c r="G247" s="15" t="str">
        <f t="shared" si="165"/>
        <v>open</v>
      </c>
      <c r="H247" s="15" t="str">
        <f t="shared" si="165"/>
        <v>Electric Transmission Plant</v>
      </c>
      <c r="I247" s="15" t="str">
        <f t="shared" si="165"/>
        <v>Transmission Substation</v>
      </c>
      <c r="J247" s="15">
        <f t="shared" si="165"/>
        <v>202512</v>
      </c>
      <c r="K247" s="16">
        <f>SUM($K206:K206)/13</f>
        <v>0</v>
      </c>
      <c r="L247" s="16">
        <f>SUM($K206:L206)/13</f>
        <v>0</v>
      </c>
      <c r="M247" s="16">
        <f>SUM($K206:M206)/13</f>
        <v>0</v>
      </c>
      <c r="N247" s="16">
        <f>SUM($K206:N206)/13</f>
        <v>0</v>
      </c>
      <c r="O247" s="16">
        <f>SUM($K206:O206)/13</f>
        <v>0</v>
      </c>
      <c r="P247" s="16">
        <f>SUM($K206:P206)/13</f>
        <v>0</v>
      </c>
      <c r="Q247" s="16">
        <f>SUM($K206:Q206)/13</f>
        <v>0</v>
      </c>
      <c r="R247" s="16">
        <f>SUM($K206:R206)/13</f>
        <v>0</v>
      </c>
      <c r="S247" s="16">
        <f>SUM($K206:S206)/13</f>
        <v>0</v>
      </c>
      <c r="T247" s="16">
        <f>SUM($K206:T206)/13</f>
        <v>0</v>
      </c>
      <c r="U247" s="16">
        <f>SUM($K206:U206)/13</f>
        <v>0</v>
      </c>
      <c r="V247" s="16">
        <f>SUM($K206:V206)/13</f>
        <v>0</v>
      </c>
      <c r="W247" s="16">
        <f t="shared" si="167"/>
        <v>0</v>
      </c>
      <c r="X247" s="16">
        <f t="shared" si="167"/>
        <v>0</v>
      </c>
      <c r="Y247" s="16">
        <f t="shared" si="167"/>
        <v>0</v>
      </c>
      <c r="Z247" s="16">
        <f t="shared" si="167"/>
        <v>0</v>
      </c>
      <c r="AA247" s="16">
        <f t="shared" si="167"/>
        <v>0</v>
      </c>
      <c r="AB247" s="16">
        <f t="shared" si="167"/>
        <v>0</v>
      </c>
      <c r="AC247" s="16">
        <f t="shared" si="167"/>
        <v>0</v>
      </c>
      <c r="AD247" s="16">
        <f t="shared" si="167"/>
        <v>0</v>
      </c>
      <c r="AE247" s="16">
        <f t="shared" si="167"/>
        <v>0</v>
      </c>
      <c r="AF247" s="16">
        <f t="shared" si="167"/>
        <v>0</v>
      </c>
      <c r="AG247" s="16">
        <f t="shared" si="167"/>
        <v>0</v>
      </c>
      <c r="AH247" s="16">
        <f t="shared" si="167"/>
        <v>0</v>
      </c>
      <c r="AI247" s="16">
        <f t="shared" si="167"/>
        <v>0</v>
      </c>
      <c r="AJ247" s="3">
        <f t="shared" si="167"/>
        <v>264.02918775000001</v>
      </c>
      <c r="AK247" s="3">
        <f t="shared" si="167"/>
        <v>797.6965536346155</v>
      </c>
      <c r="AL247" s="3">
        <f t="shared" si="167"/>
        <v>1606.611088038462</v>
      </c>
      <c r="AM247" s="3">
        <f t="shared" si="167"/>
        <v>2696.3817813461546</v>
      </c>
      <c r="AN247" s="3">
        <f t="shared" si="167"/>
        <v>4072.6176239423085</v>
      </c>
      <c r="AO247" s="3">
        <f t="shared" si="167"/>
        <v>5740.9276062115396</v>
      </c>
      <c r="AP247" s="3">
        <f t="shared" si="167"/>
        <v>7706.920718538463</v>
      </c>
      <c r="AQ247" s="3">
        <f t="shared" si="167"/>
        <v>9976.2059513076947</v>
      </c>
      <c r="AR247" s="3">
        <f t="shared" si="167"/>
        <v>12554.392294903848</v>
      </c>
      <c r="AS247" s="3">
        <f t="shared" si="167"/>
        <v>15447.08873971154</v>
      </c>
      <c r="AT247" s="3">
        <f t="shared" si="167"/>
        <v>18659.904276115387</v>
      </c>
      <c r="AU247" s="3">
        <f t="shared" si="167"/>
        <v>22198.447894500001</v>
      </c>
      <c r="AV247" s="3">
        <f t="shared" si="167"/>
        <v>26068.328585249998</v>
      </c>
      <c r="AW247" s="3">
        <f t="shared" si="167"/>
        <v>30005.517160615382</v>
      </c>
      <c r="AX247" s="3">
        <f t="shared" si="167"/>
        <v>34004.404630211538</v>
      </c>
      <c r="AY247" s="3">
        <f t="shared" si="167"/>
        <v>38059.382003653838</v>
      </c>
      <c r="AZ247" s="3">
        <f t="shared" si="167"/>
        <v>42164.840290557695</v>
      </c>
      <c r="BA247" s="3">
        <f t="shared" si="167"/>
        <v>46315.170500538457</v>
      </c>
      <c r="BB247" s="3">
        <f t="shared" si="167"/>
        <v>50504.763643211532</v>
      </c>
      <c r="BC247" s="3">
        <f t="shared" si="167"/>
        <v>54728.010728192297</v>
      </c>
      <c r="BD247" s="3">
        <f t="shared" si="167"/>
        <v>58979.302765096152</v>
      </c>
      <c r="BE247" s="3">
        <f t="shared" si="167"/>
        <v>63253.030763538445</v>
      </c>
      <c r="BF247" s="3">
        <f t="shared" si="167"/>
        <v>67543.585733134605</v>
      </c>
      <c r="BG247" s="3">
        <f t="shared" si="167"/>
        <v>71845.358683499988</v>
      </c>
      <c r="BH247" s="3">
        <f t="shared" si="167"/>
        <v>76152.740624249986</v>
      </c>
      <c r="BI247" s="3">
        <f t="shared" si="167"/>
        <v>80460.122564999983</v>
      </c>
      <c r="BJ247" s="3">
        <f t="shared" si="167"/>
        <v>84767.504505749996</v>
      </c>
      <c r="BK247" s="3">
        <f t="shared" si="167"/>
        <v>89074.886446499979</v>
      </c>
      <c r="BL247" s="3">
        <f t="shared" si="167"/>
        <v>93382.268387249991</v>
      </c>
      <c r="BM247" s="3">
        <f t="shared" si="167"/>
        <v>97689.650327999974</v>
      </c>
      <c r="BN247" s="3">
        <f t="shared" si="167"/>
        <v>101997.03226874996</v>
      </c>
      <c r="BO247" s="3">
        <f t="shared" si="167"/>
        <v>106304.41420949997</v>
      </c>
      <c r="BP247" s="3">
        <f t="shared" si="167"/>
        <v>110611.79615024998</v>
      </c>
      <c r="BQ247" s="3">
        <f t="shared" si="167"/>
        <v>114919.17809099998</v>
      </c>
      <c r="BR247" s="3">
        <f t="shared" si="167"/>
        <v>119226.56003174998</v>
      </c>
      <c r="BS247" s="3">
        <f t="shared" si="167"/>
        <v>123533.94197249996</v>
      </c>
    </row>
    <row r="248" spans="1:71" x14ac:dyDescent="0.35">
      <c r="A248" s="15" t="str">
        <f t="shared" si="165"/>
        <v>Standard Close</v>
      </c>
      <c r="B248" s="15" t="str">
        <f t="shared" si="165"/>
        <v>NEW-14803.3</v>
      </c>
      <c r="C248" s="15" t="str">
        <f t="shared" si="165"/>
        <v>Base Rates</v>
      </c>
      <c r="D248" s="15" t="str">
        <f t="shared" si="165"/>
        <v>ELECTRIC DELIVERY</v>
      </c>
      <c r="E248" s="15" t="str">
        <f t="shared" si="165"/>
        <v>T</v>
      </c>
      <c r="F248" s="15" t="str">
        <f t="shared" si="165"/>
        <v>NEW-14803</v>
      </c>
      <c r="G248" s="15" t="str">
        <f t="shared" si="165"/>
        <v>open</v>
      </c>
      <c r="H248" s="15" t="str">
        <f t="shared" si="165"/>
        <v>Electric Transmission Plant</v>
      </c>
      <c r="I248" s="15" t="str">
        <f t="shared" si="165"/>
        <v>Transmission Lines</v>
      </c>
      <c r="J248" s="15">
        <f t="shared" si="165"/>
        <v>202612</v>
      </c>
      <c r="K248" s="16">
        <f>SUM($K207:K207)/13</f>
        <v>0</v>
      </c>
      <c r="L248" s="16">
        <f>SUM($K207:L207)/13</f>
        <v>0</v>
      </c>
      <c r="M248" s="16">
        <f>SUM($K207:M207)/13</f>
        <v>0</v>
      </c>
      <c r="N248" s="16">
        <f>SUM($K207:N207)/13</f>
        <v>0</v>
      </c>
      <c r="O248" s="16">
        <f>SUM($K207:O207)/13</f>
        <v>0</v>
      </c>
      <c r="P248" s="16">
        <f>SUM($K207:P207)/13</f>
        <v>0</v>
      </c>
      <c r="Q248" s="16">
        <f>SUM($K207:Q207)/13</f>
        <v>0</v>
      </c>
      <c r="R248" s="16">
        <f>SUM($K207:R207)/13</f>
        <v>0</v>
      </c>
      <c r="S248" s="16">
        <f>SUM($K207:S207)/13</f>
        <v>0</v>
      </c>
      <c r="T248" s="16">
        <f>SUM($K207:T207)/13</f>
        <v>0</v>
      </c>
      <c r="U248" s="16">
        <f>SUM($K207:U207)/13</f>
        <v>0</v>
      </c>
      <c r="V248" s="16">
        <f>SUM($K207:V207)/13</f>
        <v>0</v>
      </c>
      <c r="W248" s="16">
        <f t="shared" si="167"/>
        <v>0</v>
      </c>
      <c r="X248" s="16">
        <f t="shared" si="167"/>
        <v>0</v>
      </c>
      <c r="Y248" s="16">
        <f t="shared" si="167"/>
        <v>0</v>
      </c>
      <c r="Z248" s="16">
        <f t="shared" si="167"/>
        <v>0</v>
      </c>
      <c r="AA248" s="16">
        <f t="shared" si="167"/>
        <v>0</v>
      </c>
      <c r="AB248" s="16">
        <f t="shared" si="167"/>
        <v>0</v>
      </c>
      <c r="AC248" s="16">
        <f t="shared" si="167"/>
        <v>0</v>
      </c>
      <c r="AD248" s="16">
        <f t="shared" si="167"/>
        <v>0</v>
      </c>
      <c r="AE248" s="16">
        <f t="shared" si="167"/>
        <v>0</v>
      </c>
      <c r="AF248" s="16">
        <f t="shared" si="167"/>
        <v>0</v>
      </c>
      <c r="AG248" s="16">
        <f t="shared" ref="AG248:BS248" si="168">SUM(U207:AG207)/13</f>
        <v>0</v>
      </c>
      <c r="AH248" s="16">
        <f t="shared" si="168"/>
        <v>0</v>
      </c>
      <c r="AI248" s="16">
        <f t="shared" si="168"/>
        <v>0</v>
      </c>
      <c r="AJ248" s="3">
        <f t="shared" si="168"/>
        <v>0</v>
      </c>
      <c r="AK248" s="3">
        <f t="shared" si="168"/>
        <v>0</v>
      </c>
      <c r="AL248" s="3">
        <f t="shared" si="168"/>
        <v>0</v>
      </c>
      <c r="AM248" s="3">
        <f t="shared" si="168"/>
        <v>0</v>
      </c>
      <c r="AN248" s="3">
        <f t="shared" si="168"/>
        <v>0</v>
      </c>
      <c r="AO248" s="3">
        <f t="shared" si="168"/>
        <v>0</v>
      </c>
      <c r="AP248" s="3">
        <f t="shared" si="168"/>
        <v>0</v>
      </c>
      <c r="AQ248" s="3">
        <f t="shared" si="168"/>
        <v>0</v>
      </c>
      <c r="AR248" s="3">
        <f t="shared" si="168"/>
        <v>0</v>
      </c>
      <c r="AS248" s="3">
        <f t="shared" si="168"/>
        <v>0</v>
      </c>
      <c r="AT248" s="3">
        <f t="shared" si="168"/>
        <v>0</v>
      </c>
      <c r="AU248" s="3">
        <f t="shared" si="168"/>
        <v>0</v>
      </c>
      <c r="AV248" s="3">
        <f t="shared" si="168"/>
        <v>118.68749971153844</v>
      </c>
      <c r="AW248" s="3">
        <f t="shared" si="168"/>
        <v>356.06249913461528</v>
      </c>
      <c r="AX248" s="3">
        <f t="shared" si="168"/>
        <v>712.12499826923056</v>
      </c>
      <c r="AY248" s="3">
        <f t="shared" si="168"/>
        <v>1186.8749971153843</v>
      </c>
      <c r="AZ248" s="3">
        <f t="shared" si="168"/>
        <v>1780.3124956730765</v>
      </c>
      <c r="BA248" s="3">
        <f t="shared" si="168"/>
        <v>2492.4374939423069</v>
      </c>
      <c r="BB248" s="3">
        <f t="shared" si="168"/>
        <v>3323.2499919230759</v>
      </c>
      <c r="BC248" s="3">
        <f t="shared" si="168"/>
        <v>4272.7499896153831</v>
      </c>
      <c r="BD248" s="3">
        <f t="shared" si="168"/>
        <v>5340.9374870192296</v>
      </c>
      <c r="BE248" s="3">
        <f t="shared" si="168"/>
        <v>6527.8124841346134</v>
      </c>
      <c r="BF248" s="3">
        <f t="shared" si="168"/>
        <v>7833.3749809615365</v>
      </c>
      <c r="BG248" s="3">
        <f t="shared" si="168"/>
        <v>9257.6249774999997</v>
      </c>
      <c r="BH248" s="3">
        <f t="shared" si="168"/>
        <v>10800.56247375</v>
      </c>
      <c r="BI248" s="3">
        <f t="shared" si="168"/>
        <v>12343.499970000003</v>
      </c>
      <c r="BJ248" s="3">
        <f t="shared" si="168"/>
        <v>13886.437466250001</v>
      </c>
      <c r="BK248" s="3">
        <f t="shared" si="168"/>
        <v>15429.374962500002</v>
      </c>
      <c r="BL248" s="3">
        <f t="shared" si="168"/>
        <v>16972.312458750002</v>
      </c>
      <c r="BM248" s="3">
        <f t="shared" si="168"/>
        <v>18515.249955000003</v>
      </c>
      <c r="BN248" s="3">
        <f t="shared" si="168"/>
        <v>20058.187451250004</v>
      </c>
      <c r="BO248" s="3">
        <f t="shared" si="168"/>
        <v>21601.124947500004</v>
      </c>
      <c r="BP248" s="3">
        <f t="shared" si="168"/>
        <v>23144.062443750001</v>
      </c>
      <c r="BQ248" s="3">
        <f t="shared" si="168"/>
        <v>24686.999940000005</v>
      </c>
      <c r="BR248" s="3">
        <f t="shared" si="168"/>
        <v>26229.937436250002</v>
      </c>
      <c r="BS248" s="3">
        <f t="shared" si="168"/>
        <v>27772.874932500006</v>
      </c>
    </row>
    <row r="249" spans="1:71" x14ac:dyDescent="0.35">
      <c r="A249" s="15" t="str">
        <f t="shared" si="165"/>
        <v>Standard Close</v>
      </c>
      <c r="B249" s="15" t="str">
        <f t="shared" si="165"/>
        <v>NEW-14803.4</v>
      </c>
      <c r="C249" s="15" t="str">
        <f t="shared" si="165"/>
        <v>Base Rates</v>
      </c>
      <c r="D249" s="15" t="str">
        <f t="shared" si="165"/>
        <v>ELECTRIC DELIVERY</v>
      </c>
      <c r="E249" s="15" t="str">
        <f t="shared" si="165"/>
        <v>T</v>
      </c>
      <c r="F249" s="15" t="str">
        <f t="shared" si="165"/>
        <v>NEW-14803</v>
      </c>
      <c r="G249" s="15" t="str">
        <f t="shared" si="165"/>
        <v>open</v>
      </c>
      <c r="H249" s="15" t="str">
        <f t="shared" si="165"/>
        <v>Electric Transmission Plant</v>
      </c>
      <c r="I249" s="15" t="str">
        <f t="shared" si="165"/>
        <v>Transmission Lines</v>
      </c>
      <c r="J249" s="15">
        <f t="shared" si="165"/>
        <v>202612</v>
      </c>
      <c r="K249" s="16">
        <f>SUM($K208:K208)/13</f>
        <v>0</v>
      </c>
      <c r="L249" s="16">
        <f>SUM($K208:L208)/13</f>
        <v>0</v>
      </c>
      <c r="M249" s="16">
        <f>SUM($K208:M208)/13</f>
        <v>0</v>
      </c>
      <c r="N249" s="16">
        <f>SUM($K208:N208)/13</f>
        <v>0</v>
      </c>
      <c r="O249" s="16">
        <f>SUM($K208:O208)/13</f>
        <v>0</v>
      </c>
      <c r="P249" s="16">
        <f>SUM($K208:P208)/13</f>
        <v>0</v>
      </c>
      <c r="Q249" s="16">
        <f>SUM($K208:Q208)/13</f>
        <v>0</v>
      </c>
      <c r="R249" s="16">
        <f>SUM($K208:R208)/13</f>
        <v>0</v>
      </c>
      <c r="S249" s="16">
        <f>SUM($K208:S208)/13</f>
        <v>0</v>
      </c>
      <c r="T249" s="16">
        <f>SUM($K208:T208)/13</f>
        <v>0</v>
      </c>
      <c r="U249" s="16">
        <f>SUM($K208:U208)/13</f>
        <v>0</v>
      </c>
      <c r="V249" s="16">
        <f>SUM($K208:V208)/13</f>
        <v>0</v>
      </c>
      <c r="W249" s="16">
        <f t="shared" ref="W249:BS254" si="169">SUM(K208:W208)/13</f>
        <v>0</v>
      </c>
      <c r="X249" s="16">
        <f t="shared" si="169"/>
        <v>0</v>
      </c>
      <c r="Y249" s="16">
        <f t="shared" si="169"/>
        <v>0</v>
      </c>
      <c r="Z249" s="16">
        <f t="shared" si="169"/>
        <v>0</v>
      </c>
      <c r="AA249" s="16">
        <f t="shared" si="169"/>
        <v>0</v>
      </c>
      <c r="AB249" s="16">
        <f t="shared" si="169"/>
        <v>0</v>
      </c>
      <c r="AC249" s="16">
        <f t="shared" si="169"/>
        <v>0</v>
      </c>
      <c r="AD249" s="16">
        <f t="shared" si="169"/>
        <v>0</v>
      </c>
      <c r="AE249" s="16">
        <f t="shared" si="169"/>
        <v>0</v>
      </c>
      <c r="AF249" s="16">
        <f t="shared" si="169"/>
        <v>0</v>
      </c>
      <c r="AG249" s="16">
        <f t="shared" si="169"/>
        <v>0</v>
      </c>
      <c r="AH249" s="16">
        <f t="shared" si="169"/>
        <v>0</v>
      </c>
      <c r="AI249" s="16">
        <f t="shared" si="169"/>
        <v>0</v>
      </c>
      <c r="AJ249" s="3">
        <f t="shared" si="169"/>
        <v>0</v>
      </c>
      <c r="AK249" s="3">
        <f t="shared" si="169"/>
        <v>0</v>
      </c>
      <c r="AL249" s="3">
        <f t="shared" si="169"/>
        <v>0</v>
      </c>
      <c r="AM249" s="3">
        <f t="shared" si="169"/>
        <v>0</v>
      </c>
      <c r="AN249" s="3">
        <f t="shared" si="169"/>
        <v>0</v>
      </c>
      <c r="AO249" s="3">
        <f t="shared" si="169"/>
        <v>0</v>
      </c>
      <c r="AP249" s="3">
        <f t="shared" si="169"/>
        <v>0</v>
      </c>
      <c r="AQ249" s="3">
        <f t="shared" si="169"/>
        <v>0</v>
      </c>
      <c r="AR249" s="3">
        <f t="shared" si="169"/>
        <v>0</v>
      </c>
      <c r="AS249" s="3">
        <f t="shared" si="169"/>
        <v>0</v>
      </c>
      <c r="AT249" s="3">
        <f t="shared" si="169"/>
        <v>0</v>
      </c>
      <c r="AU249" s="3">
        <f t="shared" si="169"/>
        <v>0</v>
      </c>
      <c r="AV249" s="3">
        <f t="shared" si="169"/>
        <v>106.29685765384616</v>
      </c>
      <c r="AW249" s="3">
        <f t="shared" si="169"/>
        <v>318.89057296153845</v>
      </c>
      <c r="AX249" s="3">
        <f t="shared" si="169"/>
        <v>637.78114592307691</v>
      </c>
      <c r="AY249" s="3">
        <f t="shared" si="169"/>
        <v>1062.9685765384615</v>
      </c>
      <c r="AZ249" s="3">
        <f t="shared" si="169"/>
        <v>1594.4528648076923</v>
      </c>
      <c r="BA249" s="3">
        <f t="shared" si="169"/>
        <v>2232.2340107307691</v>
      </c>
      <c r="BB249" s="3">
        <f t="shared" si="169"/>
        <v>2976.3120143076926</v>
      </c>
      <c r="BC249" s="3">
        <f t="shared" si="169"/>
        <v>3826.6868755384617</v>
      </c>
      <c r="BD249" s="3">
        <f t="shared" si="169"/>
        <v>4783.3585944230772</v>
      </c>
      <c r="BE249" s="3">
        <f t="shared" si="169"/>
        <v>5846.3271709615383</v>
      </c>
      <c r="BF249" s="3">
        <f t="shared" si="169"/>
        <v>7015.5926051538463</v>
      </c>
      <c r="BG249" s="3">
        <f t="shared" si="169"/>
        <v>8291.1548970000003</v>
      </c>
      <c r="BH249" s="3">
        <f t="shared" si="169"/>
        <v>9673.0140465000004</v>
      </c>
      <c r="BI249" s="3">
        <f t="shared" si="169"/>
        <v>11054.873196</v>
      </c>
      <c r="BJ249" s="3">
        <f t="shared" si="169"/>
        <v>12436.732345500001</v>
      </c>
      <c r="BK249" s="3">
        <f t="shared" si="169"/>
        <v>13818.591495000001</v>
      </c>
      <c r="BL249" s="3">
        <f t="shared" si="169"/>
        <v>15200.450644500001</v>
      </c>
      <c r="BM249" s="3">
        <f t="shared" si="169"/>
        <v>16582.309794000001</v>
      </c>
      <c r="BN249" s="3">
        <f t="shared" si="169"/>
        <v>17964.168943500001</v>
      </c>
      <c r="BO249" s="3">
        <f t="shared" si="169"/>
        <v>19346.028093000001</v>
      </c>
      <c r="BP249" s="3">
        <f t="shared" si="169"/>
        <v>20727.887242499997</v>
      </c>
      <c r="BQ249" s="3">
        <f t="shared" si="169"/>
        <v>22109.746392000001</v>
      </c>
      <c r="BR249" s="3">
        <f t="shared" si="169"/>
        <v>23491.605541500005</v>
      </c>
      <c r="BS249" s="3">
        <f t="shared" si="169"/>
        <v>24873.464691000001</v>
      </c>
    </row>
    <row r="250" spans="1:71" x14ac:dyDescent="0.35">
      <c r="A250" s="15" t="str">
        <f t="shared" si="165"/>
        <v>Standard Close</v>
      </c>
      <c r="B250" s="15" t="str">
        <f t="shared" si="165"/>
        <v>NEW-14803.5</v>
      </c>
      <c r="C250" s="15" t="str">
        <f t="shared" si="165"/>
        <v>Base Rates</v>
      </c>
      <c r="D250" s="15" t="str">
        <f t="shared" si="165"/>
        <v>ED-Transmission-Line-69 kV</v>
      </c>
      <c r="E250" s="15" t="str">
        <f t="shared" si="165"/>
        <v>T</v>
      </c>
      <c r="F250" s="15" t="str">
        <f t="shared" si="165"/>
        <v>NEW-14803</v>
      </c>
      <c r="G250" s="15" t="str">
        <f t="shared" si="165"/>
        <v>open</v>
      </c>
      <c r="H250" s="15" t="str">
        <f t="shared" si="165"/>
        <v>Electric Transmission Plant</v>
      </c>
      <c r="I250" s="15" t="str">
        <f t="shared" si="165"/>
        <v>Transmission Lines</v>
      </c>
      <c r="J250" s="15">
        <f t="shared" si="165"/>
        <v>202512</v>
      </c>
      <c r="K250" s="16">
        <f>SUM($K209:K209)/13</f>
        <v>0</v>
      </c>
      <c r="L250" s="16">
        <f>SUM($K209:L209)/13</f>
        <v>0</v>
      </c>
      <c r="M250" s="16">
        <f>SUM($K209:M209)/13</f>
        <v>0</v>
      </c>
      <c r="N250" s="16">
        <f>SUM($K209:N209)/13</f>
        <v>0</v>
      </c>
      <c r="O250" s="16">
        <f>SUM($K209:O209)/13</f>
        <v>0</v>
      </c>
      <c r="P250" s="16">
        <f>SUM($K209:P209)/13</f>
        <v>0</v>
      </c>
      <c r="Q250" s="16">
        <f>SUM($K209:Q209)/13</f>
        <v>0</v>
      </c>
      <c r="R250" s="16">
        <f>SUM($K209:R209)/13</f>
        <v>0</v>
      </c>
      <c r="S250" s="16">
        <f>SUM($K209:S209)/13</f>
        <v>0</v>
      </c>
      <c r="T250" s="16">
        <f>SUM($K209:T209)/13</f>
        <v>0</v>
      </c>
      <c r="U250" s="16">
        <f>SUM($K209:U209)/13</f>
        <v>0</v>
      </c>
      <c r="V250" s="16">
        <f>SUM($K209:V209)/13</f>
        <v>0</v>
      </c>
      <c r="W250" s="16">
        <f t="shared" si="169"/>
        <v>0</v>
      </c>
      <c r="X250" s="16">
        <f t="shared" si="169"/>
        <v>0</v>
      </c>
      <c r="Y250" s="16">
        <f t="shared" si="169"/>
        <v>0</v>
      </c>
      <c r="Z250" s="16">
        <f t="shared" si="169"/>
        <v>0</v>
      </c>
      <c r="AA250" s="16">
        <f t="shared" si="169"/>
        <v>0</v>
      </c>
      <c r="AB250" s="16">
        <f t="shared" si="169"/>
        <v>0</v>
      </c>
      <c r="AC250" s="16">
        <f t="shared" si="169"/>
        <v>0</v>
      </c>
      <c r="AD250" s="16">
        <f t="shared" si="169"/>
        <v>0</v>
      </c>
      <c r="AE250" s="16">
        <f t="shared" si="169"/>
        <v>0</v>
      </c>
      <c r="AF250" s="16">
        <f t="shared" si="169"/>
        <v>0</v>
      </c>
      <c r="AG250" s="16">
        <f t="shared" si="169"/>
        <v>0</v>
      </c>
      <c r="AH250" s="16">
        <f t="shared" si="169"/>
        <v>0</v>
      </c>
      <c r="AI250" s="16">
        <f t="shared" si="169"/>
        <v>0</v>
      </c>
      <c r="AJ250" s="3">
        <f t="shared" si="169"/>
        <v>130.41251982692307</v>
      </c>
      <c r="AK250" s="3">
        <f t="shared" si="169"/>
        <v>394.04213832692307</v>
      </c>
      <c r="AL250" s="3">
        <f t="shared" si="169"/>
        <v>793.69343434615382</v>
      </c>
      <c r="AM250" s="3">
        <f t="shared" si="169"/>
        <v>1332.1709867307691</v>
      </c>
      <c r="AN250" s="3">
        <f t="shared" si="169"/>
        <v>2012.2793743269228</v>
      </c>
      <c r="AO250" s="3">
        <f t="shared" si="169"/>
        <v>2836.8231759807686</v>
      </c>
      <c r="AP250" s="3">
        <f t="shared" si="169"/>
        <v>3808.6069705384612</v>
      </c>
      <c r="AQ250" s="3">
        <f t="shared" si="169"/>
        <v>4930.4353368461534</v>
      </c>
      <c r="AR250" s="3">
        <f t="shared" si="169"/>
        <v>6205.1128537499999</v>
      </c>
      <c r="AS250" s="3">
        <f t="shared" si="169"/>
        <v>7635.4441000961533</v>
      </c>
      <c r="AT250" s="3">
        <f t="shared" si="169"/>
        <v>9224.2336547307677</v>
      </c>
      <c r="AU250" s="3">
        <f t="shared" si="169"/>
        <v>10974.2860965</v>
      </c>
      <c r="AV250" s="3">
        <f t="shared" si="169"/>
        <v>12888.40600425</v>
      </c>
      <c r="AW250" s="3">
        <f t="shared" si="169"/>
        <v>14836.180858153846</v>
      </c>
      <c r="AX250" s="3">
        <f t="shared" si="169"/>
        <v>16814.806079365382</v>
      </c>
      <c r="AY250" s="3">
        <f t="shared" si="169"/>
        <v>18821.477089038464</v>
      </c>
      <c r="AZ250" s="3">
        <f t="shared" si="169"/>
        <v>20853.389308326921</v>
      </c>
      <c r="BA250" s="3">
        <f t="shared" si="169"/>
        <v>22907.738158384615</v>
      </c>
      <c r="BB250" s="3">
        <f t="shared" si="169"/>
        <v>24981.719060365383</v>
      </c>
      <c r="BC250" s="3">
        <f t="shared" si="169"/>
        <v>27072.527435423082</v>
      </c>
      <c r="BD250" s="3">
        <f t="shared" si="169"/>
        <v>29177.35870471154</v>
      </c>
      <c r="BE250" s="3">
        <f t="shared" si="169"/>
        <v>31293.408289384617</v>
      </c>
      <c r="BF250" s="3">
        <f t="shared" si="169"/>
        <v>33417.87161059615</v>
      </c>
      <c r="BG250" s="3">
        <f t="shared" si="169"/>
        <v>35547.944089500001</v>
      </c>
      <c r="BH250" s="3">
        <f t="shared" si="169"/>
        <v>37680.821147249997</v>
      </c>
      <c r="BI250" s="3">
        <f t="shared" si="169"/>
        <v>39813.698204999993</v>
      </c>
      <c r="BJ250" s="3">
        <f t="shared" si="169"/>
        <v>41946.57526274999</v>
      </c>
      <c r="BK250" s="3">
        <f t="shared" si="169"/>
        <v>44079.452320499993</v>
      </c>
      <c r="BL250" s="3">
        <f t="shared" si="169"/>
        <v>46212.32937824999</v>
      </c>
      <c r="BM250" s="3">
        <f t="shared" si="169"/>
        <v>48345.206435999979</v>
      </c>
      <c r="BN250" s="3">
        <f t="shared" si="169"/>
        <v>50478.083493749968</v>
      </c>
      <c r="BO250" s="3">
        <f t="shared" si="169"/>
        <v>52610.960551499964</v>
      </c>
      <c r="BP250" s="3">
        <f t="shared" si="169"/>
        <v>54743.837609249967</v>
      </c>
      <c r="BQ250" s="3">
        <f t="shared" si="169"/>
        <v>56876.714666999957</v>
      </c>
      <c r="BR250" s="3">
        <f t="shared" si="169"/>
        <v>59009.59172474996</v>
      </c>
      <c r="BS250" s="3">
        <f t="shared" si="169"/>
        <v>61142.468782499964</v>
      </c>
    </row>
    <row r="251" spans="1:71" x14ac:dyDescent="0.35">
      <c r="A251" s="15" t="str">
        <f t="shared" si="165"/>
        <v>Standard Close</v>
      </c>
      <c r="B251" s="15" t="str">
        <f t="shared" si="165"/>
        <v>NEW-15838.1</v>
      </c>
      <c r="C251" s="15" t="str">
        <f t="shared" si="165"/>
        <v>Base Rates</v>
      </c>
      <c r="D251" s="15" t="str">
        <f t="shared" si="165"/>
        <v/>
      </c>
      <c r="E251" s="15" t="str">
        <f t="shared" si="165"/>
        <v>D</v>
      </c>
      <c r="F251" s="15" t="str">
        <f t="shared" si="165"/>
        <v>NEW-15838</v>
      </c>
      <c r="G251" s="15" t="str">
        <f t="shared" si="165"/>
        <v>open</v>
      </c>
      <c r="H251" s="15" t="str">
        <f t="shared" si="165"/>
        <v>Electric Distribution Plant</v>
      </c>
      <c r="I251" s="15" t="str">
        <f t="shared" si="165"/>
        <v>Distribution Substation</v>
      </c>
      <c r="J251" s="15">
        <f t="shared" si="165"/>
        <v>202701</v>
      </c>
      <c r="K251" s="16">
        <f>SUM($K210:K210)/13</f>
        <v>0</v>
      </c>
      <c r="L251" s="16">
        <f>SUM($K210:L210)/13</f>
        <v>0</v>
      </c>
      <c r="M251" s="16">
        <f>SUM($K210:M210)/13</f>
        <v>0</v>
      </c>
      <c r="N251" s="16">
        <f>SUM($K210:N210)/13</f>
        <v>0</v>
      </c>
      <c r="O251" s="16">
        <f>SUM($K210:O210)/13</f>
        <v>0</v>
      </c>
      <c r="P251" s="16">
        <f>SUM($K210:P210)/13</f>
        <v>0</v>
      </c>
      <c r="Q251" s="16">
        <f>SUM($K210:Q210)/13</f>
        <v>0</v>
      </c>
      <c r="R251" s="16">
        <f>SUM($K210:R210)/13</f>
        <v>0</v>
      </c>
      <c r="S251" s="16">
        <f>SUM($K210:S210)/13</f>
        <v>0</v>
      </c>
      <c r="T251" s="16">
        <f>SUM($K210:T210)/13</f>
        <v>0</v>
      </c>
      <c r="U251" s="16">
        <f>SUM($K210:U210)/13</f>
        <v>0</v>
      </c>
      <c r="V251" s="16">
        <f>SUM($K210:V210)/13</f>
        <v>0</v>
      </c>
      <c r="W251" s="16">
        <f t="shared" si="169"/>
        <v>0</v>
      </c>
      <c r="X251" s="16">
        <f t="shared" si="169"/>
        <v>0</v>
      </c>
      <c r="Y251" s="16">
        <f t="shared" si="169"/>
        <v>0</v>
      </c>
      <c r="Z251" s="16">
        <f t="shared" si="169"/>
        <v>0</v>
      </c>
      <c r="AA251" s="16">
        <f t="shared" si="169"/>
        <v>0</v>
      </c>
      <c r="AB251" s="16">
        <f t="shared" si="169"/>
        <v>0</v>
      </c>
      <c r="AC251" s="16">
        <f t="shared" si="169"/>
        <v>0</v>
      </c>
      <c r="AD251" s="16">
        <f t="shared" si="169"/>
        <v>0</v>
      </c>
      <c r="AE251" s="16">
        <f t="shared" si="169"/>
        <v>0</v>
      </c>
      <c r="AF251" s="16">
        <f t="shared" si="169"/>
        <v>0</v>
      </c>
      <c r="AG251" s="16">
        <f t="shared" si="169"/>
        <v>0</v>
      </c>
      <c r="AH251" s="16">
        <f t="shared" si="169"/>
        <v>0</v>
      </c>
      <c r="AI251" s="16">
        <f t="shared" si="169"/>
        <v>0</v>
      </c>
      <c r="AJ251" s="3">
        <f t="shared" si="169"/>
        <v>0</v>
      </c>
      <c r="AK251" s="3">
        <f t="shared" si="169"/>
        <v>0</v>
      </c>
      <c r="AL251" s="3">
        <f t="shared" si="169"/>
        <v>0</v>
      </c>
      <c r="AM251" s="3">
        <f t="shared" si="169"/>
        <v>0</v>
      </c>
      <c r="AN251" s="3">
        <f t="shared" si="169"/>
        <v>0</v>
      </c>
      <c r="AO251" s="3">
        <f t="shared" si="169"/>
        <v>0</v>
      </c>
      <c r="AP251" s="3">
        <f t="shared" si="169"/>
        <v>0</v>
      </c>
      <c r="AQ251" s="3">
        <f t="shared" si="169"/>
        <v>0</v>
      </c>
      <c r="AR251" s="3">
        <f t="shared" si="169"/>
        <v>0</v>
      </c>
      <c r="AS251" s="3">
        <f t="shared" si="169"/>
        <v>0</v>
      </c>
      <c r="AT251" s="3">
        <f t="shared" si="169"/>
        <v>0</v>
      </c>
      <c r="AU251" s="3">
        <f t="shared" si="169"/>
        <v>0</v>
      </c>
      <c r="AV251" s="3">
        <f t="shared" si="169"/>
        <v>0</v>
      </c>
      <c r="AW251" s="3">
        <f t="shared" si="169"/>
        <v>433.63788358974369</v>
      </c>
      <c r="AX251" s="3">
        <f t="shared" si="169"/>
        <v>1300.913650769231</v>
      </c>
      <c r="AY251" s="3">
        <f t="shared" si="169"/>
        <v>2601.8273015384621</v>
      </c>
      <c r="AZ251" s="3">
        <f t="shared" si="169"/>
        <v>4336.3788358974371</v>
      </c>
      <c r="BA251" s="3">
        <f t="shared" si="169"/>
        <v>6504.568253846156</v>
      </c>
      <c r="BB251" s="3">
        <f t="shared" si="169"/>
        <v>9106.395555384619</v>
      </c>
      <c r="BC251" s="3">
        <f t="shared" si="169"/>
        <v>12141.860740512824</v>
      </c>
      <c r="BD251" s="3">
        <f t="shared" si="169"/>
        <v>15610.963809230772</v>
      </c>
      <c r="BE251" s="3">
        <f t="shared" si="169"/>
        <v>19513.704761538465</v>
      </c>
      <c r="BF251" s="3">
        <f t="shared" si="169"/>
        <v>23850.083597435903</v>
      </c>
      <c r="BG251" s="3">
        <f t="shared" si="169"/>
        <v>28620.100316923079</v>
      </c>
      <c r="BH251" s="3">
        <f t="shared" si="169"/>
        <v>33823.754920000007</v>
      </c>
      <c r="BI251" s="3">
        <f t="shared" si="169"/>
        <v>39461.047406666672</v>
      </c>
      <c r="BJ251" s="3">
        <f t="shared" si="169"/>
        <v>45098.339893333337</v>
      </c>
      <c r="BK251" s="3">
        <f t="shared" si="169"/>
        <v>50735.63238000001</v>
      </c>
      <c r="BL251" s="3">
        <f t="shared" si="169"/>
        <v>56372.924866666668</v>
      </c>
      <c r="BM251" s="3">
        <f t="shared" si="169"/>
        <v>62010.217353333341</v>
      </c>
      <c r="BN251" s="3">
        <f t="shared" si="169"/>
        <v>67647.509840000013</v>
      </c>
      <c r="BO251" s="3">
        <f t="shared" si="169"/>
        <v>73284.802326666686</v>
      </c>
      <c r="BP251" s="3">
        <f t="shared" si="169"/>
        <v>78922.094813333344</v>
      </c>
      <c r="BQ251" s="3">
        <f t="shared" si="169"/>
        <v>84559.387300000031</v>
      </c>
      <c r="BR251" s="3">
        <f t="shared" si="169"/>
        <v>90196.679786666689</v>
      </c>
      <c r="BS251" s="3">
        <f t="shared" si="169"/>
        <v>95833.972273333362</v>
      </c>
    </row>
    <row r="252" spans="1:71" x14ac:dyDescent="0.35">
      <c r="A252" s="15" t="str">
        <f t="shared" si="165"/>
        <v>Standard Close</v>
      </c>
      <c r="B252" s="15" t="str">
        <f t="shared" si="165"/>
        <v>NEW-15838.2</v>
      </c>
      <c r="C252" s="15" t="str">
        <f t="shared" si="165"/>
        <v>Base Rates</v>
      </c>
      <c r="D252" s="15" t="str">
        <f t="shared" si="165"/>
        <v>ELECTRIC DELIVERY</v>
      </c>
      <c r="E252" s="15" t="str">
        <f t="shared" si="165"/>
        <v>T</v>
      </c>
      <c r="F252" s="15" t="str">
        <f t="shared" si="165"/>
        <v>NEW-15838</v>
      </c>
      <c r="G252" s="15" t="str">
        <f t="shared" si="165"/>
        <v>open</v>
      </c>
      <c r="H252" s="15" t="str">
        <f t="shared" si="165"/>
        <v>Electric Transmission Plant</v>
      </c>
      <c r="I252" s="15" t="str">
        <f t="shared" si="165"/>
        <v>Transmission Lines</v>
      </c>
      <c r="J252" s="15">
        <f t="shared" si="165"/>
        <v>202701</v>
      </c>
      <c r="K252" s="16">
        <f>SUM($K211:K211)/13</f>
        <v>0</v>
      </c>
      <c r="L252" s="16">
        <f>SUM($K211:L211)/13</f>
        <v>0</v>
      </c>
      <c r="M252" s="16">
        <f>SUM($K211:M211)/13</f>
        <v>0</v>
      </c>
      <c r="N252" s="16">
        <f>SUM($K211:N211)/13</f>
        <v>0</v>
      </c>
      <c r="O252" s="16">
        <f>SUM($K211:O211)/13</f>
        <v>0</v>
      </c>
      <c r="P252" s="16">
        <f>SUM($K211:P211)/13</f>
        <v>0</v>
      </c>
      <c r="Q252" s="16">
        <f>SUM($K211:Q211)/13</f>
        <v>0</v>
      </c>
      <c r="R252" s="16">
        <f>SUM($K211:R211)/13</f>
        <v>0</v>
      </c>
      <c r="S252" s="16">
        <f>SUM($K211:S211)/13</f>
        <v>0</v>
      </c>
      <c r="T252" s="16">
        <f>SUM($K211:T211)/13</f>
        <v>0</v>
      </c>
      <c r="U252" s="16">
        <f>SUM($K211:U211)/13</f>
        <v>0</v>
      </c>
      <c r="V252" s="16">
        <f>SUM($K211:V211)/13</f>
        <v>0</v>
      </c>
      <c r="W252" s="16">
        <f t="shared" si="169"/>
        <v>0</v>
      </c>
      <c r="X252" s="16">
        <f t="shared" si="169"/>
        <v>0</v>
      </c>
      <c r="Y252" s="16">
        <f t="shared" si="169"/>
        <v>0</v>
      </c>
      <c r="Z252" s="16">
        <f t="shared" si="169"/>
        <v>0</v>
      </c>
      <c r="AA252" s="16">
        <f t="shared" si="169"/>
        <v>0</v>
      </c>
      <c r="AB252" s="16">
        <f t="shared" si="169"/>
        <v>0</v>
      </c>
      <c r="AC252" s="16">
        <f t="shared" si="169"/>
        <v>0</v>
      </c>
      <c r="AD252" s="16">
        <f t="shared" si="169"/>
        <v>0</v>
      </c>
      <c r="AE252" s="16">
        <f t="shared" si="169"/>
        <v>0</v>
      </c>
      <c r="AF252" s="16">
        <f t="shared" si="169"/>
        <v>0</v>
      </c>
      <c r="AG252" s="16">
        <f t="shared" si="169"/>
        <v>0</v>
      </c>
      <c r="AH252" s="16">
        <f t="shared" si="169"/>
        <v>0</v>
      </c>
      <c r="AI252" s="16">
        <f t="shared" si="169"/>
        <v>0</v>
      </c>
      <c r="AJ252" s="3">
        <f t="shared" si="169"/>
        <v>0</v>
      </c>
      <c r="AK252" s="3">
        <f t="shared" si="169"/>
        <v>0</v>
      </c>
      <c r="AL252" s="3">
        <f t="shared" si="169"/>
        <v>0</v>
      </c>
      <c r="AM252" s="3">
        <f t="shared" si="169"/>
        <v>0</v>
      </c>
      <c r="AN252" s="3">
        <f t="shared" si="169"/>
        <v>0</v>
      </c>
      <c r="AO252" s="3">
        <f t="shared" si="169"/>
        <v>0</v>
      </c>
      <c r="AP252" s="3">
        <f t="shared" si="169"/>
        <v>0</v>
      </c>
      <c r="AQ252" s="3">
        <f t="shared" si="169"/>
        <v>0</v>
      </c>
      <c r="AR252" s="3">
        <f t="shared" si="169"/>
        <v>0</v>
      </c>
      <c r="AS252" s="3">
        <f t="shared" si="169"/>
        <v>0</v>
      </c>
      <c r="AT252" s="3">
        <f t="shared" si="169"/>
        <v>0</v>
      </c>
      <c r="AU252" s="3">
        <f t="shared" si="169"/>
        <v>0</v>
      </c>
      <c r="AV252" s="3">
        <f t="shared" si="169"/>
        <v>0</v>
      </c>
      <c r="AW252" s="3">
        <f t="shared" si="169"/>
        <v>175.68131682692308</v>
      </c>
      <c r="AX252" s="3">
        <f t="shared" si="169"/>
        <v>527.04395048076924</v>
      </c>
      <c r="AY252" s="3">
        <f t="shared" si="169"/>
        <v>1054.0879009615385</v>
      </c>
      <c r="AZ252" s="3">
        <f t="shared" si="169"/>
        <v>1756.8131682692308</v>
      </c>
      <c r="BA252" s="3">
        <f t="shared" si="169"/>
        <v>2635.2197524038465</v>
      </c>
      <c r="BB252" s="3">
        <f t="shared" si="169"/>
        <v>3689.3076533653848</v>
      </c>
      <c r="BC252" s="3">
        <f t="shared" si="169"/>
        <v>4919.0768711538467</v>
      </c>
      <c r="BD252" s="3">
        <f t="shared" si="169"/>
        <v>6324.5274057692304</v>
      </c>
      <c r="BE252" s="3">
        <f t="shared" si="169"/>
        <v>7905.6592572115387</v>
      </c>
      <c r="BF252" s="3">
        <f t="shared" si="169"/>
        <v>9662.4724254807697</v>
      </c>
      <c r="BG252" s="3">
        <f t="shared" si="169"/>
        <v>11594.966910576923</v>
      </c>
      <c r="BH252" s="3">
        <f t="shared" si="169"/>
        <v>13703.142712500001</v>
      </c>
      <c r="BI252" s="3">
        <f t="shared" si="169"/>
        <v>15986.999831249999</v>
      </c>
      <c r="BJ252" s="3">
        <f t="shared" si="169"/>
        <v>18270.856950000001</v>
      </c>
      <c r="BK252" s="3">
        <f t="shared" si="169"/>
        <v>20554.714068749996</v>
      </c>
      <c r="BL252" s="3">
        <f t="shared" si="169"/>
        <v>22838.571187499994</v>
      </c>
      <c r="BM252" s="3">
        <f t="shared" si="169"/>
        <v>25122.428306249993</v>
      </c>
      <c r="BN252" s="3">
        <f t="shared" si="169"/>
        <v>27406.285424999991</v>
      </c>
      <c r="BO252" s="3">
        <f t="shared" si="169"/>
        <v>29690.142543749997</v>
      </c>
      <c r="BP252" s="3">
        <f t="shared" si="169"/>
        <v>31973.999662499991</v>
      </c>
      <c r="BQ252" s="3">
        <f t="shared" si="169"/>
        <v>34257.85678124999</v>
      </c>
      <c r="BR252" s="3">
        <f t="shared" si="169"/>
        <v>36541.713899999988</v>
      </c>
      <c r="BS252" s="3">
        <f t="shared" si="169"/>
        <v>38825.571018749994</v>
      </c>
    </row>
    <row r="253" spans="1:71" x14ac:dyDescent="0.35">
      <c r="A253" s="15" t="str">
        <f t="shared" si="165"/>
        <v>Standard Close</v>
      </c>
      <c r="B253" s="15" t="str">
        <f t="shared" si="165"/>
        <v>NEW-15838.3</v>
      </c>
      <c r="C253" s="15" t="str">
        <f t="shared" si="165"/>
        <v>Base Rates</v>
      </c>
      <c r="D253" s="15" t="str">
        <f t="shared" si="165"/>
        <v>ELECTRIC DELIVERY</v>
      </c>
      <c r="E253" s="15" t="str">
        <f t="shared" si="165"/>
        <v>T</v>
      </c>
      <c r="F253" s="15" t="str">
        <f t="shared" si="165"/>
        <v>NEW-15838</v>
      </c>
      <c r="G253" s="15" t="str">
        <f t="shared" si="165"/>
        <v>open</v>
      </c>
      <c r="H253" s="15" t="str">
        <f t="shared" si="165"/>
        <v>Electric Transmission Plant</v>
      </c>
      <c r="I253" s="15" t="str">
        <f t="shared" si="165"/>
        <v>Transmission Lines</v>
      </c>
      <c r="J253" s="15">
        <f t="shared" si="165"/>
        <v>202701</v>
      </c>
      <c r="K253" s="16">
        <f>SUM($K212:K212)/13</f>
        <v>0</v>
      </c>
      <c r="L253" s="16">
        <f>SUM($K212:L212)/13</f>
        <v>0</v>
      </c>
      <c r="M253" s="16">
        <f>SUM($K212:M212)/13</f>
        <v>0</v>
      </c>
      <c r="N253" s="16">
        <f>SUM($K212:N212)/13</f>
        <v>0</v>
      </c>
      <c r="O253" s="16">
        <f>SUM($K212:O212)/13</f>
        <v>0</v>
      </c>
      <c r="P253" s="16">
        <f>SUM($K212:P212)/13</f>
        <v>0</v>
      </c>
      <c r="Q253" s="16">
        <f>SUM($K212:Q212)/13</f>
        <v>0</v>
      </c>
      <c r="R253" s="16">
        <f>SUM($K212:R212)/13</f>
        <v>0</v>
      </c>
      <c r="S253" s="16">
        <f>SUM($K212:S212)/13</f>
        <v>0</v>
      </c>
      <c r="T253" s="16">
        <f>SUM($K212:T212)/13</f>
        <v>0</v>
      </c>
      <c r="U253" s="16">
        <f>SUM($K212:U212)/13</f>
        <v>0</v>
      </c>
      <c r="V253" s="16">
        <f>SUM($K212:V212)/13</f>
        <v>0</v>
      </c>
      <c r="W253" s="16">
        <f t="shared" si="169"/>
        <v>0</v>
      </c>
      <c r="X253" s="16">
        <f t="shared" si="169"/>
        <v>0</v>
      </c>
      <c r="Y253" s="16">
        <f t="shared" si="169"/>
        <v>0</v>
      </c>
      <c r="Z253" s="16">
        <f t="shared" si="169"/>
        <v>0</v>
      </c>
      <c r="AA253" s="16">
        <f t="shared" si="169"/>
        <v>0</v>
      </c>
      <c r="AB253" s="16">
        <f t="shared" si="169"/>
        <v>0</v>
      </c>
      <c r="AC253" s="16">
        <f t="shared" si="169"/>
        <v>0</v>
      </c>
      <c r="AD253" s="16">
        <f t="shared" si="169"/>
        <v>0</v>
      </c>
      <c r="AE253" s="16">
        <f t="shared" si="169"/>
        <v>0</v>
      </c>
      <c r="AF253" s="16">
        <f t="shared" si="169"/>
        <v>0</v>
      </c>
      <c r="AG253" s="16">
        <f t="shared" si="169"/>
        <v>0</v>
      </c>
      <c r="AH253" s="16">
        <f t="shared" si="169"/>
        <v>0</v>
      </c>
      <c r="AI253" s="16">
        <f t="shared" si="169"/>
        <v>0</v>
      </c>
      <c r="AJ253" s="3">
        <f t="shared" si="169"/>
        <v>0</v>
      </c>
      <c r="AK253" s="3">
        <f t="shared" si="169"/>
        <v>0</v>
      </c>
      <c r="AL253" s="3">
        <f t="shared" si="169"/>
        <v>0</v>
      </c>
      <c r="AM253" s="3">
        <f t="shared" si="169"/>
        <v>0</v>
      </c>
      <c r="AN253" s="3">
        <f t="shared" si="169"/>
        <v>0</v>
      </c>
      <c r="AO253" s="3">
        <f t="shared" si="169"/>
        <v>0</v>
      </c>
      <c r="AP253" s="3">
        <f t="shared" si="169"/>
        <v>0</v>
      </c>
      <c r="AQ253" s="3">
        <f t="shared" si="169"/>
        <v>0</v>
      </c>
      <c r="AR253" s="3">
        <f t="shared" si="169"/>
        <v>0</v>
      </c>
      <c r="AS253" s="3">
        <f t="shared" si="169"/>
        <v>0</v>
      </c>
      <c r="AT253" s="3">
        <f t="shared" si="169"/>
        <v>0</v>
      </c>
      <c r="AU253" s="3">
        <f t="shared" si="169"/>
        <v>0</v>
      </c>
      <c r="AV253" s="3">
        <f t="shared" si="169"/>
        <v>0</v>
      </c>
      <c r="AW253" s="3">
        <f t="shared" si="169"/>
        <v>439.18951678846162</v>
      </c>
      <c r="AX253" s="3">
        <f t="shared" si="169"/>
        <v>1317.5685503653849</v>
      </c>
      <c r="AY253" s="3">
        <f t="shared" si="169"/>
        <v>2635.1371007307698</v>
      </c>
      <c r="AZ253" s="3">
        <f t="shared" si="169"/>
        <v>4391.8951678846161</v>
      </c>
      <c r="BA253" s="3">
        <f t="shared" si="169"/>
        <v>6587.8427518269245</v>
      </c>
      <c r="BB253" s="3">
        <f t="shared" si="169"/>
        <v>9222.9798525576934</v>
      </c>
      <c r="BC253" s="3">
        <f t="shared" si="169"/>
        <v>12297.306470076925</v>
      </c>
      <c r="BD253" s="3">
        <f t="shared" si="169"/>
        <v>15810.822604384619</v>
      </c>
      <c r="BE253" s="3">
        <f t="shared" si="169"/>
        <v>19763.528255480771</v>
      </c>
      <c r="BF253" s="3">
        <f t="shared" si="169"/>
        <v>24155.423423365384</v>
      </c>
      <c r="BG253" s="3">
        <f t="shared" si="169"/>
        <v>28986.508108038463</v>
      </c>
      <c r="BH253" s="3">
        <f t="shared" si="169"/>
        <v>34256.782309500006</v>
      </c>
      <c r="BI253" s="3">
        <f t="shared" si="169"/>
        <v>39966.246027750007</v>
      </c>
      <c r="BJ253" s="3">
        <f t="shared" si="169"/>
        <v>45675.709746000008</v>
      </c>
      <c r="BK253" s="3">
        <f t="shared" si="169"/>
        <v>51385.173464250001</v>
      </c>
      <c r="BL253" s="3">
        <f t="shared" si="169"/>
        <v>57094.63718250001</v>
      </c>
      <c r="BM253" s="3">
        <f t="shared" si="169"/>
        <v>62804.100900750011</v>
      </c>
      <c r="BN253" s="3">
        <f t="shared" si="169"/>
        <v>68513.564619000012</v>
      </c>
      <c r="BO253" s="3">
        <f t="shared" si="169"/>
        <v>74223.028337250013</v>
      </c>
      <c r="BP253" s="3">
        <f t="shared" si="169"/>
        <v>79932.492055500014</v>
      </c>
      <c r="BQ253" s="3">
        <f t="shared" si="169"/>
        <v>85641.955773750014</v>
      </c>
      <c r="BR253" s="3">
        <f t="shared" si="169"/>
        <v>91351.419492000015</v>
      </c>
      <c r="BS253" s="3">
        <f t="shared" si="169"/>
        <v>97060.883210250002</v>
      </c>
    </row>
    <row r="254" spans="1:71" x14ac:dyDescent="0.35">
      <c r="A254" s="15" t="str">
        <f t="shared" si="165"/>
        <v>Standard Close</v>
      </c>
      <c r="B254" s="15" t="str">
        <f t="shared" si="165"/>
        <v>NEW-15838.4</v>
      </c>
      <c r="C254" s="15" t="str">
        <f t="shared" si="165"/>
        <v>Base Rates</v>
      </c>
      <c r="D254" s="15" t="str">
        <f t="shared" si="165"/>
        <v/>
      </c>
      <c r="E254" s="15" t="str">
        <f t="shared" si="165"/>
        <v>T</v>
      </c>
      <c r="F254" s="15" t="str">
        <f t="shared" si="165"/>
        <v>NEW-15838</v>
      </c>
      <c r="G254" s="15" t="str">
        <f t="shared" si="165"/>
        <v>open</v>
      </c>
      <c r="H254" s="15" t="str">
        <f t="shared" si="165"/>
        <v>Electric Transmission Plant</v>
      </c>
      <c r="I254" s="15" t="str">
        <f t="shared" si="165"/>
        <v>Transmission Lines</v>
      </c>
      <c r="J254" s="15">
        <f t="shared" si="165"/>
        <v>202701</v>
      </c>
      <c r="K254" s="16">
        <f>SUM($K213:K213)/13</f>
        <v>0</v>
      </c>
      <c r="L254" s="16">
        <f>SUM($K213:L213)/13</f>
        <v>0</v>
      </c>
      <c r="M254" s="16">
        <f>SUM($K213:M213)/13</f>
        <v>0</v>
      </c>
      <c r="N254" s="16">
        <f>SUM($K213:N213)/13</f>
        <v>0</v>
      </c>
      <c r="O254" s="16">
        <f>SUM($K213:O213)/13</f>
        <v>0</v>
      </c>
      <c r="P254" s="16">
        <f>SUM($K213:P213)/13</f>
        <v>0</v>
      </c>
      <c r="Q254" s="16">
        <f>SUM($K213:Q213)/13</f>
        <v>0</v>
      </c>
      <c r="R254" s="16">
        <f>SUM($K213:R213)/13</f>
        <v>0</v>
      </c>
      <c r="S254" s="16">
        <f>SUM($K213:S213)/13</f>
        <v>0</v>
      </c>
      <c r="T254" s="16">
        <f>SUM($K213:T213)/13</f>
        <v>0</v>
      </c>
      <c r="U254" s="16">
        <f>SUM($K213:U213)/13</f>
        <v>0</v>
      </c>
      <c r="V254" s="16">
        <f>SUM($K213:V213)/13</f>
        <v>0</v>
      </c>
      <c r="W254" s="16">
        <f t="shared" si="169"/>
        <v>0</v>
      </c>
      <c r="X254" s="16">
        <f t="shared" si="169"/>
        <v>0</v>
      </c>
      <c r="Y254" s="16">
        <f t="shared" si="169"/>
        <v>0</v>
      </c>
      <c r="Z254" s="16">
        <f t="shared" si="169"/>
        <v>0</v>
      </c>
      <c r="AA254" s="16">
        <f t="shared" si="169"/>
        <v>0</v>
      </c>
      <c r="AB254" s="16">
        <f t="shared" si="169"/>
        <v>0</v>
      </c>
      <c r="AC254" s="16">
        <f t="shared" si="169"/>
        <v>0</v>
      </c>
      <c r="AD254" s="16">
        <f t="shared" si="169"/>
        <v>0</v>
      </c>
      <c r="AE254" s="16">
        <f t="shared" si="169"/>
        <v>0</v>
      </c>
      <c r="AF254" s="16">
        <f t="shared" si="169"/>
        <v>0</v>
      </c>
      <c r="AG254" s="16">
        <f t="shared" ref="AG254:BS254" si="170">SUM(U213:AG213)/13</f>
        <v>0</v>
      </c>
      <c r="AH254" s="16">
        <f t="shared" si="170"/>
        <v>0</v>
      </c>
      <c r="AI254" s="16">
        <f t="shared" si="170"/>
        <v>0</v>
      </c>
      <c r="AJ254" s="3">
        <f t="shared" si="170"/>
        <v>0</v>
      </c>
      <c r="AK254" s="3">
        <f t="shared" si="170"/>
        <v>0</v>
      </c>
      <c r="AL254" s="3">
        <f t="shared" si="170"/>
        <v>0</v>
      </c>
      <c r="AM254" s="3">
        <f t="shared" si="170"/>
        <v>0</v>
      </c>
      <c r="AN254" s="3">
        <f t="shared" si="170"/>
        <v>0</v>
      </c>
      <c r="AO254" s="3">
        <f t="shared" si="170"/>
        <v>0</v>
      </c>
      <c r="AP254" s="3">
        <f t="shared" si="170"/>
        <v>0</v>
      </c>
      <c r="AQ254" s="3">
        <f t="shared" si="170"/>
        <v>0</v>
      </c>
      <c r="AR254" s="3">
        <f t="shared" si="170"/>
        <v>0</v>
      </c>
      <c r="AS254" s="3">
        <f t="shared" si="170"/>
        <v>0</v>
      </c>
      <c r="AT254" s="3">
        <f t="shared" si="170"/>
        <v>0</v>
      </c>
      <c r="AU254" s="3">
        <f t="shared" si="170"/>
        <v>0</v>
      </c>
      <c r="AV254" s="3">
        <f t="shared" si="170"/>
        <v>0</v>
      </c>
      <c r="AW254" s="3">
        <f t="shared" si="170"/>
        <v>2196.029363942308</v>
      </c>
      <c r="AX254" s="3">
        <f t="shared" si="170"/>
        <v>6588.088091826924</v>
      </c>
      <c r="AY254" s="3">
        <f t="shared" si="170"/>
        <v>13176.176183653848</v>
      </c>
      <c r="AZ254" s="3">
        <f t="shared" si="170"/>
        <v>21960.293639423078</v>
      </c>
      <c r="BA254" s="3">
        <f t="shared" si="170"/>
        <v>32940.440459134625</v>
      </c>
      <c r="BB254" s="3">
        <f t="shared" si="170"/>
        <v>46116.616642788467</v>
      </c>
      <c r="BC254" s="3">
        <f t="shared" si="170"/>
        <v>61488.822190384621</v>
      </c>
      <c r="BD254" s="3">
        <f t="shared" si="170"/>
        <v>79057.057101923085</v>
      </c>
      <c r="BE254" s="3">
        <f t="shared" si="170"/>
        <v>98821.32137740386</v>
      </c>
      <c r="BF254" s="3">
        <f t="shared" si="170"/>
        <v>120781.61501682692</v>
      </c>
      <c r="BG254" s="3">
        <f t="shared" si="170"/>
        <v>144937.93802019232</v>
      </c>
      <c r="BH254" s="3">
        <f t="shared" si="170"/>
        <v>171290.29038750002</v>
      </c>
      <c r="BI254" s="3">
        <f t="shared" si="170"/>
        <v>199838.67211874999</v>
      </c>
      <c r="BJ254" s="3">
        <f t="shared" si="170"/>
        <v>228387.05385</v>
      </c>
      <c r="BK254" s="3">
        <f t="shared" si="170"/>
        <v>256935.43558124997</v>
      </c>
      <c r="BL254" s="3">
        <f t="shared" si="170"/>
        <v>285483.81731250003</v>
      </c>
      <c r="BM254" s="3">
        <f t="shared" si="170"/>
        <v>314032.19904375001</v>
      </c>
      <c r="BN254" s="3">
        <f t="shared" si="170"/>
        <v>342580.58077500004</v>
      </c>
      <c r="BO254" s="3">
        <f t="shared" si="170"/>
        <v>371128.96250624995</v>
      </c>
      <c r="BP254" s="3">
        <f t="shared" si="170"/>
        <v>399677.34423749993</v>
      </c>
      <c r="BQ254" s="3">
        <f t="shared" si="170"/>
        <v>428225.7259687499</v>
      </c>
      <c r="BR254" s="3">
        <f t="shared" si="170"/>
        <v>456774.10769999988</v>
      </c>
      <c r="BS254" s="3">
        <f t="shared" si="170"/>
        <v>485322.48943124991</v>
      </c>
    </row>
    <row r="255" spans="1:71" x14ac:dyDescent="0.35">
      <c r="A255" s="15" t="str">
        <f t="shared" si="165"/>
        <v>Standard Close</v>
      </c>
      <c r="B255" s="15" t="str">
        <f t="shared" si="165"/>
        <v>NEW-15838.5</v>
      </c>
      <c r="C255" s="15" t="str">
        <f t="shared" si="165"/>
        <v>Base Rates</v>
      </c>
      <c r="D255" s="15" t="str">
        <f t="shared" si="165"/>
        <v>ELECTRIC DELIVERY</v>
      </c>
      <c r="E255" s="15" t="str">
        <f t="shared" si="165"/>
        <v>T</v>
      </c>
      <c r="F255" s="15" t="str">
        <f t="shared" si="165"/>
        <v>NEW-15838</v>
      </c>
      <c r="G255" s="15" t="str">
        <f t="shared" si="165"/>
        <v>open</v>
      </c>
      <c r="H255" s="15" t="str">
        <f t="shared" si="165"/>
        <v>Electric Transmission Plant</v>
      </c>
      <c r="I255" s="15" t="str">
        <f t="shared" si="165"/>
        <v>Transmission Lines</v>
      </c>
      <c r="J255" s="15">
        <f t="shared" si="165"/>
        <v>202701</v>
      </c>
      <c r="K255" s="16">
        <f>SUM($K214:K214)/13</f>
        <v>0</v>
      </c>
      <c r="L255" s="16">
        <f>SUM($K214:L214)/13</f>
        <v>0</v>
      </c>
      <c r="M255" s="16">
        <f>SUM($K214:M214)/13</f>
        <v>0</v>
      </c>
      <c r="N255" s="16">
        <f>SUM($K214:N214)/13</f>
        <v>0</v>
      </c>
      <c r="O255" s="16">
        <f>SUM($K214:O214)/13</f>
        <v>0</v>
      </c>
      <c r="P255" s="16">
        <f>SUM($K214:P214)/13</f>
        <v>0</v>
      </c>
      <c r="Q255" s="16">
        <f>SUM($K214:Q214)/13</f>
        <v>0</v>
      </c>
      <c r="R255" s="16">
        <f>SUM($K214:R214)/13</f>
        <v>0</v>
      </c>
      <c r="S255" s="16">
        <f>SUM($K214:S214)/13</f>
        <v>0</v>
      </c>
      <c r="T255" s="16">
        <f>SUM($K214:T214)/13</f>
        <v>0</v>
      </c>
      <c r="U255" s="16">
        <f>SUM($K214:U214)/13</f>
        <v>0</v>
      </c>
      <c r="V255" s="16">
        <f>SUM($K214:V214)/13</f>
        <v>0</v>
      </c>
      <c r="W255" s="16">
        <f t="shared" ref="W255:BS258" si="171">SUM(K214:W214)/13</f>
        <v>0</v>
      </c>
      <c r="X255" s="16">
        <f t="shared" si="171"/>
        <v>0</v>
      </c>
      <c r="Y255" s="16">
        <f t="shared" si="171"/>
        <v>0</v>
      </c>
      <c r="Z255" s="16">
        <f t="shared" si="171"/>
        <v>0</v>
      </c>
      <c r="AA255" s="16">
        <f t="shared" si="171"/>
        <v>0</v>
      </c>
      <c r="AB255" s="16">
        <f t="shared" si="171"/>
        <v>0</v>
      </c>
      <c r="AC255" s="16">
        <f t="shared" si="171"/>
        <v>0</v>
      </c>
      <c r="AD255" s="16">
        <f t="shared" si="171"/>
        <v>0</v>
      </c>
      <c r="AE255" s="16">
        <f t="shared" si="171"/>
        <v>0</v>
      </c>
      <c r="AF255" s="16">
        <f t="shared" si="171"/>
        <v>0</v>
      </c>
      <c r="AG255" s="16">
        <f t="shared" si="171"/>
        <v>0</v>
      </c>
      <c r="AH255" s="16">
        <f t="shared" si="171"/>
        <v>0</v>
      </c>
      <c r="AI255" s="16">
        <f t="shared" si="171"/>
        <v>0</v>
      </c>
      <c r="AJ255" s="3">
        <f t="shared" si="171"/>
        <v>0</v>
      </c>
      <c r="AK255" s="3">
        <f t="shared" si="171"/>
        <v>0</v>
      </c>
      <c r="AL255" s="3">
        <f t="shared" si="171"/>
        <v>0</v>
      </c>
      <c r="AM255" s="3">
        <f t="shared" si="171"/>
        <v>0</v>
      </c>
      <c r="AN255" s="3">
        <f t="shared" si="171"/>
        <v>0</v>
      </c>
      <c r="AO255" s="3">
        <f t="shared" si="171"/>
        <v>0</v>
      </c>
      <c r="AP255" s="3">
        <f t="shared" si="171"/>
        <v>0</v>
      </c>
      <c r="AQ255" s="3">
        <f t="shared" si="171"/>
        <v>0</v>
      </c>
      <c r="AR255" s="3">
        <f t="shared" si="171"/>
        <v>0</v>
      </c>
      <c r="AS255" s="3">
        <f t="shared" si="171"/>
        <v>0</v>
      </c>
      <c r="AT255" s="3">
        <f t="shared" si="171"/>
        <v>0</v>
      </c>
      <c r="AU255" s="3">
        <f t="shared" si="171"/>
        <v>0</v>
      </c>
      <c r="AV255" s="3">
        <f t="shared" si="171"/>
        <v>0</v>
      </c>
      <c r="AW255" s="3">
        <f t="shared" si="171"/>
        <v>307.43512067307694</v>
      </c>
      <c r="AX255" s="3">
        <f t="shared" si="171"/>
        <v>922.30536201923076</v>
      </c>
      <c r="AY255" s="3">
        <f t="shared" si="171"/>
        <v>1844.6107240384615</v>
      </c>
      <c r="AZ255" s="3">
        <f t="shared" si="171"/>
        <v>3074.3512067307693</v>
      </c>
      <c r="BA255" s="3">
        <f t="shared" si="171"/>
        <v>4611.5268100961539</v>
      </c>
      <c r="BB255" s="3">
        <f t="shared" si="171"/>
        <v>6456.1375341346147</v>
      </c>
      <c r="BC255" s="3">
        <f t="shared" si="171"/>
        <v>8608.1833788461536</v>
      </c>
      <c r="BD255" s="3">
        <f t="shared" si="171"/>
        <v>11067.66434423077</v>
      </c>
      <c r="BE255" s="3">
        <f t="shared" si="171"/>
        <v>13834.580430288463</v>
      </c>
      <c r="BF255" s="3">
        <f t="shared" si="171"/>
        <v>16908.931637019232</v>
      </c>
      <c r="BG255" s="3">
        <f t="shared" si="171"/>
        <v>20290.717964423078</v>
      </c>
      <c r="BH255" s="3">
        <f t="shared" si="171"/>
        <v>23979.939412500004</v>
      </c>
      <c r="BI255" s="3">
        <f t="shared" si="171"/>
        <v>27976.59598125</v>
      </c>
      <c r="BJ255" s="3">
        <f t="shared" si="171"/>
        <v>31973.252549999997</v>
      </c>
      <c r="BK255" s="3">
        <f t="shared" si="171"/>
        <v>35969.909118750002</v>
      </c>
      <c r="BL255" s="3">
        <f t="shared" si="171"/>
        <v>39966.565687499991</v>
      </c>
      <c r="BM255" s="3">
        <f t="shared" si="171"/>
        <v>43963.222256249988</v>
      </c>
      <c r="BN255" s="3">
        <f t="shared" si="171"/>
        <v>47959.878824999985</v>
      </c>
      <c r="BO255" s="3">
        <f t="shared" si="171"/>
        <v>51956.535393749982</v>
      </c>
      <c r="BP255" s="3">
        <f t="shared" si="171"/>
        <v>55953.191962499994</v>
      </c>
      <c r="BQ255" s="3">
        <f t="shared" si="171"/>
        <v>59949.848531249983</v>
      </c>
      <c r="BR255" s="3">
        <f t="shared" si="171"/>
        <v>63946.505099999988</v>
      </c>
      <c r="BS255" s="3">
        <f t="shared" si="171"/>
        <v>67943.161668749977</v>
      </c>
    </row>
    <row r="256" spans="1:71" x14ac:dyDescent="0.35">
      <c r="A256" s="15" t="str">
        <f t="shared" si="165"/>
        <v>Standard Close</v>
      </c>
      <c r="B256" s="15" t="str">
        <f t="shared" si="165"/>
        <v>NEW-15838.6</v>
      </c>
      <c r="C256" s="15" t="str">
        <f t="shared" si="165"/>
        <v>Base Rates</v>
      </c>
      <c r="D256" s="15" t="str">
        <f t="shared" si="165"/>
        <v>ELECTRIC DELIVERY</v>
      </c>
      <c r="E256" s="15" t="str">
        <f t="shared" si="165"/>
        <v>T</v>
      </c>
      <c r="F256" s="15" t="str">
        <f t="shared" si="165"/>
        <v>NEW-15838</v>
      </c>
      <c r="G256" s="15" t="str">
        <f t="shared" si="165"/>
        <v>open</v>
      </c>
      <c r="H256" s="15" t="str">
        <f t="shared" si="165"/>
        <v>Electric Transmission Plant</v>
      </c>
      <c r="I256" s="15" t="str">
        <f t="shared" si="165"/>
        <v>Transmission Lines</v>
      </c>
      <c r="J256" s="15">
        <f t="shared" si="165"/>
        <v>202701</v>
      </c>
      <c r="K256" s="16">
        <f>SUM($K215:K215)/13</f>
        <v>0</v>
      </c>
      <c r="L256" s="16">
        <f>SUM($K215:L215)/13</f>
        <v>0</v>
      </c>
      <c r="M256" s="16">
        <f>SUM($K215:M215)/13</f>
        <v>0</v>
      </c>
      <c r="N256" s="16">
        <f>SUM($K215:N215)/13</f>
        <v>0</v>
      </c>
      <c r="O256" s="16">
        <f>SUM($K215:O215)/13</f>
        <v>0</v>
      </c>
      <c r="P256" s="16">
        <f>SUM($K215:P215)/13</f>
        <v>0</v>
      </c>
      <c r="Q256" s="16">
        <f>SUM($K215:Q215)/13</f>
        <v>0</v>
      </c>
      <c r="R256" s="16">
        <f>SUM($K215:R215)/13</f>
        <v>0</v>
      </c>
      <c r="S256" s="16">
        <f>SUM($K215:S215)/13</f>
        <v>0</v>
      </c>
      <c r="T256" s="16">
        <f>SUM($K215:T215)/13</f>
        <v>0</v>
      </c>
      <c r="U256" s="16">
        <f>SUM($K215:U215)/13</f>
        <v>0</v>
      </c>
      <c r="V256" s="16">
        <f>SUM($K215:V215)/13</f>
        <v>0</v>
      </c>
      <c r="W256" s="16">
        <f t="shared" si="171"/>
        <v>0</v>
      </c>
      <c r="X256" s="16">
        <f t="shared" si="171"/>
        <v>0</v>
      </c>
      <c r="Y256" s="16">
        <f t="shared" si="171"/>
        <v>0</v>
      </c>
      <c r="Z256" s="16">
        <f t="shared" si="171"/>
        <v>0</v>
      </c>
      <c r="AA256" s="16">
        <f t="shared" si="171"/>
        <v>0</v>
      </c>
      <c r="AB256" s="16">
        <f t="shared" si="171"/>
        <v>0</v>
      </c>
      <c r="AC256" s="16">
        <f t="shared" si="171"/>
        <v>0</v>
      </c>
      <c r="AD256" s="16">
        <f t="shared" si="171"/>
        <v>0</v>
      </c>
      <c r="AE256" s="16">
        <f t="shared" si="171"/>
        <v>0</v>
      </c>
      <c r="AF256" s="16">
        <f t="shared" si="171"/>
        <v>0</v>
      </c>
      <c r="AG256" s="16">
        <f t="shared" si="171"/>
        <v>0</v>
      </c>
      <c r="AH256" s="16">
        <f t="shared" si="171"/>
        <v>0</v>
      </c>
      <c r="AI256" s="16">
        <f t="shared" si="171"/>
        <v>0</v>
      </c>
      <c r="AJ256" s="3">
        <f t="shared" si="171"/>
        <v>0</v>
      </c>
      <c r="AK256" s="3">
        <f t="shared" si="171"/>
        <v>0</v>
      </c>
      <c r="AL256" s="3">
        <f t="shared" si="171"/>
        <v>0</v>
      </c>
      <c r="AM256" s="3">
        <f t="shared" si="171"/>
        <v>0</v>
      </c>
      <c r="AN256" s="3">
        <f t="shared" si="171"/>
        <v>0</v>
      </c>
      <c r="AO256" s="3">
        <f t="shared" si="171"/>
        <v>0</v>
      </c>
      <c r="AP256" s="3">
        <f t="shared" si="171"/>
        <v>0</v>
      </c>
      <c r="AQ256" s="3">
        <f t="shared" si="171"/>
        <v>0</v>
      </c>
      <c r="AR256" s="3">
        <f t="shared" si="171"/>
        <v>0</v>
      </c>
      <c r="AS256" s="3">
        <f t="shared" si="171"/>
        <v>0</v>
      </c>
      <c r="AT256" s="3">
        <f t="shared" si="171"/>
        <v>0</v>
      </c>
      <c r="AU256" s="3">
        <f t="shared" si="171"/>
        <v>0</v>
      </c>
      <c r="AV256" s="3">
        <f t="shared" si="171"/>
        <v>0</v>
      </c>
      <c r="AW256" s="3">
        <f t="shared" si="171"/>
        <v>175.68131682692308</v>
      </c>
      <c r="AX256" s="3">
        <f t="shared" si="171"/>
        <v>527.04395048076924</v>
      </c>
      <c r="AY256" s="3">
        <f t="shared" si="171"/>
        <v>1054.0879009615385</v>
      </c>
      <c r="AZ256" s="3">
        <f t="shared" si="171"/>
        <v>1756.8131682692308</v>
      </c>
      <c r="BA256" s="3">
        <f t="shared" si="171"/>
        <v>2635.2197524038465</v>
      </c>
      <c r="BB256" s="3">
        <f t="shared" si="171"/>
        <v>3689.3076533653848</v>
      </c>
      <c r="BC256" s="3">
        <f t="shared" si="171"/>
        <v>4919.0768711538467</v>
      </c>
      <c r="BD256" s="3">
        <f t="shared" si="171"/>
        <v>6324.5274057692304</v>
      </c>
      <c r="BE256" s="3">
        <f t="shared" si="171"/>
        <v>7905.6592572115387</v>
      </c>
      <c r="BF256" s="3">
        <f t="shared" si="171"/>
        <v>9662.4724254807697</v>
      </c>
      <c r="BG256" s="3">
        <f t="shared" si="171"/>
        <v>11594.966910576923</v>
      </c>
      <c r="BH256" s="3">
        <f t="shared" si="171"/>
        <v>13703.142712500001</v>
      </c>
      <c r="BI256" s="3">
        <f t="shared" si="171"/>
        <v>15986.999831249999</v>
      </c>
      <c r="BJ256" s="3">
        <f t="shared" si="171"/>
        <v>18270.856950000001</v>
      </c>
      <c r="BK256" s="3">
        <f t="shared" si="171"/>
        <v>20554.714068749996</v>
      </c>
      <c r="BL256" s="3">
        <f t="shared" si="171"/>
        <v>22838.571187499994</v>
      </c>
      <c r="BM256" s="3">
        <f t="shared" si="171"/>
        <v>25122.428306249993</v>
      </c>
      <c r="BN256" s="3">
        <f t="shared" si="171"/>
        <v>27406.285424999991</v>
      </c>
      <c r="BO256" s="3">
        <f t="shared" si="171"/>
        <v>29690.142543749997</v>
      </c>
      <c r="BP256" s="3">
        <f t="shared" si="171"/>
        <v>31973.999662499991</v>
      </c>
      <c r="BQ256" s="3">
        <f t="shared" si="171"/>
        <v>34257.85678124999</v>
      </c>
      <c r="BR256" s="3">
        <f t="shared" si="171"/>
        <v>36541.713899999988</v>
      </c>
      <c r="BS256" s="3">
        <f t="shared" si="171"/>
        <v>38825.571018749994</v>
      </c>
    </row>
    <row r="257" spans="1:71" x14ac:dyDescent="0.35">
      <c r="A257" s="15" t="str">
        <f t="shared" ref="A257:J259" si="172">A216</f>
        <v>Standard Close</v>
      </c>
      <c r="B257" s="15" t="str">
        <f t="shared" si="172"/>
        <v>NEW-15838.7</v>
      </c>
      <c r="C257" s="15" t="str">
        <f t="shared" si="172"/>
        <v>Base Rates</v>
      </c>
      <c r="D257" s="15" t="str">
        <f t="shared" si="172"/>
        <v>ELECTRIC DELIVERY</v>
      </c>
      <c r="E257" s="15" t="str">
        <f t="shared" si="172"/>
        <v>T</v>
      </c>
      <c r="F257" s="15" t="str">
        <f t="shared" si="172"/>
        <v>NEW-15838</v>
      </c>
      <c r="G257" s="15" t="str">
        <f t="shared" si="172"/>
        <v>open</v>
      </c>
      <c r="H257" s="15" t="str">
        <f t="shared" si="172"/>
        <v>Electric Transmission Plant</v>
      </c>
      <c r="I257" s="15" t="str">
        <f t="shared" si="172"/>
        <v>Transmission Lines</v>
      </c>
      <c r="J257" s="15">
        <f t="shared" si="172"/>
        <v>202701</v>
      </c>
      <c r="K257" s="16">
        <f>SUM($K216:K216)/13</f>
        <v>0</v>
      </c>
      <c r="L257" s="16">
        <f>SUM($K216:L216)/13</f>
        <v>0</v>
      </c>
      <c r="M257" s="16">
        <f>SUM($K216:M216)/13</f>
        <v>0</v>
      </c>
      <c r="N257" s="16">
        <f>SUM($K216:N216)/13</f>
        <v>0</v>
      </c>
      <c r="O257" s="16">
        <f>SUM($K216:O216)/13</f>
        <v>0</v>
      </c>
      <c r="P257" s="16">
        <f>SUM($K216:P216)/13</f>
        <v>0</v>
      </c>
      <c r="Q257" s="16">
        <f>SUM($K216:Q216)/13</f>
        <v>0</v>
      </c>
      <c r="R257" s="16">
        <f>SUM($K216:R216)/13</f>
        <v>0</v>
      </c>
      <c r="S257" s="16">
        <f>SUM($K216:S216)/13</f>
        <v>0</v>
      </c>
      <c r="T257" s="16">
        <f>SUM($K216:T216)/13</f>
        <v>0</v>
      </c>
      <c r="U257" s="16">
        <f>SUM($K216:U216)/13</f>
        <v>0</v>
      </c>
      <c r="V257" s="16">
        <f>SUM($K216:V216)/13</f>
        <v>0</v>
      </c>
      <c r="W257" s="16">
        <f t="shared" si="171"/>
        <v>0</v>
      </c>
      <c r="X257" s="16">
        <f t="shared" si="171"/>
        <v>0</v>
      </c>
      <c r="Y257" s="16">
        <f t="shared" si="171"/>
        <v>0</v>
      </c>
      <c r="Z257" s="16">
        <f t="shared" si="171"/>
        <v>0</v>
      </c>
      <c r="AA257" s="16">
        <f t="shared" si="171"/>
        <v>0</v>
      </c>
      <c r="AB257" s="16">
        <f t="shared" si="171"/>
        <v>0</v>
      </c>
      <c r="AC257" s="16">
        <f t="shared" si="171"/>
        <v>0</v>
      </c>
      <c r="AD257" s="16">
        <f t="shared" si="171"/>
        <v>0</v>
      </c>
      <c r="AE257" s="16">
        <f t="shared" si="171"/>
        <v>0</v>
      </c>
      <c r="AF257" s="16">
        <f t="shared" si="171"/>
        <v>0</v>
      </c>
      <c r="AG257" s="16">
        <f t="shared" si="171"/>
        <v>0</v>
      </c>
      <c r="AH257" s="16">
        <f t="shared" si="171"/>
        <v>0</v>
      </c>
      <c r="AI257" s="16">
        <f t="shared" si="171"/>
        <v>0</v>
      </c>
      <c r="AJ257" s="3">
        <f t="shared" si="171"/>
        <v>0</v>
      </c>
      <c r="AK257" s="3">
        <f t="shared" si="171"/>
        <v>0</v>
      </c>
      <c r="AL257" s="3">
        <f t="shared" si="171"/>
        <v>0</v>
      </c>
      <c r="AM257" s="3">
        <f t="shared" si="171"/>
        <v>0</v>
      </c>
      <c r="AN257" s="3">
        <f t="shared" si="171"/>
        <v>0</v>
      </c>
      <c r="AO257" s="3">
        <f t="shared" si="171"/>
        <v>0</v>
      </c>
      <c r="AP257" s="3">
        <f t="shared" si="171"/>
        <v>0</v>
      </c>
      <c r="AQ257" s="3">
        <f t="shared" si="171"/>
        <v>0</v>
      </c>
      <c r="AR257" s="3">
        <f t="shared" si="171"/>
        <v>0</v>
      </c>
      <c r="AS257" s="3">
        <f t="shared" si="171"/>
        <v>0</v>
      </c>
      <c r="AT257" s="3">
        <f t="shared" si="171"/>
        <v>0</v>
      </c>
      <c r="AU257" s="3">
        <f t="shared" si="171"/>
        <v>0</v>
      </c>
      <c r="AV257" s="3">
        <f t="shared" si="171"/>
        <v>0</v>
      </c>
      <c r="AW257" s="3">
        <f t="shared" si="171"/>
        <v>307.43512067307694</v>
      </c>
      <c r="AX257" s="3">
        <f t="shared" si="171"/>
        <v>922.30536201923076</v>
      </c>
      <c r="AY257" s="3">
        <f t="shared" si="171"/>
        <v>1844.6107240384615</v>
      </c>
      <c r="AZ257" s="3">
        <f t="shared" si="171"/>
        <v>3074.3512067307693</v>
      </c>
      <c r="BA257" s="3">
        <f t="shared" si="171"/>
        <v>4611.5268100961539</v>
      </c>
      <c r="BB257" s="3">
        <f t="shared" si="171"/>
        <v>6456.1375341346147</v>
      </c>
      <c r="BC257" s="3">
        <f t="shared" si="171"/>
        <v>8608.1833788461536</v>
      </c>
      <c r="BD257" s="3">
        <f t="shared" si="171"/>
        <v>11067.66434423077</v>
      </c>
      <c r="BE257" s="3">
        <f t="shared" si="171"/>
        <v>13834.580430288463</v>
      </c>
      <c r="BF257" s="3">
        <f t="shared" si="171"/>
        <v>16908.931637019232</v>
      </c>
      <c r="BG257" s="3">
        <f t="shared" si="171"/>
        <v>20290.717964423078</v>
      </c>
      <c r="BH257" s="3">
        <f t="shared" si="171"/>
        <v>23979.939412500004</v>
      </c>
      <c r="BI257" s="3">
        <f t="shared" si="171"/>
        <v>27976.59598125</v>
      </c>
      <c r="BJ257" s="3">
        <f t="shared" si="171"/>
        <v>31973.252549999997</v>
      </c>
      <c r="BK257" s="3">
        <f t="shared" si="171"/>
        <v>35969.909118750002</v>
      </c>
      <c r="BL257" s="3">
        <f t="shared" si="171"/>
        <v>39966.565687499991</v>
      </c>
      <c r="BM257" s="3">
        <f t="shared" si="171"/>
        <v>43963.222256249988</v>
      </c>
      <c r="BN257" s="3">
        <f t="shared" si="171"/>
        <v>47959.878824999985</v>
      </c>
      <c r="BO257" s="3">
        <f t="shared" si="171"/>
        <v>51956.535393749982</v>
      </c>
      <c r="BP257" s="3">
        <f t="shared" si="171"/>
        <v>55953.191962499994</v>
      </c>
      <c r="BQ257" s="3">
        <f t="shared" si="171"/>
        <v>59949.848531249983</v>
      </c>
      <c r="BR257" s="3">
        <f t="shared" si="171"/>
        <v>63946.505099999988</v>
      </c>
      <c r="BS257" s="3">
        <f t="shared" si="171"/>
        <v>67943.161668749977</v>
      </c>
    </row>
    <row r="258" spans="1:71" x14ac:dyDescent="0.35">
      <c r="A258" s="15" t="str">
        <f t="shared" si="172"/>
        <v>Standard Close</v>
      </c>
      <c r="B258" s="15" t="str">
        <f t="shared" si="172"/>
        <v>NEW-15838.8</v>
      </c>
      <c r="C258" s="15" t="str">
        <f t="shared" si="172"/>
        <v>Base Rates</v>
      </c>
      <c r="D258" s="15" t="str">
        <f t="shared" si="172"/>
        <v>ELECTRIC DELIVERY</v>
      </c>
      <c r="E258" s="15" t="str">
        <f t="shared" si="172"/>
        <v>T</v>
      </c>
      <c r="F258" s="15" t="str">
        <f t="shared" si="172"/>
        <v>NEW-15838</v>
      </c>
      <c r="G258" s="15" t="str">
        <f t="shared" si="172"/>
        <v>open</v>
      </c>
      <c r="H258" s="15" t="str">
        <f t="shared" si="172"/>
        <v>Electric Transmission Plant</v>
      </c>
      <c r="I258" s="15" t="str">
        <f t="shared" si="172"/>
        <v>Transmission Lines</v>
      </c>
      <c r="J258" s="15">
        <f t="shared" si="172"/>
        <v>202701</v>
      </c>
      <c r="K258" s="16">
        <f>SUM($K217:K217)/13</f>
        <v>0</v>
      </c>
      <c r="L258" s="16">
        <f>SUM($K217:L217)/13</f>
        <v>0</v>
      </c>
      <c r="M258" s="16">
        <f>SUM($K217:M217)/13</f>
        <v>0</v>
      </c>
      <c r="N258" s="16">
        <f>SUM($K217:N217)/13</f>
        <v>0</v>
      </c>
      <c r="O258" s="16">
        <f>SUM($K217:O217)/13</f>
        <v>0</v>
      </c>
      <c r="P258" s="16">
        <f>SUM($K217:P217)/13</f>
        <v>0</v>
      </c>
      <c r="Q258" s="16">
        <f>SUM($K217:Q217)/13</f>
        <v>0</v>
      </c>
      <c r="R258" s="16">
        <f>SUM($K217:R217)/13</f>
        <v>0</v>
      </c>
      <c r="S258" s="16">
        <f>SUM($K217:S217)/13</f>
        <v>0</v>
      </c>
      <c r="T258" s="16">
        <f>SUM($K217:T217)/13</f>
        <v>0</v>
      </c>
      <c r="U258" s="16">
        <f>SUM($K217:U217)/13</f>
        <v>0</v>
      </c>
      <c r="V258" s="16">
        <f>SUM($K217:V217)/13</f>
        <v>0</v>
      </c>
      <c r="W258" s="16">
        <f t="shared" si="171"/>
        <v>0</v>
      </c>
      <c r="X258" s="16">
        <f t="shared" si="171"/>
        <v>0</v>
      </c>
      <c r="Y258" s="16">
        <f t="shared" si="171"/>
        <v>0</v>
      </c>
      <c r="Z258" s="16">
        <f t="shared" si="171"/>
        <v>0</v>
      </c>
      <c r="AA258" s="16">
        <f t="shared" si="171"/>
        <v>0</v>
      </c>
      <c r="AB258" s="16">
        <f t="shared" si="171"/>
        <v>0</v>
      </c>
      <c r="AC258" s="16">
        <f t="shared" si="171"/>
        <v>0</v>
      </c>
      <c r="AD258" s="16">
        <f t="shared" si="171"/>
        <v>0</v>
      </c>
      <c r="AE258" s="16">
        <f t="shared" si="171"/>
        <v>0</v>
      </c>
      <c r="AF258" s="16">
        <f t="shared" si="171"/>
        <v>0</v>
      </c>
      <c r="AG258" s="16">
        <f t="shared" si="171"/>
        <v>0</v>
      </c>
      <c r="AH258" s="16">
        <f t="shared" si="171"/>
        <v>0</v>
      </c>
      <c r="AI258" s="16">
        <f t="shared" si="171"/>
        <v>0</v>
      </c>
      <c r="AJ258" s="3">
        <f t="shared" si="171"/>
        <v>0</v>
      </c>
      <c r="AK258" s="3">
        <f t="shared" si="171"/>
        <v>0</v>
      </c>
      <c r="AL258" s="3">
        <f t="shared" si="171"/>
        <v>0</v>
      </c>
      <c r="AM258" s="3">
        <f t="shared" si="171"/>
        <v>0</v>
      </c>
      <c r="AN258" s="3">
        <f t="shared" si="171"/>
        <v>0</v>
      </c>
      <c r="AO258" s="3">
        <f t="shared" si="171"/>
        <v>0</v>
      </c>
      <c r="AP258" s="3">
        <f t="shared" si="171"/>
        <v>0</v>
      </c>
      <c r="AQ258" s="3">
        <f t="shared" si="171"/>
        <v>0</v>
      </c>
      <c r="AR258" s="3">
        <f t="shared" si="171"/>
        <v>0</v>
      </c>
      <c r="AS258" s="3">
        <f t="shared" si="171"/>
        <v>0</v>
      </c>
      <c r="AT258" s="3">
        <f t="shared" si="171"/>
        <v>0</v>
      </c>
      <c r="AU258" s="3">
        <f t="shared" si="171"/>
        <v>0</v>
      </c>
      <c r="AV258" s="3">
        <f t="shared" si="171"/>
        <v>0</v>
      </c>
      <c r="AW258" s="3">
        <f t="shared" si="171"/>
        <v>175.68131682692308</v>
      </c>
      <c r="AX258" s="3">
        <f t="shared" si="171"/>
        <v>527.04395048076924</v>
      </c>
      <c r="AY258" s="3">
        <f t="shared" si="171"/>
        <v>1054.0879009615385</v>
      </c>
      <c r="AZ258" s="3">
        <f t="shared" si="171"/>
        <v>1756.8131682692308</v>
      </c>
      <c r="BA258" s="3">
        <f t="shared" si="171"/>
        <v>2635.2197524038465</v>
      </c>
      <c r="BB258" s="3">
        <f t="shared" si="171"/>
        <v>3689.3076533653848</v>
      </c>
      <c r="BC258" s="3">
        <f t="shared" si="171"/>
        <v>4919.0768711538467</v>
      </c>
      <c r="BD258" s="3">
        <f t="shared" si="171"/>
        <v>6324.5274057692304</v>
      </c>
      <c r="BE258" s="3">
        <f t="shared" si="171"/>
        <v>7905.6592572115387</v>
      </c>
      <c r="BF258" s="3">
        <f t="shared" si="171"/>
        <v>9662.4724254807697</v>
      </c>
      <c r="BG258" s="3">
        <f t="shared" si="171"/>
        <v>11594.966910576923</v>
      </c>
      <c r="BH258" s="3">
        <f t="shared" si="171"/>
        <v>13703.142712500001</v>
      </c>
      <c r="BI258" s="3">
        <f t="shared" si="171"/>
        <v>15986.999831249999</v>
      </c>
      <c r="BJ258" s="3">
        <f t="shared" si="171"/>
        <v>18270.856950000001</v>
      </c>
      <c r="BK258" s="3">
        <f t="shared" si="171"/>
        <v>20554.714068749996</v>
      </c>
      <c r="BL258" s="3">
        <f t="shared" si="171"/>
        <v>22838.571187499994</v>
      </c>
      <c r="BM258" s="3">
        <f t="shared" si="171"/>
        <v>25122.428306249993</v>
      </c>
      <c r="BN258" s="3">
        <f t="shared" si="171"/>
        <v>27406.285424999991</v>
      </c>
      <c r="BO258" s="3">
        <f t="shared" si="171"/>
        <v>29690.142543749997</v>
      </c>
      <c r="BP258" s="3">
        <f t="shared" si="171"/>
        <v>31973.999662499991</v>
      </c>
      <c r="BQ258" s="3">
        <f t="shared" si="171"/>
        <v>34257.85678124999</v>
      </c>
      <c r="BR258" s="3">
        <f t="shared" si="171"/>
        <v>36541.713899999988</v>
      </c>
      <c r="BS258" s="3">
        <f t="shared" si="171"/>
        <v>38825.571018749994</v>
      </c>
    </row>
    <row r="259" spans="1:71" x14ac:dyDescent="0.35">
      <c r="A259" s="15" t="str">
        <f t="shared" si="172"/>
        <v>Standard Close</v>
      </c>
      <c r="B259" s="15" t="str">
        <f t="shared" si="172"/>
        <v>NEW-15838.9</v>
      </c>
      <c r="C259" s="15" t="str">
        <f t="shared" si="172"/>
        <v>Base Rates</v>
      </c>
      <c r="D259" s="15" t="str">
        <f t="shared" si="172"/>
        <v>ELECTRIC DELIVERY</v>
      </c>
      <c r="E259" s="15" t="str">
        <f t="shared" si="172"/>
        <v>T</v>
      </c>
      <c r="F259" s="15" t="str">
        <f t="shared" si="172"/>
        <v>NEW-15838</v>
      </c>
      <c r="G259" s="15" t="str">
        <f t="shared" si="172"/>
        <v>open</v>
      </c>
      <c r="H259" s="15" t="str">
        <f t="shared" si="172"/>
        <v>Electric Transmission Plant</v>
      </c>
      <c r="I259" s="15" t="str">
        <f t="shared" si="172"/>
        <v>Transmission Lines</v>
      </c>
      <c r="J259" s="15">
        <f t="shared" si="172"/>
        <v>202701</v>
      </c>
      <c r="K259" s="16">
        <f>SUM($K218:K218)/13</f>
        <v>0</v>
      </c>
      <c r="L259" s="16">
        <f>SUM($K218:L218)/13</f>
        <v>0</v>
      </c>
      <c r="M259" s="16">
        <f>SUM($K218:M218)/13</f>
        <v>0</v>
      </c>
      <c r="N259" s="16">
        <f>SUM($K218:N218)/13</f>
        <v>0</v>
      </c>
      <c r="O259" s="16">
        <f>SUM($K218:O218)/13</f>
        <v>0</v>
      </c>
      <c r="P259" s="16">
        <f>SUM($K218:P218)/13</f>
        <v>0</v>
      </c>
      <c r="Q259" s="16">
        <f>SUM($K218:Q218)/13</f>
        <v>0</v>
      </c>
      <c r="R259" s="16">
        <f>SUM($K218:R218)/13</f>
        <v>0</v>
      </c>
      <c r="S259" s="16">
        <f>SUM($K218:S218)/13</f>
        <v>0</v>
      </c>
      <c r="T259" s="16">
        <f>SUM($K218:T218)/13</f>
        <v>0</v>
      </c>
      <c r="U259" s="16">
        <f>SUM($K218:U218)/13</f>
        <v>0</v>
      </c>
      <c r="V259" s="16">
        <f>SUM($K218:V218)/13</f>
        <v>0</v>
      </c>
      <c r="W259" s="16">
        <f t="shared" ref="W259" si="173">SUM(K218:W218)/13</f>
        <v>0</v>
      </c>
      <c r="X259" s="16">
        <f t="shared" ref="X259" si="174">SUM(L218:X218)/13</f>
        <v>0</v>
      </c>
      <c r="Y259" s="16">
        <f t="shared" ref="Y259" si="175">SUM(M218:Y218)/13</f>
        <v>0</v>
      </c>
      <c r="Z259" s="16">
        <f t="shared" ref="Z259" si="176">SUM(N218:Z218)/13</f>
        <v>0</v>
      </c>
      <c r="AA259" s="16">
        <f t="shared" ref="AA259" si="177">SUM(O218:AA218)/13</f>
        <v>0</v>
      </c>
      <c r="AB259" s="16">
        <f t="shared" ref="AB259" si="178">SUM(P218:AB218)/13</f>
        <v>0</v>
      </c>
      <c r="AC259" s="16">
        <f t="shared" ref="AC259" si="179">SUM(Q218:AC218)/13</f>
        <v>0</v>
      </c>
      <c r="AD259" s="16">
        <f t="shared" ref="AD259" si="180">SUM(R218:AD218)/13</f>
        <v>0</v>
      </c>
      <c r="AE259" s="16">
        <f t="shared" ref="AE259" si="181">SUM(S218:AE218)/13</f>
        <v>0</v>
      </c>
      <c r="AF259" s="16">
        <f t="shared" ref="AF259" si="182">SUM(T218:AF218)/13</f>
        <v>0</v>
      </c>
      <c r="AG259" s="16">
        <f t="shared" ref="AG259" si="183">SUM(U218:AG218)/13</f>
        <v>0</v>
      </c>
      <c r="AH259" s="16">
        <f t="shared" ref="AH259" si="184">SUM(V218:AH218)/13</f>
        <v>0</v>
      </c>
      <c r="AI259" s="16">
        <f t="shared" ref="AI259" si="185">SUM(W218:AI218)/13</f>
        <v>0</v>
      </c>
      <c r="AJ259" s="3">
        <f t="shared" ref="AJ259" si="186">SUM(X218:AJ218)/13</f>
        <v>0</v>
      </c>
      <c r="AK259" s="3">
        <f t="shared" ref="AK259" si="187">SUM(Y218:AK218)/13</f>
        <v>0</v>
      </c>
      <c r="AL259" s="3">
        <f t="shared" ref="AL259" si="188">SUM(Z218:AL218)/13</f>
        <v>0</v>
      </c>
      <c r="AM259" s="3">
        <f t="shared" ref="AM259" si="189">SUM(AA218:AM218)/13</f>
        <v>0</v>
      </c>
      <c r="AN259" s="3">
        <f t="shared" ref="AN259" si="190">SUM(AB218:AN218)/13</f>
        <v>0</v>
      </c>
      <c r="AO259" s="3">
        <f t="shared" ref="AO259" si="191">SUM(AC218:AO218)/13</f>
        <v>0</v>
      </c>
      <c r="AP259" s="3">
        <f t="shared" ref="AP259" si="192">SUM(AD218:AP218)/13</f>
        <v>0</v>
      </c>
      <c r="AQ259" s="3">
        <f t="shared" ref="AQ259" si="193">SUM(AE218:AQ218)/13</f>
        <v>0</v>
      </c>
      <c r="AR259" s="3">
        <f t="shared" ref="AR259" si="194">SUM(AF218:AR218)/13</f>
        <v>0</v>
      </c>
      <c r="AS259" s="3">
        <f t="shared" ref="AS259" si="195">SUM(AG218:AS218)/13</f>
        <v>0</v>
      </c>
      <c r="AT259" s="3">
        <f t="shared" ref="AT259" si="196">SUM(AH218:AT218)/13</f>
        <v>0</v>
      </c>
      <c r="AU259" s="3">
        <f t="shared" ref="AU259" si="197">SUM(AI218:AU218)/13</f>
        <v>0</v>
      </c>
      <c r="AV259" s="3">
        <f t="shared" ref="AV259" si="198">SUM(AJ218:AV218)/13</f>
        <v>0</v>
      </c>
      <c r="AW259" s="3">
        <f t="shared" ref="AW259" si="199">SUM(AK218:AW218)/13</f>
        <v>307.43512067307694</v>
      </c>
      <c r="AX259" s="3">
        <f t="shared" ref="AX259" si="200">SUM(AL218:AX218)/13</f>
        <v>922.30536201923076</v>
      </c>
      <c r="AY259" s="3">
        <f t="shared" ref="AY259" si="201">SUM(AM218:AY218)/13</f>
        <v>1844.6107240384615</v>
      </c>
      <c r="AZ259" s="3">
        <f t="shared" ref="AZ259" si="202">SUM(AN218:AZ218)/13</f>
        <v>3074.3512067307693</v>
      </c>
      <c r="BA259" s="3">
        <f t="shared" ref="BA259" si="203">SUM(AO218:BA218)/13</f>
        <v>4611.5268100961539</v>
      </c>
      <c r="BB259" s="3">
        <f t="shared" ref="BB259" si="204">SUM(AP218:BB218)/13</f>
        <v>6456.1375341346147</v>
      </c>
      <c r="BC259" s="3">
        <f t="shared" ref="BC259" si="205">SUM(AQ218:BC218)/13</f>
        <v>8608.1833788461536</v>
      </c>
      <c r="BD259" s="3">
        <f t="shared" ref="BD259" si="206">SUM(AR218:BD218)/13</f>
        <v>11067.66434423077</v>
      </c>
      <c r="BE259" s="3">
        <f t="shared" ref="BE259" si="207">SUM(AS218:BE218)/13</f>
        <v>13834.580430288463</v>
      </c>
      <c r="BF259" s="3">
        <f t="shared" ref="BF259" si="208">SUM(AT218:BF218)/13</f>
        <v>16908.931637019232</v>
      </c>
      <c r="BG259" s="3">
        <f t="shared" ref="BG259" si="209">SUM(AU218:BG218)/13</f>
        <v>20290.717964423078</v>
      </c>
      <c r="BH259" s="3">
        <f t="shared" ref="BH259" si="210">SUM(AV218:BH218)/13</f>
        <v>23979.939412500004</v>
      </c>
      <c r="BI259" s="3">
        <f t="shared" ref="BI259" si="211">SUM(AW218:BI218)/13</f>
        <v>27976.59598125</v>
      </c>
      <c r="BJ259" s="3">
        <f t="shared" ref="BJ259" si="212">SUM(AX218:BJ218)/13</f>
        <v>31973.252549999997</v>
      </c>
      <c r="BK259" s="3">
        <f t="shared" ref="BK259" si="213">SUM(AY218:BK218)/13</f>
        <v>35969.909118750002</v>
      </c>
      <c r="BL259" s="3">
        <f t="shared" ref="BL259" si="214">SUM(AZ218:BL218)/13</f>
        <v>39966.565687499991</v>
      </c>
      <c r="BM259" s="3">
        <f t="shared" ref="BM259" si="215">SUM(BA218:BM218)/13</f>
        <v>43963.222256249988</v>
      </c>
      <c r="BN259" s="3">
        <f t="shared" ref="BN259" si="216">SUM(BB218:BN218)/13</f>
        <v>47959.878824999985</v>
      </c>
      <c r="BO259" s="3">
        <f t="shared" ref="BO259" si="217">SUM(BC218:BO218)/13</f>
        <v>51956.535393749982</v>
      </c>
      <c r="BP259" s="3">
        <f t="shared" ref="BP259" si="218">SUM(BD218:BP218)/13</f>
        <v>55953.191962499994</v>
      </c>
      <c r="BQ259" s="3">
        <f t="shared" ref="BQ259" si="219">SUM(BE218:BQ218)/13</f>
        <v>59949.848531249983</v>
      </c>
      <c r="BR259" s="3">
        <f t="shared" ref="BR259" si="220">SUM(BF218:BR218)/13</f>
        <v>63946.505099999988</v>
      </c>
      <c r="BS259" s="3">
        <f t="shared" ref="BS259" si="221">SUM(BG218:BS218)/13</f>
        <v>67943.161668749977</v>
      </c>
    </row>
    <row r="261" spans="1:71" ht="15" thickBot="1" x14ac:dyDescent="0.4">
      <c r="C261" s="15"/>
      <c r="J261" s="52" t="s">
        <v>165</v>
      </c>
      <c r="K261" s="73">
        <f t="shared" ref="K261:AP261" si="222">SUM(K224:K260)</f>
        <v>0</v>
      </c>
      <c r="L261" s="73">
        <f t="shared" si="222"/>
        <v>0</v>
      </c>
      <c r="M261" s="73">
        <f t="shared" si="222"/>
        <v>0</v>
      </c>
      <c r="N261" s="73">
        <f t="shared" si="222"/>
        <v>0</v>
      </c>
      <c r="O261" s="73">
        <f t="shared" si="222"/>
        <v>0</v>
      </c>
      <c r="P261" s="73">
        <f t="shared" si="222"/>
        <v>23.018641666666667</v>
      </c>
      <c r="Q261" s="73">
        <f t="shared" si="222"/>
        <v>69.055925000000002</v>
      </c>
      <c r="R261" s="73">
        <f t="shared" si="222"/>
        <v>138.11185</v>
      </c>
      <c r="S261" s="73">
        <f t="shared" si="222"/>
        <v>230.18641666666667</v>
      </c>
      <c r="T261" s="73">
        <f t="shared" si="222"/>
        <v>345.27962500000001</v>
      </c>
      <c r="U261" s="73">
        <f t="shared" si="222"/>
        <v>483.39147500000001</v>
      </c>
      <c r="V261" s="73">
        <f t="shared" si="222"/>
        <v>644.52196666666669</v>
      </c>
      <c r="W261" s="73">
        <f t="shared" si="222"/>
        <v>828.67110000000002</v>
      </c>
      <c r="X261" s="73">
        <f t="shared" si="222"/>
        <v>1035.9274082371794</v>
      </c>
      <c r="Y261" s="73">
        <f t="shared" si="222"/>
        <v>1266.2908913782051</v>
      </c>
      <c r="Z261" s="73">
        <f t="shared" si="222"/>
        <v>1519.761549423077</v>
      </c>
      <c r="AA261" s="73">
        <f t="shared" si="222"/>
        <v>1796.3393823717947</v>
      </c>
      <c r="AB261" s="73">
        <f t="shared" si="222"/>
        <v>2096.0243902243592</v>
      </c>
      <c r="AC261" s="73">
        <f t="shared" si="222"/>
        <v>6459.4619119423087</v>
      </c>
      <c r="AD261" s="73">
        <f t="shared" si="222"/>
        <v>14968.255243679487</v>
      </c>
      <c r="AE261" s="73">
        <f t="shared" si="222"/>
        <v>27704.007681589741</v>
      </c>
      <c r="AF261" s="73">
        <f t="shared" si="222"/>
        <v>44748.322521826929</v>
      </c>
      <c r="AG261" s="73">
        <f t="shared" si="222"/>
        <v>66182.803060544888</v>
      </c>
      <c r="AH261" s="73">
        <f t="shared" si="222"/>
        <v>92089.052593897432</v>
      </c>
      <c r="AI261" s="84">
        <f t="shared" si="222"/>
        <v>122548.67441803848</v>
      </c>
      <c r="AJ261" s="100">
        <f t="shared" si="222"/>
        <v>158508.74722848722</v>
      </c>
      <c r="AK261" s="100">
        <f t="shared" si="222"/>
        <v>200075.21849457055</v>
      </c>
      <c r="AL261" s="100">
        <f t="shared" si="222"/>
        <v>247354.12421885255</v>
      </c>
      <c r="AM261" s="100">
        <f t="shared" si="222"/>
        <v>300451.50040389749</v>
      </c>
      <c r="AN261" s="100">
        <f t="shared" si="222"/>
        <v>359473.38305226929</v>
      </c>
      <c r="AO261" s="100">
        <f t="shared" si="222"/>
        <v>424911.50871641672</v>
      </c>
      <c r="AP261" s="100">
        <f t="shared" si="222"/>
        <v>492724.48943109607</v>
      </c>
      <c r="AQ261" s="100">
        <f t="shared" ref="AQ261:BS261" si="223">SUM(AQ224:AQ260)</f>
        <v>562852.99791553849</v>
      </c>
      <c r="AR261" s="100">
        <f t="shared" si="223"/>
        <v>635237.70688897453</v>
      </c>
      <c r="AS261" s="100">
        <f t="shared" si="223"/>
        <v>709819.28907063452</v>
      </c>
      <c r="AT261" s="100">
        <f t="shared" si="223"/>
        <v>786538.41717974981</v>
      </c>
      <c r="AU261" s="100">
        <f t="shared" si="223"/>
        <v>865335.76393555151</v>
      </c>
      <c r="AV261" s="100">
        <f t="shared" si="223"/>
        <v>946376.9797223272</v>
      </c>
      <c r="AW261" s="100">
        <f t="shared" si="223"/>
        <v>1033233.1919213783</v>
      </c>
      <c r="AX261" s="100">
        <f t="shared" si="223"/>
        <v>1125798.364530141</v>
      </c>
      <c r="AY261" s="100">
        <f t="shared" si="223"/>
        <v>1223966.4615460509</v>
      </c>
      <c r="AZ261" s="100">
        <f t="shared" si="223"/>
        <v>1327631.4469665447</v>
      </c>
      <c r="BA261" s="100">
        <f t="shared" si="223"/>
        <v>1436687.2847890574</v>
      </c>
      <c r="BB261" s="100">
        <f t="shared" si="223"/>
        <v>1550642.2384611412</v>
      </c>
      <c r="BC261" s="100">
        <f t="shared" si="223"/>
        <v>1669474.0319674101</v>
      </c>
      <c r="BD261" s="100">
        <f t="shared" si="223"/>
        <v>1793160.3892924804</v>
      </c>
      <c r="BE261" s="100">
        <f t="shared" si="223"/>
        <v>1921679.0344209678</v>
      </c>
      <c r="BF261" s="100">
        <f t="shared" si="223"/>
        <v>2055007.691337487</v>
      </c>
      <c r="BG261" s="100">
        <f t="shared" si="223"/>
        <v>2193124.0840266533</v>
      </c>
      <c r="BH261" s="100">
        <f t="shared" si="223"/>
        <v>2336005.9364730818</v>
      </c>
      <c r="BI261" s="100">
        <f t="shared" si="223"/>
        <v>2483405.9949963326</v>
      </c>
      <c r="BJ261" s="100">
        <f t="shared" si="223"/>
        <v>2630806.0535195824</v>
      </c>
      <c r="BK261" s="100">
        <f t="shared" si="223"/>
        <v>2778206.1120428331</v>
      </c>
      <c r="BL261" s="100">
        <f t="shared" si="223"/>
        <v>2925606.1705660829</v>
      </c>
      <c r="BM261" s="100">
        <f t="shared" si="223"/>
        <v>3073006.2290893327</v>
      </c>
      <c r="BN261" s="100">
        <f t="shared" si="223"/>
        <v>3220406.2876125835</v>
      </c>
      <c r="BO261" s="100">
        <f t="shared" si="223"/>
        <v>3367806.3461358319</v>
      </c>
      <c r="BP261" s="100">
        <f t="shared" si="223"/>
        <v>3515206.4046590831</v>
      </c>
      <c r="BQ261" s="100">
        <f t="shared" si="223"/>
        <v>3662606.463182332</v>
      </c>
      <c r="BR261" s="100">
        <f t="shared" si="223"/>
        <v>3810006.5217055818</v>
      </c>
      <c r="BS261" s="100">
        <f t="shared" si="223"/>
        <v>3957406.5802288335</v>
      </c>
    </row>
    <row r="262" spans="1:71" ht="15" thickTop="1" x14ac:dyDescent="0.35">
      <c r="C262" s="15"/>
      <c r="J262" s="50"/>
      <c r="K262" s="50"/>
    </row>
    <row r="263" spans="1:71" x14ac:dyDescent="0.35">
      <c r="C263" s="15"/>
      <c r="J263" s="50"/>
      <c r="K263" s="50"/>
    </row>
    <row r="264" spans="1:71" x14ac:dyDescent="0.35">
      <c r="C264" s="15"/>
      <c r="J264" s="50"/>
      <c r="K264" s="50"/>
    </row>
  </sheetData>
  <autoFilter ref="A223:BS259" xr:uid="{0FDA5CD5-6F41-4885-944A-95266F2D61EB}"/>
  <printOptions horizontalCentered="1"/>
  <pageMargins left="0.7" right="0.7" top="0.75" bottom="0.75" header="0.3" footer="0.3"/>
  <pageSetup scale="59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3892-1247-4497-BEF7-63A2EE217D41}">
  <sheetPr filterMode="1">
    <tabColor theme="8" tint="0.79998168889431442"/>
    <pageSetUpPr fitToPage="1"/>
  </sheetPr>
  <dimension ref="A1:BS144"/>
  <sheetViews>
    <sheetView topLeftCell="A91" zoomScale="70" zoomScaleNormal="70" workbookViewId="0">
      <selection activeCell="D10" sqref="D10"/>
    </sheetView>
  </sheetViews>
  <sheetFormatPr defaultColWidth="8.7265625" defaultRowHeight="14.5" x14ac:dyDescent="0.35"/>
  <cols>
    <col min="1" max="2" width="17.54296875" style="51" customWidth="1"/>
    <col min="3" max="7" width="13.54296875" style="51" customWidth="1"/>
    <col min="8" max="8" width="28.54296875" style="51" bestFit="1" customWidth="1"/>
    <col min="9" max="9" width="26" style="51" customWidth="1"/>
    <col min="10" max="10" width="34.453125" style="51" bestFit="1" customWidth="1"/>
    <col min="11" max="11" width="13.54296875" style="51" customWidth="1"/>
    <col min="12" max="34" width="12.453125" style="51" bestFit="1" customWidth="1"/>
    <col min="35" max="35" width="14.26953125" style="51" bestFit="1" customWidth="1"/>
    <col min="36" max="71" width="14.26953125" style="51" hidden="1" customWidth="1"/>
    <col min="72" max="16384" width="8.7265625" style="51"/>
  </cols>
  <sheetData>
    <row r="1" spans="1:71" ht="21" customHeight="1" x14ac:dyDescent="0.35">
      <c r="A1" s="49" t="s">
        <v>56</v>
      </c>
      <c r="B1" s="49"/>
      <c r="C1" s="50" t="s">
        <v>122</v>
      </c>
      <c r="D1" s="50" t="s">
        <v>123</v>
      </c>
      <c r="E1" s="50" t="s">
        <v>124</v>
      </c>
      <c r="F1" s="50" t="s">
        <v>125</v>
      </c>
      <c r="G1" s="50" t="s">
        <v>480</v>
      </c>
      <c r="I1" s="52" t="s">
        <v>126</v>
      </c>
      <c r="J1" s="52" t="s">
        <v>126</v>
      </c>
      <c r="K1" s="52" t="s">
        <v>126</v>
      </c>
    </row>
    <row r="2" spans="1:71" x14ac:dyDescent="0.35">
      <c r="C2" s="53">
        <v>2024</v>
      </c>
      <c r="D2" s="53">
        <f>C2+1</f>
        <v>2025</v>
      </c>
      <c r="E2" s="53">
        <f t="shared" ref="E2:G2" si="0">D2+1</f>
        <v>2026</v>
      </c>
      <c r="F2" s="53">
        <f t="shared" si="0"/>
        <v>2027</v>
      </c>
      <c r="G2" s="53">
        <f t="shared" si="0"/>
        <v>2028</v>
      </c>
      <c r="I2" s="54">
        <v>46023</v>
      </c>
      <c r="J2" s="54">
        <v>46388</v>
      </c>
      <c r="K2" s="54">
        <v>46753</v>
      </c>
    </row>
    <row r="3" spans="1:71" x14ac:dyDescent="0.35">
      <c r="C3" s="53"/>
      <c r="D3" s="53"/>
      <c r="E3" s="53"/>
      <c r="F3" s="53"/>
      <c r="G3" s="53"/>
    </row>
    <row r="4" spans="1:71" x14ac:dyDescent="0.35">
      <c r="A4" s="52" t="s">
        <v>127</v>
      </c>
      <c r="B4" s="52" t="s">
        <v>128</v>
      </c>
      <c r="C4" s="16">
        <f>+W55</f>
        <v>114713.05000000002</v>
      </c>
      <c r="D4" s="16">
        <f>+AI55</f>
        <v>55063159.859999999</v>
      </c>
      <c r="E4" s="16">
        <f>+AU55</f>
        <v>55063159.859999999</v>
      </c>
      <c r="F4" s="16">
        <f>+BG55</f>
        <v>55063159.859999999</v>
      </c>
      <c r="G4" s="16">
        <f>+BS55</f>
        <v>55063159.859999999</v>
      </c>
      <c r="I4" s="16">
        <f>E4-D4</f>
        <v>0</v>
      </c>
      <c r="J4" s="16">
        <f>F4-E4</f>
        <v>0</v>
      </c>
      <c r="K4" s="16">
        <f>G4-F4</f>
        <v>0</v>
      </c>
    </row>
    <row r="5" spans="1:71" x14ac:dyDescent="0.35">
      <c r="A5" s="52" t="s">
        <v>127</v>
      </c>
      <c r="B5" s="52" t="s">
        <v>129</v>
      </c>
      <c r="C5" s="16">
        <f>+W120</f>
        <v>1654.4795633333333</v>
      </c>
      <c r="D5" s="16">
        <f>+AI120</f>
        <v>4971.8709283333337</v>
      </c>
      <c r="E5" s="16">
        <f>+AU120</f>
        <v>1507333.9271523335</v>
      </c>
      <c r="F5" s="16">
        <f>+BG120</f>
        <v>3009695.9833763344</v>
      </c>
      <c r="G5" s="16">
        <f>+BS120</f>
        <v>4512058.039600336</v>
      </c>
    </row>
    <row r="6" spans="1:71" ht="15" thickBot="1" x14ac:dyDescent="0.4">
      <c r="B6" s="52" t="s">
        <v>130</v>
      </c>
      <c r="C6" s="55">
        <f>C4-C5</f>
        <v>113058.57043666669</v>
      </c>
      <c r="D6" s="55">
        <f t="shared" ref="D6" si="1">D4-D5</f>
        <v>55058187.989071667</v>
      </c>
      <c r="E6" s="55">
        <f>E4-E5</f>
        <v>53555825.932847664</v>
      </c>
      <c r="F6" s="55">
        <f>F4-F5</f>
        <v>52053463.876623668</v>
      </c>
      <c r="G6" s="55">
        <f>G4-G5</f>
        <v>50551101.820399664</v>
      </c>
    </row>
    <row r="7" spans="1:71" ht="15" thickTop="1" x14ac:dyDescent="0.35">
      <c r="B7" s="50"/>
      <c r="C7" s="16"/>
      <c r="D7" s="16"/>
      <c r="E7" s="16"/>
      <c r="F7" s="16"/>
      <c r="G7" s="16"/>
      <c r="I7" s="16"/>
      <c r="J7" s="16"/>
      <c r="K7" s="16"/>
    </row>
    <row r="8" spans="1:71" x14ac:dyDescent="0.35">
      <c r="A8" s="52" t="s">
        <v>131</v>
      </c>
      <c r="B8" s="52" t="s">
        <v>128</v>
      </c>
      <c r="C8" s="16">
        <f>+W77</f>
        <v>66462.408461538478</v>
      </c>
      <c r="D8" s="16">
        <f>+AI77</f>
        <v>4343861.4753846154</v>
      </c>
      <c r="E8" s="16">
        <f>+AU77</f>
        <v>55063159.860000007</v>
      </c>
      <c r="F8" s="16">
        <f>+BG77</f>
        <v>55063159.860000007</v>
      </c>
      <c r="G8" s="16">
        <f>+BS77</f>
        <v>55063159.860000007</v>
      </c>
      <c r="I8" s="16">
        <f>E8-D8</f>
        <v>50719298.384615391</v>
      </c>
      <c r="J8" s="16">
        <f>F8-E8</f>
        <v>0</v>
      </c>
      <c r="K8" s="16">
        <f>G8-F8</f>
        <v>0</v>
      </c>
    </row>
    <row r="9" spans="1:71" x14ac:dyDescent="0.35">
      <c r="A9" s="52" t="s">
        <v>131</v>
      </c>
      <c r="B9" s="52" t="s">
        <v>129</v>
      </c>
      <c r="C9" s="16">
        <f>+W141</f>
        <v>529.0726116666666</v>
      </c>
      <c r="D9" s="16">
        <f>+AI141</f>
        <v>3176.7754979487181</v>
      </c>
      <c r="E9" s="16">
        <f>+AU141</f>
        <v>756152.89904033358</v>
      </c>
      <c r="F9" s="16">
        <f>+BG141</f>
        <v>2258514.9552643341</v>
      </c>
      <c r="G9" s="16">
        <f>+BS141</f>
        <v>3760877.0114883352</v>
      </c>
    </row>
    <row r="10" spans="1:71" ht="15" thickBot="1" x14ac:dyDescent="0.4">
      <c r="A10" s="52"/>
      <c r="B10" s="52" t="s">
        <v>130</v>
      </c>
      <c r="C10" s="55">
        <f>C8-C9</f>
        <v>65933.335849871815</v>
      </c>
      <c r="D10" s="74">
        <f t="shared" ref="D10" si="2">D8-D9</f>
        <v>4340684.6998866666</v>
      </c>
      <c r="E10" s="55">
        <f>E8-E9</f>
        <v>54307006.960959673</v>
      </c>
      <c r="F10" s="55">
        <f>F8-F9</f>
        <v>52804644.904735669</v>
      </c>
      <c r="G10" s="55">
        <f>G8-G9</f>
        <v>51302282.848511674</v>
      </c>
    </row>
    <row r="11" spans="1:71" ht="15" thickTop="1" x14ac:dyDescent="0.35">
      <c r="A11" s="52"/>
      <c r="B11" s="52"/>
      <c r="C11" s="16"/>
      <c r="D11" s="16"/>
      <c r="E11" s="16"/>
      <c r="F11" s="16"/>
      <c r="G11" s="16"/>
    </row>
    <row r="12" spans="1:71" x14ac:dyDescent="0.35">
      <c r="A12" s="52"/>
      <c r="B12" s="52" t="s">
        <v>132</v>
      </c>
      <c r="C12" s="16">
        <f>+W100</f>
        <v>1623.4795633333333</v>
      </c>
      <c r="D12" s="16">
        <f>+AI100</f>
        <v>3317.391365</v>
      </c>
      <c r="E12" s="16">
        <f>+AU100</f>
        <v>1502362.0562240004</v>
      </c>
      <c r="F12" s="16">
        <f>+BG100</f>
        <v>1502362.0562240004</v>
      </c>
      <c r="G12" s="16">
        <f>+BS100</f>
        <v>1502362.0562240004</v>
      </c>
      <c r="I12" s="16">
        <f>E12-D12</f>
        <v>1499044.6648590004</v>
      </c>
      <c r="J12" s="16">
        <f>F12-E12</f>
        <v>0</v>
      </c>
      <c r="K12" s="16">
        <f>G12-F12</f>
        <v>0</v>
      </c>
    </row>
    <row r="15" spans="1:71" ht="26.5" x14ac:dyDescent="0.35">
      <c r="A15" s="56" t="s">
        <v>164</v>
      </c>
      <c r="B15" s="56" t="s">
        <v>134</v>
      </c>
      <c r="C15" s="56" t="s">
        <v>135</v>
      </c>
      <c r="D15" s="56" t="s">
        <v>136</v>
      </c>
      <c r="E15" s="56">
        <v>300</v>
      </c>
      <c r="F15" s="56" t="s">
        <v>137</v>
      </c>
      <c r="G15" s="56" t="s">
        <v>418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210</v>
      </c>
      <c r="B16" s="60" t="s">
        <v>529</v>
      </c>
      <c r="C16" s="61" t="s">
        <v>145</v>
      </c>
      <c r="D16" s="61" t="s">
        <v>146</v>
      </c>
      <c r="E16" s="61" t="s">
        <v>178</v>
      </c>
      <c r="F16" s="61" t="s">
        <v>530</v>
      </c>
      <c r="G16" s="61" t="s">
        <v>374</v>
      </c>
      <c r="H16" s="63" t="s">
        <v>181</v>
      </c>
      <c r="I16" s="63" t="s">
        <v>182</v>
      </c>
      <c r="J16" s="63" t="s">
        <v>183</v>
      </c>
      <c r="K16" s="64">
        <v>202406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101170.05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210</v>
      </c>
      <c r="B17" s="60" t="s">
        <v>531</v>
      </c>
      <c r="C17" s="61" t="s">
        <v>145</v>
      </c>
      <c r="D17" s="61" t="s">
        <v>146</v>
      </c>
      <c r="E17" s="61">
        <v>39700</v>
      </c>
      <c r="F17" s="61" t="s">
        <v>530</v>
      </c>
      <c r="G17" s="61" t="s">
        <v>374</v>
      </c>
      <c r="H17" s="63" t="s">
        <v>174</v>
      </c>
      <c r="I17" s="63" t="s">
        <v>248</v>
      </c>
      <c r="J17" s="63" t="s">
        <v>385</v>
      </c>
      <c r="K17" s="64">
        <v>202511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26230.979999999992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210</v>
      </c>
      <c r="B18" s="60" t="s">
        <v>532</v>
      </c>
      <c r="C18" s="61" t="s">
        <v>145</v>
      </c>
      <c r="D18" s="61" t="s">
        <v>146</v>
      </c>
      <c r="E18" s="61" t="s">
        <v>178</v>
      </c>
      <c r="F18" s="61" t="s">
        <v>530</v>
      </c>
      <c r="G18" s="61" t="s">
        <v>374</v>
      </c>
      <c r="H18" s="63" t="s">
        <v>181</v>
      </c>
      <c r="I18" s="63" t="s">
        <v>182</v>
      </c>
      <c r="J18" s="63" t="s">
        <v>183</v>
      </c>
      <c r="K18" s="64">
        <v>202402</v>
      </c>
      <c r="L18" s="16">
        <v>0</v>
      </c>
      <c r="M18" s="16">
        <v>5163.46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210</v>
      </c>
      <c r="B19" s="60" t="s">
        <v>533</v>
      </c>
      <c r="C19" s="61" t="s">
        <v>145</v>
      </c>
      <c r="D19" s="61" t="s">
        <v>146</v>
      </c>
      <c r="E19" s="61" t="s">
        <v>178</v>
      </c>
      <c r="F19" s="61" t="s">
        <v>530</v>
      </c>
      <c r="G19" s="61" t="s">
        <v>374</v>
      </c>
      <c r="H19" s="63" t="s">
        <v>181</v>
      </c>
      <c r="I19" s="63" t="s">
        <v>182</v>
      </c>
      <c r="J19" s="63" t="s">
        <v>183</v>
      </c>
      <c r="K19" s="64">
        <v>202412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632.0200000000001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210</v>
      </c>
      <c r="B20" s="60" t="s">
        <v>534</v>
      </c>
      <c r="C20" s="61" t="s">
        <v>145</v>
      </c>
      <c r="D20" s="61" t="s">
        <v>146</v>
      </c>
      <c r="E20" s="61" t="s">
        <v>196</v>
      </c>
      <c r="F20" s="61" t="s">
        <v>530</v>
      </c>
      <c r="G20" s="61" t="s">
        <v>374</v>
      </c>
      <c r="H20" s="63" t="s">
        <v>197</v>
      </c>
      <c r="I20" s="63" t="s">
        <v>198</v>
      </c>
      <c r="J20" s="63" t="s">
        <v>535</v>
      </c>
      <c r="K20" s="64">
        <v>202510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207.49999999999994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210</v>
      </c>
      <c r="B21" s="60" t="s">
        <v>536</v>
      </c>
      <c r="C21" s="61" t="s">
        <v>145</v>
      </c>
      <c r="D21" s="61" t="s">
        <v>146</v>
      </c>
      <c r="E21" s="61" t="s">
        <v>196</v>
      </c>
      <c r="F21" s="61" t="s">
        <v>530</v>
      </c>
      <c r="G21" s="61" t="s">
        <v>374</v>
      </c>
      <c r="H21" s="63" t="s">
        <v>197</v>
      </c>
      <c r="I21" s="63" t="s">
        <v>198</v>
      </c>
      <c r="J21" s="63" t="s">
        <v>535</v>
      </c>
      <c r="K21" s="64">
        <v>202510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660.19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210</v>
      </c>
      <c r="B22" s="60" t="s">
        <v>537</v>
      </c>
      <c r="C22" s="61" t="s">
        <v>145</v>
      </c>
      <c r="D22" s="61" t="s">
        <v>146</v>
      </c>
      <c r="E22" s="61" t="s">
        <v>178</v>
      </c>
      <c r="F22" s="61" t="s">
        <v>530</v>
      </c>
      <c r="G22" s="61" t="s">
        <v>374</v>
      </c>
      <c r="H22" s="63" t="s">
        <v>181</v>
      </c>
      <c r="I22" s="63" t="s">
        <v>182</v>
      </c>
      <c r="J22" s="63" t="s">
        <v>183</v>
      </c>
      <c r="K22" s="64">
        <v>202510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629.08999999999992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210</v>
      </c>
      <c r="B23" s="60" t="s">
        <v>538</v>
      </c>
      <c r="C23" s="61" t="s">
        <v>145</v>
      </c>
      <c r="D23" s="61" t="s">
        <v>146</v>
      </c>
      <c r="E23" s="61" t="s">
        <v>178</v>
      </c>
      <c r="F23" s="61" t="s">
        <v>530</v>
      </c>
      <c r="G23" s="61" t="s">
        <v>374</v>
      </c>
      <c r="H23" s="63" t="s">
        <v>181</v>
      </c>
      <c r="I23" s="63" t="s">
        <v>182</v>
      </c>
      <c r="J23" s="63" t="s">
        <v>183</v>
      </c>
      <c r="K23" s="64">
        <v>202510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629.08999999999992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15" t="s">
        <v>210</v>
      </c>
      <c r="B24" s="60" t="s">
        <v>539</v>
      </c>
      <c r="C24" s="61" t="s">
        <v>145</v>
      </c>
      <c r="D24" s="61" t="s">
        <v>146</v>
      </c>
      <c r="E24" s="61" t="s">
        <v>178</v>
      </c>
      <c r="F24" s="61" t="s">
        <v>530</v>
      </c>
      <c r="G24" s="61" t="s">
        <v>374</v>
      </c>
      <c r="H24" s="63" t="s">
        <v>181</v>
      </c>
      <c r="I24" s="63" t="s">
        <v>182</v>
      </c>
      <c r="J24" s="63" t="s">
        <v>183</v>
      </c>
      <c r="K24" s="64">
        <v>202404</v>
      </c>
      <c r="L24" s="16">
        <v>0</v>
      </c>
      <c r="M24" s="16">
        <v>0</v>
      </c>
      <c r="N24" s="16">
        <v>0</v>
      </c>
      <c r="O24" s="16">
        <v>581.72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15" t="s">
        <v>210</v>
      </c>
      <c r="B25" s="60" t="s">
        <v>540</v>
      </c>
      <c r="C25" s="61" t="s">
        <v>145</v>
      </c>
      <c r="D25" s="61" t="s">
        <v>541</v>
      </c>
      <c r="E25" s="61" t="s">
        <v>178</v>
      </c>
      <c r="F25" s="61" t="s">
        <v>530</v>
      </c>
      <c r="G25" s="61" t="s">
        <v>374</v>
      </c>
      <c r="H25" s="63" t="s">
        <v>181</v>
      </c>
      <c r="I25" s="63" t="s">
        <v>182</v>
      </c>
      <c r="J25" s="63" t="s">
        <v>183</v>
      </c>
      <c r="K25" s="64">
        <v>202512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23258871.530000001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15" t="s">
        <v>210</v>
      </c>
      <c r="B26" s="60" t="s">
        <v>542</v>
      </c>
      <c r="C26" s="61" t="s">
        <v>145</v>
      </c>
      <c r="D26" s="61" t="s">
        <v>541</v>
      </c>
      <c r="E26" s="61" t="s">
        <v>178</v>
      </c>
      <c r="F26" s="61" t="s">
        <v>530</v>
      </c>
      <c r="G26" s="61" t="s">
        <v>374</v>
      </c>
      <c r="H26" s="63" t="s">
        <v>181</v>
      </c>
      <c r="I26" s="63" t="s">
        <v>182</v>
      </c>
      <c r="J26" s="63" t="s">
        <v>183</v>
      </c>
      <c r="K26" s="64">
        <v>202512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284661.07999999996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</row>
    <row r="27" spans="1:71" x14ac:dyDescent="0.35">
      <c r="A27" s="15" t="s">
        <v>210</v>
      </c>
      <c r="B27" s="60" t="s">
        <v>543</v>
      </c>
      <c r="C27" s="61" t="s">
        <v>145</v>
      </c>
      <c r="D27" s="61" t="s">
        <v>189</v>
      </c>
      <c r="E27" s="61" t="s">
        <v>178</v>
      </c>
      <c r="F27" s="61" t="s">
        <v>530</v>
      </c>
      <c r="G27" s="61" t="s">
        <v>374</v>
      </c>
      <c r="H27" s="63" t="s">
        <v>181</v>
      </c>
      <c r="I27" s="63" t="s">
        <v>182</v>
      </c>
      <c r="J27" s="63" t="s">
        <v>190</v>
      </c>
      <c r="K27" s="64">
        <v>202512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25569277.16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</row>
    <row r="28" spans="1:71" x14ac:dyDescent="0.35">
      <c r="A28" s="15" t="s">
        <v>210</v>
      </c>
      <c r="B28" s="60" t="s">
        <v>544</v>
      </c>
      <c r="C28" s="61" t="s">
        <v>145</v>
      </c>
      <c r="D28" s="61" t="s">
        <v>501</v>
      </c>
      <c r="E28" s="61" t="s">
        <v>196</v>
      </c>
      <c r="F28" s="61" t="s">
        <v>530</v>
      </c>
      <c r="G28" s="61" t="s">
        <v>374</v>
      </c>
      <c r="H28" s="63" t="s">
        <v>197</v>
      </c>
      <c r="I28" s="63" t="s">
        <v>238</v>
      </c>
      <c r="J28" s="63" t="s">
        <v>260</v>
      </c>
      <c r="K28" s="64">
        <v>202512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18816.97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</row>
    <row r="29" spans="1:71" x14ac:dyDescent="0.35">
      <c r="A29" s="15" t="s">
        <v>210</v>
      </c>
      <c r="B29" s="60" t="s">
        <v>545</v>
      </c>
      <c r="C29" s="61" t="s">
        <v>145</v>
      </c>
      <c r="D29" s="61" t="s">
        <v>546</v>
      </c>
      <c r="E29" s="61" t="s">
        <v>196</v>
      </c>
      <c r="F29" s="61" t="s">
        <v>530</v>
      </c>
      <c r="G29" s="61" t="s">
        <v>374</v>
      </c>
      <c r="H29" s="63" t="s">
        <v>197</v>
      </c>
      <c r="I29" s="63" t="s">
        <v>238</v>
      </c>
      <c r="J29" s="63" t="s">
        <v>260</v>
      </c>
      <c r="K29" s="64">
        <v>202512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10291.1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</row>
    <row r="30" spans="1:71" x14ac:dyDescent="0.35">
      <c r="A30" s="15" t="s">
        <v>210</v>
      </c>
      <c r="B30" s="60" t="s">
        <v>547</v>
      </c>
      <c r="C30" s="61" t="s">
        <v>145</v>
      </c>
      <c r="D30" s="61" t="s">
        <v>195</v>
      </c>
      <c r="E30" s="61" t="s">
        <v>196</v>
      </c>
      <c r="F30" s="61" t="s">
        <v>530</v>
      </c>
      <c r="G30" s="61" t="s">
        <v>374</v>
      </c>
      <c r="H30" s="63" t="s">
        <v>197</v>
      </c>
      <c r="I30" s="63" t="s">
        <v>186</v>
      </c>
      <c r="J30" s="63" t="s">
        <v>258</v>
      </c>
      <c r="K30" s="64">
        <v>202512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5778172.120000001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</row>
    <row r="31" spans="1:71" x14ac:dyDescent="0.35">
      <c r="A31" s="15" t="s">
        <v>210</v>
      </c>
      <c r="B31" s="60" t="s">
        <v>548</v>
      </c>
      <c r="C31" s="61" t="s">
        <v>145</v>
      </c>
      <c r="D31" s="61" t="s">
        <v>195</v>
      </c>
      <c r="E31" s="61" t="s">
        <v>178</v>
      </c>
      <c r="F31" s="61" t="s">
        <v>530</v>
      </c>
      <c r="G31" s="61" t="s">
        <v>374</v>
      </c>
      <c r="H31" s="63" t="s">
        <v>181</v>
      </c>
      <c r="I31" s="63" t="s">
        <v>186</v>
      </c>
      <c r="J31" s="63" t="s">
        <v>549</v>
      </c>
      <c r="K31" s="64">
        <v>202310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</row>
    <row r="33" spans="1:71" ht="15" thickBot="1" x14ac:dyDescent="0.4">
      <c r="J33" s="52" t="s">
        <v>153</v>
      </c>
      <c r="K33" s="65" t="s">
        <v>154</v>
      </c>
      <c r="L33" s="55">
        <f t="shared" ref="L33:AQ33" si="3">SUM(L16:L32)</f>
        <v>0</v>
      </c>
      <c r="M33" s="55">
        <f t="shared" si="3"/>
        <v>5163.46</v>
      </c>
      <c r="N33" s="55">
        <f t="shared" si="3"/>
        <v>0</v>
      </c>
      <c r="O33" s="55">
        <f t="shared" si="3"/>
        <v>581.72</v>
      </c>
      <c r="P33" s="55">
        <f t="shared" si="3"/>
        <v>0</v>
      </c>
      <c r="Q33" s="55">
        <f t="shared" si="3"/>
        <v>101170.05</v>
      </c>
      <c r="R33" s="55">
        <f t="shared" si="3"/>
        <v>0</v>
      </c>
      <c r="S33" s="55">
        <f t="shared" si="3"/>
        <v>0</v>
      </c>
      <c r="T33" s="55">
        <f t="shared" si="3"/>
        <v>0</v>
      </c>
      <c r="U33" s="55">
        <f t="shared" si="3"/>
        <v>0</v>
      </c>
      <c r="V33" s="55">
        <f t="shared" si="3"/>
        <v>0</v>
      </c>
      <c r="W33" s="55">
        <f t="shared" si="3"/>
        <v>632.0200000000001</v>
      </c>
      <c r="X33" s="55">
        <f t="shared" si="3"/>
        <v>0</v>
      </c>
      <c r="Y33" s="55">
        <f t="shared" si="3"/>
        <v>0</v>
      </c>
      <c r="Z33" s="55">
        <f t="shared" si="3"/>
        <v>0</v>
      </c>
      <c r="AA33" s="55">
        <f t="shared" si="3"/>
        <v>0</v>
      </c>
      <c r="AB33" s="55">
        <f t="shared" si="3"/>
        <v>0</v>
      </c>
      <c r="AC33" s="55">
        <f t="shared" si="3"/>
        <v>0</v>
      </c>
      <c r="AD33" s="55">
        <f t="shared" si="3"/>
        <v>0</v>
      </c>
      <c r="AE33" s="55">
        <f t="shared" si="3"/>
        <v>0</v>
      </c>
      <c r="AF33" s="55">
        <f t="shared" si="3"/>
        <v>0</v>
      </c>
      <c r="AG33" s="55">
        <f t="shared" si="3"/>
        <v>2125.87</v>
      </c>
      <c r="AH33" s="55">
        <f t="shared" si="3"/>
        <v>26230.979999999992</v>
      </c>
      <c r="AI33" s="55">
        <f t="shared" si="3"/>
        <v>54920089.959999993</v>
      </c>
      <c r="AJ33" s="55">
        <f t="shared" si="3"/>
        <v>0</v>
      </c>
      <c r="AK33" s="55">
        <f t="shared" si="3"/>
        <v>0</v>
      </c>
      <c r="AL33" s="55">
        <f t="shared" si="3"/>
        <v>0</v>
      </c>
      <c r="AM33" s="55">
        <f t="shared" si="3"/>
        <v>0</v>
      </c>
      <c r="AN33" s="55">
        <f t="shared" si="3"/>
        <v>0</v>
      </c>
      <c r="AO33" s="55">
        <f t="shared" si="3"/>
        <v>0</v>
      </c>
      <c r="AP33" s="55">
        <f t="shared" si="3"/>
        <v>0</v>
      </c>
      <c r="AQ33" s="55">
        <f t="shared" si="3"/>
        <v>0</v>
      </c>
      <c r="AR33" s="55">
        <f t="shared" ref="AR33:BS33" si="4">SUM(AR16:AR32)</f>
        <v>0</v>
      </c>
      <c r="AS33" s="55">
        <f t="shared" si="4"/>
        <v>0</v>
      </c>
      <c r="AT33" s="55">
        <f t="shared" si="4"/>
        <v>0</v>
      </c>
      <c r="AU33" s="55">
        <f t="shared" si="4"/>
        <v>0</v>
      </c>
      <c r="AV33" s="55">
        <f t="shared" si="4"/>
        <v>0</v>
      </c>
      <c r="AW33" s="55">
        <f t="shared" si="4"/>
        <v>0</v>
      </c>
      <c r="AX33" s="55">
        <f t="shared" si="4"/>
        <v>0</v>
      </c>
      <c r="AY33" s="55">
        <f t="shared" si="4"/>
        <v>0</v>
      </c>
      <c r="AZ33" s="55">
        <f t="shared" si="4"/>
        <v>0</v>
      </c>
      <c r="BA33" s="55">
        <f t="shared" si="4"/>
        <v>0</v>
      </c>
      <c r="BB33" s="55">
        <f t="shared" si="4"/>
        <v>0</v>
      </c>
      <c r="BC33" s="55">
        <f t="shared" si="4"/>
        <v>0</v>
      </c>
      <c r="BD33" s="55">
        <f t="shared" si="4"/>
        <v>0</v>
      </c>
      <c r="BE33" s="55">
        <f t="shared" si="4"/>
        <v>0</v>
      </c>
      <c r="BF33" s="55">
        <f t="shared" si="4"/>
        <v>0</v>
      </c>
      <c r="BG33" s="55">
        <f t="shared" si="4"/>
        <v>0</v>
      </c>
      <c r="BH33" s="55">
        <f t="shared" si="4"/>
        <v>0</v>
      </c>
      <c r="BI33" s="55">
        <f t="shared" si="4"/>
        <v>0</v>
      </c>
      <c r="BJ33" s="55">
        <f t="shared" si="4"/>
        <v>0</v>
      </c>
      <c r="BK33" s="55">
        <f t="shared" si="4"/>
        <v>0</v>
      </c>
      <c r="BL33" s="55">
        <f t="shared" si="4"/>
        <v>0</v>
      </c>
      <c r="BM33" s="55">
        <f t="shared" si="4"/>
        <v>0</v>
      </c>
      <c r="BN33" s="55">
        <f t="shared" si="4"/>
        <v>0</v>
      </c>
      <c r="BO33" s="55">
        <f t="shared" si="4"/>
        <v>0</v>
      </c>
      <c r="BP33" s="55">
        <f t="shared" si="4"/>
        <v>0</v>
      </c>
      <c r="BQ33" s="55">
        <f t="shared" si="4"/>
        <v>0</v>
      </c>
      <c r="BR33" s="55">
        <f t="shared" si="4"/>
        <v>0</v>
      </c>
      <c r="BS33" s="55">
        <f t="shared" si="4"/>
        <v>0</v>
      </c>
    </row>
    <row r="34" spans="1:71" ht="15.5" thickTop="1" thickBot="1" x14ac:dyDescent="0.4">
      <c r="J34" s="52" t="s">
        <v>153</v>
      </c>
      <c r="K34" s="65" t="s">
        <v>155</v>
      </c>
      <c r="L34" s="66">
        <f>L33</f>
        <v>0</v>
      </c>
      <c r="M34" s="66">
        <f>L34+M33</f>
        <v>5163.46</v>
      </c>
      <c r="N34" s="66">
        <f t="shared" ref="N34:BS34" si="5">M34+N33</f>
        <v>5163.46</v>
      </c>
      <c r="O34" s="66">
        <f t="shared" si="5"/>
        <v>5745.18</v>
      </c>
      <c r="P34" s="66">
        <f t="shared" si="5"/>
        <v>5745.18</v>
      </c>
      <c r="Q34" s="66">
        <f t="shared" si="5"/>
        <v>106915.23000000001</v>
      </c>
      <c r="R34" s="66">
        <f t="shared" si="5"/>
        <v>106915.23000000001</v>
      </c>
      <c r="S34" s="66">
        <f t="shared" si="5"/>
        <v>106915.23000000001</v>
      </c>
      <c r="T34" s="66">
        <f t="shared" si="5"/>
        <v>106915.23000000001</v>
      </c>
      <c r="U34" s="66">
        <f t="shared" si="5"/>
        <v>106915.23000000001</v>
      </c>
      <c r="V34" s="66">
        <f t="shared" si="5"/>
        <v>106915.23000000001</v>
      </c>
      <c r="W34" s="66">
        <f t="shared" si="5"/>
        <v>107547.25000000001</v>
      </c>
      <c r="X34" s="66">
        <f t="shared" si="5"/>
        <v>107547.25000000001</v>
      </c>
      <c r="Y34" s="66">
        <f t="shared" si="5"/>
        <v>107547.25000000001</v>
      </c>
      <c r="Z34" s="66">
        <f t="shared" si="5"/>
        <v>107547.25000000001</v>
      </c>
      <c r="AA34" s="66">
        <f t="shared" si="5"/>
        <v>107547.25000000001</v>
      </c>
      <c r="AB34" s="66">
        <f t="shared" si="5"/>
        <v>107547.25000000001</v>
      </c>
      <c r="AC34" s="66">
        <f t="shared" si="5"/>
        <v>107547.25000000001</v>
      </c>
      <c r="AD34" s="66">
        <f t="shared" si="5"/>
        <v>107547.25000000001</v>
      </c>
      <c r="AE34" s="66">
        <f t="shared" si="5"/>
        <v>107547.25000000001</v>
      </c>
      <c r="AF34" s="66">
        <f t="shared" si="5"/>
        <v>107547.25000000001</v>
      </c>
      <c r="AG34" s="66">
        <f t="shared" si="5"/>
        <v>109673.12000000001</v>
      </c>
      <c r="AH34" s="66">
        <f t="shared" si="5"/>
        <v>135904.1</v>
      </c>
      <c r="AI34" s="66">
        <f t="shared" si="5"/>
        <v>55055994.059999995</v>
      </c>
      <c r="AJ34" s="66">
        <f t="shared" si="5"/>
        <v>55055994.059999995</v>
      </c>
      <c r="AK34" s="66">
        <f t="shared" si="5"/>
        <v>55055994.059999995</v>
      </c>
      <c r="AL34" s="66">
        <f t="shared" si="5"/>
        <v>55055994.059999995</v>
      </c>
      <c r="AM34" s="66">
        <f t="shared" si="5"/>
        <v>55055994.059999995</v>
      </c>
      <c r="AN34" s="66">
        <f t="shared" si="5"/>
        <v>55055994.059999995</v>
      </c>
      <c r="AO34" s="66">
        <f t="shared" si="5"/>
        <v>55055994.059999995</v>
      </c>
      <c r="AP34" s="66">
        <f t="shared" si="5"/>
        <v>55055994.059999995</v>
      </c>
      <c r="AQ34" s="66">
        <f t="shared" si="5"/>
        <v>55055994.059999995</v>
      </c>
      <c r="AR34" s="66">
        <f t="shared" si="5"/>
        <v>55055994.059999995</v>
      </c>
      <c r="AS34" s="66">
        <f t="shared" si="5"/>
        <v>55055994.059999995</v>
      </c>
      <c r="AT34" s="66">
        <f t="shared" si="5"/>
        <v>55055994.059999995</v>
      </c>
      <c r="AU34" s="66">
        <f t="shared" si="5"/>
        <v>55055994.059999995</v>
      </c>
      <c r="AV34" s="66">
        <f t="shared" si="5"/>
        <v>55055994.059999995</v>
      </c>
      <c r="AW34" s="66">
        <f t="shared" si="5"/>
        <v>55055994.059999995</v>
      </c>
      <c r="AX34" s="66">
        <f t="shared" si="5"/>
        <v>55055994.059999995</v>
      </c>
      <c r="AY34" s="66">
        <f t="shared" si="5"/>
        <v>55055994.059999995</v>
      </c>
      <c r="AZ34" s="66">
        <f t="shared" si="5"/>
        <v>55055994.059999995</v>
      </c>
      <c r="BA34" s="66">
        <f t="shared" si="5"/>
        <v>55055994.059999995</v>
      </c>
      <c r="BB34" s="66">
        <f t="shared" si="5"/>
        <v>55055994.059999995</v>
      </c>
      <c r="BC34" s="66">
        <f t="shared" si="5"/>
        <v>55055994.059999995</v>
      </c>
      <c r="BD34" s="66">
        <f t="shared" si="5"/>
        <v>55055994.059999995</v>
      </c>
      <c r="BE34" s="66">
        <f t="shared" si="5"/>
        <v>55055994.059999995</v>
      </c>
      <c r="BF34" s="66">
        <f t="shared" si="5"/>
        <v>55055994.059999995</v>
      </c>
      <c r="BG34" s="66">
        <f t="shared" si="5"/>
        <v>55055994.059999995</v>
      </c>
      <c r="BH34" s="66">
        <f t="shared" si="5"/>
        <v>55055994.059999995</v>
      </c>
      <c r="BI34" s="66">
        <f t="shared" si="5"/>
        <v>55055994.059999995</v>
      </c>
      <c r="BJ34" s="66">
        <f t="shared" si="5"/>
        <v>55055994.059999995</v>
      </c>
      <c r="BK34" s="66">
        <f t="shared" si="5"/>
        <v>55055994.059999995</v>
      </c>
      <c r="BL34" s="66">
        <f t="shared" si="5"/>
        <v>55055994.059999995</v>
      </c>
      <c r="BM34" s="66">
        <f t="shared" si="5"/>
        <v>55055994.059999995</v>
      </c>
      <c r="BN34" s="66">
        <f t="shared" si="5"/>
        <v>55055994.059999995</v>
      </c>
      <c r="BO34" s="66">
        <f t="shared" si="5"/>
        <v>55055994.059999995</v>
      </c>
      <c r="BP34" s="66">
        <f t="shared" si="5"/>
        <v>55055994.059999995</v>
      </c>
      <c r="BQ34" s="66">
        <f t="shared" si="5"/>
        <v>55055994.059999995</v>
      </c>
      <c r="BR34" s="66">
        <f t="shared" si="5"/>
        <v>55055994.059999995</v>
      </c>
      <c r="BS34" s="66">
        <f t="shared" si="5"/>
        <v>55055994.059999995</v>
      </c>
    </row>
    <row r="35" spans="1:71" ht="15" thickTop="1" x14ac:dyDescent="0.35"/>
    <row r="37" spans="1:71" x14ac:dyDescent="0.35">
      <c r="A37" s="56" t="s">
        <v>164</v>
      </c>
      <c r="B37" s="56" t="s">
        <v>134</v>
      </c>
      <c r="C37" s="56" t="s">
        <v>135</v>
      </c>
      <c r="D37" s="56" t="s">
        <v>136</v>
      </c>
      <c r="E37" s="56">
        <v>300</v>
      </c>
      <c r="F37" s="56" t="s">
        <v>137</v>
      </c>
      <c r="G37" s="56" t="s">
        <v>418</v>
      </c>
      <c r="H37" s="56" t="s">
        <v>139</v>
      </c>
      <c r="I37" s="56" t="s">
        <v>140</v>
      </c>
      <c r="J37" s="56" t="s">
        <v>141</v>
      </c>
      <c r="K37" s="67" t="s">
        <v>156</v>
      </c>
      <c r="L37" s="59">
        <v>202401</v>
      </c>
      <c r="M37" s="59">
        <v>202402</v>
      </c>
      <c r="N37" s="59">
        <v>202403</v>
      </c>
      <c r="O37" s="59">
        <v>202404</v>
      </c>
      <c r="P37" s="59">
        <v>202405</v>
      </c>
      <c r="Q37" s="59">
        <v>202406</v>
      </c>
      <c r="R37" s="59">
        <v>202407</v>
      </c>
      <c r="S37" s="59">
        <v>202408</v>
      </c>
      <c r="T37" s="59">
        <v>202409</v>
      </c>
      <c r="U37" s="59">
        <v>202410</v>
      </c>
      <c r="V37" s="59">
        <v>202411</v>
      </c>
      <c r="W37" s="59">
        <v>202412</v>
      </c>
      <c r="X37" s="59">
        <v>202501</v>
      </c>
      <c r="Y37" s="59">
        <v>202502</v>
      </c>
      <c r="Z37" s="59">
        <v>202503</v>
      </c>
      <c r="AA37" s="59">
        <v>202504</v>
      </c>
      <c r="AB37" s="59">
        <v>202505</v>
      </c>
      <c r="AC37" s="59">
        <v>202506</v>
      </c>
      <c r="AD37" s="59">
        <v>202507</v>
      </c>
      <c r="AE37" s="59">
        <v>202508</v>
      </c>
      <c r="AF37" s="59">
        <v>202509</v>
      </c>
      <c r="AG37" s="59">
        <v>202510</v>
      </c>
      <c r="AH37" s="59">
        <v>202511</v>
      </c>
      <c r="AI37" s="59">
        <v>202512</v>
      </c>
      <c r="AJ37" s="59">
        <v>202601</v>
      </c>
      <c r="AK37" s="59">
        <v>202602</v>
      </c>
      <c r="AL37" s="59">
        <v>202603</v>
      </c>
      <c r="AM37" s="59">
        <v>202604</v>
      </c>
      <c r="AN37" s="59">
        <v>202605</v>
      </c>
      <c r="AO37" s="59">
        <v>202606</v>
      </c>
      <c r="AP37" s="59">
        <v>202607</v>
      </c>
      <c r="AQ37" s="59">
        <v>202608</v>
      </c>
      <c r="AR37" s="59">
        <v>202609</v>
      </c>
      <c r="AS37" s="59">
        <v>202610</v>
      </c>
      <c r="AT37" s="59">
        <v>202611</v>
      </c>
      <c r="AU37" s="59">
        <v>202612</v>
      </c>
      <c r="AV37" s="59">
        <v>202701</v>
      </c>
      <c r="AW37" s="59">
        <v>202702</v>
      </c>
      <c r="AX37" s="59">
        <v>202703</v>
      </c>
      <c r="AY37" s="59">
        <v>202704</v>
      </c>
      <c r="AZ37" s="59">
        <v>202705</v>
      </c>
      <c r="BA37" s="59">
        <v>202706</v>
      </c>
      <c r="BB37" s="59">
        <v>202707</v>
      </c>
      <c r="BC37" s="59">
        <v>202708</v>
      </c>
      <c r="BD37" s="59">
        <v>202709</v>
      </c>
      <c r="BE37" s="59">
        <v>202710</v>
      </c>
      <c r="BF37" s="59">
        <v>202711</v>
      </c>
      <c r="BG37" s="59">
        <v>202712</v>
      </c>
      <c r="BH37" s="59">
        <v>202801</v>
      </c>
      <c r="BI37" s="59">
        <v>202802</v>
      </c>
      <c r="BJ37" s="59">
        <v>202803</v>
      </c>
      <c r="BK37" s="59">
        <v>202804</v>
      </c>
      <c r="BL37" s="59">
        <v>202805</v>
      </c>
      <c r="BM37" s="59">
        <v>202806</v>
      </c>
      <c r="BN37" s="59">
        <v>202807</v>
      </c>
      <c r="BO37" s="59">
        <v>202808</v>
      </c>
      <c r="BP37" s="59">
        <v>202809</v>
      </c>
      <c r="BQ37" s="59">
        <v>202810</v>
      </c>
      <c r="BR37" s="59">
        <v>202811</v>
      </c>
      <c r="BS37" s="59">
        <v>202812</v>
      </c>
    </row>
    <row r="38" spans="1:71" hidden="1" x14ac:dyDescent="0.35">
      <c r="A38" s="15" t="str">
        <f t="shared" ref="A38:J38" si="6">A16</f>
        <v>Standard Close</v>
      </c>
      <c r="B38" s="15" t="str">
        <f t="shared" si="6"/>
        <v>A2841919</v>
      </c>
      <c r="C38" s="15" t="str">
        <f t="shared" si="6"/>
        <v>Base Rates</v>
      </c>
      <c r="D38" s="15" t="str">
        <f t="shared" si="6"/>
        <v/>
      </c>
      <c r="E38" s="15" t="str">
        <f t="shared" si="6"/>
        <v>T</v>
      </c>
      <c r="F38" s="15" t="str">
        <f t="shared" si="6"/>
        <v>NEW-08126</v>
      </c>
      <c r="G38" s="15" t="str">
        <f t="shared" si="6"/>
        <v>open</v>
      </c>
      <c r="H38" s="15" t="str">
        <f t="shared" si="6"/>
        <v>Electric Transmission Plant</v>
      </c>
      <c r="I38" s="15" t="str">
        <f t="shared" si="6"/>
        <v>Transmission Lines</v>
      </c>
      <c r="J38" s="15" t="str">
        <f t="shared" si="6"/>
        <v>230 KV TRANS LINES</v>
      </c>
      <c r="K38" s="68">
        <v>0</v>
      </c>
      <c r="L38" s="16">
        <f t="shared" ref="L38:AQ38" si="7">K38+L16</f>
        <v>0</v>
      </c>
      <c r="M38" s="16">
        <f t="shared" si="7"/>
        <v>0</v>
      </c>
      <c r="N38" s="16">
        <f t="shared" si="7"/>
        <v>0</v>
      </c>
      <c r="O38" s="16">
        <f t="shared" si="7"/>
        <v>0</v>
      </c>
      <c r="P38" s="16">
        <f t="shared" si="7"/>
        <v>0</v>
      </c>
      <c r="Q38" s="16">
        <f t="shared" si="7"/>
        <v>101170.05</v>
      </c>
      <c r="R38" s="16">
        <f t="shared" si="7"/>
        <v>101170.05</v>
      </c>
      <c r="S38" s="16">
        <f t="shared" si="7"/>
        <v>101170.05</v>
      </c>
      <c r="T38" s="16">
        <f t="shared" si="7"/>
        <v>101170.05</v>
      </c>
      <c r="U38" s="16">
        <f t="shared" si="7"/>
        <v>101170.05</v>
      </c>
      <c r="V38" s="16">
        <f t="shared" si="7"/>
        <v>101170.05</v>
      </c>
      <c r="W38" s="16">
        <f t="shared" si="7"/>
        <v>101170.05</v>
      </c>
      <c r="X38" s="16">
        <f t="shared" si="7"/>
        <v>101170.05</v>
      </c>
      <c r="Y38" s="16">
        <f t="shared" si="7"/>
        <v>101170.05</v>
      </c>
      <c r="Z38" s="16">
        <f t="shared" si="7"/>
        <v>101170.05</v>
      </c>
      <c r="AA38" s="16">
        <f t="shared" si="7"/>
        <v>101170.05</v>
      </c>
      <c r="AB38" s="16">
        <f t="shared" si="7"/>
        <v>101170.05</v>
      </c>
      <c r="AC38" s="16">
        <f t="shared" si="7"/>
        <v>101170.05</v>
      </c>
      <c r="AD38" s="16">
        <f t="shared" si="7"/>
        <v>101170.05</v>
      </c>
      <c r="AE38" s="16">
        <f t="shared" si="7"/>
        <v>101170.05</v>
      </c>
      <c r="AF38" s="16">
        <f t="shared" si="7"/>
        <v>101170.05</v>
      </c>
      <c r="AG38" s="16">
        <f t="shared" si="7"/>
        <v>101170.05</v>
      </c>
      <c r="AH38" s="16">
        <f t="shared" si="7"/>
        <v>101170.05</v>
      </c>
      <c r="AI38" s="16">
        <f t="shared" si="7"/>
        <v>101170.05</v>
      </c>
      <c r="AJ38" s="16">
        <f t="shared" si="7"/>
        <v>101170.05</v>
      </c>
      <c r="AK38" s="16">
        <f t="shared" si="7"/>
        <v>101170.05</v>
      </c>
      <c r="AL38" s="16">
        <f t="shared" si="7"/>
        <v>101170.05</v>
      </c>
      <c r="AM38" s="16">
        <f t="shared" si="7"/>
        <v>101170.05</v>
      </c>
      <c r="AN38" s="16">
        <f t="shared" si="7"/>
        <v>101170.05</v>
      </c>
      <c r="AO38" s="16">
        <f t="shared" si="7"/>
        <v>101170.05</v>
      </c>
      <c r="AP38" s="16">
        <f t="shared" si="7"/>
        <v>101170.05</v>
      </c>
      <c r="AQ38" s="16">
        <f t="shared" si="7"/>
        <v>101170.05</v>
      </c>
      <c r="AR38" s="16">
        <f t="shared" ref="AR38:BS38" si="8">AQ38+AR16</f>
        <v>101170.05</v>
      </c>
      <c r="AS38" s="16">
        <f t="shared" si="8"/>
        <v>101170.05</v>
      </c>
      <c r="AT38" s="16">
        <f t="shared" si="8"/>
        <v>101170.05</v>
      </c>
      <c r="AU38" s="16">
        <f t="shared" si="8"/>
        <v>101170.05</v>
      </c>
      <c r="AV38" s="16">
        <f t="shared" si="8"/>
        <v>101170.05</v>
      </c>
      <c r="AW38" s="16">
        <f t="shared" si="8"/>
        <v>101170.05</v>
      </c>
      <c r="AX38" s="16">
        <f t="shared" si="8"/>
        <v>101170.05</v>
      </c>
      <c r="AY38" s="16">
        <f t="shared" si="8"/>
        <v>101170.05</v>
      </c>
      <c r="AZ38" s="16">
        <f t="shared" si="8"/>
        <v>101170.05</v>
      </c>
      <c r="BA38" s="16">
        <f t="shared" si="8"/>
        <v>101170.05</v>
      </c>
      <c r="BB38" s="16">
        <f t="shared" si="8"/>
        <v>101170.05</v>
      </c>
      <c r="BC38" s="16">
        <f t="shared" si="8"/>
        <v>101170.05</v>
      </c>
      <c r="BD38" s="16">
        <f t="shared" si="8"/>
        <v>101170.05</v>
      </c>
      <c r="BE38" s="16">
        <f t="shared" si="8"/>
        <v>101170.05</v>
      </c>
      <c r="BF38" s="16">
        <f t="shared" si="8"/>
        <v>101170.05</v>
      </c>
      <c r="BG38" s="16">
        <f t="shared" si="8"/>
        <v>101170.05</v>
      </c>
      <c r="BH38" s="16">
        <f t="shared" si="8"/>
        <v>101170.05</v>
      </c>
      <c r="BI38" s="16">
        <f t="shared" si="8"/>
        <v>101170.05</v>
      </c>
      <c r="BJ38" s="16">
        <f t="shared" si="8"/>
        <v>101170.05</v>
      </c>
      <c r="BK38" s="16">
        <f t="shared" si="8"/>
        <v>101170.05</v>
      </c>
      <c r="BL38" s="16">
        <f t="shared" si="8"/>
        <v>101170.05</v>
      </c>
      <c r="BM38" s="16">
        <f t="shared" si="8"/>
        <v>101170.05</v>
      </c>
      <c r="BN38" s="16">
        <f t="shared" si="8"/>
        <v>101170.05</v>
      </c>
      <c r="BO38" s="16">
        <f t="shared" si="8"/>
        <v>101170.05</v>
      </c>
      <c r="BP38" s="16">
        <f t="shared" si="8"/>
        <v>101170.05</v>
      </c>
      <c r="BQ38" s="16">
        <f t="shared" si="8"/>
        <v>101170.05</v>
      </c>
      <c r="BR38" s="16">
        <f t="shared" si="8"/>
        <v>101170.05</v>
      </c>
      <c r="BS38" s="16">
        <f t="shared" si="8"/>
        <v>101170.05</v>
      </c>
    </row>
    <row r="39" spans="1:71" hidden="1" x14ac:dyDescent="0.35">
      <c r="A39" s="15" t="str">
        <f t="shared" ref="A39:J39" si="9">A17</f>
        <v>Standard Close</v>
      </c>
      <c r="B39" s="15" t="str">
        <f t="shared" si="9"/>
        <v>A2875279</v>
      </c>
      <c r="C39" s="15" t="str">
        <f t="shared" si="9"/>
        <v>Base Rates</v>
      </c>
      <c r="D39" s="15" t="str">
        <f t="shared" si="9"/>
        <v/>
      </c>
      <c r="E39" s="15">
        <f t="shared" si="9"/>
        <v>39700</v>
      </c>
      <c r="F39" s="15" t="str">
        <f t="shared" si="9"/>
        <v>NEW-08126</v>
      </c>
      <c r="G39" s="15" t="str">
        <f t="shared" si="9"/>
        <v>open</v>
      </c>
      <c r="H39" s="15" t="str">
        <f t="shared" si="9"/>
        <v>Electric General Plant</v>
      </c>
      <c r="I39" s="15" t="str">
        <f t="shared" si="9"/>
        <v>Other Structures</v>
      </c>
      <c r="J39" s="15" t="str">
        <f t="shared" si="9"/>
        <v>Undefined Area WorkMan - CS</v>
      </c>
      <c r="K39" s="68">
        <v>0</v>
      </c>
      <c r="L39" s="16">
        <f t="shared" ref="L39:AQ39" si="10">K39+L17</f>
        <v>0</v>
      </c>
      <c r="M39" s="16">
        <f t="shared" si="10"/>
        <v>0</v>
      </c>
      <c r="N39" s="16">
        <f t="shared" si="10"/>
        <v>0</v>
      </c>
      <c r="O39" s="16">
        <f t="shared" si="10"/>
        <v>0</v>
      </c>
      <c r="P39" s="16">
        <f t="shared" si="10"/>
        <v>0</v>
      </c>
      <c r="Q39" s="16">
        <f t="shared" si="10"/>
        <v>0</v>
      </c>
      <c r="R39" s="16">
        <f t="shared" si="10"/>
        <v>0</v>
      </c>
      <c r="S39" s="16">
        <f t="shared" si="10"/>
        <v>0</v>
      </c>
      <c r="T39" s="16">
        <f t="shared" si="10"/>
        <v>0</v>
      </c>
      <c r="U39" s="16">
        <f t="shared" si="10"/>
        <v>0</v>
      </c>
      <c r="V39" s="16">
        <f t="shared" si="10"/>
        <v>0</v>
      </c>
      <c r="W39" s="16">
        <f t="shared" si="10"/>
        <v>0</v>
      </c>
      <c r="X39" s="16">
        <f t="shared" si="10"/>
        <v>0</v>
      </c>
      <c r="Y39" s="16">
        <f t="shared" si="10"/>
        <v>0</v>
      </c>
      <c r="Z39" s="16">
        <f t="shared" si="10"/>
        <v>0</v>
      </c>
      <c r="AA39" s="16">
        <f t="shared" si="10"/>
        <v>0</v>
      </c>
      <c r="AB39" s="16">
        <f t="shared" si="10"/>
        <v>0</v>
      </c>
      <c r="AC39" s="16">
        <f t="shared" si="10"/>
        <v>0</v>
      </c>
      <c r="AD39" s="16">
        <f t="shared" si="10"/>
        <v>0</v>
      </c>
      <c r="AE39" s="16">
        <f t="shared" si="10"/>
        <v>0</v>
      </c>
      <c r="AF39" s="16">
        <f t="shared" si="10"/>
        <v>0</v>
      </c>
      <c r="AG39" s="16">
        <f t="shared" si="10"/>
        <v>0</v>
      </c>
      <c r="AH39" s="16">
        <f t="shared" si="10"/>
        <v>26230.979999999992</v>
      </c>
      <c r="AI39" s="16">
        <f t="shared" si="10"/>
        <v>26230.979999999992</v>
      </c>
      <c r="AJ39" s="16">
        <f t="shared" si="10"/>
        <v>26230.979999999992</v>
      </c>
      <c r="AK39" s="16">
        <f t="shared" si="10"/>
        <v>26230.979999999992</v>
      </c>
      <c r="AL39" s="16">
        <f t="shared" si="10"/>
        <v>26230.979999999992</v>
      </c>
      <c r="AM39" s="16">
        <f t="shared" si="10"/>
        <v>26230.979999999992</v>
      </c>
      <c r="AN39" s="16">
        <f t="shared" si="10"/>
        <v>26230.979999999992</v>
      </c>
      <c r="AO39" s="16">
        <f t="shared" si="10"/>
        <v>26230.979999999992</v>
      </c>
      <c r="AP39" s="16">
        <f t="shared" si="10"/>
        <v>26230.979999999992</v>
      </c>
      <c r="AQ39" s="16">
        <f t="shared" si="10"/>
        <v>26230.979999999992</v>
      </c>
      <c r="AR39" s="16">
        <f t="shared" ref="AR39:BS39" si="11">AQ39+AR17</f>
        <v>26230.979999999992</v>
      </c>
      <c r="AS39" s="16">
        <f t="shared" si="11"/>
        <v>26230.979999999992</v>
      </c>
      <c r="AT39" s="16">
        <f t="shared" si="11"/>
        <v>26230.979999999992</v>
      </c>
      <c r="AU39" s="16">
        <f t="shared" si="11"/>
        <v>26230.979999999992</v>
      </c>
      <c r="AV39" s="16">
        <f t="shared" si="11"/>
        <v>26230.979999999992</v>
      </c>
      <c r="AW39" s="16">
        <f t="shared" si="11"/>
        <v>26230.979999999992</v>
      </c>
      <c r="AX39" s="16">
        <f t="shared" si="11"/>
        <v>26230.979999999992</v>
      </c>
      <c r="AY39" s="16">
        <f t="shared" si="11"/>
        <v>26230.979999999992</v>
      </c>
      <c r="AZ39" s="16">
        <f t="shared" si="11"/>
        <v>26230.979999999992</v>
      </c>
      <c r="BA39" s="16">
        <f t="shared" si="11"/>
        <v>26230.979999999992</v>
      </c>
      <c r="BB39" s="16">
        <f t="shared" si="11"/>
        <v>26230.979999999992</v>
      </c>
      <c r="BC39" s="16">
        <f t="shared" si="11"/>
        <v>26230.979999999992</v>
      </c>
      <c r="BD39" s="16">
        <f t="shared" si="11"/>
        <v>26230.979999999992</v>
      </c>
      <c r="BE39" s="16">
        <f t="shared" si="11"/>
        <v>26230.979999999992</v>
      </c>
      <c r="BF39" s="16">
        <f t="shared" si="11"/>
        <v>26230.979999999992</v>
      </c>
      <c r="BG39" s="16">
        <f t="shared" si="11"/>
        <v>26230.979999999992</v>
      </c>
      <c r="BH39" s="16">
        <f t="shared" si="11"/>
        <v>26230.979999999992</v>
      </c>
      <c r="BI39" s="16">
        <f t="shared" si="11"/>
        <v>26230.979999999992</v>
      </c>
      <c r="BJ39" s="16">
        <f t="shared" si="11"/>
        <v>26230.979999999992</v>
      </c>
      <c r="BK39" s="16">
        <f t="shared" si="11"/>
        <v>26230.979999999992</v>
      </c>
      <c r="BL39" s="16">
        <f t="shared" si="11"/>
        <v>26230.979999999992</v>
      </c>
      <c r="BM39" s="16">
        <f t="shared" si="11"/>
        <v>26230.979999999992</v>
      </c>
      <c r="BN39" s="16">
        <f t="shared" si="11"/>
        <v>26230.979999999992</v>
      </c>
      <c r="BO39" s="16">
        <f t="shared" si="11"/>
        <v>26230.979999999992</v>
      </c>
      <c r="BP39" s="16">
        <f t="shared" si="11"/>
        <v>26230.979999999992</v>
      </c>
      <c r="BQ39" s="16">
        <f t="shared" si="11"/>
        <v>26230.979999999992</v>
      </c>
      <c r="BR39" s="16">
        <f t="shared" si="11"/>
        <v>26230.979999999992</v>
      </c>
      <c r="BS39" s="16">
        <f t="shared" si="11"/>
        <v>26230.979999999992</v>
      </c>
    </row>
    <row r="40" spans="1:71" hidden="1" x14ac:dyDescent="0.35">
      <c r="A40" s="15" t="str">
        <f t="shared" ref="A40:J40" si="12">A18</f>
        <v>Standard Close</v>
      </c>
      <c r="B40" s="15" t="str">
        <f t="shared" si="12"/>
        <v>A2875287</v>
      </c>
      <c r="C40" s="15" t="str">
        <f t="shared" si="12"/>
        <v>Base Rates</v>
      </c>
      <c r="D40" s="15" t="str">
        <f t="shared" si="12"/>
        <v/>
      </c>
      <c r="E40" s="15" t="str">
        <f t="shared" si="12"/>
        <v>T</v>
      </c>
      <c r="F40" s="15" t="str">
        <f t="shared" si="12"/>
        <v>NEW-08126</v>
      </c>
      <c r="G40" s="15" t="str">
        <f t="shared" si="12"/>
        <v>open</v>
      </c>
      <c r="H40" s="15" t="str">
        <f t="shared" si="12"/>
        <v>Electric Transmission Plant</v>
      </c>
      <c r="I40" s="15" t="str">
        <f t="shared" si="12"/>
        <v>Transmission Lines</v>
      </c>
      <c r="J40" s="15" t="str">
        <f t="shared" si="12"/>
        <v>230 KV TRANS LINES</v>
      </c>
      <c r="K40" s="68">
        <v>0</v>
      </c>
      <c r="L40" s="16">
        <f t="shared" ref="L40:AQ40" si="13">K40+L18</f>
        <v>0</v>
      </c>
      <c r="M40" s="16">
        <f t="shared" si="13"/>
        <v>5163.46</v>
      </c>
      <c r="N40" s="16">
        <f t="shared" si="13"/>
        <v>5163.46</v>
      </c>
      <c r="O40" s="16">
        <f t="shared" si="13"/>
        <v>5163.46</v>
      </c>
      <c r="P40" s="16">
        <f t="shared" si="13"/>
        <v>5163.46</v>
      </c>
      <c r="Q40" s="16">
        <f t="shared" si="13"/>
        <v>5163.46</v>
      </c>
      <c r="R40" s="16">
        <f t="shared" si="13"/>
        <v>5163.46</v>
      </c>
      <c r="S40" s="16">
        <f t="shared" si="13"/>
        <v>5163.46</v>
      </c>
      <c r="T40" s="16">
        <f t="shared" si="13"/>
        <v>5163.46</v>
      </c>
      <c r="U40" s="16">
        <f t="shared" si="13"/>
        <v>5163.46</v>
      </c>
      <c r="V40" s="16">
        <f t="shared" si="13"/>
        <v>5163.46</v>
      </c>
      <c r="W40" s="16">
        <f t="shared" si="13"/>
        <v>5163.46</v>
      </c>
      <c r="X40" s="16">
        <f t="shared" si="13"/>
        <v>5163.46</v>
      </c>
      <c r="Y40" s="16">
        <f t="shared" si="13"/>
        <v>5163.46</v>
      </c>
      <c r="Z40" s="16">
        <f t="shared" si="13"/>
        <v>5163.46</v>
      </c>
      <c r="AA40" s="16">
        <f t="shared" si="13"/>
        <v>5163.46</v>
      </c>
      <c r="AB40" s="16">
        <f t="shared" si="13"/>
        <v>5163.46</v>
      </c>
      <c r="AC40" s="16">
        <f t="shared" si="13"/>
        <v>5163.46</v>
      </c>
      <c r="AD40" s="16">
        <f t="shared" si="13"/>
        <v>5163.46</v>
      </c>
      <c r="AE40" s="16">
        <f t="shared" si="13"/>
        <v>5163.46</v>
      </c>
      <c r="AF40" s="16">
        <f t="shared" si="13"/>
        <v>5163.46</v>
      </c>
      <c r="AG40" s="16">
        <f t="shared" si="13"/>
        <v>5163.46</v>
      </c>
      <c r="AH40" s="16">
        <f t="shared" si="13"/>
        <v>5163.46</v>
      </c>
      <c r="AI40" s="16">
        <f t="shared" si="13"/>
        <v>5163.46</v>
      </c>
      <c r="AJ40" s="16">
        <f t="shared" si="13"/>
        <v>5163.46</v>
      </c>
      <c r="AK40" s="16">
        <f t="shared" si="13"/>
        <v>5163.46</v>
      </c>
      <c r="AL40" s="16">
        <f t="shared" si="13"/>
        <v>5163.46</v>
      </c>
      <c r="AM40" s="16">
        <f t="shared" si="13"/>
        <v>5163.46</v>
      </c>
      <c r="AN40" s="16">
        <f t="shared" si="13"/>
        <v>5163.46</v>
      </c>
      <c r="AO40" s="16">
        <f t="shared" si="13"/>
        <v>5163.46</v>
      </c>
      <c r="AP40" s="16">
        <f t="shared" si="13"/>
        <v>5163.46</v>
      </c>
      <c r="AQ40" s="16">
        <f t="shared" si="13"/>
        <v>5163.46</v>
      </c>
      <c r="AR40" s="16">
        <f t="shared" ref="AR40:BS40" si="14">AQ40+AR18</f>
        <v>5163.46</v>
      </c>
      <c r="AS40" s="16">
        <f t="shared" si="14"/>
        <v>5163.46</v>
      </c>
      <c r="AT40" s="16">
        <f t="shared" si="14"/>
        <v>5163.46</v>
      </c>
      <c r="AU40" s="16">
        <f t="shared" si="14"/>
        <v>5163.46</v>
      </c>
      <c r="AV40" s="16">
        <f t="shared" si="14"/>
        <v>5163.46</v>
      </c>
      <c r="AW40" s="16">
        <f t="shared" si="14"/>
        <v>5163.46</v>
      </c>
      <c r="AX40" s="16">
        <f t="shared" si="14"/>
        <v>5163.46</v>
      </c>
      <c r="AY40" s="16">
        <f t="shared" si="14"/>
        <v>5163.46</v>
      </c>
      <c r="AZ40" s="16">
        <f t="shared" si="14"/>
        <v>5163.46</v>
      </c>
      <c r="BA40" s="16">
        <f t="shared" si="14"/>
        <v>5163.46</v>
      </c>
      <c r="BB40" s="16">
        <f t="shared" si="14"/>
        <v>5163.46</v>
      </c>
      <c r="BC40" s="16">
        <f t="shared" si="14"/>
        <v>5163.46</v>
      </c>
      <c r="BD40" s="16">
        <f t="shared" si="14"/>
        <v>5163.46</v>
      </c>
      <c r="BE40" s="16">
        <f t="shared" si="14"/>
        <v>5163.46</v>
      </c>
      <c r="BF40" s="16">
        <f t="shared" si="14"/>
        <v>5163.46</v>
      </c>
      <c r="BG40" s="16">
        <f t="shared" si="14"/>
        <v>5163.46</v>
      </c>
      <c r="BH40" s="16">
        <f t="shared" si="14"/>
        <v>5163.46</v>
      </c>
      <c r="BI40" s="16">
        <f t="shared" si="14"/>
        <v>5163.46</v>
      </c>
      <c r="BJ40" s="16">
        <f t="shared" si="14"/>
        <v>5163.46</v>
      </c>
      <c r="BK40" s="16">
        <f t="shared" si="14"/>
        <v>5163.46</v>
      </c>
      <c r="BL40" s="16">
        <f t="shared" si="14"/>
        <v>5163.46</v>
      </c>
      <c r="BM40" s="16">
        <f t="shared" si="14"/>
        <v>5163.46</v>
      </c>
      <c r="BN40" s="16">
        <f t="shared" si="14"/>
        <v>5163.46</v>
      </c>
      <c r="BO40" s="16">
        <f t="shared" si="14"/>
        <v>5163.46</v>
      </c>
      <c r="BP40" s="16">
        <f t="shared" si="14"/>
        <v>5163.46</v>
      </c>
      <c r="BQ40" s="16">
        <f t="shared" si="14"/>
        <v>5163.46</v>
      </c>
      <c r="BR40" s="16">
        <f t="shared" si="14"/>
        <v>5163.46</v>
      </c>
      <c r="BS40" s="16">
        <f t="shared" si="14"/>
        <v>5163.46</v>
      </c>
    </row>
    <row r="41" spans="1:71" hidden="1" x14ac:dyDescent="0.35">
      <c r="A41" s="15" t="str">
        <f t="shared" ref="A41:J41" si="15">A19</f>
        <v>Standard Close</v>
      </c>
      <c r="B41" s="15" t="str">
        <f t="shared" si="15"/>
        <v>A2875291</v>
      </c>
      <c r="C41" s="15" t="str">
        <f t="shared" si="15"/>
        <v>Base Rates</v>
      </c>
      <c r="D41" s="15" t="str">
        <f t="shared" si="15"/>
        <v/>
      </c>
      <c r="E41" s="15" t="str">
        <f t="shared" si="15"/>
        <v>T</v>
      </c>
      <c r="F41" s="15" t="str">
        <f t="shared" si="15"/>
        <v>NEW-08126</v>
      </c>
      <c r="G41" s="15" t="str">
        <f t="shared" si="15"/>
        <v>open</v>
      </c>
      <c r="H41" s="15" t="str">
        <f t="shared" si="15"/>
        <v>Electric Transmission Plant</v>
      </c>
      <c r="I41" s="15" t="str">
        <f t="shared" si="15"/>
        <v>Transmission Lines</v>
      </c>
      <c r="J41" s="15" t="str">
        <f t="shared" si="15"/>
        <v>230 KV TRANS LINES</v>
      </c>
      <c r="K41" s="68">
        <v>0</v>
      </c>
      <c r="L41" s="16">
        <f t="shared" ref="L41:AQ41" si="16">K41+L19</f>
        <v>0</v>
      </c>
      <c r="M41" s="16">
        <f t="shared" si="16"/>
        <v>0</v>
      </c>
      <c r="N41" s="16">
        <f t="shared" si="16"/>
        <v>0</v>
      </c>
      <c r="O41" s="16">
        <f t="shared" si="16"/>
        <v>0</v>
      </c>
      <c r="P41" s="16">
        <f t="shared" si="16"/>
        <v>0</v>
      </c>
      <c r="Q41" s="16">
        <f t="shared" si="16"/>
        <v>0</v>
      </c>
      <c r="R41" s="16">
        <f t="shared" si="16"/>
        <v>0</v>
      </c>
      <c r="S41" s="16">
        <f t="shared" si="16"/>
        <v>0</v>
      </c>
      <c r="T41" s="16">
        <f t="shared" si="16"/>
        <v>0</v>
      </c>
      <c r="U41" s="16">
        <f t="shared" si="16"/>
        <v>0</v>
      </c>
      <c r="V41" s="16">
        <f t="shared" si="16"/>
        <v>0</v>
      </c>
      <c r="W41" s="16">
        <f t="shared" si="16"/>
        <v>632.0200000000001</v>
      </c>
      <c r="X41" s="16">
        <f t="shared" si="16"/>
        <v>632.0200000000001</v>
      </c>
      <c r="Y41" s="16">
        <f t="shared" si="16"/>
        <v>632.0200000000001</v>
      </c>
      <c r="Z41" s="16">
        <f t="shared" si="16"/>
        <v>632.0200000000001</v>
      </c>
      <c r="AA41" s="16">
        <f t="shared" si="16"/>
        <v>632.0200000000001</v>
      </c>
      <c r="AB41" s="16">
        <f t="shared" si="16"/>
        <v>632.0200000000001</v>
      </c>
      <c r="AC41" s="16">
        <f t="shared" si="16"/>
        <v>632.0200000000001</v>
      </c>
      <c r="AD41" s="16">
        <f t="shared" si="16"/>
        <v>632.0200000000001</v>
      </c>
      <c r="AE41" s="16">
        <f t="shared" si="16"/>
        <v>632.0200000000001</v>
      </c>
      <c r="AF41" s="16">
        <f t="shared" si="16"/>
        <v>632.0200000000001</v>
      </c>
      <c r="AG41" s="16">
        <f t="shared" si="16"/>
        <v>632.0200000000001</v>
      </c>
      <c r="AH41" s="16">
        <f t="shared" si="16"/>
        <v>632.0200000000001</v>
      </c>
      <c r="AI41" s="16">
        <f t="shared" si="16"/>
        <v>632.0200000000001</v>
      </c>
      <c r="AJ41" s="16">
        <f t="shared" si="16"/>
        <v>632.0200000000001</v>
      </c>
      <c r="AK41" s="16">
        <f t="shared" si="16"/>
        <v>632.0200000000001</v>
      </c>
      <c r="AL41" s="16">
        <f t="shared" si="16"/>
        <v>632.0200000000001</v>
      </c>
      <c r="AM41" s="16">
        <f t="shared" si="16"/>
        <v>632.0200000000001</v>
      </c>
      <c r="AN41" s="16">
        <f t="shared" si="16"/>
        <v>632.0200000000001</v>
      </c>
      <c r="AO41" s="16">
        <f t="shared" si="16"/>
        <v>632.0200000000001</v>
      </c>
      <c r="AP41" s="16">
        <f t="shared" si="16"/>
        <v>632.0200000000001</v>
      </c>
      <c r="AQ41" s="16">
        <f t="shared" si="16"/>
        <v>632.0200000000001</v>
      </c>
      <c r="AR41" s="16">
        <f t="shared" ref="AR41:BS41" si="17">AQ41+AR19</f>
        <v>632.0200000000001</v>
      </c>
      <c r="AS41" s="16">
        <f t="shared" si="17"/>
        <v>632.0200000000001</v>
      </c>
      <c r="AT41" s="16">
        <f t="shared" si="17"/>
        <v>632.0200000000001</v>
      </c>
      <c r="AU41" s="16">
        <f t="shared" si="17"/>
        <v>632.0200000000001</v>
      </c>
      <c r="AV41" s="16">
        <f t="shared" si="17"/>
        <v>632.0200000000001</v>
      </c>
      <c r="AW41" s="16">
        <f t="shared" si="17"/>
        <v>632.0200000000001</v>
      </c>
      <c r="AX41" s="16">
        <f t="shared" si="17"/>
        <v>632.0200000000001</v>
      </c>
      <c r="AY41" s="16">
        <f t="shared" si="17"/>
        <v>632.0200000000001</v>
      </c>
      <c r="AZ41" s="16">
        <f t="shared" si="17"/>
        <v>632.0200000000001</v>
      </c>
      <c r="BA41" s="16">
        <f t="shared" si="17"/>
        <v>632.0200000000001</v>
      </c>
      <c r="BB41" s="16">
        <f t="shared" si="17"/>
        <v>632.0200000000001</v>
      </c>
      <c r="BC41" s="16">
        <f t="shared" si="17"/>
        <v>632.0200000000001</v>
      </c>
      <c r="BD41" s="16">
        <f t="shared" si="17"/>
        <v>632.0200000000001</v>
      </c>
      <c r="BE41" s="16">
        <f t="shared" si="17"/>
        <v>632.0200000000001</v>
      </c>
      <c r="BF41" s="16">
        <f t="shared" si="17"/>
        <v>632.0200000000001</v>
      </c>
      <c r="BG41" s="16">
        <f t="shared" si="17"/>
        <v>632.0200000000001</v>
      </c>
      <c r="BH41" s="16">
        <f t="shared" si="17"/>
        <v>632.0200000000001</v>
      </c>
      <c r="BI41" s="16">
        <f t="shared" si="17"/>
        <v>632.0200000000001</v>
      </c>
      <c r="BJ41" s="16">
        <f t="shared" si="17"/>
        <v>632.0200000000001</v>
      </c>
      <c r="BK41" s="16">
        <f t="shared" si="17"/>
        <v>632.0200000000001</v>
      </c>
      <c r="BL41" s="16">
        <f t="shared" si="17"/>
        <v>632.0200000000001</v>
      </c>
      <c r="BM41" s="16">
        <f t="shared" si="17"/>
        <v>632.0200000000001</v>
      </c>
      <c r="BN41" s="16">
        <f t="shared" si="17"/>
        <v>632.0200000000001</v>
      </c>
      <c r="BO41" s="16">
        <f t="shared" si="17"/>
        <v>632.0200000000001</v>
      </c>
      <c r="BP41" s="16">
        <f t="shared" si="17"/>
        <v>632.0200000000001</v>
      </c>
      <c r="BQ41" s="16">
        <f t="shared" si="17"/>
        <v>632.0200000000001</v>
      </c>
      <c r="BR41" s="16">
        <f t="shared" si="17"/>
        <v>632.0200000000001</v>
      </c>
      <c r="BS41" s="16">
        <f t="shared" si="17"/>
        <v>632.0200000000001</v>
      </c>
    </row>
    <row r="42" spans="1:71" x14ac:dyDescent="0.35">
      <c r="A42" s="15" t="str">
        <f t="shared" ref="A42:J42" si="18">A20</f>
        <v>Standard Close</v>
      </c>
      <c r="B42" s="15" t="str">
        <f t="shared" si="18"/>
        <v>A2898009</v>
      </c>
      <c r="C42" s="15" t="str">
        <f t="shared" si="18"/>
        <v>Base Rates</v>
      </c>
      <c r="D42" s="15" t="str">
        <f t="shared" si="18"/>
        <v/>
      </c>
      <c r="E42" s="15" t="str">
        <f t="shared" si="18"/>
        <v>D</v>
      </c>
      <c r="F42" s="15" t="str">
        <f t="shared" si="18"/>
        <v>NEW-08126</v>
      </c>
      <c r="G42" s="15" t="str">
        <f t="shared" si="18"/>
        <v>open</v>
      </c>
      <c r="H42" s="15" t="str">
        <f t="shared" si="18"/>
        <v>Electric Distribution Plant</v>
      </c>
      <c r="I42" s="15" t="str">
        <f t="shared" si="18"/>
        <v>Distribution Substation</v>
      </c>
      <c r="J42" s="15" t="str">
        <f t="shared" si="18"/>
        <v>994D-MOBILE SUBSTATION</v>
      </c>
      <c r="K42" s="68">
        <v>0</v>
      </c>
      <c r="L42" s="16">
        <f t="shared" ref="L42:AQ42" si="19">K42+L20</f>
        <v>0</v>
      </c>
      <c r="M42" s="16">
        <f t="shared" si="19"/>
        <v>0</v>
      </c>
      <c r="N42" s="16">
        <f t="shared" si="19"/>
        <v>0</v>
      </c>
      <c r="O42" s="16">
        <f t="shared" si="19"/>
        <v>0</v>
      </c>
      <c r="P42" s="16">
        <f t="shared" si="19"/>
        <v>0</v>
      </c>
      <c r="Q42" s="16">
        <f t="shared" si="19"/>
        <v>0</v>
      </c>
      <c r="R42" s="16">
        <f t="shared" si="19"/>
        <v>0</v>
      </c>
      <c r="S42" s="16">
        <f t="shared" si="19"/>
        <v>0</v>
      </c>
      <c r="T42" s="16">
        <f t="shared" si="19"/>
        <v>0</v>
      </c>
      <c r="U42" s="16">
        <f t="shared" si="19"/>
        <v>0</v>
      </c>
      <c r="V42" s="16">
        <f t="shared" si="19"/>
        <v>0</v>
      </c>
      <c r="W42" s="16">
        <f t="shared" si="19"/>
        <v>0</v>
      </c>
      <c r="X42" s="16">
        <f t="shared" si="19"/>
        <v>0</v>
      </c>
      <c r="Y42" s="16">
        <f t="shared" si="19"/>
        <v>0</v>
      </c>
      <c r="Z42" s="16">
        <f t="shared" si="19"/>
        <v>0</v>
      </c>
      <c r="AA42" s="16">
        <f t="shared" si="19"/>
        <v>0</v>
      </c>
      <c r="AB42" s="16">
        <f t="shared" si="19"/>
        <v>0</v>
      </c>
      <c r="AC42" s="16">
        <f t="shared" si="19"/>
        <v>0</v>
      </c>
      <c r="AD42" s="16">
        <f t="shared" si="19"/>
        <v>0</v>
      </c>
      <c r="AE42" s="16">
        <f t="shared" si="19"/>
        <v>0</v>
      </c>
      <c r="AF42" s="16">
        <f t="shared" si="19"/>
        <v>0</v>
      </c>
      <c r="AG42" s="16">
        <f t="shared" si="19"/>
        <v>207.49999999999994</v>
      </c>
      <c r="AH42" s="16">
        <f t="shared" si="19"/>
        <v>207.49999999999994</v>
      </c>
      <c r="AI42" s="16">
        <f t="shared" si="19"/>
        <v>207.49999999999994</v>
      </c>
      <c r="AJ42" s="16">
        <f t="shared" si="19"/>
        <v>207.49999999999994</v>
      </c>
      <c r="AK42" s="16">
        <f t="shared" si="19"/>
        <v>207.49999999999994</v>
      </c>
      <c r="AL42" s="16">
        <f t="shared" si="19"/>
        <v>207.49999999999994</v>
      </c>
      <c r="AM42" s="16">
        <f t="shared" si="19"/>
        <v>207.49999999999994</v>
      </c>
      <c r="AN42" s="16">
        <f t="shared" si="19"/>
        <v>207.49999999999994</v>
      </c>
      <c r="AO42" s="16">
        <f t="shared" si="19"/>
        <v>207.49999999999994</v>
      </c>
      <c r="AP42" s="16">
        <f t="shared" si="19"/>
        <v>207.49999999999994</v>
      </c>
      <c r="AQ42" s="16">
        <f t="shared" si="19"/>
        <v>207.49999999999994</v>
      </c>
      <c r="AR42" s="16">
        <f t="shared" ref="AR42:BS42" si="20">AQ42+AR20</f>
        <v>207.49999999999994</v>
      </c>
      <c r="AS42" s="16">
        <f t="shared" si="20"/>
        <v>207.49999999999994</v>
      </c>
      <c r="AT42" s="16">
        <f t="shared" si="20"/>
        <v>207.49999999999994</v>
      </c>
      <c r="AU42" s="16">
        <f t="shared" si="20"/>
        <v>207.49999999999994</v>
      </c>
      <c r="AV42" s="16">
        <f t="shared" si="20"/>
        <v>207.49999999999994</v>
      </c>
      <c r="AW42" s="16">
        <f t="shared" si="20"/>
        <v>207.49999999999994</v>
      </c>
      <c r="AX42" s="16">
        <f t="shared" si="20"/>
        <v>207.49999999999994</v>
      </c>
      <c r="AY42" s="16">
        <f t="shared" si="20"/>
        <v>207.49999999999994</v>
      </c>
      <c r="AZ42" s="16">
        <f t="shared" si="20"/>
        <v>207.49999999999994</v>
      </c>
      <c r="BA42" s="16">
        <f t="shared" si="20"/>
        <v>207.49999999999994</v>
      </c>
      <c r="BB42" s="16">
        <f t="shared" si="20"/>
        <v>207.49999999999994</v>
      </c>
      <c r="BC42" s="16">
        <f t="shared" si="20"/>
        <v>207.49999999999994</v>
      </c>
      <c r="BD42" s="16">
        <f t="shared" si="20"/>
        <v>207.49999999999994</v>
      </c>
      <c r="BE42" s="16">
        <f t="shared" si="20"/>
        <v>207.49999999999994</v>
      </c>
      <c r="BF42" s="16">
        <f t="shared" si="20"/>
        <v>207.49999999999994</v>
      </c>
      <c r="BG42" s="16">
        <f t="shared" si="20"/>
        <v>207.49999999999994</v>
      </c>
      <c r="BH42" s="16">
        <f t="shared" si="20"/>
        <v>207.49999999999994</v>
      </c>
      <c r="BI42" s="16">
        <f t="shared" si="20"/>
        <v>207.49999999999994</v>
      </c>
      <c r="BJ42" s="16">
        <f t="shared" si="20"/>
        <v>207.49999999999994</v>
      </c>
      <c r="BK42" s="16">
        <f t="shared" si="20"/>
        <v>207.49999999999994</v>
      </c>
      <c r="BL42" s="16">
        <f t="shared" si="20"/>
        <v>207.49999999999994</v>
      </c>
      <c r="BM42" s="16">
        <f t="shared" si="20"/>
        <v>207.49999999999994</v>
      </c>
      <c r="BN42" s="16">
        <f t="shared" si="20"/>
        <v>207.49999999999994</v>
      </c>
      <c r="BO42" s="16">
        <f t="shared" si="20"/>
        <v>207.49999999999994</v>
      </c>
      <c r="BP42" s="16">
        <f t="shared" si="20"/>
        <v>207.49999999999994</v>
      </c>
      <c r="BQ42" s="16">
        <f t="shared" si="20"/>
        <v>207.49999999999994</v>
      </c>
      <c r="BR42" s="16">
        <f t="shared" si="20"/>
        <v>207.49999999999994</v>
      </c>
      <c r="BS42" s="16">
        <f t="shared" si="20"/>
        <v>207.49999999999994</v>
      </c>
    </row>
    <row r="43" spans="1:71" x14ac:dyDescent="0.35">
      <c r="A43" s="15" t="str">
        <f t="shared" ref="A43:J43" si="21">A21</f>
        <v>Standard Close</v>
      </c>
      <c r="B43" s="15" t="str">
        <f t="shared" si="21"/>
        <v>A2898011</v>
      </c>
      <c r="C43" s="15" t="str">
        <f t="shared" si="21"/>
        <v>Base Rates</v>
      </c>
      <c r="D43" s="15" t="str">
        <f t="shared" si="21"/>
        <v/>
      </c>
      <c r="E43" s="15" t="str">
        <f t="shared" si="21"/>
        <v>D</v>
      </c>
      <c r="F43" s="15" t="str">
        <f t="shared" si="21"/>
        <v>NEW-08126</v>
      </c>
      <c r="G43" s="15" t="str">
        <f t="shared" si="21"/>
        <v>open</v>
      </c>
      <c r="H43" s="15" t="str">
        <f t="shared" si="21"/>
        <v>Electric Distribution Plant</v>
      </c>
      <c r="I43" s="15" t="str">
        <f t="shared" si="21"/>
        <v>Distribution Substation</v>
      </c>
      <c r="J43" s="15" t="str">
        <f t="shared" si="21"/>
        <v>994D-MOBILE SUBSTATION</v>
      </c>
      <c r="K43" s="68">
        <v>0</v>
      </c>
      <c r="L43" s="16">
        <f t="shared" ref="L43:AQ43" si="22">K43+L21</f>
        <v>0</v>
      </c>
      <c r="M43" s="16">
        <f t="shared" si="22"/>
        <v>0</v>
      </c>
      <c r="N43" s="16">
        <f t="shared" si="22"/>
        <v>0</v>
      </c>
      <c r="O43" s="16">
        <f t="shared" si="22"/>
        <v>0</v>
      </c>
      <c r="P43" s="16">
        <f t="shared" si="22"/>
        <v>0</v>
      </c>
      <c r="Q43" s="16">
        <f t="shared" si="22"/>
        <v>0</v>
      </c>
      <c r="R43" s="16">
        <f t="shared" si="22"/>
        <v>0</v>
      </c>
      <c r="S43" s="16">
        <f t="shared" si="22"/>
        <v>0</v>
      </c>
      <c r="T43" s="16">
        <f t="shared" si="22"/>
        <v>0</v>
      </c>
      <c r="U43" s="16">
        <f t="shared" si="22"/>
        <v>0</v>
      </c>
      <c r="V43" s="16">
        <f t="shared" si="22"/>
        <v>0</v>
      </c>
      <c r="W43" s="16">
        <f t="shared" si="22"/>
        <v>0</v>
      </c>
      <c r="X43" s="16">
        <f t="shared" si="22"/>
        <v>0</v>
      </c>
      <c r="Y43" s="16">
        <f t="shared" si="22"/>
        <v>0</v>
      </c>
      <c r="Z43" s="16">
        <f t="shared" si="22"/>
        <v>0</v>
      </c>
      <c r="AA43" s="16">
        <f t="shared" si="22"/>
        <v>0</v>
      </c>
      <c r="AB43" s="16">
        <f t="shared" si="22"/>
        <v>0</v>
      </c>
      <c r="AC43" s="16">
        <f t="shared" si="22"/>
        <v>0</v>
      </c>
      <c r="AD43" s="16">
        <f t="shared" si="22"/>
        <v>0</v>
      </c>
      <c r="AE43" s="16">
        <f t="shared" si="22"/>
        <v>0</v>
      </c>
      <c r="AF43" s="16">
        <f t="shared" si="22"/>
        <v>0</v>
      </c>
      <c r="AG43" s="16">
        <f t="shared" si="22"/>
        <v>660.19</v>
      </c>
      <c r="AH43" s="16">
        <f t="shared" si="22"/>
        <v>660.19</v>
      </c>
      <c r="AI43" s="16">
        <f t="shared" si="22"/>
        <v>660.19</v>
      </c>
      <c r="AJ43" s="16">
        <f t="shared" si="22"/>
        <v>660.19</v>
      </c>
      <c r="AK43" s="16">
        <f t="shared" si="22"/>
        <v>660.19</v>
      </c>
      <c r="AL43" s="16">
        <f t="shared" si="22"/>
        <v>660.19</v>
      </c>
      <c r="AM43" s="16">
        <f t="shared" si="22"/>
        <v>660.19</v>
      </c>
      <c r="AN43" s="16">
        <f t="shared" si="22"/>
        <v>660.19</v>
      </c>
      <c r="AO43" s="16">
        <f t="shared" si="22"/>
        <v>660.19</v>
      </c>
      <c r="AP43" s="16">
        <f t="shared" si="22"/>
        <v>660.19</v>
      </c>
      <c r="AQ43" s="16">
        <f t="shared" si="22"/>
        <v>660.19</v>
      </c>
      <c r="AR43" s="16">
        <f t="shared" ref="AR43:BS43" si="23">AQ43+AR21</f>
        <v>660.19</v>
      </c>
      <c r="AS43" s="16">
        <f t="shared" si="23"/>
        <v>660.19</v>
      </c>
      <c r="AT43" s="16">
        <f t="shared" si="23"/>
        <v>660.19</v>
      </c>
      <c r="AU43" s="16">
        <f t="shared" si="23"/>
        <v>660.19</v>
      </c>
      <c r="AV43" s="16">
        <f t="shared" si="23"/>
        <v>660.19</v>
      </c>
      <c r="AW43" s="16">
        <f t="shared" si="23"/>
        <v>660.19</v>
      </c>
      <c r="AX43" s="16">
        <f t="shared" si="23"/>
        <v>660.19</v>
      </c>
      <c r="AY43" s="16">
        <f t="shared" si="23"/>
        <v>660.19</v>
      </c>
      <c r="AZ43" s="16">
        <f t="shared" si="23"/>
        <v>660.19</v>
      </c>
      <c r="BA43" s="16">
        <f t="shared" si="23"/>
        <v>660.19</v>
      </c>
      <c r="BB43" s="16">
        <f t="shared" si="23"/>
        <v>660.19</v>
      </c>
      <c r="BC43" s="16">
        <f t="shared" si="23"/>
        <v>660.19</v>
      </c>
      <c r="BD43" s="16">
        <f t="shared" si="23"/>
        <v>660.19</v>
      </c>
      <c r="BE43" s="16">
        <f t="shared" si="23"/>
        <v>660.19</v>
      </c>
      <c r="BF43" s="16">
        <f t="shared" si="23"/>
        <v>660.19</v>
      </c>
      <c r="BG43" s="16">
        <f t="shared" si="23"/>
        <v>660.19</v>
      </c>
      <c r="BH43" s="16">
        <f t="shared" si="23"/>
        <v>660.19</v>
      </c>
      <c r="BI43" s="16">
        <f t="shared" si="23"/>
        <v>660.19</v>
      </c>
      <c r="BJ43" s="16">
        <f t="shared" si="23"/>
        <v>660.19</v>
      </c>
      <c r="BK43" s="16">
        <f t="shared" si="23"/>
        <v>660.19</v>
      </c>
      <c r="BL43" s="16">
        <f t="shared" si="23"/>
        <v>660.19</v>
      </c>
      <c r="BM43" s="16">
        <f t="shared" si="23"/>
        <v>660.19</v>
      </c>
      <c r="BN43" s="16">
        <f t="shared" si="23"/>
        <v>660.19</v>
      </c>
      <c r="BO43" s="16">
        <f t="shared" si="23"/>
        <v>660.19</v>
      </c>
      <c r="BP43" s="16">
        <f t="shared" si="23"/>
        <v>660.19</v>
      </c>
      <c r="BQ43" s="16">
        <f t="shared" si="23"/>
        <v>660.19</v>
      </c>
      <c r="BR43" s="16">
        <f t="shared" si="23"/>
        <v>660.19</v>
      </c>
      <c r="BS43" s="16">
        <f t="shared" si="23"/>
        <v>660.19</v>
      </c>
    </row>
    <row r="44" spans="1:71" hidden="1" x14ac:dyDescent="0.35">
      <c r="A44" s="15" t="str">
        <f t="shared" ref="A44:J44" si="24">A22</f>
        <v>Standard Close</v>
      </c>
      <c r="B44" s="15" t="str">
        <f t="shared" si="24"/>
        <v>A2898012</v>
      </c>
      <c r="C44" s="15" t="str">
        <f t="shared" si="24"/>
        <v>Base Rates</v>
      </c>
      <c r="D44" s="15" t="str">
        <f t="shared" si="24"/>
        <v/>
      </c>
      <c r="E44" s="15" t="str">
        <f t="shared" si="24"/>
        <v>T</v>
      </c>
      <c r="F44" s="15" t="str">
        <f t="shared" si="24"/>
        <v>NEW-08126</v>
      </c>
      <c r="G44" s="15" t="str">
        <f t="shared" si="24"/>
        <v>open</v>
      </c>
      <c r="H44" s="15" t="str">
        <f t="shared" si="24"/>
        <v>Electric Transmission Plant</v>
      </c>
      <c r="I44" s="15" t="str">
        <f t="shared" si="24"/>
        <v>Transmission Lines</v>
      </c>
      <c r="J44" s="15" t="str">
        <f t="shared" si="24"/>
        <v>230 KV TRANS LINES</v>
      </c>
      <c r="K44" s="68">
        <v>0</v>
      </c>
      <c r="L44" s="16">
        <f t="shared" ref="L44:AQ44" si="25">K44+L22</f>
        <v>0</v>
      </c>
      <c r="M44" s="16">
        <f t="shared" si="25"/>
        <v>0</v>
      </c>
      <c r="N44" s="16">
        <f t="shared" si="25"/>
        <v>0</v>
      </c>
      <c r="O44" s="16">
        <f t="shared" si="25"/>
        <v>0</v>
      </c>
      <c r="P44" s="16">
        <f t="shared" si="25"/>
        <v>0</v>
      </c>
      <c r="Q44" s="16">
        <f t="shared" si="25"/>
        <v>0</v>
      </c>
      <c r="R44" s="16">
        <f t="shared" si="25"/>
        <v>0</v>
      </c>
      <c r="S44" s="16">
        <f t="shared" si="25"/>
        <v>0</v>
      </c>
      <c r="T44" s="16">
        <f t="shared" si="25"/>
        <v>0</v>
      </c>
      <c r="U44" s="16">
        <f t="shared" si="25"/>
        <v>0</v>
      </c>
      <c r="V44" s="16">
        <f t="shared" si="25"/>
        <v>0</v>
      </c>
      <c r="W44" s="16">
        <f t="shared" si="25"/>
        <v>0</v>
      </c>
      <c r="X44" s="16">
        <f t="shared" si="25"/>
        <v>0</v>
      </c>
      <c r="Y44" s="16">
        <f t="shared" si="25"/>
        <v>0</v>
      </c>
      <c r="Z44" s="16">
        <f t="shared" si="25"/>
        <v>0</v>
      </c>
      <c r="AA44" s="16">
        <f t="shared" si="25"/>
        <v>0</v>
      </c>
      <c r="AB44" s="16">
        <f t="shared" si="25"/>
        <v>0</v>
      </c>
      <c r="AC44" s="16">
        <f t="shared" si="25"/>
        <v>0</v>
      </c>
      <c r="AD44" s="16">
        <f t="shared" si="25"/>
        <v>0</v>
      </c>
      <c r="AE44" s="16">
        <f t="shared" si="25"/>
        <v>0</v>
      </c>
      <c r="AF44" s="16">
        <f t="shared" si="25"/>
        <v>0</v>
      </c>
      <c r="AG44" s="16">
        <f t="shared" si="25"/>
        <v>629.08999999999992</v>
      </c>
      <c r="AH44" s="16">
        <f t="shared" si="25"/>
        <v>629.08999999999992</v>
      </c>
      <c r="AI44" s="16">
        <f t="shared" si="25"/>
        <v>629.08999999999992</v>
      </c>
      <c r="AJ44" s="16">
        <f t="shared" si="25"/>
        <v>629.08999999999992</v>
      </c>
      <c r="AK44" s="16">
        <f t="shared" si="25"/>
        <v>629.08999999999992</v>
      </c>
      <c r="AL44" s="16">
        <f t="shared" si="25"/>
        <v>629.08999999999992</v>
      </c>
      <c r="AM44" s="16">
        <f t="shared" si="25"/>
        <v>629.08999999999992</v>
      </c>
      <c r="AN44" s="16">
        <f t="shared" si="25"/>
        <v>629.08999999999992</v>
      </c>
      <c r="AO44" s="16">
        <f t="shared" si="25"/>
        <v>629.08999999999992</v>
      </c>
      <c r="AP44" s="16">
        <f t="shared" si="25"/>
        <v>629.08999999999992</v>
      </c>
      <c r="AQ44" s="16">
        <f t="shared" si="25"/>
        <v>629.08999999999992</v>
      </c>
      <c r="AR44" s="16">
        <f t="shared" ref="AR44:BS44" si="26">AQ44+AR22</f>
        <v>629.08999999999992</v>
      </c>
      <c r="AS44" s="16">
        <f t="shared" si="26"/>
        <v>629.08999999999992</v>
      </c>
      <c r="AT44" s="16">
        <f t="shared" si="26"/>
        <v>629.08999999999992</v>
      </c>
      <c r="AU44" s="16">
        <f t="shared" si="26"/>
        <v>629.08999999999992</v>
      </c>
      <c r="AV44" s="16">
        <f t="shared" si="26"/>
        <v>629.08999999999992</v>
      </c>
      <c r="AW44" s="16">
        <f t="shared" si="26"/>
        <v>629.08999999999992</v>
      </c>
      <c r="AX44" s="16">
        <f t="shared" si="26"/>
        <v>629.08999999999992</v>
      </c>
      <c r="AY44" s="16">
        <f t="shared" si="26"/>
        <v>629.08999999999992</v>
      </c>
      <c r="AZ44" s="16">
        <f t="shared" si="26"/>
        <v>629.08999999999992</v>
      </c>
      <c r="BA44" s="16">
        <f t="shared" si="26"/>
        <v>629.08999999999992</v>
      </c>
      <c r="BB44" s="16">
        <f t="shared" si="26"/>
        <v>629.08999999999992</v>
      </c>
      <c r="BC44" s="16">
        <f t="shared" si="26"/>
        <v>629.08999999999992</v>
      </c>
      <c r="BD44" s="16">
        <f t="shared" si="26"/>
        <v>629.08999999999992</v>
      </c>
      <c r="BE44" s="16">
        <f t="shared" si="26"/>
        <v>629.08999999999992</v>
      </c>
      <c r="BF44" s="16">
        <f t="shared" si="26"/>
        <v>629.08999999999992</v>
      </c>
      <c r="BG44" s="16">
        <f t="shared" si="26"/>
        <v>629.08999999999992</v>
      </c>
      <c r="BH44" s="16">
        <f t="shared" si="26"/>
        <v>629.08999999999992</v>
      </c>
      <c r="BI44" s="16">
        <f t="shared" si="26"/>
        <v>629.08999999999992</v>
      </c>
      <c r="BJ44" s="16">
        <f t="shared" si="26"/>
        <v>629.08999999999992</v>
      </c>
      <c r="BK44" s="16">
        <f t="shared" si="26"/>
        <v>629.08999999999992</v>
      </c>
      <c r="BL44" s="16">
        <f t="shared" si="26"/>
        <v>629.08999999999992</v>
      </c>
      <c r="BM44" s="16">
        <f t="shared" si="26"/>
        <v>629.08999999999992</v>
      </c>
      <c r="BN44" s="16">
        <f t="shared" si="26"/>
        <v>629.08999999999992</v>
      </c>
      <c r="BO44" s="16">
        <f t="shared" si="26"/>
        <v>629.08999999999992</v>
      </c>
      <c r="BP44" s="16">
        <f t="shared" si="26"/>
        <v>629.08999999999992</v>
      </c>
      <c r="BQ44" s="16">
        <f t="shared" si="26"/>
        <v>629.08999999999992</v>
      </c>
      <c r="BR44" s="16">
        <f t="shared" si="26"/>
        <v>629.08999999999992</v>
      </c>
      <c r="BS44" s="16">
        <f t="shared" si="26"/>
        <v>629.08999999999992</v>
      </c>
    </row>
    <row r="45" spans="1:71" hidden="1" x14ac:dyDescent="0.35">
      <c r="A45" s="15" t="str">
        <f t="shared" ref="A45:J45" si="27">A23</f>
        <v>Standard Close</v>
      </c>
      <c r="B45" s="15" t="str">
        <f t="shared" si="27"/>
        <v>A2898013</v>
      </c>
      <c r="C45" s="15" t="str">
        <f t="shared" si="27"/>
        <v>Base Rates</v>
      </c>
      <c r="D45" s="15" t="str">
        <f t="shared" si="27"/>
        <v/>
      </c>
      <c r="E45" s="15" t="str">
        <f t="shared" si="27"/>
        <v>T</v>
      </c>
      <c r="F45" s="15" t="str">
        <f t="shared" si="27"/>
        <v>NEW-08126</v>
      </c>
      <c r="G45" s="15" t="str">
        <f t="shared" si="27"/>
        <v>open</v>
      </c>
      <c r="H45" s="15" t="str">
        <f t="shared" si="27"/>
        <v>Electric Transmission Plant</v>
      </c>
      <c r="I45" s="15" t="str">
        <f t="shared" si="27"/>
        <v>Transmission Lines</v>
      </c>
      <c r="J45" s="15" t="str">
        <f t="shared" si="27"/>
        <v>230 KV TRANS LINES</v>
      </c>
      <c r="K45" s="68">
        <v>0</v>
      </c>
      <c r="L45" s="16">
        <f t="shared" ref="L45:AQ45" si="28">K45+L23</f>
        <v>0</v>
      </c>
      <c r="M45" s="16">
        <f t="shared" si="28"/>
        <v>0</v>
      </c>
      <c r="N45" s="16">
        <f t="shared" si="28"/>
        <v>0</v>
      </c>
      <c r="O45" s="16">
        <f t="shared" si="28"/>
        <v>0</v>
      </c>
      <c r="P45" s="16">
        <f t="shared" si="28"/>
        <v>0</v>
      </c>
      <c r="Q45" s="16">
        <f t="shared" si="28"/>
        <v>0</v>
      </c>
      <c r="R45" s="16">
        <f t="shared" si="28"/>
        <v>0</v>
      </c>
      <c r="S45" s="16">
        <f t="shared" si="28"/>
        <v>0</v>
      </c>
      <c r="T45" s="16">
        <f t="shared" si="28"/>
        <v>0</v>
      </c>
      <c r="U45" s="16">
        <f t="shared" si="28"/>
        <v>0</v>
      </c>
      <c r="V45" s="16">
        <f t="shared" si="28"/>
        <v>0</v>
      </c>
      <c r="W45" s="16">
        <f t="shared" si="28"/>
        <v>0</v>
      </c>
      <c r="X45" s="16">
        <f t="shared" si="28"/>
        <v>0</v>
      </c>
      <c r="Y45" s="16">
        <f t="shared" si="28"/>
        <v>0</v>
      </c>
      <c r="Z45" s="16">
        <f t="shared" si="28"/>
        <v>0</v>
      </c>
      <c r="AA45" s="16">
        <f t="shared" si="28"/>
        <v>0</v>
      </c>
      <c r="AB45" s="16">
        <f t="shared" si="28"/>
        <v>0</v>
      </c>
      <c r="AC45" s="16">
        <f t="shared" si="28"/>
        <v>0</v>
      </c>
      <c r="AD45" s="16">
        <f t="shared" si="28"/>
        <v>0</v>
      </c>
      <c r="AE45" s="16">
        <f t="shared" si="28"/>
        <v>0</v>
      </c>
      <c r="AF45" s="16">
        <f t="shared" si="28"/>
        <v>0</v>
      </c>
      <c r="AG45" s="16">
        <f t="shared" si="28"/>
        <v>629.08999999999992</v>
      </c>
      <c r="AH45" s="16">
        <f t="shared" si="28"/>
        <v>629.08999999999992</v>
      </c>
      <c r="AI45" s="16">
        <f t="shared" si="28"/>
        <v>629.08999999999992</v>
      </c>
      <c r="AJ45" s="16">
        <f t="shared" si="28"/>
        <v>629.08999999999992</v>
      </c>
      <c r="AK45" s="16">
        <f t="shared" si="28"/>
        <v>629.08999999999992</v>
      </c>
      <c r="AL45" s="16">
        <f t="shared" si="28"/>
        <v>629.08999999999992</v>
      </c>
      <c r="AM45" s="16">
        <f t="shared" si="28"/>
        <v>629.08999999999992</v>
      </c>
      <c r="AN45" s="16">
        <f t="shared" si="28"/>
        <v>629.08999999999992</v>
      </c>
      <c r="AO45" s="16">
        <f t="shared" si="28"/>
        <v>629.08999999999992</v>
      </c>
      <c r="AP45" s="16">
        <f t="shared" si="28"/>
        <v>629.08999999999992</v>
      </c>
      <c r="AQ45" s="16">
        <f t="shared" si="28"/>
        <v>629.08999999999992</v>
      </c>
      <c r="AR45" s="16">
        <f t="shared" ref="AR45:BS45" si="29">AQ45+AR23</f>
        <v>629.08999999999992</v>
      </c>
      <c r="AS45" s="16">
        <f t="shared" si="29"/>
        <v>629.08999999999992</v>
      </c>
      <c r="AT45" s="16">
        <f t="shared" si="29"/>
        <v>629.08999999999992</v>
      </c>
      <c r="AU45" s="16">
        <f t="shared" si="29"/>
        <v>629.08999999999992</v>
      </c>
      <c r="AV45" s="16">
        <f t="shared" si="29"/>
        <v>629.08999999999992</v>
      </c>
      <c r="AW45" s="16">
        <f t="shared" si="29"/>
        <v>629.08999999999992</v>
      </c>
      <c r="AX45" s="16">
        <f t="shared" si="29"/>
        <v>629.08999999999992</v>
      </c>
      <c r="AY45" s="16">
        <f t="shared" si="29"/>
        <v>629.08999999999992</v>
      </c>
      <c r="AZ45" s="16">
        <f t="shared" si="29"/>
        <v>629.08999999999992</v>
      </c>
      <c r="BA45" s="16">
        <f t="shared" si="29"/>
        <v>629.08999999999992</v>
      </c>
      <c r="BB45" s="16">
        <f t="shared" si="29"/>
        <v>629.08999999999992</v>
      </c>
      <c r="BC45" s="16">
        <f t="shared" si="29"/>
        <v>629.08999999999992</v>
      </c>
      <c r="BD45" s="16">
        <f t="shared" si="29"/>
        <v>629.08999999999992</v>
      </c>
      <c r="BE45" s="16">
        <f t="shared" si="29"/>
        <v>629.08999999999992</v>
      </c>
      <c r="BF45" s="16">
        <f t="shared" si="29"/>
        <v>629.08999999999992</v>
      </c>
      <c r="BG45" s="16">
        <f t="shared" si="29"/>
        <v>629.08999999999992</v>
      </c>
      <c r="BH45" s="16">
        <f t="shared" si="29"/>
        <v>629.08999999999992</v>
      </c>
      <c r="BI45" s="16">
        <f t="shared" si="29"/>
        <v>629.08999999999992</v>
      </c>
      <c r="BJ45" s="16">
        <f t="shared" si="29"/>
        <v>629.08999999999992</v>
      </c>
      <c r="BK45" s="16">
        <f t="shared" si="29"/>
        <v>629.08999999999992</v>
      </c>
      <c r="BL45" s="16">
        <f t="shared" si="29"/>
        <v>629.08999999999992</v>
      </c>
      <c r="BM45" s="16">
        <f t="shared" si="29"/>
        <v>629.08999999999992</v>
      </c>
      <c r="BN45" s="16">
        <f t="shared" si="29"/>
        <v>629.08999999999992</v>
      </c>
      <c r="BO45" s="16">
        <f t="shared" si="29"/>
        <v>629.08999999999992</v>
      </c>
      <c r="BP45" s="16">
        <f t="shared" si="29"/>
        <v>629.08999999999992</v>
      </c>
      <c r="BQ45" s="16">
        <f t="shared" si="29"/>
        <v>629.08999999999992</v>
      </c>
      <c r="BR45" s="16">
        <f t="shared" si="29"/>
        <v>629.08999999999992</v>
      </c>
      <c r="BS45" s="16">
        <f t="shared" si="29"/>
        <v>629.08999999999992</v>
      </c>
    </row>
    <row r="46" spans="1:71" hidden="1" x14ac:dyDescent="0.35">
      <c r="A46" s="15" t="str">
        <f t="shared" ref="A46:J46" si="30">A24</f>
        <v>Standard Close</v>
      </c>
      <c r="B46" s="15" t="str">
        <f t="shared" si="30"/>
        <v>A2898014</v>
      </c>
      <c r="C46" s="15" t="str">
        <f t="shared" si="30"/>
        <v>Base Rates</v>
      </c>
      <c r="D46" s="15" t="str">
        <f t="shared" si="30"/>
        <v/>
      </c>
      <c r="E46" s="15" t="str">
        <f t="shared" si="30"/>
        <v>T</v>
      </c>
      <c r="F46" s="15" t="str">
        <f t="shared" si="30"/>
        <v>NEW-08126</v>
      </c>
      <c r="G46" s="15" t="str">
        <f t="shared" si="30"/>
        <v>open</v>
      </c>
      <c r="H46" s="15" t="str">
        <f t="shared" si="30"/>
        <v>Electric Transmission Plant</v>
      </c>
      <c r="I46" s="15" t="str">
        <f t="shared" si="30"/>
        <v>Transmission Lines</v>
      </c>
      <c r="J46" s="15" t="str">
        <f t="shared" si="30"/>
        <v>230 KV TRANS LINES</v>
      </c>
      <c r="K46" s="68">
        <v>0</v>
      </c>
      <c r="L46" s="16">
        <f t="shared" ref="L46:AQ46" si="31">K46+L24</f>
        <v>0</v>
      </c>
      <c r="M46" s="16">
        <f t="shared" si="31"/>
        <v>0</v>
      </c>
      <c r="N46" s="16">
        <f t="shared" si="31"/>
        <v>0</v>
      </c>
      <c r="O46" s="16">
        <f t="shared" si="31"/>
        <v>581.72</v>
      </c>
      <c r="P46" s="16">
        <f t="shared" si="31"/>
        <v>581.72</v>
      </c>
      <c r="Q46" s="16">
        <f t="shared" si="31"/>
        <v>581.72</v>
      </c>
      <c r="R46" s="16">
        <f t="shared" si="31"/>
        <v>581.72</v>
      </c>
      <c r="S46" s="16">
        <f t="shared" si="31"/>
        <v>581.72</v>
      </c>
      <c r="T46" s="16">
        <f t="shared" si="31"/>
        <v>581.72</v>
      </c>
      <c r="U46" s="16">
        <f t="shared" si="31"/>
        <v>581.72</v>
      </c>
      <c r="V46" s="16">
        <f t="shared" si="31"/>
        <v>581.72</v>
      </c>
      <c r="W46" s="16">
        <f t="shared" si="31"/>
        <v>581.72</v>
      </c>
      <c r="X46" s="16">
        <f t="shared" si="31"/>
        <v>581.72</v>
      </c>
      <c r="Y46" s="16">
        <f t="shared" si="31"/>
        <v>581.72</v>
      </c>
      <c r="Z46" s="16">
        <f t="shared" si="31"/>
        <v>581.72</v>
      </c>
      <c r="AA46" s="16">
        <f t="shared" si="31"/>
        <v>581.72</v>
      </c>
      <c r="AB46" s="16">
        <f t="shared" si="31"/>
        <v>581.72</v>
      </c>
      <c r="AC46" s="16">
        <f t="shared" si="31"/>
        <v>581.72</v>
      </c>
      <c r="AD46" s="16">
        <f t="shared" si="31"/>
        <v>581.72</v>
      </c>
      <c r="AE46" s="16">
        <f t="shared" si="31"/>
        <v>581.72</v>
      </c>
      <c r="AF46" s="16">
        <f t="shared" si="31"/>
        <v>581.72</v>
      </c>
      <c r="AG46" s="16">
        <f t="shared" si="31"/>
        <v>581.72</v>
      </c>
      <c r="AH46" s="16">
        <f t="shared" si="31"/>
        <v>581.72</v>
      </c>
      <c r="AI46" s="16">
        <f t="shared" si="31"/>
        <v>581.72</v>
      </c>
      <c r="AJ46" s="16">
        <f t="shared" si="31"/>
        <v>581.72</v>
      </c>
      <c r="AK46" s="16">
        <f t="shared" si="31"/>
        <v>581.72</v>
      </c>
      <c r="AL46" s="16">
        <f t="shared" si="31"/>
        <v>581.72</v>
      </c>
      <c r="AM46" s="16">
        <f t="shared" si="31"/>
        <v>581.72</v>
      </c>
      <c r="AN46" s="16">
        <f t="shared" si="31"/>
        <v>581.72</v>
      </c>
      <c r="AO46" s="16">
        <f t="shared" si="31"/>
        <v>581.72</v>
      </c>
      <c r="AP46" s="16">
        <f t="shared" si="31"/>
        <v>581.72</v>
      </c>
      <c r="AQ46" s="16">
        <f t="shared" si="31"/>
        <v>581.72</v>
      </c>
      <c r="AR46" s="16">
        <f t="shared" ref="AR46:BS46" si="32">AQ46+AR24</f>
        <v>581.72</v>
      </c>
      <c r="AS46" s="16">
        <f t="shared" si="32"/>
        <v>581.72</v>
      </c>
      <c r="AT46" s="16">
        <f t="shared" si="32"/>
        <v>581.72</v>
      </c>
      <c r="AU46" s="16">
        <f t="shared" si="32"/>
        <v>581.72</v>
      </c>
      <c r="AV46" s="16">
        <f t="shared" si="32"/>
        <v>581.72</v>
      </c>
      <c r="AW46" s="16">
        <f t="shared" si="32"/>
        <v>581.72</v>
      </c>
      <c r="AX46" s="16">
        <f t="shared" si="32"/>
        <v>581.72</v>
      </c>
      <c r="AY46" s="16">
        <f t="shared" si="32"/>
        <v>581.72</v>
      </c>
      <c r="AZ46" s="16">
        <f t="shared" si="32"/>
        <v>581.72</v>
      </c>
      <c r="BA46" s="16">
        <f t="shared" si="32"/>
        <v>581.72</v>
      </c>
      <c r="BB46" s="16">
        <f t="shared" si="32"/>
        <v>581.72</v>
      </c>
      <c r="BC46" s="16">
        <f t="shared" si="32"/>
        <v>581.72</v>
      </c>
      <c r="BD46" s="16">
        <f t="shared" si="32"/>
        <v>581.72</v>
      </c>
      <c r="BE46" s="16">
        <f t="shared" si="32"/>
        <v>581.72</v>
      </c>
      <c r="BF46" s="16">
        <f t="shared" si="32"/>
        <v>581.72</v>
      </c>
      <c r="BG46" s="16">
        <f t="shared" si="32"/>
        <v>581.72</v>
      </c>
      <c r="BH46" s="16">
        <f t="shared" si="32"/>
        <v>581.72</v>
      </c>
      <c r="BI46" s="16">
        <f t="shared" si="32"/>
        <v>581.72</v>
      </c>
      <c r="BJ46" s="16">
        <f t="shared" si="32"/>
        <v>581.72</v>
      </c>
      <c r="BK46" s="16">
        <f t="shared" si="32"/>
        <v>581.72</v>
      </c>
      <c r="BL46" s="16">
        <f t="shared" si="32"/>
        <v>581.72</v>
      </c>
      <c r="BM46" s="16">
        <f t="shared" si="32"/>
        <v>581.72</v>
      </c>
      <c r="BN46" s="16">
        <f t="shared" si="32"/>
        <v>581.72</v>
      </c>
      <c r="BO46" s="16">
        <f t="shared" si="32"/>
        <v>581.72</v>
      </c>
      <c r="BP46" s="16">
        <f t="shared" si="32"/>
        <v>581.72</v>
      </c>
      <c r="BQ46" s="16">
        <f t="shared" si="32"/>
        <v>581.72</v>
      </c>
      <c r="BR46" s="16">
        <f t="shared" si="32"/>
        <v>581.72</v>
      </c>
      <c r="BS46" s="16">
        <f t="shared" si="32"/>
        <v>581.72</v>
      </c>
    </row>
    <row r="47" spans="1:71" hidden="1" x14ac:dyDescent="0.35">
      <c r="A47" s="15" t="str">
        <f t="shared" ref="A47:J47" si="33">A25</f>
        <v>Standard Close</v>
      </c>
      <c r="B47" s="15" t="str">
        <f t="shared" si="33"/>
        <v>NEW-08126.3</v>
      </c>
      <c r="C47" s="15" t="str">
        <f t="shared" si="33"/>
        <v>Base Rates</v>
      </c>
      <c r="D47" s="15" t="str">
        <f t="shared" si="33"/>
        <v>ED-Transmission-Line-230 kV</v>
      </c>
      <c r="E47" s="15" t="str">
        <f t="shared" si="33"/>
        <v>T</v>
      </c>
      <c r="F47" s="15" t="str">
        <f t="shared" si="33"/>
        <v>NEW-08126</v>
      </c>
      <c r="G47" s="15" t="str">
        <f t="shared" si="33"/>
        <v>open</v>
      </c>
      <c r="H47" s="15" t="str">
        <f t="shared" si="33"/>
        <v>Electric Transmission Plant</v>
      </c>
      <c r="I47" s="15" t="str">
        <f t="shared" si="33"/>
        <v>Transmission Lines</v>
      </c>
      <c r="J47" s="15" t="str">
        <f t="shared" si="33"/>
        <v>230 KV TRANS LINES</v>
      </c>
      <c r="K47" s="68">
        <v>0</v>
      </c>
      <c r="L47" s="16">
        <f t="shared" ref="L47:AQ47" si="34">K47+L25</f>
        <v>0</v>
      </c>
      <c r="M47" s="16">
        <f t="shared" si="34"/>
        <v>0</v>
      </c>
      <c r="N47" s="16">
        <f t="shared" si="34"/>
        <v>0</v>
      </c>
      <c r="O47" s="16">
        <f t="shared" si="34"/>
        <v>0</v>
      </c>
      <c r="P47" s="16">
        <f t="shared" si="34"/>
        <v>0</v>
      </c>
      <c r="Q47" s="16">
        <f t="shared" si="34"/>
        <v>0</v>
      </c>
      <c r="R47" s="16">
        <f t="shared" si="34"/>
        <v>0</v>
      </c>
      <c r="S47" s="16">
        <f t="shared" si="34"/>
        <v>0</v>
      </c>
      <c r="T47" s="16">
        <f t="shared" si="34"/>
        <v>0</v>
      </c>
      <c r="U47" s="16">
        <f t="shared" si="34"/>
        <v>0</v>
      </c>
      <c r="V47" s="16">
        <f t="shared" si="34"/>
        <v>0</v>
      </c>
      <c r="W47" s="16">
        <f t="shared" si="34"/>
        <v>0</v>
      </c>
      <c r="X47" s="16">
        <f t="shared" si="34"/>
        <v>0</v>
      </c>
      <c r="Y47" s="16">
        <f t="shared" si="34"/>
        <v>0</v>
      </c>
      <c r="Z47" s="16">
        <f t="shared" si="34"/>
        <v>0</v>
      </c>
      <c r="AA47" s="16">
        <f t="shared" si="34"/>
        <v>0</v>
      </c>
      <c r="AB47" s="16">
        <f t="shared" si="34"/>
        <v>0</v>
      </c>
      <c r="AC47" s="16">
        <f t="shared" si="34"/>
        <v>0</v>
      </c>
      <c r="AD47" s="16">
        <f t="shared" si="34"/>
        <v>0</v>
      </c>
      <c r="AE47" s="16">
        <f t="shared" si="34"/>
        <v>0</v>
      </c>
      <c r="AF47" s="16">
        <f t="shared" si="34"/>
        <v>0</v>
      </c>
      <c r="AG47" s="16">
        <f t="shared" si="34"/>
        <v>0</v>
      </c>
      <c r="AH47" s="16">
        <f t="shared" si="34"/>
        <v>0</v>
      </c>
      <c r="AI47" s="16">
        <f t="shared" si="34"/>
        <v>23258871.530000001</v>
      </c>
      <c r="AJ47" s="16">
        <f t="shared" si="34"/>
        <v>23258871.530000001</v>
      </c>
      <c r="AK47" s="16">
        <f t="shared" si="34"/>
        <v>23258871.530000001</v>
      </c>
      <c r="AL47" s="16">
        <f t="shared" si="34"/>
        <v>23258871.530000001</v>
      </c>
      <c r="AM47" s="16">
        <f t="shared" si="34"/>
        <v>23258871.530000001</v>
      </c>
      <c r="AN47" s="16">
        <f t="shared" si="34"/>
        <v>23258871.530000001</v>
      </c>
      <c r="AO47" s="16">
        <f t="shared" si="34"/>
        <v>23258871.530000001</v>
      </c>
      <c r="AP47" s="16">
        <f t="shared" si="34"/>
        <v>23258871.530000001</v>
      </c>
      <c r="AQ47" s="16">
        <f t="shared" si="34"/>
        <v>23258871.530000001</v>
      </c>
      <c r="AR47" s="16">
        <f t="shared" ref="AR47:BS47" si="35">AQ47+AR25</f>
        <v>23258871.530000001</v>
      </c>
      <c r="AS47" s="16">
        <f t="shared" si="35"/>
        <v>23258871.530000001</v>
      </c>
      <c r="AT47" s="16">
        <f t="shared" si="35"/>
        <v>23258871.530000001</v>
      </c>
      <c r="AU47" s="16">
        <f t="shared" si="35"/>
        <v>23258871.530000001</v>
      </c>
      <c r="AV47" s="16">
        <f t="shared" si="35"/>
        <v>23258871.530000001</v>
      </c>
      <c r="AW47" s="16">
        <f t="shared" si="35"/>
        <v>23258871.530000001</v>
      </c>
      <c r="AX47" s="16">
        <f t="shared" si="35"/>
        <v>23258871.530000001</v>
      </c>
      <c r="AY47" s="16">
        <f t="shared" si="35"/>
        <v>23258871.530000001</v>
      </c>
      <c r="AZ47" s="16">
        <f t="shared" si="35"/>
        <v>23258871.530000001</v>
      </c>
      <c r="BA47" s="16">
        <f t="shared" si="35"/>
        <v>23258871.530000001</v>
      </c>
      <c r="BB47" s="16">
        <f t="shared" si="35"/>
        <v>23258871.530000001</v>
      </c>
      <c r="BC47" s="16">
        <f t="shared" si="35"/>
        <v>23258871.530000001</v>
      </c>
      <c r="BD47" s="16">
        <f t="shared" si="35"/>
        <v>23258871.530000001</v>
      </c>
      <c r="BE47" s="16">
        <f t="shared" si="35"/>
        <v>23258871.530000001</v>
      </c>
      <c r="BF47" s="16">
        <f t="shared" si="35"/>
        <v>23258871.530000001</v>
      </c>
      <c r="BG47" s="16">
        <f t="shared" si="35"/>
        <v>23258871.530000001</v>
      </c>
      <c r="BH47" s="16">
        <f t="shared" si="35"/>
        <v>23258871.530000001</v>
      </c>
      <c r="BI47" s="16">
        <f t="shared" si="35"/>
        <v>23258871.530000001</v>
      </c>
      <c r="BJ47" s="16">
        <f t="shared" si="35"/>
        <v>23258871.530000001</v>
      </c>
      <c r="BK47" s="16">
        <f t="shared" si="35"/>
        <v>23258871.530000001</v>
      </c>
      <c r="BL47" s="16">
        <f t="shared" si="35"/>
        <v>23258871.530000001</v>
      </c>
      <c r="BM47" s="16">
        <f t="shared" si="35"/>
        <v>23258871.530000001</v>
      </c>
      <c r="BN47" s="16">
        <f t="shared" si="35"/>
        <v>23258871.530000001</v>
      </c>
      <c r="BO47" s="16">
        <f t="shared" si="35"/>
        <v>23258871.530000001</v>
      </c>
      <c r="BP47" s="16">
        <f t="shared" si="35"/>
        <v>23258871.530000001</v>
      </c>
      <c r="BQ47" s="16">
        <f t="shared" si="35"/>
        <v>23258871.530000001</v>
      </c>
      <c r="BR47" s="16">
        <f t="shared" si="35"/>
        <v>23258871.530000001</v>
      </c>
      <c r="BS47" s="16">
        <f t="shared" si="35"/>
        <v>23258871.530000001</v>
      </c>
    </row>
    <row r="48" spans="1:71" hidden="1" x14ac:dyDescent="0.35">
      <c r="A48" s="15" t="str">
        <f t="shared" ref="A48:J48" si="36">A26</f>
        <v>Standard Close</v>
      </c>
      <c r="B48" s="15" t="str">
        <f t="shared" si="36"/>
        <v>NEW-08126.4</v>
      </c>
      <c r="C48" s="15" t="str">
        <f t="shared" si="36"/>
        <v>Base Rates</v>
      </c>
      <c r="D48" s="15" t="str">
        <f t="shared" si="36"/>
        <v>ED-Transmission-Line-230 kV</v>
      </c>
      <c r="E48" s="15" t="str">
        <f t="shared" si="36"/>
        <v>T</v>
      </c>
      <c r="F48" s="15" t="str">
        <f t="shared" si="36"/>
        <v>NEW-08126</v>
      </c>
      <c r="G48" s="15" t="str">
        <f t="shared" si="36"/>
        <v>open</v>
      </c>
      <c r="H48" s="15" t="str">
        <f t="shared" si="36"/>
        <v>Electric Transmission Plant</v>
      </c>
      <c r="I48" s="15" t="str">
        <f t="shared" si="36"/>
        <v>Transmission Lines</v>
      </c>
      <c r="J48" s="15" t="str">
        <f t="shared" si="36"/>
        <v>230 KV TRANS LINES</v>
      </c>
      <c r="K48" s="68">
        <v>0</v>
      </c>
      <c r="L48" s="16">
        <f t="shared" ref="L48:AQ48" si="37">K48+L26</f>
        <v>0</v>
      </c>
      <c r="M48" s="16">
        <f t="shared" si="37"/>
        <v>0</v>
      </c>
      <c r="N48" s="16">
        <f t="shared" si="37"/>
        <v>0</v>
      </c>
      <c r="O48" s="16">
        <f t="shared" si="37"/>
        <v>0</v>
      </c>
      <c r="P48" s="16">
        <f t="shared" si="37"/>
        <v>0</v>
      </c>
      <c r="Q48" s="16">
        <f t="shared" si="37"/>
        <v>0</v>
      </c>
      <c r="R48" s="16">
        <f t="shared" si="37"/>
        <v>0</v>
      </c>
      <c r="S48" s="16">
        <f t="shared" si="37"/>
        <v>0</v>
      </c>
      <c r="T48" s="16">
        <f t="shared" si="37"/>
        <v>0</v>
      </c>
      <c r="U48" s="16">
        <f t="shared" si="37"/>
        <v>0</v>
      </c>
      <c r="V48" s="16">
        <f t="shared" si="37"/>
        <v>0</v>
      </c>
      <c r="W48" s="16">
        <f t="shared" si="37"/>
        <v>0</v>
      </c>
      <c r="X48" s="16">
        <f t="shared" si="37"/>
        <v>0</v>
      </c>
      <c r="Y48" s="16">
        <f t="shared" si="37"/>
        <v>0</v>
      </c>
      <c r="Z48" s="16">
        <f t="shared" si="37"/>
        <v>0</v>
      </c>
      <c r="AA48" s="16">
        <f t="shared" si="37"/>
        <v>0</v>
      </c>
      <c r="AB48" s="16">
        <f t="shared" si="37"/>
        <v>0</v>
      </c>
      <c r="AC48" s="16">
        <f t="shared" si="37"/>
        <v>0</v>
      </c>
      <c r="AD48" s="16">
        <f t="shared" si="37"/>
        <v>0</v>
      </c>
      <c r="AE48" s="16">
        <f t="shared" si="37"/>
        <v>0</v>
      </c>
      <c r="AF48" s="16">
        <f t="shared" si="37"/>
        <v>0</v>
      </c>
      <c r="AG48" s="16">
        <f t="shared" si="37"/>
        <v>0</v>
      </c>
      <c r="AH48" s="16">
        <f t="shared" si="37"/>
        <v>0</v>
      </c>
      <c r="AI48" s="16">
        <f t="shared" si="37"/>
        <v>284661.07999999996</v>
      </c>
      <c r="AJ48" s="16">
        <f t="shared" si="37"/>
        <v>284661.07999999996</v>
      </c>
      <c r="AK48" s="16">
        <f t="shared" si="37"/>
        <v>284661.07999999996</v>
      </c>
      <c r="AL48" s="16">
        <f t="shared" si="37"/>
        <v>284661.07999999996</v>
      </c>
      <c r="AM48" s="16">
        <f t="shared" si="37"/>
        <v>284661.07999999996</v>
      </c>
      <c r="AN48" s="16">
        <f t="shared" si="37"/>
        <v>284661.07999999996</v>
      </c>
      <c r="AO48" s="16">
        <f t="shared" si="37"/>
        <v>284661.07999999996</v>
      </c>
      <c r="AP48" s="16">
        <f t="shared" si="37"/>
        <v>284661.07999999996</v>
      </c>
      <c r="AQ48" s="16">
        <f t="shared" si="37"/>
        <v>284661.07999999996</v>
      </c>
      <c r="AR48" s="16">
        <f t="shared" ref="AR48:BS48" si="38">AQ48+AR26</f>
        <v>284661.07999999996</v>
      </c>
      <c r="AS48" s="16">
        <f t="shared" si="38"/>
        <v>284661.07999999996</v>
      </c>
      <c r="AT48" s="16">
        <f t="shared" si="38"/>
        <v>284661.07999999996</v>
      </c>
      <c r="AU48" s="16">
        <f t="shared" si="38"/>
        <v>284661.07999999996</v>
      </c>
      <c r="AV48" s="16">
        <f t="shared" si="38"/>
        <v>284661.07999999996</v>
      </c>
      <c r="AW48" s="16">
        <f t="shared" si="38"/>
        <v>284661.07999999996</v>
      </c>
      <c r="AX48" s="16">
        <f t="shared" si="38"/>
        <v>284661.07999999996</v>
      </c>
      <c r="AY48" s="16">
        <f t="shared" si="38"/>
        <v>284661.07999999996</v>
      </c>
      <c r="AZ48" s="16">
        <f t="shared" si="38"/>
        <v>284661.07999999996</v>
      </c>
      <c r="BA48" s="16">
        <f t="shared" si="38"/>
        <v>284661.07999999996</v>
      </c>
      <c r="BB48" s="16">
        <f t="shared" si="38"/>
        <v>284661.07999999996</v>
      </c>
      <c r="BC48" s="16">
        <f t="shared" si="38"/>
        <v>284661.07999999996</v>
      </c>
      <c r="BD48" s="16">
        <f t="shared" si="38"/>
        <v>284661.07999999996</v>
      </c>
      <c r="BE48" s="16">
        <f t="shared" si="38"/>
        <v>284661.07999999996</v>
      </c>
      <c r="BF48" s="16">
        <f t="shared" si="38"/>
        <v>284661.07999999996</v>
      </c>
      <c r="BG48" s="16">
        <f t="shared" si="38"/>
        <v>284661.07999999996</v>
      </c>
      <c r="BH48" s="16">
        <f t="shared" si="38"/>
        <v>284661.07999999996</v>
      </c>
      <c r="BI48" s="16">
        <f t="shared" si="38"/>
        <v>284661.07999999996</v>
      </c>
      <c r="BJ48" s="16">
        <f t="shared" si="38"/>
        <v>284661.07999999996</v>
      </c>
      <c r="BK48" s="16">
        <f t="shared" si="38"/>
        <v>284661.07999999996</v>
      </c>
      <c r="BL48" s="16">
        <f t="shared" si="38"/>
        <v>284661.07999999996</v>
      </c>
      <c r="BM48" s="16">
        <f t="shared" si="38"/>
        <v>284661.07999999996</v>
      </c>
      <c r="BN48" s="16">
        <f t="shared" si="38"/>
        <v>284661.07999999996</v>
      </c>
      <c r="BO48" s="16">
        <f t="shared" si="38"/>
        <v>284661.07999999996</v>
      </c>
      <c r="BP48" s="16">
        <f t="shared" si="38"/>
        <v>284661.07999999996</v>
      </c>
      <c r="BQ48" s="16">
        <f t="shared" si="38"/>
        <v>284661.07999999996</v>
      </c>
      <c r="BR48" s="16">
        <f t="shared" si="38"/>
        <v>284661.07999999996</v>
      </c>
      <c r="BS48" s="16">
        <f t="shared" si="38"/>
        <v>284661.07999999996</v>
      </c>
    </row>
    <row r="49" spans="1:71" hidden="1" x14ac:dyDescent="0.35">
      <c r="A49" s="15" t="str">
        <f t="shared" ref="A49:J49" si="39">A27</f>
        <v>Standard Close</v>
      </c>
      <c r="B49" s="15" t="str">
        <f t="shared" si="39"/>
        <v>NEW-08126.5</v>
      </c>
      <c r="C49" s="15" t="str">
        <f t="shared" si="39"/>
        <v>Base Rates</v>
      </c>
      <c r="D49" s="15" t="str">
        <f t="shared" si="39"/>
        <v>ED-Transmission-Line-69 kV</v>
      </c>
      <c r="E49" s="15" t="str">
        <f t="shared" si="39"/>
        <v>T</v>
      </c>
      <c r="F49" s="15" t="str">
        <f t="shared" si="39"/>
        <v>NEW-08126</v>
      </c>
      <c r="G49" s="15" t="str">
        <f t="shared" si="39"/>
        <v>open</v>
      </c>
      <c r="H49" s="15" t="str">
        <f t="shared" si="39"/>
        <v>Electric Transmission Plant</v>
      </c>
      <c r="I49" s="15" t="str">
        <f t="shared" si="39"/>
        <v>Transmission Lines</v>
      </c>
      <c r="J49" s="15" t="str">
        <f t="shared" si="39"/>
        <v>69 KV TRANS LINES</v>
      </c>
      <c r="K49" s="68">
        <v>0</v>
      </c>
      <c r="L49" s="16">
        <f t="shared" ref="L49:AQ49" si="40">K49+L27</f>
        <v>0</v>
      </c>
      <c r="M49" s="16">
        <f t="shared" si="40"/>
        <v>0</v>
      </c>
      <c r="N49" s="16">
        <f t="shared" si="40"/>
        <v>0</v>
      </c>
      <c r="O49" s="16">
        <f t="shared" si="40"/>
        <v>0</v>
      </c>
      <c r="P49" s="16">
        <f t="shared" si="40"/>
        <v>0</v>
      </c>
      <c r="Q49" s="16">
        <f t="shared" si="40"/>
        <v>0</v>
      </c>
      <c r="R49" s="16">
        <f t="shared" si="40"/>
        <v>0</v>
      </c>
      <c r="S49" s="16">
        <f t="shared" si="40"/>
        <v>0</v>
      </c>
      <c r="T49" s="16">
        <f t="shared" si="40"/>
        <v>0</v>
      </c>
      <c r="U49" s="16">
        <f t="shared" si="40"/>
        <v>0</v>
      </c>
      <c r="V49" s="16">
        <f t="shared" si="40"/>
        <v>0</v>
      </c>
      <c r="W49" s="16">
        <f t="shared" si="40"/>
        <v>0</v>
      </c>
      <c r="X49" s="16">
        <f t="shared" si="40"/>
        <v>0</v>
      </c>
      <c r="Y49" s="16">
        <f t="shared" si="40"/>
        <v>0</v>
      </c>
      <c r="Z49" s="16">
        <f t="shared" si="40"/>
        <v>0</v>
      </c>
      <c r="AA49" s="16">
        <f t="shared" si="40"/>
        <v>0</v>
      </c>
      <c r="AB49" s="16">
        <f t="shared" si="40"/>
        <v>0</v>
      </c>
      <c r="AC49" s="16">
        <f t="shared" si="40"/>
        <v>0</v>
      </c>
      <c r="AD49" s="16">
        <f t="shared" si="40"/>
        <v>0</v>
      </c>
      <c r="AE49" s="16">
        <f t="shared" si="40"/>
        <v>0</v>
      </c>
      <c r="AF49" s="16">
        <f t="shared" si="40"/>
        <v>0</v>
      </c>
      <c r="AG49" s="16">
        <f t="shared" si="40"/>
        <v>0</v>
      </c>
      <c r="AH49" s="16">
        <f t="shared" si="40"/>
        <v>0</v>
      </c>
      <c r="AI49" s="16">
        <f t="shared" si="40"/>
        <v>25569277.16</v>
      </c>
      <c r="AJ49" s="16">
        <f t="shared" si="40"/>
        <v>25569277.16</v>
      </c>
      <c r="AK49" s="16">
        <f t="shared" si="40"/>
        <v>25569277.16</v>
      </c>
      <c r="AL49" s="16">
        <f t="shared" si="40"/>
        <v>25569277.16</v>
      </c>
      <c r="AM49" s="16">
        <f t="shared" si="40"/>
        <v>25569277.16</v>
      </c>
      <c r="AN49" s="16">
        <f t="shared" si="40"/>
        <v>25569277.16</v>
      </c>
      <c r="AO49" s="16">
        <f t="shared" si="40"/>
        <v>25569277.16</v>
      </c>
      <c r="AP49" s="16">
        <f t="shared" si="40"/>
        <v>25569277.16</v>
      </c>
      <c r="AQ49" s="16">
        <f t="shared" si="40"/>
        <v>25569277.16</v>
      </c>
      <c r="AR49" s="16">
        <f t="shared" ref="AR49:BS49" si="41">AQ49+AR27</f>
        <v>25569277.16</v>
      </c>
      <c r="AS49" s="16">
        <f t="shared" si="41"/>
        <v>25569277.16</v>
      </c>
      <c r="AT49" s="16">
        <f t="shared" si="41"/>
        <v>25569277.16</v>
      </c>
      <c r="AU49" s="16">
        <f t="shared" si="41"/>
        <v>25569277.16</v>
      </c>
      <c r="AV49" s="16">
        <f t="shared" si="41"/>
        <v>25569277.16</v>
      </c>
      <c r="AW49" s="16">
        <f t="shared" si="41"/>
        <v>25569277.16</v>
      </c>
      <c r="AX49" s="16">
        <f t="shared" si="41"/>
        <v>25569277.16</v>
      </c>
      <c r="AY49" s="16">
        <f t="shared" si="41"/>
        <v>25569277.16</v>
      </c>
      <c r="AZ49" s="16">
        <f t="shared" si="41"/>
        <v>25569277.16</v>
      </c>
      <c r="BA49" s="16">
        <f t="shared" si="41"/>
        <v>25569277.16</v>
      </c>
      <c r="BB49" s="16">
        <f t="shared" si="41"/>
        <v>25569277.16</v>
      </c>
      <c r="BC49" s="16">
        <f t="shared" si="41"/>
        <v>25569277.16</v>
      </c>
      <c r="BD49" s="16">
        <f t="shared" si="41"/>
        <v>25569277.16</v>
      </c>
      <c r="BE49" s="16">
        <f t="shared" si="41"/>
        <v>25569277.16</v>
      </c>
      <c r="BF49" s="16">
        <f t="shared" si="41"/>
        <v>25569277.16</v>
      </c>
      <c r="BG49" s="16">
        <f t="shared" si="41"/>
        <v>25569277.16</v>
      </c>
      <c r="BH49" s="16">
        <f t="shared" si="41"/>
        <v>25569277.16</v>
      </c>
      <c r="BI49" s="16">
        <f t="shared" si="41"/>
        <v>25569277.16</v>
      </c>
      <c r="BJ49" s="16">
        <f t="shared" si="41"/>
        <v>25569277.16</v>
      </c>
      <c r="BK49" s="16">
        <f t="shared" si="41"/>
        <v>25569277.16</v>
      </c>
      <c r="BL49" s="16">
        <f t="shared" si="41"/>
        <v>25569277.16</v>
      </c>
      <c r="BM49" s="16">
        <f t="shared" si="41"/>
        <v>25569277.16</v>
      </c>
      <c r="BN49" s="16">
        <f t="shared" si="41"/>
        <v>25569277.16</v>
      </c>
      <c r="BO49" s="16">
        <f t="shared" si="41"/>
        <v>25569277.16</v>
      </c>
      <c r="BP49" s="16">
        <f t="shared" si="41"/>
        <v>25569277.16</v>
      </c>
      <c r="BQ49" s="16">
        <f t="shared" si="41"/>
        <v>25569277.16</v>
      </c>
      <c r="BR49" s="16">
        <f t="shared" si="41"/>
        <v>25569277.16</v>
      </c>
      <c r="BS49" s="16">
        <f t="shared" si="41"/>
        <v>25569277.16</v>
      </c>
    </row>
    <row r="50" spans="1:71" x14ac:dyDescent="0.35">
      <c r="A50" s="15" t="str">
        <f t="shared" ref="A50:J50" si="42">A28</f>
        <v>Standard Close</v>
      </c>
      <c r="B50" s="15" t="str">
        <f t="shared" si="42"/>
        <v>NEW-08126.6</v>
      </c>
      <c r="C50" s="15" t="str">
        <f t="shared" si="42"/>
        <v>Base Rates</v>
      </c>
      <c r="D50" s="15" t="str">
        <f t="shared" si="42"/>
        <v>ED-Distribution-Line-OH-Feeder</v>
      </c>
      <c r="E50" s="15" t="str">
        <f t="shared" si="42"/>
        <v>D</v>
      </c>
      <c r="F50" s="15" t="str">
        <f t="shared" si="42"/>
        <v>NEW-08126</v>
      </c>
      <c r="G50" s="15" t="str">
        <f t="shared" si="42"/>
        <v>open</v>
      </c>
      <c r="H50" s="15" t="str">
        <f t="shared" si="42"/>
        <v>Electric Distribution Plant</v>
      </c>
      <c r="I50" s="15" t="str">
        <f t="shared" si="42"/>
        <v>Distribution Lines</v>
      </c>
      <c r="J50" s="15" t="str">
        <f t="shared" si="42"/>
        <v>MASS DISTRIBUTION LINES</v>
      </c>
      <c r="K50" s="68">
        <v>0</v>
      </c>
      <c r="L50" s="16">
        <f t="shared" ref="L50:AQ50" si="43">K50+L28</f>
        <v>0</v>
      </c>
      <c r="M50" s="16">
        <f t="shared" si="43"/>
        <v>0</v>
      </c>
      <c r="N50" s="16">
        <f t="shared" si="43"/>
        <v>0</v>
      </c>
      <c r="O50" s="16">
        <f t="shared" si="43"/>
        <v>0</v>
      </c>
      <c r="P50" s="16">
        <f t="shared" si="43"/>
        <v>0</v>
      </c>
      <c r="Q50" s="16">
        <f t="shared" si="43"/>
        <v>0</v>
      </c>
      <c r="R50" s="16">
        <f t="shared" si="43"/>
        <v>0</v>
      </c>
      <c r="S50" s="16">
        <f t="shared" si="43"/>
        <v>0</v>
      </c>
      <c r="T50" s="16">
        <f t="shared" si="43"/>
        <v>0</v>
      </c>
      <c r="U50" s="16">
        <f t="shared" si="43"/>
        <v>0</v>
      </c>
      <c r="V50" s="16">
        <f t="shared" si="43"/>
        <v>0</v>
      </c>
      <c r="W50" s="16">
        <f t="shared" si="43"/>
        <v>0</v>
      </c>
      <c r="X50" s="16">
        <f t="shared" si="43"/>
        <v>0</v>
      </c>
      <c r="Y50" s="16">
        <f t="shared" si="43"/>
        <v>0</v>
      </c>
      <c r="Z50" s="16">
        <f t="shared" si="43"/>
        <v>0</v>
      </c>
      <c r="AA50" s="16">
        <f t="shared" si="43"/>
        <v>0</v>
      </c>
      <c r="AB50" s="16">
        <f t="shared" si="43"/>
        <v>0</v>
      </c>
      <c r="AC50" s="16">
        <f t="shared" si="43"/>
        <v>0</v>
      </c>
      <c r="AD50" s="16">
        <f t="shared" si="43"/>
        <v>0</v>
      </c>
      <c r="AE50" s="16">
        <f t="shared" si="43"/>
        <v>0</v>
      </c>
      <c r="AF50" s="16">
        <f t="shared" si="43"/>
        <v>0</v>
      </c>
      <c r="AG50" s="16">
        <f t="shared" si="43"/>
        <v>0</v>
      </c>
      <c r="AH50" s="16">
        <f t="shared" si="43"/>
        <v>0</v>
      </c>
      <c r="AI50" s="16">
        <f t="shared" si="43"/>
        <v>18816.97</v>
      </c>
      <c r="AJ50" s="16">
        <f t="shared" si="43"/>
        <v>18816.97</v>
      </c>
      <c r="AK50" s="16">
        <f t="shared" si="43"/>
        <v>18816.97</v>
      </c>
      <c r="AL50" s="16">
        <f t="shared" si="43"/>
        <v>18816.97</v>
      </c>
      <c r="AM50" s="16">
        <f t="shared" si="43"/>
        <v>18816.97</v>
      </c>
      <c r="AN50" s="16">
        <f t="shared" si="43"/>
        <v>18816.97</v>
      </c>
      <c r="AO50" s="16">
        <f t="shared" si="43"/>
        <v>18816.97</v>
      </c>
      <c r="AP50" s="16">
        <f t="shared" si="43"/>
        <v>18816.97</v>
      </c>
      <c r="AQ50" s="16">
        <f t="shared" si="43"/>
        <v>18816.97</v>
      </c>
      <c r="AR50" s="16">
        <f t="shared" ref="AR50:BS50" si="44">AQ50+AR28</f>
        <v>18816.97</v>
      </c>
      <c r="AS50" s="16">
        <f t="shared" si="44"/>
        <v>18816.97</v>
      </c>
      <c r="AT50" s="16">
        <f t="shared" si="44"/>
        <v>18816.97</v>
      </c>
      <c r="AU50" s="16">
        <f t="shared" si="44"/>
        <v>18816.97</v>
      </c>
      <c r="AV50" s="16">
        <f t="shared" si="44"/>
        <v>18816.97</v>
      </c>
      <c r="AW50" s="16">
        <f t="shared" si="44"/>
        <v>18816.97</v>
      </c>
      <c r="AX50" s="16">
        <f t="shared" si="44"/>
        <v>18816.97</v>
      </c>
      <c r="AY50" s="16">
        <f t="shared" si="44"/>
        <v>18816.97</v>
      </c>
      <c r="AZ50" s="16">
        <f t="shared" si="44"/>
        <v>18816.97</v>
      </c>
      <c r="BA50" s="16">
        <f t="shared" si="44"/>
        <v>18816.97</v>
      </c>
      <c r="BB50" s="16">
        <f t="shared" si="44"/>
        <v>18816.97</v>
      </c>
      <c r="BC50" s="16">
        <f t="shared" si="44"/>
        <v>18816.97</v>
      </c>
      <c r="BD50" s="16">
        <f t="shared" si="44"/>
        <v>18816.97</v>
      </c>
      <c r="BE50" s="16">
        <f t="shared" si="44"/>
        <v>18816.97</v>
      </c>
      <c r="BF50" s="16">
        <f t="shared" si="44"/>
        <v>18816.97</v>
      </c>
      <c r="BG50" s="16">
        <f t="shared" si="44"/>
        <v>18816.97</v>
      </c>
      <c r="BH50" s="16">
        <f t="shared" si="44"/>
        <v>18816.97</v>
      </c>
      <c r="BI50" s="16">
        <f t="shared" si="44"/>
        <v>18816.97</v>
      </c>
      <c r="BJ50" s="16">
        <f t="shared" si="44"/>
        <v>18816.97</v>
      </c>
      <c r="BK50" s="16">
        <f t="shared" si="44"/>
        <v>18816.97</v>
      </c>
      <c r="BL50" s="16">
        <f t="shared" si="44"/>
        <v>18816.97</v>
      </c>
      <c r="BM50" s="16">
        <f t="shared" si="44"/>
        <v>18816.97</v>
      </c>
      <c r="BN50" s="16">
        <f t="shared" si="44"/>
        <v>18816.97</v>
      </c>
      <c r="BO50" s="16">
        <f t="shared" si="44"/>
        <v>18816.97</v>
      </c>
      <c r="BP50" s="16">
        <f t="shared" si="44"/>
        <v>18816.97</v>
      </c>
      <c r="BQ50" s="16">
        <f t="shared" si="44"/>
        <v>18816.97</v>
      </c>
      <c r="BR50" s="16">
        <f t="shared" si="44"/>
        <v>18816.97</v>
      </c>
      <c r="BS50" s="16">
        <f t="shared" si="44"/>
        <v>18816.97</v>
      </c>
    </row>
    <row r="51" spans="1:71" x14ac:dyDescent="0.35">
      <c r="A51" s="15" t="str">
        <f t="shared" ref="A51:J51" si="45">A29</f>
        <v>Standard Close</v>
      </c>
      <c r="B51" s="15" t="str">
        <f t="shared" si="45"/>
        <v>NEW-08126.7</v>
      </c>
      <c r="C51" s="15" t="str">
        <f t="shared" si="45"/>
        <v>Base Rates</v>
      </c>
      <c r="D51" s="15" t="str">
        <f t="shared" si="45"/>
        <v>ED-Distribution-Line-UG-Feeder</v>
      </c>
      <c r="E51" s="15" t="str">
        <f t="shared" si="45"/>
        <v>D</v>
      </c>
      <c r="F51" s="15" t="str">
        <f t="shared" si="45"/>
        <v>NEW-08126</v>
      </c>
      <c r="G51" s="15" t="str">
        <f t="shared" si="45"/>
        <v>open</v>
      </c>
      <c r="H51" s="15" t="str">
        <f t="shared" si="45"/>
        <v>Electric Distribution Plant</v>
      </c>
      <c r="I51" s="15" t="str">
        <f t="shared" si="45"/>
        <v>Distribution Lines</v>
      </c>
      <c r="J51" s="15" t="str">
        <f t="shared" si="45"/>
        <v>MASS DISTRIBUTION LINES</v>
      </c>
      <c r="K51" s="68">
        <v>0</v>
      </c>
      <c r="L51" s="16">
        <f t="shared" ref="L51:AQ51" si="46">K51+L29</f>
        <v>0</v>
      </c>
      <c r="M51" s="16">
        <f t="shared" si="46"/>
        <v>0</v>
      </c>
      <c r="N51" s="16">
        <f t="shared" si="46"/>
        <v>0</v>
      </c>
      <c r="O51" s="16">
        <f t="shared" si="46"/>
        <v>0</v>
      </c>
      <c r="P51" s="16">
        <f t="shared" si="46"/>
        <v>0</v>
      </c>
      <c r="Q51" s="16">
        <f t="shared" si="46"/>
        <v>0</v>
      </c>
      <c r="R51" s="16">
        <f t="shared" si="46"/>
        <v>0</v>
      </c>
      <c r="S51" s="16">
        <f t="shared" si="46"/>
        <v>0</v>
      </c>
      <c r="T51" s="16">
        <f t="shared" si="46"/>
        <v>0</v>
      </c>
      <c r="U51" s="16">
        <f t="shared" si="46"/>
        <v>0</v>
      </c>
      <c r="V51" s="16">
        <f t="shared" si="46"/>
        <v>0</v>
      </c>
      <c r="W51" s="16">
        <f t="shared" si="46"/>
        <v>0</v>
      </c>
      <c r="X51" s="16">
        <f t="shared" si="46"/>
        <v>0</v>
      </c>
      <c r="Y51" s="16">
        <f t="shared" si="46"/>
        <v>0</v>
      </c>
      <c r="Z51" s="16">
        <f t="shared" si="46"/>
        <v>0</v>
      </c>
      <c r="AA51" s="16">
        <f t="shared" si="46"/>
        <v>0</v>
      </c>
      <c r="AB51" s="16">
        <f t="shared" si="46"/>
        <v>0</v>
      </c>
      <c r="AC51" s="16">
        <f t="shared" si="46"/>
        <v>0</v>
      </c>
      <c r="AD51" s="16">
        <f t="shared" si="46"/>
        <v>0</v>
      </c>
      <c r="AE51" s="16">
        <f t="shared" si="46"/>
        <v>0</v>
      </c>
      <c r="AF51" s="16">
        <f t="shared" si="46"/>
        <v>0</v>
      </c>
      <c r="AG51" s="16">
        <f t="shared" si="46"/>
        <v>0</v>
      </c>
      <c r="AH51" s="16">
        <f t="shared" si="46"/>
        <v>0</v>
      </c>
      <c r="AI51" s="16">
        <f t="shared" si="46"/>
        <v>10291.1</v>
      </c>
      <c r="AJ51" s="16">
        <f t="shared" si="46"/>
        <v>10291.1</v>
      </c>
      <c r="AK51" s="16">
        <f t="shared" si="46"/>
        <v>10291.1</v>
      </c>
      <c r="AL51" s="16">
        <f t="shared" si="46"/>
        <v>10291.1</v>
      </c>
      <c r="AM51" s="16">
        <f t="shared" si="46"/>
        <v>10291.1</v>
      </c>
      <c r="AN51" s="16">
        <f t="shared" si="46"/>
        <v>10291.1</v>
      </c>
      <c r="AO51" s="16">
        <f t="shared" si="46"/>
        <v>10291.1</v>
      </c>
      <c r="AP51" s="16">
        <f t="shared" si="46"/>
        <v>10291.1</v>
      </c>
      <c r="AQ51" s="16">
        <f t="shared" si="46"/>
        <v>10291.1</v>
      </c>
      <c r="AR51" s="16">
        <f t="shared" ref="AR51:BS51" si="47">AQ51+AR29</f>
        <v>10291.1</v>
      </c>
      <c r="AS51" s="16">
        <f t="shared" si="47"/>
        <v>10291.1</v>
      </c>
      <c r="AT51" s="16">
        <f t="shared" si="47"/>
        <v>10291.1</v>
      </c>
      <c r="AU51" s="16">
        <f t="shared" si="47"/>
        <v>10291.1</v>
      </c>
      <c r="AV51" s="16">
        <f t="shared" si="47"/>
        <v>10291.1</v>
      </c>
      <c r="AW51" s="16">
        <f t="shared" si="47"/>
        <v>10291.1</v>
      </c>
      <c r="AX51" s="16">
        <f t="shared" si="47"/>
        <v>10291.1</v>
      </c>
      <c r="AY51" s="16">
        <f t="shared" si="47"/>
        <v>10291.1</v>
      </c>
      <c r="AZ51" s="16">
        <f t="shared" si="47"/>
        <v>10291.1</v>
      </c>
      <c r="BA51" s="16">
        <f t="shared" si="47"/>
        <v>10291.1</v>
      </c>
      <c r="BB51" s="16">
        <f t="shared" si="47"/>
        <v>10291.1</v>
      </c>
      <c r="BC51" s="16">
        <f t="shared" si="47"/>
        <v>10291.1</v>
      </c>
      <c r="BD51" s="16">
        <f t="shared" si="47"/>
        <v>10291.1</v>
      </c>
      <c r="BE51" s="16">
        <f t="shared" si="47"/>
        <v>10291.1</v>
      </c>
      <c r="BF51" s="16">
        <f t="shared" si="47"/>
        <v>10291.1</v>
      </c>
      <c r="BG51" s="16">
        <f t="shared" si="47"/>
        <v>10291.1</v>
      </c>
      <c r="BH51" s="16">
        <f t="shared" si="47"/>
        <v>10291.1</v>
      </c>
      <c r="BI51" s="16">
        <f t="shared" si="47"/>
        <v>10291.1</v>
      </c>
      <c r="BJ51" s="16">
        <f t="shared" si="47"/>
        <v>10291.1</v>
      </c>
      <c r="BK51" s="16">
        <f t="shared" si="47"/>
        <v>10291.1</v>
      </c>
      <c r="BL51" s="16">
        <f t="shared" si="47"/>
        <v>10291.1</v>
      </c>
      <c r="BM51" s="16">
        <f t="shared" si="47"/>
        <v>10291.1</v>
      </c>
      <c r="BN51" s="16">
        <f t="shared" si="47"/>
        <v>10291.1</v>
      </c>
      <c r="BO51" s="16">
        <f t="shared" si="47"/>
        <v>10291.1</v>
      </c>
      <c r="BP51" s="16">
        <f t="shared" si="47"/>
        <v>10291.1</v>
      </c>
      <c r="BQ51" s="16">
        <f t="shared" si="47"/>
        <v>10291.1</v>
      </c>
      <c r="BR51" s="16">
        <f t="shared" si="47"/>
        <v>10291.1</v>
      </c>
      <c r="BS51" s="16">
        <f t="shared" si="47"/>
        <v>10291.1</v>
      </c>
    </row>
    <row r="52" spans="1:71" x14ac:dyDescent="0.35">
      <c r="A52" s="15" t="str">
        <f t="shared" ref="A52:J53" si="48">A30</f>
        <v>Standard Close</v>
      </c>
      <c r="B52" s="15" t="str">
        <f t="shared" si="48"/>
        <v>NEW-08126.8</v>
      </c>
      <c r="C52" s="15" t="str">
        <f t="shared" si="48"/>
        <v>Base Rates</v>
      </c>
      <c r="D52" s="15" t="str">
        <f t="shared" si="48"/>
        <v>ED-Distribution-Substation-Equipment</v>
      </c>
      <c r="E52" s="15" t="str">
        <f t="shared" si="48"/>
        <v>D</v>
      </c>
      <c r="F52" s="15" t="str">
        <f t="shared" si="48"/>
        <v>NEW-08126</v>
      </c>
      <c r="G52" s="15" t="str">
        <f t="shared" si="48"/>
        <v>open</v>
      </c>
      <c r="H52" s="15" t="str">
        <f t="shared" si="48"/>
        <v>Electric Distribution Plant</v>
      </c>
      <c r="I52" s="15" t="str">
        <f t="shared" si="48"/>
        <v>Transmission Substation</v>
      </c>
      <c r="J52" s="15" t="str">
        <f t="shared" si="48"/>
        <v>992T-MOBILE SUBSTATION</v>
      </c>
      <c r="K52" s="68">
        <v>0</v>
      </c>
      <c r="L52" s="16">
        <f t="shared" ref="L52:AQ52" si="49">K52+L30</f>
        <v>0</v>
      </c>
      <c r="M52" s="16">
        <f t="shared" si="49"/>
        <v>0</v>
      </c>
      <c r="N52" s="16">
        <f t="shared" si="49"/>
        <v>0</v>
      </c>
      <c r="O52" s="16">
        <f t="shared" si="49"/>
        <v>0</v>
      </c>
      <c r="P52" s="16">
        <f t="shared" si="49"/>
        <v>0</v>
      </c>
      <c r="Q52" s="16">
        <f t="shared" si="49"/>
        <v>0</v>
      </c>
      <c r="R52" s="16">
        <f t="shared" si="49"/>
        <v>0</v>
      </c>
      <c r="S52" s="16">
        <f t="shared" si="49"/>
        <v>0</v>
      </c>
      <c r="T52" s="16">
        <f t="shared" si="49"/>
        <v>0</v>
      </c>
      <c r="U52" s="16">
        <f t="shared" si="49"/>
        <v>0</v>
      </c>
      <c r="V52" s="16">
        <f t="shared" si="49"/>
        <v>0</v>
      </c>
      <c r="W52" s="16">
        <f t="shared" si="49"/>
        <v>0</v>
      </c>
      <c r="X52" s="16">
        <f t="shared" si="49"/>
        <v>0</v>
      </c>
      <c r="Y52" s="16">
        <f t="shared" si="49"/>
        <v>0</v>
      </c>
      <c r="Z52" s="16">
        <f t="shared" si="49"/>
        <v>0</v>
      </c>
      <c r="AA52" s="16">
        <f t="shared" si="49"/>
        <v>0</v>
      </c>
      <c r="AB52" s="16">
        <f t="shared" si="49"/>
        <v>0</v>
      </c>
      <c r="AC52" s="16">
        <f t="shared" si="49"/>
        <v>0</v>
      </c>
      <c r="AD52" s="16">
        <f t="shared" si="49"/>
        <v>0</v>
      </c>
      <c r="AE52" s="16">
        <f t="shared" si="49"/>
        <v>0</v>
      </c>
      <c r="AF52" s="16">
        <f t="shared" si="49"/>
        <v>0</v>
      </c>
      <c r="AG52" s="16">
        <f t="shared" si="49"/>
        <v>0</v>
      </c>
      <c r="AH52" s="16">
        <f t="shared" si="49"/>
        <v>0</v>
      </c>
      <c r="AI52" s="16">
        <f t="shared" si="49"/>
        <v>5778172.120000001</v>
      </c>
      <c r="AJ52" s="16">
        <f t="shared" si="49"/>
        <v>5778172.120000001</v>
      </c>
      <c r="AK52" s="16">
        <f t="shared" si="49"/>
        <v>5778172.120000001</v>
      </c>
      <c r="AL52" s="16">
        <f t="shared" si="49"/>
        <v>5778172.120000001</v>
      </c>
      <c r="AM52" s="16">
        <f t="shared" si="49"/>
        <v>5778172.120000001</v>
      </c>
      <c r="AN52" s="16">
        <f t="shared" si="49"/>
        <v>5778172.120000001</v>
      </c>
      <c r="AO52" s="16">
        <f t="shared" si="49"/>
        <v>5778172.120000001</v>
      </c>
      <c r="AP52" s="16">
        <f t="shared" si="49"/>
        <v>5778172.120000001</v>
      </c>
      <c r="AQ52" s="16">
        <f t="shared" si="49"/>
        <v>5778172.120000001</v>
      </c>
      <c r="AR52" s="16">
        <f t="shared" ref="AR52:BS52" si="50">AQ52+AR30</f>
        <v>5778172.120000001</v>
      </c>
      <c r="AS52" s="16">
        <f t="shared" si="50"/>
        <v>5778172.120000001</v>
      </c>
      <c r="AT52" s="16">
        <f t="shared" si="50"/>
        <v>5778172.120000001</v>
      </c>
      <c r="AU52" s="16">
        <f t="shared" si="50"/>
        <v>5778172.120000001</v>
      </c>
      <c r="AV52" s="16">
        <f t="shared" si="50"/>
        <v>5778172.120000001</v>
      </c>
      <c r="AW52" s="16">
        <f t="shared" si="50"/>
        <v>5778172.120000001</v>
      </c>
      <c r="AX52" s="16">
        <f t="shared" si="50"/>
        <v>5778172.120000001</v>
      </c>
      <c r="AY52" s="16">
        <f t="shared" si="50"/>
        <v>5778172.120000001</v>
      </c>
      <c r="AZ52" s="16">
        <f t="shared" si="50"/>
        <v>5778172.120000001</v>
      </c>
      <c r="BA52" s="16">
        <f t="shared" si="50"/>
        <v>5778172.120000001</v>
      </c>
      <c r="BB52" s="16">
        <f t="shared" si="50"/>
        <v>5778172.120000001</v>
      </c>
      <c r="BC52" s="16">
        <f t="shared" si="50"/>
        <v>5778172.120000001</v>
      </c>
      <c r="BD52" s="16">
        <f t="shared" si="50"/>
        <v>5778172.120000001</v>
      </c>
      <c r="BE52" s="16">
        <f t="shared" si="50"/>
        <v>5778172.120000001</v>
      </c>
      <c r="BF52" s="16">
        <f t="shared" si="50"/>
        <v>5778172.120000001</v>
      </c>
      <c r="BG52" s="16">
        <f t="shared" si="50"/>
        <v>5778172.120000001</v>
      </c>
      <c r="BH52" s="16">
        <f t="shared" si="50"/>
        <v>5778172.120000001</v>
      </c>
      <c r="BI52" s="16">
        <f t="shared" si="50"/>
        <v>5778172.120000001</v>
      </c>
      <c r="BJ52" s="16">
        <f t="shared" si="50"/>
        <v>5778172.120000001</v>
      </c>
      <c r="BK52" s="16">
        <f t="shared" si="50"/>
        <v>5778172.120000001</v>
      </c>
      <c r="BL52" s="16">
        <f t="shared" si="50"/>
        <v>5778172.120000001</v>
      </c>
      <c r="BM52" s="16">
        <f t="shared" si="50"/>
        <v>5778172.120000001</v>
      </c>
      <c r="BN52" s="16">
        <f t="shared" si="50"/>
        <v>5778172.120000001</v>
      </c>
      <c r="BO52" s="16">
        <f t="shared" si="50"/>
        <v>5778172.120000001</v>
      </c>
      <c r="BP52" s="16">
        <f t="shared" si="50"/>
        <v>5778172.120000001</v>
      </c>
      <c r="BQ52" s="16">
        <f t="shared" si="50"/>
        <v>5778172.120000001</v>
      </c>
      <c r="BR52" s="16">
        <f t="shared" si="50"/>
        <v>5778172.120000001</v>
      </c>
      <c r="BS52" s="16">
        <f t="shared" si="50"/>
        <v>5778172.120000001</v>
      </c>
    </row>
    <row r="53" spans="1:71" hidden="1" x14ac:dyDescent="0.35">
      <c r="A53" s="15" t="str">
        <f t="shared" si="48"/>
        <v>Standard Close</v>
      </c>
      <c r="B53" s="15" t="str">
        <f t="shared" si="48"/>
        <v>A2803545</v>
      </c>
      <c r="C53" s="15" t="str">
        <f t="shared" si="48"/>
        <v>Base Rates</v>
      </c>
      <c r="D53" s="15" t="str">
        <f t="shared" si="48"/>
        <v>ED-Distribution-Substation-Equipment</v>
      </c>
      <c r="E53" s="15" t="str">
        <f t="shared" si="48"/>
        <v>T</v>
      </c>
      <c r="F53" s="15" t="str">
        <f t="shared" si="48"/>
        <v>NEW-08126</v>
      </c>
      <c r="G53" s="15" t="str">
        <f t="shared" si="48"/>
        <v>open</v>
      </c>
      <c r="H53" s="15" t="str">
        <f t="shared" si="48"/>
        <v>Electric Transmission Plant</v>
      </c>
      <c r="I53" s="15" t="str">
        <f t="shared" si="48"/>
        <v>Transmission Substation</v>
      </c>
      <c r="J53" s="15" t="str">
        <f t="shared" si="48"/>
        <v>111T Wahneta Substation</v>
      </c>
      <c r="K53" s="68">
        <v>7165.8</v>
      </c>
      <c r="L53" s="16">
        <f t="shared" ref="L53" si="51">K53+L31</f>
        <v>7165.8</v>
      </c>
      <c r="M53" s="16">
        <f t="shared" ref="M53" si="52">L53+M31</f>
        <v>7165.8</v>
      </c>
      <c r="N53" s="16">
        <f t="shared" ref="N53" si="53">M53+N31</f>
        <v>7165.8</v>
      </c>
      <c r="O53" s="16">
        <f t="shared" ref="O53" si="54">N53+O31</f>
        <v>7165.8</v>
      </c>
      <c r="P53" s="16">
        <f t="shared" ref="P53" si="55">O53+P31</f>
        <v>7165.8</v>
      </c>
      <c r="Q53" s="16">
        <f t="shared" ref="Q53" si="56">P53+Q31</f>
        <v>7165.8</v>
      </c>
      <c r="R53" s="16">
        <f t="shared" ref="R53" si="57">Q53+R31</f>
        <v>7165.8</v>
      </c>
      <c r="S53" s="16">
        <f t="shared" ref="S53" si="58">R53+S31</f>
        <v>7165.8</v>
      </c>
      <c r="T53" s="16">
        <f t="shared" ref="T53" si="59">S53+T31</f>
        <v>7165.8</v>
      </c>
      <c r="U53" s="16">
        <f t="shared" ref="U53" si="60">T53+U31</f>
        <v>7165.8</v>
      </c>
      <c r="V53" s="16">
        <f t="shared" ref="V53" si="61">U53+V31</f>
        <v>7165.8</v>
      </c>
      <c r="W53" s="16">
        <f t="shared" ref="W53" si="62">V53+W31</f>
        <v>7165.8</v>
      </c>
      <c r="X53" s="16">
        <f t="shared" ref="X53" si="63">W53+X31</f>
        <v>7165.8</v>
      </c>
      <c r="Y53" s="16">
        <f t="shared" ref="Y53" si="64">X53+Y31</f>
        <v>7165.8</v>
      </c>
      <c r="Z53" s="16">
        <f t="shared" ref="Z53" si="65">Y53+Z31</f>
        <v>7165.8</v>
      </c>
      <c r="AA53" s="16">
        <f t="shared" ref="AA53" si="66">Z53+AA31</f>
        <v>7165.8</v>
      </c>
      <c r="AB53" s="16">
        <f t="shared" ref="AB53" si="67">AA53+AB31</f>
        <v>7165.8</v>
      </c>
      <c r="AC53" s="16">
        <f t="shared" ref="AC53" si="68">AB53+AC31</f>
        <v>7165.8</v>
      </c>
      <c r="AD53" s="16">
        <f t="shared" ref="AD53" si="69">AC53+AD31</f>
        <v>7165.8</v>
      </c>
      <c r="AE53" s="16">
        <f t="shared" ref="AE53" si="70">AD53+AE31</f>
        <v>7165.8</v>
      </c>
      <c r="AF53" s="16">
        <f t="shared" ref="AF53" si="71">AE53+AF31</f>
        <v>7165.8</v>
      </c>
      <c r="AG53" s="16">
        <f t="shared" ref="AG53" si="72">AF53+AG31</f>
        <v>7165.8</v>
      </c>
      <c r="AH53" s="16">
        <f t="shared" ref="AH53" si="73">AG53+AH31</f>
        <v>7165.8</v>
      </c>
      <c r="AI53" s="16">
        <f t="shared" ref="AI53" si="74">AH53+AI31</f>
        <v>7165.8</v>
      </c>
      <c r="AJ53" s="16">
        <f t="shared" ref="AJ53" si="75">AI53+AJ31</f>
        <v>7165.8</v>
      </c>
      <c r="AK53" s="16">
        <f t="shared" ref="AK53" si="76">AJ53+AK31</f>
        <v>7165.8</v>
      </c>
      <c r="AL53" s="16">
        <f t="shared" ref="AL53" si="77">AK53+AL31</f>
        <v>7165.8</v>
      </c>
      <c r="AM53" s="16">
        <f t="shared" ref="AM53" si="78">AL53+AM31</f>
        <v>7165.8</v>
      </c>
      <c r="AN53" s="16">
        <f t="shared" ref="AN53" si="79">AM53+AN31</f>
        <v>7165.8</v>
      </c>
      <c r="AO53" s="16">
        <f t="shared" ref="AO53" si="80">AN53+AO31</f>
        <v>7165.8</v>
      </c>
      <c r="AP53" s="16">
        <f t="shared" ref="AP53" si="81">AO53+AP31</f>
        <v>7165.8</v>
      </c>
      <c r="AQ53" s="16">
        <f t="shared" ref="AQ53" si="82">AP53+AQ31</f>
        <v>7165.8</v>
      </c>
      <c r="AR53" s="16">
        <f t="shared" ref="AR53" si="83">AQ53+AR31</f>
        <v>7165.8</v>
      </c>
      <c r="AS53" s="16">
        <f t="shared" ref="AS53" si="84">AR53+AS31</f>
        <v>7165.8</v>
      </c>
      <c r="AT53" s="16">
        <f t="shared" ref="AT53" si="85">AS53+AT31</f>
        <v>7165.8</v>
      </c>
      <c r="AU53" s="16">
        <f t="shared" ref="AU53" si="86">AT53+AU31</f>
        <v>7165.8</v>
      </c>
      <c r="AV53" s="16">
        <f t="shared" ref="AV53" si="87">AU53+AV31</f>
        <v>7165.8</v>
      </c>
      <c r="AW53" s="16">
        <f t="shared" ref="AW53" si="88">AV53+AW31</f>
        <v>7165.8</v>
      </c>
      <c r="AX53" s="16">
        <f t="shared" ref="AX53" si="89">AW53+AX31</f>
        <v>7165.8</v>
      </c>
      <c r="AY53" s="16">
        <f t="shared" ref="AY53" si="90">AX53+AY31</f>
        <v>7165.8</v>
      </c>
      <c r="AZ53" s="16">
        <f t="shared" ref="AZ53" si="91">AY53+AZ31</f>
        <v>7165.8</v>
      </c>
      <c r="BA53" s="16">
        <f t="shared" ref="BA53" si="92">AZ53+BA31</f>
        <v>7165.8</v>
      </c>
      <c r="BB53" s="16">
        <f t="shared" ref="BB53" si="93">BA53+BB31</f>
        <v>7165.8</v>
      </c>
      <c r="BC53" s="16">
        <f t="shared" ref="BC53" si="94">BB53+BC31</f>
        <v>7165.8</v>
      </c>
      <c r="BD53" s="16">
        <f t="shared" ref="BD53" si="95">BC53+BD31</f>
        <v>7165.8</v>
      </c>
      <c r="BE53" s="16">
        <f t="shared" ref="BE53" si="96">BD53+BE31</f>
        <v>7165.8</v>
      </c>
      <c r="BF53" s="16">
        <f t="shared" ref="BF53" si="97">BE53+BF31</f>
        <v>7165.8</v>
      </c>
      <c r="BG53" s="16">
        <f t="shared" ref="BG53" si="98">BF53+BG31</f>
        <v>7165.8</v>
      </c>
      <c r="BH53" s="16">
        <f t="shared" ref="BH53" si="99">BG53+BH31</f>
        <v>7165.8</v>
      </c>
      <c r="BI53" s="16">
        <f t="shared" ref="BI53" si="100">BH53+BI31</f>
        <v>7165.8</v>
      </c>
      <c r="BJ53" s="16">
        <f t="shared" ref="BJ53" si="101">BI53+BJ31</f>
        <v>7165.8</v>
      </c>
      <c r="BK53" s="16">
        <f t="shared" ref="BK53" si="102">BJ53+BK31</f>
        <v>7165.8</v>
      </c>
      <c r="BL53" s="16">
        <f t="shared" ref="BL53" si="103">BK53+BL31</f>
        <v>7165.8</v>
      </c>
      <c r="BM53" s="16">
        <f t="shared" ref="BM53" si="104">BL53+BM31</f>
        <v>7165.8</v>
      </c>
      <c r="BN53" s="16">
        <f t="shared" ref="BN53" si="105">BM53+BN31</f>
        <v>7165.8</v>
      </c>
      <c r="BO53" s="16">
        <f t="shared" ref="BO53" si="106">BN53+BO31</f>
        <v>7165.8</v>
      </c>
      <c r="BP53" s="16">
        <f t="shared" ref="BP53" si="107">BO53+BP31</f>
        <v>7165.8</v>
      </c>
      <c r="BQ53" s="16">
        <f t="shared" ref="BQ53" si="108">BP53+BQ31</f>
        <v>7165.8</v>
      </c>
      <c r="BR53" s="16">
        <f t="shared" ref="BR53" si="109">BQ53+BR31</f>
        <v>7165.8</v>
      </c>
      <c r="BS53" s="16">
        <f t="shared" ref="BS53" si="110">BR53+BS31</f>
        <v>7165.8</v>
      </c>
    </row>
    <row r="55" spans="1:71" ht="15" thickBot="1" x14ac:dyDescent="0.4">
      <c r="J55" s="52" t="s">
        <v>157</v>
      </c>
      <c r="K55" s="66">
        <f t="shared" ref="K55:AP55" si="111">SUM(K38:K54)</f>
        <v>7165.8</v>
      </c>
      <c r="L55" s="66">
        <f t="shared" si="111"/>
        <v>7165.8</v>
      </c>
      <c r="M55" s="66">
        <f t="shared" si="111"/>
        <v>12329.26</v>
      </c>
      <c r="N55" s="66">
        <f t="shared" si="111"/>
        <v>12329.26</v>
      </c>
      <c r="O55" s="66">
        <f t="shared" si="111"/>
        <v>12910.98</v>
      </c>
      <c r="P55" s="66">
        <f t="shared" si="111"/>
        <v>12910.98</v>
      </c>
      <c r="Q55" s="66">
        <f t="shared" si="111"/>
        <v>114081.03000000001</v>
      </c>
      <c r="R55" s="66">
        <f t="shared" si="111"/>
        <v>114081.03000000001</v>
      </c>
      <c r="S55" s="66">
        <f t="shared" si="111"/>
        <v>114081.03000000001</v>
      </c>
      <c r="T55" s="66">
        <f t="shared" si="111"/>
        <v>114081.03000000001</v>
      </c>
      <c r="U55" s="66">
        <f t="shared" si="111"/>
        <v>114081.03000000001</v>
      </c>
      <c r="V55" s="66">
        <f t="shared" si="111"/>
        <v>114081.03000000001</v>
      </c>
      <c r="W55" s="77">
        <f t="shared" si="111"/>
        <v>114713.05000000002</v>
      </c>
      <c r="X55" s="66">
        <f t="shared" si="111"/>
        <v>114713.05000000002</v>
      </c>
      <c r="Y55" s="66">
        <f t="shared" si="111"/>
        <v>114713.05000000002</v>
      </c>
      <c r="Z55" s="66">
        <f t="shared" si="111"/>
        <v>114713.05000000002</v>
      </c>
      <c r="AA55" s="66">
        <f t="shared" si="111"/>
        <v>114713.05000000002</v>
      </c>
      <c r="AB55" s="66">
        <f t="shared" si="111"/>
        <v>114713.05000000002</v>
      </c>
      <c r="AC55" s="66">
        <f t="shared" si="111"/>
        <v>114713.05000000002</v>
      </c>
      <c r="AD55" s="66">
        <f t="shared" si="111"/>
        <v>114713.05000000002</v>
      </c>
      <c r="AE55" s="66">
        <f t="shared" si="111"/>
        <v>114713.05000000002</v>
      </c>
      <c r="AF55" s="66">
        <f t="shared" si="111"/>
        <v>114713.05000000002</v>
      </c>
      <c r="AG55" s="66">
        <f t="shared" si="111"/>
        <v>116838.92000000001</v>
      </c>
      <c r="AH55" s="66">
        <f t="shared" si="111"/>
        <v>143069.89999999997</v>
      </c>
      <c r="AI55" s="77">
        <f t="shared" si="111"/>
        <v>55063159.859999999</v>
      </c>
      <c r="AJ55" s="66">
        <f t="shared" si="111"/>
        <v>55063159.859999999</v>
      </c>
      <c r="AK55" s="66">
        <f t="shared" si="111"/>
        <v>55063159.859999999</v>
      </c>
      <c r="AL55" s="66">
        <f t="shared" si="111"/>
        <v>55063159.859999999</v>
      </c>
      <c r="AM55" s="66">
        <f t="shared" si="111"/>
        <v>55063159.859999999</v>
      </c>
      <c r="AN55" s="66">
        <f t="shared" si="111"/>
        <v>55063159.859999999</v>
      </c>
      <c r="AO55" s="66">
        <f t="shared" si="111"/>
        <v>55063159.859999999</v>
      </c>
      <c r="AP55" s="66">
        <f t="shared" si="111"/>
        <v>55063159.859999999</v>
      </c>
      <c r="AQ55" s="66">
        <f t="shared" ref="AQ55:BS55" si="112">SUM(AQ38:AQ54)</f>
        <v>55063159.859999999</v>
      </c>
      <c r="AR55" s="66">
        <f t="shared" si="112"/>
        <v>55063159.859999999</v>
      </c>
      <c r="AS55" s="66">
        <f t="shared" si="112"/>
        <v>55063159.859999999</v>
      </c>
      <c r="AT55" s="66">
        <f t="shared" si="112"/>
        <v>55063159.859999999</v>
      </c>
      <c r="AU55" s="66">
        <f t="shared" si="112"/>
        <v>55063159.859999999</v>
      </c>
      <c r="AV55" s="66">
        <f t="shared" si="112"/>
        <v>55063159.859999999</v>
      </c>
      <c r="AW55" s="66">
        <f t="shared" si="112"/>
        <v>55063159.859999999</v>
      </c>
      <c r="AX55" s="66">
        <f t="shared" si="112"/>
        <v>55063159.859999999</v>
      </c>
      <c r="AY55" s="66">
        <f t="shared" si="112"/>
        <v>55063159.859999999</v>
      </c>
      <c r="AZ55" s="66">
        <f t="shared" si="112"/>
        <v>55063159.859999999</v>
      </c>
      <c r="BA55" s="66">
        <f t="shared" si="112"/>
        <v>55063159.859999999</v>
      </c>
      <c r="BB55" s="66">
        <f t="shared" si="112"/>
        <v>55063159.859999999</v>
      </c>
      <c r="BC55" s="66">
        <f t="shared" si="112"/>
        <v>55063159.859999999</v>
      </c>
      <c r="BD55" s="66">
        <f t="shared" si="112"/>
        <v>55063159.859999999</v>
      </c>
      <c r="BE55" s="66">
        <f t="shared" si="112"/>
        <v>55063159.859999999</v>
      </c>
      <c r="BF55" s="66">
        <f t="shared" si="112"/>
        <v>55063159.859999999</v>
      </c>
      <c r="BG55" s="66">
        <f t="shared" si="112"/>
        <v>55063159.859999999</v>
      </c>
      <c r="BH55" s="66">
        <f t="shared" si="112"/>
        <v>55063159.859999999</v>
      </c>
      <c r="BI55" s="66">
        <f t="shared" si="112"/>
        <v>55063159.859999999</v>
      </c>
      <c r="BJ55" s="66">
        <f t="shared" si="112"/>
        <v>55063159.859999999</v>
      </c>
      <c r="BK55" s="66">
        <f t="shared" si="112"/>
        <v>55063159.859999999</v>
      </c>
      <c r="BL55" s="66">
        <f t="shared" si="112"/>
        <v>55063159.859999999</v>
      </c>
      <c r="BM55" s="66">
        <f t="shared" si="112"/>
        <v>55063159.859999999</v>
      </c>
      <c r="BN55" s="66">
        <f t="shared" si="112"/>
        <v>55063159.859999999</v>
      </c>
      <c r="BO55" s="66">
        <f t="shared" si="112"/>
        <v>55063159.859999999</v>
      </c>
      <c r="BP55" s="66">
        <f t="shared" si="112"/>
        <v>55063159.859999999</v>
      </c>
      <c r="BQ55" s="66">
        <f t="shared" si="112"/>
        <v>55063159.859999999</v>
      </c>
      <c r="BR55" s="66">
        <f t="shared" si="112"/>
        <v>55063159.859999999</v>
      </c>
      <c r="BS55" s="66">
        <f t="shared" si="112"/>
        <v>55063159.859999999</v>
      </c>
    </row>
    <row r="56" spans="1:71" ht="15" thickTop="1" x14ac:dyDescent="0.35"/>
    <row r="59" spans="1:71" x14ac:dyDescent="0.35">
      <c r="A59" s="56" t="s">
        <v>164</v>
      </c>
      <c r="B59" s="56" t="s">
        <v>134</v>
      </c>
      <c r="C59" s="56" t="s">
        <v>135</v>
      </c>
      <c r="D59" s="56" t="s">
        <v>136</v>
      </c>
      <c r="E59" s="56">
        <v>300</v>
      </c>
      <c r="F59" s="56" t="s">
        <v>137</v>
      </c>
      <c r="G59" s="56" t="s">
        <v>418</v>
      </c>
      <c r="H59" s="56" t="s">
        <v>139</v>
      </c>
      <c r="I59" s="56" t="s">
        <v>140</v>
      </c>
      <c r="J59" s="56" t="s">
        <v>141</v>
      </c>
      <c r="K59" s="67" t="s">
        <v>158</v>
      </c>
      <c r="L59" s="59">
        <v>202401</v>
      </c>
      <c r="M59" s="59">
        <v>202402</v>
      </c>
      <c r="N59" s="59">
        <v>202403</v>
      </c>
      <c r="O59" s="59">
        <v>202404</v>
      </c>
      <c r="P59" s="59">
        <v>202405</v>
      </c>
      <c r="Q59" s="59">
        <v>202406</v>
      </c>
      <c r="R59" s="59">
        <v>202407</v>
      </c>
      <c r="S59" s="59">
        <v>202408</v>
      </c>
      <c r="T59" s="59">
        <v>202409</v>
      </c>
      <c r="U59" s="59">
        <v>202410</v>
      </c>
      <c r="V59" s="59">
        <v>202411</v>
      </c>
      <c r="W59" s="59">
        <v>202412</v>
      </c>
      <c r="X59" s="59">
        <v>202501</v>
      </c>
      <c r="Y59" s="59">
        <v>202502</v>
      </c>
      <c r="Z59" s="59">
        <v>202503</v>
      </c>
      <c r="AA59" s="59">
        <v>202504</v>
      </c>
      <c r="AB59" s="59">
        <v>202505</v>
      </c>
      <c r="AC59" s="59">
        <v>202506</v>
      </c>
      <c r="AD59" s="59">
        <v>202507</v>
      </c>
      <c r="AE59" s="59">
        <v>202508</v>
      </c>
      <c r="AF59" s="59">
        <v>202509</v>
      </c>
      <c r="AG59" s="59">
        <v>202510</v>
      </c>
      <c r="AH59" s="59">
        <v>202511</v>
      </c>
      <c r="AI59" s="59">
        <v>202512</v>
      </c>
      <c r="AJ59" s="59">
        <v>202601</v>
      </c>
      <c r="AK59" s="59">
        <v>202602</v>
      </c>
      <c r="AL59" s="59">
        <v>202603</v>
      </c>
      <c r="AM59" s="59">
        <v>202604</v>
      </c>
      <c r="AN59" s="59">
        <v>202605</v>
      </c>
      <c r="AO59" s="59">
        <v>202606</v>
      </c>
      <c r="AP59" s="59">
        <v>202607</v>
      </c>
      <c r="AQ59" s="59">
        <v>202608</v>
      </c>
      <c r="AR59" s="59">
        <v>202609</v>
      </c>
      <c r="AS59" s="59">
        <v>202610</v>
      </c>
      <c r="AT59" s="59">
        <v>202611</v>
      </c>
      <c r="AU59" s="59">
        <v>202612</v>
      </c>
      <c r="AV59" s="59">
        <v>202701</v>
      </c>
      <c r="AW59" s="59">
        <v>202702</v>
      </c>
      <c r="AX59" s="59">
        <v>202703</v>
      </c>
      <c r="AY59" s="59">
        <v>202704</v>
      </c>
      <c r="AZ59" s="59">
        <v>202705</v>
      </c>
      <c r="BA59" s="59">
        <v>202706</v>
      </c>
      <c r="BB59" s="59">
        <v>202707</v>
      </c>
      <c r="BC59" s="59">
        <v>202708</v>
      </c>
      <c r="BD59" s="59">
        <v>202709</v>
      </c>
      <c r="BE59" s="59">
        <v>202710</v>
      </c>
      <c r="BF59" s="59">
        <v>202711</v>
      </c>
      <c r="BG59" s="59">
        <v>202712</v>
      </c>
      <c r="BH59" s="59">
        <v>202801</v>
      </c>
      <c r="BI59" s="59">
        <v>202802</v>
      </c>
      <c r="BJ59" s="59">
        <v>202803</v>
      </c>
      <c r="BK59" s="59">
        <v>202804</v>
      </c>
      <c r="BL59" s="59">
        <v>202805</v>
      </c>
      <c r="BM59" s="59">
        <v>202806</v>
      </c>
      <c r="BN59" s="59">
        <v>202807</v>
      </c>
      <c r="BO59" s="59">
        <v>202808</v>
      </c>
      <c r="BP59" s="59">
        <v>202809</v>
      </c>
      <c r="BQ59" s="59">
        <v>202810</v>
      </c>
      <c r="BR59" s="59">
        <v>202811</v>
      </c>
      <c r="BS59" s="59">
        <v>202812</v>
      </c>
    </row>
    <row r="60" spans="1:71" x14ac:dyDescent="0.35">
      <c r="A60" s="15" t="str">
        <f t="shared" ref="A60:J60" si="113">A38</f>
        <v>Standard Close</v>
      </c>
      <c r="B60" s="15" t="str">
        <f t="shared" si="113"/>
        <v>A2841919</v>
      </c>
      <c r="C60" s="15" t="str">
        <f t="shared" si="113"/>
        <v>Base Rates</v>
      </c>
      <c r="D60" s="15" t="str">
        <f t="shared" si="113"/>
        <v/>
      </c>
      <c r="E60" s="15" t="str">
        <f t="shared" si="113"/>
        <v>T</v>
      </c>
      <c r="F60" s="15" t="str">
        <f t="shared" si="113"/>
        <v>NEW-08126</v>
      </c>
      <c r="G60" s="15" t="str">
        <f t="shared" si="113"/>
        <v>open</v>
      </c>
      <c r="H60" s="15" t="str">
        <f t="shared" si="113"/>
        <v>Electric Transmission Plant</v>
      </c>
      <c r="I60" s="15" t="str">
        <f t="shared" si="113"/>
        <v>Transmission Lines</v>
      </c>
      <c r="J60" s="15" t="str">
        <f t="shared" si="113"/>
        <v>230 KV TRANS LINES</v>
      </c>
      <c r="K60" s="16">
        <f>SUM($K38:K38)/13</f>
        <v>0</v>
      </c>
      <c r="L60" s="16">
        <f>SUM($K38:L38)/13</f>
        <v>0</v>
      </c>
      <c r="M60" s="16">
        <f>SUM($K38:M38)/13</f>
        <v>0</v>
      </c>
      <c r="N60" s="16">
        <f>SUM($K38:N38)/13</f>
        <v>0</v>
      </c>
      <c r="O60" s="16">
        <f>SUM($K38:O38)/13</f>
        <v>0</v>
      </c>
      <c r="P60" s="16">
        <f>SUM($K38:P38)/13</f>
        <v>0</v>
      </c>
      <c r="Q60" s="16">
        <f>SUM($K38:Q38)/13</f>
        <v>7782.3115384615385</v>
      </c>
      <c r="R60" s="16">
        <f>SUM($K38:R38)/13</f>
        <v>15564.623076923077</v>
      </c>
      <c r="S60" s="16">
        <f>SUM($K38:S38)/13</f>
        <v>23346.934615384616</v>
      </c>
      <c r="T60" s="16">
        <f>SUM($K38:T38)/13</f>
        <v>31129.246153846154</v>
      </c>
      <c r="U60" s="16">
        <f>SUM($K38:U38)/13</f>
        <v>38911.557692307695</v>
      </c>
      <c r="V60" s="16">
        <f>SUM($K38:V38)/13</f>
        <v>46693.869230769233</v>
      </c>
      <c r="W60" s="16">
        <f t="shared" ref="W60:W75" si="114">SUM(K38:W38)/13</f>
        <v>54476.180769230778</v>
      </c>
      <c r="X60" s="16">
        <f t="shared" ref="X60:X75" si="115">SUM(L38:X38)/13</f>
        <v>62258.492307692315</v>
      </c>
      <c r="Y60" s="16">
        <f t="shared" ref="Y60:Y75" si="116">SUM(M38:Y38)/13</f>
        <v>70040.803846153867</v>
      </c>
      <c r="Z60" s="16">
        <f t="shared" ref="Z60:Z75" si="117">SUM(N38:Z38)/13</f>
        <v>77823.115384615405</v>
      </c>
      <c r="AA60" s="16">
        <f t="shared" ref="AA60:AA75" si="118">SUM(O38:AA38)/13</f>
        <v>85605.426923076942</v>
      </c>
      <c r="AB60" s="16">
        <f t="shared" ref="AB60:AB75" si="119">SUM(P38:AB38)/13</f>
        <v>93387.73846153848</v>
      </c>
      <c r="AC60" s="16">
        <f t="shared" ref="AC60:AC75" si="120">SUM(Q38:AC38)/13</f>
        <v>101170.05000000003</v>
      </c>
      <c r="AD60" s="16">
        <f t="shared" ref="AD60:AD75" si="121">SUM(R38:AD38)/13</f>
        <v>101170.05000000003</v>
      </c>
      <c r="AE60" s="16">
        <f t="shared" ref="AE60:AE75" si="122">SUM(S38:AE38)/13</f>
        <v>101170.05000000003</v>
      </c>
      <c r="AF60" s="16">
        <f t="shared" ref="AF60:AF75" si="123">SUM(T38:AF38)/13</f>
        <v>101170.05000000003</v>
      </c>
      <c r="AG60" s="16">
        <f t="shared" ref="AG60:AG75" si="124">SUM(U38:AG38)/13</f>
        <v>101170.05000000003</v>
      </c>
      <c r="AH60" s="16">
        <f t="shared" ref="AH60:AH75" si="125">SUM(V38:AH38)/13</f>
        <v>101170.05000000003</v>
      </c>
      <c r="AI60" s="16">
        <f t="shared" ref="AI60:AI75" si="126">SUM(W38:AI38)/13</f>
        <v>101170.05000000003</v>
      </c>
      <c r="AJ60" s="16">
        <f t="shared" ref="AJ60:AJ75" si="127">SUM(X38:AJ38)/13</f>
        <v>101170.05000000003</v>
      </c>
      <c r="AK60" s="16">
        <f t="shared" ref="AK60:AK75" si="128">SUM(Y38:AK38)/13</f>
        <v>101170.05000000003</v>
      </c>
      <c r="AL60" s="16">
        <f t="shared" ref="AL60:AL75" si="129">SUM(Z38:AL38)/13</f>
        <v>101170.05000000003</v>
      </c>
      <c r="AM60" s="16">
        <f t="shared" ref="AM60:AM75" si="130">SUM(AA38:AM38)/13</f>
        <v>101170.05000000003</v>
      </c>
      <c r="AN60" s="16">
        <f t="shared" ref="AN60:AN75" si="131">SUM(AB38:AN38)/13</f>
        <v>101170.05000000003</v>
      </c>
      <c r="AO60" s="16">
        <f t="shared" ref="AO60:AO75" si="132">SUM(AC38:AO38)/13</f>
        <v>101170.05000000003</v>
      </c>
      <c r="AP60" s="16">
        <f t="shared" ref="AP60:AP75" si="133">SUM(AD38:AP38)/13</f>
        <v>101170.05000000003</v>
      </c>
      <c r="AQ60" s="16">
        <f t="shared" ref="AQ60:AQ75" si="134">SUM(AE38:AQ38)/13</f>
        <v>101170.05000000003</v>
      </c>
      <c r="AR60" s="16">
        <f t="shared" ref="AR60:AR75" si="135">SUM(AF38:AR38)/13</f>
        <v>101170.05000000003</v>
      </c>
      <c r="AS60" s="16">
        <f t="shared" ref="AS60:AS75" si="136">SUM(AG38:AS38)/13</f>
        <v>101170.05000000003</v>
      </c>
      <c r="AT60" s="16">
        <f t="shared" ref="AT60:AT75" si="137">SUM(AH38:AT38)/13</f>
        <v>101170.05000000003</v>
      </c>
      <c r="AU60" s="16">
        <f t="shared" ref="AU60:AU75" si="138">SUM(AI38:AU38)/13</f>
        <v>101170.05000000003</v>
      </c>
      <c r="AV60" s="16">
        <f t="shared" ref="AV60:AV75" si="139">SUM(AJ38:AV38)/13</f>
        <v>101170.05000000003</v>
      </c>
      <c r="AW60" s="16">
        <f t="shared" ref="AW60:AW75" si="140">SUM(AK38:AW38)/13</f>
        <v>101170.05000000003</v>
      </c>
      <c r="AX60" s="16">
        <f t="shared" ref="AX60:AX75" si="141">SUM(AL38:AX38)/13</f>
        <v>101170.05000000003</v>
      </c>
      <c r="AY60" s="16">
        <f t="shared" ref="AY60:AY75" si="142">SUM(AM38:AY38)/13</f>
        <v>101170.05000000003</v>
      </c>
      <c r="AZ60" s="16">
        <f t="shared" ref="AZ60:AZ75" si="143">SUM(AN38:AZ38)/13</f>
        <v>101170.05000000003</v>
      </c>
      <c r="BA60" s="16">
        <f t="shared" ref="BA60:BA75" si="144">SUM(AO38:BA38)/13</f>
        <v>101170.05000000003</v>
      </c>
      <c r="BB60" s="16">
        <f t="shared" ref="BB60:BB75" si="145">SUM(AP38:BB38)/13</f>
        <v>101170.05000000003</v>
      </c>
      <c r="BC60" s="16">
        <f t="shared" ref="BC60:BC75" si="146">SUM(AQ38:BC38)/13</f>
        <v>101170.05000000003</v>
      </c>
      <c r="BD60" s="16">
        <f t="shared" ref="BD60:BD75" si="147">SUM(AR38:BD38)/13</f>
        <v>101170.05000000003</v>
      </c>
      <c r="BE60" s="16">
        <f t="shared" ref="BE60:BE75" si="148">SUM(AS38:BE38)/13</f>
        <v>101170.05000000003</v>
      </c>
      <c r="BF60" s="16">
        <f t="shared" ref="BF60:BF75" si="149">SUM(AT38:BF38)/13</f>
        <v>101170.05000000003</v>
      </c>
      <c r="BG60" s="16">
        <f t="shared" ref="BG60:BG75" si="150">SUM(AU38:BG38)/13</f>
        <v>101170.05000000003</v>
      </c>
      <c r="BH60" s="16">
        <f t="shared" ref="BH60:BH75" si="151">SUM(AV38:BH38)/13</f>
        <v>101170.05000000003</v>
      </c>
      <c r="BI60" s="16">
        <f t="shared" ref="BI60:BI75" si="152">SUM(AW38:BI38)/13</f>
        <v>101170.05000000003</v>
      </c>
      <c r="BJ60" s="16">
        <f t="shared" ref="BJ60:BJ75" si="153">SUM(AX38:BJ38)/13</f>
        <v>101170.05000000003</v>
      </c>
      <c r="BK60" s="16">
        <f t="shared" ref="BK60:BK75" si="154">SUM(AY38:BK38)/13</f>
        <v>101170.05000000003</v>
      </c>
      <c r="BL60" s="16">
        <f t="shared" ref="BL60:BL75" si="155">SUM(AZ38:BL38)/13</f>
        <v>101170.05000000003</v>
      </c>
      <c r="BM60" s="16">
        <f t="shared" ref="BM60:BM75" si="156">SUM(BA38:BM38)/13</f>
        <v>101170.05000000003</v>
      </c>
      <c r="BN60" s="16">
        <f t="shared" ref="BN60:BN75" si="157">SUM(BB38:BN38)/13</f>
        <v>101170.05000000003</v>
      </c>
      <c r="BO60" s="16">
        <f t="shared" ref="BO60:BO75" si="158">SUM(BC38:BO38)/13</f>
        <v>101170.05000000003</v>
      </c>
      <c r="BP60" s="16">
        <f t="shared" ref="BP60:BP75" si="159">SUM(BD38:BP38)/13</f>
        <v>101170.05000000003</v>
      </c>
      <c r="BQ60" s="16">
        <f t="shared" ref="BQ60:BQ75" si="160">SUM(BE38:BQ38)/13</f>
        <v>101170.05000000003</v>
      </c>
      <c r="BR60" s="16">
        <f t="shared" ref="BR60:BR75" si="161">SUM(BF38:BR38)/13</f>
        <v>101170.05000000003</v>
      </c>
      <c r="BS60" s="16">
        <f t="shared" ref="BS60:BS75" si="162">SUM(BG38:BS38)/13</f>
        <v>101170.05000000003</v>
      </c>
    </row>
    <row r="61" spans="1:71" x14ac:dyDescent="0.35">
      <c r="A61" s="15" t="str">
        <f t="shared" ref="A61:J61" si="163">A39</f>
        <v>Standard Close</v>
      </c>
      <c r="B61" s="15" t="str">
        <f t="shared" si="163"/>
        <v>A2875279</v>
      </c>
      <c r="C61" s="15" t="str">
        <f t="shared" si="163"/>
        <v>Base Rates</v>
      </c>
      <c r="D61" s="15" t="str">
        <f t="shared" si="163"/>
        <v/>
      </c>
      <c r="E61" s="15">
        <f t="shared" si="163"/>
        <v>39700</v>
      </c>
      <c r="F61" s="15" t="str">
        <f t="shared" si="163"/>
        <v>NEW-08126</v>
      </c>
      <c r="G61" s="15" t="str">
        <f t="shared" si="163"/>
        <v>open</v>
      </c>
      <c r="H61" s="15" t="str">
        <f t="shared" si="163"/>
        <v>Electric General Plant</v>
      </c>
      <c r="I61" s="15" t="str">
        <f t="shared" si="163"/>
        <v>Other Structures</v>
      </c>
      <c r="J61" s="15" t="str">
        <f t="shared" si="163"/>
        <v>Undefined Area WorkMan - CS</v>
      </c>
      <c r="K61" s="16">
        <f>SUM($K39:K39)/13</f>
        <v>0</v>
      </c>
      <c r="L61" s="16">
        <f>SUM($K39:L39)/13</f>
        <v>0</v>
      </c>
      <c r="M61" s="16">
        <f>SUM($K39:M39)/13</f>
        <v>0</v>
      </c>
      <c r="N61" s="16">
        <f>SUM($K39:N39)/13</f>
        <v>0</v>
      </c>
      <c r="O61" s="16">
        <f>SUM($K39:O39)/13</f>
        <v>0</v>
      </c>
      <c r="P61" s="16">
        <f>SUM($K39:P39)/13</f>
        <v>0</v>
      </c>
      <c r="Q61" s="16">
        <f>SUM($K39:Q39)/13</f>
        <v>0</v>
      </c>
      <c r="R61" s="16">
        <f>SUM($K39:R39)/13</f>
        <v>0</v>
      </c>
      <c r="S61" s="16">
        <f>SUM($K39:S39)/13</f>
        <v>0</v>
      </c>
      <c r="T61" s="16">
        <f>SUM($K39:T39)/13</f>
        <v>0</v>
      </c>
      <c r="U61" s="16">
        <f>SUM($K39:U39)/13</f>
        <v>0</v>
      </c>
      <c r="V61" s="16">
        <f>SUM($K39:V39)/13</f>
        <v>0</v>
      </c>
      <c r="W61" s="16">
        <f t="shared" si="114"/>
        <v>0</v>
      </c>
      <c r="X61" s="16">
        <f t="shared" si="115"/>
        <v>0</v>
      </c>
      <c r="Y61" s="16">
        <f t="shared" si="116"/>
        <v>0</v>
      </c>
      <c r="Z61" s="16">
        <f t="shared" si="117"/>
        <v>0</v>
      </c>
      <c r="AA61" s="16">
        <f t="shared" si="118"/>
        <v>0</v>
      </c>
      <c r="AB61" s="16">
        <f t="shared" si="119"/>
        <v>0</v>
      </c>
      <c r="AC61" s="16">
        <f t="shared" si="120"/>
        <v>0</v>
      </c>
      <c r="AD61" s="16">
        <f t="shared" si="121"/>
        <v>0</v>
      </c>
      <c r="AE61" s="16">
        <f t="shared" si="122"/>
        <v>0</v>
      </c>
      <c r="AF61" s="16">
        <f t="shared" si="123"/>
        <v>0</v>
      </c>
      <c r="AG61" s="16">
        <f t="shared" si="124"/>
        <v>0</v>
      </c>
      <c r="AH61" s="16">
        <f t="shared" si="125"/>
        <v>2017.7676923076917</v>
      </c>
      <c r="AI61" s="16">
        <f t="shared" si="126"/>
        <v>4035.5353846153835</v>
      </c>
      <c r="AJ61" s="16">
        <f t="shared" si="127"/>
        <v>6053.3030769230745</v>
      </c>
      <c r="AK61" s="16">
        <f t="shared" si="128"/>
        <v>8071.0707692307669</v>
      </c>
      <c r="AL61" s="16">
        <f t="shared" si="129"/>
        <v>10088.838461538458</v>
      </c>
      <c r="AM61" s="16">
        <f t="shared" si="130"/>
        <v>12106.606153846149</v>
      </c>
      <c r="AN61" s="16">
        <f t="shared" si="131"/>
        <v>14124.373846153841</v>
      </c>
      <c r="AO61" s="16">
        <f t="shared" si="132"/>
        <v>16142.141538461532</v>
      </c>
      <c r="AP61" s="16">
        <f t="shared" si="133"/>
        <v>18159.909230769223</v>
      </c>
      <c r="AQ61" s="16">
        <f t="shared" si="134"/>
        <v>20177.676923076913</v>
      </c>
      <c r="AR61" s="16">
        <f t="shared" si="135"/>
        <v>22195.444615384604</v>
      </c>
      <c r="AS61" s="16">
        <f t="shared" si="136"/>
        <v>24213.212307692294</v>
      </c>
      <c r="AT61" s="16">
        <f t="shared" si="137"/>
        <v>26230.979999999985</v>
      </c>
      <c r="AU61" s="16">
        <f t="shared" si="138"/>
        <v>26230.979999999985</v>
      </c>
      <c r="AV61" s="16">
        <f t="shared" si="139"/>
        <v>26230.979999999985</v>
      </c>
      <c r="AW61" s="16">
        <f t="shared" si="140"/>
        <v>26230.979999999985</v>
      </c>
      <c r="AX61" s="16">
        <f t="shared" si="141"/>
        <v>26230.979999999985</v>
      </c>
      <c r="AY61" s="16">
        <f t="shared" si="142"/>
        <v>26230.979999999985</v>
      </c>
      <c r="AZ61" s="16">
        <f t="shared" si="143"/>
        <v>26230.979999999985</v>
      </c>
      <c r="BA61" s="16">
        <f t="shared" si="144"/>
        <v>26230.979999999985</v>
      </c>
      <c r="BB61" s="16">
        <f t="shared" si="145"/>
        <v>26230.979999999985</v>
      </c>
      <c r="BC61" s="16">
        <f t="shared" si="146"/>
        <v>26230.979999999985</v>
      </c>
      <c r="BD61" s="16">
        <f t="shared" si="147"/>
        <v>26230.979999999985</v>
      </c>
      <c r="BE61" s="16">
        <f t="shared" si="148"/>
        <v>26230.979999999985</v>
      </c>
      <c r="BF61" s="16">
        <f t="shared" si="149"/>
        <v>26230.979999999985</v>
      </c>
      <c r="BG61" s="16">
        <f t="shared" si="150"/>
        <v>26230.979999999985</v>
      </c>
      <c r="BH61" s="16">
        <f t="shared" si="151"/>
        <v>26230.979999999985</v>
      </c>
      <c r="BI61" s="16">
        <f t="shared" si="152"/>
        <v>26230.979999999985</v>
      </c>
      <c r="BJ61" s="16">
        <f t="shared" si="153"/>
        <v>26230.979999999985</v>
      </c>
      <c r="BK61" s="16">
        <f t="shared" si="154"/>
        <v>26230.979999999985</v>
      </c>
      <c r="BL61" s="16">
        <f t="shared" si="155"/>
        <v>26230.979999999985</v>
      </c>
      <c r="BM61" s="16">
        <f t="shared" si="156"/>
        <v>26230.979999999985</v>
      </c>
      <c r="BN61" s="16">
        <f t="shared" si="157"/>
        <v>26230.979999999985</v>
      </c>
      <c r="BO61" s="16">
        <f t="shared" si="158"/>
        <v>26230.979999999985</v>
      </c>
      <c r="BP61" s="16">
        <f t="shared" si="159"/>
        <v>26230.979999999985</v>
      </c>
      <c r="BQ61" s="16">
        <f t="shared" si="160"/>
        <v>26230.979999999985</v>
      </c>
      <c r="BR61" s="16">
        <f t="shared" si="161"/>
        <v>26230.979999999985</v>
      </c>
      <c r="BS61" s="16">
        <f t="shared" si="162"/>
        <v>26230.979999999985</v>
      </c>
    </row>
    <row r="62" spans="1:71" x14ac:dyDescent="0.35">
      <c r="A62" s="15" t="str">
        <f t="shared" ref="A62:J62" si="164">A40</f>
        <v>Standard Close</v>
      </c>
      <c r="B62" s="15" t="str">
        <f t="shared" si="164"/>
        <v>A2875287</v>
      </c>
      <c r="C62" s="15" t="str">
        <f t="shared" si="164"/>
        <v>Base Rates</v>
      </c>
      <c r="D62" s="15" t="str">
        <f t="shared" si="164"/>
        <v/>
      </c>
      <c r="E62" s="15" t="str">
        <f t="shared" si="164"/>
        <v>T</v>
      </c>
      <c r="F62" s="15" t="str">
        <f t="shared" si="164"/>
        <v>NEW-08126</v>
      </c>
      <c r="G62" s="15" t="str">
        <f t="shared" si="164"/>
        <v>open</v>
      </c>
      <c r="H62" s="15" t="str">
        <f t="shared" si="164"/>
        <v>Electric Transmission Plant</v>
      </c>
      <c r="I62" s="15" t="str">
        <f t="shared" si="164"/>
        <v>Transmission Lines</v>
      </c>
      <c r="J62" s="15" t="str">
        <f t="shared" si="164"/>
        <v>230 KV TRANS LINES</v>
      </c>
      <c r="K62" s="16">
        <f>SUM($K40:K40)/13</f>
        <v>0</v>
      </c>
      <c r="L62" s="16">
        <f>SUM($K40:L40)/13</f>
        <v>0</v>
      </c>
      <c r="M62" s="16">
        <f>SUM($K40:M40)/13</f>
        <v>397.18923076923079</v>
      </c>
      <c r="N62" s="16">
        <f>SUM($K40:N40)/13</f>
        <v>794.37846153846158</v>
      </c>
      <c r="O62" s="16">
        <f>SUM($K40:O40)/13</f>
        <v>1191.5676923076924</v>
      </c>
      <c r="P62" s="16">
        <f>SUM($K40:P40)/13</f>
        <v>1588.7569230769232</v>
      </c>
      <c r="Q62" s="16">
        <f>SUM($K40:Q40)/13</f>
        <v>1985.9461538461537</v>
      </c>
      <c r="R62" s="16">
        <f>SUM($K40:R40)/13</f>
        <v>2383.1353846153843</v>
      </c>
      <c r="S62" s="16">
        <f>SUM($K40:S40)/13</f>
        <v>2780.3246153846153</v>
      </c>
      <c r="T62" s="16">
        <f>SUM($K40:T40)/13</f>
        <v>3177.5138461538463</v>
      </c>
      <c r="U62" s="16">
        <f>SUM($K40:U40)/13</f>
        <v>3574.7030769230769</v>
      </c>
      <c r="V62" s="16">
        <f>SUM($K40:V40)/13</f>
        <v>3971.8923076923074</v>
      </c>
      <c r="W62" s="16">
        <f t="shared" si="114"/>
        <v>4369.081538461538</v>
      </c>
      <c r="X62" s="16">
        <f t="shared" si="115"/>
        <v>4766.2707692307686</v>
      </c>
      <c r="Y62" s="16">
        <f t="shared" si="116"/>
        <v>5163.46</v>
      </c>
      <c r="Z62" s="16">
        <f t="shared" si="117"/>
        <v>5163.46</v>
      </c>
      <c r="AA62" s="16">
        <f t="shared" si="118"/>
        <v>5163.46</v>
      </c>
      <c r="AB62" s="16">
        <f t="shared" si="119"/>
        <v>5163.46</v>
      </c>
      <c r="AC62" s="16">
        <f t="shared" si="120"/>
        <v>5163.46</v>
      </c>
      <c r="AD62" s="16">
        <f t="shared" si="121"/>
        <v>5163.46</v>
      </c>
      <c r="AE62" s="16">
        <f t="shared" si="122"/>
        <v>5163.46</v>
      </c>
      <c r="AF62" s="16">
        <f t="shared" si="123"/>
        <v>5163.46</v>
      </c>
      <c r="AG62" s="16">
        <f t="shared" si="124"/>
        <v>5163.46</v>
      </c>
      <c r="AH62" s="16">
        <f t="shared" si="125"/>
        <v>5163.46</v>
      </c>
      <c r="AI62" s="16">
        <f t="shared" si="126"/>
        <v>5163.46</v>
      </c>
      <c r="AJ62" s="16">
        <f t="shared" si="127"/>
        <v>5163.46</v>
      </c>
      <c r="AK62" s="16">
        <f t="shared" si="128"/>
        <v>5163.46</v>
      </c>
      <c r="AL62" s="16">
        <f t="shared" si="129"/>
        <v>5163.46</v>
      </c>
      <c r="AM62" s="16">
        <f t="shared" si="130"/>
        <v>5163.46</v>
      </c>
      <c r="AN62" s="16">
        <f t="shared" si="131"/>
        <v>5163.46</v>
      </c>
      <c r="AO62" s="16">
        <f t="shared" si="132"/>
        <v>5163.46</v>
      </c>
      <c r="AP62" s="16">
        <f t="shared" si="133"/>
        <v>5163.46</v>
      </c>
      <c r="AQ62" s="16">
        <f t="shared" si="134"/>
        <v>5163.46</v>
      </c>
      <c r="AR62" s="16">
        <f t="shared" si="135"/>
        <v>5163.46</v>
      </c>
      <c r="AS62" s="16">
        <f t="shared" si="136"/>
        <v>5163.46</v>
      </c>
      <c r="AT62" s="16">
        <f t="shared" si="137"/>
        <v>5163.46</v>
      </c>
      <c r="AU62" s="16">
        <f t="shared" si="138"/>
        <v>5163.46</v>
      </c>
      <c r="AV62" s="16">
        <f t="shared" si="139"/>
        <v>5163.46</v>
      </c>
      <c r="AW62" s="16">
        <f t="shared" si="140"/>
        <v>5163.46</v>
      </c>
      <c r="AX62" s="16">
        <f t="shared" si="141"/>
        <v>5163.46</v>
      </c>
      <c r="AY62" s="16">
        <f t="shared" si="142"/>
        <v>5163.46</v>
      </c>
      <c r="AZ62" s="16">
        <f t="shared" si="143"/>
        <v>5163.46</v>
      </c>
      <c r="BA62" s="16">
        <f t="shared" si="144"/>
        <v>5163.46</v>
      </c>
      <c r="BB62" s="16">
        <f t="shared" si="145"/>
        <v>5163.46</v>
      </c>
      <c r="BC62" s="16">
        <f t="shared" si="146"/>
        <v>5163.46</v>
      </c>
      <c r="BD62" s="16">
        <f t="shared" si="147"/>
        <v>5163.46</v>
      </c>
      <c r="BE62" s="16">
        <f t="shared" si="148"/>
        <v>5163.46</v>
      </c>
      <c r="BF62" s="16">
        <f t="shared" si="149"/>
        <v>5163.46</v>
      </c>
      <c r="BG62" s="16">
        <f t="shared" si="150"/>
        <v>5163.46</v>
      </c>
      <c r="BH62" s="16">
        <f t="shared" si="151"/>
        <v>5163.46</v>
      </c>
      <c r="BI62" s="16">
        <f t="shared" si="152"/>
        <v>5163.46</v>
      </c>
      <c r="BJ62" s="16">
        <f t="shared" si="153"/>
        <v>5163.46</v>
      </c>
      <c r="BK62" s="16">
        <f t="shared" si="154"/>
        <v>5163.46</v>
      </c>
      <c r="BL62" s="16">
        <f t="shared" si="155"/>
        <v>5163.46</v>
      </c>
      <c r="BM62" s="16">
        <f t="shared" si="156"/>
        <v>5163.46</v>
      </c>
      <c r="BN62" s="16">
        <f t="shared" si="157"/>
        <v>5163.46</v>
      </c>
      <c r="BO62" s="16">
        <f t="shared" si="158"/>
        <v>5163.46</v>
      </c>
      <c r="BP62" s="16">
        <f t="shared" si="159"/>
        <v>5163.46</v>
      </c>
      <c r="BQ62" s="16">
        <f t="shared" si="160"/>
        <v>5163.46</v>
      </c>
      <c r="BR62" s="16">
        <f t="shared" si="161"/>
        <v>5163.46</v>
      </c>
      <c r="BS62" s="16">
        <f t="shared" si="162"/>
        <v>5163.46</v>
      </c>
    </row>
    <row r="63" spans="1:71" x14ac:dyDescent="0.35">
      <c r="A63" s="15" t="str">
        <f t="shared" ref="A63:J63" si="165">A41</f>
        <v>Standard Close</v>
      </c>
      <c r="B63" s="15" t="str">
        <f t="shared" si="165"/>
        <v>A2875291</v>
      </c>
      <c r="C63" s="15" t="str">
        <f t="shared" si="165"/>
        <v>Base Rates</v>
      </c>
      <c r="D63" s="15" t="str">
        <f t="shared" si="165"/>
        <v/>
      </c>
      <c r="E63" s="15" t="str">
        <f t="shared" si="165"/>
        <v>T</v>
      </c>
      <c r="F63" s="15" t="str">
        <f t="shared" si="165"/>
        <v>NEW-08126</v>
      </c>
      <c r="G63" s="15" t="str">
        <f t="shared" si="165"/>
        <v>open</v>
      </c>
      <c r="H63" s="15" t="str">
        <f t="shared" si="165"/>
        <v>Electric Transmission Plant</v>
      </c>
      <c r="I63" s="15" t="str">
        <f t="shared" si="165"/>
        <v>Transmission Lines</v>
      </c>
      <c r="J63" s="15" t="str">
        <f t="shared" si="165"/>
        <v>230 KV TRANS LINES</v>
      </c>
      <c r="K63" s="16">
        <f>SUM($K41:K41)/13</f>
        <v>0</v>
      </c>
      <c r="L63" s="16">
        <f>SUM($K41:L41)/13</f>
        <v>0</v>
      </c>
      <c r="M63" s="16">
        <f>SUM($K41:M41)/13</f>
        <v>0</v>
      </c>
      <c r="N63" s="16">
        <f>SUM($K41:N41)/13</f>
        <v>0</v>
      </c>
      <c r="O63" s="16">
        <f>SUM($K41:O41)/13</f>
        <v>0</v>
      </c>
      <c r="P63" s="16">
        <f>SUM($K41:P41)/13</f>
        <v>0</v>
      </c>
      <c r="Q63" s="16">
        <f>SUM($K41:Q41)/13</f>
        <v>0</v>
      </c>
      <c r="R63" s="16">
        <f>SUM($K41:R41)/13</f>
        <v>0</v>
      </c>
      <c r="S63" s="16">
        <f>SUM($K41:S41)/13</f>
        <v>0</v>
      </c>
      <c r="T63" s="16">
        <f>SUM($K41:T41)/13</f>
        <v>0</v>
      </c>
      <c r="U63" s="16">
        <f>SUM($K41:U41)/13</f>
        <v>0</v>
      </c>
      <c r="V63" s="16">
        <f>SUM($K41:V41)/13</f>
        <v>0</v>
      </c>
      <c r="W63" s="16">
        <f t="shared" si="114"/>
        <v>48.616923076923086</v>
      </c>
      <c r="X63" s="16">
        <f t="shared" si="115"/>
        <v>97.233846153846173</v>
      </c>
      <c r="Y63" s="16">
        <f t="shared" si="116"/>
        <v>145.85076923076926</v>
      </c>
      <c r="Z63" s="16">
        <f t="shared" si="117"/>
        <v>194.46769230769235</v>
      </c>
      <c r="AA63" s="16">
        <f t="shared" si="118"/>
        <v>243.0846153846154</v>
      </c>
      <c r="AB63" s="16">
        <f t="shared" si="119"/>
        <v>291.70153846153846</v>
      </c>
      <c r="AC63" s="16">
        <f t="shared" si="120"/>
        <v>340.31846153846158</v>
      </c>
      <c r="AD63" s="16">
        <f t="shared" si="121"/>
        <v>388.93538461538469</v>
      </c>
      <c r="AE63" s="16">
        <f t="shared" si="122"/>
        <v>437.55230769230781</v>
      </c>
      <c r="AF63" s="16">
        <f t="shared" si="123"/>
        <v>486.16923076923092</v>
      </c>
      <c r="AG63" s="16">
        <f t="shared" si="124"/>
        <v>534.78615384615398</v>
      </c>
      <c r="AH63" s="16">
        <f t="shared" si="125"/>
        <v>583.40307692307715</v>
      </c>
      <c r="AI63" s="16">
        <f t="shared" si="126"/>
        <v>632.02000000000021</v>
      </c>
      <c r="AJ63" s="16">
        <f t="shared" si="127"/>
        <v>632.02000000000021</v>
      </c>
      <c r="AK63" s="16">
        <f t="shared" si="128"/>
        <v>632.02000000000021</v>
      </c>
      <c r="AL63" s="16">
        <f t="shared" si="129"/>
        <v>632.02000000000021</v>
      </c>
      <c r="AM63" s="16">
        <f t="shared" si="130"/>
        <v>632.02000000000021</v>
      </c>
      <c r="AN63" s="16">
        <f t="shared" si="131"/>
        <v>632.02000000000021</v>
      </c>
      <c r="AO63" s="16">
        <f t="shared" si="132"/>
        <v>632.02000000000021</v>
      </c>
      <c r="AP63" s="16">
        <f t="shared" si="133"/>
        <v>632.02000000000021</v>
      </c>
      <c r="AQ63" s="16">
        <f t="shared" si="134"/>
        <v>632.02000000000021</v>
      </c>
      <c r="AR63" s="16">
        <f t="shared" si="135"/>
        <v>632.02000000000021</v>
      </c>
      <c r="AS63" s="16">
        <f t="shared" si="136"/>
        <v>632.02000000000021</v>
      </c>
      <c r="AT63" s="16">
        <f t="shared" si="137"/>
        <v>632.02000000000021</v>
      </c>
      <c r="AU63" s="16">
        <f t="shared" si="138"/>
        <v>632.02000000000021</v>
      </c>
      <c r="AV63" s="16">
        <f t="shared" si="139"/>
        <v>632.02000000000021</v>
      </c>
      <c r="AW63" s="16">
        <f t="shared" si="140"/>
        <v>632.02000000000021</v>
      </c>
      <c r="AX63" s="16">
        <f t="shared" si="141"/>
        <v>632.02000000000021</v>
      </c>
      <c r="AY63" s="16">
        <f t="shared" si="142"/>
        <v>632.02000000000021</v>
      </c>
      <c r="AZ63" s="16">
        <f t="shared" si="143"/>
        <v>632.02000000000021</v>
      </c>
      <c r="BA63" s="16">
        <f t="shared" si="144"/>
        <v>632.02000000000021</v>
      </c>
      <c r="BB63" s="16">
        <f t="shared" si="145"/>
        <v>632.02000000000021</v>
      </c>
      <c r="BC63" s="16">
        <f t="shared" si="146"/>
        <v>632.02000000000021</v>
      </c>
      <c r="BD63" s="16">
        <f t="shared" si="147"/>
        <v>632.02000000000021</v>
      </c>
      <c r="BE63" s="16">
        <f t="shared" si="148"/>
        <v>632.02000000000021</v>
      </c>
      <c r="BF63" s="16">
        <f t="shared" si="149"/>
        <v>632.02000000000021</v>
      </c>
      <c r="BG63" s="16">
        <f t="shared" si="150"/>
        <v>632.02000000000021</v>
      </c>
      <c r="BH63" s="16">
        <f t="shared" si="151"/>
        <v>632.02000000000021</v>
      </c>
      <c r="BI63" s="16">
        <f t="shared" si="152"/>
        <v>632.02000000000021</v>
      </c>
      <c r="BJ63" s="16">
        <f t="shared" si="153"/>
        <v>632.02000000000021</v>
      </c>
      <c r="BK63" s="16">
        <f t="shared" si="154"/>
        <v>632.02000000000021</v>
      </c>
      <c r="BL63" s="16">
        <f t="shared" si="155"/>
        <v>632.02000000000021</v>
      </c>
      <c r="BM63" s="16">
        <f t="shared" si="156"/>
        <v>632.02000000000021</v>
      </c>
      <c r="BN63" s="16">
        <f t="shared" si="157"/>
        <v>632.02000000000021</v>
      </c>
      <c r="BO63" s="16">
        <f t="shared" si="158"/>
        <v>632.02000000000021</v>
      </c>
      <c r="BP63" s="16">
        <f t="shared" si="159"/>
        <v>632.02000000000021</v>
      </c>
      <c r="BQ63" s="16">
        <f t="shared" si="160"/>
        <v>632.02000000000021</v>
      </c>
      <c r="BR63" s="16">
        <f t="shared" si="161"/>
        <v>632.02000000000021</v>
      </c>
      <c r="BS63" s="16">
        <f t="shared" si="162"/>
        <v>632.02000000000021</v>
      </c>
    </row>
    <row r="64" spans="1:71" x14ac:dyDescent="0.35">
      <c r="A64" s="15" t="str">
        <f t="shared" ref="A64:J64" si="166">A42</f>
        <v>Standard Close</v>
      </c>
      <c r="B64" s="15" t="str">
        <f t="shared" si="166"/>
        <v>A2898009</v>
      </c>
      <c r="C64" s="15" t="str">
        <f t="shared" si="166"/>
        <v>Base Rates</v>
      </c>
      <c r="D64" s="15" t="str">
        <f t="shared" si="166"/>
        <v/>
      </c>
      <c r="E64" s="15" t="str">
        <f t="shared" si="166"/>
        <v>D</v>
      </c>
      <c r="F64" s="15" t="str">
        <f t="shared" si="166"/>
        <v>NEW-08126</v>
      </c>
      <c r="G64" s="15" t="str">
        <f t="shared" si="166"/>
        <v>open</v>
      </c>
      <c r="H64" s="15" t="str">
        <f t="shared" si="166"/>
        <v>Electric Distribution Plant</v>
      </c>
      <c r="I64" s="15" t="str">
        <f t="shared" si="166"/>
        <v>Distribution Substation</v>
      </c>
      <c r="J64" s="15" t="str">
        <f t="shared" si="166"/>
        <v>994D-MOBILE SUBSTATION</v>
      </c>
      <c r="K64" s="16">
        <f>SUM($K42:K42)/13</f>
        <v>0</v>
      </c>
      <c r="L64" s="16">
        <f>SUM($K42:L42)/13</f>
        <v>0</v>
      </c>
      <c r="M64" s="16">
        <f>SUM($K42:M42)/13</f>
        <v>0</v>
      </c>
      <c r="N64" s="16">
        <f>SUM($K42:N42)/13</f>
        <v>0</v>
      </c>
      <c r="O64" s="16">
        <f>SUM($K42:O42)/13</f>
        <v>0</v>
      </c>
      <c r="P64" s="16">
        <f>SUM($K42:P42)/13</f>
        <v>0</v>
      </c>
      <c r="Q64" s="16">
        <f>SUM($K42:Q42)/13</f>
        <v>0</v>
      </c>
      <c r="R64" s="16">
        <f>SUM($K42:R42)/13</f>
        <v>0</v>
      </c>
      <c r="S64" s="16">
        <f>SUM($K42:S42)/13</f>
        <v>0</v>
      </c>
      <c r="T64" s="16">
        <f>SUM($K42:T42)/13</f>
        <v>0</v>
      </c>
      <c r="U64" s="16">
        <f>SUM($K42:U42)/13</f>
        <v>0</v>
      </c>
      <c r="V64" s="16">
        <f>SUM($K42:V42)/13</f>
        <v>0</v>
      </c>
      <c r="W64" s="16">
        <f t="shared" si="114"/>
        <v>0</v>
      </c>
      <c r="X64" s="16">
        <f t="shared" si="115"/>
        <v>0</v>
      </c>
      <c r="Y64" s="16">
        <f t="shared" si="116"/>
        <v>0</v>
      </c>
      <c r="Z64" s="16">
        <f t="shared" si="117"/>
        <v>0</v>
      </c>
      <c r="AA64" s="16">
        <f t="shared" si="118"/>
        <v>0</v>
      </c>
      <c r="AB64" s="16">
        <f t="shared" si="119"/>
        <v>0</v>
      </c>
      <c r="AC64" s="16">
        <f t="shared" si="120"/>
        <v>0</v>
      </c>
      <c r="AD64" s="16">
        <f t="shared" si="121"/>
        <v>0</v>
      </c>
      <c r="AE64" s="16">
        <f t="shared" si="122"/>
        <v>0</v>
      </c>
      <c r="AF64" s="16">
        <f t="shared" si="123"/>
        <v>0</v>
      </c>
      <c r="AG64" s="16">
        <f t="shared" si="124"/>
        <v>15.961538461538456</v>
      </c>
      <c r="AH64" s="16">
        <f t="shared" si="125"/>
        <v>31.923076923076913</v>
      </c>
      <c r="AI64" s="16">
        <f t="shared" si="126"/>
        <v>47.884615384615365</v>
      </c>
      <c r="AJ64" s="16">
        <f t="shared" si="127"/>
        <v>63.846153846153825</v>
      </c>
      <c r="AK64" s="16">
        <f t="shared" si="128"/>
        <v>79.807692307692292</v>
      </c>
      <c r="AL64" s="16">
        <f t="shared" si="129"/>
        <v>95.769230769230745</v>
      </c>
      <c r="AM64" s="16">
        <f t="shared" si="130"/>
        <v>111.73076923076921</v>
      </c>
      <c r="AN64" s="16">
        <f t="shared" si="131"/>
        <v>127.69230769230768</v>
      </c>
      <c r="AO64" s="16">
        <f t="shared" si="132"/>
        <v>143.65384615384613</v>
      </c>
      <c r="AP64" s="16">
        <f t="shared" si="133"/>
        <v>159.61538461538458</v>
      </c>
      <c r="AQ64" s="16">
        <f t="shared" si="134"/>
        <v>175.57692307692304</v>
      </c>
      <c r="AR64" s="16">
        <f t="shared" si="135"/>
        <v>191.53846153846149</v>
      </c>
      <c r="AS64" s="16">
        <f t="shared" si="136"/>
        <v>207.49999999999997</v>
      </c>
      <c r="AT64" s="16">
        <f t="shared" si="137"/>
        <v>207.49999999999997</v>
      </c>
      <c r="AU64" s="16">
        <f t="shared" si="138"/>
        <v>207.49999999999997</v>
      </c>
      <c r="AV64" s="16">
        <f t="shared" si="139"/>
        <v>207.49999999999997</v>
      </c>
      <c r="AW64" s="16">
        <f t="shared" si="140"/>
        <v>207.49999999999997</v>
      </c>
      <c r="AX64" s="16">
        <f t="shared" si="141"/>
        <v>207.49999999999997</v>
      </c>
      <c r="AY64" s="16">
        <f t="shared" si="142"/>
        <v>207.49999999999997</v>
      </c>
      <c r="AZ64" s="16">
        <f t="shared" si="143"/>
        <v>207.49999999999997</v>
      </c>
      <c r="BA64" s="16">
        <f t="shared" si="144"/>
        <v>207.49999999999997</v>
      </c>
      <c r="BB64" s="16">
        <f t="shared" si="145"/>
        <v>207.49999999999997</v>
      </c>
      <c r="BC64" s="16">
        <f t="shared" si="146"/>
        <v>207.49999999999997</v>
      </c>
      <c r="BD64" s="16">
        <f t="shared" si="147"/>
        <v>207.49999999999997</v>
      </c>
      <c r="BE64" s="16">
        <f t="shared" si="148"/>
        <v>207.49999999999997</v>
      </c>
      <c r="BF64" s="16">
        <f t="shared" si="149"/>
        <v>207.49999999999997</v>
      </c>
      <c r="BG64" s="16">
        <f t="shared" si="150"/>
        <v>207.49999999999997</v>
      </c>
      <c r="BH64" s="16">
        <f t="shared" si="151"/>
        <v>207.49999999999997</v>
      </c>
      <c r="BI64" s="16">
        <f t="shared" si="152"/>
        <v>207.49999999999997</v>
      </c>
      <c r="BJ64" s="16">
        <f t="shared" si="153"/>
        <v>207.49999999999997</v>
      </c>
      <c r="BK64" s="16">
        <f t="shared" si="154"/>
        <v>207.49999999999997</v>
      </c>
      <c r="BL64" s="16">
        <f t="shared" si="155"/>
        <v>207.49999999999997</v>
      </c>
      <c r="BM64" s="16">
        <f t="shared" si="156"/>
        <v>207.49999999999997</v>
      </c>
      <c r="BN64" s="16">
        <f t="shared" si="157"/>
        <v>207.49999999999997</v>
      </c>
      <c r="BO64" s="16">
        <f t="shared" si="158"/>
        <v>207.49999999999997</v>
      </c>
      <c r="BP64" s="16">
        <f t="shared" si="159"/>
        <v>207.49999999999997</v>
      </c>
      <c r="BQ64" s="16">
        <f t="shared" si="160"/>
        <v>207.49999999999997</v>
      </c>
      <c r="BR64" s="16">
        <f t="shared" si="161"/>
        <v>207.49999999999997</v>
      </c>
      <c r="BS64" s="16">
        <f t="shared" si="162"/>
        <v>207.49999999999997</v>
      </c>
    </row>
    <row r="65" spans="1:71" x14ac:dyDescent="0.35">
      <c r="A65" s="15" t="str">
        <f t="shared" ref="A65:J65" si="167">A43</f>
        <v>Standard Close</v>
      </c>
      <c r="B65" s="15" t="str">
        <f t="shared" si="167"/>
        <v>A2898011</v>
      </c>
      <c r="C65" s="15" t="str">
        <f t="shared" si="167"/>
        <v>Base Rates</v>
      </c>
      <c r="D65" s="15" t="str">
        <f t="shared" si="167"/>
        <v/>
      </c>
      <c r="E65" s="15" t="str">
        <f t="shared" si="167"/>
        <v>D</v>
      </c>
      <c r="F65" s="15" t="str">
        <f t="shared" si="167"/>
        <v>NEW-08126</v>
      </c>
      <c r="G65" s="15" t="str">
        <f t="shared" si="167"/>
        <v>open</v>
      </c>
      <c r="H65" s="15" t="str">
        <f t="shared" si="167"/>
        <v>Electric Distribution Plant</v>
      </c>
      <c r="I65" s="15" t="str">
        <f t="shared" si="167"/>
        <v>Distribution Substation</v>
      </c>
      <c r="J65" s="15" t="str">
        <f t="shared" si="167"/>
        <v>994D-MOBILE SUBSTATION</v>
      </c>
      <c r="K65" s="16">
        <f>SUM($K43:K43)/13</f>
        <v>0</v>
      </c>
      <c r="L65" s="16">
        <f>SUM($K43:L43)/13</f>
        <v>0</v>
      </c>
      <c r="M65" s="16">
        <f>SUM($K43:M43)/13</f>
        <v>0</v>
      </c>
      <c r="N65" s="16">
        <f>SUM($K43:N43)/13</f>
        <v>0</v>
      </c>
      <c r="O65" s="16">
        <f>SUM($K43:O43)/13</f>
        <v>0</v>
      </c>
      <c r="P65" s="16">
        <f>SUM($K43:P43)/13</f>
        <v>0</v>
      </c>
      <c r="Q65" s="16">
        <f>SUM($K43:Q43)/13</f>
        <v>0</v>
      </c>
      <c r="R65" s="16">
        <f>SUM($K43:R43)/13</f>
        <v>0</v>
      </c>
      <c r="S65" s="16">
        <f>SUM($K43:S43)/13</f>
        <v>0</v>
      </c>
      <c r="T65" s="16">
        <f>SUM($K43:T43)/13</f>
        <v>0</v>
      </c>
      <c r="U65" s="16">
        <f>SUM($K43:U43)/13</f>
        <v>0</v>
      </c>
      <c r="V65" s="16">
        <f>SUM($K43:V43)/13</f>
        <v>0</v>
      </c>
      <c r="W65" s="16">
        <f t="shared" si="114"/>
        <v>0</v>
      </c>
      <c r="X65" s="16">
        <f t="shared" si="115"/>
        <v>0</v>
      </c>
      <c r="Y65" s="16">
        <f t="shared" si="116"/>
        <v>0</v>
      </c>
      <c r="Z65" s="16">
        <f t="shared" si="117"/>
        <v>0</v>
      </c>
      <c r="AA65" s="16">
        <f t="shared" si="118"/>
        <v>0</v>
      </c>
      <c r="AB65" s="16">
        <f t="shared" si="119"/>
        <v>0</v>
      </c>
      <c r="AC65" s="16">
        <f t="shared" si="120"/>
        <v>0</v>
      </c>
      <c r="AD65" s="16">
        <f t="shared" si="121"/>
        <v>0</v>
      </c>
      <c r="AE65" s="16">
        <f t="shared" si="122"/>
        <v>0</v>
      </c>
      <c r="AF65" s="16">
        <f t="shared" si="123"/>
        <v>0</v>
      </c>
      <c r="AG65" s="16">
        <f t="shared" si="124"/>
        <v>50.783846153846156</v>
      </c>
      <c r="AH65" s="16">
        <f t="shared" si="125"/>
        <v>101.56769230769231</v>
      </c>
      <c r="AI65" s="16">
        <f t="shared" si="126"/>
        <v>152.35153846153847</v>
      </c>
      <c r="AJ65" s="16">
        <f t="shared" si="127"/>
        <v>203.13538461538462</v>
      </c>
      <c r="AK65" s="16">
        <f t="shared" si="128"/>
        <v>253.91923076923078</v>
      </c>
      <c r="AL65" s="16">
        <f t="shared" si="129"/>
        <v>304.70307692307694</v>
      </c>
      <c r="AM65" s="16">
        <f t="shared" si="130"/>
        <v>355.48692307692306</v>
      </c>
      <c r="AN65" s="16">
        <f t="shared" si="131"/>
        <v>406.27076923076925</v>
      </c>
      <c r="AO65" s="16">
        <f t="shared" si="132"/>
        <v>457.05461538461543</v>
      </c>
      <c r="AP65" s="16">
        <f t="shared" si="133"/>
        <v>507.83846153846167</v>
      </c>
      <c r="AQ65" s="16">
        <f t="shared" si="134"/>
        <v>558.6223076923078</v>
      </c>
      <c r="AR65" s="16">
        <f t="shared" si="135"/>
        <v>609.40615384615398</v>
      </c>
      <c r="AS65" s="16">
        <f t="shared" si="136"/>
        <v>660.19000000000028</v>
      </c>
      <c r="AT65" s="16">
        <f t="shared" si="137"/>
        <v>660.19000000000028</v>
      </c>
      <c r="AU65" s="16">
        <f t="shared" si="138"/>
        <v>660.19000000000028</v>
      </c>
      <c r="AV65" s="16">
        <f t="shared" si="139"/>
        <v>660.19000000000028</v>
      </c>
      <c r="AW65" s="16">
        <f t="shared" si="140"/>
        <v>660.19000000000028</v>
      </c>
      <c r="AX65" s="16">
        <f t="shared" si="141"/>
        <v>660.19000000000028</v>
      </c>
      <c r="AY65" s="16">
        <f t="shared" si="142"/>
        <v>660.19000000000028</v>
      </c>
      <c r="AZ65" s="16">
        <f t="shared" si="143"/>
        <v>660.19000000000028</v>
      </c>
      <c r="BA65" s="16">
        <f t="shared" si="144"/>
        <v>660.19000000000028</v>
      </c>
      <c r="BB65" s="16">
        <f t="shared" si="145"/>
        <v>660.19000000000028</v>
      </c>
      <c r="BC65" s="16">
        <f t="shared" si="146"/>
        <v>660.19000000000028</v>
      </c>
      <c r="BD65" s="16">
        <f t="shared" si="147"/>
        <v>660.19000000000028</v>
      </c>
      <c r="BE65" s="16">
        <f t="shared" si="148"/>
        <v>660.19000000000028</v>
      </c>
      <c r="BF65" s="16">
        <f t="shared" si="149"/>
        <v>660.19000000000028</v>
      </c>
      <c r="BG65" s="16">
        <f t="shared" si="150"/>
        <v>660.19000000000028</v>
      </c>
      <c r="BH65" s="16">
        <f t="shared" si="151"/>
        <v>660.19000000000028</v>
      </c>
      <c r="BI65" s="16">
        <f t="shared" si="152"/>
        <v>660.19000000000028</v>
      </c>
      <c r="BJ65" s="16">
        <f t="shared" si="153"/>
        <v>660.19000000000028</v>
      </c>
      <c r="BK65" s="16">
        <f t="shared" si="154"/>
        <v>660.19000000000028</v>
      </c>
      <c r="BL65" s="16">
        <f t="shared" si="155"/>
        <v>660.19000000000028</v>
      </c>
      <c r="BM65" s="16">
        <f t="shared" si="156"/>
        <v>660.19000000000028</v>
      </c>
      <c r="BN65" s="16">
        <f t="shared" si="157"/>
        <v>660.19000000000028</v>
      </c>
      <c r="BO65" s="16">
        <f t="shared" si="158"/>
        <v>660.19000000000028</v>
      </c>
      <c r="BP65" s="16">
        <f t="shared" si="159"/>
        <v>660.19000000000028</v>
      </c>
      <c r="BQ65" s="16">
        <f t="shared" si="160"/>
        <v>660.19000000000028</v>
      </c>
      <c r="BR65" s="16">
        <f t="shared" si="161"/>
        <v>660.19000000000028</v>
      </c>
      <c r="BS65" s="16">
        <f t="shared" si="162"/>
        <v>660.19000000000028</v>
      </c>
    </row>
    <row r="66" spans="1:71" x14ac:dyDescent="0.35">
      <c r="A66" s="15" t="str">
        <f t="shared" ref="A66:J66" si="168">A44</f>
        <v>Standard Close</v>
      </c>
      <c r="B66" s="15" t="str">
        <f t="shared" si="168"/>
        <v>A2898012</v>
      </c>
      <c r="C66" s="15" t="str">
        <f t="shared" si="168"/>
        <v>Base Rates</v>
      </c>
      <c r="D66" s="15" t="str">
        <f t="shared" si="168"/>
        <v/>
      </c>
      <c r="E66" s="15" t="str">
        <f t="shared" si="168"/>
        <v>T</v>
      </c>
      <c r="F66" s="15" t="str">
        <f t="shared" si="168"/>
        <v>NEW-08126</v>
      </c>
      <c r="G66" s="15" t="str">
        <f t="shared" si="168"/>
        <v>open</v>
      </c>
      <c r="H66" s="15" t="str">
        <f t="shared" si="168"/>
        <v>Electric Transmission Plant</v>
      </c>
      <c r="I66" s="15" t="str">
        <f t="shared" si="168"/>
        <v>Transmission Lines</v>
      </c>
      <c r="J66" s="15" t="str">
        <f t="shared" si="168"/>
        <v>230 KV TRANS LINES</v>
      </c>
      <c r="K66" s="16">
        <f>SUM($K44:K44)/13</f>
        <v>0</v>
      </c>
      <c r="L66" s="16">
        <f>SUM($K44:L44)/13</f>
        <v>0</v>
      </c>
      <c r="M66" s="16">
        <f>SUM($K44:M44)/13</f>
        <v>0</v>
      </c>
      <c r="N66" s="16">
        <f>SUM($K44:N44)/13</f>
        <v>0</v>
      </c>
      <c r="O66" s="16">
        <f>SUM($K44:O44)/13</f>
        <v>0</v>
      </c>
      <c r="P66" s="16">
        <f>SUM($K44:P44)/13</f>
        <v>0</v>
      </c>
      <c r="Q66" s="16">
        <f>SUM($K44:Q44)/13</f>
        <v>0</v>
      </c>
      <c r="R66" s="16">
        <f>SUM($K44:R44)/13</f>
        <v>0</v>
      </c>
      <c r="S66" s="16">
        <f>SUM($K44:S44)/13</f>
        <v>0</v>
      </c>
      <c r="T66" s="16">
        <f>SUM($K44:T44)/13</f>
        <v>0</v>
      </c>
      <c r="U66" s="16">
        <f>SUM($K44:U44)/13</f>
        <v>0</v>
      </c>
      <c r="V66" s="16">
        <f>SUM($K44:V44)/13</f>
        <v>0</v>
      </c>
      <c r="W66" s="16">
        <f t="shared" si="114"/>
        <v>0</v>
      </c>
      <c r="X66" s="16">
        <f t="shared" si="115"/>
        <v>0</v>
      </c>
      <c r="Y66" s="16">
        <f t="shared" si="116"/>
        <v>0</v>
      </c>
      <c r="Z66" s="16">
        <f t="shared" si="117"/>
        <v>0</v>
      </c>
      <c r="AA66" s="16">
        <f t="shared" si="118"/>
        <v>0</v>
      </c>
      <c r="AB66" s="16">
        <f t="shared" si="119"/>
        <v>0</v>
      </c>
      <c r="AC66" s="16">
        <f t="shared" si="120"/>
        <v>0</v>
      </c>
      <c r="AD66" s="16">
        <f t="shared" si="121"/>
        <v>0</v>
      </c>
      <c r="AE66" s="16">
        <f t="shared" si="122"/>
        <v>0</v>
      </c>
      <c r="AF66" s="16">
        <f t="shared" si="123"/>
        <v>0</v>
      </c>
      <c r="AG66" s="16">
        <f t="shared" si="124"/>
        <v>48.391538461538453</v>
      </c>
      <c r="AH66" s="16">
        <f t="shared" si="125"/>
        <v>96.783076923076905</v>
      </c>
      <c r="AI66" s="16">
        <f t="shared" si="126"/>
        <v>145.17461538461538</v>
      </c>
      <c r="AJ66" s="16">
        <f t="shared" si="127"/>
        <v>193.56615384615381</v>
      </c>
      <c r="AK66" s="16">
        <f t="shared" si="128"/>
        <v>241.9576923076923</v>
      </c>
      <c r="AL66" s="16">
        <f t="shared" si="129"/>
        <v>290.34923076923076</v>
      </c>
      <c r="AM66" s="16">
        <f t="shared" si="130"/>
        <v>338.74076923076922</v>
      </c>
      <c r="AN66" s="16">
        <f t="shared" si="131"/>
        <v>387.13230769230773</v>
      </c>
      <c r="AO66" s="16">
        <f t="shared" si="132"/>
        <v>435.52384615384619</v>
      </c>
      <c r="AP66" s="16">
        <f t="shared" si="133"/>
        <v>483.91538461538465</v>
      </c>
      <c r="AQ66" s="16">
        <f t="shared" si="134"/>
        <v>532.30692307692311</v>
      </c>
      <c r="AR66" s="16">
        <f t="shared" si="135"/>
        <v>580.69846153846163</v>
      </c>
      <c r="AS66" s="16">
        <f t="shared" si="136"/>
        <v>629.09</v>
      </c>
      <c r="AT66" s="16">
        <f t="shared" si="137"/>
        <v>629.09</v>
      </c>
      <c r="AU66" s="16">
        <f t="shared" si="138"/>
        <v>629.09</v>
      </c>
      <c r="AV66" s="16">
        <f t="shared" si="139"/>
        <v>629.09</v>
      </c>
      <c r="AW66" s="16">
        <f t="shared" si="140"/>
        <v>629.09</v>
      </c>
      <c r="AX66" s="16">
        <f t="shared" si="141"/>
        <v>629.09</v>
      </c>
      <c r="AY66" s="16">
        <f t="shared" si="142"/>
        <v>629.09</v>
      </c>
      <c r="AZ66" s="16">
        <f t="shared" si="143"/>
        <v>629.09</v>
      </c>
      <c r="BA66" s="16">
        <f t="shared" si="144"/>
        <v>629.09</v>
      </c>
      <c r="BB66" s="16">
        <f t="shared" si="145"/>
        <v>629.09</v>
      </c>
      <c r="BC66" s="16">
        <f t="shared" si="146"/>
        <v>629.09</v>
      </c>
      <c r="BD66" s="16">
        <f t="shared" si="147"/>
        <v>629.09</v>
      </c>
      <c r="BE66" s="16">
        <f t="shared" si="148"/>
        <v>629.09</v>
      </c>
      <c r="BF66" s="16">
        <f t="shared" si="149"/>
        <v>629.09</v>
      </c>
      <c r="BG66" s="16">
        <f t="shared" si="150"/>
        <v>629.09</v>
      </c>
      <c r="BH66" s="16">
        <f t="shared" si="151"/>
        <v>629.09</v>
      </c>
      <c r="BI66" s="16">
        <f t="shared" si="152"/>
        <v>629.09</v>
      </c>
      <c r="BJ66" s="16">
        <f t="shared" si="153"/>
        <v>629.09</v>
      </c>
      <c r="BK66" s="16">
        <f t="shared" si="154"/>
        <v>629.09</v>
      </c>
      <c r="BL66" s="16">
        <f t="shared" si="155"/>
        <v>629.09</v>
      </c>
      <c r="BM66" s="16">
        <f t="shared" si="156"/>
        <v>629.09</v>
      </c>
      <c r="BN66" s="16">
        <f t="shared" si="157"/>
        <v>629.09</v>
      </c>
      <c r="BO66" s="16">
        <f t="shared" si="158"/>
        <v>629.09</v>
      </c>
      <c r="BP66" s="16">
        <f t="shared" si="159"/>
        <v>629.09</v>
      </c>
      <c r="BQ66" s="16">
        <f t="shared" si="160"/>
        <v>629.09</v>
      </c>
      <c r="BR66" s="16">
        <f t="shared" si="161"/>
        <v>629.09</v>
      </c>
      <c r="BS66" s="16">
        <f t="shared" si="162"/>
        <v>629.09</v>
      </c>
    </row>
    <row r="67" spans="1:71" x14ac:dyDescent="0.35">
      <c r="A67" s="15" t="str">
        <f t="shared" ref="A67:J67" si="169">A45</f>
        <v>Standard Close</v>
      </c>
      <c r="B67" s="15" t="str">
        <f t="shared" si="169"/>
        <v>A2898013</v>
      </c>
      <c r="C67" s="15" t="str">
        <f t="shared" si="169"/>
        <v>Base Rates</v>
      </c>
      <c r="D67" s="15" t="str">
        <f t="shared" si="169"/>
        <v/>
      </c>
      <c r="E67" s="15" t="str">
        <f t="shared" si="169"/>
        <v>T</v>
      </c>
      <c r="F67" s="15" t="str">
        <f t="shared" si="169"/>
        <v>NEW-08126</v>
      </c>
      <c r="G67" s="15" t="str">
        <f t="shared" si="169"/>
        <v>open</v>
      </c>
      <c r="H67" s="15" t="str">
        <f t="shared" si="169"/>
        <v>Electric Transmission Plant</v>
      </c>
      <c r="I67" s="15" t="str">
        <f t="shared" si="169"/>
        <v>Transmission Lines</v>
      </c>
      <c r="J67" s="15" t="str">
        <f t="shared" si="169"/>
        <v>230 KV TRANS LINES</v>
      </c>
      <c r="K67" s="16">
        <f>SUM($K45:K45)/13</f>
        <v>0</v>
      </c>
      <c r="L67" s="16">
        <f>SUM($K45:L45)/13</f>
        <v>0</v>
      </c>
      <c r="M67" s="16">
        <f>SUM($K45:M45)/13</f>
        <v>0</v>
      </c>
      <c r="N67" s="16">
        <f>SUM($K45:N45)/13</f>
        <v>0</v>
      </c>
      <c r="O67" s="16">
        <f>SUM($K45:O45)/13</f>
        <v>0</v>
      </c>
      <c r="P67" s="16">
        <f>SUM($K45:P45)/13</f>
        <v>0</v>
      </c>
      <c r="Q67" s="16">
        <f>SUM($K45:Q45)/13</f>
        <v>0</v>
      </c>
      <c r="R67" s="16">
        <f>SUM($K45:R45)/13</f>
        <v>0</v>
      </c>
      <c r="S67" s="16">
        <f>SUM($K45:S45)/13</f>
        <v>0</v>
      </c>
      <c r="T67" s="16">
        <f>SUM($K45:T45)/13</f>
        <v>0</v>
      </c>
      <c r="U67" s="16">
        <f>SUM($K45:U45)/13</f>
        <v>0</v>
      </c>
      <c r="V67" s="16">
        <f>SUM($K45:V45)/13</f>
        <v>0</v>
      </c>
      <c r="W67" s="16">
        <f t="shared" si="114"/>
        <v>0</v>
      </c>
      <c r="X67" s="16">
        <f t="shared" si="115"/>
        <v>0</v>
      </c>
      <c r="Y67" s="16">
        <f t="shared" si="116"/>
        <v>0</v>
      </c>
      <c r="Z67" s="16">
        <f t="shared" si="117"/>
        <v>0</v>
      </c>
      <c r="AA67" s="16">
        <f t="shared" si="118"/>
        <v>0</v>
      </c>
      <c r="AB67" s="16">
        <f t="shared" si="119"/>
        <v>0</v>
      </c>
      <c r="AC67" s="16">
        <f t="shared" si="120"/>
        <v>0</v>
      </c>
      <c r="AD67" s="16">
        <f t="shared" si="121"/>
        <v>0</v>
      </c>
      <c r="AE67" s="16">
        <f t="shared" si="122"/>
        <v>0</v>
      </c>
      <c r="AF67" s="16">
        <f t="shared" si="123"/>
        <v>0</v>
      </c>
      <c r="AG67" s="16">
        <f t="shared" si="124"/>
        <v>48.391538461538453</v>
      </c>
      <c r="AH67" s="16">
        <f t="shared" si="125"/>
        <v>96.783076923076905</v>
      </c>
      <c r="AI67" s="16">
        <f t="shared" si="126"/>
        <v>145.17461538461538</v>
      </c>
      <c r="AJ67" s="16">
        <f t="shared" si="127"/>
        <v>193.56615384615381</v>
      </c>
      <c r="AK67" s="16">
        <f t="shared" si="128"/>
        <v>241.9576923076923</v>
      </c>
      <c r="AL67" s="16">
        <f t="shared" si="129"/>
        <v>290.34923076923076</v>
      </c>
      <c r="AM67" s="16">
        <f t="shared" si="130"/>
        <v>338.74076923076922</v>
      </c>
      <c r="AN67" s="16">
        <f t="shared" si="131"/>
        <v>387.13230769230773</v>
      </c>
      <c r="AO67" s="16">
        <f t="shared" si="132"/>
        <v>435.52384615384619</v>
      </c>
      <c r="AP67" s="16">
        <f t="shared" si="133"/>
        <v>483.91538461538465</v>
      </c>
      <c r="AQ67" s="16">
        <f t="shared" si="134"/>
        <v>532.30692307692311</v>
      </c>
      <c r="AR67" s="16">
        <f t="shared" si="135"/>
        <v>580.69846153846163</v>
      </c>
      <c r="AS67" s="16">
        <f t="shared" si="136"/>
        <v>629.09</v>
      </c>
      <c r="AT67" s="16">
        <f t="shared" si="137"/>
        <v>629.09</v>
      </c>
      <c r="AU67" s="16">
        <f t="shared" si="138"/>
        <v>629.09</v>
      </c>
      <c r="AV67" s="16">
        <f t="shared" si="139"/>
        <v>629.09</v>
      </c>
      <c r="AW67" s="16">
        <f t="shared" si="140"/>
        <v>629.09</v>
      </c>
      <c r="AX67" s="16">
        <f t="shared" si="141"/>
        <v>629.09</v>
      </c>
      <c r="AY67" s="16">
        <f t="shared" si="142"/>
        <v>629.09</v>
      </c>
      <c r="AZ67" s="16">
        <f t="shared" si="143"/>
        <v>629.09</v>
      </c>
      <c r="BA67" s="16">
        <f t="shared" si="144"/>
        <v>629.09</v>
      </c>
      <c r="BB67" s="16">
        <f t="shared" si="145"/>
        <v>629.09</v>
      </c>
      <c r="BC67" s="16">
        <f t="shared" si="146"/>
        <v>629.09</v>
      </c>
      <c r="BD67" s="16">
        <f t="shared" si="147"/>
        <v>629.09</v>
      </c>
      <c r="BE67" s="16">
        <f t="shared" si="148"/>
        <v>629.09</v>
      </c>
      <c r="BF67" s="16">
        <f t="shared" si="149"/>
        <v>629.09</v>
      </c>
      <c r="BG67" s="16">
        <f t="shared" si="150"/>
        <v>629.09</v>
      </c>
      <c r="BH67" s="16">
        <f t="shared" si="151"/>
        <v>629.09</v>
      </c>
      <c r="BI67" s="16">
        <f t="shared" si="152"/>
        <v>629.09</v>
      </c>
      <c r="BJ67" s="16">
        <f t="shared" si="153"/>
        <v>629.09</v>
      </c>
      <c r="BK67" s="16">
        <f t="shared" si="154"/>
        <v>629.09</v>
      </c>
      <c r="BL67" s="16">
        <f t="shared" si="155"/>
        <v>629.09</v>
      </c>
      <c r="BM67" s="16">
        <f t="shared" si="156"/>
        <v>629.09</v>
      </c>
      <c r="BN67" s="16">
        <f t="shared" si="157"/>
        <v>629.09</v>
      </c>
      <c r="BO67" s="16">
        <f t="shared" si="158"/>
        <v>629.09</v>
      </c>
      <c r="BP67" s="16">
        <f t="shared" si="159"/>
        <v>629.09</v>
      </c>
      <c r="BQ67" s="16">
        <f t="shared" si="160"/>
        <v>629.09</v>
      </c>
      <c r="BR67" s="16">
        <f t="shared" si="161"/>
        <v>629.09</v>
      </c>
      <c r="BS67" s="16">
        <f t="shared" si="162"/>
        <v>629.09</v>
      </c>
    </row>
    <row r="68" spans="1:71" x14ac:dyDescent="0.35">
      <c r="A68" s="15" t="str">
        <f t="shared" ref="A68:J68" si="170">A46</f>
        <v>Standard Close</v>
      </c>
      <c r="B68" s="15" t="str">
        <f t="shared" si="170"/>
        <v>A2898014</v>
      </c>
      <c r="C68" s="15" t="str">
        <f t="shared" si="170"/>
        <v>Base Rates</v>
      </c>
      <c r="D68" s="15" t="str">
        <f t="shared" si="170"/>
        <v/>
      </c>
      <c r="E68" s="15" t="str">
        <f t="shared" si="170"/>
        <v>T</v>
      </c>
      <c r="F68" s="15" t="str">
        <f t="shared" si="170"/>
        <v>NEW-08126</v>
      </c>
      <c r="G68" s="15" t="str">
        <f t="shared" si="170"/>
        <v>open</v>
      </c>
      <c r="H68" s="15" t="str">
        <f t="shared" si="170"/>
        <v>Electric Transmission Plant</v>
      </c>
      <c r="I68" s="15" t="str">
        <f t="shared" si="170"/>
        <v>Transmission Lines</v>
      </c>
      <c r="J68" s="15" t="str">
        <f t="shared" si="170"/>
        <v>230 KV TRANS LINES</v>
      </c>
      <c r="K68" s="16">
        <f>SUM($K46:K46)/13</f>
        <v>0</v>
      </c>
      <c r="L68" s="16">
        <f>SUM($K46:L46)/13</f>
        <v>0</v>
      </c>
      <c r="M68" s="16">
        <f>SUM($K46:M46)/13</f>
        <v>0</v>
      </c>
      <c r="N68" s="16">
        <f>SUM($K46:N46)/13</f>
        <v>0</v>
      </c>
      <c r="O68" s="16">
        <f>SUM($K46:O46)/13</f>
        <v>44.747692307692311</v>
      </c>
      <c r="P68" s="16">
        <f>SUM($K46:P46)/13</f>
        <v>89.495384615384623</v>
      </c>
      <c r="Q68" s="16">
        <f>SUM($K46:Q46)/13</f>
        <v>134.24307692307693</v>
      </c>
      <c r="R68" s="16">
        <f>SUM($K46:R46)/13</f>
        <v>178.99076923076925</v>
      </c>
      <c r="S68" s="16">
        <f>SUM($K46:S46)/13</f>
        <v>223.73846153846156</v>
      </c>
      <c r="T68" s="16">
        <f>SUM($K46:T46)/13</f>
        <v>268.48615384615391</v>
      </c>
      <c r="U68" s="16">
        <f>SUM($K46:U46)/13</f>
        <v>313.23384615384623</v>
      </c>
      <c r="V68" s="16">
        <f>SUM($K46:V46)/13</f>
        <v>357.98153846153855</v>
      </c>
      <c r="W68" s="16">
        <f t="shared" si="114"/>
        <v>402.72923076923087</v>
      </c>
      <c r="X68" s="16">
        <f t="shared" si="115"/>
        <v>447.47692307692319</v>
      </c>
      <c r="Y68" s="16">
        <f t="shared" si="116"/>
        <v>492.2246153846155</v>
      </c>
      <c r="Z68" s="16">
        <f t="shared" si="117"/>
        <v>536.97230769230782</v>
      </c>
      <c r="AA68" s="16">
        <f t="shared" si="118"/>
        <v>581.72000000000014</v>
      </c>
      <c r="AB68" s="16">
        <f t="shared" si="119"/>
        <v>581.72000000000014</v>
      </c>
      <c r="AC68" s="16">
        <f t="shared" si="120"/>
        <v>581.72000000000014</v>
      </c>
      <c r="AD68" s="16">
        <f t="shared" si="121"/>
        <v>581.72000000000014</v>
      </c>
      <c r="AE68" s="16">
        <f t="shared" si="122"/>
        <v>581.72000000000014</v>
      </c>
      <c r="AF68" s="16">
        <f t="shared" si="123"/>
        <v>581.72000000000014</v>
      </c>
      <c r="AG68" s="16">
        <f t="shared" si="124"/>
        <v>581.72000000000014</v>
      </c>
      <c r="AH68" s="16">
        <f t="shared" si="125"/>
        <v>581.72000000000014</v>
      </c>
      <c r="AI68" s="16">
        <f t="shared" si="126"/>
        <v>581.72000000000014</v>
      </c>
      <c r="AJ68" s="16">
        <f t="shared" si="127"/>
        <v>581.72000000000014</v>
      </c>
      <c r="AK68" s="16">
        <f t="shared" si="128"/>
        <v>581.72000000000014</v>
      </c>
      <c r="AL68" s="16">
        <f t="shared" si="129"/>
        <v>581.72000000000014</v>
      </c>
      <c r="AM68" s="16">
        <f t="shared" si="130"/>
        <v>581.72000000000014</v>
      </c>
      <c r="AN68" s="16">
        <f t="shared" si="131"/>
        <v>581.72000000000014</v>
      </c>
      <c r="AO68" s="16">
        <f t="shared" si="132"/>
        <v>581.72000000000014</v>
      </c>
      <c r="AP68" s="16">
        <f t="shared" si="133"/>
        <v>581.72000000000014</v>
      </c>
      <c r="AQ68" s="16">
        <f t="shared" si="134"/>
        <v>581.72000000000014</v>
      </c>
      <c r="AR68" s="16">
        <f t="shared" si="135"/>
        <v>581.72000000000014</v>
      </c>
      <c r="AS68" s="16">
        <f t="shared" si="136"/>
        <v>581.72000000000014</v>
      </c>
      <c r="AT68" s="16">
        <f t="shared" si="137"/>
        <v>581.72000000000014</v>
      </c>
      <c r="AU68" s="16">
        <f t="shared" si="138"/>
        <v>581.72000000000014</v>
      </c>
      <c r="AV68" s="16">
        <f t="shared" si="139"/>
        <v>581.72000000000014</v>
      </c>
      <c r="AW68" s="16">
        <f t="shared" si="140"/>
        <v>581.72000000000014</v>
      </c>
      <c r="AX68" s="16">
        <f t="shared" si="141"/>
        <v>581.72000000000014</v>
      </c>
      <c r="AY68" s="16">
        <f t="shared" si="142"/>
        <v>581.72000000000014</v>
      </c>
      <c r="AZ68" s="16">
        <f t="shared" si="143"/>
        <v>581.72000000000014</v>
      </c>
      <c r="BA68" s="16">
        <f t="shared" si="144"/>
        <v>581.72000000000014</v>
      </c>
      <c r="BB68" s="16">
        <f t="shared" si="145"/>
        <v>581.72000000000014</v>
      </c>
      <c r="BC68" s="16">
        <f t="shared" si="146"/>
        <v>581.72000000000014</v>
      </c>
      <c r="BD68" s="16">
        <f t="shared" si="147"/>
        <v>581.72000000000014</v>
      </c>
      <c r="BE68" s="16">
        <f t="shared" si="148"/>
        <v>581.72000000000014</v>
      </c>
      <c r="BF68" s="16">
        <f t="shared" si="149"/>
        <v>581.72000000000014</v>
      </c>
      <c r="BG68" s="16">
        <f t="shared" si="150"/>
        <v>581.72000000000014</v>
      </c>
      <c r="BH68" s="16">
        <f t="shared" si="151"/>
        <v>581.72000000000014</v>
      </c>
      <c r="BI68" s="16">
        <f t="shared" si="152"/>
        <v>581.72000000000014</v>
      </c>
      <c r="BJ68" s="16">
        <f t="shared" si="153"/>
        <v>581.72000000000014</v>
      </c>
      <c r="BK68" s="16">
        <f t="shared" si="154"/>
        <v>581.72000000000014</v>
      </c>
      <c r="BL68" s="16">
        <f t="shared" si="155"/>
        <v>581.72000000000014</v>
      </c>
      <c r="BM68" s="16">
        <f t="shared" si="156"/>
        <v>581.72000000000014</v>
      </c>
      <c r="BN68" s="16">
        <f t="shared" si="157"/>
        <v>581.72000000000014</v>
      </c>
      <c r="BO68" s="16">
        <f t="shared" si="158"/>
        <v>581.72000000000014</v>
      </c>
      <c r="BP68" s="16">
        <f t="shared" si="159"/>
        <v>581.72000000000014</v>
      </c>
      <c r="BQ68" s="16">
        <f t="shared" si="160"/>
        <v>581.72000000000014</v>
      </c>
      <c r="BR68" s="16">
        <f t="shared" si="161"/>
        <v>581.72000000000014</v>
      </c>
      <c r="BS68" s="16">
        <f t="shared" si="162"/>
        <v>581.72000000000014</v>
      </c>
    </row>
    <row r="69" spans="1:71" x14ac:dyDescent="0.35">
      <c r="A69" s="15" t="str">
        <f t="shared" ref="A69:J69" si="171">A47</f>
        <v>Standard Close</v>
      </c>
      <c r="B69" s="15" t="str">
        <f t="shared" si="171"/>
        <v>NEW-08126.3</v>
      </c>
      <c r="C69" s="15" t="str">
        <f t="shared" si="171"/>
        <v>Base Rates</v>
      </c>
      <c r="D69" s="15" t="str">
        <f t="shared" si="171"/>
        <v>ED-Transmission-Line-230 kV</v>
      </c>
      <c r="E69" s="15" t="str">
        <f t="shared" si="171"/>
        <v>T</v>
      </c>
      <c r="F69" s="15" t="str">
        <f t="shared" si="171"/>
        <v>NEW-08126</v>
      </c>
      <c r="G69" s="15" t="str">
        <f t="shared" si="171"/>
        <v>open</v>
      </c>
      <c r="H69" s="15" t="str">
        <f t="shared" si="171"/>
        <v>Electric Transmission Plant</v>
      </c>
      <c r="I69" s="15" t="str">
        <f t="shared" si="171"/>
        <v>Transmission Lines</v>
      </c>
      <c r="J69" s="15" t="str">
        <f t="shared" si="171"/>
        <v>230 KV TRANS LINES</v>
      </c>
      <c r="K69" s="16">
        <f>SUM($K47:K47)/13</f>
        <v>0</v>
      </c>
      <c r="L69" s="16">
        <f>SUM($K47:L47)/13</f>
        <v>0</v>
      </c>
      <c r="M69" s="16">
        <f>SUM($K47:M47)/13</f>
        <v>0</v>
      </c>
      <c r="N69" s="16">
        <f>SUM($K47:N47)/13</f>
        <v>0</v>
      </c>
      <c r="O69" s="16">
        <f>SUM($K47:O47)/13</f>
        <v>0</v>
      </c>
      <c r="P69" s="16">
        <f>SUM($K47:P47)/13</f>
        <v>0</v>
      </c>
      <c r="Q69" s="16">
        <f>SUM($K47:Q47)/13</f>
        <v>0</v>
      </c>
      <c r="R69" s="16">
        <f>SUM($K47:R47)/13</f>
        <v>0</v>
      </c>
      <c r="S69" s="16">
        <f>SUM($K47:S47)/13</f>
        <v>0</v>
      </c>
      <c r="T69" s="16">
        <f>SUM($K47:T47)/13</f>
        <v>0</v>
      </c>
      <c r="U69" s="16">
        <f>SUM($K47:U47)/13</f>
        <v>0</v>
      </c>
      <c r="V69" s="16">
        <f>SUM($K47:V47)/13</f>
        <v>0</v>
      </c>
      <c r="W69" s="16">
        <f t="shared" si="114"/>
        <v>0</v>
      </c>
      <c r="X69" s="16">
        <f t="shared" si="115"/>
        <v>0</v>
      </c>
      <c r="Y69" s="16">
        <f t="shared" si="116"/>
        <v>0</v>
      </c>
      <c r="Z69" s="16">
        <f t="shared" si="117"/>
        <v>0</v>
      </c>
      <c r="AA69" s="16">
        <f t="shared" si="118"/>
        <v>0</v>
      </c>
      <c r="AB69" s="16">
        <f t="shared" si="119"/>
        <v>0</v>
      </c>
      <c r="AC69" s="16">
        <f t="shared" si="120"/>
        <v>0</v>
      </c>
      <c r="AD69" s="16">
        <f t="shared" si="121"/>
        <v>0</v>
      </c>
      <c r="AE69" s="16">
        <f t="shared" si="122"/>
        <v>0</v>
      </c>
      <c r="AF69" s="16">
        <f t="shared" si="123"/>
        <v>0</v>
      </c>
      <c r="AG69" s="16">
        <f t="shared" si="124"/>
        <v>0</v>
      </c>
      <c r="AH69" s="16">
        <f t="shared" si="125"/>
        <v>0</v>
      </c>
      <c r="AI69" s="16">
        <f t="shared" si="126"/>
        <v>1789143.963846154</v>
      </c>
      <c r="AJ69" s="16">
        <f t="shared" si="127"/>
        <v>3578287.9276923081</v>
      </c>
      <c r="AK69" s="16">
        <f t="shared" si="128"/>
        <v>5367431.8915384617</v>
      </c>
      <c r="AL69" s="16">
        <f t="shared" si="129"/>
        <v>7156575.8553846162</v>
      </c>
      <c r="AM69" s="16">
        <f t="shared" si="130"/>
        <v>8945719.8192307688</v>
      </c>
      <c r="AN69" s="16">
        <f t="shared" si="131"/>
        <v>10734863.783076923</v>
      </c>
      <c r="AO69" s="16">
        <f t="shared" si="132"/>
        <v>12524007.746923078</v>
      </c>
      <c r="AP69" s="16">
        <f t="shared" si="133"/>
        <v>14313151.710769232</v>
      </c>
      <c r="AQ69" s="16">
        <f t="shared" si="134"/>
        <v>16102295.674615385</v>
      </c>
      <c r="AR69" s="16">
        <f t="shared" si="135"/>
        <v>17891439.638461538</v>
      </c>
      <c r="AS69" s="16">
        <f t="shared" si="136"/>
        <v>19680583.602307692</v>
      </c>
      <c r="AT69" s="16">
        <f t="shared" si="137"/>
        <v>21469727.566153847</v>
      </c>
      <c r="AU69" s="16">
        <f t="shared" si="138"/>
        <v>23258871.529999997</v>
      </c>
      <c r="AV69" s="16">
        <f t="shared" si="139"/>
        <v>23258871.529999997</v>
      </c>
      <c r="AW69" s="16">
        <f t="shared" si="140"/>
        <v>23258871.529999997</v>
      </c>
      <c r="AX69" s="16">
        <f t="shared" si="141"/>
        <v>23258871.529999997</v>
      </c>
      <c r="AY69" s="16">
        <f t="shared" si="142"/>
        <v>23258871.529999997</v>
      </c>
      <c r="AZ69" s="16">
        <f t="shared" si="143"/>
        <v>23258871.529999997</v>
      </c>
      <c r="BA69" s="16">
        <f t="shared" si="144"/>
        <v>23258871.529999997</v>
      </c>
      <c r="BB69" s="16">
        <f t="shared" si="145"/>
        <v>23258871.529999997</v>
      </c>
      <c r="BC69" s="16">
        <f t="shared" si="146"/>
        <v>23258871.529999997</v>
      </c>
      <c r="BD69" s="16">
        <f t="shared" si="147"/>
        <v>23258871.529999997</v>
      </c>
      <c r="BE69" s="16">
        <f t="shared" si="148"/>
        <v>23258871.529999997</v>
      </c>
      <c r="BF69" s="16">
        <f t="shared" si="149"/>
        <v>23258871.529999997</v>
      </c>
      <c r="BG69" s="16">
        <f t="shared" si="150"/>
        <v>23258871.529999997</v>
      </c>
      <c r="BH69" s="16">
        <f t="shared" si="151"/>
        <v>23258871.529999997</v>
      </c>
      <c r="BI69" s="16">
        <f t="shared" si="152"/>
        <v>23258871.529999997</v>
      </c>
      <c r="BJ69" s="16">
        <f t="shared" si="153"/>
        <v>23258871.529999997</v>
      </c>
      <c r="BK69" s="16">
        <f t="shared" si="154"/>
        <v>23258871.529999997</v>
      </c>
      <c r="BL69" s="16">
        <f t="shared" si="155"/>
        <v>23258871.529999997</v>
      </c>
      <c r="BM69" s="16">
        <f t="shared" si="156"/>
        <v>23258871.529999997</v>
      </c>
      <c r="BN69" s="16">
        <f t="shared" si="157"/>
        <v>23258871.529999997</v>
      </c>
      <c r="BO69" s="16">
        <f t="shared" si="158"/>
        <v>23258871.529999997</v>
      </c>
      <c r="BP69" s="16">
        <f t="shared" si="159"/>
        <v>23258871.529999997</v>
      </c>
      <c r="BQ69" s="16">
        <f t="shared" si="160"/>
        <v>23258871.529999997</v>
      </c>
      <c r="BR69" s="16">
        <f t="shared" si="161"/>
        <v>23258871.529999997</v>
      </c>
      <c r="BS69" s="16">
        <f t="shared" si="162"/>
        <v>23258871.529999997</v>
      </c>
    </row>
    <row r="70" spans="1:71" x14ac:dyDescent="0.35">
      <c r="A70" s="15" t="str">
        <f t="shared" ref="A70:J70" si="172">A48</f>
        <v>Standard Close</v>
      </c>
      <c r="B70" s="15" t="str">
        <f t="shared" si="172"/>
        <v>NEW-08126.4</v>
      </c>
      <c r="C70" s="15" t="str">
        <f t="shared" si="172"/>
        <v>Base Rates</v>
      </c>
      <c r="D70" s="15" t="str">
        <f t="shared" si="172"/>
        <v>ED-Transmission-Line-230 kV</v>
      </c>
      <c r="E70" s="15" t="str">
        <f t="shared" si="172"/>
        <v>T</v>
      </c>
      <c r="F70" s="15" t="str">
        <f t="shared" si="172"/>
        <v>NEW-08126</v>
      </c>
      <c r="G70" s="15" t="str">
        <f t="shared" si="172"/>
        <v>open</v>
      </c>
      <c r="H70" s="15" t="str">
        <f t="shared" si="172"/>
        <v>Electric Transmission Plant</v>
      </c>
      <c r="I70" s="15" t="str">
        <f t="shared" si="172"/>
        <v>Transmission Lines</v>
      </c>
      <c r="J70" s="15" t="str">
        <f t="shared" si="172"/>
        <v>230 KV TRANS LINES</v>
      </c>
      <c r="K70" s="16">
        <f>SUM($K48:K48)/13</f>
        <v>0</v>
      </c>
      <c r="L70" s="16">
        <f>SUM($K48:L48)/13</f>
        <v>0</v>
      </c>
      <c r="M70" s="16">
        <f>SUM($K48:M48)/13</f>
        <v>0</v>
      </c>
      <c r="N70" s="16">
        <f>SUM($K48:N48)/13</f>
        <v>0</v>
      </c>
      <c r="O70" s="16">
        <f>SUM($K48:O48)/13</f>
        <v>0</v>
      </c>
      <c r="P70" s="16">
        <f>SUM($K48:P48)/13</f>
        <v>0</v>
      </c>
      <c r="Q70" s="16">
        <f>SUM($K48:Q48)/13</f>
        <v>0</v>
      </c>
      <c r="R70" s="16">
        <f>SUM($K48:R48)/13</f>
        <v>0</v>
      </c>
      <c r="S70" s="16">
        <f>SUM($K48:S48)/13</f>
        <v>0</v>
      </c>
      <c r="T70" s="16">
        <f>SUM($K48:T48)/13</f>
        <v>0</v>
      </c>
      <c r="U70" s="16">
        <f>SUM($K48:U48)/13</f>
        <v>0</v>
      </c>
      <c r="V70" s="16">
        <f>SUM($K48:V48)/13</f>
        <v>0</v>
      </c>
      <c r="W70" s="16">
        <f t="shared" si="114"/>
        <v>0</v>
      </c>
      <c r="X70" s="16">
        <f t="shared" si="115"/>
        <v>0</v>
      </c>
      <c r="Y70" s="16">
        <f t="shared" si="116"/>
        <v>0</v>
      </c>
      <c r="Z70" s="16">
        <f t="shared" si="117"/>
        <v>0</v>
      </c>
      <c r="AA70" s="16">
        <f t="shared" si="118"/>
        <v>0</v>
      </c>
      <c r="AB70" s="16">
        <f t="shared" si="119"/>
        <v>0</v>
      </c>
      <c r="AC70" s="16">
        <f t="shared" si="120"/>
        <v>0</v>
      </c>
      <c r="AD70" s="16">
        <f t="shared" si="121"/>
        <v>0</v>
      </c>
      <c r="AE70" s="16">
        <f t="shared" si="122"/>
        <v>0</v>
      </c>
      <c r="AF70" s="16">
        <f t="shared" si="123"/>
        <v>0</v>
      </c>
      <c r="AG70" s="16">
        <f t="shared" si="124"/>
        <v>0</v>
      </c>
      <c r="AH70" s="16">
        <f t="shared" si="125"/>
        <v>0</v>
      </c>
      <c r="AI70" s="16">
        <f t="shared" si="126"/>
        <v>21897.006153846152</v>
      </c>
      <c r="AJ70" s="16">
        <f t="shared" si="127"/>
        <v>43794.012307692305</v>
      </c>
      <c r="AK70" s="16">
        <f t="shared" si="128"/>
        <v>65691.01846153845</v>
      </c>
      <c r="AL70" s="16">
        <f t="shared" si="129"/>
        <v>87588.024615384609</v>
      </c>
      <c r="AM70" s="16">
        <f t="shared" si="130"/>
        <v>109485.03076923077</v>
      </c>
      <c r="AN70" s="16">
        <f t="shared" si="131"/>
        <v>131382.03692307693</v>
      </c>
      <c r="AO70" s="16">
        <f t="shared" si="132"/>
        <v>153279.04307692309</v>
      </c>
      <c r="AP70" s="16">
        <f t="shared" si="133"/>
        <v>175176.04923076925</v>
      </c>
      <c r="AQ70" s="16">
        <f t="shared" si="134"/>
        <v>197073.05538461541</v>
      </c>
      <c r="AR70" s="16">
        <f t="shared" si="135"/>
        <v>218970.06153846157</v>
      </c>
      <c r="AS70" s="16">
        <f t="shared" si="136"/>
        <v>240867.06769230773</v>
      </c>
      <c r="AT70" s="16">
        <f t="shared" si="137"/>
        <v>262764.07384615386</v>
      </c>
      <c r="AU70" s="16">
        <f t="shared" si="138"/>
        <v>284661.08</v>
      </c>
      <c r="AV70" s="16">
        <f t="shared" si="139"/>
        <v>284661.08</v>
      </c>
      <c r="AW70" s="16">
        <f t="shared" si="140"/>
        <v>284661.08</v>
      </c>
      <c r="AX70" s="16">
        <f t="shared" si="141"/>
        <v>284661.08</v>
      </c>
      <c r="AY70" s="16">
        <f t="shared" si="142"/>
        <v>284661.08</v>
      </c>
      <c r="AZ70" s="16">
        <f t="shared" si="143"/>
        <v>284661.08</v>
      </c>
      <c r="BA70" s="16">
        <f t="shared" si="144"/>
        <v>284661.08</v>
      </c>
      <c r="BB70" s="16">
        <f t="shared" si="145"/>
        <v>284661.08</v>
      </c>
      <c r="BC70" s="16">
        <f t="shared" si="146"/>
        <v>284661.08</v>
      </c>
      <c r="BD70" s="16">
        <f t="shared" si="147"/>
        <v>284661.08</v>
      </c>
      <c r="BE70" s="16">
        <f t="shared" si="148"/>
        <v>284661.08</v>
      </c>
      <c r="BF70" s="16">
        <f t="shared" si="149"/>
        <v>284661.08</v>
      </c>
      <c r="BG70" s="16">
        <f t="shared" si="150"/>
        <v>284661.08</v>
      </c>
      <c r="BH70" s="16">
        <f t="shared" si="151"/>
        <v>284661.08</v>
      </c>
      <c r="BI70" s="16">
        <f t="shared" si="152"/>
        <v>284661.08</v>
      </c>
      <c r="BJ70" s="16">
        <f t="shared" si="153"/>
        <v>284661.08</v>
      </c>
      <c r="BK70" s="16">
        <f t="shared" si="154"/>
        <v>284661.08</v>
      </c>
      <c r="BL70" s="16">
        <f t="shared" si="155"/>
        <v>284661.08</v>
      </c>
      <c r="BM70" s="16">
        <f t="shared" si="156"/>
        <v>284661.08</v>
      </c>
      <c r="BN70" s="16">
        <f t="shared" si="157"/>
        <v>284661.08</v>
      </c>
      <c r="BO70" s="16">
        <f t="shared" si="158"/>
        <v>284661.08</v>
      </c>
      <c r="BP70" s="16">
        <f t="shared" si="159"/>
        <v>284661.08</v>
      </c>
      <c r="BQ70" s="16">
        <f t="shared" si="160"/>
        <v>284661.08</v>
      </c>
      <c r="BR70" s="16">
        <f t="shared" si="161"/>
        <v>284661.08</v>
      </c>
      <c r="BS70" s="16">
        <f t="shared" si="162"/>
        <v>284661.08</v>
      </c>
    </row>
    <row r="71" spans="1:71" x14ac:dyDescent="0.35">
      <c r="A71" s="15" t="str">
        <f t="shared" ref="A71:J71" si="173">A49</f>
        <v>Standard Close</v>
      </c>
      <c r="B71" s="15" t="str">
        <f t="shared" si="173"/>
        <v>NEW-08126.5</v>
      </c>
      <c r="C71" s="15" t="str">
        <f t="shared" si="173"/>
        <v>Base Rates</v>
      </c>
      <c r="D71" s="15" t="str">
        <f t="shared" si="173"/>
        <v>ED-Transmission-Line-69 kV</v>
      </c>
      <c r="E71" s="15" t="str">
        <f t="shared" si="173"/>
        <v>T</v>
      </c>
      <c r="F71" s="15" t="str">
        <f t="shared" si="173"/>
        <v>NEW-08126</v>
      </c>
      <c r="G71" s="15" t="str">
        <f t="shared" si="173"/>
        <v>open</v>
      </c>
      <c r="H71" s="15" t="str">
        <f t="shared" si="173"/>
        <v>Electric Transmission Plant</v>
      </c>
      <c r="I71" s="15" t="str">
        <f t="shared" si="173"/>
        <v>Transmission Lines</v>
      </c>
      <c r="J71" s="15" t="str">
        <f t="shared" si="173"/>
        <v>69 KV TRANS LINES</v>
      </c>
      <c r="K71" s="16">
        <f>SUM($K49:K49)/13</f>
        <v>0</v>
      </c>
      <c r="L71" s="16">
        <f>SUM($K49:L49)/13</f>
        <v>0</v>
      </c>
      <c r="M71" s="16">
        <f>SUM($K49:M49)/13</f>
        <v>0</v>
      </c>
      <c r="N71" s="16">
        <f>SUM($K49:N49)/13</f>
        <v>0</v>
      </c>
      <c r="O71" s="16">
        <f>SUM($K49:O49)/13</f>
        <v>0</v>
      </c>
      <c r="P71" s="16">
        <f>SUM($K49:P49)/13</f>
        <v>0</v>
      </c>
      <c r="Q71" s="16">
        <f>SUM($K49:Q49)/13</f>
        <v>0</v>
      </c>
      <c r="R71" s="16">
        <f>SUM($K49:R49)/13</f>
        <v>0</v>
      </c>
      <c r="S71" s="16">
        <f>SUM($K49:S49)/13</f>
        <v>0</v>
      </c>
      <c r="T71" s="16">
        <f>SUM($K49:T49)/13</f>
        <v>0</v>
      </c>
      <c r="U71" s="16">
        <f>SUM($K49:U49)/13</f>
        <v>0</v>
      </c>
      <c r="V71" s="16">
        <f>SUM($K49:V49)/13</f>
        <v>0</v>
      </c>
      <c r="W71" s="16">
        <f t="shared" si="114"/>
        <v>0</v>
      </c>
      <c r="X71" s="16">
        <f t="shared" si="115"/>
        <v>0</v>
      </c>
      <c r="Y71" s="16">
        <f t="shared" si="116"/>
        <v>0</v>
      </c>
      <c r="Z71" s="16">
        <f t="shared" si="117"/>
        <v>0</v>
      </c>
      <c r="AA71" s="16">
        <f t="shared" si="118"/>
        <v>0</v>
      </c>
      <c r="AB71" s="16">
        <f t="shared" si="119"/>
        <v>0</v>
      </c>
      <c r="AC71" s="16">
        <f t="shared" si="120"/>
        <v>0</v>
      </c>
      <c r="AD71" s="16">
        <f t="shared" si="121"/>
        <v>0</v>
      </c>
      <c r="AE71" s="16">
        <f t="shared" si="122"/>
        <v>0</v>
      </c>
      <c r="AF71" s="16">
        <f t="shared" si="123"/>
        <v>0</v>
      </c>
      <c r="AG71" s="16">
        <f t="shared" si="124"/>
        <v>0</v>
      </c>
      <c r="AH71" s="16">
        <f t="shared" si="125"/>
        <v>0</v>
      </c>
      <c r="AI71" s="16">
        <f t="shared" si="126"/>
        <v>1966867.4738461538</v>
      </c>
      <c r="AJ71" s="16">
        <f t="shared" si="127"/>
        <v>3933734.9476923076</v>
      </c>
      <c r="AK71" s="16">
        <f t="shared" si="128"/>
        <v>5900602.4215384619</v>
      </c>
      <c r="AL71" s="16">
        <f t="shared" si="129"/>
        <v>7867469.8953846153</v>
      </c>
      <c r="AM71" s="16">
        <f t="shared" si="130"/>
        <v>9834337.3692307696</v>
      </c>
      <c r="AN71" s="16">
        <f t="shared" si="131"/>
        <v>11801204.843076924</v>
      </c>
      <c r="AO71" s="16">
        <f t="shared" si="132"/>
        <v>13768072.316923078</v>
      </c>
      <c r="AP71" s="16">
        <f t="shared" si="133"/>
        <v>15734939.790769231</v>
      </c>
      <c r="AQ71" s="16">
        <f t="shared" si="134"/>
        <v>17701807.264615383</v>
      </c>
      <c r="AR71" s="16">
        <f t="shared" si="135"/>
        <v>19668674.738461539</v>
      </c>
      <c r="AS71" s="16">
        <f t="shared" si="136"/>
        <v>21635542.212307692</v>
      </c>
      <c r="AT71" s="16">
        <f t="shared" si="137"/>
        <v>23602409.686153848</v>
      </c>
      <c r="AU71" s="16">
        <f t="shared" si="138"/>
        <v>25569277.160000004</v>
      </c>
      <c r="AV71" s="16">
        <f t="shared" si="139"/>
        <v>25569277.160000004</v>
      </c>
      <c r="AW71" s="16">
        <f t="shared" si="140"/>
        <v>25569277.160000004</v>
      </c>
      <c r="AX71" s="16">
        <f t="shared" si="141"/>
        <v>25569277.160000004</v>
      </c>
      <c r="AY71" s="16">
        <f t="shared" si="142"/>
        <v>25569277.160000004</v>
      </c>
      <c r="AZ71" s="16">
        <f t="shared" si="143"/>
        <v>25569277.160000004</v>
      </c>
      <c r="BA71" s="16">
        <f t="shared" si="144"/>
        <v>25569277.160000004</v>
      </c>
      <c r="BB71" s="16">
        <f t="shared" si="145"/>
        <v>25569277.160000004</v>
      </c>
      <c r="BC71" s="16">
        <f t="shared" si="146"/>
        <v>25569277.160000004</v>
      </c>
      <c r="BD71" s="16">
        <f t="shared" si="147"/>
        <v>25569277.160000004</v>
      </c>
      <c r="BE71" s="16">
        <f t="shared" si="148"/>
        <v>25569277.160000004</v>
      </c>
      <c r="BF71" s="16">
        <f t="shared" si="149"/>
        <v>25569277.160000004</v>
      </c>
      <c r="BG71" s="16">
        <f t="shared" si="150"/>
        <v>25569277.160000004</v>
      </c>
      <c r="BH71" s="16">
        <f t="shared" si="151"/>
        <v>25569277.160000004</v>
      </c>
      <c r="BI71" s="16">
        <f t="shared" si="152"/>
        <v>25569277.160000004</v>
      </c>
      <c r="BJ71" s="16">
        <f t="shared" si="153"/>
        <v>25569277.160000004</v>
      </c>
      <c r="BK71" s="16">
        <f t="shared" si="154"/>
        <v>25569277.160000004</v>
      </c>
      <c r="BL71" s="16">
        <f t="shared" si="155"/>
        <v>25569277.160000004</v>
      </c>
      <c r="BM71" s="16">
        <f t="shared" si="156"/>
        <v>25569277.160000004</v>
      </c>
      <c r="BN71" s="16">
        <f t="shared" si="157"/>
        <v>25569277.160000004</v>
      </c>
      <c r="BO71" s="16">
        <f t="shared" si="158"/>
        <v>25569277.160000004</v>
      </c>
      <c r="BP71" s="16">
        <f t="shared" si="159"/>
        <v>25569277.160000004</v>
      </c>
      <c r="BQ71" s="16">
        <f t="shared" si="160"/>
        <v>25569277.160000004</v>
      </c>
      <c r="BR71" s="16">
        <f t="shared" si="161"/>
        <v>25569277.160000004</v>
      </c>
      <c r="BS71" s="16">
        <f t="shared" si="162"/>
        <v>25569277.160000004</v>
      </c>
    </row>
    <row r="72" spans="1:71" x14ac:dyDescent="0.35">
      <c r="A72" s="15" t="str">
        <f t="shared" ref="A72:J72" si="174">A50</f>
        <v>Standard Close</v>
      </c>
      <c r="B72" s="15" t="str">
        <f t="shared" si="174"/>
        <v>NEW-08126.6</v>
      </c>
      <c r="C72" s="15" t="str">
        <f t="shared" si="174"/>
        <v>Base Rates</v>
      </c>
      <c r="D72" s="15" t="str">
        <f t="shared" si="174"/>
        <v>ED-Distribution-Line-OH-Feeder</v>
      </c>
      <c r="E72" s="15" t="str">
        <f t="shared" si="174"/>
        <v>D</v>
      </c>
      <c r="F72" s="15" t="str">
        <f t="shared" si="174"/>
        <v>NEW-08126</v>
      </c>
      <c r="G72" s="15" t="str">
        <f t="shared" si="174"/>
        <v>open</v>
      </c>
      <c r="H72" s="15" t="str">
        <f t="shared" si="174"/>
        <v>Electric Distribution Plant</v>
      </c>
      <c r="I72" s="15" t="str">
        <f t="shared" si="174"/>
        <v>Distribution Lines</v>
      </c>
      <c r="J72" s="15" t="str">
        <f t="shared" si="174"/>
        <v>MASS DISTRIBUTION LINES</v>
      </c>
      <c r="K72" s="16">
        <f>SUM($K50:K50)/13</f>
        <v>0</v>
      </c>
      <c r="L72" s="16">
        <f>SUM($K50:L50)/13</f>
        <v>0</v>
      </c>
      <c r="M72" s="16">
        <f>SUM($K50:M50)/13</f>
        <v>0</v>
      </c>
      <c r="N72" s="16">
        <f>SUM($K50:N50)/13</f>
        <v>0</v>
      </c>
      <c r="O72" s="16">
        <f>SUM($K50:O50)/13</f>
        <v>0</v>
      </c>
      <c r="P72" s="16">
        <f>SUM($K50:P50)/13</f>
        <v>0</v>
      </c>
      <c r="Q72" s="16">
        <f>SUM($K50:Q50)/13</f>
        <v>0</v>
      </c>
      <c r="R72" s="16">
        <f>SUM($K50:R50)/13</f>
        <v>0</v>
      </c>
      <c r="S72" s="16">
        <f>SUM($K50:S50)/13</f>
        <v>0</v>
      </c>
      <c r="T72" s="16">
        <f>SUM($K50:T50)/13</f>
        <v>0</v>
      </c>
      <c r="U72" s="16">
        <f>SUM($K50:U50)/13</f>
        <v>0</v>
      </c>
      <c r="V72" s="16">
        <f>SUM($K50:V50)/13</f>
        <v>0</v>
      </c>
      <c r="W72" s="16">
        <f t="shared" si="114"/>
        <v>0</v>
      </c>
      <c r="X72" s="16">
        <f t="shared" si="115"/>
        <v>0</v>
      </c>
      <c r="Y72" s="16">
        <f t="shared" si="116"/>
        <v>0</v>
      </c>
      <c r="Z72" s="16">
        <f t="shared" si="117"/>
        <v>0</v>
      </c>
      <c r="AA72" s="16">
        <f t="shared" si="118"/>
        <v>0</v>
      </c>
      <c r="AB72" s="16">
        <f t="shared" si="119"/>
        <v>0</v>
      </c>
      <c r="AC72" s="16">
        <f t="shared" si="120"/>
        <v>0</v>
      </c>
      <c r="AD72" s="16">
        <f t="shared" si="121"/>
        <v>0</v>
      </c>
      <c r="AE72" s="16">
        <f t="shared" si="122"/>
        <v>0</v>
      </c>
      <c r="AF72" s="16">
        <f t="shared" si="123"/>
        <v>0</v>
      </c>
      <c r="AG72" s="16">
        <f t="shared" si="124"/>
        <v>0</v>
      </c>
      <c r="AH72" s="16">
        <f t="shared" si="125"/>
        <v>0</v>
      </c>
      <c r="AI72" s="16">
        <f t="shared" si="126"/>
        <v>1447.4592307692308</v>
      </c>
      <c r="AJ72" s="16">
        <f t="shared" si="127"/>
        <v>2894.9184615384615</v>
      </c>
      <c r="AK72" s="16">
        <f t="shared" si="128"/>
        <v>4342.377692307693</v>
      </c>
      <c r="AL72" s="16">
        <f t="shared" si="129"/>
        <v>5789.8369230769231</v>
      </c>
      <c r="AM72" s="16">
        <f t="shared" si="130"/>
        <v>7237.2961538461541</v>
      </c>
      <c r="AN72" s="16">
        <f t="shared" si="131"/>
        <v>8684.755384615386</v>
      </c>
      <c r="AO72" s="16">
        <f t="shared" si="132"/>
        <v>10132.214615384615</v>
      </c>
      <c r="AP72" s="16">
        <f t="shared" si="133"/>
        <v>11579.673846153846</v>
      </c>
      <c r="AQ72" s="16">
        <f t="shared" si="134"/>
        <v>13027.133076923077</v>
      </c>
      <c r="AR72" s="16">
        <f t="shared" si="135"/>
        <v>14474.592307692308</v>
      </c>
      <c r="AS72" s="16">
        <f t="shared" si="136"/>
        <v>15922.051538461539</v>
      </c>
      <c r="AT72" s="16">
        <f t="shared" si="137"/>
        <v>17369.510769230772</v>
      </c>
      <c r="AU72" s="16">
        <f t="shared" si="138"/>
        <v>18816.97</v>
      </c>
      <c r="AV72" s="16">
        <f t="shared" si="139"/>
        <v>18816.97</v>
      </c>
      <c r="AW72" s="16">
        <f t="shared" si="140"/>
        <v>18816.97</v>
      </c>
      <c r="AX72" s="16">
        <f t="shared" si="141"/>
        <v>18816.97</v>
      </c>
      <c r="AY72" s="16">
        <f t="shared" si="142"/>
        <v>18816.97</v>
      </c>
      <c r="AZ72" s="16">
        <f t="shared" si="143"/>
        <v>18816.97</v>
      </c>
      <c r="BA72" s="16">
        <f t="shared" si="144"/>
        <v>18816.97</v>
      </c>
      <c r="BB72" s="16">
        <f t="shared" si="145"/>
        <v>18816.97</v>
      </c>
      <c r="BC72" s="16">
        <f t="shared" si="146"/>
        <v>18816.97</v>
      </c>
      <c r="BD72" s="16">
        <f t="shared" si="147"/>
        <v>18816.97</v>
      </c>
      <c r="BE72" s="16">
        <f t="shared" si="148"/>
        <v>18816.97</v>
      </c>
      <c r="BF72" s="16">
        <f t="shared" si="149"/>
        <v>18816.97</v>
      </c>
      <c r="BG72" s="16">
        <f t="shared" si="150"/>
        <v>18816.97</v>
      </c>
      <c r="BH72" s="16">
        <f t="shared" si="151"/>
        <v>18816.97</v>
      </c>
      <c r="BI72" s="16">
        <f t="shared" si="152"/>
        <v>18816.97</v>
      </c>
      <c r="BJ72" s="16">
        <f t="shared" si="153"/>
        <v>18816.97</v>
      </c>
      <c r="BK72" s="16">
        <f t="shared" si="154"/>
        <v>18816.97</v>
      </c>
      <c r="BL72" s="16">
        <f t="shared" si="155"/>
        <v>18816.97</v>
      </c>
      <c r="BM72" s="16">
        <f t="shared" si="156"/>
        <v>18816.97</v>
      </c>
      <c r="BN72" s="16">
        <f t="shared" si="157"/>
        <v>18816.97</v>
      </c>
      <c r="BO72" s="16">
        <f t="shared" si="158"/>
        <v>18816.97</v>
      </c>
      <c r="BP72" s="16">
        <f t="shared" si="159"/>
        <v>18816.97</v>
      </c>
      <c r="BQ72" s="16">
        <f t="shared" si="160"/>
        <v>18816.97</v>
      </c>
      <c r="BR72" s="16">
        <f t="shared" si="161"/>
        <v>18816.97</v>
      </c>
      <c r="BS72" s="16">
        <f t="shared" si="162"/>
        <v>18816.97</v>
      </c>
    </row>
    <row r="73" spans="1:71" x14ac:dyDescent="0.35">
      <c r="A73" s="15" t="str">
        <f t="shared" ref="A73:J73" si="175">A51</f>
        <v>Standard Close</v>
      </c>
      <c r="B73" s="15" t="str">
        <f t="shared" si="175"/>
        <v>NEW-08126.7</v>
      </c>
      <c r="C73" s="15" t="str">
        <f t="shared" si="175"/>
        <v>Base Rates</v>
      </c>
      <c r="D73" s="15" t="str">
        <f t="shared" si="175"/>
        <v>ED-Distribution-Line-UG-Feeder</v>
      </c>
      <c r="E73" s="15" t="str">
        <f t="shared" si="175"/>
        <v>D</v>
      </c>
      <c r="F73" s="15" t="str">
        <f t="shared" si="175"/>
        <v>NEW-08126</v>
      </c>
      <c r="G73" s="15" t="str">
        <f t="shared" si="175"/>
        <v>open</v>
      </c>
      <c r="H73" s="15" t="str">
        <f t="shared" si="175"/>
        <v>Electric Distribution Plant</v>
      </c>
      <c r="I73" s="15" t="str">
        <f t="shared" si="175"/>
        <v>Distribution Lines</v>
      </c>
      <c r="J73" s="15" t="str">
        <f t="shared" si="175"/>
        <v>MASS DISTRIBUTION LINES</v>
      </c>
      <c r="K73" s="16">
        <f>SUM($K51:K51)/13</f>
        <v>0</v>
      </c>
      <c r="L73" s="16">
        <f>SUM($K51:L51)/13</f>
        <v>0</v>
      </c>
      <c r="M73" s="16">
        <f>SUM($K51:M51)/13</f>
        <v>0</v>
      </c>
      <c r="N73" s="16">
        <f>SUM($K51:N51)/13</f>
        <v>0</v>
      </c>
      <c r="O73" s="16">
        <f>SUM($K51:O51)/13</f>
        <v>0</v>
      </c>
      <c r="P73" s="16">
        <f>SUM($K51:P51)/13</f>
        <v>0</v>
      </c>
      <c r="Q73" s="16">
        <f>SUM($K51:Q51)/13</f>
        <v>0</v>
      </c>
      <c r="R73" s="16">
        <f>SUM($K51:R51)/13</f>
        <v>0</v>
      </c>
      <c r="S73" s="16">
        <f>SUM($K51:S51)/13</f>
        <v>0</v>
      </c>
      <c r="T73" s="16">
        <f>SUM($K51:T51)/13</f>
        <v>0</v>
      </c>
      <c r="U73" s="16">
        <f>SUM($K51:U51)/13</f>
        <v>0</v>
      </c>
      <c r="V73" s="16">
        <f>SUM($K51:V51)/13</f>
        <v>0</v>
      </c>
      <c r="W73" s="16">
        <f t="shared" si="114"/>
        <v>0</v>
      </c>
      <c r="X73" s="16">
        <f t="shared" si="115"/>
        <v>0</v>
      </c>
      <c r="Y73" s="16">
        <f t="shared" si="116"/>
        <v>0</v>
      </c>
      <c r="Z73" s="16">
        <f t="shared" si="117"/>
        <v>0</v>
      </c>
      <c r="AA73" s="16">
        <f t="shared" si="118"/>
        <v>0</v>
      </c>
      <c r="AB73" s="16">
        <f t="shared" si="119"/>
        <v>0</v>
      </c>
      <c r="AC73" s="16">
        <f t="shared" si="120"/>
        <v>0</v>
      </c>
      <c r="AD73" s="16">
        <f t="shared" si="121"/>
        <v>0</v>
      </c>
      <c r="AE73" s="16">
        <f t="shared" si="122"/>
        <v>0</v>
      </c>
      <c r="AF73" s="16">
        <f t="shared" si="123"/>
        <v>0</v>
      </c>
      <c r="AG73" s="16">
        <f t="shared" si="124"/>
        <v>0</v>
      </c>
      <c r="AH73" s="16">
        <f t="shared" si="125"/>
        <v>0</v>
      </c>
      <c r="AI73" s="16">
        <f t="shared" si="126"/>
        <v>791.62307692307695</v>
      </c>
      <c r="AJ73" s="16">
        <f t="shared" si="127"/>
        <v>1583.2461538461539</v>
      </c>
      <c r="AK73" s="16">
        <f t="shared" si="128"/>
        <v>2374.8692307692309</v>
      </c>
      <c r="AL73" s="16">
        <f t="shared" si="129"/>
        <v>3166.4923076923078</v>
      </c>
      <c r="AM73" s="16">
        <f t="shared" si="130"/>
        <v>3958.1153846153848</v>
      </c>
      <c r="AN73" s="16">
        <f t="shared" si="131"/>
        <v>4749.7384615384617</v>
      </c>
      <c r="AO73" s="16">
        <f t="shared" si="132"/>
        <v>5541.3615384615387</v>
      </c>
      <c r="AP73" s="16">
        <f t="shared" si="133"/>
        <v>6332.9846153846156</v>
      </c>
      <c r="AQ73" s="16">
        <f t="shared" si="134"/>
        <v>7124.6076923076926</v>
      </c>
      <c r="AR73" s="16">
        <f t="shared" si="135"/>
        <v>7916.2307692307704</v>
      </c>
      <c r="AS73" s="16">
        <f t="shared" si="136"/>
        <v>8707.8538461538483</v>
      </c>
      <c r="AT73" s="16">
        <f t="shared" si="137"/>
        <v>9499.4769230769252</v>
      </c>
      <c r="AU73" s="16">
        <f t="shared" si="138"/>
        <v>10291.100000000002</v>
      </c>
      <c r="AV73" s="16">
        <f t="shared" si="139"/>
        <v>10291.100000000002</v>
      </c>
      <c r="AW73" s="16">
        <f t="shared" si="140"/>
        <v>10291.100000000002</v>
      </c>
      <c r="AX73" s="16">
        <f t="shared" si="141"/>
        <v>10291.100000000002</v>
      </c>
      <c r="AY73" s="16">
        <f t="shared" si="142"/>
        <v>10291.100000000002</v>
      </c>
      <c r="AZ73" s="16">
        <f t="shared" si="143"/>
        <v>10291.100000000002</v>
      </c>
      <c r="BA73" s="16">
        <f t="shared" si="144"/>
        <v>10291.100000000002</v>
      </c>
      <c r="BB73" s="16">
        <f t="shared" si="145"/>
        <v>10291.100000000002</v>
      </c>
      <c r="BC73" s="16">
        <f t="shared" si="146"/>
        <v>10291.100000000002</v>
      </c>
      <c r="BD73" s="16">
        <f t="shared" si="147"/>
        <v>10291.100000000002</v>
      </c>
      <c r="BE73" s="16">
        <f t="shared" si="148"/>
        <v>10291.100000000002</v>
      </c>
      <c r="BF73" s="16">
        <f t="shared" si="149"/>
        <v>10291.100000000002</v>
      </c>
      <c r="BG73" s="16">
        <f t="shared" si="150"/>
        <v>10291.100000000002</v>
      </c>
      <c r="BH73" s="16">
        <f t="shared" si="151"/>
        <v>10291.100000000002</v>
      </c>
      <c r="BI73" s="16">
        <f t="shared" si="152"/>
        <v>10291.100000000002</v>
      </c>
      <c r="BJ73" s="16">
        <f t="shared" si="153"/>
        <v>10291.100000000002</v>
      </c>
      <c r="BK73" s="16">
        <f t="shared" si="154"/>
        <v>10291.100000000002</v>
      </c>
      <c r="BL73" s="16">
        <f t="shared" si="155"/>
        <v>10291.100000000002</v>
      </c>
      <c r="BM73" s="16">
        <f t="shared" si="156"/>
        <v>10291.100000000002</v>
      </c>
      <c r="BN73" s="16">
        <f t="shared" si="157"/>
        <v>10291.100000000002</v>
      </c>
      <c r="BO73" s="16">
        <f t="shared" si="158"/>
        <v>10291.100000000002</v>
      </c>
      <c r="BP73" s="16">
        <f t="shared" si="159"/>
        <v>10291.100000000002</v>
      </c>
      <c r="BQ73" s="16">
        <f t="shared" si="160"/>
        <v>10291.100000000002</v>
      </c>
      <c r="BR73" s="16">
        <f t="shared" si="161"/>
        <v>10291.100000000002</v>
      </c>
      <c r="BS73" s="16">
        <f t="shared" si="162"/>
        <v>10291.100000000002</v>
      </c>
    </row>
    <row r="74" spans="1:71" x14ac:dyDescent="0.35">
      <c r="A74" s="15" t="str">
        <f t="shared" ref="A74:J75" si="176">A52</f>
        <v>Standard Close</v>
      </c>
      <c r="B74" s="15" t="str">
        <f t="shared" si="176"/>
        <v>NEW-08126.8</v>
      </c>
      <c r="C74" s="15" t="str">
        <f t="shared" si="176"/>
        <v>Base Rates</v>
      </c>
      <c r="D74" s="15" t="str">
        <f t="shared" si="176"/>
        <v>ED-Distribution-Substation-Equipment</v>
      </c>
      <c r="E74" s="15" t="str">
        <f t="shared" si="176"/>
        <v>D</v>
      </c>
      <c r="F74" s="15" t="str">
        <f t="shared" si="176"/>
        <v>NEW-08126</v>
      </c>
      <c r="G74" s="15" t="str">
        <f t="shared" si="176"/>
        <v>open</v>
      </c>
      <c r="H74" s="15" t="str">
        <f t="shared" si="176"/>
        <v>Electric Distribution Plant</v>
      </c>
      <c r="I74" s="15" t="str">
        <f t="shared" si="176"/>
        <v>Transmission Substation</v>
      </c>
      <c r="J74" s="15" t="str">
        <f t="shared" si="176"/>
        <v>992T-MOBILE SUBSTATION</v>
      </c>
      <c r="K74" s="16">
        <f>SUM($K52:K52)/13</f>
        <v>0</v>
      </c>
      <c r="L74" s="16">
        <f>SUM($K52:L52)/13</f>
        <v>0</v>
      </c>
      <c r="M74" s="16">
        <f>SUM($K52:M52)/13</f>
        <v>0</v>
      </c>
      <c r="N74" s="16">
        <f>SUM($K52:N52)/13</f>
        <v>0</v>
      </c>
      <c r="O74" s="16">
        <f>SUM($K52:O52)/13</f>
        <v>0</v>
      </c>
      <c r="P74" s="16">
        <f>SUM($K52:P52)/13</f>
        <v>0</v>
      </c>
      <c r="Q74" s="16">
        <f>SUM($K52:Q52)/13</f>
        <v>0</v>
      </c>
      <c r="R74" s="16">
        <f>SUM($K52:R52)/13</f>
        <v>0</v>
      </c>
      <c r="S74" s="16">
        <f>SUM($K52:S52)/13</f>
        <v>0</v>
      </c>
      <c r="T74" s="16">
        <f>SUM($K52:T52)/13</f>
        <v>0</v>
      </c>
      <c r="U74" s="16">
        <f>SUM($K52:U52)/13</f>
        <v>0</v>
      </c>
      <c r="V74" s="16">
        <f>SUM($K52:V52)/13</f>
        <v>0</v>
      </c>
      <c r="W74" s="16">
        <f t="shared" si="114"/>
        <v>0</v>
      </c>
      <c r="X74" s="16">
        <f t="shared" si="115"/>
        <v>0</v>
      </c>
      <c r="Y74" s="16">
        <f t="shared" si="116"/>
        <v>0</v>
      </c>
      <c r="Z74" s="16">
        <f t="shared" si="117"/>
        <v>0</v>
      </c>
      <c r="AA74" s="16">
        <f t="shared" si="118"/>
        <v>0</v>
      </c>
      <c r="AB74" s="16">
        <f t="shared" si="119"/>
        <v>0</v>
      </c>
      <c r="AC74" s="16">
        <f t="shared" si="120"/>
        <v>0</v>
      </c>
      <c r="AD74" s="16">
        <f t="shared" si="121"/>
        <v>0</v>
      </c>
      <c r="AE74" s="16">
        <f t="shared" si="122"/>
        <v>0</v>
      </c>
      <c r="AF74" s="16">
        <f t="shared" si="123"/>
        <v>0</v>
      </c>
      <c r="AG74" s="16">
        <f t="shared" si="124"/>
        <v>0</v>
      </c>
      <c r="AH74" s="16">
        <f t="shared" si="125"/>
        <v>0</v>
      </c>
      <c r="AI74" s="16">
        <f t="shared" si="126"/>
        <v>444474.77846153855</v>
      </c>
      <c r="AJ74" s="16">
        <f t="shared" si="127"/>
        <v>888949.55692307709</v>
      </c>
      <c r="AK74" s="16">
        <f t="shared" si="128"/>
        <v>1333424.3353846157</v>
      </c>
      <c r="AL74" s="16">
        <f t="shared" si="129"/>
        <v>1777899.1138461542</v>
      </c>
      <c r="AM74" s="16">
        <f t="shared" si="130"/>
        <v>2222373.8923076927</v>
      </c>
      <c r="AN74" s="16">
        <f t="shared" si="131"/>
        <v>2666848.6707692314</v>
      </c>
      <c r="AO74" s="16">
        <f t="shared" si="132"/>
        <v>3111323.4492307696</v>
      </c>
      <c r="AP74" s="16">
        <f t="shared" si="133"/>
        <v>3555798.2276923084</v>
      </c>
      <c r="AQ74" s="16">
        <f t="shared" si="134"/>
        <v>4000273.0061538471</v>
      </c>
      <c r="AR74" s="16">
        <f t="shared" si="135"/>
        <v>4444747.7846153863</v>
      </c>
      <c r="AS74" s="16">
        <f t="shared" si="136"/>
        <v>4889222.5630769245</v>
      </c>
      <c r="AT74" s="16">
        <f t="shared" si="137"/>
        <v>5333697.3415384637</v>
      </c>
      <c r="AU74" s="16">
        <f t="shared" si="138"/>
        <v>5778172.1200000029</v>
      </c>
      <c r="AV74" s="16">
        <f t="shared" si="139"/>
        <v>5778172.1200000029</v>
      </c>
      <c r="AW74" s="16">
        <f t="shared" si="140"/>
        <v>5778172.1200000029</v>
      </c>
      <c r="AX74" s="16">
        <f t="shared" si="141"/>
        <v>5778172.1200000029</v>
      </c>
      <c r="AY74" s="16">
        <f t="shared" si="142"/>
        <v>5778172.1200000029</v>
      </c>
      <c r="AZ74" s="16">
        <f t="shared" si="143"/>
        <v>5778172.1200000029</v>
      </c>
      <c r="BA74" s="16">
        <f t="shared" si="144"/>
        <v>5778172.1200000029</v>
      </c>
      <c r="BB74" s="16">
        <f t="shared" si="145"/>
        <v>5778172.1200000029</v>
      </c>
      <c r="BC74" s="16">
        <f t="shared" si="146"/>
        <v>5778172.1200000029</v>
      </c>
      <c r="BD74" s="16">
        <f t="shared" si="147"/>
        <v>5778172.1200000029</v>
      </c>
      <c r="BE74" s="16">
        <f t="shared" si="148"/>
        <v>5778172.1200000029</v>
      </c>
      <c r="BF74" s="16">
        <f t="shared" si="149"/>
        <v>5778172.1200000029</v>
      </c>
      <c r="BG74" s="16">
        <f t="shared" si="150"/>
        <v>5778172.1200000029</v>
      </c>
      <c r="BH74" s="16">
        <f t="shared" si="151"/>
        <v>5778172.1200000029</v>
      </c>
      <c r="BI74" s="16">
        <f t="shared" si="152"/>
        <v>5778172.1200000029</v>
      </c>
      <c r="BJ74" s="16">
        <f t="shared" si="153"/>
        <v>5778172.1200000029</v>
      </c>
      <c r="BK74" s="16">
        <f t="shared" si="154"/>
        <v>5778172.1200000029</v>
      </c>
      <c r="BL74" s="16">
        <f t="shared" si="155"/>
        <v>5778172.1200000029</v>
      </c>
      <c r="BM74" s="16">
        <f t="shared" si="156"/>
        <v>5778172.1200000029</v>
      </c>
      <c r="BN74" s="16">
        <f t="shared" si="157"/>
        <v>5778172.1200000029</v>
      </c>
      <c r="BO74" s="16">
        <f t="shared" si="158"/>
        <v>5778172.1200000029</v>
      </c>
      <c r="BP74" s="16">
        <f t="shared" si="159"/>
        <v>5778172.1200000029</v>
      </c>
      <c r="BQ74" s="16">
        <f t="shared" si="160"/>
        <v>5778172.1200000029</v>
      </c>
      <c r="BR74" s="16">
        <f t="shared" si="161"/>
        <v>5778172.1200000029</v>
      </c>
      <c r="BS74" s="16">
        <f t="shared" si="162"/>
        <v>5778172.1200000029</v>
      </c>
    </row>
    <row r="75" spans="1:71" x14ac:dyDescent="0.35">
      <c r="A75" s="15" t="str">
        <f t="shared" si="176"/>
        <v>Standard Close</v>
      </c>
      <c r="B75" s="15" t="str">
        <f t="shared" si="176"/>
        <v>A2803545</v>
      </c>
      <c r="C75" s="15" t="str">
        <f t="shared" si="176"/>
        <v>Base Rates</v>
      </c>
      <c r="D75" s="15" t="str">
        <f t="shared" si="176"/>
        <v>ED-Distribution-Substation-Equipment</v>
      </c>
      <c r="E75" s="15" t="str">
        <f t="shared" si="176"/>
        <v>T</v>
      </c>
      <c r="F75" s="15" t="str">
        <f t="shared" si="176"/>
        <v>NEW-08126</v>
      </c>
      <c r="G75" s="15" t="str">
        <f t="shared" si="176"/>
        <v>open</v>
      </c>
      <c r="H75" s="15" t="str">
        <f t="shared" si="176"/>
        <v>Electric Transmission Plant</v>
      </c>
      <c r="I75" s="15" t="str">
        <f t="shared" si="176"/>
        <v>Transmission Substation</v>
      </c>
      <c r="J75" s="15" t="str">
        <f t="shared" si="176"/>
        <v>111T Wahneta Substation</v>
      </c>
      <c r="K75" s="16">
        <f>SUM($K53:K53)/13</f>
        <v>551.21538461538466</v>
      </c>
      <c r="L75" s="16">
        <f>SUM($K53:L53)/13</f>
        <v>1102.4307692307693</v>
      </c>
      <c r="M75" s="16">
        <f>SUM($K53:M53)/13</f>
        <v>1653.646153846154</v>
      </c>
      <c r="N75" s="16">
        <f>SUM($K53:N53)/13</f>
        <v>2204.8615384615387</v>
      </c>
      <c r="O75" s="16">
        <f>SUM($K53:O53)/13</f>
        <v>2756.0769230769229</v>
      </c>
      <c r="P75" s="16">
        <f>SUM($K53:P53)/13</f>
        <v>3307.292307692308</v>
      </c>
      <c r="Q75" s="16">
        <f>SUM($K53:Q53)/13</f>
        <v>3858.5076923076927</v>
      </c>
      <c r="R75" s="16">
        <f>SUM($K53:R53)/13</f>
        <v>4409.7230769230773</v>
      </c>
      <c r="S75" s="16">
        <f>SUM($K53:S53)/13</f>
        <v>4960.9384615384624</v>
      </c>
      <c r="T75" s="16">
        <f>SUM($K53:T53)/13</f>
        <v>5512.1538461538476</v>
      </c>
      <c r="U75" s="16">
        <f>SUM($K53:U53)/13</f>
        <v>6063.3692307692318</v>
      </c>
      <c r="V75" s="16">
        <f>SUM($K53:V53)/13</f>
        <v>6614.5846153846169</v>
      </c>
      <c r="W75" s="16">
        <f t="shared" si="114"/>
        <v>7165.800000000002</v>
      </c>
      <c r="X75" s="16">
        <f t="shared" si="115"/>
        <v>7165.800000000002</v>
      </c>
      <c r="Y75" s="16">
        <f t="shared" si="116"/>
        <v>7165.800000000002</v>
      </c>
      <c r="Z75" s="16">
        <f t="shared" si="117"/>
        <v>7165.800000000002</v>
      </c>
      <c r="AA75" s="16">
        <f t="shared" si="118"/>
        <v>7165.800000000002</v>
      </c>
      <c r="AB75" s="16">
        <f t="shared" si="119"/>
        <v>7165.800000000002</v>
      </c>
      <c r="AC75" s="16">
        <f t="shared" si="120"/>
        <v>7165.800000000002</v>
      </c>
      <c r="AD75" s="16">
        <f t="shared" si="121"/>
        <v>7165.800000000002</v>
      </c>
      <c r="AE75" s="16">
        <f t="shared" si="122"/>
        <v>7165.800000000002</v>
      </c>
      <c r="AF75" s="16">
        <f t="shared" si="123"/>
        <v>7165.800000000002</v>
      </c>
      <c r="AG75" s="16">
        <f t="shared" si="124"/>
        <v>7165.800000000002</v>
      </c>
      <c r="AH75" s="16">
        <f t="shared" si="125"/>
        <v>7165.800000000002</v>
      </c>
      <c r="AI75" s="16">
        <f t="shared" si="126"/>
        <v>7165.800000000002</v>
      </c>
      <c r="AJ75" s="16">
        <f t="shared" si="127"/>
        <v>7165.800000000002</v>
      </c>
      <c r="AK75" s="16">
        <f t="shared" si="128"/>
        <v>7165.800000000002</v>
      </c>
      <c r="AL75" s="16">
        <f t="shared" si="129"/>
        <v>7165.800000000002</v>
      </c>
      <c r="AM75" s="16">
        <f t="shared" si="130"/>
        <v>7165.800000000002</v>
      </c>
      <c r="AN75" s="16">
        <f t="shared" si="131"/>
        <v>7165.800000000002</v>
      </c>
      <c r="AO75" s="16">
        <f t="shared" si="132"/>
        <v>7165.800000000002</v>
      </c>
      <c r="AP75" s="16">
        <f t="shared" si="133"/>
        <v>7165.800000000002</v>
      </c>
      <c r="AQ75" s="16">
        <f t="shared" si="134"/>
        <v>7165.800000000002</v>
      </c>
      <c r="AR75" s="16">
        <f t="shared" si="135"/>
        <v>7165.800000000002</v>
      </c>
      <c r="AS75" s="16">
        <f t="shared" si="136"/>
        <v>7165.800000000002</v>
      </c>
      <c r="AT75" s="16">
        <f t="shared" si="137"/>
        <v>7165.800000000002</v>
      </c>
      <c r="AU75" s="16">
        <f t="shared" si="138"/>
        <v>7165.800000000002</v>
      </c>
      <c r="AV75" s="16">
        <f t="shared" si="139"/>
        <v>7165.800000000002</v>
      </c>
      <c r="AW75" s="16">
        <f t="shared" si="140"/>
        <v>7165.800000000002</v>
      </c>
      <c r="AX75" s="16">
        <f t="shared" si="141"/>
        <v>7165.800000000002</v>
      </c>
      <c r="AY75" s="16">
        <f t="shared" si="142"/>
        <v>7165.800000000002</v>
      </c>
      <c r="AZ75" s="16">
        <f t="shared" si="143"/>
        <v>7165.800000000002</v>
      </c>
      <c r="BA75" s="16">
        <f t="shared" si="144"/>
        <v>7165.800000000002</v>
      </c>
      <c r="BB75" s="16">
        <f t="shared" si="145"/>
        <v>7165.800000000002</v>
      </c>
      <c r="BC75" s="16">
        <f t="shared" si="146"/>
        <v>7165.800000000002</v>
      </c>
      <c r="BD75" s="16">
        <f t="shared" si="147"/>
        <v>7165.800000000002</v>
      </c>
      <c r="BE75" s="16">
        <f t="shared" si="148"/>
        <v>7165.800000000002</v>
      </c>
      <c r="BF75" s="16">
        <f t="shared" si="149"/>
        <v>7165.800000000002</v>
      </c>
      <c r="BG75" s="16">
        <f t="shared" si="150"/>
        <v>7165.800000000002</v>
      </c>
      <c r="BH75" s="16">
        <f t="shared" si="151"/>
        <v>7165.800000000002</v>
      </c>
      <c r="BI75" s="16">
        <f t="shared" si="152"/>
        <v>7165.800000000002</v>
      </c>
      <c r="BJ75" s="16">
        <f t="shared" si="153"/>
        <v>7165.800000000002</v>
      </c>
      <c r="BK75" s="16">
        <f t="shared" si="154"/>
        <v>7165.800000000002</v>
      </c>
      <c r="BL75" s="16">
        <f t="shared" si="155"/>
        <v>7165.800000000002</v>
      </c>
      <c r="BM75" s="16">
        <f t="shared" si="156"/>
        <v>7165.800000000002</v>
      </c>
      <c r="BN75" s="16">
        <f t="shared" si="157"/>
        <v>7165.800000000002</v>
      </c>
      <c r="BO75" s="16">
        <f t="shared" si="158"/>
        <v>7165.800000000002</v>
      </c>
      <c r="BP75" s="16">
        <f t="shared" si="159"/>
        <v>7165.800000000002</v>
      </c>
      <c r="BQ75" s="16">
        <f t="shared" si="160"/>
        <v>7165.800000000002</v>
      </c>
      <c r="BR75" s="16">
        <f t="shared" si="161"/>
        <v>7165.800000000002</v>
      </c>
      <c r="BS75" s="16">
        <f t="shared" si="162"/>
        <v>7165.800000000002</v>
      </c>
    </row>
    <row r="77" spans="1:71" ht="15" thickBot="1" x14ac:dyDescent="0.4">
      <c r="I77" s="69"/>
      <c r="J77" s="52" t="s">
        <v>159</v>
      </c>
      <c r="K77" s="70">
        <f t="shared" ref="K77:AP77" si="177">SUM(K60:K76)</f>
        <v>551.21538461538466</v>
      </c>
      <c r="L77" s="70">
        <f t="shared" si="177"/>
        <v>1102.4307692307693</v>
      </c>
      <c r="M77" s="70">
        <f t="shared" si="177"/>
        <v>2050.835384615385</v>
      </c>
      <c r="N77" s="70">
        <f t="shared" si="177"/>
        <v>2999.2400000000002</v>
      </c>
      <c r="O77" s="70">
        <f t="shared" si="177"/>
        <v>3992.3923076923074</v>
      </c>
      <c r="P77" s="70">
        <f t="shared" si="177"/>
        <v>4985.544615384616</v>
      </c>
      <c r="Q77" s="70">
        <f t="shared" si="177"/>
        <v>13761.008461538462</v>
      </c>
      <c r="R77" s="70">
        <f t="shared" si="177"/>
        <v>22536.472307692307</v>
      </c>
      <c r="S77" s="70">
        <f t="shared" si="177"/>
        <v>31311.936153846156</v>
      </c>
      <c r="T77" s="70">
        <f t="shared" si="177"/>
        <v>40087.400000000009</v>
      </c>
      <c r="U77" s="70">
        <f t="shared" si="177"/>
        <v>48862.86384615385</v>
      </c>
      <c r="V77" s="70">
        <f t="shared" si="177"/>
        <v>57638.327692307692</v>
      </c>
      <c r="W77" s="70">
        <f t="shared" si="177"/>
        <v>66462.408461538478</v>
      </c>
      <c r="X77" s="70">
        <f t="shared" si="177"/>
        <v>74735.273846153854</v>
      </c>
      <c r="Y77" s="70">
        <f t="shared" si="177"/>
        <v>83008.139230769273</v>
      </c>
      <c r="Z77" s="70">
        <f t="shared" si="177"/>
        <v>90883.815384615416</v>
      </c>
      <c r="AA77" s="70">
        <f t="shared" si="177"/>
        <v>98759.491538461574</v>
      </c>
      <c r="AB77" s="70">
        <f t="shared" si="177"/>
        <v>106590.42000000003</v>
      </c>
      <c r="AC77" s="70">
        <f t="shared" si="177"/>
        <v>114421.34846153851</v>
      </c>
      <c r="AD77" s="70">
        <f t="shared" si="177"/>
        <v>114469.96538461543</v>
      </c>
      <c r="AE77" s="70">
        <f t="shared" si="177"/>
        <v>114518.58230769236</v>
      </c>
      <c r="AF77" s="70">
        <f t="shared" si="177"/>
        <v>114567.19923076927</v>
      </c>
      <c r="AG77" s="70">
        <f t="shared" si="177"/>
        <v>114779.34461538466</v>
      </c>
      <c r="AH77" s="70">
        <f t="shared" si="177"/>
        <v>117009.25769230774</v>
      </c>
      <c r="AI77" s="83">
        <f t="shared" si="177"/>
        <v>4343861.4753846154</v>
      </c>
      <c r="AJ77" s="70">
        <f t="shared" si="177"/>
        <v>8570665.0761538483</v>
      </c>
      <c r="AK77" s="70">
        <f t="shared" si="177"/>
        <v>12797468.676923078</v>
      </c>
      <c r="AL77" s="70">
        <f t="shared" si="177"/>
        <v>17024272.277692311</v>
      </c>
      <c r="AM77" s="70">
        <f t="shared" si="177"/>
        <v>21251075.87846154</v>
      </c>
      <c r="AN77" s="70">
        <f t="shared" si="177"/>
        <v>25477879.479230773</v>
      </c>
      <c r="AO77" s="70">
        <f t="shared" si="177"/>
        <v>29704683.080000009</v>
      </c>
      <c r="AP77" s="70">
        <f t="shared" si="177"/>
        <v>33931486.680769227</v>
      </c>
      <c r="AQ77" s="70">
        <f t="shared" ref="AQ77:BS77" si="178">SUM(AQ60:AQ76)</f>
        <v>38158290.281538457</v>
      </c>
      <c r="AR77" s="70">
        <f t="shared" si="178"/>
        <v>42385093.882307693</v>
      </c>
      <c r="AS77" s="70">
        <f t="shared" si="178"/>
        <v>46611897.483076915</v>
      </c>
      <c r="AT77" s="70">
        <f t="shared" si="178"/>
        <v>50838537.555384628</v>
      </c>
      <c r="AU77" s="70">
        <f t="shared" si="178"/>
        <v>55063159.860000007</v>
      </c>
      <c r="AV77" s="70">
        <f t="shared" si="178"/>
        <v>55063159.860000007</v>
      </c>
      <c r="AW77" s="70">
        <f t="shared" si="178"/>
        <v>55063159.860000007</v>
      </c>
      <c r="AX77" s="70">
        <f t="shared" si="178"/>
        <v>55063159.860000007</v>
      </c>
      <c r="AY77" s="70">
        <f t="shared" si="178"/>
        <v>55063159.860000007</v>
      </c>
      <c r="AZ77" s="70">
        <f t="shared" si="178"/>
        <v>55063159.860000007</v>
      </c>
      <c r="BA77" s="70">
        <f t="shared" si="178"/>
        <v>55063159.860000007</v>
      </c>
      <c r="BB77" s="70">
        <f t="shared" si="178"/>
        <v>55063159.860000007</v>
      </c>
      <c r="BC77" s="70">
        <f t="shared" si="178"/>
        <v>55063159.860000007</v>
      </c>
      <c r="BD77" s="70">
        <f t="shared" si="178"/>
        <v>55063159.860000007</v>
      </c>
      <c r="BE77" s="70">
        <f t="shared" si="178"/>
        <v>55063159.860000007</v>
      </c>
      <c r="BF77" s="70">
        <f t="shared" si="178"/>
        <v>55063159.860000007</v>
      </c>
      <c r="BG77" s="70">
        <f t="shared" si="178"/>
        <v>55063159.860000007</v>
      </c>
      <c r="BH77" s="70">
        <f t="shared" si="178"/>
        <v>55063159.860000007</v>
      </c>
      <c r="BI77" s="70">
        <f t="shared" si="178"/>
        <v>55063159.860000007</v>
      </c>
      <c r="BJ77" s="70">
        <f t="shared" si="178"/>
        <v>55063159.860000007</v>
      </c>
      <c r="BK77" s="70">
        <f t="shared" si="178"/>
        <v>55063159.860000007</v>
      </c>
      <c r="BL77" s="70">
        <f t="shared" si="178"/>
        <v>55063159.860000007</v>
      </c>
      <c r="BM77" s="70">
        <f t="shared" si="178"/>
        <v>55063159.860000007</v>
      </c>
      <c r="BN77" s="70">
        <f t="shared" si="178"/>
        <v>55063159.860000007</v>
      </c>
      <c r="BO77" s="70">
        <f t="shared" si="178"/>
        <v>55063159.860000007</v>
      </c>
      <c r="BP77" s="70">
        <f t="shared" si="178"/>
        <v>55063159.860000007</v>
      </c>
      <c r="BQ77" s="70">
        <f t="shared" si="178"/>
        <v>55063159.860000007</v>
      </c>
      <c r="BR77" s="70">
        <f t="shared" si="178"/>
        <v>55063159.860000007</v>
      </c>
      <c r="BS77" s="70">
        <f t="shared" si="178"/>
        <v>55063159.860000007</v>
      </c>
    </row>
    <row r="78" spans="1:71" ht="16.5" customHeight="1" thickTop="1" x14ac:dyDescent="0.35"/>
    <row r="81" spans="1:71" x14ac:dyDescent="0.35">
      <c r="A81" s="56" t="s">
        <v>164</v>
      </c>
      <c r="B81" s="56" t="s">
        <v>134</v>
      </c>
      <c r="C81" s="56" t="s">
        <v>136</v>
      </c>
      <c r="D81" s="56">
        <v>300</v>
      </c>
      <c r="E81" s="56" t="s">
        <v>137</v>
      </c>
      <c r="F81" s="56" t="s">
        <v>418</v>
      </c>
      <c r="G81" s="56" t="s">
        <v>139</v>
      </c>
      <c r="H81" s="56" t="s">
        <v>140</v>
      </c>
      <c r="I81" s="56" t="s">
        <v>141</v>
      </c>
      <c r="J81" s="67" t="s">
        <v>160</v>
      </c>
      <c r="K81" s="67" t="s">
        <v>161</v>
      </c>
      <c r="L81" s="59">
        <v>202401</v>
      </c>
      <c r="M81" s="59">
        <v>202402</v>
      </c>
      <c r="N81" s="59">
        <v>202403</v>
      </c>
      <c r="O81" s="59">
        <v>202404</v>
      </c>
      <c r="P81" s="59">
        <v>202405</v>
      </c>
      <c r="Q81" s="59">
        <v>202406</v>
      </c>
      <c r="R81" s="59">
        <v>202407</v>
      </c>
      <c r="S81" s="59">
        <v>202408</v>
      </c>
      <c r="T81" s="59">
        <v>202409</v>
      </c>
      <c r="U81" s="59">
        <v>202410</v>
      </c>
      <c r="V81" s="59">
        <v>202411</v>
      </c>
      <c r="W81" s="59">
        <v>202412</v>
      </c>
      <c r="X81" s="59">
        <v>202501</v>
      </c>
      <c r="Y81" s="59">
        <v>202502</v>
      </c>
      <c r="Z81" s="59">
        <v>202503</v>
      </c>
      <c r="AA81" s="59">
        <v>202504</v>
      </c>
      <c r="AB81" s="59">
        <v>202505</v>
      </c>
      <c r="AC81" s="59">
        <v>202506</v>
      </c>
      <c r="AD81" s="59">
        <v>202507</v>
      </c>
      <c r="AE81" s="59">
        <v>202508</v>
      </c>
      <c r="AF81" s="59">
        <v>202509</v>
      </c>
      <c r="AG81" s="59">
        <v>202510</v>
      </c>
      <c r="AH81" s="59">
        <v>202511</v>
      </c>
      <c r="AI81" s="59">
        <v>202512</v>
      </c>
      <c r="AJ81" s="59">
        <v>202601</v>
      </c>
      <c r="AK81" s="59">
        <v>202602</v>
      </c>
      <c r="AL81" s="59">
        <v>202603</v>
      </c>
      <c r="AM81" s="59">
        <v>202604</v>
      </c>
      <c r="AN81" s="59">
        <v>202605</v>
      </c>
      <c r="AO81" s="59">
        <v>202606</v>
      </c>
      <c r="AP81" s="59">
        <v>202607</v>
      </c>
      <c r="AQ81" s="59">
        <v>202608</v>
      </c>
      <c r="AR81" s="59">
        <v>202609</v>
      </c>
      <c r="AS81" s="59">
        <v>202610</v>
      </c>
      <c r="AT81" s="59">
        <v>202611</v>
      </c>
      <c r="AU81" s="59">
        <v>202612</v>
      </c>
      <c r="AV81" s="59">
        <v>202701</v>
      </c>
      <c r="AW81" s="59">
        <v>202702</v>
      </c>
      <c r="AX81" s="59">
        <v>202703</v>
      </c>
      <c r="AY81" s="59">
        <v>202704</v>
      </c>
      <c r="AZ81" s="59">
        <v>202705</v>
      </c>
      <c r="BA81" s="59">
        <v>202706</v>
      </c>
      <c r="BB81" s="59">
        <v>202707</v>
      </c>
      <c r="BC81" s="59">
        <v>202708</v>
      </c>
      <c r="BD81" s="59">
        <v>202709</v>
      </c>
      <c r="BE81" s="59">
        <v>202710</v>
      </c>
      <c r="BF81" s="59">
        <v>202711</v>
      </c>
      <c r="BG81" s="59">
        <v>202712</v>
      </c>
      <c r="BH81" s="59">
        <v>202801</v>
      </c>
      <c r="BI81" s="59">
        <v>202802</v>
      </c>
      <c r="BJ81" s="59">
        <v>202803</v>
      </c>
      <c r="BK81" s="59">
        <v>202804</v>
      </c>
      <c r="BL81" s="59">
        <v>202805</v>
      </c>
      <c r="BM81" s="59">
        <v>202806</v>
      </c>
      <c r="BN81" s="59">
        <v>202807</v>
      </c>
      <c r="BO81" s="59">
        <v>202808</v>
      </c>
      <c r="BP81" s="59">
        <v>202809</v>
      </c>
      <c r="BQ81" s="59">
        <v>202810</v>
      </c>
      <c r="BR81" s="59">
        <v>202811</v>
      </c>
      <c r="BS81" s="59">
        <v>202812</v>
      </c>
    </row>
    <row r="82" spans="1:71" x14ac:dyDescent="0.35">
      <c r="A82" s="51" t="str">
        <f t="shared" ref="A82:I82" si="179">+A16</f>
        <v>Standard Close</v>
      </c>
      <c r="B82" s="51" t="str">
        <f t="shared" si="179"/>
        <v>A2841919</v>
      </c>
      <c r="C82" s="51" t="str">
        <f t="shared" si="179"/>
        <v>Base Rates</v>
      </c>
      <c r="D82" s="51" t="str">
        <f t="shared" si="179"/>
        <v/>
      </c>
      <c r="E82" s="51" t="str">
        <f t="shared" si="179"/>
        <v>T</v>
      </c>
      <c r="F82" s="51" t="str">
        <f t="shared" si="179"/>
        <v>NEW-08126</v>
      </c>
      <c r="G82" s="51" t="str">
        <f t="shared" si="179"/>
        <v>open</v>
      </c>
      <c r="H82" s="51" t="str">
        <f t="shared" si="179"/>
        <v>Electric Transmission Plant</v>
      </c>
      <c r="I82" s="51" t="str">
        <f t="shared" si="179"/>
        <v>Transmission Lines</v>
      </c>
      <c r="J82" s="71">
        <v>2.5999999999999999E-2</v>
      </c>
      <c r="K82" s="71">
        <v>2.6100000000000002E-2</v>
      </c>
      <c r="L82" s="16">
        <f t="shared" ref="L82:W82" si="180">+K38*$J82/12</f>
        <v>0</v>
      </c>
      <c r="M82" s="16">
        <f t="shared" si="180"/>
        <v>0</v>
      </c>
      <c r="N82" s="16">
        <f t="shared" si="180"/>
        <v>0</v>
      </c>
      <c r="O82" s="16">
        <f t="shared" si="180"/>
        <v>0</v>
      </c>
      <c r="P82" s="16">
        <f t="shared" si="180"/>
        <v>0</v>
      </c>
      <c r="Q82" s="16">
        <f t="shared" si="180"/>
        <v>0</v>
      </c>
      <c r="R82" s="16">
        <f t="shared" si="180"/>
        <v>219.201775</v>
      </c>
      <c r="S82" s="16">
        <f t="shared" si="180"/>
        <v>219.201775</v>
      </c>
      <c r="T82" s="16">
        <f t="shared" si="180"/>
        <v>219.201775</v>
      </c>
      <c r="U82" s="16">
        <f t="shared" si="180"/>
        <v>219.201775</v>
      </c>
      <c r="V82" s="16">
        <f t="shared" si="180"/>
        <v>219.201775</v>
      </c>
      <c r="W82" s="16">
        <f t="shared" si="180"/>
        <v>219.201775</v>
      </c>
      <c r="X82" s="16">
        <f t="shared" ref="X82:BS82" si="181">+W38*$K82/12</f>
        <v>220.04485875</v>
      </c>
      <c r="Y82" s="16">
        <f t="shared" si="181"/>
        <v>220.04485875</v>
      </c>
      <c r="Z82" s="16">
        <f t="shared" si="181"/>
        <v>220.04485875</v>
      </c>
      <c r="AA82" s="16">
        <f t="shared" si="181"/>
        <v>220.04485875</v>
      </c>
      <c r="AB82" s="16">
        <f t="shared" si="181"/>
        <v>220.04485875</v>
      </c>
      <c r="AC82" s="16">
        <f t="shared" si="181"/>
        <v>220.04485875</v>
      </c>
      <c r="AD82" s="16">
        <f t="shared" si="181"/>
        <v>220.04485875</v>
      </c>
      <c r="AE82" s="16">
        <f t="shared" si="181"/>
        <v>220.04485875</v>
      </c>
      <c r="AF82" s="16">
        <f t="shared" si="181"/>
        <v>220.04485875</v>
      </c>
      <c r="AG82" s="16">
        <f t="shared" si="181"/>
        <v>220.04485875</v>
      </c>
      <c r="AH82" s="16">
        <f t="shared" si="181"/>
        <v>220.04485875</v>
      </c>
      <c r="AI82" s="16">
        <f t="shared" si="181"/>
        <v>220.04485875</v>
      </c>
      <c r="AJ82" s="16">
        <f t="shared" si="181"/>
        <v>220.04485875</v>
      </c>
      <c r="AK82" s="16">
        <f t="shared" si="181"/>
        <v>220.04485875</v>
      </c>
      <c r="AL82" s="16">
        <f t="shared" si="181"/>
        <v>220.04485875</v>
      </c>
      <c r="AM82" s="16">
        <f t="shared" si="181"/>
        <v>220.04485875</v>
      </c>
      <c r="AN82" s="16">
        <f t="shared" si="181"/>
        <v>220.04485875</v>
      </c>
      <c r="AO82" s="16">
        <f t="shared" si="181"/>
        <v>220.04485875</v>
      </c>
      <c r="AP82" s="16">
        <f t="shared" si="181"/>
        <v>220.04485875</v>
      </c>
      <c r="AQ82" s="16">
        <f t="shared" si="181"/>
        <v>220.04485875</v>
      </c>
      <c r="AR82" s="16">
        <f t="shared" si="181"/>
        <v>220.04485875</v>
      </c>
      <c r="AS82" s="16">
        <f t="shared" si="181"/>
        <v>220.04485875</v>
      </c>
      <c r="AT82" s="16">
        <f t="shared" si="181"/>
        <v>220.04485875</v>
      </c>
      <c r="AU82" s="16">
        <f t="shared" si="181"/>
        <v>220.04485875</v>
      </c>
      <c r="AV82" s="16">
        <f t="shared" si="181"/>
        <v>220.04485875</v>
      </c>
      <c r="AW82" s="16">
        <f t="shared" si="181"/>
        <v>220.04485875</v>
      </c>
      <c r="AX82" s="16">
        <f t="shared" si="181"/>
        <v>220.04485875</v>
      </c>
      <c r="AY82" s="16">
        <f t="shared" si="181"/>
        <v>220.04485875</v>
      </c>
      <c r="AZ82" s="16">
        <f t="shared" si="181"/>
        <v>220.04485875</v>
      </c>
      <c r="BA82" s="16">
        <f t="shared" si="181"/>
        <v>220.04485875</v>
      </c>
      <c r="BB82" s="16">
        <f t="shared" si="181"/>
        <v>220.04485875</v>
      </c>
      <c r="BC82" s="16">
        <f t="shared" si="181"/>
        <v>220.04485875</v>
      </c>
      <c r="BD82" s="16">
        <f t="shared" si="181"/>
        <v>220.04485875</v>
      </c>
      <c r="BE82" s="16">
        <f t="shared" si="181"/>
        <v>220.04485875</v>
      </c>
      <c r="BF82" s="16">
        <f t="shared" si="181"/>
        <v>220.04485875</v>
      </c>
      <c r="BG82" s="16">
        <f t="shared" si="181"/>
        <v>220.04485875</v>
      </c>
      <c r="BH82" s="16">
        <f t="shared" si="181"/>
        <v>220.04485875</v>
      </c>
      <c r="BI82" s="16">
        <f t="shared" si="181"/>
        <v>220.04485875</v>
      </c>
      <c r="BJ82" s="16">
        <f t="shared" si="181"/>
        <v>220.04485875</v>
      </c>
      <c r="BK82" s="16">
        <f t="shared" si="181"/>
        <v>220.04485875</v>
      </c>
      <c r="BL82" s="16">
        <f t="shared" si="181"/>
        <v>220.04485875</v>
      </c>
      <c r="BM82" s="16">
        <f t="shared" si="181"/>
        <v>220.04485875</v>
      </c>
      <c r="BN82" s="16">
        <f t="shared" si="181"/>
        <v>220.04485875</v>
      </c>
      <c r="BO82" s="16">
        <f t="shared" si="181"/>
        <v>220.04485875</v>
      </c>
      <c r="BP82" s="16">
        <f t="shared" si="181"/>
        <v>220.04485875</v>
      </c>
      <c r="BQ82" s="16">
        <f t="shared" si="181"/>
        <v>220.04485875</v>
      </c>
      <c r="BR82" s="16">
        <f t="shared" si="181"/>
        <v>220.04485875</v>
      </c>
      <c r="BS82" s="16">
        <f t="shared" si="181"/>
        <v>220.04485875</v>
      </c>
    </row>
    <row r="83" spans="1:71" x14ac:dyDescent="0.35">
      <c r="A83" s="51" t="str">
        <f t="shared" ref="A83:I83" si="182">+A17</f>
        <v>Standard Close</v>
      </c>
      <c r="B83" s="51" t="str">
        <f t="shared" si="182"/>
        <v>A2875279</v>
      </c>
      <c r="C83" s="51" t="str">
        <f t="shared" si="182"/>
        <v>Base Rates</v>
      </c>
      <c r="D83" s="51" t="str">
        <f t="shared" si="182"/>
        <v/>
      </c>
      <c r="E83" s="51">
        <f t="shared" si="182"/>
        <v>39700</v>
      </c>
      <c r="F83" s="51" t="str">
        <f t="shared" si="182"/>
        <v>NEW-08126</v>
      </c>
      <c r="G83" s="51" t="str">
        <f t="shared" si="182"/>
        <v>open</v>
      </c>
      <c r="H83" s="51" t="str">
        <f t="shared" si="182"/>
        <v>Electric General Plant</v>
      </c>
      <c r="I83" s="51" t="str">
        <f t="shared" si="182"/>
        <v>Other Structures</v>
      </c>
      <c r="J83" s="71">
        <v>0.14299999999999999</v>
      </c>
      <c r="K83" s="71">
        <v>0.14300000000000002</v>
      </c>
      <c r="L83" s="16">
        <f t="shared" ref="L83:W83" si="183">+K39*$J83/12</f>
        <v>0</v>
      </c>
      <c r="M83" s="16">
        <f t="shared" si="183"/>
        <v>0</v>
      </c>
      <c r="N83" s="16">
        <f t="shared" si="183"/>
        <v>0</v>
      </c>
      <c r="O83" s="16">
        <f t="shared" si="183"/>
        <v>0</v>
      </c>
      <c r="P83" s="16">
        <f t="shared" si="183"/>
        <v>0</v>
      </c>
      <c r="Q83" s="16">
        <f t="shared" si="183"/>
        <v>0</v>
      </c>
      <c r="R83" s="16">
        <f t="shared" si="183"/>
        <v>0</v>
      </c>
      <c r="S83" s="16">
        <f t="shared" si="183"/>
        <v>0</v>
      </c>
      <c r="T83" s="16">
        <f t="shared" si="183"/>
        <v>0</v>
      </c>
      <c r="U83" s="16">
        <f t="shared" si="183"/>
        <v>0</v>
      </c>
      <c r="V83" s="16">
        <f t="shared" si="183"/>
        <v>0</v>
      </c>
      <c r="W83" s="16">
        <f t="shared" si="183"/>
        <v>0</v>
      </c>
      <c r="X83" s="16">
        <f t="shared" ref="X83:BS83" si="184">+W39*$K83/12</f>
        <v>0</v>
      </c>
      <c r="Y83" s="16">
        <f t="shared" si="184"/>
        <v>0</v>
      </c>
      <c r="Z83" s="16">
        <f t="shared" si="184"/>
        <v>0</v>
      </c>
      <c r="AA83" s="16">
        <f t="shared" si="184"/>
        <v>0</v>
      </c>
      <c r="AB83" s="16">
        <f t="shared" si="184"/>
        <v>0</v>
      </c>
      <c r="AC83" s="16">
        <f t="shared" si="184"/>
        <v>0</v>
      </c>
      <c r="AD83" s="16">
        <f t="shared" si="184"/>
        <v>0</v>
      </c>
      <c r="AE83" s="16">
        <f t="shared" si="184"/>
        <v>0</v>
      </c>
      <c r="AF83" s="16">
        <f t="shared" si="184"/>
        <v>0</v>
      </c>
      <c r="AG83" s="16">
        <f t="shared" si="184"/>
        <v>0</v>
      </c>
      <c r="AH83" s="16">
        <f t="shared" si="184"/>
        <v>0</v>
      </c>
      <c r="AI83" s="16">
        <f t="shared" si="184"/>
        <v>312.58584499999995</v>
      </c>
      <c r="AJ83" s="16">
        <f t="shared" si="184"/>
        <v>312.58584499999995</v>
      </c>
      <c r="AK83" s="16">
        <f t="shared" si="184"/>
        <v>312.58584499999995</v>
      </c>
      <c r="AL83" s="16">
        <f t="shared" si="184"/>
        <v>312.58584499999995</v>
      </c>
      <c r="AM83" s="16">
        <f t="shared" si="184"/>
        <v>312.58584499999995</v>
      </c>
      <c r="AN83" s="16">
        <f t="shared" si="184"/>
        <v>312.58584499999995</v>
      </c>
      <c r="AO83" s="16">
        <f t="shared" si="184"/>
        <v>312.58584499999995</v>
      </c>
      <c r="AP83" s="16">
        <f t="shared" si="184"/>
        <v>312.58584499999995</v>
      </c>
      <c r="AQ83" s="16">
        <f t="shared" si="184"/>
        <v>312.58584499999995</v>
      </c>
      <c r="AR83" s="16">
        <f t="shared" si="184"/>
        <v>312.58584499999995</v>
      </c>
      <c r="AS83" s="16">
        <f t="shared" si="184"/>
        <v>312.58584499999995</v>
      </c>
      <c r="AT83" s="16">
        <f t="shared" si="184"/>
        <v>312.58584499999995</v>
      </c>
      <c r="AU83" s="16">
        <f t="shared" si="184"/>
        <v>312.58584499999995</v>
      </c>
      <c r="AV83" s="16">
        <f t="shared" si="184"/>
        <v>312.58584499999995</v>
      </c>
      <c r="AW83" s="16">
        <f t="shared" si="184"/>
        <v>312.58584499999995</v>
      </c>
      <c r="AX83" s="16">
        <f t="shared" si="184"/>
        <v>312.58584499999995</v>
      </c>
      <c r="AY83" s="16">
        <f t="shared" si="184"/>
        <v>312.58584499999995</v>
      </c>
      <c r="AZ83" s="16">
        <f t="shared" si="184"/>
        <v>312.58584499999995</v>
      </c>
      <c r="BA83" s="16">
        <f t="shared" si="184"/>
        <v>312.58584499999995</v>
      </c>
      <c r="BB83" s="16">
        <f t="shared" si="184"/>
        <v>312.58584499999995</v>
      </c>
      <c r="BC83" s="16">
        <f t="shared" si="184"/>
        <v>312.58584499999995</v>
      </c>
      <c r="BD83" s="16">
        <f t="shared" si="184"/>
        <v>312.58584499999995</v>
      </c>
      <c r="BE83" s="16">
        <f t="shared" si="184"/>
        <v>312.58584499999995</v>
      </c>
      <c r="BF83" s="16">
        <f t="shared" si="184"/>
        <v>312.58584499999995</v>
      </c>
      <c r="BG83" s="16">
        <f t="shared" si="184"/>
        <v>312.58584499999995</v>
      </c>
      <c r="BH83" s="16">
        <f t="shared" si="184"/>
        <v>312.58584499999995</v>
      </c>
      <c r="BI83" s="16">
        <f t="shared" si="184"/>
        <v>312.58584499999995</v>
      </c>
      <c r="BJ83" s="16">
        <f t="shared" si="184"/>
        <v>312.58584499999995</v>
      </c>
      <c r="BK83" s="16">
        <f t="shared" si="184"/>
        <v>312.58584499999995</v>
      </c>
      <c r="BL83" s="16">
        <f t="shared" si="184"/>
        <v>312.58584499999995</v>
      </c>
      <c r="BM83" s="16">
        <f t="shared" si="184"/>
        <v>312.58584499999995</v>
      </c>
      <c r="BN83" s="16">
        <f t="shared" si="184"/>
        <v>312.58584499999995</v>
      </c>
      <c r="BO83" s="16">
        <f t="shared" si="184"/>
        <v>312.58584499999995</v>
      </c>
      <c r="BP83" s="16">
        <f t="shared" si="184"/>
        <v>312.58584499999995</v>
      </c>
      <c r="BQ83" s="16">
        <f t="shared" si="184"/>
        <v>312.58584499999995</v>
      </c>
      <c r="BR83" s="16">
        <f t="shared" si="184"/>
        <v>312.58584499999995</v>
      </c>
      <c r="BS83" s="16">
        <f t="shared" si="184"/>
        <v>312.58584499999995</v>
      </c>
    </row>
    <row r="84" spans="1:71" x14ac:dyDescent="0.35">
      <c r="A84" s="51" t="str">
        <f t="shared" ref="A84:I84" si="185">+A18</f>
        <v>Standard Close</v>
      </c>
      <c r="B84" s="51" t="str">
        <f t="shared" si="185"/>
        <v>A2875287</v>
      </c>
      <c r="C84" s="51" t="str">
        <f t="shared" si="185"/>
        <v>Base Rates</v>
      </c>
      <c r="D84" s="51" t="str">
        <f t="shared" si="185"/>
        <v/>
      </c>
      <c r="E84" s="51" t="str">
        <f t="shared" si="185"/>
        <v>T</v>
      </c>
      <c r="F84" s="51" t="str">
        <f t="shared" si="185"/>
        <v>NEW-08126</v>
      </c>
      <c r="G84" s="51" t="str">
        <f t="shared" si="185"/>
        <v>open</v>
      </c>
      <c r="H84" s="51" t="str">
        <f t="shared" si="185"/>
        <v>Electric Transmission Plant</v>
      </c>
      <c r="I84" s="51" t="str">
        <f t="shared" si="185"/>
        <v>Transmission Lines</v>
      </c>
      <c r="J84" s="71">
        <v>2.5999999999999999E-2</v>
      </c>
      <c r="K84" s="71">
        <v>2.6100000000000002E-2</v>
      </c>
      <c r="L84" s="16">
        <f t="shared" ref="L84:W84" si="186">+K40*$J84/12</f>
        <v>0</v>
      </c>
      <c r="M84" s="16">
        <f t="shared" si="186"/>
        <v>0</v>
      </c>
      <c r="N84" s="16">
        <f t="shared" si="186"/>
        <v>11.187496666666666</v>
      </c>
      <c r="O84" s="16">
        <f t="shared" si="186"/>
        <v>11.187496666666666</v>
      </c>
      <c r="P84" s="16">
        <f t="shared" si="186"/>
        <v>11.187496666666666</v>
      </c>
      <c r="Q84" s="16">
        <f t="shared" si="186"/>
        <v>11.187496666666666</v>
      </c>
      <c r="R84" s="16">
        <f t="shared" si="186"/>
        <v>11.187496666666666</v>
      </c>
      <c r="S84" s="16">
        <f t="shared" si="186"/>
        <v>11.187496666666666</v>
      </c>
      <c r="T84" s="16">
        <f t="shared" si="186"/>
        <v>11.187496666666666</v>
      </c>
      <c r="U84" s="16">
        <f t="shared" si="186"/>
        <v>11.187496666666666</v>
      </c>
      <c r="V84" s="16">
        <f t="shared" si="186"/>
        <v>11.187496666666666</v>
      </c>
      <c r="W84" s="16">
        <f t="shared" si="186"/>
        <v>11.187496666666666</v>
      </c>
      <c r="X84" s="16">
        <f t="shared" ref="X84:BS84" si="187">+W40*$K84/12</f>
        <v>11.230525500000001</v>
      </c>
      <c r="Y84" s="16">
        <f t="shared" si="187"/>
        <v>11.230525500000001</v>
      </c>
      <c r="Z84" s="16">
        <f t="shared" si="187"/>
        <v>11.230525500000001</v>
      </c>
      <c r="AA84" s="16">
        <f t="shared" si="187"/>
        <v>11.230525500000001</v>
      </c>
      <c r="AB84" s="16">
        <f t="shared" si="187"/>
        <v>11.230525500000001</v>
      </c>
      <c r="AC84" s="16">
        <f t="shared" si="187"/>
        <v>11.230525500000001</v>
      </c>
      <c r="AD84" s="16">
        <f t="shared" si="187"/>
        <v>11.230525500000001</v>
      </c>
      <c r="AE84" s="16">
        <f t="shared" si="187"/>
        <v>11.230525500000001</v>
      </c>
      <c r="AF84" s="16">
        <f t="shared" si="187"/>
        <v>11.230525500000001</v>
      </c>
      <c r="AG84" s="16">
        <f t="shared" si="187"/>
        <v>11.230525500000001</v>
      </c>
      <c r="AH84" s="16">
        <f t="shared" si="187"/>
        <v>11.230525500000001</v>
      </c>
      <c r="AI84" s="16">
        <f t="shared" si="187"/>
        <v>11.230525500000001</v>
      </c>
      <c r="AJ84" s="16">
        <f t="shared" si="187"/>
        <v>11.230525500000001</v>
      </c>
      <c r="AK84" s="16">
        <f t="shared" si="187"/>
        <v>11.230525500000001</v>
      </c>
      <c r="AL84" s="16">
        <f t="shared" si="187"/>
        <v>11.230525500000001</v>
      </c>
      <c r="AM84" s="16">
        <f t="shared" si="187"/>
        <v>11.230525500000001</v>
      </c>
      <c r="AN84" s="16">
        <f t="shared" si="187"/>
        <v>11.230525500000001</v>
      </c>
      <c r="AO84" s="16">
        <f t="shared" si="187"/>
        <v>11.230525500000001</v>
      </c>
      <c r="AP84" s="16">
        <f t="shared" si="187"/>
        <v>11.230525500000001</v>
      </c>
      <c r="AQ84" s="16">
        <f t="shared" si="187"/>
        <v>11.230525500000001</v>
      </c>
      <c r="AR84" s="16">
        <f t="shared" si="187"/>
        <v>11.230525500000001</v>
      </c>
      <c r="AS84" s="16">
        <f t="shared" si="187"/>
        <v>11.230525500000001</v>
      </c>
      <c r="AT84" s="16">
        <f t="shared" si="187"/>
        <v>11.230525500000001</v>
      </c>
      <c r="AU84" s="16">
        <f t="shared" si="187"/>
        <v>11.230525500000001</v>
      </c>
      <c r="AV84" s="16">
        <f t="shared" si="187"/>
        <v>11.230525500000001</v>
      </c>
      <c r="AW84" s="16">
        <f t="shared" si="187"/>
        <v>11.230525500000001</v>
      </c>
      <c r="AX84" s="16">
        <f t="shared" si="187"/>
        <v>11.230525500000001</v>
      </c>
      <c r="AY84" s="16">
        <f t="shared" si="187"/>
        <v>11.230525500000001</v>
      </c>
      <c r="AZ84" s="16">
        <f t="shared" si="187"/>
        <v>11.230525500000001</v>
      </c>
      <c r="BA84" s="16">
        <f t="shared" si="187"/>
        <v>11.230525500000001</v>
      </c>
      <c r="BB84" s="16">
        <f t="shared" si="187"/>
        <v>11.230525500000001</v>
      </c>
      <c r="BC84" s="16">
        <f t="shared" si="187"/>
        <v>11.230525500000001</v>
      </c>
      <c r="BD84" s="16">
        <f t="shared" si="187"/>
        <v>11.230525500000001</v>
      </c>
      <c r="BE84" s="16">
        <f t="shared" si="187"/>
        <v>11.230525500000001</v>
      </c>
      <c r="BF84" s="16">
        <f t="shared" si="187"/>
        <v>11.230525500000001</v>
      </c>
      <c r="BG84" s="16">
        <f t="shared" si="187"/>
        <v>11.230525500000001</v>
      </c>
      <c r="BH84" s="16">
        <f t="shared" si="187"/>
        <v>11.230525500000001</v>
      </c>
      <c r="BI84" s="16">
        <f t="shared" si="187"/>
        <v>11.230525500000001</v>
      </c>
      <c r="BJ84" s="16">
        <f t="shared" si="187"/>
        <v>11.230525500000001</v>
      </c>
      <c r="BK84" s="16">
        <f t="shared" si="187"/>
        <v>11.230525500000001</v>
      </c>
      <c r="BL84" s="16">
        <f t="shared" si="187"/>
        <v>11.230525500000001</v>
      </c>
      <c r="BM84" s="16">
        <f t="shared" si="187"/>
        <v>11.230525500000001</v>
      </c>
      <c r="BN84" s="16">
        <f t="shared" si="187"/>
        <v>11.230525500000001</v>
      </c>
      <c r="BO84" s="16">
        <f t="shared" si="187"/>
        <v>11.230525500000001</v>
      </c>
      <c r="BP84" s="16">
        <f t="shared" si="187"/>
        <v>11.230525500000001</v>
      </c>
      <c r="BQ84" s="16">
        <f t="shared" si="187"/>
        <v>11.230525500000001</v>
      </c>
      <c r="BR84" s="16">
        <f t="shared" si="187"/>
        <v>11.230525500000001</v>
      </c>
      <c r="BS84" s="16">
        <f t="shared" si="187"/>
        <v>11.230525500000001</v>
      </c>
    </row>
    <row r="85" spans="1:71" x14ac:dyDescent="0.35">
      <c r="A85" s="51" t="str">
        <f t="shared" ref="A85:I85" si="188">+A19</f>
        <v>Standard Close</v>
      </c>
      <c r="B85" s="51" t="str">
        <f t="shared" si="188"/>
        <v>A2875291</v>
      </c>
      <c r="C85" s="51" t="str">
        <f t="shared" si="188"/>
        <v>Base Rates</v>
      </c>
      <c r="D85" s="51" t="str">
        <f t="shared" si="188"/>
        <v/>
      </c>
      <c r="E85" s="51" t="str">
        <f t="shared" si="188"/>
        <v>T</v>
      </c>
      <c r="F85" s="51" t="str">
        <f t="shared" si="188"/>
        <v>NEW-08126</v>
      </c>
      <c r="G85" s="51" t="str">
        <f t="shared" si="188"/>
        <v>open</v>
      </c>
      <c r="H85" s="51" t="str">
        <f t="shared" si="188"/>
        <v>Electric Transmission Plant</v>
      </c>
      <c r="I85" s="51" t="str">
        <f t="shared" si="188"/>
        <v>Transmission Lines</v>
      </c>
      <c r="J85" s="71">
        <v>2.5999999999999999E-2</v>
      </c>
      <c r="K85" s="71">
        <v>2.6100000000000002E-2</v>
      </c>
      <c r="L85" s="16">
        <f t="shared" ref="L85:W85" si="189">+K41*$J85/12</f>
        <v>0</v>
      </c>
      <c r="M85" s="16">
        <f t="shared" si="189"/>
        <v>0</v>
      </c>
      <c r="N85" s="16">
        <f t="shared" si="189"/>
        <v>0</v>
      </c>
      <c r="O85" s="16">
        <f t="shared" si="189"/>
        <v>0</v>
      </c>
      <c r="P85" s="16">
        <f t="shared" si="189"/>
        <v>0</v>
      </c>
      <c r="Q85" s="16">
        <f t="shared" si="189"/>
        <v>0</v>
      </c>
      <c r="R85" s="16">
        <f t="shared" si="189"/>
        <v>0</v>
      </c>
      <c r="S85" s="16">
        <f t="shared" si="189"/>
        <v>0</v>
      </c>
      <c r="T85" s="16">
        <f t="shared" si="189"/>
        <v>0</v>
      </c>
      <c r="U85" s="16">
        <f t="shared" si="189"/>
        <v>0</v>
      </c>
      <c r="V85" s="16">
        <f t="shared" si="189"/>
        <v>0</v>
      </c>
      <c r="W85" s="16">
        <f t="shared" si="189"/>
        <v>0</v>
      </c>
      <c r="X85" s="16">
        <f t="shared" ref="X85:BS85" si="190">+W41*$K85/12</f>
        <v>1.3746435000000004</v>
      </c>
      <c r="Y85" s="16">
        <f t="shared" si="190"/>
        <v>1.3746435000000004</v>
      </c>
      <c r="Z85" s="16">
        <f t="shared" si="190"/>
        <v>1.3746435000000004</v>
      </c>
      <c r="AA85" s="16">
        <f t="shared" si="190"/>
        <v>1.3746435000000004</v>
      </c>
      <c r="AB85" s="16">
        <f t="shared" si="190"/>
        <v>1.3746435000000004</v>
      </c>
      <c r="AC85" s="16">
        <f t="shared" si="190"/>
        <v>1.3746435000000004</v>
      </c>
      <c r="AD85" s="16">
        <f t="shared" si="190"/>
        <v>1.3746435000000004</v>
      </c>
      <c r="AE85" s="16">
        <f t="shared" si="190"/>
        <v>1.3746435000000004</v>
      </c>
      <c r="AF85" s="16">
        <f t="shared" si="190"/>
        <v>1.3746435000000004</v>
      </c>
      <c r="AG85" s="16">
        <f t="shared" si="190"/>
        <v>1.3746435000000004</v>
      </c>
      <c r="AH85" s="16">
        <f t="shared" si="190"/>
        <v>1.3746435000000004</v>
      </c>
      <c r="AI85" s="16">
        <f t="shared" si="190"/>
        <v>1.3746435000000004</v>
      </c>
      <c r="AJ85" s="16">
        <f t="shared" si="190"/>
        <v>1.3746435000000004</v>
      </c>
      <c r="AK85" s="16">
        <f t="shared" si="190"/>
        <v>1.3746435000000004</v>
      </c>
      <c r="AL85" s="16">
        <f t="shared" si="190"/>
        <v>1.3746435000000004</v>
      </c>
      <c r="AM85" s="16">
        <f t="shared" si="190"/>
        <v>1.3746435000000004</v>
      </c>
      <c r="AN85" s="16">
        <f t="shared" si="190"/>
        <v>1.3746435000000004</v>
      </c>
      <c r="AO85" s="16">
        <f t="shared" si="190"/>
        <v>1.3746435000000004</v>
      </c>
      <c r="AP85" s="16">
        <f t="shared" si="190"/>
        <v>1.3746435000000004</v>
      </c>
      <c r="AQ85" s="16">
        <f t="shared" si="190"/>
        <v>1.3746435000000004</v>
      </c>
      <c r="AR85" s="16">
        <f t="shared" si="190"/>
        <v>1.3746435000000004</v>
      </c>
      <c r="AS85" s="16">
        <f t="shared" si="190"/>
        <v>1.3746435000000004</v>
      </c>
      <c r="AT85" s="16">
        <f t="shared" si="190"/>
        <v>1.3746435000000004</v>
      </c>
      <c r="AU85" s="16">
        <f t="shared" si="190"/>
        <v>1.3746435000000004</v>
      </c>
      <c r="AV85" s="16">
        <f t="shared" si="190"/>
        <v>1.3746435000000004</v>
      </c>
      <c r="AW85" s="16">
        <f t="shared" si="190"/>
        <v>1.3746435000000004</v>
      </c>
      <c r="AX85" s="16">
        <f t="shared" si="190"/>
        <v>1.3746435000000004</v>
      </c>
      <c r="AY85" s="16">
        <f t="shared" si="190"/>
        <v>1.3746435000000004</v>
      </c>
      <c r="AZ85" s="16">
        <f t="shared" si="190"/>
        <v>1.3746435000000004</v>
      </c>
      <c r="BA85" s="16">
        <f t="shared" si="190"/>
        <v>1.3746435000000004</v>
      </c>
      <c r="BB85" s="16">
        <f t="shared" si="190"/>
        <v>1.3746435000000004</v>
      </c>
      <c r="BC85" s="16">
        <f t="shared" si="190"/>
        <v>1.3746435000000004</v>
      </c>
      <c r="BD85" s="16">
        <f t="shared" si="190"/>
        <v>1.3746435000000004</v>
      </c>
      <c r="BE85" s="16">
        <f t="shared" si="190"/>
        <v>1.3746435000000004</v>
      </c>
      <c r="BF85" s="16">
        <f t="shared" si="190"/>
        <v>1.3746435000000004</v>
      </c>
      <c r="BG85" s="16">
        <f t="shared" si="190"/>
        <v>1.3746435000000004</v>
      </c>
      <c r="BH85" s="16">
        <f t="shared" si="190"/>
        <v>1.3746435000000004</v>
      </c>
      <c r="BI85" s="16">
        <f t="shared" si="190"/>
        <v>1.3746435000000004</v>
      </c>
      <c r="BJ85" s="16">
        <f t="shared" si="190"/>
        <v>1.3746435000000004</v>
      </c>
      <c r="BK85" s="16">
        <f t="shared" si="190"/>
        <v>1.3746435000000004</v>
      </c>
      <c r="BL85" s="16">
        <f t="shared" si="190"/>
        <v>1.3746435000000004</v>
      </c>
      <c r="BM85" s="16">
        <f t="shared" si="190"/>
        <v>1.3746435000000004</v>
      </c>
      <c r="BN85" s="16">
        <f t="shared" si="190"/>
        <v>1.3746435000000004</v>
      </c>
      <c r="BO85" s="16">
        <f t="shared" si="190"/>
        <v>1.3746435000000004</v>
      </c>
      <c r="BP85" s="16">
        <f t="shared" si="190"/>
        <v>1.3746435000000004</v>
      </c>
      <c r="BQ85" s="16">
        <f t="shared" si="190"/>
        <v>1.3746435000000004</v>
      </c>
      <c r="BR85" s="16">
        <f t="shared" si="190"/>
        <v>1.3746435000000004</v>
      </c>
      <c r="BS85" s="16">
        <f t="shared" si="190"/>
        <v>1.3746435000000004</v>
      </c>
    </row>
    <row r="86" spans="1:71" x14ac:dyDescent="0.35">
      <c r="A86" s="51" t="str">
        <f t="shared" ref="A86:I86" si="191">+A20</f>
        <v>Standard Close</v>
      </c>
      <c r="B86" s="51" t="str">
        <f t="shared" si="191"/>
        <v>A2898009</v>
      </c>
      <c r="C86" s="51" t="str">
        <f t="shared" si="191"/>
        <v>Base Rates</v>
      </c>
      <c r="D86" s="51" t="str">
        <f t="shared" si="191"/>
        <v/>
      </c>
      <c r="E86" s="51" t="str">
        <f t="shared" si="191"/>
        <v>D</v>
      </c>
      <c r="F86" s="51" t="str">
        <f t="shared" si="191"/>
        <v>NEW-08126</v>
      </c>
      <c r="G86" s="51" t="str">
        <f t="shared" si="191"/>
        <v>open</v>
      </c>
      <c r="H86" s="51" t="str">
        <f t="shared" si="191"/>
        <v>Electric Distribution Plant</v>
      </c>
      <c r="I86" s="51" t="str">
        <f t="shared" si="191"/>
        <v>Distribution Substation</v>
      </c>
      <c r="J86" s="71">
        <v>3.2000000000000001E-2</v>
      </c>
      <c r="K86" s="71">
        <v>3.6799999999999999E-2</v>
      </c>
      <c r="L86" s="16">
        <f t="shared" ref="L86:W86" si="192">+K42*$J86/12</f>
        <v>0</v>
      </c>
      <c r="M86" s="16">
        <f t="shared" si="192"/>
        <v>0</v>
      </c>
      <c r="N86" s="16">
        <f t="shared" si="192"/>
        <v>0</v>
      </c>
      <c r="O86" s="16">
        <f t="shared" si="192"/>
        <v>0</v>
      </c>
      <c r="P86" s="16">
        <f t="shared" si="192"/>
        <v>0</v>
      </c>
      <c r="Q86" s="16">
        <f t="shared" si="192"/>
        <v>0</v>
      </c>
      <c r="R86" s="16">
        <f t="shared" si="192"/>
        <v>0</v>
      </c>
      <c r="S86" s="16">
        <f t="shared" si="192"/>
        <v>0</v>
      </c>
      <c r="T86" s="16">
        <f t="shared" si="192"/>
        <v>0</v>
      </c>
      <c r="U86" s="16">
        <f t="shared" si="192"/>
        <v>0</v>
      </c>
      <c r="V86" s="16">
        <f t="shared" si="192"/>
        <v>0</v>
      </c>
      <c r="W86" s="16">
        <f t="shared" si="192"/>
        <v>0</v>
      </c>
      <c r="X86" s="16">
        <f t="shared" ref="X86:BS86" si="193">+W42*$K86/12</f>
        <v>0</v>
      </c>
      <c r="Y86" s="16">
        <f t="shared" si="193"/>
        <v>0</v>
      </c>
      <c r="Z86" s="16">
        <f t="shared" si="193"/>
        <v>0</v>
      </c>
      <c r="AA86" s="16">
        <f t="shared" si="193"/>
        <v>0</v>
      </c>
      <c r="AB86" s="16">
        <f t="shared" si="193"/>
        <v>0</v>
      </c>
      <c r="AC86" s="16">
        <f t="shared" si="193"/>
        <v>0</v>
      </c>
      <c r="AD86" s="16">
        <f t="shared" si="193"/>
        <v>0</v>
      </c>
      <c r="AE86" s="16">
        <f t="shared" si="193"/>
        <v>0</v>
      </c>
      <c r="AF86" s="16">
        <f t="shared" si="193"/>
        <v>0</v>
      </c>
      <c r="AG86" s="16">
        <f t="shared" si="193"/>
        <v>0</v>
      </c>
      <c r="AH86" s="16">
        <f t="shared" si="193"/>
        <v>0.63633333333333308</v>
      </c>
      <c r="AI86" s="16">
        <f t="shared" si="193"/>
        <v>0.63633333333333308</v>
      </c>
      <c r="AJ86" s="16">
        <f t="shared" si="193"/>
        <v>0.63633333333333308</v>
      </c>
      <c r="AK86" s="16">
        <f t="shared" si="193"/>
        <v>0.63633333333333308</v>
      </c>
      <c r="AL86" s="16">
        <f t="shared" si="193"/>
        <v>0.63633333333333308</v>
      </c>
      <c r="AM86" s="16">
        <f t="shared" si="193"/>
        <v>0.63633333333333308</v>
      </c>
      <c r="AN86" s="16">
        <f t="shared" si="193"/>
        <v>0.63633333333333308</v>
      </c>
      <c r="AO86" s="16">
        <f t="shared" si="193"/>
        <v>0.63633333333333308</v>
      </c>
      <c r="AP86" s="16">
        <f t="shared" si="193"/>
        <v>0.63633333333333308</v>
      </c>
      <c r="AQ86" s="16">
        <f t="shared" si="193"/>
        <v>0.63633333333333308</v>
      </c>
      <c r="AR86" s="16">
        <f t="shared" si="193"/>
        <v>0.63633333333333308</v>
      </c>
      <c r="AS86" s="16">
        <f t="shared" si="193"/>
        <v>0.63633333333333308</v>
      </c>
      <c r="AT86" s="16">
        <f t="shared" si="193"/>
        <v>0.63633333333333308</v>
      </c>
      <c r="AU86" s="16">
        <f t="shared" si="193"/>
        <v>0.63633333333333308</v>
      </c>
      <c r="AV86" s="16">
        <f t="shared" si="193"/>
        <v>0.63633333333333308</v>
      </c>
      <c r="AW86" s="16">
        <f t="shared" si="193"/>
        <v>0.63633333333333308</v>
      </c>
      <c r="AX86" s="16">
        <f t="shared" si="193"/>
        <v>0.63633333333333308</v>
      </c>
      <c r="AY86" s="16">
        <f t="shared" si="193"/>
        <v>0.63633333333333308</v>
      </c>
      <c r="AZ86" s="16">
        <f t="shared" si="193"/>
        <v>0.63633333333333308</v>
      </c>
      <c r="BA86" s="16">
        <f t="shared" si="193"/>
        <v>0.63633333333333308</v>
      </c>
      <c r="BB86" s="16">
        <f t="shared" si="193"/>
        <v>0.63633333333333308</v>
      </c>
      <c r="BC86" s="16">
        <f t="shared" si="193"/>
        <v>0.63633333333333308</v>
      </c>
      <c r="BD86" s="16">
        <f t="shared" si="193"/>
        <v>0.63633333333333308</v>
      </c>
      <c r="BE86" s="16">
        <f t="shared" si="193"/>
        <v>0.63633333333333308</v>
      </c>
      <c r="BF86" s="16">
        <f t="shared" si="193"/>
        <v>0.63633333333333308</v>
      </c>
      <c r="BG86" s="16">
        <f t="shared" si="193"/>
        <v>0.63633333333333308</v>
      </c>
      <c r="BH86" s="16">
        <f t="shared" si="193"/>
        <v>0.63633333333333308</v>
      </c>
      <c r="BI86" s="16">
        <f t="shared" si="193"/>
        <v>0.63633333333333308</v>
      </c>
      <c r="BJ86" s="16">
        <f t="shared" si="193"/>
        <v>0.63633333333333308</v>
      </c>
      <c r="BK86" s="16">
        <f t="shared" si="193"/>
        <v>0.63633333333333308</v>
      </c>
      <c r="BL86" s="16">
        <f t="shared" si="193"/>
        <v>0.63633333333333308</v>
      </c>
      <c r="BM86" s="16">
        <f t="shared" si="193"/>
        <v>0.63633333333333308</v>
      </c>
      <c r="BN86" s="16">
        <f t="shared" si="193"/>
        <v>0.63633333333333308</v>
      </c>
      <c r="BO86" s="16">
        <f t="shared" si="193"/>
        <v>0.63633333333333308</v>
      </c>
      <c r="BP86" s="16">
        <f t="shared" si="193"/>
        <v>0.63633333333333308</v>
      </c>
      <c r="BQ86" s="16">
        <f t="shared" si="193"/>
        <v>0.63633333333333308</v>
      </c>
      <c r="BR86" s="16">
        <f t="shared" si="193"/>
        <v>0.63633333333333308</v>
      </c>
      <c r="BS86" s="16">
        <f t="shared" si="193"/>
        <v>0.63633333333333308</v>
      </c>
    </row>
    <row r="87" spans="1:71" x14ac:dyDescent="0.35">
      <c r="A87" s="51" t="str">
        <f t="shared" ref="A87:I87" si="194">+A21</f>
        <v>Standard Close</v>
      </c>
      <c r="B87" s="51" t="str">
        <f t="shared" si="194"/>
        <v>A2898011</v>
      </c>
      <c r="C87" s="51" t="str">
        <f t="shared" si="194"/>
        <v>Base Rates</v>
      </c>
      <c r="D87" s="51" t="str">
        <f t="shared" si="194"/>
        <v/>
      </c>
      <c r="E87" s="51" t="str">
        <f t="shared" si="194"/>
        <v>D</v>
      </c>
      <c r="F87" s="51" t="str">
        <f t="shared" si="194"/>
        <v>NEW-08126</v>
      </c>
      <c r="G87" s="51" t="str">
        <f t="shared" si="194"/>
        <v>open</v>
      </c>
      <c r="H87" s="51" t="str">
        <f t="shared" si="194"/>
        <v>Electric Distribution Plant</v>
      </c>
      <c r="I87" s="51" t="str">
        <f t="shared" si="194"/>
        <v>Distribution Substation</v>
      </c>
      <c r="J87" s="71">
        <v>3.2000000000000001E-2</v>
      </c>
      <c r="K87" s="71">
        <v>3.6799999999999999E-2</v>
      </c>
      <c r="L87" s="16">
        <f t="shared" ref="L87:W87" si="195">+K43*$J87/12</f>
        <v>0</v>
      </c>
      <c r="M87" s="16">
        <f t="shared" si="195"/>
        <v>0</v>
      </c>
      <c r="N87" s="16">
        <f t="shared" si="195"/>
        <v>0</v>
      </c>
      <c r="O87" s="16">
        <f t="shared" si="195"/>
        <v>0</v>
      </c>
      <c r="P87" s="16">
        <f t="shared" si="195"/>
        <v>0</v>
      </c>
      <c r="Q87" s="16">
        <f t="shared" si="195"/>
        <v>0</v>
      </c>
      <c r="R87" s="16">
        <f t="shared" si="195"/>
        <v>0</v>
      </c>
      <c r="S87" s="16">
        <f t="shared" si="195"/>
        <v>0</v>
      </c>
      <c r="T87" s="16">
        <f t="shared" si="195"/>
        <v>0</v>
      </c>
      <c r="U87" s="16">
        <f t="shared" si="195"/>
        <v>0</v>
      </c>
      <c r="V87" s="16">
        <f t="shared" si="195"/>
        <v>0</v>
      </c>
      <c r="W87" s="16">
        <f t="shared" si="195"/>
        <v>0</v>
      </c>
      <c r="X87" s="16">
        <f t="shared" ref="X87:BS87" si="196">+W43*$K87/12</f>
        <v>0</v>
      </c>
      <c r="Y87" s="16">
        <f t="shared" si="196"/>
        <v>0</v>
      </c>
      <c r="Z87" s="16">
        <f t="shared" si="196"/>
        <v>0</v>
      </c>
      <c r="AA87" s="16">
        <f t="shared" si="196"/>
        <v>0</v>
      </c>
      <c r="AB87" s="16">
        <f t="shared" si="196"/>
        <v>0</v>
      </c>
      <c r="AC87" s="16">
        <f t="shared" si="196"/>
        <v>0</v>
      </c>
      <c r="AD87" s="16">
        <f t="shared" si="196"/>
        <v>0</v>
      </c>
      <c r="AE87" s="16">
        <f t="shared" si="196"/>
        <v>0</v>
      </c>
      <c r="AF87" s="16">
        <f t="shared" si="196"/>
        <v>0</v>
      </c>
      <c r="AG87" s="16">
        <f t="shared" si="196"/>
        <v>0</v>
      </c>
      <c r="AH87" s="16">
        <f t="shared" si="196"/>
        <v>2.0245826666666669</v>
      </c>
      <c r="AI87" s="16">
        <f t="shared" si="196"/>
        <v>2.0245826666666669</v>
      </c>
      <c r="AJ87" s="16">
        <f t="shared" si="196"/>
        <v>2.0245826666666669</v>
      </c>
      <c r="AK87" s="16">
        <f t="shared" si="196"/>
        <v>2.0245826666666669</v>
      </c>
      <c r="AL87" s="16">
        <f t="shared" si="196"/>
        <v>2.0245826666666669</v>
      </c>
      <c r="AM87" s="16">
        <f t="shared" si="196"/>
        <v>2.0245826666666669</v>
      </c>
      <c r="AN87" s="16">
        <f t="shared" si="196"/>
        <v>2.0245826666666669</v>
      </c>
      <c r="AO87" s="16">
        <f t="shared" si="196"/>
        <v>2.0245826666666669</v>
      </c>
      <c r="AP87" s="16">
        <f t="shared" si="196"/>
        <v>2.0245826666666669</v>
      </c>
      <c r="AQ87" s="16">
        <f t="shared" si="196"/>
        <v>2.0245826666666669</v>
      </c>
      <c r="AR87" s="16">
        <f t="shared" si="196"/>
        <v>2.0245826666666669</v>
      </c>
      <c r="AS87" s="16">
        <f t="shared" si="196"/>
        <v>2.0245826666666669</v>
      </c>
      <c r="AT87" s="16">
        <f t="shared" si="196"/>
        <v>2.0245826666666669</v>
      </c>
      <c r="AU87" s="16">
        <f t="shared" si="196"/>
        <v>2.0245826666666669</v>
      </c>
      <c r="AV87" s="16">
        <f t="shared" si="196"/>
        <v>2.0245826666666669</v>
      </c>
      <c r="AW87" s="16">
        <f t="shared" si="196"/>
        <v>2.0245826666666669</v>
      </c>
      <c r="AX87" s="16">
        <f t="shared" si="196"/>
        <v>2.0245826666666669</v>
      </c>
      <c r="AY87" s="16">
        <f t="shared" si="196"/>
        <v>2.0245826666666669</v>
      </c>
      <c r="AZ87" s="16">
        <f t="shared" si="196"/>
        <v>2.0245826666666669</v>
      </c>
      <c r="BA87" s="16">
        <f t="shared" si="196"/>
        <v>2.0245826666666669</v>
      </c>
      <c r="BB87" s="16">
        <f t="shared" si="196"/>
        <v>2.0245826666666669</v>
      </c>
      <c r="BC87" s="16">
        <f t="shared" si="196"/>
        <v>2.0245826666666669</v>
      </c>
      <c r="BD87" s="16">
        <f t="shared" si="196"/>
        <v>2.0245826666666669</v>
      </c>
      <c r="BE87" s="16">
        <f t="shared" si="196"/>
        <v>2.0245826666666669</v>
      </c>
      <c r="BF87" s="16">
        <f t="shared" si="196"/>
        <v>2.0245826666666669</v>
      </c>
      <c r="BG87" s="16">
        <f t="shared" si="196"/>
        <v>2.0245826666666669</v>
      </c>
      <c r="BH87" s="16">
        <f t="shared" si="196"/>
        <v>2.0245826666666669</v>
      </c>
      <c r="BI87" s="16">
        <f t="shared" si="196"/>
        <v>2.0245826666666669</v>
      </c>
      <c r="BJ87" s="16">
        <f t="shared" si="196"/>
        <v>2.0245826666666669</v>
      </c>
      <c r="BK87" s="16">
        <f t="shared" si="196"/>
        <v>2.0245826666666669</v>
      </c>
      <c r="BL87" s="16">
        <f t="shared" si="196"/>
        <v>2.0245826666666669</v>
      </c>
      <c r="BM87" s="16">
        <f t="shared" si="196"/>
        <v>2.0245826666666669</v>
      </c>
      <c r="BN87" s="16">
        <f t="shared" si="196"/>
        <v>2.0245826666666669</v>
      </c>
      <c r="BO87" s="16">
        <f t="shared" si="196"/>
        <v>2.0245826666666669</v>
      </c>
      <c r="BP87" s="16">
        <f t="shared" si="196"/>
        <v>2.0245826666666669</v>
      </c>
      <c r="BQ87" s="16">
        <f t="shared" si="196"/>
        <v>2.0245826666666669</v>
      </c>
      <c r="BR87" s="16">
        <f t="shared" si="196"/>
        <v>2.0245826666666669</v>
      </c>
      <c r="BS87" s="16">
        <f t="shared" si="196"/>
        <v>2.0245826666666669</v>
      </c>
    </row>
    <row r="88" spans="1:71" x14ac:dyDescent="0.35">
      <c r="A88" s="51" t="str">
        <f t="shared" ref="A88:I88" si="197">+A22</f>
        <v>Standard Close</v>
      </c>
      <c r="B88" s="51" t="str">
        <f t="shared" si="197"/>
        <v>A2898012</v>
      </c>
      <c r="C88" s="51" t="str">
        <f t="shared" si="197"/>
        <v>Base Rates</v>
      </c>
      <c r="D88" s="51" t="str">
        <f t="shared" si="197"/>
        <v/>
      </c>
      <c r="E88" s="51" t="str">
        <f t="shared" si="197"/>
        <v>T</v>
      </c>
      <c r="F88" s="51" t="str">
        <f t="shared" si="197"/>
        <v>NEW-08126</v>
      </c>
      <c r="G88" s="51" t="str">
        <f t="shared" si="197"/>
        <v>open</v>
      </c>
      <c r="H88" s="51" t="str">
        <f t="shared" si="197"/>
        <v>Electric Transmission Plant</v>
      </c>
      <c r="I88" s="51" t="str">
        <f t="shared" si="197"/>
        <v>Transmission Lines</v>
      </c>
      <c r="J88" s="71">
        <v>2.5999999999999999E-2</v>
      </c>
      <c r="K88" s="71">
        <v>2.6100000000000002E-2</v>
      </c>
      <c r="L88" s="16">
        <f t="shared" ref="L88:W88" si="198">+K44*$J88/12</f>
        <v>0</v>
      </c>
      <c r="M88" s="16">
        <f t="shared" si="198"/>
        <v>0</v>
      </c>
      <c r="N88" s="16">
        <f t="shared" si="198"/>
        <v>0</v>
      </c>
      <c r="O88" s="16">
        <f t="shared" si="198"/>
        <v>0</v>
      </c>
      <c r="P88" s="16">
        <f t="shared" si="198"/>
        <v>0</v>
      </c>
      <c r="Q88" s="16">
        <f t="shared" si="198"/>
        <v>0</v>
      </c>
      <c r="R88" s="16">
        <f t="shared" si="198"/>
        <v>0</v>
      </c>
      <c r="S88" s="16">
        <f t="shared" si="198"/>
        <v>0</v>
      </c>
      <c r="T88" s="16">
        <f t="shared" si="198"/>
        <v>0</v>
      </c>
      <c r="U88" s="16">
        <f t="shared" si="198"/>
        <v>0</v>
      </c>
      <c r="V88" s="16">
        <f t="shared" si="198"/>
        <v>0</v>
      </c>
      <c r="W88" s="16">
        <f t="shared" si="198"/>
        <v>0</v>
      </c>
      <c r="X88" s="16">
        <f t="shared" ref="X88:BS88" si="199">+W44*$K88/12</f>
        <v>0</v>
      </c>
      <c r="Y88" s="16">
        <f t="shared" si="199"/>
        <v>0</v>
      </c>
      <c r="Z88" s="16">
        <f t="shared" si="199"/>
        <v>0</v>
      </c>
      <c r="AA88" s="16">
        <f t="shared" si="199"/>
        <v>0</v>
      </c>
      <c r="AB88" s="16">
        <f t="shared" si="199"/>
        <v>0</v>
      </c>
      <c r="AC88" s="16">
        <f t="shared" si="199"/>
        <v>0</v>
      </c>
      <c r="AD88" s="16">
        <f t="shared" si="199"/>
        <v>0</v>
      </c>
      <c r="AE88" s="16">
        <f t="shared" si="199"/>
        <v>0</v>
      </c>
      <c r="AF88" s="16">
        <f t="shared" si="199"/>
        <v>0</v>
      </c>
      <c r="AG88" s="16">
        <f t="shared" si="199"/>
        <v>0</v>
      </c>
      <c r="AH88" s="16">
        <f t="shared" si="199"/>
        <v>1.36827075</v>
      </c>
      <c r="AI88" s="16">
        <f t="shared" si="199"/>
        <v>1.36827075</v>
      </c>
      <c r="AJ88" s="16">
        <f t="shared" si="199"/>
        <v>1.36827075</v>
      </c>
      <c r="AK88" s="16">
        <f t="shared" si="199"/>
        <v>1.36827075</v>
      </c>
      <c r="AL88" s="16">
        <f t="shared" si="199"/>
        <v>1.36827075</v>
      </c>
      <c r="AM88" s="16">
        <f t="shared" si="199"/>
        <v>1.36827075</v>
      </c>
      <c r="AN88" s="16">
        <f t="shared" si="199"/>
        <v>1.36827075</v>
      </c>
      <c r="AO88" s="16">
        <f t="shared" si="199"/>
        <v>1.36827075</v>
      </c>
      <c r="AP88" s="16">
        <f t="shared" si="199"/>
        <v>1.36827075</v>
      </c>
      <c r="AQ88" s="16">
        <f t="shared" si="199"/>
        <v>1.36827075</v>
      </c>
      <c r="AR88" s="16">
        <f t="shared" si="199"/>
        <v>1.36827075</v>
      </c>
      <c r="AS88" s="16">
        <f t="shared" si="199"/>
        <v>1.36827075</v>
      </c>
      <c r="AT88" s="16">
        <f t="shared" si="199"/>
        <v>1.36827075</v>
      </c>
      <c r="AU88" s="16">
        <f t="shared" si="199"/>
        <v>1.36827075</v>
      </c>
      <c r="AV88" s="16">
        <f t="shared" si="199"/>
        <v>1.36827075</v>
      </c>
      <c r="AW88" s="16">
        <f t="shared" si="199"/>
        <v>1.36827075</v>
      </c>
      <c r="AX88" s="16">
        <f t="shared" si="199"/>
        <v>1.36827075</v>
      </c>
      <c r="AY88" s="16">
        <f t="shared" si="199"/>
        <v>1.36827075</v>
      </c>
      <c r="AZ88" s="16">
        <f t="shared" si="199"/>
        <v>1.36827075</v>
      </c>
      <c r="BA88" s="16">
        <f t="shared" si="199"/>
        <v>1.36827075</v>
      </c>
      <c r="BB88" s="16">
        <f t="shared" si="199"/>
        <v>1.36827075</v>
      </c>
      <c r="BC88" s="16">
        <f t="shared" si="199"/>
        <v>1.36827075</v>
      </c>
      <c r="BD88" s="16">
        <f t="shared" si="199"/>
        <v>1.36827075</v>
      </c>
      <c r="BE88" s="16">
        <f t="shared" si="199"/>
        <v>1.36827075</v>
      </c>
      <c r="BF88" s="16">
        <f t="shared" si="199"/>
        <v>1.36827075</v>
      </c>
      <c r="BG88" s="16">
        <f t="shared" si="199"/>
        <v>1.36827075</v>
      </c>
      <c r="BH88" s="16">
        <f t="shared" si="199"/>
        <v>1.36827075</v>
      </c>
      <c r="BI88" s="16">
        <f t="shared" si="199"/>
        <v>1.36827075</v>
      </c>
      <c r="BJ88" s="16">
        <f t="shared" si="199"/>
        <v>1.36827075</v>
      </c>
      <c r="BK88" s="16">
        <f t="shared" si="199"/>
        <v>1.36827075</v>
      </c>
      <c r="BL88" s="16">
        <f t="shared" si="199"/>
        <v>1.36827075</v>
      </c>
      <c r="BM88" s="16">
        <f t="shared" si="199"/>
        <v>1.36827075</v>
      </c>
      <c r="BN88" s="16">
        <f t="shared" si="199"/>
        <v>1.36827075</v>
      </c>
      <c r="BO88" s="16">
        <f t="shared" si="199"/>
        <v>1.36827075</v>
      </c>
      <c r="BP88" s="16">
        <f t="shared" si="199"/>
        <v>1.36827075</v>
      </c>
      <c r="BQ88" s="16">
        <f t="shared" si="199"/>
        <v>1.36827075</v>
      </c>
      <c r="BR88" s="16">
        <f t="shared" si="199"/>
        <v>1.36827075</v>
      </c>
      <c r="BS88" s="16">
        <f t="shared" si="199"/>
        <v>1.36827075</v>
      </c>
    </row>
    <row r="89" spans="1:71" x14ac:dyDescent="0.35">
      <c r="A89" s="51" t="str">
        <f t="shared" ref="A89:I89" si="200">+A23</f>
        <v>Standard Close</v>
      </c>
      <c r="B89" s="51" t="str">
        <f t="shared" si="200"/>
        <v>A2898013</v>
      </c>
      <c r="C89" s="51" t="str">
        <f t="shared" si="200"/>
        <v>Base Rates</v>
      </c>
      <c r="D89" s="51" t="str">
        <f t="shared" si="200"/>
        <v/>
      </c>
      <c r="E89" s="51" t="str">
        <f t="shared" si="200"/>
        <v>T</v>
      </c>
      <c r="F89" s="51" t="str">
        <f t="shared" si="200"/>
        <v>NEW-08126</v>
      </c>
      <c r="G89" s="51" t="str">
        <f t="shared" si="200"/>
        <v>open</v>
      </c>
      <c r="H89" s="51" t="str">
        <f t="shared" si="200"/>
        <v>Electric Transmission Plant</v>
      </c>
      <c r="I89" s="51" t="str">
        <f t="shared" si="200"/>
        <v>Transmission Lines</v>
      </c>
      <c r="J89" s="71">
        <v>2.5999999999999999E-2</v>
      </c>
      <c r="K89" s="71">
        <v>2.6100000000000002E-2</v>
      </c>
      <c r="L89" s="16">
        <f t="shared" ref="L89:W89" si="201">+K45*$J89/12</f>
        <v>0</v>
      </c>
      <c r="M89" s="16">
        <f t="shared" si="201"/>
        <v>0</v>
      </c>
      <c r="N89" s="16">
        <f t="shared" si="201"/>
        <v>0</v>
      </c>
      <c r="O89" s="16">
        <f t="shared" si="201"/>
        <v>0</v>
      </c>
      <c r="P89" s="16">
        <f t="shared" si="201"/>
        <v>0</v>
      </c>
      <c r="Q89" s="16">
        <f t="shared" si="201"/>
        <v>0</v>
      </c>
      <c r="R89" s="16">
        <f t="shared" si="201"/>
        <v>0</v>
      </c>
      <c r="S89" s="16">
        <f t="shared" si="201"/>
        <v>0</v>
      </c>
      <c r="T89" s="16">
        <f t="shared" si="201"/>
        <v>0</v>
      </c>
      <c r="U89" s="16">
        <f t="shared" si="201"/>
        <v>0</v>
      </c>
      <c r="V89" s="16">
        <f t="shared" si="201"/>
        <v>0</v>
      </c>
      <c r="W89" s="16">
        <f t="shared" si="201"/>
        <v>0</v>
      </c>
      <c r="X89" s="16">
        <f t="shared" ref="X89:BS89" si="202">+W45*$K89/12</f>
        <v>0</v>
      </c>
      <c r="Y89" s="16">
        <f t="shared" si="202"/>
        <v>0</v>
      </c>
      <c r="Z89" s="16">
        <f t="shared" si="202"/>
        <v>0</v>
      </c>
      <c r="AA89" s="16">
        <f t="shared" si="202"/>
        <v>0</v>
      </c>
      <c r="AB89" s="16">
        <f t="shared" si="202"/>
        <v>0</v>
      </c>
      <c r="AC89" s="16">
        <f t="shared" si="202"/>
        <v>0</v>
      </c>
      <c r="AD89" s="16">
        <f t="shared" si="202"/>
        <v>0</v>
      </c>
      <c r="AE89" s="16">
        <f t="shared" si="202"/>
        <v>0</v>
      </c>
      <c r="AF89" s="16">
        <f t="shared" si="202"/>
        <v>0</v>
      </c>
      <c r="AG89" s="16">
        <f t="shared" si="202"/>
        <v>0</v>
      </c>
      <c r="AH89" s="16">
        <f t="shared" si="202"/>
        <v>1.36827075</v>
      </c>
      <c r="AI89" s="16">
        <f t="shared" si="202"/>
        <v>1.36827075</v>
      </c>
      <c r="AJ89" s="16">
        <f t="shared" si="202"/>
        <v>1.36827075</v>
      </c>
      <c r="AK89" s="16">
        <f t="shared" si="202"/>
        <v>1.36827075</v>
      </c>
      <c r="AL89" s="16">
        <f t="shared" si="202"/>
        <v>1.36827075</v>
      </c>
      <c r="AM89" s="16">
        <f t="shared" si="202"/>
        <v>1.36827075</v>
      </c>
      <c r="AN89" s="16">
        <f t="shared" si="202"/>
        <v>1.36827075</v>
      </c>
      <c r="AO89" s="16">
        <f t="shared" si="202"/>
        <v>1.36827075</v>
      </c>
      <c r="AP89" s="16">
        <f t="shared" si="202"/>
        <v>1.36827075</v>
      </c>
      <c r="AQ89" s="16">
        <f t="shared" si="202"/>
        <v>1.36827075</v>
      </c>
      <c r="AR89" s="16">
        <f t="shared" si="202"/>
        <v>1.36827075</v>
      </c>
      <c r="AS89" s="16">
        <f t="shared" si="202"/>
        <v>1.36827075</v>
      </c>
      <c r="AT89" s="16">
        <f t="shared" si="202"/>
        <v>1.36827075</v>
      </c>
      <c r="AU89" s="16">
        <f t="shared" si="202"/>
        <v>1.36827075</v>
      </c>
      <c r="AV89" s="16">
        <f t="shared" si="202"/>
        <v>1.36827075</v>
      </c>
      <c r="AW89" s="16">
        <f t="shared" si="202"/>
        <v>1.36827075</v>
      </c>
      <c r="AX89" s="16">
        <f t="shared" si="202"/>
        <v>1.36827075</v>
      </c>
      <c r="AY89" s="16">
        <f t="shared" si="202"/>
        <v>1.36827075</v>
      </c>
      <c r="AZ89" s="16">
        <f t="shared" si="202"/>
        <v>1.36827075</v>
      </c>
      <c r="BA89" s="16">
        <f t="shared" si="202"/>
        <v>1.36827075</v>
      </c>
      <c r="BB89" s="16">
        <f t="shared" si="202"/>
        <v>1.36827075</v>
      </c>
      <c r="BC89" s="16">
        <f t="shared" si="202"/>
        <v>1.36827075</v>
      </c>
      <c r="BD89" s="16">
        <f t="shared" si="202"/>
        <v>1.36827075</v>
      </c>
      <c r="BE89" s="16">
        <f t="shared" si="202"/>
        <v>1.36827075</v>
      </c>
      <c r="BF89" s="16">
        <f t="shared" si="202"/>
        <v>1.36827075</v>
      </c>
      <c r="BG89" s="16">
        <f t="shared" si="202"/>
        <v>1.36827075</v>
      </c>
      <c r="BH89" s="16">
        <f t="shared" si="202"/>
        <v>1.36827075</v>
      </c>
      <c r="BI89" s="16">
        <f t="shared" si="202"/>
        <v>1.36827075</v>
      </c>
      <c r="BJ89" s="16">
        <f t="shared" si="202"/>
        <v>1.36827075</v>
      </c>
      <c r="BK89" s="16">
        <f t="shared" si="202"/>
        <v>1.36827075</v>
      </c>
      <c r="BL89" s="16">
        <f t="shared" si="202"/>
        <v>1.36827075</v>
      </c>
      <c r="BM89" s="16">
        <f t="shared" si="202"/>
        <v>1.36827075</v>
      </c>
      <c r="BN89" s="16">
        <f t="shared" si="202"/>
        <v>1.36827075</v>
      </c>
      <c r="BO89" s="16">
        <f t="shared" si="202"/>
        <v>1.36827075</v>
      </c>
      <c r="BP89" s="16">
        <f t="shared" si="202"/>
        <v>1.36827075</v>
      </c>
      <c r="BQ89" s="16">
        <f t="shared" si="202"/>
        <v>1.36827075</v>
      </c>
      <c r="BR89" s="16">
        <f t="shared" si="202"/>
        <v>1.36827075</v>
      </c>
      <c r="BS89" s="16">
        <f t="shared" si="202"/>
        <v>1.36827075</v>
      </c>
    </row>
    <row r="90" spans="1:71" x14ac:dyDescent="0.35">
      <c r="A90" s="51" t="str">
        <f t="shared" ref="A90:I90" si="203">+A24</f>
        <v>Standard Close</v>
      </c>
      <c r="B90" s="51" t="str">
        <f t="shared" si="203"/>
        <v>A2898014</v>
      </c>
      <c r="C90" s="51" t="str">
        <f t="shared" si="203"/>
        <v>Base Rates</v>
      </c>
      <c r="D90" s="51" t="str">
        <f t="shared" si="203"/>
        <v/>
      </c>
      <c r="E90" s="51" t="str">
        <f t="shared" si="203"/>
        <v>T</v>
      </c>
      <c r="F90" s="51" t="str">
        <f t="shared" si="203"/>
        <v>NEW-08126</v>
      </c>
      <c r="G90" s="51" t="str">
        <f t="shared" si="203"/>
        <v>open</v>
      </c>
      <c r="H90" s="51" t="str">
        <f t="shared" si="203"/>
        <v>Electric Transmission Plant</v>
      </c>
      <c r="I90" s="51" t="str">
        <f t="shared" si="203"/>
        <v>Transmission Lines</v>
      </c>
      <c r="J90" s="71">
        <v>2.5999999999999999E-2</v>
      </c>
      <c r="K90" s="71">
        <v>2.6100000000000002E-2</v>
      </c>
      <c r="L90" s="16">
        <f t="shared" ref="L90:W90" si="204">+K46*$J90/12</f>
        <v>0</v>
      </c>
      <c r="M90" s="16">
        <f t="shared" si="204"/>
        <v>0</v>
      </c>
      <c r="N90" s="16">
        <f t="shared" si="204"/>
        <v>0</v>
      </c>
      <c r="O90" s="16">
        <f t="shared" si="204"/>
        <v>0</v>
      </c>
      <c r="P90" s="16">
        <f t="shared" si="204"/>
        <v>1.2603933333333333</v>
      </c>
      <c r="Q90" s="16">
        <f t="shared" si="204"/>
        <v>1.2603933333333333</v>
      </c>
      <c r="R90" s="16">
        <f t="shared" si="204"/>
        <v>1.2603933333333333</v>
      </c>
      <c r="S90" s="16">
        <f t="shared" si="204"/>
        <v>1.2603933333333333</v>
      </c>
      <c r="T90" s="16">
        <f t="shared" si="204"/>
        <v>1.2603933333333333</v>
      </c>
      <c r="U90" s="16">
        <f t="shared" si="204"/>
        <v>1.2603933333333333</v>
      </c>
      <c r="V90" s="16">
        <f t="shared" si="204"/>
        <v>1.2603933333333333</v>
      </c>
      <c r="W90" s="16">
        <f t="shared" si="204"/>
        <v>1.2603933333333333</v>
      </c>
      <c r="X90" s="16">
        <f t="shared" ref="X90:BS90" si="205">+W46*$K90/12</f>
        <v>1.2652410000000003</v>
      </c>
      <c r="Y90" s="16">
        <f t="shared" si="205"/>
        <v>1.2652410000000003</v>
      </c>
      <c r="Z90" s="16">
        <f t="shared" si="205"/>
        <v>1.2652410000000003</v>
      </c>
      <c r="AA90" s="16">
        <f t="shared" si="205"/>
        <v>1.2652410000000003</v>
      </c>
      <c r="AB90" s="16">
        <f t="shared" si="205"/>
        <v>1.2652410000000003</v>
      </c>
      <c r="AC90" s="16">
        <f t="shared" si="205"/>
        <v>1.2652410000000003</v>
      </c>
      <c r="AD90" s="16">
        <f t="shared" si="205"/>
        <v>1.2652410000000003</v>
      </c>
      <c r="AE90" s="16">
        <f t="shared" si="205"/>
        <v>1.2652410000000003</v>
      </c>
      <c r="AF90" s="16">
        <f t="shared" si="205"/>
        <v>1.2652410000000003</v>
      </c>
      <c r="AG90" s="16">
        <f t="shared" si="205"/>
        <v>1.2652410000000003</v>
      </c>
      <c r="AH90" s="16">
        <f t="shared" si="205"/>
        <v>1.2652410000000003</v>
      </c>
      <c r="AI90" s="16">
        <f t="shared" si="205"/>
        <v>1.2652410000000003</v>
      </c>
      <c r="AJ90" s="16">
        <f t="shared" si="205"/>
        <v>1.2652410000000003</v>
      </c>
      <c r="AK90" s="16">
        <f t="shared" si="205"/>
        <v>1.2652410000000003</v>
      </c>
      <c r="AL90" s="16">
        <f t="shared" si="205"/>
        <v>1.2652410000000003</v>
      </c>
      <c r="AM90" s="16">
        <f t="shared" si="205"/>
        <v>1.2652410000000003</v>
      </c>
      <c r="AN90" s="16">
        <f t="shared" si="205"/>
        <v>1.2652410000000003</v>
      </c>
      <c r="AO90" s="16">
        <f t="shared" si="205"/>
        <v>1.2652410000000003</v>
      </c>
      <c r="AP90" s="16">
        <f t="shared" si="205"/>
        <v>1.2652410000000003</v>
      </c>
      <c r="AQ90" s="16">
        <f t="shared" si="205"/>
        <v>1.2652410000000003</v>
      </c>
      <c r="AR90" s="16">
        <f t="shared" si="205"/>
        <v>1.2652410000000003</v>
      </c>
      <c r="AS90" s="16">
        <f t="shared" si="205"/>
        <v>1.2652410000000003</v>
      </c>
      <c r="AT90" s="16">
        <f t="shared" si="205"/>
        <v>1.2652410000000003</v>
      </c>
      <c r="AU90" s="16">
        <f t="shared" si="205"/>
        <v>1.2652410000000003</v>
      </c>
      <c r="AV90" s="16">
        <f t="shared" si="205"/>
        <v>1.2652410000000003</v>
      </c>
      <c r="AW90" s="16">
        <f t="shared" si="205"/>
        <v>1.2652410000000003</v>
      </c>
      <c r="AX90" s="16">
        <f t="shared" si="205"/>
        <v>1.2652410000000003</v>
      </c>
      <c r="AY90" s="16">
        <f t="shared" si="205"/>
        <v>1.2652410000000003</v>
      </c>
      <c r="AZ90" s="16">
        <f t="shared" si="205"/>
        <v>1.2652410000000003</v>
      </c>
      <c r="BA90" s="16">
        <f t="shared" si="205"/>
        <v>1.2652410000000003</v>
      </c>
      <c r="BB90" s="16">
        <f t="shared" si="205"/>
        <v>1.2652410000000003</v>
      </c>
      <c r="BC90" s="16">
        <f t="shared" si="205"/>
        <v>1.2652410000000003</v>
      </c>
      <c r="BD90" s="16">
        <f t="shared" si="205"/>
        <v>1.2652410000000003</v>
      </c>
      <c r="BE90" s="16">
        <f t="shared" si="205"/>
        <v>1.2652410000000003</v>
      </c>
      <c r="BF90" s="16">
        <f t="shared" si="205"/>
        <v>1.2652410000000003</v>
      </c>
      <c r="BG90" s="16">
        <f t="shared" si="205"/>
        <v>1.2652410000000003</v>
      </c>
      <c r="BH90" s="16">
        <f t="shared" si="205"/>
        <v>1.2652410000000003</v>
      </c>
      <c r="BI90" s="16">
        <f t="shared" si="205"/>
        <v>1.2652410000000003</v>
      </c>
      <c r="BJ90" s="16">
        <f t="shared" si="205"/>
        <v>1.2652410000000003</v>
      </c>
      <c r="BK90" s="16">
        <f t="shared" si="205"/>
        <v>1.2652410000000003</v>
      </c>
      <c r="BL90" s="16">
        <f t="shared" si="205"/>
        <v>1.2652410000000003</v>
      </c>
      <c r="BM90" s="16">
        <f t="shared" si="205"/>
        <v>1.2652410000000003</v>
      </c>
      <c r="BN90" s="16">
        <f t="shared" si="205"/>
        <v>1.2652410000000003</v>
      </c>
      <c r="BO90" s="16">
        <f t="shared" si="205"/>
        <v>1.2652410000000003</v>
      </c>
      <c r="BP90" s="16">
        <f t="shared" si="205"/>
        <v>1.2652410000000003</v>
      </c>
      <c r="BQ90" s="16">
        <f t="shared" si="205"/>
        <v>1.2652410000000003</v>
      </c>
      <c r="BR90" s="16">
        <f t="shared" si="205"/>
        <v>1.2652410000000003</v>
      </c>
      <c r="BS90" s="16">
        <f t="shared" si="205"/>
        <v>1.2652410000000003</v>
      </c>
    </row>
    <row r="91" spans="1:71" x14ac:dyDescent="0.35">
      <c r="A91" s="51" t="str">
        <f t="shared" ref="A91:I91" si="206">+A25</f>
        <v>Standard Close</v>
      </c>
      <c r="B91" s="51" t="str">
        <f t="shared" si="206"/>
        <v>NEW-08126.3</v>
      </c>
      <c r="C91" s="51" t="str">
        <f t="shared" si="206"/>
        <v>Base Rates</v>
      </c>
      <c r="D91" s="51" t="str">
        <f t="shared" si="206"/>
        <v>ED-Transmission-Line-230 kV</v>
      </c>
      <c r="E91" s="51" t="str">
        <f t="shared" si="206"/>
        <v>T</v>
      </c>
      <c r="F91" s="51" t="str">
        <f t="shared" si="206"/>
        <v>NEW-08126</v>
      </c>
      <c r="G91" s="51" t="str">
        <f t="shared" si="206"/>
        <v>open</v>
      </c>
      <c r="H91" s="51" t="str">
        <f t="shared" si="206"/>
        <v>Electric Transmission Plant</v>
      </c>
      <c r="I91" s="51" t="str">
        <f t="shared" si="206"/>
        <v>Transmission Lines</v>
      </c>
      <c r="J91" s="71">
        <v>2.5999999999999999E-2</v>
      </c>
      <c r="K91" s="71">
        <v>2.6100000000000002E-2</v>
      </c>
      <c r="L91" s="16">
        <f t="shared" ref="L91:W91" si="207">+K47*$J91/12</f>
        <v>0</v>
      </c>
      <c r="M91" s="16">
        <f t="shared" si="207"/>
        <v>0</v>
      </c>
      <c r="N91" s="16">
        <f t="shared" si="207"/>
        <v>0</v>
      </c>
      <c r="O91" s="16">
        <f t="shared" si="207"/>
        <v>0</v>
      </c>
      <c r="P91" s="16">
        <f t="shared" si="207"/>
        <v>0</v>
      </c>
      <c r="Q91" s="16">
        <f t="shared" si="207"/>
        <v>0</v>
      </c>
      <c r="R91" s="16">
        <f t="shared" si="207"/>
        <v>0</v>
      </c>
      <c r="S91" s="16">
        <f t="shared" si="207"/>
        <v>0</v>
      </c>
      <c r="T91" s="16">
        <f t="shared" si="207"/>
        <v>0</v>
      </c>
      <c r="U91" s="16">
        <f t="shared" si="207"/>
        <v>0</v>
      </c>
      <c r="V91" s="16">
        <f t="shared" si="207"/>
        <v>0</v>
      </c>
      <c r="W91" s="16">
        <f t="shared" si="207"/>
        <v>0</v>
      </c>
      <c r="X91" s="16">
        <f t="shared" ref="X91:BS91" si="208">+W47*$K91/12</f>
        <v>0</v>
      </c>
      <c r="Y91" s="16">
        <f t="shared" si="208"/>
        <v>0</v>
      </c>
      <c r="Z91" s="16">
        <f t="shared" si="208"/>
        <v>0</v>
      </c>
      <c r="AA91" s="16">
        <f t="shared" si="208"/>
        <v>0</v>
      </c>
      <c r="AB91" s="16">
        <f t="shared" si="208"/>
        <v>0</v>
      </c>
      <c r="AC91" s="16">
        <f t="shared" si="208"/>
        <v>0</v>
      </c>
      <c r="AD91" s="16">
        <f t="shared" si="208"/>
        <v>0</v>
      </c>
      <c r="AE91" s="16">
        <f t="shared" si="208"/>
        <v>0</v>
      </c>
      <c r="AF91" s="16">
        <f t="shared" si="208"/>
        <v>0</v>
      </c>
      <c r="AG91" s="16">
        <f t="shared" si="208"/>
        <v>0</v>
      </c>
      <c r="AH91" s="16">
        <f t="shared" si="208"/>
        <v>0</v>
      </c>
      <c r="AI91" s="16">
        <f t="shared" si="208"/>
        <v>0</v>
      </c>
      <c r="AJ91" s="16">
        <f t="shared" si="208"/>
        <v>50588.04557775001</v>
      </c>
      <c r="AK91" s="16">
        <f t="shared" si="208"/>
        <v>50588.04557775001</v>
      </c>
      <c r="AL91" s="16">
        <f t="shared" si="208"/>
        <v>50588.04557775001</v>
      </c>
      <c r="AM91" s="16">
        <f t="shared" si="208"/>
        <v>50588.04557775001</v>
      </c>
      <c r="AN91" s="16">
        <f t="shared" si="208"/>
        <v>50588.04557775001</v>
      </c>
      <c r="AO91" s="16">
        <f t="shared" si="208"/>
        <v>50588.04557775001</v>
      </c>
      <c r="AP91" s="16">
        <f t="shared" si="208"/>
        <v>50588.04557775001</v>
      </c>
      <c r="AQ91" s="16">
        <f t="shared" si="208"/>
        <v>50588.04557775001</v>
      </c>
      <c r="AR91" s="16">
        <f t="shared" si="208"/>
        <v>50588.04557775001</v>
      </c>
      <c r="AS91" s="16">
        <f t="shared" si="208"/>
        <v>50588.04557775001</v>
      </c>
      <c r="AT91" s="16">
        <f t="shared" si="208"/>
        <v>50588.04557775001</v>
      </c>
      <c r="AU91" s="16">
        <f t="shared" si="208"/>
        <v>50588.04557775001</v>
      </c>
      <c r="AV91" s="16">
        <f t="shared" si="208"/>
        <v>50588.04557775001</v>
      </c>
      <c r="AW91" s="16">
        <f t="shared" si="208"/>
        <v>50588.04557775001</v>
      </c>
      <c r="AX91" s="16">
        <f t="shared" si="208"/>
        <v>50588.04557775001</v>
      </c>
      <c r="AY91" s="16">
        <f t="shared" si="208"/>
        <v>50588.04557775001</v>
      </c>
      <c r="AZ91" s="16">
        <f t="shared" si="208"/>
        <v>50588.04557775001</v>
      </c>
      <c r="BA91" s="16">
        <f t="shared" si="208"/>
        <v>50588.04557775001</v>
      </c>
      <c r="BB91" s="16">
        <f t="shared" si="208"/>
        <v>50588.04557775001</v>
      </c>
      <c r="BC91" s="16">
        <f t="shared" si="208"/>
        <v>50588.04557775001</v>
      </c>
      <c r="BD91" s="16">
        <f t="shared" si="208"/>
        <v>50588.04557775001</v>
      </c>
      <c r="BE91" s="16">
        <f t="shared" si="208"/>
        <v>50588.04557775001</v>
      </c>
      <c r="BF91" s="16">
        <f t="shared" si="208"/>
        <v>50588.04557775001</v>
      </c>
      <c r="BG91" s="16">
        <f t="shared" si="208"/>
        <v>50588.04557775001</v>
      </c>
      <c r="BH91" s="16">
        <f t="shared" si="208"/>
        <v>50588.04557775001</v>
      </c>
      <c r="BI91" s="16">
        <f t="shared" si="208"/>
        <v>50588.04557775001</v>
      </c>
      <c r="BJ91" s="16">
        <f t="shared" si="208"/>
        <v>50588.04557775001</v>
      </c>
      <c r="BK91" s="16">
        <f t="shared" si="208"/>
        <v>50588.04557775001</v>
      </c>
      <c r="BL91" s="16">
        <f t="shared" si="208"/>
        <v>50588.04557775001</v>
      </c>
      <c r="BM91" s="16">
        <f t="shared" si="208"/>
        <v>50588.04557775001</v>
      </c>
      <c r="BN91" s="16">
        <f t="shared" si="208"/>
        <v>50588.04557775001</v>
      </c>
      <c r="BO91" s="16">
        <f t="shared" si="208"/>
        <v>50588.04557775001</v>
      </c>
      <c r="BP91" s="16">
        <f t="shared" si="208"/>
        <v>50588.04557775001</v>
      </c>
      <c r="BQ91" s="16">
        <f t="shared" si="208"/>
        <v>50588.04557775001</v>
      </c>
      <c r="BR91" s="16">
        <f t="shared" si="208"/>
        <v>50588.04557775001</v>
      </c>
      <c r="BS91" s="16">
        <f t="shared" si="208"/>
        <v>50588.04557775001</v>
      </c>
    </row>
    <row r="92" spans="1:71" x14ac:dyDescent="0.35">
      <c r="A92" s="51" t="str">
        <f t="shared" ref="A92:I92" si="209">+A26</f>
        <v>Standard Close</v>
      </c>
      <c r="B92" s="51" t="str">
        <f t="shared" si="209"/>
        <v>NEW-08126.4</v>
      </c>
      <c r="C92" s="51" t="str">
        <f t="shared" si="209"/>
        <v>Base Rates</v>
      </c>
      <c r="D92" s="51" t="str">
        <f t="shared" si="209"/>
        <v>ED-Transmission-Line-230 kV</v>
      </c>
      <c r="E92" s="51" t="str">
        <f t="shared" si="209"/>
        <v>T</v>
      </c>
      <c r="F92" s="51" t="str">
        <f t="shared" si="209"/>
        <v>NEW-08126</v>
      </c>
      <c r="G92" s="51" t="str">
        <f t="shared" si="209"/>
        <v>open</v>
      </c>
      <c r="H92" s="51" t="str">
        <f t="shared" si="209"/>
        <v>Electric Transmission Plant</v>
      </c>
      <c r="I92" s="51" t="str">
        <f t="shared" si="209"/>
        <v>Transmission Lines</v>
      </c>
      <c r="J92" s="71">
        <v>2.5999999999999999E-2</v>
      </c>
      <c r="K92" s="71">
        <v>2.6100000000000002E-2</v>
      </c>
      <c r="L92" s="16">
        <f t="shared" ref="L92:W92" si="210">+K48*$J92/12</f>
        <v>0</v>
      </c>
      <c r="M92" s="16">
        <f t="shared" si="210"/>
        <v>0</v>
      </c>
      <c r="N92" s="16">
        <f t="shared" si="210"/>
        <v>0</v>
      </c>
      <c r="O92" s="16">
        <f t="shared" si="210"/>
        <v>0</v>
      </c>
      <c r="P92" s="16">
        <f t="shared" si="210"/>
        <v>0</v>
      </c>
      <c r="Q92" s="16">
        <f t="shared" si="210"/>
        <v>0</v>
      </c>
      <c r="R92" s="16">
        <f t="shared" si="210"/>
        <v>0</v>
      </c>
      <c r="S92" s="16">
        <f t="shared" si="210"/>
        <v>0</v>
      </c>
      <c r="T92" s="16">
        <f t="shared" si="210"/>
        <v>0</v>
      </c>
      <c r="U92" s="16">
        <f t="shared" si="210"/>
        <v>0</v>
      </c>
      <c r="V92" s="16">
        <f t="shared" si="210"/>
        <v>0</v>
      </c>
      <c r="W92" s="16">
        <f t="shared" si="210"/>
        <v>0</v>
      </c>
      <c r="X92" s="16">
        <f t="shared" ref="X92:BS92" si="211">+W48*$K92/12</f>
        <v>0</v>
      </c>
      <c r="Y92" s="16">
        <f t="shared" si="211"/>
        <v>0</v>
      </c>
      <c r="Z92" s="16">
        <f t="shared" si="211"/>
        <v>0</v>
      </c>
      <c r="AA92" s="16">
        <f t="shared" si="211"/>
        <v>0</v>
      </c>
      <c r="AB92" s="16">
        <f t="shared" si="211"/>
        <v>0</v>
      </c>
      <c r="AC92" s="16">
        <f t="shared" si="211"/>
        <v>0</v>
      </c>
      <c r="AD92" s="16">
        <f t="shared" si="211"/>
        <v>0</v>
      </c>
      <c r="AE92" s="16">
        <f t="shared" si="211"/>
        <v>0</v>
      </c>
      <c r="AF92" s="16">
        <f t="shared" si="211"/>
        <v>0</v>
      </c>
      <c r="AG92" s="16">
        <f t="shared" si="211"/>
        <v>0</v>
      </c>
      <c r="AH92" s="16">
        <f t="shared" si="211"/>
        <v>0</v>
      </c>
      <c r="AI92" s="16">
        <f t="shared" si="211"/>
        <v>0</v>
      </c>
      <c r="AJ92" s="16">
        <f t="shared" si="211"/>
        <v>619.13784899999996</v>
      </c>
      <c r="AK92" s="16">
        <f t="shared" si="211"/>
        <v>619.13784899999996</v>
      </c>
      <c r="AL92" s="16">
        <f t="shared" si="211"/>
        <v>619.13784899999996</v>
      </c>
      <c r="AM92" s="16">
        <f t="shared" si="211"/>
        <v>619.13784899999996</v>
      </c>
      <c r="AN92" s="16">
        <f t="shared" si="211"/>
        <v>619.13784899999996</v>
      </c>
      <c r="AO92" s="16">
        <f t="shared" si="211"/>
        <v>619.13784899999996</v>
      </c>
      <c r="AP92" s="16">
        <f t="shared" si="211"/>
        <v>619.13784899999996</v>
      </c>
      <c r="AQ92" s="16">
        <f t="shared" si="211"/>
        <v>619.13784899999996</v>
      </c>
      <c r="AR92" s="16">
        <f t="shared" si="211"/>
        <v>619.13784899999996</v>
      </c>
      <c r="AS92" s="16">
        <f t="shared" si="211"/>
        <v>619.13784899999996</v>
      </c>
      <c r="AT92" s="16">
        <f t="shared" si="211"/>
        <v>619.13784899999996</v>
      </c>
      <c r="AU92" s="16">
        <f t="shared" si="211"/>
        <v>619.13784899999996</v>
      </c>
      <c r="AV92" s="16">
        <f t="shared" si="211"/>
        <v>619.13784899999996</v>
      </c>
      <c r="AW92" s="16">
        <f t="shared" si="211"/>
        <v>619.13784899999996</v>
      </c>
      <c r="AX92" s="16">
        <f t="shared" si="211"/>
        <v>619.13784899999996</v>
      </c>
      <c r="AY92" s="16">
        <f t="shared" si="211"/>
        <v>619.13784899999996</v>
      </c>
      <c r="AZ92" s="16">
        <f t="shared" si="211"/>
        <v>619.13784899999996</v>
      </c>
      <c r="BA92" s="16">
        <f t="shared" si="211"/>
        <v>619.13784899999996</v>
      </c>
      <c r="BB92" s="16">
        <f t="shared" si="211"/>
        <v>619.13784899999996</v>
      </c>
      <c r="BC92" s="16">
        <f t="shared" si="211"/>
        <v>619.13784899999996</v>
      </c>
      <c r="BD92" s="16">
        <f t="shared" si="211"/>
        <v>619.13784899999996</v>
      </c>
      <c r="BE92" s="16">
        <f t="shared" si="211"/>
        <v>619.13784899999996</v>
      </c>
      <c r="BF92" s="16">
        <f t="shared" si="211"/>
        <v>619.13784899999996</v>
      </c>
      <c r="BG92" s="16">
        <f t="shared" si="211"/>
        <v>619.13784899999996</v>
      </c>
      <c r="BH92" s="16">
        <f t="shared" si="211"/>
        <v>619.13784899999996</v>
      </c>
      <c r="BI92" s="16">
        <f t="shared" si="211"/>
        <v>619.13784899999996</v>
      </c>
      <c r="BJ92" s="16">
        <f t="shared" si="211"/>
        <v>619.13784899999996</v>
      </c>
      <c r="BK92" s="16">
        <f t="shared" si="211"/>
        <v>619.13784899999996</v>
      </c>
      <c r="BL92" s="16">
        <f t="shared" si="211"/>
        <v>619.13784899999996</v>
      </c>
      <c r="BM92" s="16">
        <f t="shared" si="211"/>
        <v>619.13784899999996</v>
      </c>
      <c r="BN92" s="16">
        <f t="shared" si="211"/>
        <v>619.13784899999996</v>
      </c>
      <c r="BO92" s="16">
        <f t="shared" si="211"/>
        <v>619.13784899999996</v>
      </c>
      <c r="BP92" s="16">
        <f t="shared" si="211"/>
        <v>619.13784899999996</v>
      </c>
      <c r="BQ92" s="16">
        <f t="shared" si="211"/>
        <v>619.13784899999996</v>
      </c>
      <c r="BR92" s="16">
        <f t="shared" si="211"/>
        <v>619.13784899999996</v>
      </c>
      <c r="BS92" s="16">
        <f t="shared" si="211"/>
        <v>619.13784899999996</v>
      </c>
    </row>
    <row r="93" spans="1:71" x14ac:dyDescent="0.35">
      <c r="A93" s="51" t="str">
        <f t="shared" ref="A93:I93" si="212">+A27</f>
        <v>Standard Close</v>
      </c>
      <c r="B93" s="51" t="str">
        <f t="shared" si="212"/>
        <v>NEW-08126.5</v>
      </c>
      <c r="C93" s="51" t="str">
        <f t="shared" si="212"/>
        <v>Base Rates</v>
      </c>
      <c r="D93" s="51" t="str">
        <f t="shared" si="212"/>
        <v>ED-Transmission-Line-69 kV</v>
      </c>
      <c r="E93" s="51" t="str">
        <f t="shared" si="212"/>
        <v>T</v>
      </c>
      <c r="F93" s="51" t="str">
        <f t="shared" si="212"/>
        <v>NEW-08126</v>
      </c>
      <c r="G93" s="51" t="str">
        <f t="shared" si="212"/>
        <v>open</v>
      </c>
      <c r="H93" s="51" t="str">
        <f t="shared" si="212"/>
        <v>Electric Transmission Plant</v>
      </c>
      <c r="I93" s="51" t="str">
        <f t="shared" si="212"/>
        <v>Transmission Lines</v>
      </c>
      <c r="J93" s="71">
        <v>2.5999999999999999E-2</v>
      </c>
      <c r="K93" s="71">
        <v>2.6100000000000002E-2</v>
      </c>
      <c r="L93" s="16">
        <f t="shared" ref="L93:W93" si="213">+K49*$J93/12</f>
        <v>0</v>
      </c>
      <c r="M93" s="16">
        <f t="shared" si="213"/>
        <v>0</v>
      </c>
      <c r="N93" s="16">
        <f t="shared" si="213"/>
        <v>0</v>
      </c>
      <c r="O93" s="16">
        <f t="shared" si="213"/>
        <v>0</v>
      </c>
      <c r="P93" s="16">
        <f t="shared" si="213"/>
        <v>0</v>
      </c>
      <c r="Q93" s="16">
        <f t="shared" si="213"/>
        <v>0</v>
      </c>
      <c r="R93" s="16">
        <f t="shared" si="213"/>
        <v>0</v>
      </c>
      <c r="S93" s="16">
        <f t="shared" si="213"/>
        <v>0</v>
      </c>
      <c r="T93" s="16">
        <f t="shared" si="213"/>
        <v>0</v>
      </c>
      <c r="U93" s="16">
        <f t="shared" si="213"/>
        <v>0</v>
      </c>
      <c r="V93" s="16">
        <f t="shared" si="213"/>
        <v>0</v>
      </c>
      <c r="W93" s="16">
        <f t="shared" si="213"/>
        <v>0</v>
      </c>
      <c r="X93" s="16">
        <f t="shared" ref="X93:BS93" si="214">+W49*$K93/12</f>
        <v>0</v>
      </c>
      <c r="Y93" s="16">
        <f t="shared" si="214"/>
        <v>0</v>
      </c>
      <c r="Z93" s="16">
        <f t="shared" si="214"/>
        <v>0</v>
      </c>
      <c r="AA93" s="16">
        <f t="shared" si="214"/>
        <v>0</v>
      </c>
      <c r="AB93" s="16">
        <f t="shared" si="214"/>
        <v>0</v>
      </c>
      <c r="AC93" s="16">
        <f t="shared" si="214"/>
        <v>0</v>
      </c>
      <c r="AD93" s="16">
        <f t="shared" si="214"/>
        <v>0</v>
      </c>
      <c r="AE93" s="16">
        <f t="shared" si="214"/>
        <v>0</v>
      </c>
      <c r="AF93" s="16">
        <f t="shared" si="214"/>
        <v>0</v>
      </c>
      <c r="AG93" s="16">
        <f t="shared" si="214"/>
        <v>0</v>
      </c>
      <c r="AH93" s="16">
        <f t="shared" si="214"/>
        <v>0</v>
      </c>
      <c r="AI93" s="16">
        <f t="shared" si="214"/>
        <v>0</v>
      </c>
      <c r="AJ93" s="16">
        <f t="shared" si="214"/>
        <v>55613.177823000005</v>
      </c>
      <c r="AK93" s="16">
        <f t="shared" si="214"/>
        <v>55613.177823000005</v>
      </c>
      <c r="AL93" s="16">
        <f t="shared" si="214"/>
        <v>55613.177823000005</v>
      </c>
      <c r="AM93" s="16">
        <f t="shared" si="214"/>
        <v>55613.177823000005</v>
      </c>
      <c r="AN93" s="16">
        <f t="shared" si="214"/>
        <v>55613.177823000005</v>
      </c>
      <c r="AO93" s="16">
        <f t="shared" si="214"/>
        <v>55613.177823000005</v>
      </c>
      <c r="AP93" s="16">
        <f t="shared" si="214"/>
        <v>55613.177823000005</v>
      </c>
      <c r="AQ93" s="16">
        <f t="shared" si="214"/>
        <v>55613.177823000005</v>
      </c>
      <c r="AR93" s="16">
        <f t="shared" si="214"/>
        <v>55613.177823000005</v>
      </c>
      <c r="AS93" s="16">
        <f t="shared" si="214"/>
        <v>55613.177823000005</v>
      </c>
      <c r="AT93" s="16">
        <f t="shared" si="214"/>
        <v>55613.177823000005</v>
      </c>
      <c r="AU93" s="16">
        <f t="shared" si="214"/>
        <v>55613.177823000005</v>
      </c>
      <c r="AV93" s="16">
        <f t="shared" si="214"/>
        <v>55613.177823000005</v>
      </c>
      <c r="AW93" s="16">
        <f t="shared" si="214"/>
        <v>55613.177823000005</v>
      </c>
      <c r="AX93" s="16">
        <f t="shared" si="214"/>
        <v>55613.177823000005</v>
      </c>
      <c r="AY93" s="16">
        <f t="shared" si="214"/>
        <v>55613.177823000005</v>
      </c>
      <c r="AZ93" s="16">
        <f t="shared" si="214"/>
        <v>55613.177823000005</v>
      </c>
      <c r="BA93" s="16">
        <f t="shared" si="214"/>
        <v>55613.177823000005</v>
      </c>
      <c r="BB93" s="16">
        <f t="shared" si="214"/>
        <v>55613.177823000005</v>
      </c>
      <c r="BC93" s="16">
        <f t="shared" si="214"/>
        <v>55613.177823000005</v>
      </c>
      <c r="BD93" s="16">
        <f t="shared" si="214"/>
        <v>55613.177823000005</v>
      </c>
      <c r="BE93" s="16">
        <f t="shared" si="214"/>
        <v>55613.177823000005</v>
      </c>
      <c r="BF93" s="16">
        <f t="shared" si="214"/>
        <v>55613.177823000005</v>
      </c>
      <c r="BG93" s="16">
        <f t="shared" si="214"/>
        <v>55613.177823000005</v>
      </c>
      <c r="BH93" s="16">
        <f t="shared" si="214"/>
        <v>55613.177823000005</v>
      </c>
      <c r="BI93" s="16">
        <f t="shared" si="214"/>
        <v>55613.177823000005</v>
      </c>
      <c r="BJ93" s="16">
        <f t="shared" si="214"/>
        <v>55613.177823000005</v>
      </c>
      <c r="BK93" s="16">
        <f t="shared" si="214"/>
        <v>55613.177823000005</v>
      </c>
      <c r="BL93" s="16">
        <f t="shared" si="214"/>
        <v>55613.177823000005</v>
      </c>
      <c r="BM93" s="16">
        <f t="shared" si="214"/>
        <v>55613.177823000005</v>
      </c>
      <c r="BN93" s="16">
        <f t="shared" si="214"/>
        <v>55613.177823000005</v>
      </c>
      <c r="BO93" s="16">
        <f t="shared" si="214"/>
        <v>55613.177823000005</v>
      </c>
      <c r="BP93" s="16">
        <f t="shared" si="214"/>
        <v>55613.177823000005</v>
      </c>
      <c r="BQ93" s="16">
        <f t="shared" si="214"/>
        <v>55613.177823000005</v>
      </c>
      <c r="BR93" s="16">
        <f t="shared" si="214"/>
        <v>55613.177823000005</v>
      </c>
      <c r="BS93" s="16">
        <f t="shared" si="214"/>
        <v>55613.177823000005</v>
      </c>
    </row>
    <row r="94" spans="1:71" x14ac:dyDescent="0.35">
      <c r="A94" s="51" t="str">
        <f t="shared" ref="A94:I94" si="215">+A28</f>
        <v>Standard Close</v>
      </c>
      <c r="B94" s="51" t="str">
        <f t="shared" si="215"/>
        <v>NEW-08126.6</v>
      </c>
      <c r="C94" s="51" t="str">
        <f t="shared" si="215"/>
        <v>Base Rates</v>
      </c>
      <c r="D94" s="51" t="str">
        <f t="shared" si="215"/>
        <v>ED-Distribution-Line-OH-Feeder</v>
      </c>
      <c r="E94" s="51" t="str">
        <f t="shared" si="215"/>
        <v>D</v>
      </c>
      <c r="F94" s="51" t="str">
        <f t="shared" si="215"/>
        <v>NEW-08126</v>
      </c>
      <c r="G94" s="51" t="str">
        <f t="shared" si="215"/>
        <v>open</v>
      </c>
      <c r="H94" s="51" t="str">
        <f t="shared" si="215"/>
        <v>Electric Distribution Plant</v>
      </c>
      <c r="I94" s="51" t="str">
        <f t="shared" si="215"/>
        <v>Distribution Lines</v>
      </c>
      <c r="J94" s="71">
        <v>3.2000000000000001E-2</v>
      </c>
      <c r="K94" s="71">
        <v>3.6799999999999999E-2</v>
      </c>
      <c r="L94" s="16">
        <f t="shared" ref="L94:W94" si="216">+K50*$J94/12</f>
        <v>0</v>
      </c>
      <c r="M94" s="16">
        <f t="shared" si="216"/>
        <v>0</v>
      </c>
      <c r="N94" s="16">
        <f t="shared" si="216"/>
        <v>0</v>
      </c>
      <c r="O94" s="16">
        <f t="shared" si="216"/>
        <v>0</v>
      </c>
      <c r="P94" s="16">
        <f t="shared" si="216"/>
        <v>0</v>
      </c>
      <c r="Q94" s="16">
        <f t="shared" si="216"/>
        <v>0</v>
      </c>
      <c r="R94" s="16">
        <f t="shared" si="216"/>
        <v>0</v>
      </c>
      <c r="S94" s="16">
        <f t="shared" si="216"/>
        <v>0</v>
      </c>
      <c r="T94" s="16">
        <f t="shared" si="216"/>
        <v>0</v>
      </c>
      <c r="U94" s="16">
        <f t="shared" si="216"/>
        <v>0</v>
      </c>
      <c r="V94" s="16">
        <f t="shared" si="216"/>
        <v>0</v>
      </c>
      <c r="W94" s="16">
        <f t="shared" si="216"/>
        <v>0</v>
      </c>
      <c r="X94" s="16">
        <f t="shared" ref="X94:BS94" si="217">+W50*$K94/12</f>
        <v>0</v>
      </c>
      <c r="Y94" s="16">
        <f t="shared" si="217"/>
        <v>0</v>
      </c>
      <c r="Z94" s="16">
        <f t="shared" si="217"/>
        <v>0</v>
      </c>
      <c r="AA94" s="16">
        <f t="shared" si="217"/>
        <v>0</v>
      </c>
      <c r="AB94" s="16">
        <f t="shared" si="217"/>
        <v>0</v>
      </c>
      <c r="AC94" s="16">
        <f t="shared" si="217"/>
        <v>0</v>
      </c>
      <c r="AD94" s="16">
        <f t="shared" si="217"/>
        <v>0</v>
      </c>
      <c r="AE94" s="16">
        <f t="shared" si="217"/>
        <v>0</v>
      </c>
      <c r="AF94" s="16">
        <f t="shared" si="217"/>
        <v>0</v>
      </c>
      <c r="AG94" s="16">
        <f t="shared" si="217"/>
        <v>0</v>
      </c>
      <c r="AH94" s="16">
        <f t="shared" si="217"/>
        <v>0</v>
      </c>
      <c r="AI94" s="16">
        <f t="shared" si="217"/>
        <v>0</v>
      </c>
      <c r="AJ94" s="16">
        <f t="shared" si="217"/>
        <v>57.705374666666671</v>
      </c>
      <c r="AK94" s="16">
        <f t="shared" si="217"/>
        <v>57.705374666666671</v>
      </c>
      <c r="AL94" s="16">
        <f t="shared" si="217"/>
        <v>57.705374666666671</v>
      </c>
      <c r="AM94" s="16">
        <f t="shared" si="217"/>
        <v>57.705374666666671</v>
      </c>
      <c r="AN94" s="16">
        <f t="shared" si="217"/>
        <v>57.705374666666671</v>
      </c>
      <c r="AO94" s="16">
        <f t="shared" si="217"/>
        <v>57.705374666666671</v>
      </c>
      <c r="AP94" s="16">
        <f t="shared" si="217"/>
        <v>57.705374666666671</v>
      </c>
      <c r="AQ94" s="16">
        <f t="shared" si="217"/>
        <v>57.705374666666671</v>
      </c>
      <c r="AR94" s="16">
        <f t="shared" si="217"/>
        <v>57.705374666666671</v>
      </c>
      <c r="AS94" s="16">
        <f t="shared" si="217"/>
        <v>57.705374666666671</v>
      </c>
      <c r="AT94" s="16">
        <f t="shared" si="217"/>
        <v>57.705374666666671</v>
      </c>
      <c r="AU94" s="16">
        <f t="shared" si="217"/>
        <v>57.705374666666671</v>
      </c>
      <c r="AV94" s="16">
        <f t="shared" si="217"/>
        <v>57.705374666666671</v>
      </c>
      <c r="AW94" s="16">
        <f t="shared" si="217"/>
        <v>57.705374666666671</v>
      </c>
      <c r="AX94" s="16">
        <f t="shared" si="217"/>
        <v>57.705374666666671</v>
      </c>
      <c r="AY94" s="16">
        <f t="shared" si="217"/>
        <v>57.705374666666671</v>
      </c>
      <c r="AZ94" s="16">
        <f t="shared" si="217"/>
        <v>57.705374666666671</v>
      </c>
      <c r="BA94" s="16">
        <f t="shared" si="217"/>
        <v>57.705374666666671</v>
      </c>
      <c r="BB94" s="16">
        <f t="shared" si="217"/>
        <v>57.705374666666671</v>
      </c>
      <c r="BC94" s="16">
        <f t="shared" si="217"/>
        <v>57.705374666666671</v>
      </c>
      <c r="BD94" s="16">
        <f t="shared" si="217"/>
        <v>57.705374666666671</v>
      </c>
      <c r="BE94" s="16">
        <f t="shared" si="217"/>
        <v>57.705374666666671</v>
      </c>
      <c r="BF94" s="16">
        <f t="shared" si="217"/>
        <v>57.705374666666671</v>
      </c>
      <c r="BG94" s="16">
        <f t="shared" si="217"/>
        <v>57.705374666666671</v>
      </c>
      <c r="BH94" s="16">
        <f t="shared" si="217"/>
        <v>57.705374666666671</v>
      </c>
      <c r="BI94" s="16">
        <f t="shared" si="217"/>
        <v>57.705374666666671</v>
      </c>
      <c r="BJ94" s="16">
        <f t="shared" si="217"/>
        <v>57.705374666666671</v>
      </c>
      <c r="BK94" s="16">
        <f t="shared" si="217"/>
        <v>57.705374666666671</v>
      </c>
      <c r="BL94" s="16">
        <f t="shared" si="217"/>
        <v>57.705374666666671</v>
      </c>
      <c r="BM94" s="16">
        <f t="shared" si="217"/>
        <v>57.705374666666671</v>
      </c>
      <c r="BN94" s="16">
        <f t="shared" si="217"/>
        <v>57.705374666666671</v>
      </c>
      <c r="BO94" s="16">
        <f t="shared" si="217"/>
        <v>57.705374666666671</v>
      </c>
      <c r="BP94" s="16">
        <f t="shared" si="217"/>
        <v>57.705374666666671</v>
      </c>
      <c r="BQ94" s="16">
        <f t="shared" si="217"/>
        <v>57.705374666666671</v>
      </c>
      <c r="BR94" s="16">
        <f t="shared" si="217"/>
        <v>57.705374666666671</v>
      </c>
      <c r="BS94" s="16">
        <f t="shared" si="217"/>
        <v>57.705374666666671</v>
      </c>
    </row>
    <row r="95" spans="1:71" x14ac:dyDescent="0.35">
      <c r="A95" s="51" t="str">
        <f t="shared" ref="A95:I95" si="218">+A29</f>
        <v>Standard Close</v>
      </c>
      <c r="B95" s="51" t="str">
        <f t="shared" si="218"/>
        <v>NEW-08126.7</v>
      </c>
      <c r="C95" s="51" t="str">
        <f t="shared" si="218"/>
        <v>Base Rates</v>
      </c>
      <c r="D95" s="51" t="str">
        <f t="shared" si="218"/>
        <v>ED-Distribution-Line-UG-Feeder</v>
      </c>
      <c r="E95" s="51" t="str">
        <f t="shared" si="218"/>
        <v>D</v>
      </c>
      <c r="F95" s="51" t="str">
        <f t="shared" si="218"/>
        <v>NEW-08126</v>
      </c>
      <c r="G95" s="51" t="str">
        <f t="shared" si="218"/>
        <v>open</v>
      </c>
      <c r="H95" s="51" t="str">
        <f t="shared" si="218"/>
        <v>Electric Distribution Plant</v>
      </c>
      <c r="I95" s="51" t="str">
        <f t="shared" si="218"/>
        <v>Distribution Lines</v>
      </c>
      <c r="J95" s="71">
        <v>3.2000000000000001E-2</v>
      </c>
      <c r="K95" s="71">
        <v>3.6799999999999999E-2</v>
      </c>
      <c r="L95" s="16">
        <f t="shared" ref="L95:W95" si="219">+K51*$J95/12</f>
        <v>0</v>
      </c>
      <c r="M95" s="16">
        <f t="shared" si="219"/>
        <v>0</v>
      </c>
      <c r="N95" s="16">
        <f t="shared" si="219"/>
        <v>0</v>
      </c>
      <c r="O95" s="16">
        <f t="shared" si="219"/>
        <v>0</v>
      </c>
      <c r="P95" s="16">
        <f t="shared" si="219"/>
        <v>0</v>
      </c>
      <c r="Q95" s="16">
        <f t="shared" si="219"/>
        <v>0</v>
      </c>
      <c r="R95" s="16">
        <f t="shared" si="219"/>
        <v>0</v>
      </c>
      <c r="S95" s="16">
        <f t="shared" si="219"/>
        <v>0</v>
      </c>
      <c r="T95" s="16">
        <f t="shared" si="219"/>
        <v>0</v>
      </c>
      <c r="U95" s="16">
        <f t="shared" si="219"/>
        <v>0</v>
      </c>
      <c r="V95" s="16">
        <f t="shared" si="219"/>
        <v>0</v>
      </c>
      <c r="W95" s="16">
        <f t="shared" si="219"/>
        <v>0</v>
      </c>
      <c r="X95" s="16">
        <f t="shared" ref="X95:BS95" si="220">+W51*$K95/12</f>
        <v>0</v>
      </c>
      <c r="Y95" s="16">
        <f t="shared" si="220"/>
        <v>0</v>
      </c>
      <c r="Z95" s="16">
        <f t="shared" si="220"/>
        <v>0</v>
      </c>
      <c r="AA95" s="16">
        <f t="shared" si="220"/>
        <v>0</v>
      </c>
      <c r="AB95" s="16">
        <f t="shared" si="220"/>
        <v>0</v>
      </c>
      <c r="AC95" s="16">
        <f t="shared" si="220"/>
        <v>0</v>
      </c>
      <c r="AD95" s="16">
        <f t="shared" si="220"/>
        <v>0</v>
      </c>
      <c r="AE95" s="16">
        <f t="shared" si="220"/>
        <v>0</v>
      </c>
      <c r="AF95" s="16">
        <f t="shared" si="220"/>
        <v>0</v>
      </c>
      <c r="AG95" s="16">
        <f t="shared" si="220"/>
        <v>0</v>
      </c>
      <c r="AH95" s="16">
        <f t="shared" si="220"/>
        <v>0</v>
      </c>
      <c r="AI95" s="16">
        <f t="shared" si="220"/>
        <v>0</v>
      </c>
      <c r="AJ95" s="16">
        <f t="shared" si="220"/>
        <v>31.559373333333337</v>
      </c>
      <c r="AK95" s="16">
        <f t="shared" si="220"/>
        <v>31.559373333333337</v>
      </c>
      <c r="AL95" s="16">
        <f t="shared" si="220"/>
        <v>31.559373333333337</v>
      </c>
      <c r="AM95" s="16">
        <f t="shared" si="220"/>
        <v>31.559373333333337</v>
      </c>
      <c r="AN95" s="16">
        <f t="shared" si="220"/>
        <v>31.559373333333337</v>
      </c>
      <c r="AO95" s="16">
        <f t="shared" si="220"/>
        <v>31.559373333333337</v>
      </c>
      <c r="AP95" s="16">
        <f t="shared" si="220"/>
        <v>31.559373333333337</v>
      </c>
      <c r="AQ95" s="16">
        <f t="shared" si="220"/>
        <v>31.559373333333337</v>
      </c>
      <c r="AR95" s="16">
        <f t="shared" si="220"/>
        <v>31.559373333333337</v>
      </c>
      <c r="AS95" s="16">
        <f t="shared" si="220"/>
        <v>31.559373333333337</v>
      </c>
      <c r="AT95" s="16">
        <f t="shared" si="220"/>
        <v>31.559373333333337</v>
      </c>
      <c r="AU95" s="16">
        <f t="shared" si="220"/>
        <v>31.559373333333337</v>
      </c>
      <c r="AV95" s="16">
        <f t="shared" si="220"/>
        <v>31.559373333333337</v>
      </c>
      <c r="AW95" s="16">
        <f t="shared" si="220"/>
        <v>31.559373333333337</v>
      </c>
      <c r="AX95" s="16">
        <f t="shared" si="220"/>
        <v>31.559373333333337</v>
      </c>
      <c r="AY95" s="16">
        <f t="shared" si="220"/>
        <v>31.559373333333337</v>
      </c>
      <c r="AZ95" s="16">
        <f t="shared" si="220"/>
        <v>31.559373333333337</v>
      </c>
      <c r="BA95" s="16">
        <f t="shared" si="220"/>
        <v>31.559373333333337</v>
      </c>
      <c r="BB95" s="16">
        <f t="shared" si="220"/>
        <v>31.559373333333337</v>
      </c>
      <c r="BC95" s="16">
        <f t="shared" si="220"/>
        <v>31.559373333333337</v>
      </c>
      <c r="BD95" s="16">
        <f t="shared" si="220"/>
        <v>31.559373333333337</v>
      </c>
      <c r="BE95" s="16">
        <f t="shared" si="220"/>
        <v>31.559373333333337</v>
      </c>
      <c r="BF95" s="16">
        <f t="shared" si="220"/>
        <v>31.559373333333337</v>
      </c>
      <c r="BG95" s="16">
        <f t="shared" si="220"/>
        <v>31.559373333333337</v>
      </c>
      <c r="BH95" s="16">
        <f t="shared" si="220"/>
        <v>31.559373333333337</v>
      </c>
      <c r="BI95" s="16">
        <f t="shared" si="220"/>
        <v>31.559373333333337</v>
      </c>
      <c r="BJ95" s="16">
        <f t="shared" si="220"/>
        <v>31.559373333333337</v>
      </c>
      <c r="BK95" s="16">
        <f t="shared" si="220"/>
        <v>31.559373333333337</v>
      </c>
      <c r="BL95" s="16">
        <f t="shared" si="220"/>
        <v>31.559373333333337</v>
      </c>
      <c r="BM95" s="16">
        <f t="shared" si="220"/>
        <v>31.559373333333337</v>
      </c>
      <c r="BN95" s="16">
        <f t="shared" si="220"/>
        <v>31.559373333333337</v>
      </c>
      <c r="BO95" s="16">
        <f t="shared" si="220"/>
        <v>31.559373333333337</v>
      </c>
      <c r="BP95" s="16">
        <f t="shared" si="220"/>
        <v>31.559373333333337</v>
      </c>
      <c r="BQ95" s="16">
        <f t="shared" si="220"/>
        <v>31.559373333333337</v>
      </c>
      <c r="BR95" s="16">
        <f t="shared" si="220"/>
        <v>31.559373333333337</v>
      </c>
      <c r="BS95" s="16">
        <f t="shared" si="220"/>
        <v>31.559373333333337</v>
      </c>
    </row>
    <row r="96" spans="1:71" x14ac:dyDescent="0.35">
      <c r="A96" s="51" t="str">
        <f t="shared" ref="A96:I97" si="221">+A30</f>
        <v>Standard Close</v>
      </c>
      <c r="B96" s="51" t="str">
        <f t="shared" si="221"/>
        <v>NEW-08126.8</v>
      </c>
      <c r="C96" s="51" t="str">
        <f t="shared" si="221"/>
        <v>Base Rates</v>
      </c>
      <c r="D96" s="51" t="str">
        <f t="shared" si="221"/>
        <v>ED-Distribution-Substation-Equipment</v>
      </c>
      <c r="E96" s="51" t="str">
        <f t="shared" si="221"/>
        <v>D</v>
      </c>
      <c r="F96" s="51" t="str">
        <f t="shared" si="221"/>
        <v>NEW-08126</v>
      </c>
      <c r="G96" s="51" t="str">
        <f t="shared" si="221"/>
        <v>open</v>
      </c>
      <c r="H96" s="51" t="str">
        <f t="shared" si="221"/>
        <v>Electric Distribution Plant</v>
      </c>
      <c r="I96" s="51" t="str">
        <f t="shared" si="221"/>
        <v>Transmission Substation</v>
      </c>
      <c r="J96" s="71">
        <v>3.2000000000000001E-2</v>
      </c>
      <c r="K96" s="71">
        <v>3.6799999999999999E-2</v>
      </c>
      <c r="L96" s="16">
        <f t="shared" ref="L96:W96" si="222">+K52*$J96/12</f>
        <v>0</v>
      </c>
      <c r="M96" s="16">
        <f t="shared" si="222"/>
        <v>0</v>
      </c>
      <c r="N96" s="16">
        <f t="shared" si="222"/>
        <v>0</v>
      </c>
      <c r="O96" s="16">
        <f t="shared" si="222"/>
        <v>0</v>
      </c>
      <c r="P96" s="16">
        <f t="shared" si="222"/>
        <v>0</v>
      </c>
      <c r="Q96" s="16">
        <f t="shared" si="222"/>
        <v>0</v>
      </c>
      <c r="R96" s="16">
        <f t="shared" si="222"/>
        <v>0</v>
      </c>
      <c r="S96" s="16">
        <f t="shared" si="222"/>
        <v>0</v>
      </c>
      <c r="T96" s="16">
        <f t="shared" si="222"/>
        <v>0</v>
      </c>
      <c r="U96" s="16">
        <f t="shared" si="222"/>
        <v>0</v>
      </c>
      <c r="V96" s="16">
        <f t="shared" si="222"/>
        <v>0</v>
      </c>
      <c r="W96" s="16">
        <f t="shared" si="222"/>
        <v>0</v>
      </c>
      <c r="X96" s="16">
        <f t="shared" ref="X96:BS96" si="223">+W52*$K96/12</f>
        <v>0</v>
      </c>
      <c r="Y96" s="16">
        <f t="shared" si="223"/>
        <v>0</v>
      </c>
      <c r="Z96" s="16">
        <f t="shared" si="223"/>
        <v>0</v>
      </c>
      <c r="AA96" s="16">
        <f t="shared" si="223"/>
        <v>0</v>
      </c>
      <c r="AB96" s="16">
        <f t="shared" si="223"/>
        <v>0</v>
      </c>
      <c r="AC96" s="16">
        <f t="shared" si="223"/>
        <v>0</v>
      </c>
      <c r="AD96" s="16">
        <f t="shared" si="223"/>
        <v>0</v>
      </c>
      <c r="AE96" s="16">
        <f t="shared" si="223"/>
        <v>0</v>
      </c>
      <c r="AF96" s="16">
        <f t="shared" si="223"/>
        <v>0</v>
      </c>
      <c r="AG96" s="16">
        <f t="shared" si="223"/>
        <v>0</v>
      </c>
      <c r="AH96" s="16">
        <f t="shared" si="223"/>
        <v>0</v>
      </c>
      <c r="AI96" s="16">
        <f t="shared" si="223"/>
        <v>0</v>
      </c>
      <c r="AJ96" s="16">
        <f t="shared" si="223"/>
        <v>17719.727834666668</v>
      </c>
      <c r="AK96" s="16">
        <f t="shared" si="223"/>
        <v>17719.727834666668</v>
      </c>
      <c r="AL96" s="16">
        <f t="shared" si="223"/>
        <v>17719.727834666668</v>
      </c>
      <c r="AM96" s="16">
        <f t="shared" si="223"/>
        <v>17719.727834666668</v>
      </c>
      <c r="AN96" s="16">
        <f t="shared" si="223"/>
        <v>17719.727834666668</v>
      </c>
      <c r="AO96" s="16">
        <f t="shared" si="223"/>
        <v>17719.727834666668</v>
      </c>
      <c r="AP96" s="16">
        <f t="shared" si="223"/>
        <v>17719.727834666668</v>
      </c>
      <c r="AQ96" s="16">
        <f t="shared" si="223"/>
        <v>17719.727834666668</v>
      </c>
      <c r="AR96" s="16">
        <f t="shared" si="223"/>
        <v>17719.727834666668</v>
      </c>
      <c r="AS96" s="16">
        <f t="shared" si="223"/>
        <v>17719.727834666668</v>
      </c>
      <c r="AT96" s="16">
        <f t="shared" si="223"/>
        <v>17719.727834666668</v>
      </c>
      <c r="AU96" s="16">
        <f t="shared" si="223"/>
        <v>17719.727834666668</v>
      </c>
      <c r="AV96" s="16">
        <f t="shared" si="223"/>
        <v>17719.727834666668</v>
      </c>
      <c r="AW96" s="16">
        <f t="shared" si="223"/>
        <v>17719.727834666668</v>
      </c>
      <c r="AX96" s="16">
        <f t="shared" si="223"/>
        <v>17719.727834666668</v>
      </c>
      <c r="AY96" s="16">
        <f t="shared" si="223"/>
        <v>17719.727834666668</v>
      </c>
      <c r="AZ96" s="16">
        <f t="shared" si="223"/>
        <v>17719.727834666668</v>
      </c>
      <c r="BA96" s="16">
        <f t="shared" si="223"/>
        <v>17719.727834666668</v>
      </c>
      <c r="BB96" s="16">
        <f t="shared" si="223"/>
        <v>17719.727834666668</v>
      </c>
      <c r="BC96" s="16">
        <f t="shared" si="223"/>
        <v>17719.727834666668</v>
      </c>
      <c r="BD96" s="16">
        <f t="shared" si="223"/>
        <v>17719.727834666668</v>
      </c>
      <c r="BE96" s="16">
        <f t="shared" si="223"/>
        <v>17719.727834666668</v>
      </c>
      <c r="BF96" s="16">
        <f t="shared" si="223"/>
        <v>17719.727834666668</v>
      </c>
      <c r="BG96" s="16">
        <f t="shared" si="223"/>
        <v>17719.727834666668</v>
      </c>
      <c r="BH96" s="16">
        <f t="shared" si="223"/>
        <v>17719.727834666668</v>
      </c>
      <c r="BI96" s="16">
        <f t="shared" si="223"/>
        <v>17719.727834666668</v>
      </c>
      <c r="BJ96" s="16">
        <f t="shared" si="223"/>
        <v>17719.727834666668</v>
      </c>
      <c r="BK96" s="16">
        <f t="shared" si="223"/>
        <v>17719.727834666668</v>
      </c>
      <c r="BL96" s="16">
        <f t="shared" si="223"/>
        <v>17719.727834666668</v>
      </c>
      <c r="BM96" s="16">
        <f t="shared" si="223"/>
        <v>17719.727834666668</v>
      </c>
      <c r="BN96" s="16">
        <f t="shared" si="223"/>
        <v>17719.727834666668</v>
      </c>
      <c r="BO96" s="16">
        <f t="shared" si="223"/>
        <v>17719.727834666668</v>
      </c>
      <c r="BP96" s="16">
        <f t="shared" si="223"/>
        <v>17719.727834666668</v>
      </c>
      <c r="BQ96" s="16">
        <f t="shared" si="223"/>
        <v>17719.727834666668</v>
      </c>
      <c r="BR96" s="16">
        <f t="shared" si="223"/>
        <v>17719.727834666668</v>
      </c>
      <c r="BS96" s="16">
        <f t="shared" si="223"/>
        <v>17719.727834666668</v>
      </c>
    </row>
    <row r="97" spans="1:71" x14ac:dyDescent="0.35">
      <c r="A97" s="51" t="str">
        <f t="shared" si="221"/>
        <v>Standard Close</v>
      </c>
      <c r="B97" s="51" t="str">
        <f t="shared" si="221"/>
        <v>A2803545</v>
      </c>
      <c r="C97" s="51" t="str">
        <f t="shared" si="221"/>
        <v>Base Rates</v>
      </c>
      <c r="D97" s="51" t="str">
        <f t="shared" si="221"/>
        <v>ED-Distribution-Substation-Equipment</v>
      </c>
      <c r="E97" s="51" t="str">
        <f t="shared" si="221"/>
        <v>T</v>
      </c>
      <c r="F97" s="51" t="str">
        <f t="shared" si="221"/>
        <v>NEW-08126</v>
      </c>
      <c r="G97" s="51" t="str">
        <f t="shared" si="221"/>
        <v>open</v>
      </c>
      <c r="H97" s="51" t="str">
        <f t="shared" si="221"/>
        <v>Electric Transmission Plant</v>
      </c>
      <c r="I97" s="51" t="str">
        <f t="shared" si="221"/>
        <v>Transmission Substation</v>
      </c>
      <c r="J97" s="71">
        <v>2.5999999999999999E-2</v>
      </c>
      <c r="K97" s="71">
        <v>2.6100000000000002E-2</v>
      </c>
      <c r="L97" s="16">
        <f t="shared" ref="L97" si="224">+K53*$J97/12</f>
        <v>15.5259</v>
      </c>
      <c r="M97" s="16">
        <f t="shared" ref="M97" si="225">+L53*$J97/12</f>
        <v>15.5259</v>
      </c>
      <c r="N97" s="16">
        <f t="shared" ref="N97" si="226">+M53*$J97/12</f>
        <v>15.5259</v>
      </c>
      <c r="O97" s="16">
        <f t="shared" ref="O97" si="227">+N53*$J97/12</f>
        <v>15.5259</v>
      </c>
      <c r="P97" s="16">
        <f t="shared" ref="P97" si="228">+O53*$J97/12</f>
        <v>15.5259</v>
      </c>
      <c r="Q97" s="16">
        <f t="shared" ref="Q97" si="229">+P53*$J97/12</f>
        <v>15.5259</v>
      </c>
      <c r="R97" s="16">
        <f t="shared" ref="R97" si="230">+Q53*$J97/12</f>
        <v>15.5259</v>
      </c>
      <c r="S97" s="16">
        <f t="shared" ref="S97" si="231">+R53*$J97/12</f>
        <v>15.5259</v>
      </c>
      <c r="T97" s="16">
        <f t="shared" ref="T97" si="232">+S53*$J97/12</f>
        <v>15.5259</v>
      </c>
      <c r="U97" s="16">
        <f t="shared" ref="U97" si="233">+T53*$J97/12</f>
        <v>15.5259</v>
      </c>
      <c r="V97" s="16">
        <f t="shared" ref="V97" si="234">+U53*$J97/12</f>
        <v>15.5259</v>
      </c>
      <c r="W97" s="16">
        <f t="shared" ref="W97" si="235">+V53*$J97/12</f>
        <v>15.5259</v>
      </c>
      <c r="X97" s="16">
        <f t="shared" ref="X97" si="236">+W53*$K97/12</f>
        <v>15.585615000000002</v>
      </c>
      <c r="Y97" s="16">
        <f t="shared" ref="Y97" si="237">+X53*$K97/12</f>
        <v>15.585615000000002</v>
      </c>
      <c r="Z97" s="16">
        <f t="shared" ref="Z97" si="238">+Y53*$K97/12</f>
        <v>15.585615000000002</v>
      </c>
      <c r="AA97" s="16">
        <f t="shared" ref="AA97" si="239">+Z53*$K97/12</f>
        <v>15.585615000000002</v>
      </c>
      <c r="AB97" s="16">
        <f t="shared" ref="AB97" si="240">+AA53*$K97/12</f>
        <v>15.585615000000002</v>
      </c>
      <c r="AC97" s="16">
        <f t="shared" ref="AC97" si="241">+AB53*$K97/12</f>
        <v>15.585615000000002</v>
      </c>
      <c r="AD97" s="16">
        <f t="shared" ref="AD97" si="242">+AC53*$K97/12</f>
        <v>15.585615000000002</v>
      </c>
      <c r="AE97" s="16">
        <f t="shared" ref="AE97" si="243">+AD53*$K97/12</f>
        <v>15.585615000000002</v>
      </c>
      <c r="AF97" s="16">
        <f t="shared" ref="AF97" si="244">+AE53*$K97/12</f>
        <v>15.585615000000002</v>
      </c>
      <c r="AG97" s="16">
        <f t="shared" ref="AG97" si="245">+AF53*$K97/12</f>
        <v>15.585615000000002</v>
      </c>
      <c r="AH97" s="16">
        <f t="shared" ref="AH97" si="246">+AG53*$K97/12</f>
        <v>15.585615000000002</v>
      </c>
      <c r="AI97" s="16">
        <f t="shared" ref="AI97" si="247">+AH53*$K97/12</f>
        <v>15.585615000000002</v>
      </c>
      <c r="AJ97" s="16">
        <f t="shared" ref="AJ97" si="248">+AI53*$K97/12</f>
        <v>15.585615000000002</v>
      </c>
      <c r="AK97" s="16">
        <f t="shared" ref="AK97" si="249">+AJ53*$K97/12</f>
        <v>15.585615000000002</v>
      </c>
      <c r="AL97" s="16">
        <f t="shared" ref="AL97" si="250">+AK53*$K97/12</f>
        <v>15.585615000000002</v>
      </c>
      <c r="AM97" s="16">
        <f t="shared" ref="AM97" si="251">+AL53*$K97/12</f>
        <v>15.585615000000002</v>
      </c>
      <c r="AN97" s="16">
        <f t="shared" ref="AN97" si="252">+AM53*$K97/12</f>
        <v>15.585615000000002</v>
      </c>
      <c r="AO97" s="16">
        <f t="shared" ref="AO97" si="253">+AN53*$K97/12</f>
        <v>15.585615000000002</v>
      </c>
      <c r="AP97" s="16">
        <f t="shared" ref="AP97" si="254">+AO53*$K97/12</f>
        <v>15.585615000000002</v>
      </c>
      <c r="AQ97" s="16">
        <f t="shared" ref="AQ97" si="255">+AP53*$K97/12</f>
        <v>15.585615000000002</v>
      </c>
      <c r="AR97" s="16">
        <f t="shared" ref="AR97" si="256">+AQ53*$K97/12</f>
        <v>15.585615000000002</v>
      </c>
      <c r="AS97" s="16">
        <f t="shared" ref="AS97" si="257">+AR53*$K97/12</f>
        <v>15.585615000000002</v>
      </c>
      <c r="AT97" s="16">
        <f t="shared" ref="AT97" si="258">+AS53*$K97/12</f>
        <v>15.585615000000002</v>
      </c>
      <c r="AU97" s="16">
        <f t="shared" ref="AU97" si="259">+AT53*$K97/12</f>
        <v>15.585615000000002</v>
      </c>
      <c r="AV97" s="16">
        <f t="shared" ref="AV97" si="260">+AU53*$K97/12</f>
        <v>15.585615000000002</v>
      </c>
      <c r="AW97" s="16">
        <f t="shared" ref="AW97" si="261">+AV53*$K97/12</f>
        <v>15.585615000000002</v>
      </c>
      <c r="AX97" s="16">
        <f t="shared" ref="AX97" si="262">+AW53*$K97/12</f>
        <v>15.585615000000002</v>
      </c>
      <c r="AY97" s="16">
        <f t="shared" ref="AY97" si="263">+AX53*$K97/12</f>
        <v>15.585615000000002</v>
      </c>
      <c r="AZ97" s="16">
        <f t="shared" ref="AZ97" si="264">+AY53*$K97/12</f>
        <v>15.585615000000002</v>
      </c>
      <c r="BA97" s="16">
        <f t="shared" ref="BA97" si="265">+AZ53*$K97/12</f>
        <v>15.585615000000002</v>
      </c>
      <c r="BB97" s="16">
        <f t="shared" ref="BB97" si="266">+BA53*$K97/12</f>
        <v>15.585615000000002</v>
      </c>
      <c r="BC97" s="16">
        <f t="shared" ref="BC97" si="267">+BB53*$K97/12</f>
        <v>15.585615000000002</v>
      </c>
      <c r="BD97" s="16">
        <f t="shared" ref="BD97" si="268">+BC53*$K97/12</f>
        <v>15.585615000000002</v>
      </c>
      <c r="BE97" s="16">
        <f t="shared" ref="BE97" si="269">+BD53*$K97/12</f>
        <v>15.585615000000002</v>
      </c>
      <c r="BF97" s="16">
        <f t="shared" ref="BF97" si="270">+BE53*$K97/12</f>
        <v>15.585615000000002</v>
      </c>
      <c r="BG97" s="16">
        <f t="shared" ref="BG97" si="271">+BF53*$K97/12</f>
        <v>15.585615000000002</v>
      </c>
      <c r="BH97" s="16">
        <f t="shared" ref="BH97" si="272">+BG53*$K97/12</f>
        <v>15.585615000000002</v>
      </c>
      <c r="BI97" s="16">
        <f t="shared" ref="BI97" si="273">+BH53*$K97/12</f>
        <v>15.585615000000002</v>
      </c>
      <c r="BJ97" s="16">
        <f t="shared" ref="BJ97" si="274">+BI53*$K97/12</f>
        <v>15.585615000000002</v>
      </c>
      <c r="BK97" s="16">
        <f t="shared" ref="BK97" si="275">+BJ53*$K97/12</f>
        <v>15.585615000000002</v>
      </c>
      <c r="BL97" s="16">
        <f t="shared" ref="BL97" si="276">+BK53*$K97/12</f>
        <v>15.585615000000002</v>
      </c>
      <c r="BM97" s="16">
        <f t="shared" ref="BM97" si="277">+BL53*$K97/12</f>
        <v>15.585615000000002</v>
      </c>
      <c r="BN97" s="16">
        <f t="shared" ref="BN97" si="278">+BM53*$K97/12</f>
        <v>15.585615000000002</v>
      </c>
      <c r="BO97" s="16">
        <f t="shared" ref="BO97" si="279">+BN53*$K97/12</f>
        <v>15.585615000000002</v>
      </c>
      <c r="BP97" s="16">
        <f t="shared" ref="BP97" si="280">+BO53*$K97/12</f>
        <v>15.585615000000002</v>
      </c>
      <c r="BQ97" s="16">
        <f t="shared" ref="BQ97" si="281">+BP53*$K97/12</f>
        <v>15.585615000000002</v>
      </c>
      <c r="BR97" s="16">
        <f t="shared" ref="BR97" si="282">+BQ53*$K97/12</f>
        <v>15.585615000000002</v>
      </c>
      <c r="BS97" s="16">
        <f t="shared" ref="BS97" si="283">+BR53*$K97/12</f>
        <v>15.585615000000002</v>
      </c>
    </row>
    <row r="98" spans="1:71" x14ac:dyDescent="0.35">
      <c r="L98" s="16">
        <f t="shared" ref="L98:W98" si="284">+K54*$J98/12</f>
        <v>0</v>
      </c>
      <c r="M98" s="16">
        <f t="shared" si="284"/>
        <v>0</v>
      </c>
      <c r="N98" s="16">
        <f t="shared" si="284"/>
        <v>0</v>
      </c>
      <c r="O98" s="16">
        <f t="shared" si="284"/>
        <v>0</v>
      </c>
      <c r="P98" s="16">
        <f t="shared" si="284"/>
        <v>0</v>
      </c>
      <c r="Q98" s="16">
        <f t="shared" si="284"/>
        <v>0</v>
      </c>
      <c r="R98" s="16">
        <f t="shared" si="284"/>
        <v>0</v>
      </c>
      <c r="S98" s="16">
        <f t="shared" si="284"/>
        <v>0</v>
      </c>
      <c r="T98" s="16">
        <f t="shared" si="284"/>
        <v>0</v>
      </c>
      <c r="U98" s="16">
        <f t="shared" si="284"/>
        <v>0</v>
      </c>
      <c r="V98" s="16">
        <f t="shared" si="284"/>
        <v>0</v>
      </c>
      <c r="W98" s="16">
        <f t="shared" si="284"/>
        <v>0</v>
      </c>
      <c r="X98" s="16">
        <f t="shared" ref="X98:BS98" si="285">+W54*$K98/12</f>
        <v>0</v>
      </c>
      <c r="Y98" s="16">
        <f t="shared" si="285"/>
        <v>0</v>
      </c>
      <c r="Z98" s="16">
        <f t="shared" si="285"/>
        <v>0</v>
      </c>
      <c r="AA98" s="16">
        <f t="shared" si="285"/>
        <v>0</v>
      </c>
      <c r="AB98" s="16">
        <f t="shared" si="285"/>
        <v>0</v>
      </c>
      <c r="AC98" s="16">
        <f t="shared" si="285"/>
        <v>0</v>
      </c>
      <c r="AD98" s="16">
        <f t="shared" si="285"/>
        <v>0</v>
      </c>
      <c r="AE98" s="16">
        <f t="shared" si="285"/>
        <v>0</v>
      </c>
      <c r="AF98" s="16">
        <f t="shared" si="285"/>
        <v>0</v>
      </c>
      <c r="AG98" s="16">
        <f t="shared" si="285"/>
        <v>0</v>
      </c>
      <c r="AH98" s="16">
        <f t="shared" si="285"/>
        <v>0</v>
      </c>
      <c r="AI98" s="16">
        <f t="shared" si="285"/>
        <v>0</v>
      </c>
      <c r="AJ98" s="16">
        <f t="shared" si="285"/>
        <v>0</v>
      </c>
      <c r="AK98" s="16">
        <f t="shared" si="285"/>
        <v>0</v>
      </c>
      <c r="AL98" s="16">
        <f t="shared" si="285"/>
        <v>0</v>
      </c>
      <c r="AM98" s="16">
        <f t="shared" si="285"/>
        <v>0</v>
      </c>
      <c r="AN98" s="16">
        <f t="shared" si="285"/>
        <v>0</v>
      </c>
      <c r="AO98" s="16">
        <f t="shared" si="285"/>
        <v>0</v>
      </c>
      <c r="AP98" s="16">
        <f t="shared" si="285"/>
        <v>0</v>
      </c>
      <c r="AQ98" s="16">
        <f t="shared" si="285"/>
        <v>0</v>
      </c>
      <c r="AR98" s="16">
        <f t="shared" si="285"/>
        <v>0</v>
      </c>
      <c r="AS98" s="16">
        <f t="shared" si="285"/>
        <v>0</v>
      </c>
      <c r="AT98" s="16">
        <f t="shared" si="285"/>
        <v>0</v>
      </c>
      <c r="AU98" s="16">
        <f t="shared" si="285"/>
        <v>0</v>
      </c>
      <c r="AV98" s="16">
        <f t="shared" si="285"/>
        <v>0</v>
      </c>
      <c r="AW98" s="16">
        <f t="shared" si="285"/>
        <v>0</v>
      </c>
      <c r="AX98" s="16">
        <f t="shared" si="285"/>
        <v>0</v>
      </c>
      <c r="AY98" s="16">
        <f t="shared" si="285"/>
        <v>0</v>
      </c>
      <c r="AZ98" s="16">
        <f t="shared" si="285"/>
        <v>0</v>
      </c>
      <c r="BA98" s="16">
        <f t="shared" si="285"/>
        <v>0</v>
      </c>
      <c r="BB98" s="16">
        <f t="shared" si="285"/>
        <v>0</v>
      </c>
      <c r="BC98" s="16">
        <f t="shared" si="285"/>
        <v>0</v>
      </c>
      <c r="BD98" s="16">
        <f t="shared" si="285"/>
        <v>0</v>
      </c>
      <c r="BE98" s="16">
        <f t="shared" si="285"/>
        <v>0</v>
      </c>
      <c r="BF98" s="16">
        <f t="shared" si="285"/>
        <v>0</v>
      </c>
      <c r="BG98" s="16">
        <f t="shared" si="285"/>
        <v>0</v>
      </c>
      <c r="BH98" s="16">
        <f t="shared" si="285"/>
        <v>0</v>
      </c>
      <c r="BI98" s="16">
        <f t="shared" si="285"/>
        <v>0</v>
      </c>
      <c r="BJ98" s="16">
        <f t="shared" si="285"/>
        <v>0</v>
      </c>
      <c r="BK98" s="16">
        <f t="shared" si="285"/>
        <v>0</v>
      </c>
      <c r="BL98" s="16">
        <f t="shared" si="285"/>
        <v>0</v>
      </c>
      <c r="BM98" s="16">
        <f t="shared" si="285"/>
        <v>0</v>
      </c>
      <c r="BN98" s="16">
        <f t="shared" si="285"/>
        <v>0</v>
      </c>
      <c r="BO98" s="16">
        <f t="shared" si="285"/>
        <v>0</v>
      </c>
      <c r="BP98" s="16">
        <f t="shared" si="285"/>
        <v>0</v>
      </c>
      <c r="BQ98" s="16">
        <f t="shared" si="285"/>
        <v>0</v>
      </c>
      <c r="BR98" s="16">
        <f t="shared" si="285"/>
        <v>0</v>
      </c>
      <c r="BS98" s="16">
        <f t="shared" si="285"/>
        <v>0</v>
      </c>
    </row>
    <row r="99" spans="1:71" ht="15" thickBot="1" x14ac:dyDescent="0.4">
      <c r="C99" s="15"/>
      <c r="J99" s="52" t="s">
        <v>132</v>
      </c>
      <c r="K99" s="65" t="s">
        <v>154</v>
      </c>
      <c r="L99" s="70">
        <f t="shared" ref="L99:AQ99" si="286">SUM(L82:L98)</f>
        <v>15.5259</v>
      </c>
      <c r="M99" s="70">
        <f t="shared" si="286"/>
        <v>15.5259</v>
      </c>
      <c r="N99" s="70">
        <f t="shared" si="286"/>
        <v>26.713396666666668</v>
      </c>
      <c r="O99" s="70">
        <f t="shared" si="286"/>
        <v>26.713396666666668</v>
      </c>
      <c r="P99" s="70">
        <f t="shared" si="286"/>
        <v>27.973790000000001</v>
      </c>
      <c r="Q99" s="70">
        <f t="shared" si="286"/>
        <v>27.973790000000001</v>
      </c>
      <c r="R99" s="70">
        <f t="shared" si="286"/>
        <v>247.17556500000001</v>
      </c>
      <c r="S99" s="70">
        <f t="shared" si="286"/>
        <v>247.17556500000001</v>
      </c>
      <c r="T99" s="70">
        <f t="shared" si="286"/>
        <v>247.17556500000001</v>
      </c>
      <c r="U99" s="70">
        <f t="shared" si="286"/>
        <v>247.17556500000001</v>
      </c>
      <c r="V99" s="70">
        <f t="shared" si="286"/>
        <v>247.17556500000001</v>
      </c>
      <c r="W99" s="70">
        <f t="shared" si="286"/>
        <v>247.17556500000001</v>
      </c>
      <c r="X99" s="70">
        <f t="shared" si="286"/>
        <v>249.50088374999999</v>
      </c>
      <c r="Y99" s="70">
        <f t="shared" si="286"/>
        <v>249.50088374999999</v>
      </c>
      <c r="Z99" s="70">
        <f t="shared" si="286"/>
        <v>249.50088374999999</v>
      </c>
      <c r="AA99" s="70">
        <f t="shared" si="286"/>
        <v>249.50088374999999</v>
      </c>
      <c r="AB99" s="70">
        <f t="shared" si="286"/>
        <v>249.50088374999999</v>
      </c>
      <c r="AC99" s="70">
        <f t="shared" si="286"/>
        <v>249.50088374999999</v>
      </c>
      <c r="AD99" s="70">
        <f t="shared" si="286"/>
        <v>249.50088374999999</v>
      </c>
      <c r="AE99" s="70">
        <f t="shared" si="286"/>
        <v>249.50088374999999</v>
      </c>
      <c r="AF99" s="70">
        <f t="shared" si="286"/>
        <v>249.50088374999999</v>
      </c>
      <c r="AG99" s="70">
        <f t="shared" si="286"/>
        <v>249.50088374999999</v>
      </c>
      <c r="AH99" s="70">
        <f t="shared" si="286"/>
        <v>254.89834124999999</v>
      </c>
      <c r="AI99" s="70">
        <f t="shared" si="286"/>
        <v>567.48418624999988</v>
      </c>
      <c r="AJ99" s="70">
        <f t="shared" si="286"/>
        <v>125196.83801866669</v>
      </c>
      <c r="AK99" s="70">
        <f t="shared" si="286"/>
        <v>125196.83801866669</v>
      </c>
      <c r="AL99" s="70">
        <f t="shared" si="286"/>
        <v>125196.83801866669</v>
      </c>
      <c r="AM99" s="70">
        <f t="shared" si="286"/>
        <v>125196.83801866669</v>
      </c>
      <c r="AN99" s="70">
        <f t="shared" si="286"/>
        <v>125196.83801866669</v>
      </c>
      <c r="AO99" s="70">
        <f t="shared" si="286"/>
        <v>125196.83801866669</v>
      </c>
      <c r="AP99" s="70">
        <f t="shared" si="286"/>
        <v>125196.83801866669</v>
      </c>
      <c r="AQ99" s="70">
        <f t="shared" si="286"/>
        <v>125196.83801866669</v>
      </c>
      <c r="AR99" s="70">
        <f t="shared" ref="AR99:BS99" si="287">SUM(AR82:AR98)</f>
        <v>125196.83801866669</v>
      </c>
      <c r="AS99" s="70">
        <f t="shared" si="287"/>
        <v>125196.83801866669</v>
      </c>
      <c r="AT99" s="70">
        <f t="shared" si="287"/>
        <v>125196.83801866669</v>
      </c>
      <c r="AU99" s="70">
        <f t="shared" si="287"/>
        <v>125196.83801866669</v>
      </c>
      <c r="AV99" s="70">
        <f t="shared" si="287"/>
        <v>125196.83801866669</v>
      </c>
      <c r="AW99" s="70">
        <f t="shared" si="287"/>
        <v>125196.83801866669</v>
      </c>
      <c r="AX99" s="70">
        <f t="shared" si="287"/>
        <v>125196.83801866669</v>
      </c>
      <c r="AY99" s="70">
        <f t="shared" si="287"/>
        <v>125196.83801866669</v>
      </c>
      <c r="AZ99" s="70">
        <f t="shared" si="287"/>
        <v>125196.83801866669</v>
      </c>
      <c r="BA99" s="70">
        <f t="shared" si="287"/>
        <v>125196.83801866669</v>
      </c>
      <c r="BB99" s="70">
        <f t="shared" si="287"/>
        <v>125196.83801866669</v>
      </c>
      <c r="BC99" s="70">
        <f t="shared" si="287"/>
        <v>125196.83801866669</v>
      </c>
      <c r="BD99" s="70">
        <f t="shared" si="287"/>
        <v>125196.83801866669</v>
      </c>
      <c r="BE99" s="70">
        <f t="shared" si="287"/>
        <v>125196.83801866669</v>
      </c>
      <c r="BF99" s="70">
        <f t="shared" si="287"/>
        <v>125196.83801866669</v>
      </c>
      <c r="BG99" s="70">
        <f t="shared" si="287"/>
        <v>125196.83801866669</v>
      </c>
      <c r="BH99" s="70">
        <f t="shared" si="287"/>
        <v>125196.83801866669</v>
      </c>
      <c r="BI99" s="70">
        <f t="shared" si="287"/>
        <v>125196.83801866669</v>
      </c>
      <c r="BJ99" s="70">
        <f t="shared" si="287"/>
        <v>125196.83801866669</v>
      </c>
      <c r="BK99" s="70">
        <f t="shared" si="287"/>
        <v>125196.83801866669</v>
      </c>
      <c r="BL99" s="70">
        <f t="shared" si="287"/>
        <v>125196.83801866669</v>
      </c>
      <c r="BM99" s="70">
        <f t="shared" si="287"/>
        <v>125196.83801866669</v>
      </c>
      <c r="BN99" s="70">
        <f t="shared" si="287"/>
        <v>125196.83801866669</v>
      </c>
      <c r="BO99" s="70">
        <f t="shared" si="287"/>
        <v>125196.83801866669</v>
      </c>
      <c r="BP99" s="70">
        <f t="shared" si="287"/>
        <v>125196.83801866669</v>
      </c>
      <c r="BQ99" s="70">
        <f t="shared" si="287"/>
        <v>125196.83801866669</v>
      </c>
      <c r="BR99" s="70">
        <f t="shared" si="287"/>
        <v>125196.83801866669</v>
      </c>
      <c r="BS99" s="70">
        <f t="shared" si="287"/>
        <v>125196.83801866669</v>
      </c>
    </row>
    <row r="100" spans="1:71" ht="15.5" thickTop="1" thickBot="1" x14ac:dyDescent="0.4">
      <c r="C100" s="15"/>
      <c r="J100" s="52" t="s">
        <v>132</v>
      </c>
      <c r="K100" s="65" t="s">
        <v>162</v>
      </c>
      <c r="L100" s="72">
        <f>L99</f>
        <v>15.5259</v>
      </c>
      <c r="M100" s="66">
        <f>L100+M99</f>
        <v>31.0518</v>
      </c>
      <c r="N100" s="66">
        <f t="shared" ref="N100:W100" si="288">M100+N99</f>
        <v>57.765196666666668</v>
      </c>
      <c r="O100" s="66">
        <f t="shared" si="288"/>
        <v>84.478593333333336</v>
      </c>
      <c r="P100" s="66">
        <f t="shared" si="288"/>
        <v>112.45238333333333</v>
      </c>
      <c r="Q100" s="66">
        <f t="shared" si="288"/>
        <v>140.42617333333334</v>
      </c>
      <c r="R100" s="66">
        <f t="shared" si="288"/>
        <v>387.60173833333334</v>
      </c>
      <c r="S100" s="66">
        <f t="shared" si="288"/>
        <v>634.77730333333329</v>
      </c>
      <c r="T100" s="66">
        <f t="shared" si="288"/>
        <v>881.9528683333333</v>
      </c>
      <c r="U100" s="66">
        <f t="shared" si="288"/>
        <v>1129.1284333333333</v>
      </c>
      <c r="V100" s="66">
        <f t="shared" si="288"/>
        <v>1376.3039983333333</v>
      </c>
      <c r="W100" s="66">
        <f t="shared" si="288"/>
        <v>1623.4795633333333</v>
      </c>
      <c r="X100" s="72">
        <f>X99</f>
        <v>249.50088374999999</v>
      </c>
      <c r="Y100" s="66">
        <f>X100+Y99</f>
        <v>499.00176749999997</v>
      </c>
      <c r="Z100" s="66">
        <f t="shared" ref="Z100:AI100" si="289">Y100+Z99</f>
        <v>748.50265124999999</v>
      </c>
      <c r="AA100" s="66">
        <f t="shared" si="289"/>
        <v>998.00353499999994</v>
      </c>
      <c r="AB100" s="66">
        <f t="shared" si="289"/>
        <v>1247.50441875</v>
      </c>
      <c r="AC100" s="66">
        <f t="shared" si="289"/>
        <v>1497.0053025</v>
      </c>
      <c r="AD100" s="66">
        <f t="shared" si="289"/>
        <v>1746.5061862499999</v>
      </c>
      <c r="AE100" s="66">
        <f t="shared" si="289"/>
        <v>1996.0070699999999</v>
      </c>
      <c r="AF100" s="66">
        <f t="shared" si="289"/>
        <v>2245.5079537500001</v>
      </c>
      <c r="AG100" s="66">
        <f t="shared" si="289"/>
        <v>2495.0088375</v>
      </c>
      <c r="AH100" s="66">
        <f t="shared" si="289"/>
        <v>2749.9071787500002</v>
      </c>
      <c r="AI100" s="66">
        <f t="shared" si="289"/>
        <v>3317.391365</v>
      </c>
      <c r="AJ100" s="72">
        <f>AJ99</f>
        <v>125196.83801866669</v>
      </c>
      <c r="AK100" s="66">
        <f>AJ100+AK99</f>
        <v>250393.67603733338</v>
      </c>
      <c r="AL100" s="66">
        <f t="shared" ref="AL100:AU100" si="290">AK100+AL99</f>
        <v>375590.51405600004</v>
      </c>
      <c r="AM100" s="66">
        <f t="shared" si="290"/>
        <v>500787.35207466676</v>
      </c>
      <c r="AN100" s="66">
        <f t="shared" si="290"/>
        <v>625984.19009333348</v>
      </c>
      <c r="AO100" s="66">
        <f t="shared" si="290"/>
        <v>751181.0281120002</v>
      </c>
      <c r="AP100" s="66">
        <f t="shared" si="290"/>
        <v>876377.86613066692</v>
      </c>
      <c r="AQ100" s="66">
        <f t="shared" si="290"/>
        <v>1001574.7041493336</v>
      </c>
      <c r="AR100" s="66">
        <f t="shared" si="290"/>
        <v>1126771.5421680002</v>
      </c>
      <c r="AS100" s="66">
        <f t="shared" si="290"/>
        <v>1251968.380186667</v>
      </c>
      <c r="AT100" s="66">
        <f t="shared" si="290"/>
        <v>1377165.2182053337</v>
      </c>
      <c r="AU100" s="66">
        <f t="shared" si="290"/>
        <v>1502362.0562240004</v>
      </c>
      <c r="AV100" s="72">
        <f>AV99</f>
        <v>125196.83801866669</v>
      </c>
      <c r="AW100" s="66">
        <f>AV100+AW99</f>
        <v>250393.67603733338</v>
      </c>
      <c r="AX100" s="66">
        <f t="shared" ref="AX100:BG100" si="291">AW100+AX99</f>
        <v>375590.51405600004</v>
      </c>
      <c r="AY100" s="66">
        <f t="shared" si="291"/>
        <v>500787.35207466676</v>
      </c>
      <c r="AZ100" s="66">
        <f t="shared" si="291"/>
        <v>625984.19009333348</v>
      </c>
      <c r="BA100" s="66">
        <f t="shared" si="291"/>
        <v>751181.0281120002</v>
      </c>
      <c r="BB100" s="66">
        <f t="shared" si="291"/>
        <v>876377.86613066692</v>
      </c>
      <c r="BC100" s="66">
        <f t="shared" si="291"/>
        <v>1001574.7041493336</v>
      </c>
      <c r="BD100" s="66">
        <f t="shared" si="291"/>
        <v>1126771.5421680002</v>
      </c>
      <c r="BE100" s="66">
        <f t="shared" si="291"/>
        <v>1251968.380186667</v>
      </c>
      <c r="BF100" s="66">
        <f t="shared" si="291"/>
        <v>1377165.2182053337</v>
      </c>
      <c r="BG100" s="66">
        <f t="shared" si="291"/>
        <v>1502362.0562240004</v>
      </c>
      <c r="BH100" s="72">
        <f>BH99</f>
        <v>125196.83801866669</v>
      </c>
      <c r="BI100" s="66">
        <f>BH100+BI99</f>
        <v>250393.67603733338</v>
      </c>
      <c r="BJ100" s="66">
        <f t="shared" ref="BJ100:BR100" si="292">BI100+BJ99</f>
        <v>375590.51405600004</v>
      </c>
      <c r="BK100" s="66">
        <f t="shared" si="292"/>
        <v>500787.35207466676</v>
      </c>
      <c r="BL100" s="66">
        <f t="shared" si="292"/>
        <v>625984.19009333348</v>
      </c>
      <c r="BM100" s="66">
        <f t="shared" si="292"/>
        <v>751181.0281120002</v>
      </c>
      <c r="BN100" s="66">
        <f t="shared" si="292"/>
        <v>876377.86613066692</v>
      </c>
      <c r="BO100" s="66">
        <f t="shared" si="292"/>
        <v>1001574.7041493336</v>
      </c>
      <c r="BP100" s="66">
        <f t="shared" si="292"/>
        <v>1126771.5421680002</v>
      </c>
      <c r="BQ100" s="66">
        <f t="shared" si="292"/>
        <v>1251968.380186667</v>
      </c>
      <c r="BR100" s="66">
        <f t="shared" si="292"/>
        <v>1377165.2182053337</v>
      </c>
      <c r="BS100" s="66">
        <f>BR100+BS99</f>
        <v>1502362.0562240004</v>
      </c>
    </row>
    <row r="101" spans="1:71" ht="15" thickTop="1" x14ac:dyDescent="0.35">
      <c r="C101" s="15"/>
      <c r="J101" s="50"/>
      <c r="K101" s="50"/>
    </row>
    <row r="102" spans="1:71" x14ac:dyDescent="0.35">
      <c r="A102" s="56" t="s">
        <v>164</v>
      </c>
      <c r="B102" s="56" t="s">
        <v>134</v>
      </c>
      <c r="C102" s="56" t="s">
        <v>136</v>
      </c>
      <c r="D102" s="56">
        <v>300</v>
      </c>
      <c r="E102" s="56" t="s">
        <v>137</v>
      </c>
      <c r="F102" s="56" t="s">
        <v>418</v>
      </c>
      <c r="G102" s="56" t="s">
        <v>139</v>
      </c>
      <c r="H102" s="56" t="s">
        <v>140</v>
      </c>
      <c r="I102" s="56" t="s">
        <v>141</v>
      </c>
      <c r="J102" s="56" t="s">
        <v>142</v>
      </c>
      <c r="K102" s="67" t="s">
        <v>156</v>
      </c>
      <c r="L102" s="59">
        <v>202401</v>
      </c>
      <c r="M102" s="59">
        <v>202402</v>
      </c>
      <c r="N102" s="59">
        <v>202403</v>
      </c>
      <c r="O102" s="59">
        <v>202404</v>
      </c>
      <c r="P102" s="59">
        <v>202405</v>
      </c>
      <c r="Q102" s="59">
        <v>202406</v>
      </c>
      <c r="R102" s="59">
        <v>202407</v>
      </c>
      <c r="S102" s="59">
        <v>202408</v>
      </c>
      <c r="T102" s="59">
        <v>202409</v>
      </c>
      <c r="U102" s="59">
        <v>202410</v>
      </c>
      <c r="V102" s="59">
        <v>202411</v>
      </c>
      <c r="W102" s="59">
        <v>202412</v>
      </c>
      <c r="X102" s="59">
        <v>202501</v>
      </c>
      <c r="Y102" s="59">
        <v>202502</v>
      </c>
      <c r="Z102" s="59">
        <v>202503</v>
      </c>
      <c r="AA102" s="59">
        <v>202504</v>
      </c>
      <c r="AB102" s="59">
        <v>202505</v>
      </c>
      <c r="AC102" s="59">
        <v>202506</v>
      </c>
      <c r="AD102" s="59">
        <v>202507</v>
      </c>
      <c r="AE102" s="59">
        <v>202508</v>
      </c>
      <c r="AF102" s="59">
        <v>202509</v>
      </c>
      <c r="AG102" s="59">
        <v>202510</v>
      </c>
      <c r="AH102" s="59">
        <v>202511</v>
      </c>
      <c r="AI102" s="59">
        <v>202512</v>
      </c>
      <c r="AJ102" s="59">
        <v>202601</v>
      </c>
      <c r="AK102" s="59">
        <v>202602</v>
      </c>
      <c r="AL102" s="59">
        <v>202603</v>
      </c>
      <c r="AM102" s="59">
        <v>202604</v>
      </c>
      <c r="AN102" s="59">
        <v>202605</v>
      </c>
      <c r="AO102" s="59">
        <v>202606</v>
      </c>
      <c r="AP102" s="59">
        <v>202607</v>
      </c>
      <c r="AQ102" s="59">
        <v>202608</v>
      </c>
      <c r="AR102" s="59">
        <v>202609</v>
      </c>
      <c r="AS102" s="59">
        <v>202610</v>
      </c>
      <c r="AT102" s="59">
        <v>202611</v>
      </c>
      <c r="AU102" s="59">
        <v>202612</v>
      </c>
      <c r="AV102" s="59">
        <v>202701</v>
      </c>
      <c r="AW102" s="59">
        <v>202702</v>
      </c>
      <c r="AX102" s="59">
        <v>202703</v>
      </c>
      <c r="AY102" s="59">
        <v>202704</v>
      </c>
      <c r="AZ102" s="59">
        <v>202705</v>
      </c>
      <c r="BA102" s="59">
        <v>202706</v>
      </c>
      <c r="BB102" s="59">
        <v>202707</v>
      </c>
      <c r="BC102" s="59">
        <v>202708</v>
      </c>
      <c r="BD102" s="59">
        <v>202709</v>
      </c>
      <c r="BE102" s="59">
        <v>202710</v>
      </c>
      <c r="BF102" s="59">
        <v>202711</v>
      </c>
      <c r="BG102" s="59">
        <v>202712</v>
      </c>
      <c r="BH102" s="59">
        <v>202801</v>
      </c>
      <c r="BI102" s="59">
        <v>202802</v>
      </c>
      <c r="BJ102" s="59">
        <v>202803</v>
      </c>
      <c r="BK102" s="59">
        <v>202804</v>
      </c>
      <c r="BL102" s="59">
        <v>202805</v>
      </c>
      <c r="BM102" s="59">
        <v>202806</v>
      </c>
      <c r="BN102" s="59">
        <v>202807</v>
      </c>
      <c r="BO102" s="59">
        <v>202808</v>
      </c>
      <c r="BP102" s="59">
        <v>202809</v>
      </c>
      <c r="BQ102" s="59">
        <v>202810</v>
      </c>
      <c r="BR102" s="59">
        <v>202811</v>
      </c>
      <c r="BS102" s="59">
        <v>202812</v>
      </c>
    </row>
    <row r="103" spans="1:71" customFormat="1" x14ac:dyDescent="0.35">
      <c r="A103" t="str">
        <f t="shared" ref="A103:I103" si="293">+A82</f>
        <v>Standard Close</v>
      </c>
      <c r="B103" t="str">
        <f t="shared" si="293"/>
        <v>A2841919</v>
      </c>
      <c r="C103" t="str">
        <f t="shared" si="293"/>
        <v>Base Rates</v>
      </c>
      <c r="D103" t="str">
        <f t="shared" si="293"/>
        <v/>
      </c>
      <c r="E103" t="str">
        <f t="shared" si="293"/>
        <v>T</v>
      </c>
      <c r="F103" t="str">
        <f t="shared" si="293"/>
        <v>NEW-08126</v>
      </c>
      <c r="G103" t="str">
        <f t="shared" si="293"/>
        <v>open</v>
      </c>
      <c r="H103" t="str">
        <f t="shared" si="293"/>
        <v>Electric Transmission Plant</v>
      </c>
      <c r="I103" t="str">
        <f t="shared" si="293"/>
        <v>Transmission Lines</v>
      </c>
      <c r="J103" s="101">
        <f t="shared" ref="J103:J118" si="294">+K16</f>
        <v>202406</v>
      </c>
      <c r="K103" s="103">
        <v>0</v>
      </c>
      <c r="L103" s="3">
        <f t="shared" ref="L103:AQ103" si="295">+K103+L82</f>
        <v>0</v>
      </c>
      <c r="M103" s="3">
        <f t="shared" si="295"/>
        <v>0</v>
      </c>
      <c r="N103" s="3">
        <f t="shared" si="295"/>
        <v>0</v>
      </c>
      <c r="O103" s="3">
        <f t="shared" si="295"/>
        <v>0</v>
      </c>
      <c r="P103" s="3">
        <f t="shared" si="295"/>
        <v>0</v>
      </c>
      <c r="Q103" s="3">
        <f t="shared" si="295"/>
        <v>0</v>
      </c>
      <c r="R103" s="3">
        <f t="shared" si="295"/>
        <v>219.201775</v>
      </c>
      <c r="S103" s="3">
        <f t="shared" si="295"/>
        <v>438.40355</v>
      </c>
      <c r="T103" s="3">
        <f t="shared" si="295"/>
        <v>657.60532499999999</v>
      </c>
      <c r="U103" s="3">
        <f t="shared" si="295"/>
        <v>876.80709999999999</v>
      </c>
      <c r="V103" s="3">
        <f t="shared" si="295"/>
        <v>1096.008875</v>
      </c>
      <c r="W103" s="3">
        <f t="shared" si="295"/>
        <v>1315.21065</v>
      </c>
      <c r="X103" s="3">
        <f t="shared" si="295"/>
        <v>1535.25550875</v>
      </c>
      <c r="Y103" s="3">
        <f t="shared" si="295"/>
        <v>1755.3003675</v>
      </c>
      <c r="Z103" s="3">
        <f t="shared" si="295"/>
        <v>1975.34522625</v>
      </c>
      <c r="AA103" s="3">
        <f t="shared" si="295"/>
        <v>2195.390085</v>
      </c>
      <c r="AB103" s="3">
        <f t="shared" si="295"/>
        <v>2415.43494375</v>
      </c>
      <c r="AC103" s="3">
        <f t="shared" si="295"/>
        <v>2635.4798025</v>
      </c>
      <c r="AD103" s="3">
        <f t="shared" si="295"/>
        <v>2855.52466125</v>
      </c>
      <c r="AE103" s="3">
        <f t="shared" si="295"/>
        <v>3075.56952</v>
      </c>
      <c r="AF103" s="3">
        <f t="shared" si="295"/>
        <v>3295.61437875</v>
      </c>
      <c r="AG103" s="3">
        <f t="shared" si="295"/>
        <v>3515.6592375</v>
      </c>
      <c r="AH103" s="3">
        <f t="shared" si="295"/>
        <v>3735.70409625</v>
      </c>
      <c r="AI103" s="3">
        <f t="shared" si="295"/>
        <v>3955.748955</v>
      </c>
      <c r="AJ103" s="16">
        <f t="shared" si="295"/>
        <v>4175.7938137500005</v>
      </c>
      <c r="AK103" s="16">
        <f t="shared" si="295"/>
        <v>4395.8386725</v>
      </c>
      <c r="AL103" s="16">
        <f t="shared" si="295"/>
        <v>4615.8835312499996</v>
      </c>
      <c r="AM103" s="16">
        <f t="shared" si="295"/>
        <v>4835.9283899999991</v>
      </c>
      <c r="AN103" s="16">
        <f t="shared" si="295"/>
        <v>5055.9732487499987</v>
      </c>
      <c r="AO103" s="16">
        <f t="shared" si="295"/>
        <v>5276.0181074999982</v>
      </c>
      <c r="AP103" s="16">
        <f t="shared" si="295"/>
        <v>5496.0629662499978</v>
      </c>
      <c r="AQ103" s="16">
        <f t="shared" si="295"/>
        <v>5716.1078249999973</v>
      </c>
      <c r="AR103" s="16">
        <f t="shared" ref="AR103:BS103" si="296">+AQ103+AR82</f>
        <v>5936.1526837499969</v>
      </c>
      <c r="AS103" s="16">
        <f t="shared" si="296"/>
        <v>6156.1975424999964</v>
      </c>
      <c r="AT103" s="16">
        <f t="shared" si="296"/>
        <v>6376.242401249996</v>
      </c>
      <c r="AU103" s="16">
        <f t="shared" si="296"/>
        <v>6596.2872599999955</v>
      </c>
      <c r="AV103" s="16">
        <f t="shared" si="296"/>
        <v>6816.3321187499951</v>
      </c>
      <c r="AW103" s="16">
        <f t="shared" si="296"/>
        <v>7036.3769774999946</v>
      </c>
      <c r="AX103" s="16">
        <f t="shared" si="296"/>
        <v>7256.4218362499942</v>
      </c>
      <c r="AY103" s="16">
        <f t="shared" si="296"/>
        <v>7476.4666949999937</v>
      </c>
      <c r="AZ103" s="16">
        <f t="shared" si="296"/>
        <v>7696.5115537499933</v>
      </c>
      <c r="BA103" s="16">
        <f t="shared" si="296"/>
        <v>7916.5564124999928</v>
      </c>
      <c r="BB103" s="16">
        <f t="shared" si="296"/>
        <v>8136.6012712499924</v>
      </c>
      <c r="BC103" s="16">
        <f t="shared" si="296"/>
        <v>8356.6461299999919</v>
      </c>
      <c r="BD103" s="16">
        <f t="shared" si="296"/>
        <v>8576.6909887499914</v>
      </c>
      <c r="BE103" s="16">
        <f t="shared" si="296"/>
        <v>8796.735847499991</v>
      </c>
      <c r="BF103" s="16">
        <f t="shared" si="296"/>
        <v>9016.7807062499905</v>
      </c>
      <c r="BG103" s="16">
        <f t="shared" si="296"/>
        <v>9236.8255649999901</v>
      </c>
      <c r="BH103" s="16">
        <f t="shared" si="296"/>
        <v>9456.8704237499896</v>
      </c>
      <c r="BI103" s="16">
        <f t="shared" si="296"/>
        <v>9676.9152824999892</v>
      </c>
      <c r="BJ103" s="16">
        <f t="shared" si="296"/>
        <v>9896.9601412499887</v>
      </c>
      <c r="BK103" s="16">
        <f t="shared" si="296"/>
        <v>10117.004999999988</v>
      </c>
      <c r="BL103" s="16">
        <f t="shared" si="296"/>
        <v>10337.049858749988</v>
      </c>
      <c r="BM103" s="16">
        <f t="shared" si="296"/>
        <v>10557.094717499987</v>
      </c>
      <c r="BN103" s="16">
        <f t="shared" si="296"/>
        <v>10777.139576249987</v>
      </c>
      <c r="BO103" s="16">
        <f t="shared" si="296"/>
        <v>10997.184434999986</v>
      </c>
      <c r="BP103" s="16">
        <f t="shared" si="296"/>
        <v>11217.229293749986</v>
      </c>
      <c r="BQ103" s="16">
        <f t="shared" si="296"/>
        <v>11437.274152499986</v>
      </c>
      <c r="BR103" s="16">
        <f t="shared" si="296"/>
        <v>11657.319011249985</v>
      </c>
      <c r="BS103" s="16">
        <f t="shared" si="296"/>
        <v>11877.363869999985</v>
      </c>
    </row>
    <row r="104" spans="1:71" x14ac:dyDescent="0.35">
      <c r="A104" s="51" t="str">
        <f t="shared" ref="A104:I104" si="297">+A83</f>
        <v>Standard Close</v>
      </c>
      <c r="B104" s="51" t="str">
        <f t="shared" si="297"/>
        <v>A2875279</v>
      </c>
      <c r="C104" s="51" t="str">
        <f t="shared" si="297"/>
        <v>Base Rates</v>
      </c>
      <c r="D104" s="51" t="str">
        <f t="shared" si="297"/>
        <v/>
      </c>
      <c r="E104" s="51">
        <f t="shared" si="297"/>
        <v>39700</v>
      </c>
      <c r="F104" s="51" t="str">
        <f t="shared" si="297"/>
        <v>NEW-08126</v>
      </c>
      <c r="G104" s="51" t="str">
        <f t="shared" si="297"/>
        <v>open</v>
      </c>
      <c r="H104" s="51" t="str">
        <f t="shared" si="297"/>
        <v>Electric General Plant</v>
      </c>
      <c r="I104" s="51" t="str">
        <f t="shared" si="297"/>
        <v>Other Structures</v>
      </c>
      <c r="J104" s="104">
        <f t="shared" si="294"/>
        <v>202511</v>
      </c>
      <c r="K104" s="103">
        <v>0</v>
      </c>
      <c r="L104" s="16">
        <f t="shared" ref="L104:AQ104" si="298">+K104+L83</f>
        <v>0</v>
      </c>
      <c r="M104" s="16">
        <f t="shared" si="298"/>
        <v>0</v>
      </c>
      <c r="N104" s="16">
        <f t="shared" si="298"/>
        <v>0</v>
      </c>
      <c r="O104" s="16">
        <f t="shared" si="298"/>
        <v>0</v>
      </c>
      <c r="P104" s="16">
        <f t="shared" si="298"/>
        <v>0</v>
      </c>
      <c r="Q104" s="16">
        <f t="shared" si="298"/>
        <v>0</v>
      </c>
      <c r="R104" s="16">
        <f t="shared" si="298"/>
        <v>0</v>
      </c>
      <c r="S104" s="16">
        <f t="shared" si="298"/>
        <v>0</v>
      </c>
      <c r="T104" s="16">
        <f t="shared" si="298"/>
        <v>0</v>
      </c>
      <c r="U104" s="16">
        <f t="shared" si="298"/>
        <v>0</v>
      </c>
      <c r="V104" s="16">
        <f t="shared" si="298"/>
        <v>0</v>
      </c>
      <c r="W104" s="16">
        <f t="shared" si="298"/>
        <v>0</v>
      </c>
      <c r="X104" s="16">
        <f t="shared" si="298"/>
        <v>0</v>
      </c>
      <c r="Y104" s="16">
        <f t="shared" si="298"/>
        <v>0</v>
      </c>
      <c r="Z104" s="16">
        <f t="shared" si="298"/>
        <v>0</v>
      </c>
      <c r="AA104" s="16">
        <f t="shared" si="298"/>
        <v>0</v>
      </c>
      <c r="AB104" s="16">
        <f t="shared" si="298"/>
        <v>0</v>
      </c>
      <c r="AC104" s="16">
        <f t="shared" si="298"/>
        <v>0</v>
      </c>
      <c r="AD104" s="16">
        <f t="shared" si="298"/>
        <v>0</v>
      </c>
      <c r="AE104" s="16">
        <f t="shared" si="298"/>
        <v>0</v>
      </c>
      <c r="AF104" s="16">
        <f t="shared" si="298"/>
        <v>0</v>
      </c>
      <c r="AG104" s="16">
        <f t="shared" si="298"/>
        <v>0</v>
      </c>
      <c r="AH104" s="16">
        <f t="shared" si="298"/>
        <v>0</v>
      </c>
      <c r="AI104" s="16">
        <f t="shared" si="298"/>
        <v>312.58584499999995</v>
      </c>
      <c r="AJ104" s="16">
        <f t="shared" si="298"/>
        <v>625.1716899999999</v>
      </c>
      <c r="AK104" s="16">
        <f t="shared" si="298"/>
        <v>937.75753499999985</v>
      </c>
      <c r="AL104" s="16">
        <f t="shared" si="298"/>
        <v>1250.3433799999998</v>
      </c>
      <c r="AM104" s="16">
        <f t="shared" si="298"/>
        <v>1562.9292249999999</v>
      </c>
      <c r="AN104" s="16">
        <f t="shared" si="298"/>
        <v>1875.5150699999999</v>
      </c>
      <c r="AO104" s="16">
        <f t="shared" si="298"/>
        <v>2188.100915</v>
      </c>
      <c r="AP104" s="16">
        <f t="shared" si="298"/>
        <v>2500.68676</v>
      </c>
      <c r="AQ104" s="16">
        <f t="shared" si="298"/>
        <v>2813.2726050000001</v>
      </c>
      <c r="AR104" s="16">
        <f t="shared" ref="AR104:BS104" si="299">+AQ104+AR83</f>
        <v>3125.8584500000002</v>
      </c>
      <c r="AS104" s="16">
        <f t="shared" si="299"/>
        <v>3438.4442950000002</v>
      </c>
      <c r="AT104" s="16">
        <f t="shared" si="299"/>
        <v>3751.0301400000003</v>
      </c>
      <c r="AU104" s="16">
        <f t="shared" si="299"/>
        <v>4063.6159850000004</v>
      </c>
      <c r="AV104" s="16">
        <f t="shared" si="299"/>
        <v>4376.20183</v>
      </c>
      <c r="AW104" s="16">
        <f t="shared" si="299"/>
        <v>4688.7876749999996</v>
      </c>
      <c r="AX104" s="16">
        <f t="shared" si="299"/>
        <v>5001.3735199999992</v>
      </c>
      <c r="AY104" s="16">
        <f t="shared" si="299"/>
        <v>5313.9593649999988</v>
      </c>
      <c r="AZ104" s="16">
        <f t="shared" si="299"/>
        <v>5626.5452099999984</v>
      </c>
      <c r="BA104" s="16">
        <f t="shared" si="299"/>
        <v>5939.131054999998</v>
      </c>
      <c r="BB104" s="16">
        <f t="shared" si="299"/>
        <v>6251.7168999999976</v>
      </c>
      <c r="BC104" s="16">
        <f t="shared" si="299"/>
        <v>6564.3027449999972</v>
      </c>
      <c r="BD104" s="16">
        <f t="shared" si="299"/>
        <v>6876.8885899999968</v>
      </c>
      <c r="BE104" s="16">
        <f t="shared" si="299"/>
        <v>7189.4744349999964</v>
      </c>
      <c r="BF104" s="16">
        <f t="shared" si="299"/>
        <v>7502.0602799999961</v>
      </c>
      <c r="BG104" s="16">
        <f t="shared" si="299"/>
        <v>7814.6461249999957</v>
      </c>
      <c r="BH104" s="16">
        <f t="shared" si="299"/>
        <v>8127.2319699999953</v>
      </c>
      <c r="BI104" s="16">
        <f t="shared" si="299"/>
        <v>8439.8178149999949</v>
      </c>
      <c r="BJ104" s="16">
        <f t="shared" si="299"/>
        <v>8752.4036599999945</v>
      </c>
      <c r="BK104" s="16">
        <f t="shared" si="299"/>
        <v>9064.9895049999941</v>
      </c>
      <c r="BL104" s="16">
        <f t="shared" si="299"/>
        <v>9377.5753499999937</v>
      </c>
      <c r="BM104" s="16">
        <f t="shared" si="299"/>
        <v>9690.1611949999933</v>
      </c>
      <c r="BN104" s="16">
        <f t="shared" si="299"/>
        <v>10002.747039999993</v>
      </c>
      <c r="BO104" s="16">
        <f t="shared" si="299"/>
        <v>10315.332884999993</v>
      </c>
      <c r="BP104" s="16">
        <f t="shared" si="299"/>
        <v>10627.918729999992</v>
      </c>
      <c r="BQ104" s="16">
        <f t="shared" si="299"/>
        <v>10940.504574999992</v>
      </c>
      <c r="BR104" s="16">
        <f t="shared" si="299"/>
        <v>11253.090419999991</v>
      </c>
      <c r="BS104" s="16">
        <f t="shared" si="299"/>
        <v>11565.676264999991</v>
      </c>
    </row>
    <row r="105" spans="1:71" customFormat="1" x14ac:dyDescent="0.35">
      <c r="A105" t="str">
        <f t="shared" ref="A105:I105" si="300">+A84</f>
        <v>Standard Close</v>
      </c>
      <c r="B105" t="str">
        <f t="shared" si="300"/>
        <v>A2875287</v>
      </c>
      <c r="C105" t="str">
        <f t="shared" si="300"/>
        <v>Base Rates</v>
      </c>
      <c r="D105" t="str">
        <f t="shared" si="300"/>
        <v/>
      </c>
      <c r="E105" t="str">
        <f t="shared" si="300"/>
        <v>T</v>
      </c>
      <c r="F105" t="str">
        <f t="shared" si="300"/>
        <v>NEW-08126</v>
      </c>
      <c r="G105" t="str">
        <f t="shared" si="300"/>
        <v>open</v>
      </c>
      <c r="H105" t="str">
        <f t="shared" si="300"/>
        <v>Electric Transmission Plant</v>
      </c>
      <c r="I105" t="str">
        <f t="shared" si="300"/>
        <v>Transmission Lines</v>
      </c>
      <c r="J105" s="101">
        <f t="shared" si="294"/>
        <v>202402</v>
      </c>
      <c r="K105" s="103">
        <v>0</v>
      </c>
      <c r="L105" s="3">
        <f t="shared" ref="L105:AQ105" si="301">+K105+L84</f>
        <v>0</v>
      </c>
      <c r="M105" s="3">
        <f t="shared" si="301"/>
        <v>0</v>
      </c>
      <c r="N105" s="3">
        <f t="shared" si="301"/>
        <v>11.187496666666666</v>
      </c>
      <c r="O105" s="3">
        <f t="shared" si="301"/>
        <v>22.374993333333332</v>
      </c>
      <c r="P105" s="3">
        <f t="shared" si="301"/>
        <v>33.562489999999997</v>
      </c>
      <c r="Q105" s="3">
        <f t="shared" si="301"/>
        <v>44.749986666666665</v>
      </c>
      <c r="R105" s="3">
        <f t="shared" si="301"/>
        <v>55.937483333333333</v>
      </c>
      <c r="S105" s="3">
        <f t="shared" si="301"/>
        <v>67.124979999999994</v>
      </c>
      <c r="T105" s="3">
        <f t="shared" si="301"/>
        <v>78.312476666666655</v>
      </c>
      <c r="U105" s="3">
        <f t="shared" si="301"/>
        <v>89.499973333333315</v>
      </c>
      <c r="V105" s="3">
        <f t="shared" si="301"/>
        <v>100.68746999999998</v>
      </c>
      <c r="W105" s="3">
        <f t="shared" si="301"/>
        <v>111.87496666666664</v>
      </c>
      <c r="X105" s="3">
        <f t="shared" si="301"/>
        <v>123.10549216666664</v>
      </c>
      <c r="Y105" s="3">
        <f t="shared" si="301"/>
        <v>134.33601766666663</v>
      </c>
      <c r="Z105" s="3">
        <f t="shared" si="301"/>
        <v>145.56654316666663</v>
      </c>
      <c r="AA105" s="3">
        <f t="shared" si="301"/>
        <v>156.79706866666663</v>
      </c>
      <c r="AB105" s="3">
        <f t="shared" si="301"/>
        <v>168.02759416666663</v>
      </c>
      <c r="AC105" s="3">
        <f t="shared" si="301"/>
        <v>179.25811966666663</v>
      </c>
      <c r="AD105" s="3">
        <f t="shared" si="301"/>
        <v>190.48864516666663</v>
      </c>
      <c r="AE105" s="3">
        <f t="shared" si="301"/>
        <v>201.71917066666663</v>
      </c>
      <c r="AF105" s="3">
        <f t="shared" si="301"/>
        <v>212.94969616666663</v>
      </c>
      <c r="AG105" s="3">
        <f t="shared" si="301"/>
        <v>224.18022166666663</v>
      </c>
      <c r="AH105" s="3">
        <f t="shared" si="301"/>
        <v>235.41074716666662</v>
      </c>
      <c r="AI105" s="3">
        <f t="shared" si="301"/>
        <v>246.64127266666662</v>
      </c>
      <c r="AJ105" s="16">
        <f t="shared" si="301"/>
        <v>257.87179816666662</v>
      </c>
      <c r="AK105" s="16">
        <f t="shared" si="301"/>
        <v>269.10232366666662</v>
      </c>
      <c r="AL105" s="16">
        <f t="shared" si="301"/>
        <v>280.33284916666662</v>
      </c>
      <c r="AM105" s="16">
        <f t="shared" si="301"/>
        <v>291.56337466666662</v>
      </c>
      <c r="AN105" s="16">
        <f t="shared" si="301"/>
        <v>302.79390016666662</v>
      </c>
      <c r="AO105" s="16">
        <f t="shared" si="301"/>
        <v>314.02442566666662</v>
      </c>
      <c r="AP105" s="16">
        <f t="shared" si="301"/>
        <v>325.25495116666661</v>
      </c>
      <c r="AQ105" s="16">
        <f t="shared" si="301"/>
        <v>336.48547666666661</v>
      </c>
      <c r="AR105" s="16">
        <f t="shared" ref="AR105:BS105" si="302">+AQ105+AR84</f>
        <v>347.71600216666661</v>
      </c>
      <c r="AS105" s="16">
        <f t="shared" si="302"/>
        <v>358.94652766666661</v>
      </c>
      <c r="AT105" s="16">
        <f t="shared" si="302"/>
        <v>370.17705316666661</v>
      </c>
      <c r="AU105" s="16">
        <f t="shared" si="302"/>
        <v>381.40757866666661</v>
      </c>
      <c r="AV105" s="16">
        <f t="shared" si="302"/>
        <v>392.63810416666661</v>
      </c>
      <c r="AW105" s="16">
        <f t="shared" si="302"/>
        <v>403.86862966666661</v>
      </c>
      <c r="AX105" s="16">
        <f t="shared" si="302"/>
        <v>415.09915516666661</v>
      </c>
      <c r="AY105" s="16">
        <f t="shared" si="302"/>
        <v>426.3296806666666</v>
      </c>
      <c r="AZ105" s="16">
        <f t="shared" si="302"/>
        <v>437.5602061666666</v>
      </c>
      <c r="BA105" s="16">
        <f t="shared" si="302"/>
        <v>448.7907316666666</v>
      </c>
      <c r="BB105" s="16">
        <f t="shared" si="302"/>
        <v>460.0212571666666</v>
      </c>
      <c r="BC105" s="16">
        <f t="shared" si="302"/>
        <v>471.2517826666666</v>
      </c>
      <c r="BD105" s="16">
        <f t="shared" si="302"/>
        <v>482.4823081666666</v>
      </c>
      <c r="BE105" s="16">
        <f t="shared" si="302"/>
        <v>493.7128336666666</v>
      </c>
      <c r="BF105" s="16">
        <f t="shared" si="302"/>
        <v>504.9433591666666</v>
      </c>
      <c r="BG105" s="16">
        <f t="shared" si="302"/>
        <v>516.17388466666659</v>
      </c>
      <c r="BH105" s="16">
        <f t="shared" si="302"/>
        <v>527.40441016666659</v>
      </c>
      <c r="BI105" s="16">
        <f t="shared" si="302"/>
        <v>538.63493566666659</v>
      </c>
      <c r="BJ105" s="16">
        <f t="shared" si="302"/>
        <v>549.86546116666659</v>
      </c>
      <c r="BK105" s="16">
        <f t="shared" si="302"/>
        <v>561.09598666666659</v>
      </c>
      <c r="BL105" s="16">
        <f t="shared" si="302"/>
        <v>572.32651216666659</v>
      </c>
      <c r="BM105" s="16">
        <f t="shared" si="302"/>
        <v>583.55703766666659</v>
      </c>
      <c r="BN105" s="16">
        <f t="shared" si="302"/>
        <v>594.78756316666659</v>
      </c>
      <c r="BO105" s="16">
        <f t="shared" si="302"/>
        <v>606.01808866666659</v>
      </c>
      <c r="BP105" s="16">
        <f t="shared" si="302"/>
        <v>617.24861416666658</v>
      </c>
      <c r="BQ105" s="16">
        <f t="shared" si="302"/>
        <v>628.47913966666658</v>
      </c>
      <c r="BR105" s="16">
        <f t="shared" si="302"/>
        <v>639.70966516666658</v>
      </c>
      <c r="BS105" s="16">
        <f t="shared" si="302"/>
        <v>650.94019066666658</v>
      </c>
    </row>
    <row r="106" spans="1:71" customFormat="1" x14ac:dyDescent="0.35">
      <c r="A106" t="str">
        <f t="shared" ref="A106:I106" si="303">+A85</f>
        <v>Standard Close</v>
      </c>
      <c r="B106" t="str">
        <f t="shared" si="303"/>
        <v>A2875291</v>
      </c>
      <c r="C106" t="str">
        <f t="shared" si="303"/>
        <v>Base Rates</v>
      </c>
      <c r="D106" t="str">
        <f t="shared" si="303"/>
        <v/>
      </c>
      <c r="E106" t="str">
        <f t="shared" si="303"/>
        <v>T</v>
      </c>
      <c r="F106" t="str">
        <f t="shared" si="303"/>
        <v>NEW-08126</v>
      </c>
      <c r="G106" t="str">
        <f t="shared" si="303"/>
        <v>open</v>
      </c>
      <c r="H106" t="str">
        <f t="shared" si="303"/>
        <v>Electric Transmission Plant</v>
      </c>
      <c r="I106" t="str">
        <f t="shared" si="303"/>
        <v>Transmission Lines</v>
      </c>
      <c r="J106" s="101">
        <f t="shared" si="294"/>
        <v>202412</v>
      </c>
      <c r="K106" s="103">
        <v>0</v>
      </c>
      <c r="L106" s="3">
        <f t="shared" ref="L106:AQ106" si="304">+K106+L85</f>
        <v>0</v>
      </c>
      <c r="M106" s="3">
        <f t="shared" si="304"/>
        <v>0</v>
      </c>
      <c r="N106" s="3">
        <f t="shared" si="304"/>
        <v>0</v>
      </c>
      <c r="O106" s="3">
        <f t="shared" si="304"/>
        <v>0</v>
      </c>
      <c r="P106" s="3">
        <f t="shared" si="304"/>
        <v>0</v>
      </c>
      <c r="Q106" s="3">
        <f t="shared" si="304"/>
        <v>0</v>
      </c>
      <c r="R106" s="3">
        <f t="shared" si="304"/>
        <v>0</v>
      </c>
      <c r="S106" s="3">
        <f t="shared" si="304"/>
        <v>0</v>
      </c>
      <c r="T106" s="3">
        <f t="shared" si="304"/>
        <v>0</v>
      </c>
      <c r="U106" s="3">
        <f t="shared" si="304"/>
        <v>0</v>
      </c>
      <c r="V106" s="3">
        <f t="shared" si="304"/>
        <v>0</v>
      </c>
      <c r="W106" s="3">
        <f t="shared" si="304"/>
        <v>0</v>
      </c>
      <c r="X106" s="3">
        <f t="shared" si="304"/>
        <v>1.3746435000000004</v>
      </c>
      <c r="Y106" s="3">
        <f t="shared" si="304"/>
        <v>2.7492870000000007</v>
      </c>
      <c r="Z106" s="3">
        <f t="shared" si="304"/>
        <v>4.1239305000000011</v>
      </c>
      <c r="AA106" s="3">
        <f t="shared" si="304"/>
        <v>5.4985740000000014</v>
      </c>
      <c r="AB106" s="3">
        <f t="shared" si="304"/>
        <v>6.8732175000000018</v>
      </c>
      <c r="AC106" s="3">
        <f t="shared" si="304"/>
        <v>8.2478610000000021</v>
      </c>
      <c r="AD106" s="3">
        <f t="shared" si="304"/>
        <v>9.6225045000000016</v>
      </c>
      <c r="AE106" s="3">
        <f t="shared" si="304"/>
        <v>10.997148000000003</v>
      </c>
      <c r="AF106" s="3">
        <f t="shared" si="304"/>
        <v>12.371791500000004</v>
      </c>
      <c r="AG106" s="3">
        <f t="shared" si="304"/>
        <v>13.746435000000005</v>
      </c>
      <c r="AH106" s="3">
        <f t="shared" si="304"/>
        <v>15.121078500000007</v>
      </c>
      <c r="AI106" s="3">
        <f t="shared" si="304"/>
        <v>16.495722000000008</v>
      </c>
      <c r="AJ106" s="16">
        <f t="shared" si="304"/>
        <v>17.870365500000009</v>
      </c>
      <c r="AK106" s="16">
        <f t="shared" si="304"/>
        <v>19.24500900000001</v>
      </c>
      <c r="AL106" s="16">
        <f t="shared" si="304"/>
        <v>20.619652500000011</v>
      </c>
      <c r="AM106" s="16">
        <f t="shared" si="304"/>
        <v>21.994296000000013</v>
      </c>
      <c r="AN106" s="16">
        <f t="shared" si="304"/>
        <v>23.368939500000014</v>
      </c>
      <c r="AO106" s="16">
        <f t="shared" si="304"/>
        <v>24.743583000000015</v>
      </c>
      <c r="AP106" s="16">
        <f t="shared" si="304"/>
        <v>26.118226500000016</v>
      </c>
      <c r="AQ106" s="16">
        <f t="shared" si="304"/>
        <v>27.492870000000018</v>
      </c>
      <c r="AR106" s="16">
        <f t="shared" ref="AR106:BS106" si="305">+AQ106+AR85</f>
        <v>28.867513500000019</v>
      </c>
      <c r="AS106" s="16">
        <f t="shared" si="305"/>
        <v>30.24215700000002</v>
      </c>
      <c r="AT106" s="16">
        <f t="shared" si="305"/>
        <v>31.616800500000021</v>
      </c>
      <c r="AU106" s="16">
        <f t="shared" si="305"/>
        <v>32.991444000000023</v>
      </c>
      <c r="AV106" s="16">
        <f t="shared" si="305"/>
        <v>34.36608750000002</v>
      </c>
      <c r="AW106" s="16">
        <f t="shared" si="305"/>
        <v>35.740731000000018</v>
      </c>
      <c r="AX106" s="16">
        <f t="shared" si="305"/>
        <v>37.115374500000016</v>
      </c>
      <c r="AY106" s="16">
        <f t="shared" si="305"/>
        <v>38.490018000000013</v>
      </c>
      <c r="AZ106" s="16">
        <f t="shared" si="305"/>
        <v>39.864661500000011</v>
      </c>
      <c r="BA106" s="16">
        <f t="shared" si="305"/>
        <v>41.239305000000009</v>
      </c>
      <c r="BB106" s="16">
        <f t="shared" si="305"/>
        <v>42.613948500000006</v>
      </c>
      <c r="BC106" s="16">
        <f t="shared" si="305"/>
        <v>43.988592000000004</v>
      </c>
      <c r="BD106" s="16">
        <f t="shared" si="305"/>
        <v>45.363235500000002</v>
      </c>
      <c r="BE106" s="16">
        <f t="shared" si="305"/>
        <v>46.737879</v>
      </c>
      <c r="BF106" s="16">
        <f t="shared" si="305"/>
        <v>48.112522499999997</v>
      </c>
      <c r="BG106" s="16">
        <f t="shared" si="305"/>
        <v>49.487165999999995</v>
      </c>
      <c r="BH106" s="16">
        <f t="shared" si="305"/>
        <v>50.861809499999993</v>
      </c>
      <c r="BI106" s="16">
        <f t="shared" si="305"/>
        <v>52.23645299999999</v>
      </c>
      <c r="BJ106" s="16">
        <f t="shared" si="305"/>
        <v>53.611096499999988</v>
      </c>
      <c r="BK106" s="16">
        <f t="shared" si="305"/>
        <v>54.985739999999986</v>
      </c>
      <c r="BL106" s="16">
        <f t="shared" si="305"/>
        <v>56.360383499999983</v>
      </c>
      <c r="BM106" s="16">
        <f t="shared" si="305"/>
        <v>57.735026999999981</v>
      </c>
      <c r="BN106" s="16">
        <f t="shared" si="305"/>
        <v>59.109670499999979</v>
      </c>
      <c r="BO106" s="16">
        <f t="shared" si="305"/>
        <v>60.484313999999976</v>
      </c>
      <c r="BP106" s="16">
        <f t="shared" si="305"/>
        <v>61.858957499999974</v>
      </c>
      <c r="BQ106" s="16">
        <f t="shared" si="305"/>
        <v>63.233600999999972</v>
      </c>
      <c r="BR106" s="16">
        <f t="shared" si="305"/>
        <v>64.608244499999969</v>
      </c>
      <c r="BS106" s="16">
        <f t="shared" si="305"/>
        <v>65.982887999999974</v>
      </c>
    </row>
    <row r="107" spans="1:71" customFormat="1" x14ac:dyDescent="0.35">
      <c r="A107" t="str">
        <f t="shared" ref="A107:I107" si="306">+A86</f>
        <v>Standard Close</v>
      </c>
      <c r="B107" t="str">
        <f t="shared" si="306"/>
        <v>A2898009</v>
      </c>
      <c r="C107" t="str">
        <f t="shared" si="306"/>
        <v>Base Rates</v>
      </c>
      <c r="D107" t="str">
        <f t="shared" si="306"/>
        <v/>
      </c>
      <c r="E107" t="str">
        <f t="shared" si="306"/>
        <v>D</v>
      </c>
      <c r="F107" t="str">
        <f t="shared" si="306"/>
        <v>NEW-08126</v>
      </c>
      <c r="G107" t="str">
        <f t="shared" si="306"/>
        <v>open</v>
      </c>
      <c r="H107" t="str">
        <f t="shared" si="306"/>
        <v>Electric Distribution Plant</v>
      </c>
      <c r="I107" t="str">
        <f t="shared" si="306"/>
        <v>Distribution Substation</v>
      </c>
      <c r="J107" s="101">
        <f t="shared" si="294"/>
        <v>202510</v>
      </c>
      <c r="K107" s="103">
        <v>0</v>
      </c>
      <c r="L107" s="3">
        <f t="shared" ref="L107:AQ107" si="307">+K107+L86</f>
        <v>0</v>
      </c>
      <c r="M107" s="3">
        <f t="shared" si="307"/>
        <v>0</v>
      </c>
      <c r="N107" s="3">
        <f t="shared" si="307"/>
        <v>0</v>
      </c>
      <c r="O107" s="3">
        <f t="shared" si="307"/>
        <v>0</v>
      </c>
      <c r="P107" s="3">
        <f t="shared" si="307"/>
        <v>0</v>
      </c>
      <c r="Q107" s="3">
        <f t="shared" si="307"/>
        <v>0</v>
      </c>
      <c r="R107" s="3">
        <f t="shared" si="307"/>
        <v>0</v>
      </c>
      <c r="S107" s="3">
        <f t="shared" si="307"/>
        <v>0</v>
      </c>
      <c r="T107" s="3">
        <f t="shared" si="307"/>
        <v>0</v>
      </c>
      <c r="U107" s="3">
        <f t="shared" si="307"/>
        <v>0</v>
      </c>
      <c r="V107" s="3">
        <f t="shared" si="307"/>
        <v>0</v>
      </c>
      <c r="W107" s="3">
        <f t="shared" si="307"/>
        <v>0</v>
      </c>
      <c r="X107" s="3">
        <f t="shared" si="307"/>
        <v>0</v>
      </c>
      <c r="Y107" s="3">
        <f t="shared" si="307"/>
        <v>0</v>
      </c>
      <c r="Z107" s="3">
        <f t="shared" si="307"/>
        <v>0</v>
      </c>
      <c r="AA107" s="3">
        <f t="shared" si="307"/>
        <v>0</v>
      </c>
      <c r="AB107" s="3">
        <f t="shared" si="307"/>
        <v>0</v>
      </c>
      <c r="AC107" s="3">
        <f t="shared" si="307"/>
        <v>0</v>
      </c>
      <c r="AD107" s="3">
        <f t="shared" si="307"/>
        <v>0</v>
      </c>
      <c r="AE107" s="3">
        <f t="shared" si="307"/>
        <v>0</v>
      </c>
      <c r="AF107" s="3">
        <f t="shared" si="307"/>
        <v>0</v>
      </c>
      <c r="AG107" s="3">
        <f t="shared" si="307"/>
        <v>0</v>
      </c>
      <c r="AH107" s="3">
        <f t="shared" si="307"/>
        <v>0.63633333333333308</v>
      </c>
      <c r="AI107" s="3">
        <f t="shared" si="307"/>
        <v>1.2726666666666662</v>
      </c>
      <c r="AJ107" s="16">
        <f t="shared" si="307"/>
        <v>1.9089999999999994</v>
      </c>
      <c r="AK107" s="16">
        <f t="shared" si="307"/>
        <v>2.5453333333333323</v>
      </c>
      <c r="AL107" s="16">
        <f t="shared" si="307"/>
        <v>3.1816666666666653</v>
      </c>
      <c r="AM107" s="16">
        <f t="shared" si="307"/>
        <v>3.8179999999999983</v>
      </c>
      <c r="AN107" s="16">
        <f t="shared" si="307"/>
        <v>4.4543333333333317</v>
      </c>
      <c r="AO107" s="16">
        <f t="shared" si="307"/>
        <v>5.0906666666666647</v>
      </c>
      <c r="AP107" s="16">
        <f t="shared" si="307"/>
        <v>5.7269999999999976</v>
      </c>
      <c r="AQ107" s="16">
        <f t="shared" si="307"/>
        <v>6.3633333333333306</v>
      </c>
      <c r="AR107" s="16">
        <f t="shared" ref="AR107:BS107" si="308">+AQ107+AR86</f>
        <v>6.9996666666666636</v>
      </c>
      <c r="AS107" s="16">
        <f t="shared" si="308"/>
        <v>7.6359999999999966</v>
      </c>
      <c r="AT107" s="16">
        <f t="shared" si="308"/>
        <v>8.2723333333333304</v>
      </c>
      <c r="AU107" s="16">
        <f t="shared" si="308"/>
        <v>8.9086666666666634</v>
      </c>
      <c r="AV107" s="16">
        <f t="shared" si="308"/>
        <v>9.5449999999999964</v>
      </c>
      <c r="AW107" s="16">
        <f t="shared" si="308"/>
        <v>10.181333333333329</v>
      </c>
      <c r="AX107" s="16">
        <f t="shared" si="308"/>
        <v>10.817666666666662</v>
      </c>
      <c r="AY107" s="16">
        <f t="shared" si="308"/>
        <v>11.453999999999995</v>
      </c>
      <c r="AZ107" s="16">
        <f t="shared" si="308"/>
        <v>12.090333333333328</v>
      </c>
      <c r="BA107" s="16">
        <f t="shared" si="308"/>
        <v>12.726666666666661</v>
      </c>
      <c r="BB107" s="16">
        <f t="shared" si="308"/>
        <v>13.362999999999994</v>
      </c>
      <c r="BC107" s="16">
        <f t="shared" si="308"/>
        <v>13.999333333333327</v>
      </c>
      <c r="BD107" s="16">
        <f t="shared" si="308"/>
        <v>14.63566666666666</v>
      </c>
      <c r="BE107" s="16">
        <f t="shared" si="308"/>
        <v>15.271999999999993</v>
      </c>
      <c r="BF107" s="16">
        <f t="shared" si="308"/>
        <v>15.908333333333326</v>
      </c>
      <c r="BG107" s="16">
        <f t="shared" si="308"/>
        <v>16.544666666666661</v>
      </c>
      <c r="BH107" s="16">
        <f t="shared" si="308"/>
        <v>17.180999999999994</v>
      </c>
      <c r="BI107" s="16">
        <f t="shared" si="308"/>
        <v>17.817333333333327</v>
      </c>
      <c r="BJ107" s="16">
        <f t="shared" si="308"/>
        <v>18.45366666666666</v>
      </c>
      <c r="BK107" s="16">
        <f t="shared" si="308"/>
        <v>19.089999999999993</v>
      </c>
      <c r="BL107" s="16">
        <f t="shared" si="308"/>
        <v>19.726333333333326</v>
      </c>
      <c r="BM107" s="16">
        <f t="shared" si="308"/>
        <v>20.362666666666659</v>
      </c>
      <c r="BN107" s="16">
        <f t="shared" si="308"/>
        <v>20.998999999999992</v>
      </c>
      <c r="BO107" s="16">
        <f t="shared" si="308"/>
        <v>21.635333333333325</v>
      </c>
      <c r="BP107" s="16">
        <f t="shared" si="308"/>
        <v>22.271666666666658</v>
      </c>
      <c r="BQ107" s="16">
        <f t="shared" si="308"/>
        <v>22.907999999999991</v>
      </c>
      <c r="BR107" s="16">
        <f t="shared" si="308"/>
        <v>23.544333333333324</v>
      </c>
      <c r="BS107" s="16">
        <f t="shared" si="308"/>
        <v>24.180666666666657</v>
      </c>
    </row>
    <row r="108" spans="1:71" customFormat="1" x14ac:dyDescent="0.35">
      <c r="A108" t="str">
        <f t="shared" ref="A108:I108" si="309">+A87</f>
        <v>Standard Close</v>
      </c>
      <c r="B108" t="str">
        <f t="shared" si="309"/>
        <v>A2898011</v>
      </c>
      <c r="C108" t="str">
        <f t="shared" si="309"/>
        <v>Base Rates</v>
      </c>
      <c r="D108" t="str">
        <f t="shared" si="309"/>
        <v/>
      </c>
      <c r="E108" t="str">
        <f t="shared" si="309"/>
        <v>D</v>
      </c>
      <c r="F108" t="str">
        <f t="shared" si="309"/>
        <v>NEW-08126</v>
      </c>
      <c r="G108" t="str">
        <f t="shared" si="309"/>
        <v>open</v>
      </c>
      <c r="H108" t="str">
        <f t="shared" si="309"/>
        <v>Electric Distribution Plant</v>
      </c>
      <c r="I108" t="str">
        <f t="shared" si="309"/>
        <v>Distribution Substation</v>
      </c>
      <c r="J108" s="101">
        <f t="shared" si="294"/>
        <v>202510</v>
      </c>
      <c r="K108" s="103">
        <v>0</v>
      </c>
      <c r="L108" s="3">
        <f t="shared" ref="L108:AQ108" si="310">+K108+L87</f>
        <v>0</v>
      </c>
      <c r="M108" s="3">
        <f t="shared" si="310"/>
        <v>0</v>
      </c>
      <c r="N108" s="3">
        <f t="shared" si="310"/>
        <v>0</v>
      </c>
      <c r="O108" s="3">
        <f t="shared" si="310"/>
        <v>0</v>
      </c>
      <c r="P108" s="3">
        <f t="shared" si="310"/>
        <v>0</v>
      </c>
      <c r="Q108" s="3">
        <f t="shared" si="310"/>
        <v>0</v>
      </c>
      <c r="R108" s="3">
        <f t="shared" si="310"/>
        <v>0</v>
      </c>
      <c r="S108" s="3">
        <f t="shared" si="310"/>
        <v>0</v>
      </c>
      <c r="T108" s="3">
        <f t="shared" si="310"/>
        <v>0</v>
      </c>
      <c r="U108" s="3">
        <f t="shared" si="310"/>
        <v>0</v>
      </c>
      <c r="V108" s="3">
        <f t="shared" si="310"/>
        <v>0</v>
      </c>
      <c r="W108" s="3">
        <f t="shared" si="310"/>
        <v>0</v>
      </c>
      <c r="X108" s="3">
        <f t="shared" si="310"/>
        <v>0</v>
      </c>
      <c r="Y108" s="3">
        <f t="shared" si="310"/>
        <v>0</v>
      </c>
      <c r="Z108" s="3">
        <f t="shared" si="310"/>
        <v>0</v>
      </c>
      <c r="AA108" s="3">
        <f t="shared" si="310"/>
        <v>0</v>
      </c>
      <c r="AB108" s="3">
        <f t="shared" si="310"/>
        <v>0</v>
      </c>
      <c r="AC108" s="3">
        <f t="shared" si="310"/>
        <v>0</v>
      </c>
      <c r="AD108" s="3">
        <f t="shared" si="310"/>
        <v>0</v>
      </c>
      <c r="AE108" s="3">
        <f t="shared" si="310"/>
        <v>0</v>
      </c>
      <c r="AF108" s="3">
        <f t="shared" si="310"/>
        <v>0</v>
      </c>
      <c r="AG108" s="3">
        <f t="shared" si="310"/>
        <v>0</v>
      </c>
      <c r="AH108" s="3">
        <f t="shared" si="310"/>
        <v>2.0245826666666669</v>
      </c>
      <c r="AI108" s="3">
        <f t="shared" si="310"/>
        <v>4.0491653333333337</v>
      </c>
      <c r="AJ108" s="16">
        <f t="shared" si="310"/>
        <v>6.0737480000000001</v>
      </c>
      <c r="AK108" s="16">
        <f t="shared" si="310"/>
        <v>8.0983306666666675</v>
      </c>
      <c r="AL108" s="16">
        <f t="shared" si="310"/>
        <v>10.122913333333335</v>
      </c>
      <c r="AM108" s="16">
        <f t="shared" si="310"/>
        <v>12.147496000000002</v>
      </c>
      <c r="AN108" s="16">
        <f t="shared" si="310"/>
        <v>14.172078666666669</v>
      </c>
      <c r="AO108" s="16">
        <f t="shared" si="310"/>
        <v>16.196661333333335</v>
      </c>
      <c r="AP108" s="16">
        <f t="shared" si="310"/>
        <v>18.221244000000002</v>
      </c>
      <c r="AQ108" s="16">
        <f t="shared" si="310"/>
        <v>20.24582666666667</v>
      </c>
      <c r="AR108" s="16">
        <f t="shared" ref="AR108:BS108" si="311">+AQ108+AR87</f>
        <v>22.270409333333337</v>
      </c>
      <c r="AS108" s="16">
        <f t="shared" si="311"/>
        <v>24.294992000000004</v>
      </c>
      <c r="AT108" s="16">
        <f t="shared" si="311"/>
        <v>26.319574666666671</v>
      </c>
      <c r="AU108" s="16">
        <f t="shared" si="311"/>
        <v>28.344157333333339</v>
      </c>
      <c r="AV108" s="16">
        <f t="shared" si="311"/>
        <v>30.368740000000006</v>
      </c>
      <c r="AW108" s="16">
        <f t="shared" si="311"/>
        <v>32.39332266666667</v>
      </c>
      <c r="AX108" s="16">
        <f t="shared" si="311"/>
        <v>34.417905333333337</v>
      </c>
      <c r="AY108" s="16">
        <f t="shared" si="311"/>
        <v>36.442488000000004</v>
      </c>
      <c r="AZ108" s="16">
        <f t="shared" si="311"/>
        <v>38.467070666666672</v>
      </c>
      <c r="BA108" s="16">
        <f t="shared" si="311"/>
        <v>40.491653333333339</v>
      </c>
      <c r="BB108" s="16">
        <f t="shared" si="311"/>
        <v>42.516236000000006</v>
      </c>
      <c r="BC108" s="16">
        <f t="shared" si="311"/>
        <v>44.540818666666674</v>
      </c>
      <c r="BD108" s="16">
        <f t="shared" si="311"/>
        <v>46.565401333333341</v>
      </c>
      <c r="BE108" s="16">
        <f t="shared" si="311"/>
        <v>48.589984000000008</v>
      </c>
      <c r="BF108" s="16">
        <f t="shared" si="311"/>
        <v>50.614566666666676</v>
      </c>
      <c r="BG108" s="16">
        <f t="shared" si="311"/>
        <v>52.639149333333343</v>
      </c>
      <c r="BH108" s="16">
        <f t="shared" si="311"/>
        <v>54.66373200000001</v>
      </c>
      <c r="BI108" s="16">
        <f t="shared" si="311"/>
        <v>56.688314666666678</v>
      </c>
      <c r="BJ108" s="16">
        <f t="shared" si="311"/>
        <v>58.712897333333345</v>
      </c>
      <c r="BK108" s="16">
        <f t="shared" si="311"/>
        <v>60.737480000000012</v>
      </c>
      <c r="BL108" s="16">
        <f t="shared" si="311"/>
        <v>62.762062666666679</v>
      </c>
      <c r="BM108" s="16">
        <f t="shared" si="311"/>
        <v>64.78664533333334</v>
      </c>
      <c r="BN108" s="16">
        <f t="shared" si="311"/>
        <v>66.811228</v>
      </c>
      <c r="BO108" s="16">
        <f t="shared" si="311"/>
        <v>68.83581066666666</v>
      </c>
      <c r="BP108" s="16">
        <f t="shared" si="311"/>
        <v>70.86039333333332</v>
      </c>
      <c r="BQ108" s="16">
        <f t="shared" si="311"/>
        <v>72.88497599999998</v>
      </c>
      <c r="BR108" s="16">
        <f t="shared" si="311"/>
        <v>74.909558666666641</v>
      </c>
      <c r="BS108" s="16">
        <f t="shared" si="311"/>
        <v>76.934141333333301</v>
      </c>
    </row>
    <row r="109" spans="1:71" customFormat="1" x14ac:dyDescent="0.35">
      <c r="A109" t="str">
        <f t="shared" ref="A109:I109" si="312">+A88</f>
        <v>Standard Close</v>
      </c>
      <c r="B109" t="str">
        <f t="shared" si="312"/>
        <v>A2898012</v>
      </c>
      <c r="C109" t="str">
        <f t="shared" si="312"/>
        <v>Base Rates</v>
      </c>
      <c r="D109" t="str">
        <f t="shared" si="312"/>
        <v/>
      </c>
      <c r="E109" t="str">
        <f t="shared" si="312"/>
        <v>T</v>
      </c>
      <c r="F109" t="str">
        <f t="shared" si="312"/>
        <v>NEW-08126</v>
      </c>
      <c r="G109" t="str">
        <f t="shared" si="312"/>
        <v>open</v>
      </c>
      <c r="H109" t="str">
        <f t="shared" si="312"/>
        <v>Electric Transmission Plant</v>
      </c>
      <c r="I109" t="str">
        <f t="shared" si="312"/>
        <v>Transmission Lines</v>
      </c>
      <c r="J109" s="101">
        <f t="shared" si="294"/>
        <v>202510</v>
      </c>
      <c r="K109" s="103">
        <v>0</v>
      </c>
      <c r="L109" s="3">
        <f t="shared" ref="L109:AQ109" si="313">+K109+L88</f>
        <v>0</v>
      </c>
      <c r="M109" s="3">
        <f t="shared" si="313"/>
        <v>0</v>
      </c>
      <c r="N109" s="3">
        <f t="shared" si="313"/>
        <v>0</v>
      </c>
      <c r="O109" s="3">
        <f t="shared" si="313"/>
        <v>0</v>
      </c>
      <c r="P109" s="3">
        <f t="shared" si="313"/>
        <v>0</v>
      </c>
      <c r="Q109" s="3">
        <f t="shared" si="313"/>
        <v>0</v>
      </c>
      <c r="R109" s="3">
        <f t="shared" si="313"/>
        <v>0</v>
      </c>
      <c r="S109" s="3">
        <f t="shared" si="313"/>
        <v>0</v>
      </c>
      <c r="T109" s="3">
        <f t="shared" si="313"/>
        <v>0</v>
      </c>
      <c r="U109" s="3">
        <f t="shared" si="313"/>
        <v>0</v>
      </c>
      <c r="V109" s="3">
        <f t="shared" si="313"/>
        <v>0</v>
      </c>
      <c r="W109" s="3">
        <f t="shared" si="313"/>
        <v>0</v>
      </c>
      <c r="X109" s="3">
        <f t="shared" si="313"/>
        <v>0</v>
      </c>
      <c r="Y109" s="3">
        <f t="shared" si="313"/>
        <v>0</v>
      </c>
      <c r="Z109" s="3">
        <f t="shared" si="313"/>
        <v>0</v>
      </c>
      <c r="AA109" s="3">
        <f t="shared" si="313"/>
        <v>0</v>
      </c>
      <c r="AB109" s="3">
        <f t="shared" si="313"/>
        <v>0</v>
      </c>
      <c r="AC109" s="3">
        <f t="shared" si="313"/>
        <v>0</v>
      </c>
      <c r="AD109" s="3">
        <f t="shared" si="313"/>
        <v>0</v>
      </c>
      <c r="AE109" s="3">
        <f t="shared" si="313"/>
        <v>0</v>
      </c>
      <c r="AF109" s="3">
        <f t="shared" si="313"/>
        <v>0</v>
      </c>
      <c r="AG109" s="3">
        <f t="shared" si="313"/>
        <v>0</v>
      </c>
      <c r="AH109" s="3">
        <f t="shared" si="313"/>
        <v>1.36827075</v>
      </c>
      <c r="AI109" s="3">
        <f t="shared" si="313"/>
        <v>2.7365415</v>
      </c>
      <c r="AJ109" s="16">
        <f t="shared" si="313"/>
        <v>4.1048122500000002</v>
      </c>
      <c r="AK109" s="16">
        <f t="shared" si="313"/>
        <v>5.4730829999999999</v>
      </c>
      <c r="AL109" s="16">
        <f t="shared" si="313"/>
        <v>6.8413537499999997</v>
      </c>
      <c r="AM109" s="16">
        <f t="shared" si="313"/>
        <v>8.2096245000000003</v>
      </c>
      <c r="AN109" s="16">
        <f t="shared" si="313"/>
        <v>9.577895250000001</v>
      </c>
      <c r="AO109" s="16">
        <f t="shared" si="313"/>
        <v>10.946166000000002</v>
      </c>
      <c r="AP109" s="16">
        <f t="shared" si="313"/>
        <v>12.314436750000002</v>
      </c>
      <c r="AQ109" s="16">
        <f t="shared" si="313"/>
        <v>13.682707500000003</v>
      </c>
      <c r="AR109" s="16">
        <f t="shared" ref="AR109:BS109" si="314">+AQ109+AR88</f>
        <v>15.050978250000004</v>
      </c>
      <c r="AS109" s="16">
        <f t="shared" si="314"/>
        <v>16.419249000000004</v>
      </c>
      <c r="AT109" s="16">
        <f t="shared" si="314"/>
        <v>17.787519750000005</v>
      </c>
      <c r="AU109" s="16">
        <f t="shared" si="314"/>
        <v>19.155790500000005</v>
      </c>
      <c r="AV109" s="16">
        <f t="shared" si="314"/>
        <v>20.524061250000006</v>
      </c>
      <c r="AW109" s="16">
        <f t="shared" si="314"/>
        <v>21.892332000000007</v>
      </c>
      <c r="AX109" s="16">
        <f t="shared" si="314"/>
        <v>23.260602750000007</v>
      </c>
      <c r="AY109" s="16">
        <f t="shared" si="314"/>
        <v>24.628873500000008</v>
      </c>
      <c r="AZ109" s="16">
        <f t="shared" si="314"/>
        <v>25.997144250000009</v>
      </c>
      <c r="BA109" s="16">
        <f t="shared" si="314"/>
        <v>27.365415000000009</v>
      </c>
      <c r="BB109" s="16">
        <f t="shared" si="314"/>
        <v>28.73368575000001</v>
      </c>
      <c r="BC109" s="16">
        <f t="shared" si="314"/>
        <v>30.101956500000011</v>
      </c>
      <c r="BD109" s="16">
        <f t="shared" si="314"/>
        <v>31.470227250000011</v>
      </c>
      <c r="BE109" s="16">
        <f t="shared" si="314"/>
        <v>32.838498000000008</v>
      </c>
      <c r="BF109" s="16">
        <f t="shared" si="314"/>
        <v>34.206768750000009</v>
      </c>
      <c r="BG109" s="16">
        <f t="shared" si="314"/>
        <v>35.57503950000001</v>
      </c>
      <c r="BH109" s="16">
        <f t="shared" si="314"/>
        <v>36.94331025000001</v>
      </c>
      <c r="BI109" s="16">
        <f t="shared" si="314"/>
        <v>38.311581000000011</v>
      </c>
      <c r="BJ109" s="16">
        <f t="shared" si="314"/>
        <v>39.679851750000012</v>
      </c>
      <c r="BK109" s="16">
        <f t="shared" si="314"/>
        <v>41.048122500000012</v>
      </c>
      <c r="BL109" s="16">
        <f t="shared" si="314"/>
        <v>42.416393250000013</v>
      </c>
      <c r="BM109" s="16">
        <f t="shared" si="314"/>
        <v>43.784664000000014</v>
      </c>
      <c r="BN109" s="16">
        <f t="shared" si="314"/>
        <v>45.152934750000014</v>
      </c>
      <c r="BO109" s="16">
        <f t="shared" si="314"/>
        <v>46.521205500000015</v>
      </c>
      <c r="BP109" s="16">
        <f t="shared" si="314"/>
        <v>47.889476250000016</v>
      </c>
      <c r="BQ109" s="16">
        <f t="shared" si="314"/>
        <v>49.257747000000016</v>
      </c>
      <c r="BR109" s="16">
        <f t="shared" si="314"/>
        <v>50.626017750000017</v>
      </c>
      <c r="BS109" s="16">
        <f t="shared" si="314"/>
        <v>51.994288500000017</v>
      </c>
    </row>
    <row r="110" spans="1:71" x14ac:dyDescent="0.35">
      <c r="A110" s="51" t="str">
        <f t="shared" ref="A110:I110" si="315">+A89</f>
        <v>Standard Close</v>
      </c>
      <c r="B110" s="51" t="str">
        <f t="shared" si="315"/>
        <v>A2898013</v>
      </c>
      <c r="C110" s="51" t="str">
        <f t="shared" si="315"/>
        <v>Base Rates</v>
      </c>
      <c r="D110" s="51" t="str">
        <f t="shared" si="315"/>
        <v/>
      </c>
      <c r="E110" s="51" t="str">
        <f t="shared" si="315"/>
        <v>T</v>
      </c>
      <c r="F110" s="51" t="str">
        <f t="shared" si="315"/>
        <v>NEW-08126</v>
      </c>
      <c r="G110" s="51" t="str">
        <f t="shared" si="315"/>
        <v>open</v>
      </c>
      <c r="H110" s="51" t="str">
        <f t="shared" si="315"/>
        <v>Electric Transmission Plant</v>
      </c>
      <c r="I110" s="51" t="str">
        <f t="shared" si="315"/>
        <v>Transmission Lines</v>
      </c>
      <c r="J110" s="104">
        <f t="shared" si="294"/>
        <v>202510</v>
      </c>
      <c r="K110" s="103">
        <v>0</v>
      </c>
      <c r="L110" s="16">
        <f t="shared" ref="L110:AQ110" si="316">+K110+L89</f>
        <v>0</v>
      </c>
      <c r="M110" s="16">
        <f t="shared" si="316"/>
        <v>0</v>
      </c>
      <c r="N110" s="16">
        <f t="shared" si="316"/>
        <v>0</v>
      </c>
      <c r="O110" s="16">
        <f t="shared" si="316"/>
        <v>0</v>
      </c>
      <c r="P110" s="16">
        <f t="shared" si="316"/>
        <v>0</v>
      </c>
      <c r="Q110" s="16">
        <f t="shared" si="316"/>
        <v>0</v>
      </c>
      <c r="R110" s="16">
        <f t="shared" si="316"/>
        <v>0</v>
      </c>
      <c r="S110" s="16">
        <f t="shared" si="316"/>
        <v>0</v>
      </c>
      <c r="T110" s="16">
        <f t="shared" si="316"/>
        <v>0</v>
      </c>
      <c r="U110" s="16">
        <f t="shared" si="316"/>
        <v>0</v>
      </c>
      <c r="V110" s="16">
        <f t="shared" si="316"/>
        <v>0</v>
      </c>
      <c r="W110" s="16">
        <f t="shared" si="316"/>
        <v>0</v>
      </c>
      <c r="X110" s="16">
        <f t="shared" si="316"/>
        <v>0</v>
      </c>
      <c r="Y110" s="16">
        <f t="shared" si="316"/>
        <v>0</v>
      </c>
      <c r="Z110" s="16">
        <f t="shared" si="316"/>
        <v>0</v>
      </c>
      <c r="AA110" s="16">
        <f t="shared" si="316"/>
        <v>0</v>
      </c>
      <c r="AB110" s="16">
        <f t="shared" si="316"/>
        <v>0</v>
      </c>
      <c r="AC110" s="16">
        <f t="shared" si="316"/>
        <v>0</v>
      </c>
      <c r="AD110" s="16">
        <f t="shared" si="316"/>
        <v>0</v>
      </c>
      <c r="AE110" s="16">
        <f t="shared" si="316"/>
        <v>0</v>
      </c>
      <c r="AF110" s="16">
        <f t="shared" si="316"/>
        <v>0</v>
      </c>
      <c r="AG110" s="16">
        <f t="shared" si="316"/>
        <v>0</v>
      </c>
      <c r="AH110" s="16">
        <f t="shared" si="316"/>
        <v>1.36827075</v>
      </c>
      <c r="AI110" s="16">
        <f t="shared" si="316"/>
        <v>2.7365415</v>
      </c>
      <c r="AJ110" s="16">
        <f t="shared" si="316"/>
        <v>4.1048122500000002</v>
      </c>
      <c r="AK110" s="16">
        <f t="shared" si="316"/>
        <v>5.4730829999999999</v>
      </c>
      <c r="AL110" s="16">
        <f t="shared" si="316"/>
        <v>6.8413537499999997</v>
      </c>
      <c r="AM110" s="16">
        <f t="shared" si="316"/>
        <v>8.2096245000000003</v>
      </c>
      <c r="AN110" s="16">
        <f t="shared" si="316"/>
        <v>9.577895250000001</v>
      </c>
      <c r="AO110" s="16">
        <f t="shared" si="316"/>
        <v>10.946166000000002</v>
      </c>
      <c r="AP110" s="16">
        <f t="shared" si="316"/>
        <v>12.314436750000002</v>
      </c>
      <c r="AQ110" s="16">
        <f t="shared" si="316"/>
        <v>13.682707500000003</v>
      </c>
      <c r="AR110" s="16">
        <f t="shared" ref="AR110:BS110" si="317">+AQ110+AR89</f>
        <v>15.050978250000004</v>
      </c>
      <c r="AS110" s="16">
        <f t="shared" si="317"/>
        <v>16.419249000000004</v>
      </c>
      <c r="AT110" s="16">
        <f t="shared" si="317"/>
        <v>17.787519750000005</v>
      </c>
      <c r="AU110" s="16">
        <f t="shared" si="317"/>
        <v>19.155790500000005</v>
      </c>
      <c r="AV110" s="16">
        <f t="shared" si="317"/>
        <v>20.524061250000006</v>
      </c>
      <c r="AW110" s="16">
        <f t="shared" si="317"/>
        <v>21.892332000000007</v>
      </c>
      <c r="AX110" s="16">
        <f t="shared" si="317"/>
        <v>23.260602750000007</v>
      </c>
      <c r="AY110" s="16">
        <f t="shared" si="317"/>
        <v>24.628873500000008</v>
      </c>
      <c r="AZ110" s="16">
        <f t="shared" si="317"/>
        <v>25.997144250000009</v>
      </c>
      <c r="BA110" s="16">
        <f t="shared" si="317"/>
        <v>27.365415000000009</v>
      </c>
      <c r="BB110" s="16">
        <f t="shared" si="317"/>
        <v>28.73368575000001</v>
      </c>
      <c r="BC110" s="16">
        <f t="shared" si="317"/>
        <v>30.101956500000011</v>
      </c>
      <c r="BD110" s="16">
        <f t="shared" si="317"/>
        <v>31.470227250000011</v>
      </c>
      <c r="BE110" s="16">
        <f t="shared" si="317"/>
        <v>32.838498000000008</v>
      </c>
      <c r="BF110" s="16">
        <f t="shared" si="317"/>
        <v>34.206768750000009</v>
      </c>
      <c r="BG110" s="16">
        <f t="shared" si="317"/>
        <v>35.57503950000001</v>
      </c>
      <c r="BH110" s="16">
        <f t="shared" si="317"/>
        <v>36.94331025000001</v>
      </c>
      <c r="BI110" s="16">
        <f t="shared" si="317"/>
        <v>38.311581000000011</v>
      </c>
      <c r="BJ110" s="16">
        <f t="shared" si="317"/>
        <v>39.679851750000012</v>
      </c>
      <c r="BK110" s="16">
        <f t="shared" si="317"/>
        <v>41.048122500000012</v>
      </c>
      <c r="BL110" s="16">
        <f t="shared" si="317"/>
        <v>42.416393250000013</v>
      </c>
      <c r="BM110" s="16">
        <f t="shared" si="317"/>
        <v>43.784664000000014</v>
      </c>
      <c r="BN110" s="16">
        <f t="shared" si="317"/>
        <v>45.152934750000014</v>
      </c>
      <c r="BO110" s="16">
        <f t="shared" si="317"/>
        <v>46.521205500000015</v>
      </c>
      <c r="BP110" s="16">
        <f t="shared" si="317"/>
        <v>47.889476250000016</v>
      </c>
      <c r="BQ110" s="16">
        <f t="shared" si="317"/>
        <v>49.257747000000016</v>
      </c>
      <c r="BR110" s="16">
        <f t="shared" si="317"/>
        <v>50.626017750000017</v>
      </c>
      <c r="BS110" s="16">
        <f t="shared" si="317"/>
        <v>51.994288500000017</v>
      </c>
    </row>
    <row r="111" spans="1:71" x14ac:dyDescent="0.35">
      <c r="A111" s="51" t="str">
        <f t="shared" ref="A111:I111" si="318">+A90</f>
        <v>Standard Close</v>
      </c>
      <c r="B111" s="51" t="str">
        <f t="shared" si="318"/>
        <v>A2898014</v>
      </c>
      <c r="C111" s="51" t="str">
        <f t="shared" si="318"/>
        <v>Base Rates</v>
      </c>
      <c r="D111" s="51" t="str">
        <f t="shared" si="318"/>
        <v/>
      </c>
      <c r="E111" s="51" t="str">
        <f t="shared" si="318"/>
        <v>T</v>
      </c>
      <c r="F111" s="51" t="str">
        <f t="shared" si="318"/>
        <v>NEW-08126</v>
      </c>
      <c r="G111" s="51" t="str">
        <f t="shared" si="318"/>
        <v>open</v>
      </c>
      <c r="H111" s="51" t="str">
        <f t="shared" si="318"/>
        <v>Electric Transmission Plant</v>
      </c>
      <c r="I111" s="51" t="str">
        <f t="shared" si="318"/>
        <v>Transmission Lines</v>
      </c>
      <c r="J111" s="104">
        <f t="shared" si="294"/>
        <v>202404</v>
      </c>
      <c r="K111" s="103">
        <v>0</v>
      </c>
      <c r="L111" s="16">
        <f t="shared" ref="L111:AQ111" si="319">+K111+L90</f>
        <v>0</v>
      </c>
      <c r="M111" s="16">
        <f t="shared" si="319"/>
        <v>0</v>
      </c>
      <c r="N111" s="16">
        <f t="shared" si="319"/>
        <v>0</v>
      </c>
      <c r="O111" s="16">
        <f t="shared" si="319"/>
        <v>0</v>
      </c>
      <c r="P111" s="16">
        <f t="shared" si="319"/>
        <v>1.2603933333333333</v>
      </c>
      <c r="Q111" s="16">
        <f t="shared" si="319"/>
        <v>2.5207866666666665</v>
      </c>
      <c r="R111" s="16">
        <f t="shared" si="319"/>
        <v>3.78118</v>
      </c>
      <c r="S111" s="16">
        <f t="shared" si="319"/>
        <v>5.041573333333333</v>
      </c>
      <c r="T111" s="16">
        <f t="shared" si="319"/>
        <v>6.3019666666666661</v>
      </c>
      <c r="U111" s="16">
        <f t="shared" si="319"/>
        <v>7.5623599999999991</v>
      </c>
      <c r="V111" s="16">
        <f t="shared" si="319"/>
        <v>8.822753333333333</v>
      </c>
      <c r="W111" s="16">
        <f t="shared" si="319"/>
        <v>10.083146666666666</v>
      </c>
      <c r="X111" s="16">
        <f t="shared" si="319"/>
        <v>11.348387666666666</v>
      </c>
      <c r="Y111" s="16">
        <f t="shared" si="319"/>
        <v>12.613628666666665</v>
      </c>
      <c r="Z111" s="16">
        <f t="shared" si="319"/>
        <v>13.878869666666665</v>
      </c>
      <c r="AA111" s="16">
        <f t="shared" si="319"/>
        <v>15.144110666666664</v>
      </c>
      <c r="AB111" s="16">
        <f t="shared" si="319"/>
        <v>16.409351666666666</v>
      </c>
      <c r="AC111" s="16">
        <f t="shared" si="319"/>
        <v>17.674592666666666</v>
      </c>
      <c r="AD111" s="16">
        <f t="shared" si="319"/>
        <v>18.939833666666665</v>
      </c>
      <c r="AE111" s="16">
        <f t="shared" si="319"/>
        <v>20.205074666666665</v>
      </c>
      <c r="AF111" s="16">
        <f t="shared" si="319"/>
        <v>21.470315666666664</v>
      </c>
      <c r="AG111" s="16">
        <f t="shared" si="319"/>
        <v>22.735556666666664</v>
      </c>
      <c r="AH111" s="16">
        <f t="shared" si="319"/>
        <v>24.000797666666664</v>
      </c>
      <c r="AI111" s="16">
        <f t="shared" si="319"/>
        <v>25.266038666666663</v>
      </c>
      <c r="AJ111" s="16">
        <f t="shared" si="319"/>
        <v>26.531279666666663</v>
      </c>
      <c r="AK111" s="16">
        <f t="shared" si="319"/>
        <v>27.796520666666662</v>
      </c>
      <c r="AL111" s="16">
        <f t="shared" si="319"/>
        <v>29.061761666666662</v>
      </c>
      <c r="AM111" s="16">
        <f t="shared" si="319"/>
        <v>30.327002666666662</v>
      </c>
      <c r="AN111" s="16">
        <f t="shared" si="319"/>
        <v>31.592243666666661</v>
      </c>
      <c r="AO111" s="16">
        <f t="shared" si="319"/>
        <v>32.857484666666664</v>
      </c>
      <c r="AP111" s="16">
        <f t="shared" si="319"/>
        <v>34.122725666666668</v>
      </c>
      <c r="AQ111" s="16">
        <f t="shared" si="319"/>
        <v>35.387966666666671</v>
      </c>
      <c r="AR111" s="16">
        <f t="shared" ref="AR111:BS111" si="320">+AQ111+AR90</f>
        <v>36.653207666666674</v>
      </c>
      <c r="AS111" s="16">
        <f t="shared" si="320"/>
        <v>37.918448666666677</v>
      </c>
      <c r="AT111" s="16">
        <f t="shared" si="320"/>
        <v>39.18368966666668</v>
      </c>
      <c r="AU111" s="16">
        <f t="shared" si="320"/>
        <v>40.448930666666683</v>
      </c>
      <c r="AV111" s="16">
        <f t="shared" si="320"/>
        <v>41.714171666666687</v>
      </c>
      <c r="AW111" s="16">
        <f t="shared" si="320"/>
        <v>42.97941266666669</v>
      </c>
      <c r="AX111" s="16">
        <f t="shared" si="320"/>
        <v>44.244653666666693</v>
      </c>
      <c r="AY111" s="16">
        <f t="shared" si="320"/>
        <v>45.509894666666696</v>
      </c>
      <c r="AZ111" s="16">
        <f t="shared" si="320"/>
        <v>46.775135666666699</v>
      </c>
      <c r="BA111" s="16">
        <f t="shared" si="320"/>
        <v>48.040376666666702</v>
      </c>
      <c r="BB111" s="16">
        <f t="shared" si="320"/>
        <v>49.305617666666706</v>
      </c>
      <c r="BC111" s="16">
        <f t="shared" si="320"/>
        <v>50.570858666666709</v>
      </c>
      <c r="BD111" s="16">
        <f t="shared" si="320"/>
        <v>51.836099666666712</v>
      </c>
      <c r="BE111" s="16">
        <f t="shared" si="320"/>
        <v>53.101340666666715</v>
      </c>
      <c r="BF111" s="16">
        <f t="shared" si="320"/>
        <v>54.366581666666718</v>
      </c>
      <c r="BG111" s="16">
        <f t="shared" si="320"/>
        <v>55.631822666666721</v>
      </c>
      <c r="BH111" s="16">
        <f t="shared" si="320"/>
        <v>56.897063666666725</v>
      </c>
      <c r="BI111" s="16">
        <f t="shared" si="320"/>
        <v>58.162304666666728</v>
      </c>
      <c r="BJ111" s="16">
        <f t="shared" si="320"/>
        <v>59.427545666666731</v>
      </c>
      <c r="BK111" s="16">
        <f t="shared" si="320"/>
        <v>60.692786666666734</v>
      </c>
      <c r="BL111" s="16">
        <f t="shared" si="320"/>
        <v>61.958027666666737</v>
      </c>
      <c r="BM111" s="16">
        <f t="shared" si="320"/>
        <v>63.223268666666741</v>
      </c>
      <c r="BN111" s="16">
        <f t="shared" si="320"/>
        <v>64.488509666666744</v>
      </c>
      <c r="BO111" s="16">
        <f t="shared" si="320"/>
        <v>65.753750666666747</v>
      </c>
      <c r="BP111" s="16">
        <f t="shared" si="320"/>
        <v>67.01899166666675</v>
      </c>
      <c r="BQ111" s="16">
        <f t="shared" si="320"/>
        <v>68.284232666666753</v>
      </c>
      <c r="BR111" s="16">
        <f t="shared" si="320"/>
        <v>69.549473666666756</v>
      </c>
      <c r="BS111" s="16">
        <f t="shared" si="320"/>
        <v>70.81471466666676</v>
      </c>
    </row>
    <row r="112" spans="1:71" customFormat="1" x14ac:dyDescent="0.35">
      <c r="A112" t="str">
        <f t="shared" ref="A112:I112" si="321">+A91</f>
        <v>Standard Close</v>
      </c>
      <c r="B112" t="str">
        <f t="shared" si="321"/>
        <v>NEW-08126.3</v>
      </c>
      <c r="C112" t="str">
        <f t="shared" si="321"/>
        <v>Base Rates</v>
      </c>
      <c r="D112" t="str">
        <f t="shared" si="321"/>
        <v>ED-Transmission-Line-230 kV</v>
      </c>
      <c r="E112" t="str">
        <f t="shared" si="321"/>
        <v>T</v>
      </c>
      <c r="F112" t="str">
        <f t="shared" si="321"/>
        <v>NEW-08126</v>
      </c>
      <c r="G112" t="str">
        <f t="shared" si="321"/>
        <v>open</v>
      </c>
      <c r="H112" t="str">
        <f t="shared" si="321"/>
        <v>Electric Transmission Plant</v>
      </c>
      <c r="I112" t="str">
        <f t="shared" si="321"/>
        <v>Transmission Lines</v>
      </c>
      <c r="J112" s="101">
        <f t="shared" si="294"/>
        <v>202512</v>
      </c>
      <c r="K112" s="103">
        <v>0</v>
      </c>
      <c r="L112" s="3">
        <f t="shared" ref="L112:AQ112" si="322">+K112+L91</f>
        <v>0</v>
      </c>
      <c r="M112" s="3">
        <f t="shared" si="322"/>
        <v>0</v>
      </c>
      <c r="N112" s="3">
        <f t="shared" si="322"/>
        <v>0</v>
      </c>
      <c r="O112" s="3">
        <f t="shared" si="322"/>
        <v>0</v>
      </c>
      <c r="P112" s="3">
        <f t="shared" si="322"/>
        <v>0</v>
      </c>
      <c r="Q112" s="3">
        <f t="shared" si="322"/>
        <v>0</v>
      </c>
      <c r="R112" s="3">
        <f t="shared" si="322"/>
        <v>0</v>
      </c>
      <c r="S112" s="3">
        <f t="shared" si="322"/>
        <v>0</v>
      </c>
      <c r="T112" s="3">
        <f t="shared" si="322"/>
        <v>0</v>
      </c>
      <c r="U112" s="3">
        <f t="shared" si="322"/>
        <v>0</v>
      </c>
      <c r="V112" s="3">
        <f t="shared" si="322"/>
        <v>0</v>
      </c>
      <c r="W112" s="3">
        <f t="shared" si="322"/>
        <v>0</v>
      </c>
      <c r="X112" s="3">
        <f t="shared" si="322"/>
        <v>0</v>
      </c>
      <c r="Y112" s="3">
        <f t="shared" si="322"/>
        <v>0</v>
      </c>
      <c r="Z112" s="3">
        <f t="shared" si="322"/>
        <v>0</v>
      </c>
      <c r="AA112" s="3">
        <f t="shared" si="322"/>
        <v>0</v>
      </c>
      <c r="AB112" s="3">
        <f t="shared" si="322"/>
        <v>0</v>
      </c>
      <c r="AC112" s="3">
        <f t="shared" si="322"/>
        <v>0</v>
      </c>
      <c r="AD112" s="3">
        <f t="shared" si="322"/>
        <v>0</v>
      </c>
      <c r="AE112" s="3">
        <f t="shared" si="322"/>
        <v>0</v>
      </c>
      <c r="AF112" s="3">
        <f t="shared" si="322"/>
        <v>0</v>
      </c>
      <c r="AG112" s="3">
        <f t="shared" si="322"/>
        <v>0</v>
      </c>
      <c r="AH112" s="3">
        <f t="shared" si="322"/>
        <v>0</v>
      </c>
      <c r="AI112" s="3">
        <f t="shared" si="322"/>
        <v>0</v>
      </c>
      <c r="AJ112" s="16">
        <f t="shared" si="322"/>
        <v>50588.04557775001</v>
      </c>
      <c r="AK112" s="16">
        <f t="shared" si="322"/>
        <v>101176.09115550002</v>
      </c>
      <c r="AL112" s="16">
        <f t="shared" si="322"/>
        <v>151764.13673325002</v>
      </c>
      <c r="AM112" s="16">
        <f t="shared" si="322"/>
        <v>202352.18231100004</v>
      </c>
      <c r="AN112" s="16">
        <f t="shared" si="322"/>
        <v>252940.22788875006</v>
      </c>
      <c r="AO112" s="16">
        <f t="shared" si="322"/>
        <v>303528.27346650005</v>
      </c>
      <c r="AP112" s="16">
        <f t="shared" si="322"/>
        <v>354116.31904425006</v>
      </c>
      <c r="AQ112" s="16">
        <f t="shared" si="322"/>
        <v>404704.36462200008</v>
      </c>
      <c r="AR112" s="16">
        <f t="shared" ref="AR112:BS112" si="323">+AQ112+AR91</f>
        <v>455292.4101997501</v>
      </c>
      <c r="AS112" s="16">
        <f t="shared" si="323"/>
        <v>505880.45577750012</v>
      </c>
      <c r="AT112" s="16">
        <f t="shared" si="323"/>
        <v>556468.50135525013</v>
      </c>
      <c r="AU112" s="16">
        <f t="shared" si="323"/>
        <v>607056.54693300009</v>
      </c>
      <c r="AV112" s="16">
        <f t="shared" si="323"/>
        <v>657644.59251075005</v>
      </c>
      <c r="AW112" s="16">
        <f t="shared" si="323"/>
        <v>708232.63808850001</v>
      </c>
      <c r="AX112" s="16">
        <f t="shared" si="323"/>
        <v>758820.68366624997</v>
      </c>
      <c r="AY112" s="16">
        <f t="shared" si="323"/>
        <v>809408.72924399993</v>
      </c>
      <c r="AZ112" s="16">
        <f t="shared" si="323"/>
        <v>859996.77482174989</v>
      </c>
      <c r="BA112" s="16">
        <f t="shared" si="323"/>
        <v>910584.82039949985</v>
      </c>
      <c r="BB112" s="16">
        <f t="shared" si="323"/>
        <v>961172.86597724981</v>
      </c>
      <c r="BC112" s="16">
        <f t="shared" si="323"/>
        <v>1011760.9115549998</v>
      </c>
      <c r="BD112" s="16">
        <f t="shared" si="323"/>
        <v>1062348.9571327497</v>
      </c>
      <c r="BE112" s="16">
        <f t="shared" si="323"/>
        <v>1112937.0027104998</v>
      </c>
      <c r="BF112" s="16">
        <f t="shared" si="323"/>
        <v>1163525.0482882499</v>
      </c>
      <c r="BG112" s="16">
        <f t="shared" si="323"/>
        <v>1214113.093866</v>
      </c>
      <c r="BH112" s="16">
        <f t="shared" si="323"/>
        <v>1264701.13944375</v>
      </c>
      <c r="BI112" s="16">
        <f t="shared" si="323"/>
        <v>1315289.1850215001</v>
      </c>
      <c r="BJ112" s="16">
        <f t="shared" si="323"/>
        <v>1365877.2305992502</v>
      </c>
      <c r="BK112" s="16">
        <f t="shared" si="323"/>
        <v>1416465.2761770003</v>
      </c>
      <c r="BL112" s="16">
        <f t="shared" si="323"/>
        <v>1467053.3217547503</v>
      </c>
      <c r="BM112" s="16">
        <f t="shared" si="323"/>
        <v>1517641.3673325004</v>
      </c>
      <c r="BN112" s="16">
        <f t="shared" si="323"/>
        <v>1568229.4129102505</v>
      </c>
      <c r="BO112" s="16">
        <f t="shared" si="323"/>
        <v>1618817.4584880006</v>
      </c>
      <c r="BP112" s="16">
        <f t="shared" si="323"/>
        <v>1669405.5040657506</v>
      </c>
      <c r="BQ112" s="16">
        <f t="shared" si="323"/>
        <v>1719993.5496435007</v>
      </c>
      <c r="BR112" s="16">
        <f t="shared" si="323"/>
        <v>1770581.5952212508</v>
      </c>
      <c r="BS112" s="16">
        <f t="shared" si="323"/>
        <v>1821169.6407990009</v>
      </c>
    </row>
    <row r="113" spans="1:71" customFormat="1" x14ac:dyDescent="0.35">
      <c r="A113" t="str">
        <f t="shared" ref="A113:I113" si="324">+A92</f>
        <v>Standard Close</v>
      </c>
      <c r="B113" t="str">
        <f t="shared" si="324"/>
        <v>NEW-08126.4</v>
      </c>
      <c r="C113" t="str">
        <f t="shared" si="324"/>
        <v>Base Rates</v>
      </c>
      <c r="D113" t="str">
        <f t="shared" si="324"/>
        <v>ED-Transmission-Line-230 kV</v>
      </c>
      <c r="E113" t="str">
        <f t="shared" si="324"/>
        <v>T</v>
      </c>
      <c r="F113" t="str">
        <f t="shared" si="324"/>
        <v>NEW-08126</v>
      </c>
      <c r="G113" t="str">
        <f t="shared" si="324"/>
        <v>open</v>
      </c>
      <c r="H113" t="str">
        <f t="shared" si="324"/>
        <v>Electric Transmission Plant</v>
      </c>
      <c r="I113" t="str">
        <f t="shared" si="324"/>
        <v>Transmission Lines</v>
      </c>
      <c r="J113" s="101">
        <f t="shared" si="294"/>
        <v>202512</v>
      </c>
      <c r="K113" s="103">
        <v>0</v>
      </c>
      <c r="L113" s="3">
        <f t="shared" ref="L113:AQ113" si="325">+K113+L92</f>
        <v>0</v>
      </c>
      <c r="M113" s="3">
        <f t="shared" si="325"/>
        <v>0</v>
      </c>
      <c r="N113" s="3">
        <f t="shared" si="325"/>
        <v>0</v>
      </c>
      <c r="O113" s="3">
        <f t="shared" si="325"/>
        <v>0</v>
      </c>
      <c r="P113" s="3">
        <f t="shared" si="325"/>
        <v>0</v>
      </c>
      <c r="Q113" s="3">
        <f t="shared" si="325"/>
        <v>0</v>
      </c>
      <c r="R113" s="3">
        <f t="shared" si="325"/>
        <v>0</v>
      </c>
      <c r="S113" s="3">
        <f t="shared" si="325"/>
        <v>0</v>
      </c>
      <c r="T113" s="3">
        <f t="shared" si="325"/>
        <v>0</v>
      </c>
      <c r="U113" s="3">
        <f t="shared" si="325"/>
        <v>0</v>
      </c>
      <c r="V113" s="3">
        <f t="shared" si="325"/>
        <v>0</v>
      </c>
      <c r="W113" s="3">
        <f t="shared" si="325"/>
        <v>0</v>
      </c>
      <c r="X113" s="3">
        <f t="shared" si="325"/>
        <v>0</v>
      </c>
      <c r="Y113" s="3">
        <f t="shared" si="325"/>
        <v>0</v>
      </c>
      <c r="Z113" s="3">
        <f t="shared" si="325"/>
        <v>0</v>
      </c>
      <c r="AA113" s="3">
        <f t="shared" si="325"/>
        <v>0</v>
      </c>
      <c r="AB113" s="3">
        <f t="shared" si="325"/>
        <v>0</v>
      </c>
      <c r="AC113" s="3">
        <f t="shared" si="325"/>
        <v>0</v>
      </c>
      <c r="AD113" s="3">
        <f t="shared" si="325"/>
        <v>0</v>
      </c>
      <c r="AE113" s="3">
        <f t="shared" si="325"/>
        <v>0</v>
      </c>
      <c r="AF113" s="3">
        <f t="shared" si="325"/>
        <v>0</v>
      </c>
      <c r="AG113" s="3">
        <f t="shared" si="325"/>
        <v>0</v>
      </c>
      <c r="AH113" s="3">
        <f t="shared" si="325"/>
        <v>0</v>
      </c>
      <c r="AI113" s="3">
        <f t="shared" si="325"/>
        <v>0</v>
      </c>
      <c r="AJ113" s="16">
        <f t="shared" si="325"/>
        <v>619.13784899999996</v>
      </c>
      <c r="AK113" s="16">
        <f t="shared" si="325"/>
        <v>1238.2756979999999</v>
      </c>
      <c r="AL113" s="16">
        <f t="shared" si="325"/>
        <v>1857.4135469999999</v>
      </c>
      <c r="AM113" s="16">
        <f t="shared" si="325"/>
        <v>2476.5513959999998</v>
      </c>
      <c r="AN113" s="16">
        <f t="shared" si="325"/>
        <v>3095.6892449999996</v>
      </c>
      <c r="AO113" s="16">
        <f t="shared" si="325"/>
        <v>3714.8270939999993</v>
      </c>
      <c r="AP113" s="16">
        <f t="shared" si="325"/>
        <v>4333.964942999999</v>
      </c>
      <c r="AQ113" s="16">
        <f t="shared" si="325"/>
        <v>4953.1027919999988</v>
      </c>
      <c r="AR113" s="16">
        <f t="shared" ref="AR113:BS113" si="326">+AQ113+AR92</f>
        <v>5572.2406409999985</v>
      </c>
      <c r="AS113" s="16">
        <f t="shared" si="326"/>
        <v>6191.3784899999982</v>
      </c>
      <c r="AT113" s="16">
        <f t="shared" si="326"/>
        <v>6810.516338999998</v>
      </c>
      <c r="AU113" s="16">
        <f t="shared" si="326"/>
        <v>7429.6541879999977</v>
      </c>
      <c r="AV113" s="16">
        <f t="shared" si="326"/>
        <v>8048.7920369999974</v>
      </c>
      <c r="AW113" s="16">
        <f t="shared" si="326"/>
        <v>8667.9298859999981</v>
      </c>
      <c r="AX113" s="16">
        <f t="shared" si="326"/>
        <v>9287.0677349999987</v>
      </c>
      <c r="AY113" s="16">
        <f t="shared" si="326"/>
        <v>9906.2055839999994</v>
      </c>
      <c r="AZ113" s="16">
        <f t="shared" si="326"/>
        <v>10525.343433</v>
      </c>
      <c r="BA113" s="16">
        <f t="shared" si="326"/>
        <v>11144.481282000001</v>
      </c>
      <c r="BB113" s="16">
        <f t="shared" si="326"/>
        <v>11763.619131000001</v>
      </c>
      <c r="BC113" s="16">
        <f t="shared" si="326"/>
        <v>12382.756980000002</v>
      </c>
      <c r="BD113" s="16">
        <f t="shared" si="326"/>
        <v>13001.894829000003</v>
      </c>
      <c r="BE113" s="16">
        <f t="shared" si="326"/>
        <v>13621.032678000003</v>
      </c>
      <c r="BF113" s="16">
        <f t="shared" si="326"/>
        <v>14240.170527000004</v>
      </c>
      <c r="BG113" s="16">
        <f t="shared" si="326"/>
        <v>14859.308376000005</v>
      </c>
      <c r="BH113" s="16">
        <f t="shared" si="326"/>
        <v>15478.446225000005</v>
      </c>
      <c r="BI113" s="16">
        <f t="shared" si="326"/>
        <v>16097.584074000006</v>
      </c>
      <c r="BJ113" s="16">
        <f t="shared" si="326"/>
        <v>16716.721923000005</v>
      </c>
      <c r="BK113" s="16">
        <f t="shared" si="326"/>
        <v>17335.859772000003</v>
      </c>
      <c r="BL113" s="16">
        <f t="shared" si="326"/>
        <v>17954.997621000002</v>
      </c>
      <c r="BM113" s="16">
        <f t="shared" si="326"/>
        <v>18574.135470000001</v>
      </c>
      <c r="BN113" s="16">
        <f t="shared" si="326"/>
        <v>19193.273319</v>
      </c>
      <c r="BO113" s="16">
        <f t="shared" si="326"/>
        <v>19812.411167999999</v>
      </c>
      <c r="BP113" s="16">
        <f t="shared" si="326"/>
        <v>20431.549016999998</v>
      </c>
      <c r="BQ113" s="16">
        <f t="shared" si="326"/>
        <v>21050.686865999996</v>
      </c>
      <c r="BR113" s="16">
        <f t="shared" si="326"/>
        <v>21669.824714999995</v>
      </c>
      <c r="BS113" s="16">
        <f t="shared" si="326"/>
        <v>22288.962563999994</v>
      </c>
    </row>
    <row r="114" spans="1:71" customFormat="1" x14ac:dyDescent="0.35">
      <c r="A114" t="str">
        <f t="shared" ref="A114:I114" si="327">+A93</f>
        <v>Standard Close</v>
      </c>
      <c r="B114" t="str">
        <f t="shared" si="327"/>
        <v>NEW-08126.5</v>
      </c>
      <c r="C114" t="str">
        <f t="shared" si="327"/>
        <v>Base Rates</v>
      </c>
      <c r="D114" t="str">
        <f t="shared" si="327"/>
        <v>ED-Transmission-Line-69 kV</v>
      </c>
      <c r="E114" t="str">
        <f t="shared" si="327"/>
        <v>T</v>
      </c>
      <c r="F114" t="str">
        <f t="shared" si="327"/>
        <v>NEW-08126</v>
      </c>
      <c r="G114" t="str">
        <f t="shared" si="327"/>
        <v>open</v>
      </c>
      <c r="H114" t="str">
        <f t="shared" si="327"/>
        <v>Electric Transmission Plant</v>
      </c>
      <c r="I114" t="str">
        <f t="shared" si="327"/>
        <v>Transmission Lines</v>
      </c>
      <c r="J114" s="101">
        <f t="shared" si="294"/>
        <v>202512</v>
      </c>
      <c r="K114" s="103">
        <v>0</v>
      </c>
      <c r="L114" s="3">
        <f t="shared" ref="L114:AQ114" si="328">+K114+L93</f>
        <v>0</v>
      </c>
      <c r="M114" s="3">
        <f t="shared" si="328"/>
        <v>0</v>
      </c>
      <c r="N114" s="3">
        <f t="shared" si="328"/>
        <v>0</v>
      </c>
      <c r="O114" s="3">
        <f t="shared" si="328"/>
        <v>0</v>
      </c>
      <c r="P114" s="3">
        <f t="shared" si="328"/>
        <v>0</v>
      </c>
      <c r="Q114" s="3">
        <f t="shared" si="328"/>
        <v>0</v>
      </c>
      <c r="R114" s="3">
        <f t="shared" si="328"/>
        <v>0</v>
      </c>
      <c r="S114" s="3">
        <f t="shared" si="328"/>
        <v>0</v>
      </c>
      <c r="T114" s="3">
        <f t="shared" si="328"/>
        <v>0</v>
      </c>
      <c r="U114" s="3">
        <f t="shared" si="328"/>
        <v>0</v>
      </c>
      <c r="V114" s="3">
        <f t="shared" si="328"/>
        <v>0</v>
      </c>
      <c r="W114" s="3">
        <f t="shared" si="328"/>
        <v>0</v>
      </c>
      <c r="X114" s="3">
        <f t="shared" si="328"/>
        <v>0</v>
      </c>
      <c r="Y114" s="3">
        <f t="shared" si="328"/>
        <v>0</v>
      </c>
      <c r="Z114" s="3">
        <f t="shared" si="328"/>
        <v>0</v>
      </c>
      <c r="AA114" s="3">
        <f t="shared" si="328"/>
        <v>0</v>
      </c>
      <c r="AB114" s="3">
        <f t="shared" si="328"/>
        <v>0</v>
      </c>
      <c r="AC114" s="3">
        <f t="shared" si="328"/>
        <v>0</v>
      </c>
      <c r="AD114" s="3">
        <f t="shared" si="328"/>
        <v>0</v>
      </c>
      <c r="AE114" s="3">
        <f t="shared" si="328"/>
        <v>0</v>
      </c>
      <c r="AF114" s="3">
        <f t="shared" si="328"/>
        <v>0</v>
      </c>
      <c r="AG114" s="3">
        <f t="shared" si="328"/>
        <v>0</v>
      </c>
      <c r="AH114" s="3">
        <f t="shared" si="328"/>
        <v>0</v>
      </c>
      <c r="AI114" s="3">
        <f t="shared" si="328"/>
        <v>0</v>
      </c>
      <c r="AJ114" s="16">
        <f t="shared" si="328"/>
        <v>55613.177823000005</v>
      </c>
      <c r="AK114" s="16">
        <f t="shared" si="328"/>
        <v>111226.35564600001</v>
      </c>
      <c r="AL114" s="16">
        <f t="shared" si="328"/>
        <v>166839.53346900002</v>
      </c>
      <c r="AM114" s="16">
        <f t="shared" si="328"/>
        <v>222452.71129200002</v>
      </c>
      <c r="AN114" s="16">
        <f t="shared" si="328"/>
        <v>278065.88911500003</v>
      </c>
      <c r="AO114" s="16">
        <f t="shared" si="328"/>
        <v>333679.06693800003</v>
      </c>
      <c r="AP114" s="16">
        <f t="shared" si="328"/>
        <v>389292.24476100004</v>
      </c>
      <c r="AQ114" s="16">
        <f t="shared" si="328"/>
        <v>444905.42258400004</v>
      </c>
      <c r="AR114" s="16">
        <f t="shared" ref="AR114:BS114" si="329">+AQ114+AR93</f>
        <v>500518.60040700005</v>
      </c>
      <c r="AS114" s="16">
        <f t="shared" si="329"/>
        <v>556131.77823000005</v>
      </c>
      <c r="AT114" s="16">
        <f t="shared" si="329"/>
        <v>611744.95605300006</v>
      </c>
      <c r="AU114" s="16">
        <f t="shared" si="329"/>
        <v>667358.13387600007</v>
      </c>
      <c r="AV114" s="16">
        <f t="shared" si="329"/>
        <v>722971.31169900007</v>
      </c>
      <c r="AW114" s="16">
        <f t="shared" si="329"/>
        <v>778584.48952200008</v>
      </c>
      <c r="AX114" s="16">
        <f t="shared" si="329"/>
        <v>834197.66734500008</v>
      </c>
      <c r="AY114" s="16">
        <f t="shared" si="329"/>
        <v>889810.84516800009</v>
      </c>
      <c r="AZ114" s="16">
        <f t="shared" si="329"/>
        <v>945424.02299100009</v>
      </c>
      <c r="BA114" s="16">
        <f t="shared" si="329"/>
        <v>1001037.2008140001</v>
      </c>
      <c r="BB114" s="16">
        <f t="shared" si="329"/>
        <v>1056650.378637</v>
      </c>
      <c r="BC114" s="16">
        <f t="shared" si="329"/>
        <v>1112263.5564600001</v>
      </c>
      <c r="BD114" s="16">
        <f t="shared" si="329"/>
        <v>1167876.7342830002</v>
      </c>
      <c r="BE114" s="16">
        <f t="shared" si="329"/>
        <v>1223489.9121060004</v>
      </c>
      <c r="BF114" s="16">
        <f t="shared" si="329"/>
        <v>1279103.0899290005</v>
      </c>
      <c r="BG114" s="16">
        <f t="shared" si="329"/>
        <v>1334716.2677520006</v>
      </c>
      <c r="BH114" s="16">
        <f t="shared" si="329"/>
        <v>1390329.4455750007</v>
      </c>
      <c r="BI114" s="16">
        <f t="shared" si="329"/>
        <v>1445942.6233980008</v>
      </c>
      <c r="BJ114" s="16">
        <f t="shared" si="329"/>
        <v>1501555.801221001</v>
      </c>
      <c r="BK114" s="16">
        <f t="shared" si="329"/>
        <v>1557168.9790440011</v>
      </c>
      <c r="BL114" s="16">
        <f t="shared" si="329"/>
        <v>1612782.1568670012</v>
      </c>
      <c r="BM114" s="16">
        <f t="shared" si="329"/>
        <v>1668395.3346900013</v>
      </c>
      <c r="BN114" s="16">
        <f t="shared" si="329"/>
        <v>1724008.5125130014</v>
      </c>
      <c r="BO114" s="16">
        <f t="shared" si="329"/>
        <v>1779621.6903360016</v>
      </c>
      <c r="BP114" s="16">
        <f t="shared" si="329"/>
        <v>1835234.8681590017</v>
      </c>
      <c r="BQ114" s="16">
        <f t="shared" si="329"/>
        <v>1890848.0459820018</v>
      </c>
      <c r="BR114" s="16">
        <f t="shared" si="329"/>
        <v>1946461.2238050019</v>
      </c>
      <c r="BS114" s="16">
        <f t="shared" si="329"/>
        <v>2002074.4016280021</v>
      </c>
    </row>
    <row r="115" spans="1:71" customFormat="1" x14ac:dyDescent="0.35">
      <c r="A115" t="str">
        <f t="shared" ref="A115:I115" si="330">+A94</f>
        <v>Standard Close</v>
      </c>
      <c r="B115" t="str">
        <f t="shared" si="330"/>
        <v>NEW-08126.6</v>
      </c>
      <c r="C115" t="str">
        <f t="shared" si="330"/>
        <v>Base Rates</v>
      </c>
      <c r="D115" t="str">
        <f t="shared" si="330"/>
        <v>ED-Distribution-Line-OH-Feeder</v>
      </c>
      <c r="E115" t="str">
        <f t="shared" si="330"/>
        <v>D</v>
      </c>
      <c r="F115" t="str">
        <f t="shared" si="330"/>
        <v>NEW-08126</v>
      </c>
      <c r="G115" t="str">
        <f t="shared" si="330"/>
        <v>open</v>
      </c>
      <c r="H115" t="str">
        <f t="shared" si="330"/>
        <v>Electric Distribution Plant</v>
      </c>
      <c r="I115" t="str">
        <f t="shared" si="330"/>
        <v>Distribution Lines</v>
      </c>
      <c r="J115" s="101">
        <f t="shared" si="294"/>
        <v>202512</v>
      </c>
      <c r="K115" s="103">
        <v>0</v>
      </c>
      <c r="L115" s="3">
        <f t="shared" ref="L115:AQ115" si="331">+K115+L94</f>
        <v>0</v>
      </c>
      <c r="M115" s="3">
        <f t="shared" si="331"/>
        <v>0</v>
      </c>
      <c r="N115" s="3">
        <f t="shared" si="331"/>
        <v>0</v>
      </c>
      <c r="O115" s="3">
        <f t="shared" si="331"/>
        <v>0</v>
      </c>
      <c r="P115" s="3">
        <f t="shared" si="331"/>
        <v>0</v>
      </c>
      <c r="Q115" s="3">
        <f t="shared" si="331"/>
        <v>0</v>
      </c>
      <c r="R115" s="3">
        <f t="shared" si="331"/>
        <v>0</v>
      </c>
      <c r="S115" s="3">
        <f t="shared" si="331"/>
        <v>0</v>
      </c>
      <c r="T115" s="3">
        <f t="shared" si="331"/>
        <v>0</v>
      </c>
      <c r="U115" s="3">
        <f t="shared" si="331"/>
        <v>0</v>
      </c>
      <c r="V115" s="3">
        <f t="shared" si="331"/>
        <v>0</v>
      </c>
      <c r="W115" s="3">
        <f t="shared" si="331"/>
        <v>0</v>
      </c>
      <c r="X115" s="3">
        <f t="shared" si="331"/>
        <v>0</v>
      </c>
      <c r="Y115" s="3">
        <f t="shared" si="331"/>
        <v>0</v>
      </c>
      <c r="Z115" s="3">
        <f t="shared" si="331"/>
        <v>0</v>
      </c>
      <c r="AA115" s="3">
        <f t="shared" si="331"/>
        <v>0</v>
      </c>
      <c r="AB115" s="3">
        <f t="shared" si="331"/>
        <v>0</v>
      </c>
      <c r="AC115" s="3">
        <f t="shared" si="331"/>
        <v>0</v>
      </c>
      <c r="AD115" s="3">
        <f t="shared" si="331"/>
        <v>0</v>
      </c>
      <c r="AE115" s="3">
        <f t="shared" si="331"/>
        <v>0</v>
      </c>
      <c r="AF115" s="3">
        <f t="shared" si="331"/>
        <v>0</v>
      </c>
      <c r="AG115" s="3">
        <f t="shared" si="331"/>
        <v>0</v>
      </c>
      <c r="AH115" s="3">
        <f t="shared" si="331"/>
        <v>0</v>
      </c>
      <c r="AI115" s="3">
        <f t="shared" si="331"/>
        <v>0</v>
      </c>
      <c r="AJ115" s="16">
        <f t="shared" si="331"/>
        <v>57.705374666666671</v>
      </c>
      <c r="AK115" s="16">
        <f t="shared" si="331"/>
        <v>115.41074933333334</v>
      </c>
      <c r="AL115" s="16">
        <f t="shared" si="331"/>
        <v>173.11612400000001</v>
      </c>
      <c r="AM115" s="16">
        <f t="shared" si="331"/>
        <v>230.82149866666668</v>
      </c>
      <c r="AN115" s="16">
        <f t="shared" si="331"/>
        <v>288.52687333333336</v>
      </c>
      <c r="AO115" s="16">
        <f t="shared" si="331"/>
        <v>346.23224800000003</v>
      </c>
      <c r="AP115" s="16">
        <f t="shared" si="331"/>
        <v>403.9376226666667</v>
      </c>
      <c r="AQ115" s="16">
        <f t="shared" si="331"/>
        <v>461.64299733333337</v>
      </c>
      <c r="AR115" s="16">
        <f t="shared" ref="AR115:BS115" si="332">+AQ115+AR94</f>
        <v>519.34837200000004</v>
      </c>
      <c r="AS115" s="16">
        <f t="shared" si="332"/>
        <v>577.05374666666671</v>
      </c>
      <c r="AT115" s="16">
        <f t="shared" si="332"/>
        <v>634.75912133333338</v>
      </c>
      <c r="AU115" s="16">
        <f t="shared" si="332"/>
        <v>692.46449600000005</v>
      </c>
      <c r="AV115" s="16">
        <f t="shared" si="332"/>
        <v>750.16987066666672</v>
      </c>
      <c r="AW115" s="16">
        <f t="shared" si="332"/>
        <v>807.8752453333334</v>
      </c>
      <c r="AX115" s="16">
        <f t="shared" si="332"/>
        <v>865.58062000000007</v>
      </c>
      <c r="AY115" s="16">
        <f t="shared" si="332"/>
        <v>923.28599466666674</v>
      </c>
      <c r="AZ115" s="16">
        <f t="shared" si="332"/>
        <v>980.99136933333341</v>
      </c>
      <c r="BA115" s="16">
        <f t="shared" si="332"/>
        <v>1038.6967440000001</v>
      </c>
      <c r="BB115" s="16">
        <f t="shared" si="332"/>
        <v>1096.4021186666669</v>
      </c>
      <c r="BC115" s="16">
        <f t="shared" si="332"/>
        <v>1154.1074933333334</v>
      </c>
      <c r="BD115" s="16">
        <f t="shared" si="332"/>
        <v>1211.812868</v>
      </c>
      <c r="BE115" s="16">
        <f t="shared" si="332"/>
        <v>1269.5182426666665</v>
      </c>
      <c r="BF115" s="16">
        <f t="shared" si="332"/>
        <v>1327.2236173333331</v>
      </c>
      <c r="BG115" s="16">
        <f t="shared" si="332"/>
        <v>1384.9289919999997</v>
      </c>
      <c r="BH115" s="16">
        <f t="shared" si="332"/>
        <v>1442.6343666666662</v>
      </c>
      <c r="BI115" s="16">
        <f t="shared" si="332"/>
        <v>1500.3397413333328</v>
      </c>
      <c r="BJ115" s="16">
        <f t="shared" si="332"/>
        <v>1558.0451159999993</v>
      </c>
      <c r="BK115" s="16">
        <f t="shared" si="332"/>
        <v>1615.7504906666659</v>
      </c>
      <c r="BL115" s="16">
        <f t="shared" si="332"/>
        <v>1673.4558653333324</v>
      </c>
      <c r="BM115" s="16">
        <f t="shared" si="332"/>
        <v>1731.161239999999</v>
      </c>
      <c r="BN115" s="16">
        <f t="shared" si="332"/>
        <v>1788.8666146666656</v>
      </c>
      <c r="BO115" s="16">
        <f t="shared" si="332"/>
        <v>1846.5719893333321</v>
      </c>
      <c r="BP115" s="16">
        <f t="shared" si="332"/>
        <v>1904.2773639999987</v>
      </c>
      <c r="BQ115" s="16">
        <f t="shared" si="332"/>
        <v>1961.9827386666652</v>
      </c>
      <c r="BR115" s="16">
        <f t="shared" si="332"/>
        <v>2019.6881133333318</v>
      </c>
      <c r="BS115" s="16">
        <f t="shared" si="332"/>
        <v>2077.3934879999983</v>
      </c>
    </row>
    <row r="116" spans="1:71" customFormat="1" x14ac:dyDescent="0.35">
      <c r="A116" t="str">
        <f t="shared" ref="A116:I116" si="333">+A95</f>
        <v>Standard Close</v>
      </c>
      <c r="B116" t="str">
        <f t="shared" si="333"/>
        <v>NEW-08126.7</v>
      </c>
      <c r="C116" t="str">
        <f t="shared" si="333"/>
        <v>Base Rates</v>
      </c>
      <c r="D116" t="str">
        <f t="shared" si="333"/>
        <v>ED-Distribution-Line-UG-Feeder</v>
      </c>
      <c r="E116" t="str">
        <f t="shared" si="333"/>
        <v>D</v>
      </c>
      <c r="F116" t="str">
        <f t="shared" si="333"/>
        <v>NEW-08126</v>
      </c>
      <c r="G116" t="str">
        <f t="shared" si="333"/>
        <v>open</v>
      </c>
      <c r="H116" t="str">
        <f t="shared" si="333"/>
        <v>Electric Distribution Plant</v>
      </c>
      <c r="I116" t="str">
        <f t="shared" si="333"/>
        <v>Distribution Lines</v>
      </c>
      <c r="J116" s="101">
        <f t="shared" si="294"/>
        <v>202512</v>
      </c>
      <c r="K116" s="103">
        <v>0</v>
      </c>
      <c r="L116" s="3">
        <f t="shared" ref="L116:AQ116" si="334">+K116+L95</f>
        <v>0</v>
      </c>
      <c r="M116" s="3">
        <f t="shared" si="334"/>
        <v>0</v>
      </c>
      <c r="N116" s="3">
        <f t="shared" si="334"/>
        <v>0</v>
      </c>
      <c r="O116" s="3">
        <f t="shared" si="334"/>
        <v>0</v>
      </c>
      <c r="P116" s="3">
        <f t="shared" si="334"/>
        <v>0</v>
      </c>
      <c r="Q116" s="3">
        <f t="shared" si="334"/>
        <v>0</v>
      </c>
      <c r="R116" s="3">
        <f t="shared" si="334"/>
        <v>0</v>
      </c>
      <c r="S116" s="3">
        <f t="shared" si="334"/>
        <v>0</v>
      </c>
      <c r="T116" s="3">
        <f t="shared" si="334"/>
        <v>0</v>
      </c>
      <c r="U116" s="3">
        <f t="shared" si="334"/>
        <v>0</v>
      </c>
      <c r="V116" s="3">
        <f t="shared" si="334"/>
        <v>0</v>
      </c>
      <c r="W116" s="3">
        <f t="shared" si="334"/>
        <v>0</v>
      </c>
      <c r="X116" s="3">
        <f t="shared" si="334"/>
        <v>0</v>
      </c>
      <c r="Y116" s="3">
        <f t="shared" si="334"/>
        <v>0</v>
      </c>
      <c r="Z116" s="3">
        <f t="shared" si="334"/>
        <v>0</v>
      </c>
      <c r="AA116" s="3">
        <f t="shared" si="334"/>
        <v>0</v>
      </c>
      <c r="AB116" s="3">
        <f t="shared" si="334"/>
        <v>0</v>
      </c>
      <c r="AC116" s="3">
        <f t="shared" si="334"/>
        <v>0</v>
      </c>
      <c r="AD116" s="3">
        <f t="shared" si="334"/>
        <v>0</v>
      </c>
      <c r="AE116" s="3">
        <f t="shared" si="334"/>
        <v>0</v>
      </c>
      <c r="AF116" s="3">
        <f t="shared" si="334"/>
        <v>0</v>
      </c>
      <c r="AG116" s="3">
        <f t="shared" si="334"/>
        <v>0</v>
      </c>
      <c r="AH116" s="3">
        <f t="shared" si="334"/>
        <v>0</v>
      </c>
      <c r="AI116" s="3">
        <f t="shared" si="334"/>
        <v>0</v>
      </c>
      <c r="AJ116" s="16">
        <f t="shared" si="334"/>
        <v>31.559373333333337</v>
      </c>
      <c r="AK116" s="16">
        <f t="shared" si="334"/>
        <v>63.118746666666674</v>
      </c>
      <c r="AL116" s="16">
        <f t="shared" si="334"/>
        <v>94.678120000000007</v>
      </c>
      <c r="AM116" s="16">
        <f t="shared" si="334"/>
        <v>126.23749333333335</v>
      </c>
      <c r="AN116" s="16">
        <f t="shared" si="334"/>
        <v>157.79686666666669</v>
      </c>
      <c r="AO116" s="16">
        <f t="shared" si="334"/>
        <v>189.35624000000001</v>
      </c>
      <c r="AP116" s="16">
        <f t="shared" si="334"/>
        <v>220.91561333333334</v>
      </c>
      <c r="AQ116" s="16">
        <f t="shared" si="334"/>
        <v>252.47498666666667</v>
      </c>
      <c r="AR116" s="16">
        <f t="shared" ref="AR116:BS116" si="335">+AQ116+AR95</f>
        <v>284.03435999999999</v>
      </c>
      <c r="AS116" s="16">
        <f t="shared" si="335"/>
        <v>315.59373333333332</v>
      </c>
      <c r="AT116" s="16">
        <f t="shared" si="335"/>
        <v>347.15310666666664</v>
      </c>
      <c r="AU116" s="16">
        <f t="shared" si="335"/>
        <v>378.71247999999997</v>
      </c>
      <c r="AV116" s="16">
        <f t="shared" si="335"/>
        <v>410.2718533333333</v>
      </c>
      <c r="AW116" s="16">
        <f t="shared" si="335"/>
        <v>441.83122666666662</v>
      </c>
      <c r="AX116" s="16">
        <f t="shared" si="335"/>
        <v>473.39059999999995</v>
      </c>
      <c r="AY116" s="16">
        <f t="shared" si="335"/>
        <v>504.94997333333328</v>
      </c>
      <c r="AZ116" s="16">
        <f t="shared" si="335"/>
        <v>536.5093466666666</v>
      </c>
      <c r="BA116" s="16">
        <f t="shared" si="335"/>
        <v>568.06871999999998</v>
      </c>
      <c r="BB116" s="16">
        <f t="shared" si="335"/>
        <v>599.62809333333337</v>
      </c>
      <c r="BC116" s="16">
        <f t="shared" si="335"/>
        <v>631.18746666666675</v>
      </c>
      <c r="BD116" s="16">
        <f t="shared" si="335"/>
        <v>662.74684000000013</v>
      </c>
      <c r="BE116" s="16">
        <f t="shared" si="335"/>
        <v>694.30621333333352</v>
      </c>
      <c r="BF116" s="16">
        <f t="shared" si="335"/>
        <v>725.8655866666669</v>
      </c>
      <c r="BG116" s="16">
        <f t="shared" si="335"/>
        <v>757.42496000000028</v>
      </c>
      <c r="BH116" s="16">
        <f t="shared" si="335"/>
        <v>788.98433333333367</v>
      </c>
      <c r="BI116" s="16">
        <f t="shared" si="335"/>
        <v>820.54370666666705</v>
      </c>
      <c r="BJ116" s="16">
        <f t="shared" si="335"/>
        <v>852.10308000000043</v>
      </c>
      <c r="BK116" s="16">
        <f t="shared" si="335"/>
        <v>883.66245333333381</v>
      </c>
      <c r="BL116" s="16">
        <f t="shared" si="335"/>
        <v>915.2218266666672</v>
      </c>
      <c r="BM116" s="16">
        <f t="shared" si="335"/>
        <v>946.78120000000058</v>
      </c>
      <c r="BN116" s="16">
        <f t="shared" si="335"/>
        <v>978.34057333333396</v>
      </c>
      <c r="BO116" s="16">
        <f t="shared" si="335"/>
        <v>1009.8999466666673</v>
      </c>
      <c r="BP116" s="16">
        <f t="shared" si="335"/>
        <v>1041.4593200000006</v>
      </c>
      <c r="BQ116" s="16">
        <f t="shared" si="335"/>
        <v>1073.0186933333339</v>
      </c>
      <c r="BR116" s="16">
        <f t="shared" si="335"/>
        <v>1104.5780666666672</v>
      </c>
      <c r="BS116" s="16">
        <f t="shared" si="335"/>
        <v>1136.1374400000004</v>
      </c>
    </row>
    <row r="117" spans="1:71" customFormat="1" x14ac:dyDescent="0.35">
      <c r="A117" t="str">
        <f t="shared" ref="A117:I118" si="336">+A96</f>
        <v>Standard Close</v>
      </c>
      <c r="B117" t="str">
        <f t="shared" si="336"/>
        <v>NEW-08126.8</v>
      </c>
      <c r="C117" t="str">
        <f t="shared" si="336"/>
        <v>Base Rates</v>
      </c>
      <c r="D117" t="str">
        <f t="shared" si="336"/>
        <v>ED-Distribution-Substation-Equipment</v>
      </c>
      <c r="E117" t="str">
        <f t="shared" si="336"/>
        <v>D</v>
      </c>
      <c r="F117" t="str">
        <f t="shared" si="336"/>
        <v>NEW-08126</v>
      </c>
      <c r="G117" t="str">
        <f t="shared" si="336"/>
        <v>open</v>
      </c>
      <c r="H117" t="str">
        <f t="shared" si="336"/>
        <v>Electric Distribution Plant</v>
      </c>
      <c r="I117" t="str">
        <f t="shared" si="336"/>
        <v>Transmission Substation</v>
      </c>
      <c r="J117" s="101">
        <f t="shared" si="294"/>
        <v>202512</v>
      </c>
      <c r="K117" s="103">
        <v>0</v>
      </c>
      <c r="L117" s="3">
        <f t="shared" ref="L117:AQ117" si="337">+K117+L96</f>
        <v>0</v>
      </c>
      <c r="M117" s="3">
        <f t="shared" si="337"/>
        <v>0</v>
      </c>
      <c r="N117" s="3">
        <f t="shared" si="337"/>
        <v>0</v>
      </c>
      <c r="O117" s="3">
        <f t="shared" si="337"/>
        <v>0</v>
      </c>
      <c r="P117" s="3">
        <f t="shared" si="337"/>
        <v>0</v>
      </c>
      <c r="Q117" s="3">
        <f t="shared" si="337"/>
        <v>0</v>
      </c>
      <c r="R117" s="3">
        <f t="shared" si="337"/>
        <v>0</v>
      </c>
      <c r="S117" s="3">
        <f t="shared" si="337"/>
        <v>0</v>
      </c>
      <c r="T117" s="3">
        <f t="shared" si="337"/>
        <v>0</v>
      </c>
      <c r="U117" s="3">
        <f t="shared" si="337"/>
        <v>0</v>
      </c>
      <c r="V117" s="3">
        <f t="shared" si="337"/>
        <v>0</v>
      </c>
      <c r="W117" s="3">
        <f t="shared" si="337"/>
        <v>0</v>
      </c>
      <c r="X117" s="3">
        <f t="shared" si="337"/>
        <v>0</v>
      </c>
      <c r="Y117" s="3">
        <f t="shared" si="337"/>
        <v>0</v>
      </c>
      <c r="Z117" s="3">
        <f t="shared" si="337"/>
        <v>0</v>
      </c>
      <c r="AA117" s="3">
        <f t="shared" si="337"/>
        <v>0</v>
      </c>
      <c r="AB117" s="3">
        <f t="shared" si="337"/>
        <v>0</v>
      </c>
      <c r="AC117" s="3">
        <f t="shared" si="337"/>
        <v>0</v>
      </c>
      <c r="AD117" s="3">
        <f t="shared" si="337"/>
        <v>0</v>
      </c>
      <c r="AE117" s="3">
        <f t="shared" si="337"/>
        <v>0</v>
      </c>
      <c r="AF117" s="3">
        <f t="shared" si="337"/>
        <v>0</v>
      </c>
      <c r="AG117" s="3">
        <f t="shared" si="337"/>
        <v>0</v>
      </c>
      <c r="AH117" s="3">
        <f t="shared" si="337"/>
        <v>0</v>
      </c>
      <c r="AI117" s="3">
        <f t="shared" si="337"/>
        <v>0</v>
      </c>
      <c r="AJ117" s="16">
        <f t="shared" si="337"/>
        <v>17719.727834666668</v>
      </c>
      <c r="AK117" s="16">
        <f t="shared" si="337"/>
        <v>35439.455669333336</v>
      </c>
      <c r="AL117" s="16">
        <f t="shared" si="337"/>
        <v>53159.183504000001</v>
      </c>
      <c r="AM117" s="16">
        <f t="shared" si="337"/>
        <v>70878.911338666672</v>
      </c>
      <c r="AN117" s="16">
        <f t="shared" si="337"/>
        <v>88598.639173333344</v>
      </c>
      <c r="AO117" s="16">
        <f t="shared" si="337"/>
        <v>106318.36700800002</v>
      </c>
      <c r="AP117" s="16">
        <f t="shared" si="337"/>
        <v>124038.09484266669</v>
      </c>
      <c r="AQ117" s="16">
        <f t="shared" si="337"/>
        <v>141757.82267733334</v>
      </c>
      <c r="AR117" s="16">
        <f t="shared" ref="AR117:BS117" si="338">+AQ117+AR96</f>
        <v>159477.55051200002</v>
      </c>
      <c r="AS117" s="16">
        <f t="shared" si="338"/>
        <v>177197.27834666669</v>
      </c>
      <c r="AT117" s="16">
        <f t="shared" si="338"/>
        <v>194917.00618133336</v>
      </c>
      <c r="AU117" s="16">
        <f t="shared" si="338"/>
        <v>212636.73401600003</v>
      </c>
      <c r="AV117" s="16">
        <f t="shared" si="338"/>
        <v>230356.4618506667</v>
      </c>
      <c r="AW117" s="16">
        <f t="shared" si="338"/>
        <v>248076.18968533337</v>
      </c>
      <c r="AX117" s="16">
        <f t="shared" si="338"/>
        <v>265795.91752000002</v>
      </c>
      <c r="AY117" s="16">
        <f t="shared" si="338"/>
        <v>283515.64535466669</v>
      </c>
      <c r="AZ117" s="16">
        <f t="shared" si="338"/>
        <v>301235.37318933336</v>
      </c>
      <c r="BA117" s="16">
        <f t="shared" si="338"/>
        <v>318955.10102400003</v>
      </c>
      <c r="BB117" s="16">
        <f t="shared" si="338"/>
        <v>336674.8288586667</v>
      </c>
      <c r="BC117" s="16">
        <f t="shared" si="338"/>
        <v>354394.55669333338</v>
      </c>
      <c r="BD117" s="16">
        <f t="shared" si="338"/>
        <v>372114.28452800005</v>
      </c>
      <c r="BE117" s="16">
        <f t="shared" si="338"/>
        <v>389834.01236266672</v>
      </c>
      <c r="BF117" s="16">
        <f t="shared" si="338"/>
        <v>407553.74019733339</v>
      </c>
      <c r="BG117" s="16">
        <f t="shared" si="338"/>
        <v>425273.46803200006</v>
      </c>
      <c r="BH117" s="16">
        <f t="shared" si="338"/>
        <v>442993.19586666673</v>
      </c>
      <c r="BI117" s="16">
        <f t="shared" si="338"/>
        <v>460712.92370133341</v>
      </c>
      <c r="BJ117" s="16">
        <f t="shared" si="338"/>
        <v>478432.65153600008</v>
      </c>
      <c r="BK117" s="16">
        <f t="shared" si="338"/>
        <v>496152.37937066675</v>
      </c>
      <c r="BL117" s="16">
        <f t="shared" si="338"/>
        <v>513872.10720533342</v>
      </c>
      <c r="BM117" s="16">
        <f t="shared" si="338"/>
        <v>531591.83504000003</v>
      </c>
      <c r="BN117" s="16">
        <f t="shared" si="338"/>
        <v>549311.56287466665</v>
      </c>
      <c r="BO117" s="16">
        <f t="shared" si="338"/>
        <v>567031.29070933326</v>
      </c>
      <c r="BP117" s="16">
        <f t="shared" si="338"/>
        <v>584751.01854399987</v>
      </c>
      <c r="BQ117" s="16">
        <f t="shared" si="338"/>
        <v>602470.74637866649</v>
      </c>
      <c r="BR117" s="16">
        <f t="shared" si="338"/>
        <v>620190.4742133331</v>
      </c>
      <c r="BS117" s="16">
        <f t="shared" si="338"/>
        <v>637910.20204799972</v>
      </c>
    </row>
    <row r="118" spans="1:71" customFormat="1" x14ac:dyDescent="0.35">
      <c r="A118" t="str">
        <f t="shared" si="336"/>
        <v>Standard Close</v>
      </c>
      <c r="B118" t="str">
        <f t="shared" si="336"/>
        <v>A2803545</v>
      </c>
      <c r="C118" t="str">
        <f t="shared" si="336"/>
        <v>Base Rates</v>
      </c>
      <c r="D118" t="str">
        <f t="shared" si="336"/>
        <v>ED-Distribution-Substation-Equipment</v>
      </c>
      <c r="E118" t="str">
        <f t="shared" si="336"/>
        <v>T</v>
      </c>
      <c r="F118" t="str">
        <f t="shared" si="336"/>
        <v>NEW-08126</v>
      </c>
      <c r="G118" t="str">
        <f t="shared" si="336"/>
        <v>open</v>
      </c>
      <c r="H118" t="str">
        <f t="shared" si="336"/>
        <v>Electric Transmission Plant</v>
      </c>
      <c r="I118" t="str">
        <f t="shared" si="336"/>
        <v>Transmission Substation</v>
      </c>
      <c r="J118" s="101">
        <f t="shared" si="294"/>
        <v>202310</v>
      </c>
      <c r="K118" s="140">
        <v>31</v>
      </c>
      <c r="L118" s="3">
        <f t="shared" ref="L118" si="339">+K118+L97</f>
        <v>46.5259</v>
      </c>
      <c r="M118" s="3">
        <f t="shared" ref="M118" si="340">+L118+M97</f>
        <v>62.0518</v>
      </c>
      <c r="N118" s="3">
        <f t="shared" ref="N118" si="341">+M118+N97</f>
        <v>77.577699999999993</v>
      </c>
      <c r="O118" s="3">
        <f t="shared" ref="O118" si="342">+N118+O97</f>
        <v>93.1036</v>
      </c>
      <c r="P118" s="3">
        <f t="shared" ref="P118" si="343">+O118+P97</f>
        <v>108.62950000000001</v>
      </c>
      <c r="Q118" s="3">
        <f t="shared" ref="Q118" si="344">+P118+Q97</f>
        <v>124.15540000000001</v>
      </c>
      <c r="R118" s="3">
        <f t="shared" ref="R118" si="345">+Q118+R97</f>
        <v>139.68130000000002</v>
      </c>
      <c r="S118" s="3">
        <f t="shared" ref="S118" si="346">+R118+S97</f>
        <v>155.20720000000003</v>
      </c>
      <c r="T118" s="3">
        <f t="shared" ref="T118" si="347">+S118+T97</f>
        <v>170.73310000000004</v>
      </c>
      <c r="U118" s="3">
        <f t="shared" ref="U118" si="348">+T118+U97</f>
        <v>186.25900000000004</v>
      </c>
      <c r="V118" s="3">
        <f t="shared" ref="V118" si="349">+U118+V97</f>
        <v>201.78490000000005</v>
      </c>
      <c r="W118" s="3">
        <f t="shared" ref="W118" si="350">+V118+W97</f>
        <v>217.31080000000006</v>
      </c>
      <c r="X118" s="3">
        <f t="shared" ref="X118" si="351">+W118+X97</f>
        <v>232.89641500000005</v>
      </c>
      <c r="Y118" s="3">
        <f t="shared" ref="Y118" si="352">+X118+Y97</f>
        <v>248.48203000000004</v>
      </c>
      <c r="Z118" s="3">
        <f t="shared" ref="Z118" si="353">+Y118+Z97</f>
        <v>264.06764500000003</v>
      </c>
      <c r="AA118" s="3">
        <f t="shared" ref="AA118" si="354">+Z118+AA97</f>
        <v>279.65326000000005</v>
      </c>
      <c r="AB118" s="3">
        <f t="shared" ref="AB118" si="355">+AA118+AB97</f>
        <v>295.23887500000006</v>
      </c>
      <c r="AC118" s="3">
        <f t="shared" ref="AC118" si="356">+AB118+AC97</f>
        <v>310.82449000000008</v>
      </c>
      <c r="AD118" s="3">
        <f t="shared" ref="AD118" si="357">+AC118+AD97</f>
        <v>326.4101050000001</v>
      </c>
      <c r="AE118" s="3">
        <f t="shared" ref="AE118" si="358">+AD118+AE97</f>
        <v>341.99572000000012</v>
      </c>
      <c r="AF118" s="3">
        <f t="shared" ref="AF118" si="359">+AE118+AF97</f>
        <v>357.58133500000014</v>
      </c>
      <c r="AG118" s="3">
        <f t="shared" ref="AG118" si="360">+AF118+AG97</f>
        <v>373.16695000000016</v>
      </c>
      <c r="AH118" s="3">
        <f t="shared" ref="AH118" si="361">+AG118+AH97</f>
        <v>388.75256500000017</v>
      </c>
      <c r="AI118" s="3">
        <f t="shared" ref="AI118" si="362">+AH118+AI97</f>
        <v>404.33818000000019</v>
      </c>
      <c r="AJ118" s="16">
        <f t="shared" ref="AJ118" si="363">+AI118+AJ97</f>
        <v>419.92379500000021</v>
      </c>
      <c r="AK118" s="16">
        <f t="shared" ref="AK118" si="364">+AJ118+AK97</f>
        <v>435.50941000000023</v>
      </c>
      <c r="AL118" s="16">
        <f t="shared" ref="AL118" si="365">+AK118+AL97</f>
        <v>451.09502500000025</v>
      </c>
      <c r="AM118" s="16">
        <f t="shared" ref="AM118" si="366">+AL118+AM97</f>
        <v>466.68064000000027</v>
      </c>
      <c r="AN118" s="16">
        <f t="shared" ref="AN118" si="367">+AM118+AN97</f>
        <v>482.26625500000029</v>
      </c>
      <c r="AO118" s="16">
        <f t="shared" ref="AO118" si="368">+AN118+AO97</f>
        <v>497.8518700000003</v>
      </c>
      <c r="AP118" s="16">
        <f t="shared" ref="AP118" si="369">+AO118+AP97</f>
        <v>513.43748500000027</v>
      </c>
      <c r="AQ118" s="16">
        <f t="shared" ref="AQ118" si="370">+AP118+AQ97</f>
        <v>529.02310000000023</v>
      </c>
      <c r="AR118" s="16">
        <f t="shared" ref="AR118" si="371">+AQ118+AR97</f>
        <v>544.60871500000019</v>
      </c>
      <c r="AS118" s="16">
        <f t="shared" ref="AS118" si="372">+AR118+AS97</f>
        <v>560.19433000000015</v>
      </c>
      <c r="AT118" s="16">
        <f t="shared" ref="AT118" si="373">+AS118+AT97</f>
        <v>575.77994500000011</v>
      </c>
      <c r="AU118" s="16">
        <f t="shared" ref="AU118" si="374">+AT118+AU97</f>
        <v>591.36556000000007</v>
      </c>
      <c r="AV118" s="16">
        <f t="shared" ref="AV118" si="375">+AU118+AV97</f>
        <v>606.95117500000003</v>
      </c>
      <c r="AW118" s="16">
        <f t="shared" ref="AW118" si="376">+AV118+AW97</f>
        <v>622.53679</v>
      </c>
      <c r="AX118" s="16">
        <f t="shared" ref="AX118" si="377">+AW118+AX97</f>
        <v>638.12240499999996</v>
      </c>
      <c r="AY118" s="16">
        <f t="shared" ref="AY118" si="378">+AX118+AY97</f>
        <v>653.70801999999992</v>
      </c>
      <c r="AZ118" s="16">
        <f t="shared" ref="AZ118" si="379">+AY118+AZ97</f>
        <v>669.29363499999988</v>
      </c>
      <c r="BA118" s="16">
        <f t="shared" ref="BA118" si="380">+AZ118+BA97</f>
        <v>684.87924999999984</v>
      </c>
      <c r="BB118" s="16">
        <f t="shared" ref="BB118" si="381">+BA118+BB97</f>
        <v>700.4648649999998</v>
      </c>
      <c r="BC118" s="16">
        <f t="shared" ref="BC118" si="382">+BB118+BC97</f>
        <v>716.05047999999977</v>
      </c>
      <c r="BD118" s="16">
        <f t="shared" ref="BD118" si="383">+BC118+BD97</f>
        <v>731.63609499999973</v>
      </c>
      <c r="BE118" s="16">
        <f t="shared" ref="BE118" si="384">+BD118+BE97</f>
        <v>747.22170999999969</v>
      </c>
      <c r="BF118" s="16">
        <f t="shared" ref="BF118" si="385">+BE118+BF97</f>
        <v>762.80732499999965</v>
      </c>
      <c r="BG118" s="16">
        <f t="shared" ref="BG118" si="386">+BF118+BG97</f>
        <v>778.39293999999961</v>
      </c>
      <c r="BH118" s="16">
        <f t="shared" ref="BH118" si="387">+BG118+BH97</f>
        <v>793.97855499999957</v>
      </c>
      <c r="BI118" s="16">
        <f t="shared" ref="BI118" si="388">+BH118+BI97</f>
        <v>809.56416999999954</v>
      </c>
      <c r="BJ118" s="16">
        <f t="shared" ref="BJ118" si="389">+BI118+BJ97</f>
        <v>825.1497849999995</v>
      </c>
      <c r="BK118" s="16">
        <f t="shared" ref="BK118" si="390">+BJ118+BK97</f>
        <v>840.73539999999946</v>
      </c>
      <c r="BL118" s="16">
        <f t="shared" ref="BL118" si="391">+BK118+BL97</f>
        <v>856.32101499999942</v>
      </c>
      <c r="BM118" s="16">
        <f t="shared" ref="BM118" si="392">+BL118+BM97</f>
        <v>871.90662999999938</v>
      </c>
      <c r="BN118" s="16">
        <f t="shared" ref="BN118" si="393">+BM118+BN97</f>
        <v>887.49224499999934</v>
      </c>
      <c r="BO118" s="16">
        <f t="shared" ref="BO118" si="394">+BN118+BO97</f>
        <v>903.0778599999993</v>
      </c>
      <c r="BP118" s="16">
        <f t="shared" ref="BP118" si="395">+BO118+BP97</f>
        <v>918.66347499999927</v>
      </c>
      <c r="BQ118" s="16">
        <f t="shared" ref="BQ118" si="396">+BP118+BQ97</f>
        <v>934.24908999999923</v>
      </c>
      <c r="BR118" s="16">
        <f t="shared" ref="BR118" si="397">+BQ118+BR97</f>
        <v>949.83470499999919</v>
      </c>
      <c r="BS118" s="16">
        <f t="shared" ref="BS118" si="398">+BR118+BS97</f>
        <v>965.42031999999915</v>
      </c>
    </row>
    <row r="119" spans="1:71" x14ac:dyDescent="0.35"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</row>
    <row r="120" spans="1:71" ht="15" thickBot="1" x14ac:dyDescent="0.4">
      <c r="C120" s="15"/>
      <c r="J120" s="52" t="s">
        <v>163</v>
      </c>
      <c r="K120" s="65"/>
      <c r="L120" s="70">
        <f t="shared" ref="L120:AQ120" si="399">SUM(L103:L119)</f>
        <v>46.5259</v>
      </c>
      <c r="M120" s="70">
        <f t="shared" si="399"/>
        <v>62.0518</v>
      </c>
      <c r="N120" s="70">
        <f t="shared" si="399"/>
        <v>88.765196666666654</v>
      </c>
      <c r="O120" s="70">
        <f t="shared" si="399"/>
        <v>115.47859333333334</v>
      </c>
      <c r="P120" s="70">
        <f t="shared" si="399"/>
        <v>143.45238333333333</v>
      </c>
      <c r="Q120" s="70">
        <f t="shared" si="399"/>
        <v>171.42617333333334</v>
      </c>
      <c r="R120" s="70">
        <f t="shared" si="399"/>
        <v>418.60173833333334</v>
      </c>
      <c r="S120" s="70">
        <f t="shared" si="399"/>
        <v>665.77730333333341</v>
      </c>
      <c r="T120" s="70">
        <f t="shared" si="399"/>
        <v>912.9528683333333</v>
      </c>
      <c r="U120" s="70">
        <f t="shared" si="399"/>
        <v>1160.1284333333333</v>
      </c>
      <c r="V120" s="70">
        <f t="shared" si="399"/>
        <v>1407.3039983333335</v>
      </c>
      <c r="W120" s="83">
        <f t="shared" si="399"/>
        <v>1654.4795633333333</v>
      </c>
      <c r="X120" s="70">
        <f t="shared" si="399"/>
        <v>1903.9804470833333</v>
      </c>
      <c r="Y120" s="70">
        <f t="shared" si="399"/>
        <v>2153.4813308333332</v>
      </c>
      <c r="Z120" s="70">
        <f t="shared" si="399"/>
        <v>2402.9822145833332</v>
      </c>
      <c r="AA120" s="70">
        <f t="shared" si="399"/>
        <v>2652.4830983333336</v>
      </c>
      <c r="AB120" s="70">
        <f t="shared" si="399"/>
        <v>2901.9839820833331</v>
      </c>
      <c r="AC120" s="70">
        <f t="shared" si="399"/>
        <v>3151.4848658333331</v>
      </c>
      <c r="AD120" s="70">
        <f t="shared" si="399"/>
        <v>3400.9857495833335</v>
      </c>
      <c r="AE120" s="70">
        <f t="shared" si="399"/>
        <v>3650.4866333333339</v>
      </c>
      <c r="AF120" s="70">
        <f t="shared" si="399"/>
        <v>3899.9875170833338</v>
      </c>
      <c r="AG120" s="70">
        <f t="shared" si="399"/>
        <v>4149.4884008333329</v>
      </c>
      <c r="AH120" s="70">
        <f t="shared" si="399"/>
        <v>4404.386742083333</v>
      </c>
      <c r="AI120" s="83">
        <f t="shared" si="399"/>
        <v>4971.8709283333337</v>
      </c>
      <c r="AJ120" s="70">
        <f t="shared" si="399"/>
        <v>130168.70894700001</v>
      </c>
      <c r="AK120" s="70">
        <f t="shared" si="399"/>
        <v>255365.54696566673</v>
      </c>
      <c r="AL120" s="70">
        <f t="shared" si="399"/>
        <v>380562.38498433336</v>
      </c>
      <c r="AM120" s="70">
        <f t="shared" si="399"/>
        <v>505759.22300300002</v>
      </c>
      <c r="AN120" s="70">
        <f t="shared" si="399"/>
        <v>630956.06102166674</v>
      </c>
      <c r="AO120" s="70">
        <f t="shared" si="399"/>
        <v>756152.89904033346</v>
      </c>
      <c r="AP120" s="70">
        <f t="shared" si="399"/>
        <v>881349.73705900018</v>
      </c>
      <c r="AQ120" s="70">
        <f t="shared" si="399"/>
        <v>1006546.5750776669</v>
      </c>
      <c r="AR120" s="70">
        <f t="shared" ref="AR120:BS120" si="400">SUM(AR103:AR119)</f>
        <v>1131743.4130963336</v>
      </c>
      <c r="AS120" s="70">
        <f t="shared" si="400"/>
        <v>1256940.2511150003</v>
      </c>
      <c r="AT120" s="70">
        <f t="shared" si="400"/>
        <v>1382137.0891336671</v>
      </c>
      <c r="AU120" s="70">
        <f t="shared" si="400"/>
        <v>1507333.9271523335</v>
      </c>
      <c r="AV120" s="70">
        <f t="shared" si="400"/>
        <v>1632530.765171</v>
      </c>
      <c r="AW120" s="70">
        <f t="shared" si="400"/>
        <v>1757727.6031896668</v>
      </c>
      <c r="AX120" s="70">
        <f t="shared" si="400"/>
        <v>1882924.4412083332</v>
      </c>
      <c r="AY120" s="70">
        <f t="shared" si="400"/>
        <v>2008121.2792270002</v>
      </c>
      <c r="AZ120" s="70">
        <f t="shared" si="400"/>
        <v>2133318.1172456671</v>
      </c>
      <c r="BA120" s="70">
        <f t="shared" si="400"/>
        <v>2258514.9552643336</v>
      </c>
      <c r="BB120" s="70">
        <f t="shared" si="400"/>
        <v>2383711.7932829997</v>
      </c>
      <c r="BC120" s="70">
        <f t="shared" si="400"/>
        <v>2508908.6313016666</v>
      </c>
      <c r="BD120" s="70">
        <f t="shared" si="400"/>
        <v>2634105.469320334</v>
      </c>
      <c r="BE120" s="70">
        <f t="shared" si="400"/>
        <v>2759302.307339</v>
      </c>
      <c r="BF120" s="70">
        <f t="shared" si="400"/>
        <v>2884499.1453576675</v>
      </c>
      <c r="BG120" s="70">
        <f t="shared" si="400"/>
        <v>3009695.9833763344</v>
      </c>
      <c r="BH120" s="70">
        <f t="shared" si="400"/>
        <v>3134892.8213950014</v>
      </c>
      <c r="BI120" s="70">
        <f t="shared" si="400"/>
        <v>3260089.6594136679</v>
      </c>
      <c r="BJ120" s="70">
        <f t="shared" si="400"/>
        <v>3385286.4974323339</v>
      </c>
      <c r="BK120" s="70">
        <f t="shared" si="400"/>
        <v>3510483.3354510013</v>
      </c>
      <c r="BL120" s="70">
        <f t="shared" si="400"/>
        <v>3635680.1734696678</v>
      </c>
      <c r="BM120" s="70">
        <f t="shared" si="400"/>
        <v>3760877.0114883352</v>
      </c>
      <c r="BN120" s="70">
        <f t="shared" si="400"/>
        <v>3886073.8495070012</v>
      </c>
      <c r="BO120" s="70">
        <f t="shared" si="400"/>
        <v>4011270.6875256686</v>
      </c>
      <c r="BP120" s="70">
        <f t="shared" si="400"/>
        <v>4136467.5255443356</v>
      </c>
      <c r="BQ120" s="70">
        <f t="shared" si="400"/>
        <v>4261664.3635630021</v>
      </c>
      <c r="BR120" s="70">
        <f t="shared" si="400"/>
        <v>4386861.201581669</v>
      </c>
      <c r="BS120" s="70">
        <f t="shared" si="400"/>
        <v>4512058.039600336</v>
      </c>
    </row>
    <row r="121" spans="1:71" ht="15" thickTop="1" x14ac:dyDescent="0.35">
      <c r="C121" s="15"/>
      <c r="J121" s="50"/>
      <c r="K121" s="50"/>
    </row>
    <row r="122" spans="1:71" ht="13.9" customHeight="1" x14ac:dyDescent="0.35"/>
    <row r="123" spans="1:71" x14ac:dyDescent="0.35">
      <c r="A123" s="56" t="s">
        <v>164</v>
      </c>
      <c r="B123" s="56" t="s">
        <v>134</v>
      </c>
      <c r="C123" s="56" t="s">
        <v>136</v>
      </c>
      <c r="D123" s="56">
        <v>300</v>
      </c>
      <c r="E123" s="56" t="s">
        <v>137</v>
      </c>
      <c r="F123" s="56" t="s">
        <v>418</v>
      </c>
      <c r="G123" s="56" t="s">
        <v>139</v>
      </c>
      <c r="H123" s="56" t="s">
        <v>140</v>
      </c>
      <c r="I123" s="56" t="s">
        <v>141</v>
      </c>
      <c r="J123" s="56" t="s">
        <v>142</v>
      </c>
      <c r="K123" s="67" t="s">
        <v>158</v>
      </c>
      <c r="L123" s="59">
        <v>202401</v>
      </c>
      <c r="M123" s="59">
        <v>202402</v>
      </c>
      <c r="N123" s="59">
        <v>202403</v>
      </c>
      <c r="O123" s="59">
        <v>202404</v>
      </c>
      <c r="P123" s="59">
        <v>202405</v>
      </c>
      <c r="Q123" s="59">
        <v>202406</v>
      </c>
      <c r="R123" s="59">
        <v>202407</v>
      </c>
      <c r="S123" s="59">
        <v>202408</v>
      </c>
      <c r="T123" s="59">
        <v>202409</v>
      </c>
      <c r="U123" s="59">
        <v>202410</v>
      </c>
      <c r="V123" s="59">
        <v>202411</v>
      </c>
      <c r="W123" s="59">
        <v>202412</v>
      </c>
      <c r="X123" s="59">
        <v>202501</v>
      </c>
      <c r="Y123" s="59">
        <v>202502</v>
      </c>
      <c r="Z123" s="59">
        <v>202503</v>
      </c>
      <c r="AA123" s="59">
        <v>202504</v>
      </c>
      <c r="AB123" s="59">
        <v>202505</v>
      </c>
      <c r="AC123" s="59">
        <v>202506</v>
      </c>
      <c r="AD123" s="59">
        <v>202507</v>
      </c>
      <c r="AE123" s="59">
        <v>202508</v>
      </c>
      <c r="AF123" s="59">
        <v>202509</v>
      </c>
      <c r="AG123" s="59">
        <v>202510</v>
      </c>
      <c r="AH123" s="59">
        <v>202511</v>
      </c>
      <c r="AI123" s="59">
        <v>202512</v>
      </c>
      <c r="AJ123" s="59">
        <v>202601</v>
      </c>
      <c r="AK123" s="59">
        <v>202602</v>
      </c>
      <c r="AL123" s="59">
        <v>202603</v>
      </c>
      <c r="AM123" s="59">
        <v>202604</v>
      </c>
      <c r="AN123" s="59">
        <v>202605</v>
      </c>
      <c r="AO123" s="59">
        <v>202606</v>
      </c>
      <c r="AP123" s="59">
        <v>202607</v>
      </c>
      <c r="AQ123" s="59">
        <v>202608</v>
      </c>
      <c r="AR123" s="59">
        <v>202609</v>
      </c>
      <c r="AS123" s="59">
        <v>202610</v>
      </c>
      <c r="AT123" s="59">
        <v>202611</v>
      </c>
      <c r="AU123" s="59">
        <v>202612</v>
      </c>
      <c r="AV123" s="59">
        <v>202701</v>
      </c>
      <c r="AW123" s="59">
        <v>202702</v>
      </c>
      <c r="AX123" s="59">
        <v>202703</v>
      </c>
      <c r="AY123" s="59">
        <v>202704</v>
      </c>
      <c r="AZ123" s="59">
        <v>202705</v>
      </c>
      <c r="BA123" s="59">
        <v>202706</v>
      </c>
      <c r="BB123" s="59">
        <v>202707</v>
      </c>
      <c r="BC123" s="59">
        <v>202708</v>
      </c>
      <c r="BD123" s="59">
        <v>202709</v>
      </c>
      <c r="BE123" s="59">
        <v>202710</v>
      </c>
      <c r="BF123" s="59">
        <v>202711</v>
      </c>
      <c r="BG123" s="59">
        <v>202712</v>
      </c>
      <c r="BH123" s="59">
        <v>202801</v>
      </c>
      <c r="BI123" s="59">
        <v>202802</v>
      </c>
      <c r="BJ123" s="59">
        <v>202803</v>
      </c>
      <c r="BK123" s="59">
        <v>202804</v>
      </c>
      <c r="BL123" s="59">
        <v>202805</v>
      </c>
      <c r="BM123" s="59">
        <v>202806</v>
      </c>
      <c r="BN123" s="59">
        <v>202807</v>
      </c>
      <c r="BO123" s="59">
        <v>202808</v>
      </c>
      <c r="BP123" s="59">
        <v>202809</v>
      </c>
      <c r="BQ123" s="59">
        <v>202810</v>
      </c>
      <c r="BR123" s="59">
        <v>202811</v>
      </c>
      <c r="BS123" s="59">
        <v>202812</v>
      </c>
    </row>
    <row r="124" spans="1:71" x14ac:dyDescent="0.35">
      <c r="A124" s="15" t="str">
        <f t="shared" ref="A124:J124" si="401">A103</f>
        <v>Standard Close</v>
      </c>
      <c r="B124" s="15" t="str">
        <f t="shared" si="401"/>
        <v>A2841919</v>
      </c>
      <c r="C124" s="15" t="str">
        <f t="shared" si="401"/>
        <v>Base Rates</v>
      </c>
      <c r="D124" s="15" t="str">
        <f t="shared" si="401"/>
        <v/>
      </c>
      <c r="E124" s="15" t="str">
        <f t="shared" si="401"/>
        <v>T</v>
      </c>
      <c r="F124" s="15" t="str">
        <f t="shared" si="401"/>
        <v>NEW-08126</v>
      </c>
      <c r="G124" s="15" t="str">
        <f t="shared" si="401"/>
        <v>open</v>
      </c>
      <c r="H124" s="15" t="str">
        <f t="shared" si="401"/>
        <v>Electric Transmission Plant</v>
      </c>
      <c r="I124" s="15" t="str">
        <f t="shared" si="401"/>
        <v>Transmission Lines</v>
      </c>
      <c r="J124" s="15">
        <f t="shared" si="401"/>
        <v>202406</v>
      </c>
      <c r="K124" s="16">
        <f>SUM($K103:K103)/13</f>
        <v>0</v>
      </c>
      <c r="L124" s="16">
        <f>SUM($K103:L103)/13</f>
        <v>0</v>
      </c>
      <c r="M124" s="16">
        <f>SUM($K103:M103)/13</f>
        <v>0</v>
      </c>
      <c r="N124" s="16">
        <f>SUM($K103:N103)/13</f>
        <v>0</v>
      </c>
      <c r="O124" s="16">
        <f>SUM($K103:O103)/13</f>
        <v>0</v>
      </c>
      <c r="P124" s="16">
        <f>SUM($K103:P103)/13</f>
        <v>0</v>
      </c>
      <c r="Q124" s="16">
        <f>SUM($K103:Q103)/13</f>
        <v>0</v>
      </c>
      <c r="R124" s="16">
        <f>SUM($K103:R103)/13</f>
        <v>16.861674999999998</v>
      </c>
      <c r="S124" s="16">
        <f>SUM($K103:S103)/13</f>
        <v>50.585025000000002</v>
      </c>
      <c r="T124" s="16">
        <f>SUM($K103:T103)/13</f>
        <v>101.17005</v>
      </c>
      <c r="U124" s="16">
        <f>SUM($K103:U103)/13</f>
        <v>168.61675</v>
      </c>
      <c r="V124" s="16">
        <f>SUM($K103:V103)/13</f>
        <v>252.92512500000001</v>
      </c>
      <c r="W124" s="16">
        <f t="shared" ref="W124:W139" si="402">SUM(K103:W103)/13</f>
        <v>354.09517499999998</v>
      </c>
      <c r="X124" s="16">
        <f t="shared" ref="X124:X139" si="403">SUM(L103:X103)/13</f>
        <v>472.19175259615383</v>
      </c>
      <c r="Y124" s="16">
        <f t="shared" ref="Y124:Y139" si="404">SUM(M103:Y103)/13</f>
        <v>607.21485778846159</v>
      </c>
      <c r="Z124" s="16">
        <f t="shared" ref="Z124:Z139" si="405">SUM(N103:Z103)/13</f>
        <v>759.16449057692307</v>
      </c>
      <c r="AA124" s="16">
        <f t="shared" ref="AA124:AA139" si="406">SUM(O103:AA103)/13</f>
        <v>928.0406509615384</v>
      </c>
      <c r="AB124" s="16">
        <f t="shared" ref="AB124:AB139" si="407">SUM(P103:AB103)/13</f>
        <v>1113.8433389423076</v>
      </c>
      <c r="AC124" s="16">
        <f t="shared" ref="AC124:AC139" si="408">SUM(Q103:AC103)/13</f>
        <v>1316.5725545192306</v>
      </c>
      <c r="AD124" s="16">
        <f t="shared" ref="AD124:AD139" si="409">SUM(R103:AD103)/13</f>
        <v>1536.2282976923077</v>
      </c>
      <c r="AE124" s="16">
        <f t="shared" ref="AE124:AE139" si="410">SUM(S103:AE103)/13</f>
        <v>1755.9488934615388</v>
      </c>
      <c r="AF124" s="16">
        <f t="shared" ref="AF124:AF139" si="411">SUM(T103:AF103)/13</f>
        <v>1975.7343418269231</v>
      </c>
      <c r="AG124" s="16">
        <f t="shared" ref="AG124:AG139" si="412">SUM(U103:AG103)/13</f>
        <v>2195.5846427884617</v>
      </c>
      <c r="AH124" s="16">
        <f t="shared" ref="AH124:AH139" si="413">SUM(V103:AH103)/13</f>
        <v>2415.4997963461542</v>
      </c>
      <c r="AI124" s="16">
        <f t="shared" ref="AI124:AI139" si="414">SUM(W103:AI103)/13</f>
        <v>2635.4798025000005</v>
      </c>
      <c r="AJ124" s="16">
        <f t="shared" ref="AJ124:AJ139" si="415">SUM(X103:AJ103)/13</f>
        <v>2855.52466125</v>
      </c>
      <c r="AK124" s="16">
        <f t="shared" ref="AK124:AK139" si="416">SUM(Y103:AK103)/13</f>
        <v>3075.56952</v>
      </c>
      <c r="AL124" s="16">
        <f t="shared" ref="AL124:AL139" si="417">SUM(Z103:AL103)/13</f>
        <v>3295.61437875</v>
      </c>
      <c r="AM124" s="16">
        <f t="shared" ref="AM124:AM139" si="418">SUM(AA103:AM103)/13</f>
        <v>3515.6592375000005</v>
      </c>
      <c r="AN124" s="16">
        <f t="shared" ref="AN124:AN139" si="419">SUM(AB103:AN103)/13</f>
        <v>3735.7040962500005</v>
      </c>
      <c r="AO124" s="16">
        <f t="shared" ref="AO124:AO139" si="420">SUM(AC103:AO103)/13</f>
        <v>3955.7489550000005</v>
      </c>
      <c r="AP124" s="16">
        <f t="shared" ref="AP124:AP139" si="421">SUM(AD103:AP103)/13</f>
        <v>4175.7938137500005</v>
      </c>
      <c r="AQ124" s="16">
        <f t="shared" ref="AQ124:AQ139" si="422">SUM(AE103:AQ103)/13</f>
        <v>4395.8386725</v>
      </c>
      <c r="AR124" s="16">
        <f t="shared" ref="AR124:AR139" si="423">SUM(AF103:AR103)/13</f>
        <v>4615.8835312500005</v>
      </c>
      <c r="AS124" s="16">
        <f t="shared" ref="AS124:AS139" si="424">SUM(AG103:AS103)/13</f>
        <v>4835.92839</v>
      </c>
      <c r="AT124" s="16">
        <f t="shared" ref="AT124:AT139" si="425">SUM(AH103:AT103)/13</f>
        <v>5055.9732487499996</v>
      </c>
      <c r="AU124" s="16">
        <f t="shared" ref="AU124:AU139" si="426">SUM(AI103:AU103)/13</f>
        <v>5276.0181074999991</v>
      </c>
      <c r="AV124" s="16">
        <f t="shared" ref="AV124:AV139" si="427">SUM(AJ103:AV103)/13</f>
        <v>5496.0629662499987</v>
      </c>
      <c r="AW124" s="16">
        <f t="shared" ref="AW124:AW139" si="428">SUM(AK103:AW103)/13</f>
        <v>5716.1078249999982</v>
      </c>
      <c r="AX124" s="16">
        <f t="shared" ref="AX124:AX139" si="429">SUM(AL103:AX103)/13</f>
        <v>5936.1526837499978</v>
      </c>
      <c r="AY124" s="16">
        <f t="shared" ref="AY124:AY139" si="430">SUM(AM103:AY103)/13</f>
        <v>6156.1975424999973</v>
      </c>
      <c r="AZ124" s="16">
        <f t="shared" ref="AZ124:AZ139" si="431">SUM(AN103:AZ103)/13</f>
        <v>6376.2424012499969</v>
      </c>
      <c r="BA124" s="16">
        <f t="shared" ref="BA124:BA139" si="432">SUM(AO103:BA103)/13</f>
        <v>6596.2872599999964</v>
      </c>
      <c r="BB124" s="16">
        <f t="shared" ref="BB124:BB139" si="433">SUM(AP103:BB103)/13</f>
        <v>6816.332118749996</v>
      </c>
      <c r="BC124" s="16">
        <f t="shared" ref="BC124:BC139" si="434">SUM(AQ103:BC103)/13</f>
        <v>7036.3769774999955</v>
      </c>
      <c r="BD124" s="16">
        <f t="shared" ref="BD124:BD139" si="435">SUM(AR103:BD103)/13</f>
        <v>7256.4218362499951</v>
      </c>
      <c r="BE124" s="16">
        <f t="shared" ref="BE124:BE139" si="436">SUM(AS103:BE103)/13</f>
        <v>7476.4666949999946</v>
      </c>
      <c r="BF124" s="16">
        <f t="shared" ref="BF124:BF139" si="437">SUM(AT103:BF103)/13</f>
        <v>7696.5115537499942</v>
      </c>
      <c r="BG124" s="16">
        <f t="shared" ref="BG124:BG139" si="438">SUM(AU103:BG103)/13</f>
        <v>7916.5564124999937</v>
      </c>
      <c r="BH124" s="16">
        <f t="shared" ref="BH124:BH139" si="439">SUM(AV103:BH103)/13</f>
        <v>8136.6012712499933</v>
      </c>
      <c r="BI124" s="16">
        <f t="shared" ref="BI124:BI139" si="440">SUM(AW103:BI103)/13</f>
        <v>8356.6461299999919</v>
      </c>
      <c r="BJ124" s="16">
        <f t="shared" ref="BJ124:BJ139" si="441">SUM(AX103:BJ103)/13</f>
        <v>8576.6909887499914</v>
      </c>
      <c r="BK124" s="16">
        <f t="shared" ref="BK124:BK139" si="442">SUM(AY103:BK103)/13</f>
        <v>8796.735847499991</v>
      </c>
      <c r="BL124" s="16">
        <f t="shared" ref="BL124:BL139" si="443">SUM(AZ103:BL103)/13</f>
        <v>9016.7807062499905</v>
      </c>
      <c r="BM124" s="16">
        <f t="shared" ref="BM124:BM139" si="444">SUM(BA103:BM103)/13</f>
        <v>9236.8255649999901</v>
      </c>
      <c r="BN124" s="16">
        <f t="shared" ref="BN124:BN139" si="445">SUM(BB103:BN103)/13</f>
        <v>9456.8704237499896</v>
      </c>
      <c r="BO124" s="16">
        <f t="shared" ref="BO124:BO139" si="446">SUM(BC103:BO103)/13</f>
        <v>9676.9152824999892</v>
      </c>
      <c r="BP124" s="16">
        <f t="shared" ref="BP124:BP139" si="447">SUM(BD103:BP103)/13</f>
        <v>9896.9601412499887</v>
      </c>
      <c r="BQ124" s="16">
        <f t="shared" ref="BQ124:BQ139" si="448">SUM(BE103:BQ103)/13</f>
        <v>10117.004999999988</v>
      </c>
      <c r="BR124" s="16">
        <f t="shared" ref="BR124:BR139" si="449">SUM(BF103:BR103)/13</f>
        <v>10337.049858749988</v>
      </c>
      <c r="BS124" s="16">
        <f t="shared" ref="BS124:BS139" si="450">SUM(BG103:BS103)/13</f>
        <v>10557.094717499987</v>
      </c>
    </row>
    <row r="125" spans="1:71" x14ac:dyDescent="0.35">
      <c r="A125" s="15" t="str">
        <f t="shared" ref="A125:J125" si="451">A104</f>
        <v>Standard Close</v>
      </c>
      <c r="B125" s="15" t="str">
        <f t="shared" si="451"/>
        <v>A2875279</v>
      </c>
      <c r="C125" s="15" t="str">
        <f t="shared" si="451"/>
        <v>Base Rates</v>
      </c>
      <c r="D125" s="15" t="str">
        <f t="shared" si="451"/>
        <v/>
      </c>
      <c r="E125" s="15">
        <f t="shared" si="451"/>
        <v>39700</v>
      </c>
      <c r="F125" s="15" t="str">
        <f t="shared" si="451"/>
        <v>NEW-08126</v>
      </c>
      <c r="G125" s="15" t="str">
        <f t="shared" si="451"/>
        <v>open</v>
      </c>
      <c r="H125" s="15" t="str">
        <f t="shared" si="451"/>
        <v>Electric General Plant</v>
      </c>
      <c r="I125" s="15" t="str">
        <f t="shared" si="451"/>
        <v>Other Structures</v>
      </c>
      <c r="J125" s="15">
        <f t="shared" si="451"/>
        <v>202511</v>
      </c>
      <c r="K125" s="16">
        <f>SUM($K104:K104)/13</f>
        <v>0</v>
      </c>
      <c r="L125" s="16">
        <f>SUM($K104:L104)/13</f>
        <v>0</v>
      </c>
      <c r="M125" s="16">
        <f>SUM($K104:M104)/13</f>
        <v>0</v>
      </c>
      <c r="N125" s="16">
        <f>SUM($K104:N104)/13</f>
        <v>0</v>
      </c>
      <c r="O125" s="16">
        <f>SUM($K104:O104)/13</f>
        <v>0</v>
      </c>
      <c r="P125" s="16">
        <f>SUM($K104:P104)/13</f>
        <v>0</v>
      </c>
      <c r="Q125" s="16">
        <f>SUM($K104:Q104)/13</f>
        <v>0</v>
      </c>
      <c r="R125" s="16">
        <f>SUM($K104:R104)/13</f>
        <v>0</v>
      </c>
      <c r="S125" s="16">
        <f>SUM($K104:S104)/13</f>
        <v>0</v>
      </c>
      <c r="T125" s="16">
        <f>SUM($K104:T104)/13</f>
        <v>0</v>
      </c>
      <c r="U125" s="16">
        <f>SUM($K104:U104)/13</f>
        <v>0</v>
      </c>
      <c r="V125" s="16">
        <f>SUM($K104:V104)/13</f>
        <v>0</v>
      </c>
      <c r="W125" s="16">
        <f t="shared" si="402"/>
        <v>0</v>
      </c>
      <c r="X125" s="16">
        <f t="shared" si="403"/>
        <v>0</v>
      </c>
      <c r="Y125" s="16">
        <f t="shared" si="404"/>
        <v>0</v>
      </c>
      <c r="Z125" s="16">
        <f t="shared" si="405"/>
        <v>0</v>
      </c>
      <c r="AA125" s="16">
        <f t="shared" si="406"/>
        <v>0</v>
      </c>
      <c r="AB125" s="16">
        <f t="shared" si="407"/>
        <v>0</v>
      </c>
      <c r="AC125" s="16">
        <f t="shared" si="408"/>
        <v>0</v>
      </c>
      <c r="AD125" s="16">
        <f t="shared" si="409"/>
        <v>0</v>
      </c>
      <c r="AE125" s="16">
        <f t="shared" si="410"/>
        <v>0</v>
      </c>
      <c r="AF125" s="16">
        <f t="shared" si="411"/>
        <v>0</v>
      </c>
      <c r="AG125" s="16">
        <f t="shared" si="412"/>
        <v>0</v>
      </c>
      <c r="AH125" s="16">
        <f t="shared" si="413"/>
        <v>0</v>
      </c>
      <c r="AI125" s="16">
        <f t="shared" si="414"/>
        <v>24.045064999999997</v>
      </c>
      <c r="AJ125" s="16">
        <f t="shared" si="415"/>
        <v>72.135194999999982</v>
      </c>
      <c r="AK125" s="16">
        <f t="shared" si="416"/>
        <v>144.27038999999996</v>
      </c>
      <c r="AL125" s="16">
        <f t="shared" si="417"/>
        <v>240.45064999999997</v>
      </c>
      <c r="AM125" s="16">
        <f t="shared" si="418"/>
        <v>360.67597499999999</v>
      </c>
      <c r="AN125" s="16">
        <f t="shared" si="419"/>
        <v>504.9463649999999</v>
      </c>
      <c r="AO125" s="16">
        <f t="shared" si="420"/>
        <v>673.26181999999994</v>
      </c>
      <c r="AP125" s="16">
        <f t="shared" si="421"/>
        <v>865.62234000000001</v>
      </c>
      <c r="AQ125" s="16">
        <f t="shared" si="422"/>
        <v>1082.0279250000001</v>
      </c>
      <c r="AR125" s="16">
        <f t="shared" si="423"/>
        <v>1322.4785750000001</v>
      </c>
      <c r="AS125" s="16">
        <f t="shared" si="424"/>
        <v>1586.9742900000003</v>
      </c>
      <c r="AT125" s="16">
        <f t="shared" si="425"/>
        <v>1875.5150700000002</v>
      </c>
      <c r="AU125" s="16">
        <f t="shared" si="426"/>
        <v>2188.100915</v>
      </c>
      <c r="AV125" s="16">
        <f t="shared" si="427"/>
        <v>2500.68676</v>
      </c>
      <c r="AW125" s="16">
        <f t="shared" si="428"/>
        <v>2813.2726050000001</v>
      </c>
      <c r="AX125" s="16">
        <f t="shared" si="429"/>
        <v>3125.8584499999997</v>
      </c>
      <c r="AY125" s="16">
        <f t="shared" si="430"/>
        <v>3438.4442949999993</v>
      </c>
      <c r="AZ125" s="16">
        <f t="shared" si="431"/>
        <v>3751.0301399999994</v>
      </c>
      <c r="BA125" s="16">
        <f t="shared" si="432"/>
        <v>4063.6159849999995</v>
      </c>
      <c r="BB125" s="16">
        <f t="shared" si="433"/>
        <v>4376.2018299999991</v>
      </c>
      <c r="BC125" s="16">
        <f t="shared" si="434"/>
        <v>4688.7876749999996</v>
      </c>
      <c r="BD125" s="16">
        <f t="shared" si="435"/>
        <v>5001.3735199999992</v>
      </c>
      <c r="BE125" s="16">
        <f t="shared" si="436"/>
        <v>5313.9593649999988</v>
      </c>
      <c r="BF125" s="16">
        <f t="shared" si="437"/>
        <v>5626.5452099999984</v>
      </c>
      <c r="BG125" s="16">
        <f t="shared" si="438"/>
        <v>5939.1310549999989</v>
      </c>
      <c r="BH125" s="16">
        <f t="shared" si="439"/>
        <v>6251.7168999999985</v>
      </c>
      <c r="BI125" s="16">
        <f t="shared" si="440"/>
        <v>6564.3027449999981</v>
      </c>
      <c r="BJ125" s="16">
        <f t="shared" si="441"/>
        <v>6876.8885899999977</v>
      </c>
      <c r="BK125" s="16">
        <f t="shared" si="442"/>
        <v>7189.4744349999974</v>
      </c>
      <c r="BL125" s="16">
        <f t="shared" si="443"/>
        <v>7502.0602799999961</v>
      </c>
      <c r="BM125" s="16">
        <f t="shared" si="444"/>
        <v>7814.6461249999948</v>
      </c>
      <c r="BN125" s="16">
        <f t="shared" si="445"/>
        <v>8127.2319699999944</v>
      </c>
      <c r="BO125" s="16">
        <f t="shared" si="446"/>
        <v>8439.8178149999949</v>
      </c>
      <c r="BP125" s="16">
        <f t="shared" si="447"/>
        <v>8752.4036599999945</v>
      </c>
      <c r="BQ125" s="16">
        <f t="shared" si="448"/>
        <v>9064.9895049999941</v>
      </c>
      <c r="BR125" s="16">
        <f t="shared" si="449"/>
        <v>9377.5753499999955</v>
      </c>
      <c r="BS125" s="16">
        <f t="shared" si="450"/>
        <v>9690.1611949999933</v>
      </c>
    </row>
    <row r="126" spans="1:71" x14ac:dyDescent="0.35">
      <c r="A126" s="15" t="str">
        <f t="shared" ref="A126:J126" si="452">A105</f>
        <v>Standard Close</v>
      </c>
      <c r="B126" s="15" t="str">
        <f t="shared" si="452"/>
        <v>A2875287</v>
      </c>
      <c r="C126" s="15" t="str">
        <f t="shared" si="452"/>
        <v>Base Rates</v>
      </c>
      <c r="D126" s="15" t="str">
        <f t="shared" si="452"/>
        <v/>
      </c>
      <c r="E126" s="15" t="str">
        <f t="shared" si="452"/>
        <v>T</v>
      </c>
      <c r="F126" s="15" t="str">
        <f t="shared" si="452"/>
        <v>NEW-08126</v>
      </c>
      <c r="G126" s="15" t="str">
        <f t="shared" si="452"/>
        <v>open</v>
      </c>
      <c r="H126" s="15" t="str">
        <f t="shared" si="452"/>
        <v>Electric Transmission Plant</v>
      </c>
      <c r="I126" s="15" t="str">
        <f t="shared" si="452"/>
        <v>Transmission Lines</v>
      </c>
      <c r="J126" s="15">
        <f t="shared" si="452"/>
        <v>202402</v>
      </c>
      <c r="K126" s="16">
        <f>SUM($K105:K105)/13</f>
        <v>0</v>
      </c>
      <c r="L126" s="16">
        <f>SUM($K105:L105)/13</f>
        <v>0</v>
      </c>
      <c r="M126" s="16">
        <f>SUM($K105:M105)/13</f>
        <v>0</v>
      </c>
      <c r="N126" s="16">
        <f>SUM($K105:N105)/13</f>
        <v>0.86057666666666666</v>
      </c>
      <c r="O126" s="16">
        <f>SUM($K105:O105)/13</f>
        <v>2.5817299999999999</v>
      </c>
      <c r="P126" s="16">
        <f>SUM($K105:P105)/13</f>
        <v>5.1634599999999997</v>
      </c>
      <c r="Q126" s="16">
        <f>SUM($K105:Q105)/13</f>
        <v>8.6057666666666659</v>
      </c>
      <c r="R126" s="16">
        <f>SUM($K105:R105)/13</f>
        <v>12.908650000000002</v>
      </c>
      <c r="S126" s="16">
        <f>SUM($K105:S105)/13</f>
        <v>18.072110000000002</v>
      </c>
      <c r="T126" s="16">
        <f>SUM($K105:T105)/13</f>
        <v>24.096146666666666</v>
      </c>
      <c r="U126" s="16">
        <f>SUM($K105:U105)/13</f>
        <v>30.980759999999997</v>
      </c>
      <c r="V126" s="16">
        <f>SUM($K105:V105)/13</f>
        <v>38.725949999999997</v>
      </c>
      <c r="W126" s="16">
        <f t="shared" si="402"/>
        <v>47.331716666666658</v>
      </c>
      <c r="X126" s="16">
        <f t="shared" si="403"/>
        <v>56.801369910256398</v>
      </c>
      <c r="Y126" s="16">
        <f t="shared" si="404"/>
        <v>67.134909730769223</v>
      </c>
      <c r="Z126" s="16">
        <f t="shared" si="405"/>
        <v>78.332336128205114</v>
      </c>
      <c r="AA126" s="16">
        <f t="shared" si="406"/>
        <v>89.533072435897409</v>
      </c>
      <c r="AB126" s="16">
        <f t="shared" si="407"/>
        <v>100.73711865384612</v>
      </c>
      <c r="AC126" s="16">
        <f t="shared" si="408"/>
        <v>111.94447478205127</v>
      </c>
      <c r="AD126" s="16">
        <f t="shared" si="409"/>
        <v>123.1551408205128</v>
      </c>
      <c r="AE126" s="16">
        <f t="shared" si="410"/>
        <v>134.36911676923074</v>
      </c>
      <c r="AF126" s="16">
        <f t="shared" si="411"/>
        <v>145.58640262820509</v>
      </c>
      <c r="AG126" s="16">
        <f t="shared" si="412"/>
        <v>156.80699839743588</v>
      </c>
      <c r="AH126" s="16">
        <f t="shared" si="413"/>
        <v>168.03090407692304</v>
      </c>
      <c r="AI126" s="16">
        <f t="shared" si="414"/>
        <v>179.25811966666666</v>
      </c>
      <c r="AJ126" s="16">
        <f t="shared" si="415"/>
        <v>190.48864516666666</v>
      </c>
      <c r="AK126" s="16">
        <f t="shared" si="416"/>
        <v>201.7191706666666</v>
      </c>
      <c r="AL126" s="16">
        <f t="shared" si="417"/>
        <v>212.9496961666666</v>
      </c>
      <c r="AM126" s="16">
        <f t="shared" si="418"/>
        <v>224.18022166666663</v>
      </c>
      <c r="AN126" s="16">
        <f t="shared" si="419"/>
        <v>235.41074716666662</v>
      </c>
      <c r="AO126" s="16">
        <f t="shared" si="420"/>
        <v>246.64127266666668</v>
      </c>
      <c r="AP126" s="16">
        <f t="shared" si="421"/>
        <v>257.87179816666662</v>
      </c>
      <c r="AQ126" s="16">
        <f t="shared" si="422"/>
        <v>269.10232366666662</v>
      </c>
      <c r="AR126" s="16">
        <f t="shared" si="423"/>
        <v>280.33284916666668</v>
      </c>
      <c r="AS126" s="16">
        <f t="shared" si="424"/>
        <v>291.56337466666668</v>
      </c>
      <c r="AT126" s="16">
        <f t="shared" si="425"/>
        <v>302.79390016666662</v>
      </c>
      <c r="AU126" s="16">
        <f t="shared" si="426"/>
        <v>314.02442566666662</v>
      </c>
      <c r="AV126" s="16">
        <f t="shared" si="427"/>
        <v>325.25495116666661</v>
      </c>
      <c r="AW126" s="16">
        <f t="shared" si="428"/>
        <v>336.48547666666667</v>
      </c>
      <c r="AX126" s="16">
        <f t="shared" si="429"/>
        <v>347.71600216666661</v>
      </c>
      <c r="AY126" s="16">
        <f t="shared" si="430"/>
        <v>358.94652766666661</v>
      </c>
      <c r="AZ126" s="16">
        <f t="shared" si="431"/>
        <v>370.17705316666667</v>
      </c>
      <c r="BA126" s="16">
        <f t="shared" si="432"/>
        <v>381.40757866666667</v>
      </c>
      <c r="BB126" s="16">
        <f t="shared" si="433"/>
        <v>392.63810416666666</v>
      </c>
      <c r="BC126" s="16">
        <f t="shared" si="434"/>
        <v>403.86862966666655</v>
      </c>
      <c r="BD126" s="16">
        <f t="shared" si="435"/>
        <v>415.09915516666661</v>
      </c>
      <c r="BE126" s="16">
        <f t="shared" si="436"/>
        <v>426.3296806666666</v>
      </c>
      <c r="BF126" s="16">
        <f t="shared" si="437"/>
        <v>437.56020616666655</v>
      </c>
      <c r="BG126" s="16">
        <f t="shared" si="438"/>
        <v>448.7907316666666</v>
      </c>
      <c r="BH126" s="16">
        <f t="shared" si="439"/>
        <v>460.02125716666666</v>
      </c>
      <c r="BI126" s="16">
        <f t="shared" si="440"/>
        <v>471.25178266666666</v>
      </c>
      <c r="BJ126" s="16">
        <f t="shared" si="441"/>
        <v>482.4823081666666</v>
      </c>
      <c r="BK126" s="16">
        <f t="shared" si="442"/>
        <v>493.71283366666654</v>
      </c>
      <c r="BL126" s="16">
        <f t="shared" si="443"/>
        <v>504.9433591666666</v>
      </c>
      <c r="BM126" s="16">
        <f t="shared" si="444"/>
        <v>516.17388466666659</v>
      </c>
      <c r="BN126" s="16">
        <f t="shared" si="445"/>
        <v>527.40441016666659</v>
      </c>
      <c r="BO126" s="16">
        <f t="shared" si="446"/>
        <v>538.63493566666648</v>
      </c>
      <c r="BP126" s="16">
        <f t="shared" si="447"/>
        <v>549.86546116666659</v>
      </c>
      <c r="BQ126" s="16">
        <f t="shared" si="448"/>
        <v>561.0959866666667</v>
      </c>
      <c r="BR126" s="16">
        <f t="shared" si="449"/>
        <v>572.32651216666659</v>
      </c>
      <c r="BS126" s="16">
        <f t="shared" si="450"/>
        <v>583.55703766666659</v>
      </c>
    </row>
    <row r="127" spans="1:71" x14ac:dyDescent="0.35">
      <c r="A127" s="15" t="str">
        <f t="shared" ref="A127:J127" si="453">A106</f>
        <v>Standard Close</v>
      </c>
      <c r="B127" s="15" t="str">
        <f t="shared" si="453"/>
        <v>A2875291</v>
      </c>
      <c r="C127" s="15" t="str">
        <f t="shared" si="453"/>
        <v>Base Rates</v>
      </c>
      <c r="D127" s="15" t="str">
        <f t="shared" si="453"/>
        <v/>
      </c>
      <c r="E127" s="15" t="str">
        <f t="shared" si="453"/>
        <v>T</v>
      </c>
      <c r="F127" s="15" t="str">
        <f t="shared" si="453"/>
        <v>NEW-08126</v>
      </c>
      <c r="G127" s="15" t="str">
        <f t="shared" si="453"/>
        <v>open</v>
      </c>
      <c r="H127" s="15" t="str">
        <f t="shared" si="453"/>
        <v>Electric Transmission Plant</v>
      </c>
      <c r="I127" s="15" t="str">
        <f t="shared" si="453"/>
        <v>Transmission Lines</v>
      </c>
      <c r="J127" s="15">
        <f t="shared" si="453"/>
        <v>202412</v>
      </c>
      <c r="K127" s="16">
        <f>SUM($K106:K106)/13</f>
        <v>0</v>
      </c>
      <c r="L127" s="16">
        <f>SUM($K106:L106)/13</f>
        <v>0</v>
      </c>
      <c r="M127" s="16">
        <f>SUM($K106:M106)/13</f>
        <v>0</v>
      </c>
      <c r="N127" s="16">
        <f>SUM($K106:N106)/13</f>
        <v>0</v>
      </c>
      <c r="O127" s="16">
        <f>SUM($K106:O106)/13</f>
        <v>0</v>
      </c>
      <c r="P127" s="16">
        <f>SUM($K106:P106)/13</f>
        <v>0</v>
      </c>
      <c r="Q127" s="16">
        <f>SUM($K106:Q106)/13</f>
        <v>0</v>
      </c>
      <c r="R127" s="16">
        <f>SUM($K106:R106)/13</f>
        <v>0</v>
      </c>
      <c r="S127" s="16">
        <f>SUM($K106:S106)/13</f>
        <v>0</v>
      </c>
      <c r="T127" s="16">
        <f>SUM($K106:T106)/13</f>
        <v>0</v>
      </c>
      <c r="U127" s="16">
        <f>SUM($K106:U106)/13</f>
        <v>0</v>
      </c>
      <c r="V127" s="16">
        <f>SUM($K106:V106)/13</f>
        <v>0</v>
      </c>
      <c r="W127" s="16">
        <f t="shared" si="402"/>
        <v>0</v>
      </c>
      <c r="X127" s="16">
        <f t="shared" si="403"/>
        <v>0.10574180769230772</v>
      </c>
      <c r="Y127" s="16">
        <f t="shared" si="404"/>
        <v>0.31722542307692314</v>
      </c>
      <c r="Z127" s="16">
        <f t="shared" si="405"/>
        <v>0.63445084615384628</v>
      </c>
      <c r="AA127" s="16">
        <f t="shared" si="406"/>
        <v>1.0574180769230772</v>
      </c>
      <c r="AB127" s="16">
        <f t="shared" si="407"/>
        <v>1.5861271153846157</v>
      </c>
      <c r="AC127" s="16">
        <f t="shared" si="408"/>
        <v>2.2205779615384622</v>
      </c>
      <c r="AD127" s="16">
        <f t="shared" si="409"/>
        <v>2.9607706153846158</v>
      </c>
      <c r="AE127" s="16">
        <f t="shared" si="410"/>
        <v>3.8067050769230777</v>
      </c>
      <c r="AF127" s="16">
        <f t="shared" si="411"/>
        <v>4.7583813461538478</v>
      </c>
      <c r="AG127" s="16">
        <f t="shared" si="412"/>
        <v>5.8157994230769248</v>
      </c>
      <c r="AH127" s="16">
        <f t="shared" si="413"/>
        <v>6.9789593076923104</v>
      </c>
      <c r="AI127" s="16">
        <f t="shared" si="414"/>
        <v>8.2478610000000021</v>
      </c>
      <c r="AJ127" s="16">
        <f t="shared" si="415"/>
        <v>9.6225045000000033</v>
      </c>
      <c r="AK127" s="16">
        <f t="shared" si="416"/>
        <v>10.997148000000003</v>
      </c>
      <c r="AL127" s="16">
        <f t="shared" si="417"/>
        <v>12.371791500000004</v>
      </c>
      <c r="AM127" s="16">
        <f t="shared" si="418"/>
        <v>13.746435000000004</v>
      </c>
      <c r="AN127" s="16">
        <f t="shared" si="419"/>
        <v>15.121078500000008</v>
      </c>
      <c r="AO127" s="16">
        <f t="shared" si="420"/>
        <v>16.495722000000008</v>
      </c>
      <c r="AP127" s="16">
        <f t="shared" si="421"/>
        <v>17.870365500000013</v>
      </c>
      <c r="AQ127" s="16">
        <f t="shared" si="422"/>
        <v>19.245009000000014</v>
      </c>
      <c r="AR127" s="16">
        <f t="shared" si="423"/>
        <v>20.619652500000011</v>
      </c>
      <c r="AS127" s="16">
        <f t="shared" si="424"/>
        <v>21.994296000000013</v>
      </c>
      <c r="AT127" s="16">
        <f t="shared" si="425"/>
        <v>23.368939500000014</v>
      </c>
      <c r="AU127" s="16">
        <f t="shared" si="426"/>
        <v>24.743583000000015</v>
      </c>
      <c r="AV127" s="16">
        <f t="shared" si="427"/>
        <v>26.118226500000016</v>
      </c>
      <c r="AW127" s="16">
        <f t="shared" si="428"/>
        <v>27.492870000000018</v>
      </c>
      <c r="AX127" s="16">
        <f t="shared" si="429"/>
        <v>28.867513500000022</v>
      </c>
      <c r="AY127" s="16">
        <f t="shared" si="430"/>
        <v>30.24215700000002</v>
      </c>
      <c r="AZ127" s="16">
        <f t="shared" si="431"/>
        <v>31.616800500000025</v>
      </c>
      <c r="BA127" s="16">
        <f t="shared" si="432"/>
        <v>32.991444000000016</v>
      </c>
      <c r="BB127" s="16">
        <f t="shared" si="433"/>
        <v>34.366087500000013</v>
      </c>
      <c r="BC127" s="16">
        <f t="shared" si="434"/>
        <v>35.740731000000011</v>
      </c>
      <c r="BD127" s="16">
        <f t="shared" si="435"/>
        <v>37.115374500000016</v>
      </c>
      <c r="BE127" s="16">
        <f t="shared" si="436"/>
        <v>38.490018000000006</v>
      </c>
      <c r="BF127" s="16">
        <f t="shared" si="437"/>
        <v>39.864661500000004</v>
      </c>
      <c r="BG127" s="16">
        <f t="shared" si="438"/>
        <v>41.239305000000009</v>
      </c>
      <c r="BH127" s="16">
        <f t="shared" si="439"/>
        <v>42.613948500000006</v>
      </c>
      <c r="BI127" s="16">
        <f t="shared" si="440"/>
        <v>43.988592000000004</v>
      </c>
      <c r="BJ127" s="16">
        <f t="shared" si="441"/>
        <v>45.363235500000009</v>
      </c>
      <c r="BK127" s="16">
        <f t="shared" si="442"/>
        <v>46.737879000000007</v>
      </c>
      <c r="BL127" s="16">
        <f t="shared" si="443"/>
        <v>48.112522499999997</v>
      </c>
      <c r="BM127" s="16">
        <f t="shared" si="444"/>
        <v>49.487165999999995</v>
      </c>
      <c r="BN127" s="16">
        <f t="shared" si="445"/>
        <v>50.861809499999985</v>
      </c>
      <c r="BO127" s="16">
        <f t="shared" si="446"/>
        <v>52.236452999999983</v>
      </c>
      <c r="BP127" s="16">
        <f t="shared" si="447"/>
        <v>53.611096499999981</v>
      </c>
      <c r="BQ127" s="16">
        <f t="shared" si="448"/>
        <v>54.985739999999979</v>
      </c>
      <c r="BR127" s="16">
        <f t="shared" si="449"/>
        <v>56.360383499999983</v>
      </c>
      <c r="BS127" s="16">
        <f t="shared" si="450"/>
        <v>57.735026999999988</v>
      </c>
    </row>
    <row r="128" spans="1:71" x14ac:dyDescent="0.35">
      <c r="A128" s="15" t="str">
        <f t="shared" ref="A128:J128" si="454">A107</f>
        <v>Standard Close</v>
      </c>
      <c r="B128" s="15" t="str">
        <f t="shared" si="454"/>
        <v>A2898009</v>
      </c>
      <c r="C128" s="15" t="str">
        <f t="shared" si="454"/>
        <v>Base Rates</v>
      </c>
      <c r="D128" s="15" t="str">
        <f t="shared" si="454"/>
        <v/>
      </c>
      <c r="E128" s="15" t="str">
        <f t="shared" si="454"/>
        <v>D</v>
      </c>
      <c r="F128" s="15" t="str">
        <f t="shared" si="454"/>
        <v>NEW-08126</v>
      </c>
      <c r="G128" s="15" t="str">
        <f t="shared" si="454"/>
        <v>open</v>
      </c>
      <c r="H128" s="15" t="str">
        <f t="shared" si="454"/>
        <v>Electric Distribution Plant</v>
      </c>
      <c r="I128" s="15" t="str">
        <f t="shared" si="454"/>
        <v>Distribution Substation</v>
      </c>
      <c r="J128" s="15">
        <f t="shared" si="454"/>
        <v>202510</v>
      </c>
      <c r="K128" s="16">
        <f>SUM($K107:K107)/13</f>
        <v>0</v>
      </c>
      <c r="L128" s="16">
        <f>SUM($K107:L107)/13</f>
        <v>0</v>
      </c>
      <c r="M128" s="16">
        <f>SUM($K107:M107)/13</f>
        <v>0</v>
      </c>
      <c r="N128" s="16">
        <f>SUM($K107:N107)/13</f>
        <v>0</v>
      </c>
      <c r="O128" s="16">
        <f>SUM($K107:O107)/13</f>
        <v>0</v>
      </c>
      <c r="P128" s="16">
        <f>SUM($K107:P107)/13</f>
        <v>0</v>
      </c>
      <c r="Q128" s="16">
        <f>SUM($K107:Q107)/13</f>
        <v>0</v>
      </c>
      <c r="R128" s="16">
        <f>SUM($K107:R107)/13</f>
        <v>0</v>
      </c>
      <c r="S128" s="16">
        <f>SUM($K107:S107)/13</f>
        <v>0</v>
      </c>
      <c r="T128" s="16">
        <f>SUM($K107:T107)/13</f>
        <v>0</v>
      </c>
      <c r="U128" s="16">
        <f>SUM($K107:U107)/13</f>
        <v>0</v>
      </c>
      <c r="V128" s="16">
        <f>SUM($K107:V107)/13</f>
        <v>0</v>
      </c>
      <c r="W128" s="16">
        <f t="shared" si="402"/>
        <v>0</v>
      </c>
      <c r="X128" s="16">
        <f t="shared" si="403"/>
        <v>0</v>
      </c>
      <c r="Y128" s="16">
        <f t="shared" si="404"/>
        <v>0</v>
      </c>
      <c r="Z128" s="16">
        <f t="shared" si="405"/>
        <v>0</v>
      </c>
      <c r="AA128" s="16">
        <f t="shared" si="406"/>
        <v>0</v>
      </c>
      <c r="AB128" s="16">
        <f t="shared" si="407"/>
        <v>0</v>
      </c>
      <c r="AC128" s="16">
        <f t="shared" si="408"/>
        <v>0</v>
      </c>
      <c r="AD128" s="16">
        <f t="shared" si="409"/>
        <v>0</v>
      </c>
      <c r="AE128" s="16">
        <f t="shared" si="410"/>
        <v>0</v>
      </c>
      <c r="AF128" s="16">
        <f t="shared" si="411"/>
        <v>0</v>
      </c>
      <c r="AG128" s="16">
        <f t="shared" si="412"/>
        <v>0</v>
      </c>
      <c r="AH128" s="16">
        <f t="shared" si="413"/>
        <v>4.8948717948717926E-2</v>
      </c>
      <c r="AI128" s="16">
        <f t="shared" si="414"/>
        <v>0.14684615384615379</v>
      </c>
      <c r="AJ128" s="16">
        <f t="shared" si="415"/>
        <v>0.29369230769230759</v>
      </c>
      <c r="AK128" s="16">
        <f t="shared" si="416"/>
        <v>0.48948717948717935</v>
      </c>
      <c r="AL128" s="16">
        <f t="shared" si="417"/>
        <v>0.73423076923076891</v>
      </c>
      <c r="AM128" s="16">
        <f t="shared" si="418"/>
        <v>1.0279230769230765</v>
      </c>
      <c r="AN128" s="16">
        <f t="shared" si="419"/>
        <v>1.370564102564102</v>
      </c>
      <c r="AO128" s="16">
        <f t="shared" si="420"/>
        <v>1.7621538461538455</v>
      </c>
      <c r="AP128" s="16">
        <f t="shared" si="421"/>
        <v>2.2026923076923066</v>
      </c>
      <c r="AQ128" s="16">
        <f t="shared" si="422"/>
        <v>2.6921794871794864</v>
      </c>
      <c r="AR128" s="16">
        <f t="shared" si="423"/>
        <v>3.2306153846153833</v>
      </c>
      <c r="AS128" s="16">
        <f t="shared" si="424"/>
        <v>3.8179999999999983</v>
      </c>
      <c r="AT128" s="16">
        <f t="shared" si="425"/>
        <v>4.4543333333333317</v>
      </c>
      <c r="AU128" s="16">
        <f t="shared" si="426"/>
        <v>5.0906666666666647</v>
      </c>
      <c r="AV128" s="16">
        <f t="shared" si="427"/>
        <v>5.7269999999999985</v>
      </c>
      <c r="AW128" s="16">
        <f t="shared" si="428"/>
        <v>6.3633333333333306</v>
      </c>
      <c r="AX128" s="16">
        <f t="shared" si="429"/>
        <v>6.9996666666666645</v>
      </c>
      <c r="AY128" s="16">
        <f t="shared" si="430"/>
        <v>7.6359999999999966</v>
      </c>
      <c r="AZ128" s="16">
        <f t="shared" si="431"/>
        <v>8.2723333333333304</v>
      </c>
      <c r="BA128" s="16">
        <f t="shared" si="432"/>
        <v>8.9086666666666634</v>
      </c>
      <c r="BB128" s="16">
        <f t="shared" si="433"/>
        <v>9.5449999999999964</v>
      </c>
      <c r="BC128" s="16">
        <f t="shared" si="434"/>
        <v>10.181333333333329</v>
      </c>
      <c r="BD128" s="16">
        <f t="shared" si="435"/>
        <v>10.817666666666664</v>
      </c>
      <c r="BE128" s="16">
        <f t="shared" si="436"/>
        <v>11.453999999999995</v>
      </c>
      <c r="BF128" s="16">
        <f t="shared" si="437"/>
        <v>12.09033333333333</v>
      </c>
      <c r="BG128" s="16">
        <f t="shared" si="438"/>
        <v>12.726666666666663</v>
      </c>
      <c r="BH128" s="16">
        <f t="shared" si="439"/>
        <v>13.362999999999996</v>
      </c>
      <c r="BI128" s="16">
        <f t="shared" si="440"/>
        <v>13.999333333333327</v>
      </c>
      <c r="BJ128" s="16">
        <f t="shared" si="441"/>
        <v>14.63566666666666</v>
      </c>
      <c r="BK128" s="16">
        <f t="shared" si="442"/>
        <v>15.271999999999993</v>
      </c>
      <c r="BL128" s="16">
        <f t="shared" si="443"/>
        <v>15.908333333333328</v>
      </c>
      <c r="BM128" s="16">
        <f t="shared" si="444"/>
        <v>16.544666666666661</v>
      </c>
      <c r="BN128" s="16">
        <f t="shared" si="445"/>
        <v>17.18099999999999</v>
      </c>
      <c r="BO128" s="16">
        <f t="shared" si="446"/>
        <v>17.817333333333327</v>
      </c>
      <c r="BP128" s="16">
        <f t="shared" si="447"/>
        <v>18.45366666666666</v>
      </c>
      <c r="BQ128" s="16">
        <f t="shared" si="448"/>
        <v>19.089999999999993</v>
      </c>
      <c r="BR128" s="16">
        <f t="shared" si="449"/>
        <v>19.726333333333326</v>
      </c>
      <c r="BS128" s="16">
        <f t="shared" si="450"/>
        <v>20.362666666666659</v>
      </c>
    </row>
    <row r="129" spans="1:71" x14ac:dyDescent="0.35">
      <c r="A129" s="15" t="str">
        <f t="shared" ref="A129:J129" si="455">A108</f>
        <v>Standard Close</v>
      </c>
      <c r="B129" s="15" t="str">
        <f t="shared" si="455"/>
        <v>A2898011</v>
      </c>
      <c r="C129" s="15" t="str">
        <f t="shared" si="455"/>
        <v>Base Rates</v>
      </c>
      <c r="D129" s="15" t="str">
        <f t="shared" si="455"/>
        <v/>
      </c>
      <c r="E129" s="15" t="str">
        <f t="shared" si="455"/>
        <v>D</v>
      </c>
      <c r="F129" s="15" t="str">
        <f t="shared" si="455"/>
        <v>NEW-08126</v>
      </c>
      <c r="G129" s="15" t="str">
        <f t="shared" si="455"/>
        <v>open</v>
      </c>
      <c r="H129" s="15" t="str">
        <f t="shared" si="455"/>
        <v>Electric Distribution Plant</v>
      </c>
      <c r="I129" s="15" t="str">
        <f t="shared" si="455"/>
        <v>Distribution Substation</v>
      </c>
      <c r="J129" s="15">
        <f t="shared" si="455"/>
        <v>202510</v>
      </c>
      <c r="K129" s="16">
        <f>SUM($K108:K108)/13</f>
        <v>0</v>
      </c>
      <c r="L129" s="16">
        <f>SUM($K108:L108)/13</f>
        <v>0</v>
      </c>
      <c r="M129" s="16">
        <f>SUM($K108:M108)/13</f>
        <v>0</v>
      </c>
      <c r="N129" s="16">
        <f>SUM($K108:N108)/13</f>
        <v>0</v>
      </c>
      <c r="O129" s="16">
        <f>SUM($K108:O108)/13</f>
        <v>0</v>
      </c>
      <c r="P129" s="16">
        <f>SUM($K108:P108)/13</f>
        <v>0</v>
      </c>
      <c r="Q129" s="16">
        <f>SUM($K108:Q108)/13</f>
        <v>0</v>
      </c>
      <c r="R129" s="16">
        <f>SUM($K108:R108)/13</f>
        <v>0</v>
      </c>
      <c r="S129" s="16">
        <f>SUM($K108:S108)/13</f>
        <v>0</v>
      </c>
      <c r="T129" s="16">
        <f>SUM($K108:T108)/13</f>
        <v>0</v>
      </c>
      <c r="U129" s="16">
        <f>SUM($K108:U108)/13</f>
        <v>0</v>
      </c>
      <c r="V129" s="16">
        <f>SUM($K108:V108)/13</f>
        <v>0</v>
      </c>
      <c r="W129" s="16">
        <f t="shared" si="402"/>
        <v>0</v>
      </c>
      <c r="X129" s="16">
        <f t="shared" si="403"/>
        <v>0</v>
      </c>
      <c r="Y129" s="16">
        <f t="shared" si="404"/>
        <v>0</v>
      </c>
      <c r="Z129" s="16">
        <f t="shared" si="405"/>
        <v>0</v>
      </c>
      <c r="AA129" s="16">
        <f t="shared" si="406"/>
        <v>0</v>
      </c>
      <c r="AB129" s="16">
        <f t="shared" si="407"/>
        <v>0</v>
      </c>
      <c r="AC129" s="16">
        <f t="shared" si="408"/>
        <v>0</v>
      </c>
      <c r="AD129" s="16">
        <f t="shared" si="409"/>
        <v>0</v>
      </c>
      <c r="AE129" s="16">
        <f t="shared" si="410"/>
        <v>0</v>
      </c>
      <c r="AF129" s="16">
        <f t="shared" si="411"/>
        <v>0</v>
      </c>
      <c r="AG129" s="16">
        <f t="shared" si="412"/>
        <v>0</v>
      </c>
      <c r="AH129" s="16">
        <f t="shared" si="413"/>
        <v>0.15573712820512822</v>
      </c>
      <c r="AI129" s="16">
        <f t="shared" si="414"/>
        <v>0.46721138461538464</v>
      </c>
      <c r="AJ129" s="16">
        <f t="shared" si="415"/>
        <v>0.93442276923076928</v>
      </c>
      <c r="AK129" s="16">
        <f t="shared" si="416"/>
        <v>1.5573712820512819</v>
      </c>
      <c r="AL129" s="16">
        <f t="shared" si="417"/>
        <v>2.3360569230769235</v>
      </c>
      <c r="AM129" s="16">
        <f t="shared" si="418"/>
        <v>3.2704796923076929</v>
      </c>
      <c r="AN129" s="16">
        <f t="shared" si="419"/>
        <v>4.3606395897435908</v>
      </c>
      <c r="AO129" s="16">
        <f t="shared" si="420"/>
        <v>5.6065366153846163</v>
      </c>
      <c r="AP129" s="16">
        <f t="shared" si="421"/>
        <v>7.0081707692307695</v>
      </c>
      <c r="AQ129" s="16">
        <f t="shared" si="422"/>
        <v>8.565542051282053</v>
      </c>
      <c r="AR129" s="16">
        <f t="shared" si="423"/>
        <v>10.278650461538463</v>
      </c>
      <c r="AS129" s="16">
        <f t="shared" si="424"/>
        <v>12.147496000000002</v>
      </c>
      <c r="AT129" s="16">
        <f t="shared" si="425"/>
        <v>14.172078666666671</v>
      </c>
      <c r="AU129" s="16">
        <f t="shared" si="426"/>
        <v>16.196661333333335</v>
      </c>
      <c r="AV129" s="16">
        <f t="shared" si="427"/>
        <v>18.221244000000002</v>
      </c>
      <c r="AW129" s="16">
        <f t="shared" si="428"/>
        <v>20.24582666666667</v>
      </c>
      <c r="AX129" s="16">
        <f t="shared" si="429"/>
        <v>22.270409333333337</v>
      </c>
      <c r="AY129" s="16">
        <f t="shared" si="430"/>
        <v>24.294992000000004</v>
      </c>
      <c r="AZ129" s="16">
        <f t="shared" si="431"/>
        <v>26.319574666666671</v>
      </c>
      <c r="BA129" s="16">
        <f t="shared" si="432"/>
        <v>28.344157333333342</v>
      </c>
      <c r="BB129" s="16">
        <f t="shared" si="433"/>
        <v>30.368740000000003</v>
      </c>
      <c r="BC129" s="16">
        <f t="shared" si="434"/>
        <v>32.39332266666667</v>
      </c>
      <c r="BD129" s="16">
        <f t="shared" si="435"/>
        <v>34.417905333333337</v>
      </c>
      <c r="BE129" s="16">
        <f t="shared" si="436"/>
        <v>36.442488000000004</v>
      </c>
      <c r="BF129" s="16">
        <f t="shared" si="437"/>
        <v>38.467070666666672</v>
      </c>
      <c r="BG129" s="16">
        <f t="shared" si="438"/>
        <v>40.491653333333339</v>
      </c>
      <c r="BH129" s="16">
        <f t="shared" si="439"/>
        <v>42.516236000000013</v>
      </c>
      <c r="BI129" s="16">
        <f t="shared" si="440"/>
        <v>44.540818666666674</v>
      </c>
      <c r="BJ129" s="16">
        <f t="shared" si="441"/>
        <v>46.565401333333348</v>
      </c>
      <c r="BK129" s="16">
        <f t="shared" si="442"/>
        <v>48.589984000000008</v>
      </c>
      <c r="BL129" s="16">
        <f t="shared" si="443"/>
        <v>50.614566666666676</v>
      </c>
      <c r="BM129" s="16">
        <f t="shared" si="444"/>
        <v>52.639149333333343</v>
      </c>
      <c r="BN129" s="16">
        <f t="shared" si="445"/>
        <v>54.66373200000001</v>
      </c>
      <c r="BO129" s="16">
        <f t="shared" si="446"/>
        <v>56.68831466666667</v>
      </c>
      <c r="BP129" s="16">
        <f t="shared" si="447"/>
        <v>58.712897333333345</v>
      </c>
      <c r="BQ129" s="16">
        <f t="shared" si="448"/>
        <v>60.737479999999998</v>
      </c>
      <c r="BR129" s="16">
        <f t="shared" si="449"/>
        <v>62.762062666666665</v>
      </c>
      <c r="BS129" s="16">
        <f t="shared" si="450"/>
        <v>64.786645333333325</v>
      </c>
    </row>
    <row r="130" spans="1:71" x14ac:dyDescent="0.35">
      <c r="A130" s="15" t="str">
        <f t="shared" ref="A130:J130" si="456">A109</f>
        <v>Standard Close</v>
      </c>
      <c r="B130" s="15" t="str">
        <f t="shared" si="456"/>
        <v>A2898012</v>
      </c>
      <c r="C130" s="15" t="str">
        <f t="shared" si="456"/>
        <v>Base Rates</v>
      </c>
      <c r="D130" s="15" t="str">
        <f t="shared" si="456"/>
        <v/>
      </c>
      <c r="E130" s="15" t="str">
        <f t="shared" si="456"/>
        <v>T</v>
      </c>
      <c r="F130" s="15" t="str">
        <f t="shared" si="456"/>
        <v>NEW-08126</v>
      </c>
      <c r="G130" s="15" t="str">
        <f t="shared" si="456"/>
        <v>open</v>
      </c>
      <c r="H130" s="15" t="str">
        <f t="shared" si="456"/>
        <v>Electric Transmission Plant</v>
      </c>
      <c r="I130" s="15" t="str">
        <f t="shared" si="456"/>
        <v>Transmission Lines</v>
      </c>
      <c r="J130" s="15">
        <f t="shared" si="456"/>
        <v>202510</v>
      </c>
      <c r="K130" s="16">
        <f>SUM($K109:K109)/13</f>
        <v>0</v>
      </c>
      <c r="L130" s="16">
        <f>SUM($K109:L109)/13</f>
        <v>0</v>
      </c>
      <c r="M130" s="16">
        <f>SUM($K109:M109)/13</f>
        <v>0</v>
      </c>
      <c r="N130" s="16">
        <f>SUM($K109:N109)/13</f>
        <v>0</v>
      </c>
      <c r="O130" s="16">
        <f>SUM($K109:O109)/13</f>
        <v>0</v>
      </c>
      <c r="P130" s="16">
        <f>SUM($K109:P109)/13</f>
        <v>0</v>
      </c>
      <c r="Q130" s="16">
        <f>SUM($K109:Q109)/13</f>
        <v>0</v>
      </c>
      <c r="R130" s="16">
        <f>SUM($K109:R109)/13</f>
        <v>0</v>
      </c>
      <c r="S130" s="16">
        <f>SUM($K109:S109)/13</f>
        <v>0</v>
      </c>
      <c r="T130" s="16">
        <f>SUM($K109:T109)/13</f>
        <v>0</v>
      </c>
      <c r="U130" s="16">
        <f>SUM($K109:U109)/13</f>
        <v>0</v>
      </c>
      <c r="V130" s="16">
        <f>SUM($K109:V109)/13</f>
        <v>0</v>
      </c>
      <c r="W130" s="16">
        <f t="shared" si="402"/>
        <v>0</v>
      </c>
      <c r="X130" s="16">
        <f t="shared" si="403"/>
        <v>0</v>
      </c>
      <c r="Y130" s="16">
        <f t="shared" si="404"/>
        <v>0</v>
      </c>
      <c r="Z130" s="16">
        <f t="shared" si="405"/>
        <v>0</v>
      </c>
      <c r="AA130" s="16">
        <f t="shared" si="406"/>
        <v>0</v>
      </c>
      <c r="AB130" s="16">
        <f t="shared" si="407"/>
        <v>0</v>
      </c>
      <c r="AC130" s="16">
        <f t="shared" si="408"/>
        <v>0</v>
      </c>
      <c r="AD130" s="16">
        <f t="shared" si="409"/>
        <v>0</v>
      </c>
      <c r="AE130" s="16">
        <f t="shared" si="410"/>
        <v>0</v>
      </c>
      <c r="AF130" s="16">
        <f t="shared" si="411"/>
        <v>0</v>
      </c>
      <c r="AG130" s="16">
        <f t="shared" si="412"/>
        <v>0</v>
      </c>
      <c r="AH130" s="16">
        <f t="shared" si="413"/>
        <v>0.10525159615384615</v>
      </c>
      <c r="AI130" s="16">
        <f t="shared" si="414"/>
        <v>0.31575478846153848</v>
      </c>
      <c r="AJ130" s="16">
        <f t="shared" si="415"/>
        <v>0.63150957692307697</v>
      </c>
      <c r="AK130" s="16">
        <f t="shared" si="416"/>
        <v>1.0525159615384614</v>
      </c>
      <c r="AL130" s="16">
        <f t="shared" si="417"/>
        <v>1.5787739423076923</v>
      </c>
      <c r="AM130" s="16">
        <f t="shared" si="418"/>
        <v>2.210283519230769</v>
      </c>
      <c r="AN130" s="16">
        <f t="shared" si="419"/>
        <v>2.9470446923076925</v>
      </c>
      <c r="AO130" s="16">
        <f t="shared" si="420"/>
        <v>3.7890574615384622</v>
      </c>
      <c r="AP130" s="16">
        <f t="shared" si="421"/>
        <v>4.7363218269230778</v>
      </c>
      <c r="AQ130" s="16">
        <f t="shared" si="422"/>
        <v>5.7888377884615396</v>
      </c>
      <c r="AR130" s="16">
        <f t="shared" si="423"/>
        <v>6.9466053461538468</v>
      </c>
      <c r="AS130" s="16">
        <f t="shared" si="424"/>
        <v>8.2096245000000021</v>
      </c>
      <c r="AT130" s="16">
        <f t="shared" si="425"/>
        <v>9.577895250000001</v>
      </c>
      <c r="AU130" s="16">
        <f t="shared" si="426"/>
        <v>10.946166000000002</v>
      </c>
      <c r="AV130" s="16">
        <f t="shared" si="427"/>
        <v>12.314436750000002</v>
      </c>
      <c r="AW130" s="16">
        <f t="shared" si="428"/>
        <v>13.682707500000003</v>
      </c>
      <c r="AX130" s="16">
        <f t="shared" si="429"/>
        <v>15.050978250000004</v>
      </c>
      <c r="AY130" s="16">
        <f t="shared" si="430"/>
        <v>16.419249000000004</v>
      </c>
      <c r="AZ130" s="16">
        <f t="shared" si="431"/>
        <v>17.787519750000005</v>
      </c>
      <c r="BA130" s="16">
        <f t="shared" si="432"/>
        <v>19.155790500000005</v>
      </c>
      <c r="BB130" s="16">
        <f t="shared" si="433"/>
        <v>20.524061250000006</v>
      </c>
      <c r="BC130" s="16">
        <f t="shared" si="434"/>
        <v>21.892332000000007</v>
      </c>
      <c r="BD130" s="16">
        <f t="shared" si="435"/>
        <v>23.260602750000007</v>
      </c>
      <c r="BE130" s="16">
        <f t="shared" si="436"/>
        <v>24.628873500000005</v>
      </c>
      <c r="BF130" s="16">
        <f t="shared" si="437"/>
        <v>25.997144250000012</v>
      </c>
      <c r="BG130" s="16">
        <f t="shared" si="438"/>
        <v>27.365415000000009</v>
      </c>
      <c r="BH130" s="16">
        <f t="shared" si="439"/>
        <v>28.733685750000006</v>
      </c>
      <c r="BI130" s="16">
        <f t="shared" si="440"/>
        <v>30.101956500000011</v>
      </c>
      <c r="BJ130" s="16">
        <f t="shared" si="441"/>
        <v>31.470227250000011</v>
      </c>
      <c r="BK130" s="16">
        <f t="shared" si="442"/>
        <v>32.838498000000008</v>
      </c>
      <c r="BL130" s="16">
        <f t="shared" si="443"/>
        <v>34.206768750000009</v>
      </c>
      <c r="BM130" s="16">
        <f t="shared" si="444"/>
        <v>35.57503950000001</v>
      </c>
      <c r="BN130" s="16">
        <f t="shared" si="445"/>
        <v>36.94331025000001</v>
      </c>
      <c r="BO130" s="16">
        <f t="shared" si="446"/>
        <v>38.311581000000004</v>
      </c>
      <c r="BP130" s="16">
        <f t="shared" si="447"/>
        <v>39.679851750000012</v>
      </c>
      <c r="BQ130" s="16">
        <f t="shared" si="448"/>
        <v>41.048122500000012</v>
      </c>
      <c r="BR130" s="16">
        <f t="shared" si="449"/>
        <v>42.416393250000013</v>
      </c>
      <c r="BS130" s="16">
        <f t="shared" si="450"/>
        <v>43.784664000000014</v>
      </c>
    </row>
    <row r="131" spans="1:71" x14ac:dyDescent="0.35">
      <c r="A131" s="15" t="str">
        <f t="shared" ref="A131:J131" si="457">A110</f>
        <v>Standard Close</v>
      </c>
      <c r="B131" s="15" t="str">
        <f t="shared" si="457"/>
        <v>A2898013</v>
      </c>
      <c r="C131" s="15" t="str">
        <f t="shared" si="457"/>
        <v>Base Rates</v>
      </c>
      <c r="D131" s="15" t="str">
        <f t="shared" si="457"/>
        <v/>
      </c>
      <c r="E131" s="15" t="str">
        <f t="shared" si="457"/>
        <v>T</v>
      </c>
      <c r="F131" s="15" t="str">
        <f t="shared" si="457"/>
        <v>NEW-08126</v>
      </c>
      <c r="G131" s="15" t="str">
        <f t="shared" si="457"/>
        <v>open</v>
      </c>
      <c r="H131" s="15" t="str">
        <f t="shared" si="457"/>
        <v>Electric Transmission Plant</v>
      </c>
      <c r="I131" s="15" t="str">
        <f t="shared" si="457"/>
        <v>Transmission Lines</v>
      </c>
      <c r="J131" s="15">
        <f t="shared" si="457"/>
        <v>202510</v>
      </c>
      <c r="K131" s="16">
        <f>SUM($K110:K110)/13</f>
        <v>0</v>
      </c>
      <c r="L131" s="16">
        <f>SUM($K110:L110)/13</f>
        <v>0</v>
      </c>
      <c r="M131" s="16">
        <f>SUM($K110:M110)/13</f>
        <v>0</v>
      </c>
      <c r="N131" s="16">
        <f>SUM($K110:N110)/13</f>
        <v>0</v>
      </c>
      <c r="O131" s="16">
        <f>SUM($K110:O110)/13</f>
        <v>0</v>
      </c>
      <c r="P131" s="16">
        <f>SUM($K110:P110)/13</f>
        <v>0</v>
      </c>
      <c r="Q131" s="16">
        <f>SUM($K110:Q110)/13</f>
        <v>0</v>
      </c>
      <c r="R131" s="16">
        <f>SUM($K110:R110)/13</f>
        <v>0</v>
      </c>
      <c r="S131" s="16">
        <f>SUM($K110:S110)/13</f>
        <v>0</v>
      </c>
      <c r="T131" s="16">
        <f>SUM($K110:T110)/13</f>
        <v>0</v>
      </c>
      <c r="U131" s="16">
        <f>SUM($K110:U110)/13</f>
        <v>0</v>
      </c>
      <c r="V131" s="16">
        <f>SUM($K110:V110)/13</f>
        <v>0</v>
      </c>
      <c r="W131" s="16">
        <f t="shared" si="402"/>
        <v>0</v>
      </c>
      <c r="X131" s="16">
        <f t="shared" si="403"/>
        <v>0</v>
      </c>
      <c r="Y131" s="16">
        <f t="shared" si="404"/>
        <v>0</v>
      </c>
      <c r="Z131" s="16">
        <f t="shared" si="405"/>
        <v>0</v>
      </c>
      <c r="AA131" s="16">
        <f t="shared" si="406"/>
        <v>0</v>
      </c>
      <c r="AB131" s="16">
        <f t="shared" si="407"/>
        <v>0</v>
      </c>
      <c r="AC131" s="16">
        <f t="shared" si="408"/>
        <v>0</v>
      </c>
      <c r="AD131" s="16">
        <f t="shared" si="409"/>
        <v>0</v>
      </c>
      <c r="AE131" s="16">
        <f t="shared" si="410"/>
        <v>0</v>
      </c>
      <c r="AF131" s="16">
        <f t="shared" si="411"/>
        <v>0</v>
      </c>
      <c r="AG131" s="16">
        <f t="shared" si="412"/>
        <v>0</v>
      </c>
      <c r="AH131" s="16">
        <f t="shared" si="413"/>
        <v>0.10525159615384615</v>
      </c>
      <c r="AI131" s="16">
        <f t="shared" si="414"/>
        <v>0.31575478846153848</v>
      </c>
      <c r="AJ131" s="16">
        <f t="shared" si="415"/>
        <v>0.63150957692307697</v>
      </c>
      <c r="AK131" s="16">
        <f t="shared" si="416"/>
        <v>1.0525159615384614</v>
      </c>
      <c r="AL131" s="16">
        <f t="shared" si="417"/>
        <v>1.5787739423076923</v>
      </c>
      <c r="AM131" s="16">
        <f t="shared" si="418"/>
        <v>2.210283519230769</v>
      </c>
      <c r="AN131" s="16">
        <f t="shared" si="419"/>
        <v>2.9470446923076925</v>
      </c>
      <c r="AO131" s="16">
        <f t="shared" si="420"/>
        <v>3.7890574615384622</v>
      </c>
      <c r="AP131" s="16">
        <f t="shared" si="421"/>
        <v>4.7363218269230778</v>
      </c>
      <c r="AQ131" s="16">
        <f t="shared" si="422"/>
        <v>5.7888377884615396</v>
      </c>
      <c r="AR131" s="16">
        <f t="shared" si="423"/>
        <v>6.9466053461538468</v>
      </c>
      <c r="AS131" s="16">
        <f t="shared" si="424"/>
        <v>8.2096245000000021</v>
      </c>
      <c r="AT131" s="16">
        <f t="shared" si="425"/>
        <v>9.577895250000001</v>
      </c>
      <c r="AU131" s="16">
        <f t="shared" si="426"/>
        <v>10.946166000000002</v>
      </c>
      <c r="AV131" s="16">
        <f t="shared" si="427"/>
        <v>12.314436750000002</v>
      </c>
      <c r="AW131" s="16">
        <f t="shared" si="428"/>
        <v>13.682707500000003</v>
      </c>
      <c r="AX131" s="16">
        <f t="shared" si="429"/>
        <v>15.050978250000004</v>
      </c>
      <c r="AY131" s="16">
        <f t="shared" si="430"/>
        <v>16.419249000000004</v>
      </c>
      <c r="AZ131" s="16">
        <f t="shared" si="431"/>
        <v>17.787519750000005</v>
      </c>
      <c r="BA131" s="16">
        <f t="shared" si="432"/>
        <v>19.155790500000005</v>
      </c>
      <c r="BB131" s="16">
        <f t="shared" si="433"/>
        <v>20.524061250000006</v>
      </c>
      <c r="BC131" s="16">
        <f t="shared" si="434"/>
        <v>21.892332000000007</v>
      </c>
      <c r="BD131" s="16">
        <f t="shared" si="435"/>
        <v>23.260602750000007</v>
      </c>
      <c r="BE131" s="16">
        <f t="shared" si="436"/>
        <v>24.628873500000005</v>
      </c>
      <c r="BF131" s="16">
        <f t="shared" si="437"/>
        <v>25.997144250000012</v>
      </c>
      <c r="BG131" s="16">
        <f t="shared" si="438"/>
        <v>27.365415000000009</v>
      </c>
      <c r="BH131" s="16">
        <f t="shared" si="439"/>
        <v>28.733685750000006</v>
      </c>
      <c r="BI131" s="16">
        <f t="shared" si="440"/>
        <v>30.101956500000011</v>
      </c>
      <c r="BJ131" s="16">
        <f t="shared" si="441"/>
        <v>31.470227250000011</v>
      </c>
      <c r="BK131" s="16">
        <f t="shared" si="442"/>
        <v>32.838498000000008</v>
      </c>
      <c r="BL131" s="16">
        <f t="shared" si="443"/>
        <v>34.206768750000009</v>
      </c>
      <c r="BM131" s="16">
        <f t="shared" si="444"/>
        <v>35.57503950000001</v>
      </c>
      <c r="BN131" s="16">
        <f t="shared" si="445"/>
        <v>36.94331025000001</v>
      </c>
      <c r="BO131" s="16">
        <f t="shared" si="446"/>
        <v>38.311581000000004</v>
      </c>
      <c r="BP131" s="16">
        <f t="shared" si="447"/>
        <v>39.679851750000012</v>
      </c>
      <c r="BQ131" s="16">
        <f t="shared" si="448"/>
        <v>41.048122500000012</v>
      </c>
      <c r="BR131" s="16">
        <f t="shared" si="449"/>
        <v>42.416393250000013</v>
      </c>
      <c r="BS131" s="16">
        <f t="shared" si="450"/>
        <v>43.784664000000014</v>
      </c>
    </row>
    <row r="132" spans="1:71" x14ac:dyDescent="0.35">
      <c r="A132" s="15" t="str">
        <f t="shared" ref="A132:J132" si="458">A111</f>
        <v>Standard Close</v>
      </c>
      <c r="B132" s="15" t="str">
        <f t="shared" si="458"/>
        <v>A2898014</v>
      </c>
      <c r="C132" s="15" t="str">
        <f t="shared" si="458"/>
        <v>Base Rates</v>
      </c>
      <c r="D132" s="15" t="str">
        <f t="shared" si="458"/>
        <v/>
      </c>
      <c r="E132" s="15" t="str">
        <f t="shared" si="458"/>
        <v>T</v>
      </c>
      <c r="F132" s="15" t="str">
        <f t="shared" si="458"/>
        <v>NEW-08126</v>
      </c>
      <c r="G132" s="15" t="str">
        <f t="shared" si="458"/>
        <v>open</v>
      </c>
      <c r="H132" s="15" t="str">
        <f t="shared" si="458"/>
        <v>Electric Transmission Plant</v>
      </c>
      <c r="I132" s="15" t="str">
        <f t="shared" si="458"/>
        <v>Transmission Lines</v>
      </c>
      <c r="J132" s="15">
        <f t="shared" si="458"/>
        <v>202404</v>
      </c>
      <c r="K132" s="16">
        <f>SUM($K111:K111)/13</f>
        <v>0</v>
      </c>
      <c r="L132" s="16">
        <f>SUM($K111:L111)/13</f>
        <v>0</v>
      </c>
      <c r="M132" s="16">
        <f>SUM($K111:M111)/13</f>
        <v>0</v>
      </c>
      <c r="N132" s="16">
        <f>SUM($K111:N111)/13</f>
        <v>0</v>
      </c>
      <c r="O132" s="16">
        <f>SUM($K111:O111)/13</f>
        <v>0</v>
      </c>
      <c r="P132" s="16">
        <f>SUM($K111:P111)/13</f>
        <v>9.6953333333333322E-2</v>
      </c>
      <c r="Q132" s="16">
        <f>SUM($K111:Q111)/13</f>
        <v>0.29086000000000001</v>
      </c>
      <c r="R132" s="16">
        <f>SUM($K111:R111)/13</f>
        <v>0.58172000000000001</v>
      </c>
      <c r="S132" s="16">
        <f>SUM($K111:S111)/13</f>
        <v>0.96953333333333336</v>
      </c>
      <c r="T132" s="16">
        <f>SUM($K111:T111)/13</f>
        <v>1.4542999999999999</v>
      </c>
      <c r="U132" s="16">
        <f>SUM($K111:U111)/13</f>
        <v>2.0360199999999997</v>
      </c>
      <c r="V132" s="16">
        <f>SUM($K111:V111)/13</f>
        <v>2.7146933333333334</v>
      </c>
      <c r="W132" s="16">
        <f t="shared" si="402"/>
        <v>3.4903199999999996</v>
      </c>
      <c r="X132" s="16">
        <f t="shared" si="403"/>
        <v>4.3632728974358974</v>
      </c>
      <c r="Y132" s="16">
        <f t="shared" si="404"/>
        <v>5.3335520256410254</v>
      </c>
      <c r="Z132" s="16">
        <f t="shared" si="405"/>
        <v>6.4011573846153835</v>
      </c>
      <c r="AA132" s="16">
        <f t="shared" si="406"/>
        <v>7.5660889743589728</v>
      </c>
      <c r="AB132" s="16">
        <f t="shared" si="407"/>
        <v>8.8283467948717931</v>
      </c>
      <c r="AC132" s="16">
        <f t="shared" si="408"/>
        <v>10.090977512820512</v>
      </c>
      <c r="AD132" s="16">
        <f t="shared" si="409"/>
        <v>11.353981128205126</v>
      </c>
      <c r="AE132" s="16">
        <f t="shared" si="410"/>
        <v>12.61735764102564</v>
      </c>
      <c r="AF132" s="16">
        <f t="shared" si="411"/>
        <v>13.881107051282051</v>
      </c>
      <c r="AG132" s="16">
        <f t="shared" si="412"/>
        <v>15.145229358974358</v>
      </c>
      <c r="AH132" s="16">
        <f t="shared" si="413"/>
        <v>16.409724564102564</v>
      </c>
      <c r="AI132" s="16">
        <f t="shared" si="414"/>
        <v>17.674592666666666</v>
      </c>
      <c r="AJ132" s="16">
        <f t="shared" si="415"/>
        <v>18.939833666666665</v>
      </c>
      <c r="AK132" s="16">
        <f t="shared" si="416"/>
        <v>20.205074666666665</v>
      </c>
      <c r="AL132" s="16">
        <f t="shared" si="417"/>
        <v>21.470315666666661</v>
      </c>
      <c r="AM132" s="16">
        <f t="shared" si="418"/>
        <v>22.735556666666664</v>
      </c>
      <c r="AN132" s="16">
        <f t="shared" si="419"/>
        <v>24.000797666666664</v>
      </c>
      <c r="AO132" s="16">
        <f t="shared" si="420"/>
        <v>25.266038666666663</v>
      </c>
      <c r="AP132" s="16">
        <f t="shared" si="421"/>
        <v>26.531279666666663</v>
      </c>
      <c r="AQ132" s="16">
        <f t="shared" si="422"/>
        <v>27.796520666666666</v>
      </c>
      <c r="AR132" s="16">
        <f t="shared" si="423"/>
        <v>29.061761666666662</v>
      </c>
      <c r="AS132" s="16">
        <f t="shared" si="424"/>
        <v>30.327002666666662</v>
      </c>
      <c r="AT132" s="16">
        <f t="shared" si="425"/>
        <v>31.592243666666665</v>
      </c>
      <c r="AU132" s="16">
        <f t="shared" si="426"/>
        <v>32.857484666666672</v>
      </c>
      <c r="AV132" s="16">
        <f t="shared" si="427"/>
        <v>34.122725666666675</v>
      </c>
      <c r="AW132" s="16">
        <f t="shared" si="428"/>
        <v>35.387966666666671</v>
      </c>
      <c r="AX132" s="16">
        <f t="shared" si="429"/>
        <v>36.653207666666674</v>
      </c>
      <c r="AY132" s="16">
        <f t="shared" si="430"/>
        <v>37.918448666666677</v>
      </c>
      <c r="AZ132" s="16">
        <f t="shared" si="431"/>
        <v>39.18368966666668</v>
      </c>
      <c r="BA132" s="16">
        <f t="shared" si="432"/>
        <v>40.448930666666683</v>
      </c>
      <c r="BB132" s="16">
        <f t="shared" si="433"/>
        <v>41.714171666666694</v>
      </c>
      <c r="BC132" s="16">
        <f t="shared" si="434"/>
        <v>42.97941266666669</v>
      </c>
      <c r="BD132" s="16">
        <f t="shared" si="435"/>
        <v>44.244653666666686</v>
      </c>
      <c r="BE132" s="16">
        <f t="shared" si="436"/>
        <v>45.509894666666696</v>
      </c>
      <c r="BF132" s="16">
        <f t="shared" si="437"/>
        <v>46.775135666666706</v>
      </c>
      <c r="BG132" s="16">
        <f t="shared" si="438"/>
        <v>48.040376666666695</v>
      </c>
      <c r="BH132" s="16">
        <f t="shared" si="439"/>
        <v>49.305617666666699</v>
      </c>
      <c r="BI132" s="16">
        <f t="shared" si="440"/>
        <v>50.570858666666716</v>
      </c>
      <c r="BJ132" s="16">
        <f t="shared" si="441"/>
        <v>51.836099666666719</v>
      </c>
      <c r="BK132" s="16">
        <f t="shared" si="442"/>
        <v>53.101340666666722</v>
      </c>
      <c r="BL132" s="16">
        <f t="shared" si="443"/>
        <v>54.366581666666711</v>
      </c>
      <c r="BM132" s="16">
        <f t="shared" si="444"/>
        <v>55.631822666666729</v>
      </c>
      <c r="BN132" s="16">
        <f t="shared" si="445"/>
        <v>56.897063666666732</v>
      </c>
      <c r="BO132" s="16">
        <f t="shared" si="446"/>
        <v>58.162304666666735</v>
      </c>
      <c r="BP132" s="16">
        <f t="shared" si="447"/>
        <v>59.427545666666745</v>
      </c>
      <c r="BQ132" s="16">
        <f t="shared" si="448"/>
        <v>60.692786666666741</v>
      </c>
      <c r="BR132" s="16">
        <f t="shared" si="449"/>
        <v>61.958027666666744</v>
      </c>
      <c r="BS132" s="16">
        <f t="shared" si="450"/>
        <v>63.223268666666748</v>
      </c>
    </row>
    <row r="133" spans="1:71" x14ac:dyDescent="0.35">
      <c r="A133" s="15" t="str">
        <f t="shared" ref="A133:J133" si="459">A112</f>
        <v>Standard Close</v>
      </c>
      <c r="B133" s="15" t="str">
        <f t="shared" si="459"/>
        <v>NEW-08126.3</v>
      </c>
      <c r="C133" s="15" t="str">
        <f t="shared" si="459"/>
        <v>Base Rates</v>
      </c>
      <c r="D133" s="15" t="str">
        <f t="shared" si="459"/>
        <v>ED-Transmission-Line-230 kV</v>
      </c>
      <c r="E133" s="15" t="str">
        <f t="shared" si="459"/>
        <v>T</v>
      </c>
      <c r="F133" s="15" t="str">
        <f t="shared" si="459"/>
        <v>NEW-08126</v>
      </c>
      <c r="G133" s="15" t="str">
        <f t="shared" si="459"/>
        <v>open</v>
      </c>
      <c r="H133" s="15" t="str">
        <f t="shared" si="459"/>
        <v>Electric Transmission Plant</v>
      </c>
      <c r="I133" s="15" t="str">
        <f t="shared" si="459"/>
        <v>Transmission Lines</v>
      </c>
      <c r="J133" s="15">
        <f t="shared" si="459"/>
        <v>202512</v>
      </c>
      <c r="K133" s="16">
        <f>SUM($K112:K112)/13</f>
        <v>0</v>
      </c>
      <c r="L133" s="16">
        <f>SUM($K112:L112)/13</f>
        <v>0</v>
      </c>
      <c r="M133" s="16">
        <f>SUM($K112:M112)/13</f>
        <v>0</v>
      </c>
      <c r="N133" s="16">
        <f>SUM($K112:N112)/13</f>
        <v>0</v>
      </c>
      <c r="O133" s="16">
        <f>SUM($K112:O112)/13</f>
        <v>0</v>
      </c>
      <c r="P133" s="16">
        <f>SUM($K112:P112)/13</f>
        <v>0</v>
      </c>
      <c r="Q133" s="16">
        <f>SUM($K112:Q112)/13</f>
        <v>0</v>
      </c>
      <c r="R133" s="16">
        <f>SUM($K112:R112)/13</f>
        <v>0</v>
      </c>
      <c r="S133" s="16">
        <f>SUM($K112:S112)/13</f>
        <v>0</v>
      </c>
      <c r="T133" s="16">
        <f>SUM($K112:T112)/13</f>
        <v>0</v>
      </c>
      <c r="U133" s="16">
        <f>SUM($K112:U112)/13</f>
        <v>0</v>
      </c>
      <c r="V133" s="16">
        <f>SUM($K112:V112)/13</f>
        <v>0</v>
      </c>
      <c r="W133" s="16">
        <f t="shared" si="402"/>
        <v>0</v>
      </c>
      <c r="X133" s="16">
        <f t="shared" si="403"/>
        <v>0</v>
      </c>
      <c r="Y133" s="16">
        <f t="shared" si="404"/>
        <v>0</v>
      </c>
      <c r="Z133" s="16">
        <f t="shared" si="405"/>
        <v>0</v>
      </c>
      <c r="AA133" s="16">
        <f t="shared" si="406"/>
        <v>0</v>
      </c>
      <c r="AB133" s="16">
        <f t="shared" si="407"/>
        <v>0</v>
      </c>
      <c r="AC133" s="16">
        <f t="shared" si="408"/>
        <v>0</v>
      </c>
      <c r="AD133" s="16">
        <f t="shared" si="409"/>
        <v>0</v>
      </c>
      <c r="AE133" s="16">
        <f t="shared" si="410"/>
        <v>0</v>
      </c>
      <c r="AF133" s="16">
        <f t="shared" si="411"/>
        <v>0</v>
      </c>
      <c r="AG133" s="16">
        <f t="shared" si="412"/>
        <v>0</v>
      </c>
      <c r="AH133" s="16">
        <f t="shared" si="413"/>
        <v>0</v>
      </c>
      <c r="AI133" s="16">
        <f t="shared" si="414"/>
        <v>0</v>
      </c>
      <c r="AJ133" s="16">
        <f t="shared" si="415"/>
        <v>3891.3881213653854</v>
      </c>
      <c r="AK133" s="16">
        <f t="shared" si="416"/>
        <v>11674.164364096156</v>
      </c>
      <c r="AL133" s="16">
        <f t="shared" si="417"/>
        <v>23348.328728192311</v>
      </c>
      <c r="AM133" s="16">
        <f t="shared" si="418"/>
        <v>38913.881213653847</v>
      </c>
      <c r="AN133" s="16">
        <f t="shared" si="419"/>
        <v>58370.821820480778</v>
      </c>
      <c r="AO133" s="16">
        <f t="shared" si="420"/>
        <v>81719.150548673089</v>
      </c>
      <c r="AP133" s="16">
        <f t="shared" si="421"/>
        <v>108958.8673982308</v>
      </c>
      <c r="AQ133" s="16">
        <f t="shared" si="422"/>
        <v>140089.97236915387</v>
      </c>
      <c r="AR133" s="16">
        <f t="shared" si="423"/>
        <v>175112.46546144236</v>
      </c>
      <c r="AS133" s="16">
        <f t="shared" si="424"/>
        <v>214026.34667509623</v>
      </c>
      <c r="AT133" s="16">
        <f t="shared" si="425"/>
        <v>256831.61601011548</v>
      </c>
      <c r="AU133" s="16">
        <f t="shared" si="426"/>
        <v>303528.2734665001</v>
      </c>
      <c r="AV133" s="16">
        <f t="shared" si="427"/>
        <v>354116.31904425012</v>
      </c>
      <c r="AW133" s="16">
        <f t="shared" si="428"/>
        <v>404704.36462200002</v>
      </c>
      <c r="AX133" s="16">
        <f t="shared" si="429"/>
        <v>455292.4101997501</v>
      </c>
      <c r="AY133" s="16">
        <f t="shared" si="430"/>
        <v>505880.45577750006</v>
      </c>
      <c r="AZ133" s="16">
        <f t="shared" si="431"/>
        <v>556468.50135525002</v>
      </c>
      <c r="BA133" s="16">
        <f t="shared" si="432"/>
        <v>607056.54693299998</v>
      </c>
      <c r="BB133" s="16">
        <f t="shared" si="433"/>
        <v>657644.59251074994</v>
      </c>
      <c r="BC133" s="16">
        <f t="shared" si="434"/>
        <v>708232.63808850001</v>
      </c>
      <c r="BD133" s="16">
        <f t="shared" si="435"/>
        <v>758820.68366624997</v>
      </c>
      <c r="BE133" s="16">
        <f t="shared" si="436"/>
        <v>809408.72924400005</v>
      </c>
      <c r="BF133" s="16">
        <f t="shared" si="437"/>
        <v>859996.77482175012</v>
      </c>
      <c r="BG133" s="16">
        <f t="shared" si="438"/>
        <v>910584.82039949985</v>
      </c>
      <c r="BH133" s="16">
        <f t="shared" si="439"/>
        <v>961172.86597724992</v>
      </c>
      <c r="BI133" s="16">
        <f t="shared" si="440"/>
        <v>1011760.9115549999</v>
      </c>
      <c r="BJ133" s="16">
        <f t="shared" si="441"/>
        <v>1062348.9571327497</v>
      </c>
      <c r="BK133" s="16">
        <f t="shared" si="442"/>
        <v>1112937.0027105</v>
      </c>
      <c r="BL133" s="16">
        <f t="shared" si="443"/>
        <v>1163525.0482882499</v>
      </c>
      <c r="BM133" s="16">
        <f t="shared" si="444"/>
        <v>1214113.0938659997</v>
      </c>
      <c r="BN133" s="16">
        <f t="shared" si="445"/>
        <v>1264701.13944375</v>
      </c>
      <c r="BO133" s="16">
        <f t="shared" si="446"/>
        <v>1315289.1850215001</v>
      </c>
      <c r="BP133" s="16">
        <f t="shared" si="447"/>
        <v>1365877.2305992504</v>
      </c>
      <c r="BQ133" s="16">
        <f t="shared" si="448"/>
        <v>1416465.2761770003</v>
      </c>
      <c r="BR133" s="16">
        <f t="shared" si="449"/>
        <v>1467053.3217547501</v>
      </c>
      <c r="BS133" s="16">
        <f t="shared" si="450"/>
        <v>1517641.3673325004</v>
      </c>
    </row>
    <row r="134" spans="1:71" x14ac:dyDescent="0.35">
      <c r="A134" s="15" t="str">
        <f t="shared" ref="A134:J134" si="460">A113</f>
        <v>Standard Close</v>
      </c>
      <c r="B134" s="15" t="str">
        <f t="shared" si="460"/>
        <v>NEW-08126.4</v>
      </c>
      <c r="C134" s="15" t="str">
        <f t="shared" si="460"/>
        <v>Base Rates</v>
      </c>
      <c r="D134" s="15" t="str">
        <f t="shared" si="460"/>
        <v>ED-Transmission-Line-230 kV</v>
      </c>
      <c r="E134" s="15" t="str">
        <f t="shared" si="460"/>
        <v>T</v>
      </c>
      <c r="F134" s="15" t="str">
        <f t="shared" si="460"/>
        <v>NEW-08126</v>
      </c>
      <c r="G134" s="15" t="str">
        <f t="shared" si="460"/>
        <v>open</v>
      </c>
      <c r="H134" s="15" t="str">
        <f t="shared" si="460"/>
        <v>Electric Transmission Plant</v>
      </c>
      <c r="I134" s="15" t="str">
        <f t="shared" si="460"/>
        <v>Transmission Lines</v>
      </c>
      <c r="J134" s="15">
        <f t="shared" si="460"/>
        <v>202512</v>
      </c>
      <c r="K134" s="16">
        <f>SUM($K113:K113)/13</f>
        <v>0</v>
      </c>
      <c r="L134" s="16">
        <f>SUM($K113:L113)/13</f>
        <v>0</v>
      </c>
      <c r="M134" s="16">
        <f>SUM($K113:M113)/13</f>
        <v>0</v>
      </c>
      <c r="N134" s="16">
        <f>SUM($K113:N113)/13</f>
        <v>0</v>
      </c>
      <c r="O134" s="16">
        <f>SUM($K113:O113)/13</f>
        <v>0</v>
      </c>
      <c r="P134" s="16">
        <f>SUM($K113:P113)/13</f>
        <v>0</v>
      </c>
      <c r="Q134" s="16">
        <f>SUM($K113:Q113)/13</f>
        <v>0</v>
      </c>
      <c r="R134" s="16">
        <f>SUM($K113:R113)/13</f>
        <v>0</v>
      </c>
      <c r="S134" s="16">
        <f>SUM($K113:S113)/13</f>
        <v>0</v>
      </c>
      <c r="T134" s="16">
        <f>SUM($K113:T113)/13</f>
        <v>0</v>
      </c>
      <c r="U134" s="16">
        <f>SUM($K113:U113)/13</f>
        <v>0</v>
      </c>
      <c r="V134" s="16">
        <f>SUM($K113:V113)/13</f>
        <v>0</v>
      </c>
      <c r="W134" s="16">
        <f t="shared" si="402"/>
        <v>0</v>
      </c>
      <c r="X134" s="16">
        <f t="shared" si="403"/>
        <v>0</v>
      </c>
      <c r="Y134" s="16">
        <f t="shared" si="404"/>
        <v>0</v>
      </c>
      <c r="Z134" s="16">
        <f t="shared" si="405"/>
        <v>0</v>
      </c>
      <c r="AA134" s="16">
        <f t="shared" si="406"/>
        <v>0</v>
      </c>
      <c r="AB134" s="16">
        <f t="shared" si="407"/>
        <v>0</v>
      </c>
      <c r="AC134" s="16">
        <f t="shared" si="408"/>
        <v>0</v>
      </c>
      <c r="AD134" s="16">
        <f t="shared" si="409"/>
        <v>0</v>
      </c>
      <c r="AE134" s="16">
        <f t="shared" si="410"/>
        <v>0</v>
      </c>
      <c r="AF134" s="16">
        <f t="shared" si="411"/>
        <v>0</v>
      </c>
      <c r="AG134" s="16">
        <f t="shared" si="412"/>
        <v>0</v>
      </c>
      <c r="AH134" s="16">
        <f t="shared" si="413"/>
        <v>0</v>
      </c>
      <c r="AI134" s="16">
        <f t="shared" si="414"/>
        <v>0</v>
      </c>
      <c r="AJ134" s="16">
        <f t="shared" si="415"/>
        <v>47.625988384615383</v>
      </c>
      <c r="AK134" s="16">
        <f t="shared" si="416"/>
        <v>142.87796515384613</v>
      </c>
      <c r="AL134" s="16">
        <f t="shared" si="417"/>
        <v>285.75593030769227</v>
      </c>
      <c r="AM134" s="16">
        <f t="shared" si="418"/>
        <v>476.2598838461538</v>
      </c>
      <c r="AN134" s="16">
        <f t="shared" si="419"/>
        <v>714.3898257692307</v>
      </c>
      <c r="AO134" s="16">
        <f t="shared" si="420"/>
        <v>1000.1457560769229</v>
      </c>
      <c r="AP134" s="16">
        <f t="shared" si="421"/>
        <v>1333.5276747692305</v>
      </c>
      <c r="AQ134" s="16">
        <f t="shared" si="422"/>
        <v>1714.5355818461535</v>
      </c>
      <c r="AR134" s="16">
        <f t="shared" si="423"/>
        <v>2143.1694773076915</v>
      </c>
      <c r="AS134" s="16">
        <f t="shared" si="424"/>
        <v>2619.4293611538451</v>
      </c>
      <c r="AT134" s="16">
        <f t="shared" si="425"/>
        <v>3143.3152333846137</v>
      </c>
      <c r="AU134" s="16">
        <f t="shared" si="426"/>
        <v>3714.8270939999984</v>
      </c>
      <c r="AV134" s="16">
        <f t="shared" si="427"/>
        <v>4333.9649429999981</v>
      </c>
      <c r="AW134" s="16">
        <f t="shared" si="428"/>
        <v>4953.1027919999988</v>
      </c>
      <c r="AX134" s="16">
        <f t="shared" si="429"/>
        <v>5572.2406409999985</v>
      </c>
      <c r="AY134" s="16">
        <f t="shared" si="430"/>
        <v>6191.3784899999991</v>
      </c>
      <c r="AZ134" s="16">
        <f t="shared" si="431"/>
        <v>6810.5163389999989</v>
      </c>
      <c r="BA134" s="16">
        <f t="shared" si="432"/>
        <v>7429.6541879999995</v>
      </c>
      <c r="BB134" s="16">
        <f t="shared" si="433"/>
        <v>8048.7920369999983</v>
      </c>
      <c r="BC134" s="16">
        <f t="shared" si="434"/>
        <v>8667.9298859999999</v>
      </c>
      <c r="BD134" s="16">
        <f t="shared" si="435"/>
        <v>9287.0677350000005</v>
      </c>
      <c r="BE134" s="16">
        <f t="shared" si="436"/>
        <v>9906.2055839999994</v>
      </c>
      <c r="BF134" s="16">
        <f t="shared" si="437"/>
        <v>10525.343433</v>
      </c>
      <c r="BG134" s="16">
        <f t="shared" si="438"/>
        <v>11144.481282000002</v>
      </c>
      <c r="BH134" s="16">
        <f t="shared" si="439"/>
        <v>11763.619131000001</v>
      </c>
      <c r="BI134" s="16">
        <f t="shared" si="440"/>
        <v>12382.756980000002</v>
      </c>
      <c r="BJ134" s="16">
        <f t="shared" si="441"/>
        <v>13001.894829000001</v>
      </c>
      <c r="BK134" s="16">
        <f t="shared" si="442"/>
        <v>13621.032678000001</v>
      </c>
      <c r="BL134" s="16">
        <f t="shared" si="443"/>
        <v>14240.170527000002</v>
      </c>
      <c r="BM134" s="16">
        <f t="shared" si="444"/>
        <v>14859.308376000001</v>
      </c>
      <c r="BN134" s="16">
        <f t="shared" si="445"/>
        <v>15478.446225000003</v>
      </c>
      <c r="BO134" s="16">
        <f t="shared" si="446"/>
        <v>16097.584074000002</v>
      </c>
      <c r="BP134" s="16">
        <f t="shared" si="447"/>
        <v>16716.721923000001</v>
      </c>
      <c r="BQ134" s="16">
        <f t="shared" si="448"/>
        <v>17335.859772</v>
      </c>
      <c r="BR134" s="16">
        <f t="shared" si="449"/>
        <v>17954.997621000002</v>
      </c>
      <c r="BS134" s="16">
        <f t="shared" si="450"/>
        <v>18574.135470000001</v>
      </c>
    </row>
    <row r="135" spans="1:71" x14ac:dyDescent="0.35">
      <c r="A135" s="15" t="str">
        <f t="shared" ref="A135:J135" si="461">A114</f>
        <v>Standard Close</v>
      </c>
      <c r="B135" s="15" t="str">
        <f t="shared" si="461"/>
        <v>NEW-08126.5</v>
      </c>
      <c r="C135" s="15" t="str">
        <f t="shared" si="461"/>
        <v>Base Rates</v>
      </c>
      <c r="D135" s="15" t="str">
        <f t="shared" si="461"/>
        <v>ED-Transmission-Line-69 kV</v>
      </c>
      <c r="E135" s="15" t="str">
        <f t="shared" si="461"/>
        <v>T</v>
      </c>
      <c r="F135" s="15" t="str">
        <f t="shared" si="461"/>
        <v>NEW-08126</v>
      </c>
      <c r="G135" s="15" t="str">
        <f t="shared" si="461"/>
        <v>open</v>
      </c>
      <c r="H135" s="15" t="str">
        <f t="shared" si="461"/>
        <v>Electric Transmission Plant</v>
      </c>
      <c r="I135" s="15" t="str">
        <f t="shared" si="461"/>
        <v>Transmission Lines</v>
      </c>
      <c r="J135" s="15">
        <f t="shared" si="461"/>
        <v>202512</v>
      </c>
      <c r="K135" s="16">
        <f>SUM($K114:K114)/13</f>
        <v>0</v>
      </c>
      <c r="L135" s="16">
        <f>SUM($K114:L114)/13</f>
        <v>0</v>
      </c>
      <c r="M135" s="16">
        <f>SUM($K114:M114)/13</f>
        <v>0</v>
      </c>
      <c r="N135" s="16">
        <f>SUM($K114:N114)/13</f>
        <v>0</v>
      </c>
      <c r="O135" s="16">
        <f>SUM($K114:O114)/13</f>
        <v>0</v>
      </c>
      <c r="P135" s="16">
        <f>SUM($K114:P114)/13</f>
        <v>0</v>
      </c>
      <c r="Q135" s="16">
        <f>SUM($K114:Q114)/13</f>
        <v>0</v>
      </c>
      <c r="R135" s="16">
        <f>SUM($K114:R114)/13</f>
        <v>0</v>
      </c>
      <c r="S135" s="16">
        <f>SUM($K114:S114)/13</f>
        <v>0</v>
      </c>
      <c r="T135" s="16">
        <f>SUM($K114:T114)/13</f>
        <v>0</v>
      </c>
      <c r="U135" s="16">
        <f>SUM($K114:U114)/13</f>
        <v>0</v>
      </c>
      <c r="V135" s="16">
        <f>SUM($K114:V114)/13</f>
        <v>0</v>
      </c>
      <c r="W135" s="16">
        <f t="shared" si="402"/>
        <v>0</v>
      </c>
      <c r="X135" s="16">
        <f t="shared" si="403"/>
        <v>0</v>
      </c>
      <c r="Y135" s="16">
        <f t="shared" si="404"/>
        <v>0</v>
      </c>
      <c r="Z135" s="16">
        <f t="shared" si="405"/>
        <v>0</v>
      </c>
      <c r="AA135" s="16">
        <f t="shared" si="406"/>
        <v>0</v>
      </c>
      <c r="AB135" s="16">
        <f t="shared" si="407"/>
        <v>0</v>
      </c>
      <c r="AC135" s="16">
        <f t="shared" si="408"/>
        <v>0</v>
      </c>
      <c r="AD135" s="16">
        <f t="shared" si="409"/>
        <v>0</v>
      </c>
      <c r="AE135" s="16">
        <f t="shared" si="410"/>
        <v>0</v>
      </c>
      <c r="AF135" s="16">
        <f t="shared" si="411"/>
        <v>0</v>
      </c>
      <c r="AG135" s="16">
        <f t="shared" si="412"/>
        <v>0</v>
      </c>
      <c r="AH135" s="16">
        <f t="shared" si="413"/>
        <v>0</v>
      </c>
      <c r="AI135" s="16">
        <f t="shared" si="414"/>
        <v>0</v>
      </c>
      <c r="AJ135" s="16">
        <f t="shared" si="415"/>
        <v>4277.9367556153848</v>
      </c>
      <c r="AK135" s="16">
        <f t="shared" si="416"/>
        <v>12833.810266846154</v>
      </c>
      <c r="AL135" s="16">
        <f t="shared" si="417"/>
        <v>25667.620533692309</v>
      </c>
      <c r="AM135" s="16">
        <f t="shared" si="418"/>
        <v>42779.367556153848</v>
      </c>
      <c r="AN135" s="16">
        <f t="shared" si="419"/>
        <v>64169.051334230775</v>
      </c>
      <c r="AO135" s="16">
        <f t="shared" si="420"/>
        <v>89836.671867923098</v>
      </c>
      <c r="AP135" s="16">
        <f t="shared" si="421"/>
        <v>119782.22915723079</v>
      </c>
      <c r="AQ135" s="16">
        <f t="shared" si="422"/>
        <v>154005.72320215387</v>
      </c>
      <c r="AR135" s="16">
        <f t="shared" si="423"/>
        <v>192507.15400269235</v>
      </c>
      <c r="AS135" s="16">
        <f t="shared" si="424"/>
        <v>235286.5215588462</v>
      </c>
      <c r="AT135" s="16">
        <f t="shared" si="425"/>
        <v>282343.82587061543</v>
      </c>
      <c r="AU135" s="16">
        <f t="shared" si="426"/>
        <v>333679.06693800009</v>
      </c>
      <c r="AV135" s="16">
        <f t="shared" si="427"/>
        <v>389292.2447610001</v>
      </c>
      <c r="AW135" s="16">
        <f t="shared" si="428"/>
        <v>444905.42258399999</v>
      </c>
      <c r="AX135" s="16">
        <f t="shared" si="429"/>
        <v>500518.60040700005</v>
      </c>
      <c r="AY135" s="16">
        <f t="shared" si="430"/>
        <v>556131.77823000005</v>
      </c>
      <c r="AZ135" s="16">
        <f t="shared" si="431"/>
        <v>611744.95605300006</v>
      </c>
      <c r="BA135" s="16">
        <f t="shared" si="432"/>
        <v>667358.13387600007</v>
      </c>
      <c r="BB135" s="16">
        <f t="shared" si="433"/>
        <v>722971.31169900007</v>
      </c>
      <c r="BC135" s="16">
        <f t="shared" si="434"/>
        <v>778584.48952200008</v>
      </c>
      <c r="BD135" s="16">
        <f t="shared" si="435"/>
        <v>834197.6673450002</v>
      </c>
      <c r="BE135" s="16">
        <f t="shared" si="436"/>
        <v>889810.84516800009</v>
      </c>
      <c r="BF135" s="16">
        <f t="shared" si="437"/>
        <v>945424.02299100021</v>
      </c>
      <c r="BG135" s="16">
        <f t="shared" si="438"/>
        <v>1001037.2008140002</v>
      </c>
      <c r="BH135" s="16">
        <f t="shared" si="439"/>
        <v>1056650.3786370005</v>
      </c>
      <c r="BI135" s="16">
        <f t="shared" si="440"/>
        <v>1112263.5564600001</v>
      </c>
      <c r="BJ135" s="16">
        <f t="shared" si="441"/>
        <v>1167876.7342830002</v>
      </c>
      <c r="BK135" s="16">
        <f t="shared" si="442"/>
        <v>1223489.9121060004</v>
      </c>
      <c r="BL135" s="16">
        <f t="shared" si="443"/>
        <v>1279103.0899290005</v>
      </c>
      <c r="BM135" s="16">
        <f t="shared" si="444"/>
        <v>1334716.2677520006</v>
      </c>
      <c r="BN135" s="16">
        <f t="shared" si="445"/>
        <v>1390329.4455750005</v>
      </c>
      <c r="BO135" s="16">
        <f t="shared" si="446"/>
        <v>1445942.6233980006</v>
      </c>
      <c r="BP135" s="16">
        <f t="shared" si="447"/>
        <v>1501555.801221001</v>
      </c>
      <c r="BQ135" s="16">
        <f t="shared" si="448"/>
        <v>1557168.9790440013</v>
      </c>
      <c r="BR135" s="16">
        <f t="shared" si="449"/>
        <v>1612782.1568670014</v>
      </c>
      <c r="BS135" s="16">
        <f t="shared" si="450"/>
        <v>1668395.3346900013</v>
      </c>
    </row>
    <row r="136" spans="1:71" x14ac:dyDescent="0.35">
      <c r="A136" s="15" t="str">
        <f t="shared" ref="A136:J136" si="462">A115</f>
        <v>Standard Close</v>
      </c>
      <c r="B136" s="15" t="str">
        <f t="shared" si="462"/>
        <v>NEW-08126.6</v>
      </c>
      <c r="C136" s="15" t="str">
        <f t="shared" si="462"/>
        <v>Base Rates</v>
      </c>
      <c r="D136" s="15" t="str">
        <f t="shared" si="462"/>
        <v>ED-Distribution-Line-OH-Feeder</v>
      </c>
      <c r="E136" s="15" t="str">
        <f t="shared" si="462"/>
        <v>D</v>
      </c>
      <c r="F136" s="15" t="str">
        <f t="shared" si="462"/>
        <v>NEW-08126</v>
      </c>
      <c r="G136" s="15" t="str">
        <f t="shared" si="462"/>
        <v>open</v>
      </c>
      <c r="H136" s="15" t="str">
        <f t="shared" si="462"/>
        <v>Electric Distribution Plant</v>
      </c>
      <c r="I136" s="15" t="str">
        <f t="shared" si="462"/>
        <v>Distribution Lines</v>
      </c>
      <c r="J136" s="15">
        <f t="shared" si="462"/>
        <v>202512</v>
      </c>
      <c r="K136" s="16">
        <f>SUM($K115:K115)/13</f>
        <v>0</v>
      </c>
      <c r="L136" s="16">
        <f>SUM($K115:L115)/13</f>
        <v>0</v>
      </c>
      <c r="M136" s="16">
        <f>SUM($K115:M115)/13</f>
        <v>0</v>
      </c>
      <c r="N136" s="16">
        <f>SUM($K115:N115)/13</f>
        <v>0</v>
      </c>
      <c r="O136" s="16">
        <f>SUM($K115:O115)/13</f>
        <v>0</v>
      </c>
      <c r="P136" s="16">
        <f>SUM($K115:P115)/13</f>
        <v>0</v>
      </c>
      <c r="Q136" s="16">
        <f>SUM($K115:Q115)/13</f>
        <v>0</v>
      </c>
      <c r="R136" s="16">
        <f>SUM($K115:R115)/13</f>
        <v>0</v>
      </c>
      <c r="S136" s="16">
        <f>SUM($K115:S115)/13</f>
        <v>0</v>
      </c>
      <c r="T136" s="16">
        <f>SUM($K115:T115)/13</f>
        <v>0</v>
      </c>
      <c r="U136" s="16">
        <f>SUM($K115:U115)/13</f>
        <v>0</v>
      </c>
      <c r="V136" s="16">
        <f>SUM($K115:V115)/13</f>
        <v>0</v>
      </c>
      <c r="W136" s="16">
        <f t="shared" si="402"/>
        <v>0</v>
      </c>
      <c r="X136" s="16">
        <f t="shared" si="403"/>
        <v>0</v>
      </c>
      <c r="Y136" s="16">
        <f t="shared" si="404"/>
        <v>0</v>
      </c>
      <c r="Z136" s="16">
        <f t="shared" si="405"/>
        <v>0</v>
      </c>
      <c r="AA136" s="16">
        <f t="shared" si="406"/>
        <v>0</v>
      </c>
      <c r="AB136" s="16">
        <f t="shared" si="407"/>
        <v>0</v>
      </c>
      <c r="AC136" s="16">
        <f t="shared" si="408"/>
        <v>0</v>
      </c>
      <c r="AD136" s="16">
        <f t="shared" si="409"/>
        <v>0</v>
      </c>
      <c r="AE136" s="16">
        <f t="shared" si="410"/>
        <v>0</v>
      </c>
      <c r="AF136" s="16">
        <f t="shared" si="411"/>
        <v>0</v>
      </c>
      <c r="AG136" s="16">
        <f t="shared" si="412"/>
        <v>0</v>
      </c>
      <c r="AH136" s="16">
        <f t="shared" si="413"/>
        <v>0</v>
      </c>
      <c r="AI136" s="16">
        <f t="shared" si="414"/>
        <v>0</v>
      </c>
      <c r="AJ136" s="16">
        <f t="shared" si="415"/>
        <v>4.438874974358975</v>
      </c>
      <c r="AK136" s="16">
        <f t="shared" si="416"/>
        <v>13.316624923076924</v>
      </c>
      <c r="AL136" s="16">
        <f t="shared" si="417"/>
        <v>26.633249846153848</v>
      </c>
      <c r="AM136" s="16">
        <f t="shared" si="418"/>
        <v>44.388749743589749</v>
      </c>
      <c r="AN136" s="16">
        <f t="shared" si="419"/>
        <v>66.583124615384619</v>
      </c>
      <c r="AO136" s="16">
        <f t="shared" si="420"/>
        <v>93.216374461538464</v>
      </c>
      <c r="AP136" s="16">
        <f t="shared" si="421"/>
        <v>124.28849928205129</v>
      </c>
      <c r="AQ136" s="16">
        <f t="shared" si="422"/>
        <v>159.7994990769231</v>
      </c>
      <c r="AR136" s="16">
        <f t="shared" si="423"/>
        <v>199.74937384615384</v>
      </c>
      <c r="AS136" s="16">
        <f t="shared" si="424"/>
        <v>244.13812358974357</v>
      </c>
      <c r="AT136" s="16">
        <f t="shared" si="425"/>
        <v>292.96574830769231</v>
      </c>
      <c r="AU136" s="16">
        <f t="shared" si="426"/>
        <v>346.23224799999997</v>
      </c>
      <c r="AV136" s="16">
        <f t="shared" si="427"/>
        <v>403.93762266666664</v>
      </c>
      <c r="AW136" s="16">
        <f t="shared" si="428"/>
        <v>461.64299733333337</v>
      </c>
      <c r="AX136" s="16">
        <f t="shared" si="429"/>
        <v>519.34837199999993</v>
      </c>
      <c r="AY136" s="16">
        <f t="shared" si="430"/>
        <v>577.05374666666671</v>
      </c>
      <c r="AZ136" s="16">
        <f t="shared" si="431"/>
        <v>634.75912133333338</v>
      </c>
      <c r="BA136" s="16">
        <f t="shared" si="432"/>
        <v>692.46449600000005</v>
      </c>
      <c r="BB136" s="16">
        <f t="shared" si="433"/>
        <v>750.16987066666672</v>
      </c>
      <c r="BC136" s="16">
        <f t="shared" si="434"/>
        <v>807.8752453333334</v>
      </c>
      <c r="BD136" s="16">
        <f t="shared" si="435"/>
        <v>865.58062000000007</v>
      </c>
      <c r="BE136" s="16">
        <f t="shared" si="436"/>
        <v>923.28599466666674</v>
      </c>
      <c r="BF136" s="16">
        <f t="shared" si="437"/>
        <v>980.9913693333333</v>
      </c>
      <c r="BG136" s="16">
        <f t="shared" si="438"/>
        <v>1038.6967439999999</v>
      </c>
      <c r="BH136" s="16">
        <f t="shared" si="439"/>
        <v>1096.4021186666664</v>
      </c>
      <c r="BI136" s="16">
        <f t="shared" si="440"/>
        <v>1154.1074933333332</v>
      </c>
      <c r="BJ136" s="16">
        <f t="shared" si="441"/>
        <v>1211.812868</v>
      </c>
      <c r="BK136" s="16">
        <f t="shared" si="442"/>
        <v>1269.5182426666665</v>
      </c>
      <c r="BL136" s="16">
        <f t="shared" si="443"/>
        <v>1327.2236173333329</v>
      </c>
      <c r="BM136" s="16">
        <f t="shared" si="444"/>
        <v>1384.9289919999994</v>
      </c>
      <c r="BN136" s="16">
        <f t="shared" si="445"/>
        <v>1442.6343666666662</v>
      </c>
      <c r="BO136" s="16">
        <f t="shared" si="446"/>
        <v>1500.3397413333328</v>
      </c>
      <c r="BP136" s="16">
        <f t="shared" si="447"/>
        <v>1558.0451159999996</v>
      </c>
      <c r="BQ136" s="16">
        <f t="shared" si="448"/>
        <v>1615.7504906666657</v>
      </c>
      <c r="BR136" s="16">
        <f t="shared" si="449"/>
        <v>1673.4558653333324</v>
      </c>
      <c r="BS136" s="16">
        <f t="shared" si="450"/>
        <v>1731.1612399999988</v>
      </c>
    </row>
    <row r="137" spans="1:71" x14ac:dyDescent="0.35">
      <c r="A137" s="15" t="str">
        <f t="shared" ref="A137:J137" si="463">A116</f>
        <v>Standard Close</v>
      </c>
      <c r="B137" s="15" t="str">
        <f t="shared" si="463"/>
        <v>NEW-08126.7</v>
      </c>
      <c r="C137" s="15" t="str">
        <f t="shared" si="463"/>
        <v>Base Rates</v>
      </c>
      <c r="D137" s="15" t="str">
        <f t="shared" si="463"/>
        <v>ED-Distribution-Line-UG-Feeder</v>
      </c>
      <c r="E137" s="15" t="str">
        <f t="shared" si="463"/>
        <v>D</v>
      </c>
      <c r="F137" s="15" t="str">
        <f t="shared" si="463"/>
        <v>NEW-08126</v>
      </c>
      <c r="G137" s="15" t="str">
        <f t="shared" si="463"/>
        <v>open</v>
      </c>
      <c r="H137" s="15" t="str">
        <f t="shared" si="463"/>
        <v>Electric Distribution Plant</v>
      </c>
      <c r="I137" s="15" t="str">
        <f t="shared" si="463"/>
        <v>Distribution Lines</v>
      </c>
      <c r="J137" s="15">
        <f t="shared" si="463"/>
        <v>202512</v>
      </c>
      <c r="K137" s="16">
        <f>SUM($K116:K116)/13</f>
        <v>0</v>
      </c>
      <c r="L137" s="16">
        <f>SUM($K116:L116)/13</f>
        <v>0</v>
      </c>
      <c r="M137" s="16">
        <f>SUM($K116:M116)/13</f>
        <v>0</v>
      </c>
      <c r="N137" s="16">
        <f>SUM($K116:N116)/13</f>
        <v>0</v>
      </c>
      <c r="O137" s="16">
        <f>SUM($K116:O116)/13</f>
        <v>0</v>
      </c>
      <c r="P137" s="16">
        <f>SUM($K116:P116)/13</f>
        <v>0</v>
      </c>
      <c r="Q137" s="16">
        <f>SUM($K116:Q116)/13</f>
        <v>0</v>
      </c>
      <c r="R137" s="16">
        <f>SUM($K116:R116)/13</f>
        <v>0</v>
      </c>
      <c r="S137" s="16">
        <f>SUM($K116:S116)/13</f>
        <v>0</v>
      </c>
      <c r="T137" s="16">
        <f>SUM($K116:T116)/13</f>
        <v>0</v>
      </c>
      <c r="U137" s="16">
        <f>SUM($K116:U116)/13</f>
        <v>0</v>
      </c>
      <c r="V137" s="16">
        <f>SUM($K116:V116)/13</f>
        <v>0</v>
      </c>
      <c r="W137" s="16">
        <f t="shared" si="402"/>
        <v>0</v>
      </c>
      <c r="X137" s="16">
        <f t="shared" si="403"/>
        <v>0</v>
      </c>
      <c r="Y137" s="16">
        <f t="shared" si="404"/>
        <v>0</v>
      </c>
      <c r="Z137" s="16">
        <f t="shared" si="405"/>
        <v>0</v>
      </c>
      <c r="AA137" s="16">
        <f t="shared" si="406"/>
        <v>0</v>
      </c>
      <c r="AB137" s="16">
        <f t="shared" si="407"/>
        <v>0</v>
      </c>
      <c r="AC137" s="16">
        <f t="shared" si="408"/>
        <v>0</v>
      </c>
      <c r="AD137" s="16">
        <f t="shared" si="409"/>
        <v>0</v>
      </c>
      <c r="AE137" s="16">
        <f t="shared" si="410"/>
        <v>0</v>
      </c>
      <c r="AF137" s="16">
        <f t="shared" si="411"/>
        <v>0</v>
      </c>
      <c r="AG137" s="16">
        <f t="shared" si="412"/>
        <v>0</v>
      </c>
      <c r="AH137" s="16">
        <f t="shared" si="413"/>
        <v>0</v>
      </c>
      <c r="AI137" s="16">
        <f t="shared" si="414"/>
        <v>0</v>
      </c>
      <c r="AJ137" s="16">
        <f t="shared" si="415"/>
        <v>2.4276441025641029</v>
      </c>
      <c r="AK137" s="16">
        <f t="shared" si="416"/>
        <v>7.2829323076923078</v>
      </c>
      <c r="AL137" s="16">
        <f t="shared" si="417"/>
        <v>14.565864615384616</v>
      </c>
      <c r="AM137" s="16">
        <f t="shared" si="418"/>
        <v>24.276441025641027</v>
      </c>
      <c r="AN137" s="16">
        <f t="shared" si="419"/>
        <v>36.414661538461544</v>
      </c>
      <c r="AO137" s="16">
        <f t="shared" si="420"/>
        <v>50.980526153846156</v>
      </c>
      <c r="AP137" s="16">
        <f t="shared" si="421"/>
        <v>67.974034871794871</v>
      </c>
      <c r="AQ137" s="16">
        <f t="shared" si="422"/>
        <v>87.395187692307687</v>
      </c>
      <c r="AR137" s="16">
        <f t="shared" si="423"/>
        <v>109.24398461538462</v>
      </c>
      <c r="AS137" s="16">
        <f t="shared" si="424"/>
        <v>133.52042564102564</v>
      </c>
      <c r="AT137" s="16">
        <f t="shared" si="425"/>
        <v>160.22451076923076</v>
      </c>
      <c r="AU137" s="16">
        <f t="shared" si="426"/>
        <v>189.35624000000001</v>
      </c>
      <c r="AV137" s="16">
        <f t="shared" si="427"/>
        <v>220.91561333333331</v>
      </c>
      <c r="AW137" s="16">
        <f t="shared" si="428"/>
        <v>252.47498666666664</v>
      </c>
      <c r="AX137" s="16">
        <f t="shared" si="429"/>
        <v>284.03435999999999</v>
      </c>
      <c r="AY137" s="16">
        <f t="shared" si="430"/>
        <v>315.59373333333326</v>
      </c>
      <c r="AZ137" s="16">
        <f t="shared" si="431"/>
        <v>347.15310666666664</v>
      </c>
      <c r="BA137" s="16">
        <f t="shared" si="432"/>
        <v>378.71248000000003</v>
      </c>
      <c r="BB137" s="16">
        <f t="shared" si="433"/>
        <v>410.27185333333335</v>
      </c>
      <c r="BC137" s="16">
        <f t="shared" si="434"/>
        <v>441.83122666666674</v>
      </c>
      <c r="BD137" s="16">
        <f t="shared" si="435"/>
        <v>473.39060000000006</v>
      </c>
      <c r="BE137" s="16">
        <f t="shared" si="436"/>
        <v>504.94997333333328</v>
      </c>
      <c r="BF137" s="16">
        <f t="shared" si="437"/>
        <v>536.5093466666666</v>
      </c>
      <c r="BG137" s="16">
        <f t="shared" si="438"/>
        <v>568.06871999999998</v>
      </c>
      <c r="BH137" s="16">
        <f t="shared" si="439"/>
        <v>599.62809333333337</v>
      </c>
      <c r="BI137" s="16">
        <f t="shared" si="440"/>
        <v>631.18746666666675</v>
      </c>
      <c r="BJ137" s="16">
        <f t="shared" si="441"/>
        <v>662.74684000000025</v>
      </c>
      <c r="BK137" s="16">
        <f t="shared" si="442"/>
        <v>694.30621333333352</v>
      </c>
      <c r="BL137" s="16">
        <f t="shared" si="443"/>
        <v>725.8655866666669</v>
      </c>
      <c r="BM137" s="16">
        <f t="shared" si="444"/>
        <v>757.4249600000004</v>
      </c>
      <c r="BN137" s="16">
        <f t="shared" si="445"/>
        <v>788.98433333333389</v>
      </c>
      <c r="BO137" s="16">
        <f t="shared" si="446"/>
        <v>820.54370666666705</v>
      </c>
      <c r="BP137" s="16">
        <f t="shared" si="447"/>
        <v>852.10308000000032</v>
      </c>
      <c r="BQ137" s="16">
        <f t="shared" si="448"/>
        <v>883.6624533333337</v>
      </c>
      <c r="BR137" s="16">
        <f t="shared" si="449"/>
        <v>915.22182666666708</v>
      </c>
      <c r="BS137" s="16">
        <f t="shared" si="450"/>
        <v>946.78120000000047</v>
      </c>
    </row>
    <row r="138" spans="1:71" x14ac:dyDescent="0.35">
      <c r="A138" s="15" t="str">
        <f t="shared" ref="A138:J139" si="464">A117</f>
        <v>Standard Close</v>
      </c>
      <c r="B138" s="15" t="str">
        <f t="shared" si="464"/>
        <v>NEW-08126.8</v>
      </c>
      <c r="C138" s="15" t="str">
        <f t="shared" si="464"/>
        <v>Base Rates</v>
      </c>
      <c r="D138" s="15" t="str">
        <f t="shared" si="464"/>
        <v>ED-Distribution-Substation-Equipment</v>
      </c>
      <c r="E138" s="15" t="str">
        <f t="shared" si="464"/>
        <v>D</v>
      </c>
      <c r="F138" s="15" t="str">
        <f t="shared" si="464"/>
        <v>NEW-08126</v>
      </c>
      <c r="G138" s="15" t="str">
        <f t="shared" si="464"/>
        <v>open</v>
      </c>
      <c r="H138" s="15" t="str">
        <f t="shared" si="464"/>
        <v>Electric Distribution Plant</v>
      </c>
      <c r="I138" s="15" t="str">
        <f t="shared" si="464"/>
        <v>Transmission Substation</v>
      </c>
      <c r="J138" s="15">
        <f t="shared" si="464"/>
        <v>202512</v>
      </c>
      <c r="K138" s="16">
        <f>SUM($K117:K117)/13</f>
        <v>0</v>
      </c>
      <c r="L138" s="16">
        <f>SUM($K117:L117)/13</f>
        <v>0</v>
      </c>
      <c r="M138" s="16">
        <f>SUM($K117:M117)/13</f>
        <v>0</v>
      </c>
      <c r="N138" s="16">
        <f>SUM($K117:N117)/13</f>
        <v>0</v>
      </c>
      <c r="O138" s="16">
        <f>SUM($K117:O117)/13</f>
        <v>0</v>
      </c>
      <c r="P138" s="16">
        <f>SUM($K117:P117)/13</f>
        <v>0</v>
      </c>
      <c r="Q138" s="16">
        <f>SUM($K117:Q117)/13</f>
        <v>0</v>
      </c>
      <c r="R138" s="16">
        <f>SUM($K117:R117)/13</f>
        <v>0</v>
      </c>
      <c r="S138" s="16">
        <f>SUM($K117:S117)/13</f>
        <v>0</v>
      </c>
      <c r="T138" s="16">
        <f>SUM($K117:T117)/13</f>
        <v>0</v>
      </c>
      <c r="U138" s="16">
        <f>SUM($K117:U117)/13</f>
        <v>0</v>
      </c>
      <c r="V138" s="16">
        <f>SUM($K117:V117)/13</f>
        <v>0</v>
      </c>
      <c r="W138" s="16">
        <f t="shared" si="402"/>
        <v>0</v>
      </c>
      <c r="X138" s="16">
        <f t="shared" si="403"/>
        <v>0</v>
      </c>
      <c r="Y138" s="16">
        <f t="shared" si="404"/>
        <v>0</v>
      </c>
      <c r="Z138" s="16">
        <f t="shared" si="405"/>
        <v>0</v>
      </c>
      <c r="AA138" s="16">
        <f t="shared" si="406"/>
        <v>0</v>
      </c>
      <c r="AB138" s="16">
        <f t="shared" si="407"/>
        <v>0</v>
      </c>
      <c r="AC138" s="16">
        <f t="shared" si="408"/>
        <v>0</v>
      </c>
      <c r="AD138" s="16">
        <f t="shared" si="409"/>
        <v>0</v>
      </c>
      <c r="AE138" s="16">
        <f t="shared" si="410"/>
        <v>0</v>
      </c>
      <c r="AF138" s="16">
        <f t="shared" si="411"/>
        <v>0</v>
      </c>
      <c r="AG138" s="16">
        <f t="shared" si="412"/>
        <v>0</v>
      </c>
      <c r="AH138" s="16">
        <f t="shared" si="413"/>
        <v>0</v>
      </c>
      <c r="AI138" s="16">
        <f t="shared" si="414"/>
        <v>0</v>
      </c>
      <c r="AJ138" s="16">
        <f t="shared" si="415"/>
        <v>1363.0559872820513</v>
      </c>
      <c r="AK138" s="16">
        <f t="shared" si="416"/>
        <v>4089.167961846154</v>
      </c>
      <c r="AL138" s="16">
        <f t="shared" si="417"/>
        <v>8178.3359236923079</v>
      </c>
      <c r="AM138" s="16">
        <f t="shared" si="418"/>
        <v>13630.559872820511</v>
      </c>
      <c r="AN138" s="16">
        <f t="shared" si="419"/>
        <v>20445.839809230769</v>
      </c>
      <c r="AO138" s="16">
        <f t="shared" si="420"/>
        <v>28624.175732923082</v>
      </c>
      <c r="AP138" s="16">
        <f t="shared" si="421"/>
        <v>38165.567643897441</v>
      </c>
      <c r="AQ138" s="16">
        <f t="shared" si="422"/>
        <v>49070.015542153851</v>
      </c>
      <c r="AR138" s="16">
        <f t="shared" si="423"/>
        <v>61337.519427692314</v>
      </c>
      <c r="AS138" s="16">
        <f t="shared" si="424"/>
        <v>74968.079300512822</v>
      </c>
      <c r="AT138" s="16">
        <f t="shared" si="425"/>
        <v>89961.695160615403</v>
      </c>
      <c r="AU138" s="16">
        <f t="shared" si="426"/>
        <v>106318.36700800002</v>
      </c>
      <c r="AV138" s="16">
        <f t="shared" si="427"/>
        <v>124038.09484266669</v>
      </c>
      <c r="AW138" s="16">
        <f t="shared" si="428"/>
        <v>141757.82267733334</v>
      </c>
      <c r="AX138" s="16">
        <f t="shared" si="429"/>
        <v>159477.55051200002</v>
      </c>
      <c r="AY138" s="16">
        <f t="shared" si="430"/>
        <v>177197.27834666666</v>
      </c>
      <c r="AZ138" s="16">
        <f t="shared" si="431"/>
        <v>194917.00618133336</v>
      </c>
      <c r="BA138" s="16">
        <f t="shared" si="432"/>
        <v>212636.734016</v>
      </c>
      <c r="BB138" s="16">
        <f t="shared" si="433"/>
        <v>230356.4618506667</v>
      </c>
      <c r="BC138" s="16">
        <f t="shared" si="434"/>
        <v>248076.18968533335</v>
      </c>
      <c r="BD138" s="16">
        <f t="shared" si="435"/>
        <v>265795.91752000002</v>
      </c>
      <c r="BE138" s="16">
        <f t="shared" si="436"/>
        <v>283515.64535466669</v>
      </c>
      <c r="BF138" s="16">
        <f t="shared" si="437"/>
        <v>301235.37318933336</v>
      </c>
      <c r="BG138" s="16">
        <f t="shared" si="438"/>
        <v>318955.10102400003</v>
      </c>
      <c r="BH138" s="16">
        <f t="shared" si="439"/>
        <v>336674.8288586667</v>
      </c>
      <c r="BI138" s="16">
        <f t="shared" si="440"/>
        <v>354394.55669333343</v>
      </c>
      <c r="BJ138" s="16">
        <f t="shared" si="441"/>
        <v>372114.28452800005</v>
      </c>
      <c r="BK138" s="16">
        <f t="shared" si="442"/>
        <v>389834.01236266678</v>
      </c>
      <c r="BL138" s="16">
        <f t="shared" si="443"/>
        <v>407553.74019733339</v>
      </c>
      <c r="BM138" s="16">
        <f t="shared" si="444"/>
        <v>425273.46803200006</v>
      </c>
      <c r="BN138" s="16">
        <f t="shared" si="445"/>
        <v>442993.19586666668</v>
      </c>
      <c r="BO138" s="16">
        <f t="shared" si="446"/>
        <v>460712.92370133341</v>
      </c>
      <c r="BP138" s="16">
        <f t="shared" si="447"/>
        <v>478432.65153600002</v>
      </c>
      <c r="BQ138" s="16">
        <f t="shared" si="448"/>
        <v>496152.37937066669</v>
      </c>
      <c r="BR138" s="16">
        <f t="shared" si="449"/>
        <v>513872.1072053333</v>
      </c>
      <c r="BS138" s="16">
        <f t="shared" si="450"/>
        <v>531591.83504000003</v>
      </c>
    </row>
    <row r="139" spans="1:71" x14ac:dyDescent="0.35">
      <c r="A139" s="15" t="str">
        <f t="shared" si="464"/>
        <v>Standard Close</v>
      </c>
      <c r="B139" s="15" t="str">
        <f t="shared" si="464"/>
        <v>A2803545</v>
      </c>
      <c r="C139" s="15" t="str">
        <f t="shared" si="464"/>
        <v>Base Rates</v>
      </c>
      <c r="D139" s="15" t="str">
        <f t="shared" si="464"/>
        <v>ED-Distribution-Substation-Equipment</v>
      </c>
      <c r="E139" s="15" t="str">
        <f t="shared" si="464"/>
        <v>T</v>
      </c>
      <c r="F139" s="15" t="str">
        <f t="shared" si="464"/>
        <v>NEW-08126</v>
      </c>
      <c r="G139" s="15" t="str">
        <f t="shared" si="464"/>
        <v>open</v>
      </c>
      <c r="H139" s="15" t="str">
        <f t="shared" si="464"/>
        <v>Electric Transmission Plant</v>
      </c>
      <c r="I139" s="15" t="str">
        <f t="shared" si="464"/>
        <v>Transmission Substation</v>
      </c>
      <c r="J139" s="15">
        <f t="shared" si="464"/>
        <v>202310</v>
      </c>
      <c r="K139" s="16">
        <f>SUM($K118:K118)/13</f>
        <v>2.3846153846153846</v>
      </c>
      <c r="L139" s="16">
        <f>SUM($K118:L118)/13</f>
        <v>5.9635307692307702</v>
      </c>
      <c r="M139" s="16">
        <f>SUM($K118:M118)/13</f>
        <v>10.736746153846154</v>
      </c>
      <c r="N139" s="16">
        <f>SUM($K118:N118)/13</f>
        <v>16.704261538461537</v>
      </c>
      <c r="O139" s="16">
        <f>SUM($K118:O118)/13</f>
        <v>23.866076923076925</v>
      </c>
      <c r="P139" s="16">
        <f>SUM($K118:P118)/13</f>
        <v>32.22219230769231</v>
      </c>
      <c r="Q139" s="16">
        <f>SUM($K118:Q118)/13</f>
        <v>41.772607692307695</v>
      </c>
      <c r="R139" s="16">
        <f>SUM($K118:R118)/13</f>
        <v>52.517323076923084</v>
      </c>
      <c r="S139" s="16">
        <f>SUM($K118:S118)/13</f>
        <v>64.456338461538479</v>
      </c>
      <c r="T139" s="16">
        <f>SUM($K118:T118)/13</f>
        <v>77.589653846153865</v>
      </c>
      <c r="U139" s="16">
        <f>SUM($K118:U118)/13</f>
        <v>91.91726923076925</v>
      </c>
      <c r="V139" s="16">
        <f>SUM($K118:V118)/13</f>
        <v>107.43918461538465</v>
      </c>
      <c r="W139" s="16">
        <f t="shared" si="402"/>
        <v>124.15540000000003</v>
      </c>
      <c r="X139" s="16">
        <f t="shared" si="403"/>
        <v>139.68589346153851</v>
      </c>
      <c r="Y139" s="16">
        <f t="shared" si="404"/>
        <v>155.22098038461542</v>
      </c>
      <c r="Z139" s="16">
        <f t="shared" si="405"/>
        <v>170.76066076923081</v>
      </c>
      <c r="AA139" s="16">
        <f t="shared" si="406"/>
        <v>186.30493461538464</v>
      </c>
      <c r="AB139" s="16">
        <f t="shared" si="407"/>
        <v>201.85380192307696</v>
      </c>
      <c r="AC139" s="16">
        <f t="shared" si="408"/>
        <v>217.40726269230771</v>
      </c>
      <c r="AD139" s="16">
        <f t="shared" si="409"/>
        <v>232.96531692307693</v>
      </c>
      <c r="AE139" s="16">
        <f t="shared" si="410"/>
        <v>248.52796461538463</v>
      </c>
      <c r="AF139" s="16">
        <f t="shared" si="411"/>
        <v>264.0952057692308</v>
      </c>
      <c r="AG139" s="16">
        <f t="shared" si="412"/>
        <v>279.66704038461552</v>
      </c>
      <c r="AH139" s="16">
        <f t="shared" si="413"/>
        <v>295.24346846153855</v>
      </c>
      <c r="AI139" s="16">
        <f t="shared" si="414"/>
        <v>310.82449000000008</v>
      </c>
      <c r="AJ139" s="16">
        <f t="shared" si="415"/>
        <v>326.41010500000016</v>
      </c>
      <c r="AK139" s="16">
        <f t="shared" si="416"/>
        <v>341.99572000000018</v>
      </c>
      <c r="AL139" s="16">
        <f t="shared" si="417"/>
        <v>357.58133500000019</v>
      </c>
      <c r="AM139" s="16">
        <f t="shared" si="418"/>
        <v>373.16695000000016</v>
      </c>
      <c r="AN139" s="16">
        <f t="shared" si="419"/>
        <v>388.75256500000017</v>
      </c>
      <c r="AO139" s="16">
        <f t="shared" si="420"/>
        <v>404.33818000000014</v>
      </c>
      <c r="AP139" s="16">
        <f t="shared" si="421"/>
        <v>419.92379500000021</v>
      </c>
      <c r="AQ139" s="16">
        <f t="shared" si="422"/>
        <v>435.50941000000023</v>
      </c>
      <c r="AR139" s="16">
        <f t="shared" si="423"/>
        <v>451.09502500000025</v>
      </c>
      <c r="AS139" s="16">
        <f t="shared" si="424"/>
        <v>466.68064000000027</v>
      </c>
      <c r="AT139" s="16">
        <f t="shared" si="425"/>
        <v>482.26625500000023</v>
      </c>
      <c r="AU139" s="16">
        <f t="shared" si="426"/>
        <v>497.8518700000003</v>
      </c>
      <c r="AV139" s="16">
        <f t="shared" si="427"/>
        <v>513.43748500000027</v>
      </c>
      <c r="AW139" s="16">
        <f t="shared" si="428"/>
        <v>529.02310000000023</v>
      </c>
      <c r="AX139" s="16">
        <f t="shared" si="429"/>
        <v>544.60871500000019</v>
      </c>
      <c r="AY139" s="16">
        <f t="shared" si="430"/>
        <v>560.19433000000015</v>
      </c>
      <c r="AZ139" s="16">
        <f t="shared" si="431"/>
        <v>575.77994500000011</v>
      </c>
      <c r="BA139" s="16">
        <f t="shared" si="432"/>
        <v>591.36556000000007</v>
      </c>
      <c r="BB139" s="16">
        <f t="shared" si="433"/>
        <v>606.95117500000003</v>
      </c>
      <c r="BC139" s="16">
        <f t="shared" si="434"/>
        <v>622.53679</v>
      </c>
      <c r="BD139" s="16">
        <f t="shared" si="435"/>
        <v>638.12240499999996</v>
      </c>
      <c r="BE139" s="16">
        <f t="shared" si="436"/>
        <v>653.70801999999992</v>
      </c>
      <c r="BF139" s="16">
        <f t="shared" si="437"/>
        <v>669.29363499999988</v>
      </c>
      <c r="BG139" s="16">
        <f t="shared" si="438"/>
        <v>684.87924999999984</v>
      </c>
      <c r="BH139" s="16">
        <f t="shared" si="439"/>
        <v>700.4648649999998</v>
      </c>
      <c r="BI139" s="16">
        <f t="shared" si="440"/>
        <v>716.05047999999977</v>
      </c>
      <c r="BJ139" s="16">
        <f t="shared" si="441"/>
        <v>731.63609499999973</v>
      </c>
      <c r="BK139" s="16">
        <f t="shared" si="442"/>
        <v>747.22170999999969</v>
      </c>
      <c r="BL139" s="16">
        <f t="shared" si="443"/>
        <v>762.80732499999965</v>
      </c>
      <c r="BM139" s="16">
        <f t="shared" si="444"/>
        <v>778.39293999999961</v>
      </c>
      <c r="BN139" s="16">
        <f t="shared" si="445"/>
        <v>793.97855499999957</v>
      </c>
      <c r="BO139" s="16">
        <f t="shared" si="446"/>
        <v>809.56416999999954</v>
      </c>
      <c r="BP139" s="16">
        <f t="shared" si="447"/>
        <v>825.1497849999995</v>
      </c>
      <c r="BQ139" s="16">
        <f t="shared" si="448"/>
        <v>840.73539999999946</v>
      </c>
      <c r="BR139" s="16">
        <f t="shared" si="449"/>
        <v>856.32101499999942</v>
      </c>
      <c r="BS139" s="16">
        <f t="shared" si="450"/>
        <v>871.90662999999938</v>
      </c>
    </row>
    <row r="141" spans="1:71" ht="15" thickBot="1" x14ac:dyDescent="0.4">
      <c r="C141" s="15"/>
      <c r="J141" s="52" t="s">
        <v>165</v>
      </c>
      <c r="K141" s="73">
        <f t="shared" ref="K141:AP141" si="465">SUM(K124:K140)</f>
        <v>2.3846153846153846</v>
      </c>
      <c r="L141" s="73">
        <f t="shared" si="465"/>
        <v>5.9635307692307702</v>
      </c>
      <c r="M141" s="73">
        <f t="shared" si="465"/>
        <v>10.736746153846154</v>
      </c>
      <c r="N141" s="73">
        <f t="shared" si="465"/>
        <v>17.564838205128204</v>
      </c>
      <c r="O141" s="73">
        <f t="shared" si="465"/>
        <v>26.447806923076925</v>
      </c>
      <c r="P141" s="73">
        <f t="shared" si="465"/>
        <v>37.482605641025643</v>
      </c>
      <c r="Q141" s="73">
        <f t="shared" si="465"/>
        <v>50.669234358974364</v>
      </c>
      <c r="R141" s="73">
        <f t="shared" si="465"/>
        <v>82.869368076923081</v>
      </c>
      <c r="S141" s="73">
        <f t="shared" si="465"/>
        <v>134.08300679487184</v>
      </c>
      <c r="T141" s="73">
        <f t="shared" si="465"/>
        <v>204.31015051282054</v>
      </c>
      <c r="U141" s="73">
        <f t="shared" si="465"/>
        <v>293.55079923076926</v>
      </c>
      <c r="V141" s="73">
        <f t="shared" si="465"/>
        <v>401.80495294871798</v>
      </c>
      <c r="W141" s="73">
        <f t="shared" si="465"/>
        <v>529.0726116666666</v>
      </c>
      <c r="X141" s="73">
        <f t="shared" si="465"/>
        <v>673.14803067307696</v>
      </c>
      <c r="Y141" s="73">
        <f t="shared" si="465"/>
        <v>835.22152535256419</v>
      </c>
      <c r="Z141" s="73">
        <f t="shared" si="465"/>
        <v>1015.2930957051283</v>
      </c>
      <c r="AA141" s="73">
        <f t="shared" si="465"/>
        <v>1212.5021650641024</v>
      </c>
      <c r="AB141" s="73">
        <f t="shared" si="465"/>
        <v>1426.8487334294873</v>
      </c>
      <c r="AC141" s="73">
        <f t="shared" si="465"/>
        <v>1658.2358474679486</v>
      </c>
      <c r="AD141" s="73">
        <f t="shared" si="465"/>
        <v>1906.6635071794872</v>
      </c>
      <c r="AE141" s="73">
        <f t="shared" si="465"/>
        <v>2155.2700375641025</v>
      </c>
      <c r="AF141" s="73">
        <f t="shared" si="465"/>
        <v>2404.0554386217946</v>
      </c>
      <c r="AG141" s="73">
        <f t="shared" si="465"/>
        <v>2653.0197103525647</v>
      </c>
      <c r="AH141" s="73">
        <f t="shared" si="465"/>
        <v>2902.5780417948718</v>
      </c>
      <c r="AI141" s="84">
        <f t="shared" si="465"/>
        <v>3176.7754979487181</v>
      </c>
      <c r="AJ141" s="73">
        <f t="shared" si="465"/>
        <v>13062.485450538466</v>
      </c>
      <c r="AK141" s="73">
        <f t="shared" si="465"/>
        <v>32559.529028891026</v>
      </c>
      <c r="AL141" s="73">
        <f t="shared" si="465"/>
        <v>61667.906233006412</v>
      </c>
      <c r="AM141" s="73">
        <f t="shared" si="465"/>
        <v>100387.61706288462</v>
      </c>
      <c r="AN141" s="73">
        <f t="shared" si="465"/>
        <v>148718.66151852565</v>
      </c>
      <c r="AO141" s="73">
        <f t="shared" si="465"/>
        <v>206661.03959992953</v>
      </c>
      <c r="AP141" s="73">
        <f t="shared" si="465"/>
        <v>274214.75130709622</v>
      </c>
      <c r="AQ141" s="73">
        <f t="shared" ref="AQ141:BS141" si="466">SUM(AQ124:AQ140)</f>
        <v>351379.79664002568</v>
      </c>
      <c r="AR141" s="73">
        <f t="shared" si="466"/>
        <v>438156.17559871805</v>
      </c>
      <c r="AS141" s="73">
        <f t="shared" si="466"/>
        <v>534543.88818317326</v>
      </c>
      <c r="AT141" s="73">
        <f t="shared" si="466"/>
        <v>640542.93439339113</v>
      </c>
      <c r="AU141" s="73">
        <f t="shared" si="466"/>
        <v>756152.89904033358</v>
      </c>
      <c r="AV141" s="73">
        <f t="shared" si="466"/>
        <v>881349.73705900018</v>
      </c>
      <c r="AW141" s="73">
        <f t="shared" si="466"/>
        <v>1006546.5750776667</v>
      </c>
      <c r="AX141" s="73">
        <f t="shared" si="466"/>
        <v>1131743.4130963336</v>
      </c>
      <c r="AY141" s="73">
        <f t="shared" si="466"/>
        <v>1256940.2511150001</v>
      </c>
      <c r="AZ141" s="73">
        <f t="shared" si="466"/>
        <v>1382137.0891336668</v>
      </c>
      <c r="BA141" s="73">
        <f t="shared" si="466"/>
        <v>1507333.9271523333</v>
      </c>
      <c r="BB141" s="73">
        <f t="shared" si="466"/>
        <v>1632530.765171</v>
      </c>
      <c r="BC141" s="73">
        <f t="shared" si="466"/>
        <v>1757727.6031896668</v>
      </c>
      <c r="BD141" s="73">
        <f t="shared" si="466"/>
        <v>1882924.4412083337</v>
      </c>
      <c r="BE141" s="73">
        <f t="shared" si="466"/>
        <v>2008121.2792270002</v>
      </c>
      <c r="BF141" s="73">
        <f t="shared" si="466"/>
        <v>2133318.1172456671</v>
      </c>
      <c r="BG141" s="73">
        <f t="shared" si="466"/>
        <v>2258514.9552643341</v>
      </c>
      <c r="BH141" s="73">
        <f t="shared" si="466"/>
        <v>2383711.7932830006</v>
      </c>
      <c r="BI141" s="73">
        <f t="shared" si="466"/>
        <v>2508908.6313016671</v>
      </c>
      <c r="BJ141" s="73">
        <f t="shared" si="466"/>
        <v>2634105.469320334</v>
      </c>
      <c r="BK141" s="73">
        <f t="shared" si="466"/>
        <v>2759302.3073390005</v>
      </c>
      <c r="BL141" s="73">
        <f t="shared" si="466"/>
        <v>2884499.1453576675</v>
      </c>
      <c r="BM141" s="73">
        <f t="shared" si="466"/>
        <v>3009695.983376334</v>
      </c>
      <c r="BN141" s="73">
        <f t="shared" si="466"/>
        <v>3134892.8213950009</v>
      </c>
      <c r="BO141" s="73">
        <f t="shared" si="466"/>
        <v>3260089.6594136674</v>
      </c>
      <c r="BP141" s="73">
        <f t="shared" si="466"/>
        <v>3385286.4974323343</v>
      </c>
      <c r="BQ141" s="73">
        <f t="shared" si="466"/>
        <v>3510483.3354510018</v>
      </c>
      <c r="BR141" s="73">
        <f t="shared" si="466"/>
        <v>3635680.1734696678</v>
      </c>
      <c r="BS141" s="73">
        <f t="shared" si="466"/>
        <v>3760877.0114883352</v>
      </c>
    </row>
    <row r="142" spans="1:71" ht="15" thickTop="1" x14ac:dyDescent="0.35">
      <c r="C142" s="15"/>
      <c r="J142" s="50"/>
      <c r="K142" s="50"/>
    </row>
    <row r="143" spans="1:71" x14ac:dyDescent="0.35">
      <c r="C143" s="15"/>
      <c r="J143" s="50"/>
      <c r="K143" s="50"/>
    </row>
    <row r="144" spans="1:71" x14ac:dyDescent="0.35">
      <c r="C144" s="15"/>
      <c r="J144" s="50"/>
      <c r="K144" s="50"/>
    </row>
  </sheetData>
  <autoFilter ref="A37:BS53" xr:uid="{26893892-1247-4497-BEF7-63A2EE217D41}">
    <filterColumn colId="4">
      <filters>
        <filter val="D"/>
      </filters>
    </filterColumn>
  </autoFilter>
  <printOptions horizontalCentered="1"/>
  <pageMargins left="0.7" right="0.7" top="0.75" bottom="0.75" header="0.3" footer="0.3"/>
  <pageSetup scale="59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8236-7748-45A0-AF3B-4E65C215567E}">
  <sheetPr>
    <tabColor theme="5" tint="0.59999389629810485"/>
    <pageSetUpPr fitToPage="1"/>
  </sheetPr>
  <dimension ref="A1:BU646"/>
  <sheetViews>
    <sheetView topLeftCell="H626" zoomScale="80" zoomScaleNormal="80" zoomScaleSheetLayoutView="50" workbookViewId="0">
      <selection activeCell="K617" sqref="K617"/>
    </sheetView>
  </sheetViews>
  <sheetFormatPr defaultColWidth="8.7265625" defaultRowHeight="14.5" x14ac:dyDescent="0.35"/>
  <cols>
    <col min="1" max="2" width="17.54296875" style="51" customWidth="1"/>
    <col min="3" max="4" width="13.54296875" style="51" customWidth="1"/>
    <col min="5" max="5" width="13.54296875" style="50" customWidth="1"/>
    <col min="6" max="7" width="13.54296875" style="51" customWidth="1"/>
    <col min="8" max="8" width="28.54296875" style="51" bestFit="1" customWidth="1"/>
    <col min="9" max="9" width="26" style="51" customWidth="1"/>
    <col min="10" max="10" width="34.453125" style="51" bestFit="1" customWidth="1"/>
    <col min="11" max="11" width="13.54296875" style="51" customWidth="1"/>
    <col min="12" max="14" width="12.7265625" style="51" bestFit="1" customWidth="1"/>
    <col min="15" max="15" width="14.81640625" style="51" bestFit="1" customWidth="1"/>
    <col min="16" max="16" width="13.81640625" style="51" bestFit="1" customWidth="1"/>
    <col min="17" max="18" width="12.7265625" style="51" bestFit="1" customWidth="1"/>
    <col min="19" max="19" width="13.81640625" style="51" bestFit="1" customWidth="1"/>
    <col min="20" max="34" width="12.453125" style="51" bestFit="1" customWidth="1"/>
    <col min="35" max="35" width="14.26953125" style="51" bestFit="1" customWidth="1"/>
    <col min="36" max="71" width="14.26953125" hidden="1" customWidth="1"/>
    <col min="72" max="72" width="12.26953125" style="51" bestFit="1" customWidth="1"/>
    <col min="73" max="73" width="12.81640625" style="51" bestFit="1" customWidth="1"/>
    <col min="74" max="16384" width="8.7265625" style="51"/>
  </cols>
  <sheetData>
    <row r="1" spans="1:71" ht="21" customHeight="1" x14ac:dyDescent="0.35">
      <c r="A1" s="49" t="s">
        <v>58</v>
      </c>
      <c r="B1" s="49"/>
      <c r="C1" s="50" t="s">
        <v>166</v>
      </c>
      <c r="D1" s="50" t="s">
        <v>122</v>
      </c>
      <c r="E1" s="50" t="s">
        <v>123</v>
      </c>
      <c r="F1" s="50" t="s">
        <v>124</v>
      </c>
      <c r="G1" s="50" t="s">
        <v>125</v>
      </c>
      <c r="H1" s="50" t="s">
        <v>480</v>
      </c>
      <c r="I1" s="52" t="s">
        <v>126</v>
      </c>
      <c r="J1" s="52" t="s">
        <v>126</v>
      </c>
      <c r="K1" s="52" t="s">
        <v>126</v>
      </c>
    </row>
    <row r="2" spans="1:71" x14ac:dyDescent="0.35">
      <c r="C2" s="53">
        <v>2023</v>
      </c>
      <c r="D2" s="53">
        <v>2024</v>
      </c>
      <c r="E2" s="53">
        <f>D2+1</f>
        <v>2025</v>
      </c>
      <c r="F2" s="53">
        <f t="shared" ref="F2:H2" si="0">E2+1</f>
        <v>2026</v>
      </c>
      <c r="G2" s="53">
        <f t="shared" si="0"/>
        <v>2027</v>
      </c>
      <c r="H2" s="53">
        <f t="shared" si="0"/>
        <v>2028</v>
      </c>
      <c r="I2" s="54">
        <v>46023</v>
      </c>
      <c r="J2" s="54">
        <v>46388</v>
      </c>
      <c r="K2" s="54">
        <v>46753</v>
      </c>
    </row>
    <row r="3" spans="1:71" x14ac:dyDescent="0.35">
      <c r="C3" s="53"/>
      <c r="D3" s="53"/>
      <c r="E3" s="53"/>
      <c r="F3" s="53"/>
      <c r="G3" s="53"/>
      <c r="H3" s="53"/>
    </row>
    <row r="4" spans="1:71" x14ac:dyDescent="0.35">
      <c r="A4" s="52" t="s">
        <v>127</v>
      </c>
      <c r="B4" s="52" t="s">
        <v>128</v>
      </c>
      <c r="C4" s="16">
        <f>+K209</f>
        <v>29619015.109999992</v>
      </c>
      <c r="D4" s="16">
        <f>+W209</f>
        <v>79490411.580000028</v>
      </c>
      <c r="E4" s="16">
        <f>+AI209</f>
        <v>79490411.580000028</v>
      </c>
      <c r="F4" s="68">
        <f>+AU209</f>
        <v>79490411.580000028</v>
      </c>
      <c r="G4" s="16">
        <f>+BG209</f>
        <v>79490411.580000028</v>
      </c>
      <c r="H4" s="16">
        <f>+BS209</f>
        <v>79490411.580000028</v>
      </c>
      <c r="I4" s="16">
        <f>F4-E4</f>
        <v>0</v>
      </c>
      <c r="J4" s="16">
        <f>G4-F4</f>
        <v>0</v>
      </c>
      <c r="K4" s="16">
        <f>H4-G4</f>
        <v>0</v>
      </c>
    </row>
    <row r="5" spans="1:71" x14ac:dyDescent="0.35">
      <c r="A5" s="52" t="s">
        <v>127</v>
      </c>
      <c r="B5" s="52" t="s">
        <v>129</v>
      </c>
      <c r="C5" s="16">
        <f>+K505</f>
        <v>1485994.1205533328</v>
      </c>
      <c r="D5" s="16">
        <f>+W505</f>
        <v>5006218.4967091652</v>
      </c>
      <c r="E5" s="16">
        <f>+AI505</f>
        <v>9880951.0070591718</v>
      </c>
      <c r="F5" s="68">
        <f>+AU505</f>
        <v>14755683.517409163</v>
      </c>
      <c r="G5" s="16">
        <f>+BG505</f>
        <v>19630416.027759168</v>
      </c>
      <c r="H5" s="16">
        <f>+BS505</f>
        <v>24505148.538109154</v>
      </c>
    </row>
    <row r="6" spans="1:71" ht="15" thickBot="1" x14ac:dyDescent="0.4">
      <c r="B6" s="52" t="s">
        <v>130</v>
      </c>
      <c r="C6" s="55">
        <f>C4-C5</f>
        <v>28133020.989446659</v>
      </c>
      <c r="D6" s="55">
        <f>D4-D5</f>
        <v>74484193.08329086</v>
      </c>
      <c r="E6" s="55">
        <f t="shared" ref="E6" si="1">E4-E5</f>
        <v>69609460.572940856</v>
      </c>
      <c r="F6" s="149">
        <f>F4-F5</f>
        <v>64734728.062590867</v>
      </c>
      <c r="G6" s="55">
        <f>G4-G5</f>
        <v>59859995.552240863</v>
      </c>
      <c r="H6" s="55">
        <f>H4-H5</f>
        <v>54985263.041890875</v>
      </c>
    </row>
    <row r="7" spans="1:71" ht="15" thickTop="1" x14ac:dyDescent="0.35">
      <c r="B7" s="50"/>
      <c r="C7" s="16"/>
      <c r="D7" s="16"/>
      <c r="E7" s="16"/>
      <c r="F7" s="68"/>
      <c r="G7" s="16"/>
      <c r="H7" s="16"/>
      <c r="I7" s="16"/>
      <c r="J7" s="16"/>
      <c r="K7" s="16"/>
    </row>
    <row r="8" spans="1:71" x14ac:dyDescent="0.35">
      <c r="A8" s="52" t="s">
        <v>131</v>
      </c>
      <c r="B8" s="52" t="s">
        <v>128</v>
      </c>
      <c r="C8" s="16">
        <f>+K308</f>
        <v>25090102.036153849</v>
      </c>
      <c r="D8" s="16">
        <f>+W308</f>
        <v>59147101.859999985</v>
      </c>
      <c r="E8" s="16">
        <f>+AI308</f>
        <v>79490411.580000013</v>
      </c>
      <c r="F8" s="68">
        <f>+AU308</f>
        <v>79490411.580000013</v>
      </c>
      <c r="G8" s="16">
        <f>+BG308</f>
        <v>79490411.580000013</v>
      </c>
      <c r="H8" s="16">
        <f>+BS308</f>
        <v>79490411.580000013</v>
      </c>
      <c r="I8" s="16">
        <f>F8-E8</f>
        <v>0</v>
      </c>
      <c r="J8" s="16">
        <f>G8-F8</f>
        <v>0</v>
      </c>
      <c r="K8" s="16">
        <f>H8-G8</f>
        <v>0</v>
      </c>
    </row>
    <row r="9" spans="1:71" x14ac:dyDescent="0.35">
      <c r="A9" s="52" t="s">
        <v>131</v>
      </c>
      <c r="B9" s="52" t="s">
        <v>129</v>
      </c>
      <c r="C9" s="16">
        <f>+K603</f>
        <v>622772.8140246151</v>
      </c>
      <c r="D9" s="16">
        <f>+W603</f>
        <v>2904377.5458152578</v>
      </c>
      <c r="E9" s="16">
        <f>+AI603</f>
        <v>7443584.7518841671</v>
      </c>
      <c r="F9" s="68">
        <f>+AU603</f>
        <v>6028414.0081075011</v>
      </c>
      <c r="G9" s="16">
        <f>+BG603</f>
        <v>8952928.8765375018</v>
      </c>
      <c r="H9" s="16">
        <f>+BS603</f>
        <v>11877443.744967502</v>
      </c>
    </row>
    <row r="10" spans="1:71" ht="15" thickBot="1" x14ac:dyDescent="0.4">
      <c r="A10" s="52"/>
      <c r="B10" s="52" t="s">
        <v>130</v>
      </c>
      <c r="C10" s="55">
        <f>C8-C9</f>
        <v>24467329.222129233</v>
      </c>
      <c r="D10" s="55">
        <f>D8-D9</f>
        <v>56242724.314184725</v>
      </c>
      <c r="E10" s="74">
        <f t="shared" ref="E10" si="2">E8-E9</f>
        <v>72046826.828115851</v>
      </c>
      <c r="F10" s="149">
        <f>F8-F9</f>
        <v>73461997.571892515</v>
      </c>
      <c r="G10" s="55">
        <f>G8-G9</f>
        <v>70537482.703462511</v>
      </c>
      <c r="H10" s="55">
        <f>H8-H9</f>
        <v>67612967.835032508</v>
      </c>
    </row>
    <row r="11" spans="1:71" ht="15" thickTop="1" x14ac:dyDescent="0.35">
      <c r="A11" s="52"/>
      <c r="B11" s="52"/>
      <c r="C11" s="16"/>
      <c r="D11" s="16"/>
      <c r="E11" s="16"/>
      <c r="F11" s="68"/>
      <c r="G11" s="16"/>
      <c r="H11" s="16"/>
    </row>
    <row r="12" spans="1:71" x14ac:dyDescent="0.35">
      <c r="A12" s="52"/>
      <c r="B12" s="52" t="s">
        <v>132</v>
      </c>
      <c r="C12" s="16">
        <f>+K505</f>
        <v>1485994.1205533328</v>
      </c>
      <c r="D12" s="16">
        <f>+W408</f>
        <v>3520224.3761558332</v>
      </c>
      <c r="E12" s="16">
        <f>+AI408</f>
        <v>4874732.5103499992</v>
      </c>
      <c r="F12" s="68">
        <f>+AU408</f>
        <v>4874732.5103499992</v>
      </c>
      <c r="G12" s="16">
        <f>+BG408</f>
        <v>4874732.5103499992</v>
      </c>
      <c r="H12" s="16">
        <f>+BS408</f>
        <v>4874732.5103499992</v>
      </c>
      <c r="I12" s="16">
        <f>F12-E12</f>
        <v>0</v>
      </c>
      <c r="J12" s="16">
        <f>G12-F12</f>
        <v>0</v>
      </c>
      <c r="K12" s="16">
        <f>H12-G12</f>
        <v>0</v>
      </c>
    </row>
    <row r="15" spans="1:71" ht="26.5" x14ac:dyDescent="0.35">
      <c r="A15" s="56" t="s">
        <v>164</v>
      </c>
      <c r="B15" s="56" t="s">
        <v>134</v>
      </c>
      <c r="C15" s="56" t="s">
        <v>135</v>
      </c>
      <c r="D15" s="56" t="s">
        <v>136</v>
      </c>
      <c r="E15" s="67">
        <v>300</v>
      </c>
      <c r="F15" s="56" t="s">
        <v>137</v>
      </c>
      <c r="G15" s="56" t="s">
        <v>418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95">
        <v>202601</v>
      </c>
      <c r="AK15" s="95">
        <v>202602</v>
      </c>
      <c r="AL15" s="95">
        <v>202603</v>
      </c>
      <c r="AM15" s="95">
        <v>202604</v>
      </c>
      <c r="AN15" s="95">
        <v>202605</v>
      </c>
      <c r="AO15" s="95">
        <v>202606</v>
      </c>
      <c r="AP15" s="95">
        <v>202607</v>
      </c>
      <c r="AQ15" s="95">
        <v>202608</v>
      </c>
      <c r="AR15" s="95">
        <v>202609</v>
      </c>
      <c r="AS15" s="95">
        <v>202610</v>
      </c>
      <c r="AT15" s="95">
        <v>202611</v>
      </c>
      <c r="AU15" s="95">
        <v>202612</v>
      </c>
      <c r="AV15" s="95">
        <v>202701</v>
      </c>
      <c r="AW15" s="95">
        <v>202702</v>
      </c>
      <c r="AX15" s="95">
        <v>202703</v>
      </c>
      <c r="AY15" s="95">
        <v>202704</v>
      </c>
      <c r="AZ15" s="95">
        <v>202705</v>
      </c>
      <c r="BA15" s="95">
        <v>202706</v>
      </c>
      <c r="BB15" s="95">
        <v>202707</v>
      </c>
      <c r="BC15" s="95">
        <v>202708</v>
      </c>
      <c r="BD15" s="95">
        <v>202709</v>
      </c>
      <c r="BE15" s="95">
        <v>202710</v>
      </c>
      <c r="BF15" s="95">
        <v>202711</v>
      </c>
      <c r="BG15" s="95">
        <v>202712</v>
      </c>
      <c r="BH15" s="95">
        <v>202801</v>
      </c>
      <c r="BI15" s="95">
        <v>202802</v>
      </c>
      <c r="BJ15" s="95">
        <v>202803</v>
      </c>
      <c r="BK15" s="95">
        <v>202804</v>
      </c>
      <c r="BL15" s="95">
        <v>202805</v>
      </c>
      <c r="BM15" s="95">
        <v>202806</v>
      </c>
      <c r="BN15" s="95">
        <v>202807</v>
      </c>
      <c r="BO15" s="95">
        <v>202808</v>
      </c>
      <c r="BP15" s="95">
        <v>202809</v>
      </c>
      <c r="BQ15" s="95">
        <v>202810</v>
      </c>
      <c r="BR15" s="95">
        <v>202811</v>
      </c>
      <c r="BS15" s="95">
        <v>202812</v>
      </c>
    </row>
    <row r="16" spans="1:71" x14ac:dyDescent="0.35">
      <c r="A16" s="15" t="s">
        <v>210</v>
      </c>
      <c r="B16" s="60" t="s">
        <v>550</v>
      </c>
      <c r="C16" s="61" t="s">
        <v>145</v>
      </c>
      <c r="D16" s="61" t="s">
        <v>146</v>
      </c>
      <c r="E16" s="82">
        <v>34332</v>
      </c>
      <c r="F16" s="61" t="s">
        <v>551</v>
      </c>
      <c r="G16" s="61" t="s">
        <v>374</v>
      </c>
      <c r="H16" s="63" t="s">
        <v>148</v>
      </c>
      <c r="I16" s="63" t="s">
        <v>552</v>
      </c>
      <c r="J16" s="63" t="s">
        <v>553</v>
      </c>
      <c r="K16" s="64">
        <v>202405</v>
      </c>
      <c r="L16" s="16">
        <v>0</v>
      </c>
      <c r="M16" s="16">
        <v>0</v>
      </c>
      <c r="N16" s="16">
        <v>0</v>
      </c>
      <c r="O16" s="16">
        <v>0</v>
      </c>
      <c r="P16" s="16">
        <v>8290261.1000000006</v>
      </c>
      <c r="Q16" s="16">
        <v>554339.00000000093</v>
      </c>
      <c r="R16" s="16">
        <v>166302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</row>
    <row r="17" spans="1:71" x14ac:dyDescent="0.35">
      <c r="A17" s="15" t="s">
        <v>210</v>
      </c>
      <c r="B17" s="60" t="s">
        <v>554</v>
      </c>
      <c r="C17" s="61" t="s">
        <v>145</v>
      </c>
      <c r="D17" s="61" t="s">
        <v>146</v>
      </c>
      <c r="E17" s="82">
        <v>34332</v>
      </c>
      <c r="F17" s="61" t="s">
        <v>551</v>
      </c>
      <c r="G17" s="61" t="s">
        <v>374</v>
      </c>
      <c r="H17" s="63" t="s">
        <v>148</v>
      </c>
      <c r="I17" s="63" t="s">
        <v>552</v>
      </c>
      <c r="J17" s="63" t="s">
        <v>553</v>
      </c>
      <c r="K17" s="64">
        <v>202405</v>
      </c>
      <c r="L17" s="16">
        <v>0</v>
      </c>
      <c r="M17" s="16">
        <v>0</v>
      </c>
      <c r="N17" s="16">
        <v>0</v>
      </c>
      <c r="O17" s="16">
        <v>0</v>
      </c>
      <c r="P17" s="16">
        <v>8288543.6099999994</v>
      </c>
      <c r="Q17" s="16">
        <v>554339</v>
      </c>
      <c r="R17" s="16">
        <v>166302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</row>
    <row r="18" spans="1:71" x14ac:dyDescent="0.35">
      <c r="A18" s="15" t="s">
        <v>210</v>
      </c>
      <c r="B18" s="60" t="s">
        <v>555</v>
      </c>
      <c r="C18" s="61" t="s">
        <v>145</v>
      </c>
      <c r="D18" s="61" t="s">
        <v>146</v>
      </c>
      <c r="E18" s="82">
        <v>34332</v>
      </c>
      <c r="F18" s="61" t="s">
        <v>551</v>
      </c>
      <c r="G18" s="61" t="s">
        <v>374</v>
      </c>
      <c r="H18" s="63" t="s">
        <v>148</v>
      </c>
      <c r="I18" s="63" t="s">
        <v>552</v>
      </c>
      <c r="J18" s="63" t="s">
        <v>553</v>
      </c>
      <c r="K18" s="64">
        <v>202405</v>
      </c>
      <c r="L18" s="16">
        <v>0</v>
      </c>
      <c r="M18" s="16">
        <v>0</v>
      </c>
      <c r="N18" s="16">
        <v>0</v>
      </c>
      <c r="O18" s="16">
        <v>0</v>
      </c>
      <c r="P18" s="16">
        <v>8288543.6099999994</v>
      </c>
      <c r="Q18" s="16">
        <v>554339</v>
      </c>
      <c r="R18" s="16">
        <v>166302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</row>
    <row r="19" spans="1:71" x14ac:dyDescent="0.35">
      <c r="A19" s="15" t="s">
        <v>210</v>
      </c>
      <c r="B19" s="60" t="s">
        <v>556</v>
      </c>
      <c r="C19" s="61" t="s">
        <v>145</v>
      </c>
      <c r="D19" s="61" t="s">
        <v>146</v>
      </c>
      <c r="E19" s="82">
        <v>34332</v>
      </c>
      <c r="F19" s="61" t="s">
        <v>551</v>
      </c>
      <c r="G19" s="61" t="s">
        <v>374</v>
      </c>
      <c r="H19" s="63" t="s">
        <v>148</v>
      </c>
      <c r="I19" s="63" t="s">
        <v>552</v>
      </c>
      <c r="J19" s="63" t="s">
        <v>553</v>
      </c>
      <c r="K19" s="64">
        <v>202405</v>
      </c>
      <c r="L19" s="16">
        <v>0</v>
      </c>
      <c r="M19" s="16">
        <v>0</v>
      </c>
      <c r="N19" s="16">
        <v>0</v>
      </c>
      <c r="O19" s="16">
        <v>0</v>
      </c>
      <c r="P19" s="16">
        <v>8797901.3900000006</v>
      </c>
      <c r="Q19" s="16">
        <v>554339</v>
      </c>
      <c r="R19" s="16">
        <v>166302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</row>
    <row r="20" spans="1:71" x14ac:dyDescent="0.35">
      <c r="A20" s="15" t="s">
        <v>210</v>
      </c>
      <c r="B20" s="60" t="s">
        <v>557</v>
      </c>
      <c r="C20" s="61" t="s">
        <v>145</v>
      </c>
      <c r="D20" s="61" t="s">
        <v>146</v>
      </c>
      <c r="E20" s="82">
        <v>34331</v>
      </c>
      <c r="F20" s="61" t="s">
        <v>551</v>
      </c>
      <c r="G20" s="61" t="s">
        <v>374</v>
      </c>
      <c r="H20" s="63" t="s">
        <v>148</v>
      </c>
      <c r="I20" s="63" t="s">
        <v>552</v>
      </c>
      <c r="J20" s="63" t="s">
        <v>558</v>
      </c>
      <c r="K20" s="64">
        <v>202405</v>
      </c>
      <c r="L20" s="16">
        <v>0</v>
      </c>
      <c r="M20" s="16">
        <v>0</v>
      </c>
      <c r="N20" s="16">
        <v>0</v>
      </c>
      <c r="O20" s="16">
        <v>0</v>
      </c>
      <c r="P20" s="16">
        <v>5332619.8600000003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</row>
    <row r="21" spans="1:71" x14ac:dyDescent="0.35">
      <c r="A21" s="15" t="s">
        <v>210</v>
      </c>
      <c r="B21" s="60" t="s">
        <v>559</v>
      </c>
      <c r="C21" s="61" t="s">
        <v>145</v>
      </c>
      <c r="D21" s="61" t="s">
        <v>146</v>
      </c>
      <c r="E21" s="82">
        <v>34331</v>
      </c>
      <c r="F21" s="61" t="s">
        <v>551</v>
      </c>
      <c r="G21" s="61" t="s">
        <v>374</v>
      </c>
      <c r="H21" s="63" t="s">
        <v>148</v>
      </c>
      <c r="I21" s="63" t="s">
        <v>552</v>
      </c>
      <c r="J21" s="63" t="s">
        <v>558</v>
      </c>
      <c r="K21" s="64">
        <v>202409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2172525.6999999997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</row>
    <row r="22" spans="1:71" x14ac:dyDescent="0.35">
      <c r="A22" s="15" t="s">
        <v>210</v>
      </c>
      <c r="B22" s="60" t="s">
        <v>560</v>
      </c>
      <c r="C22" s="61" t="s">
        <v>145</v>
      </c>
      <c r="D22" s="61" t="s">
        <v>146</v>
      </c>
      <c r="E22" s="82">
        <v>34331</v>
      </c>
      <c r="F22" s="61" t="s">
        <v>551</v>
      </c>
      <c r="G22" s="61" t="s">
        <v>374</v>
      </c>
      <c r="H22" s="63" t="s">
        <v>148</v>
      </c>
      <c r="I22" s="63" t="s">
        <v>552</v>
      </c>
      <c r="J22" s="63" t="s">
        <v>558</v>
      </c>
      <c r="K22" s="64">
        <v>202405</v>
      </c>
      <c r="L22" s="16">
        <v>0</v>
      </c>
      <c r="M22" s="16">
        <v>0</v>
      </c>
      <c r="N22" s="16">
        <v>0</v>
      </c>
      <c r="O22" s="16">
        <v>0</v>
      </c>
      <c r="P22" s="16">
        <v>2788289.61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</row>
    <row r="23" spans="1:71" x14ac:dyDescent="0.35">
      <c r="A23" s="15" t="s">
        <v>210</v>
      </c>
      <c r="B23" s="60" t="s">
        <v>561</v>
      </c>
      <c r="C23" s="61" t="s">
        <v>145</v>
      </c>
      <c r="D23" s="61" t="s">
        <v>146</v>
      </c>
      <c r="E23" s="82">
        <v>34330</v>
      </c>
      <c r="F23" s="61" t="s">
        <v>551</v>
      </c>
      <c r="G23" s="61" t="s">
        <v>374</v>
      </c>
      <c r="H23" s="63" t="s">
        <v>148</v>
      </c>
      <c r="I23" s="63" t="s">
        <v>552</v>
      </c>
      <c r="J23" s="63" t="s">
        <v>558</v>
      </c>
      <c r="K23" s="64">
        <v>202405</v>
      </c>
      <c r="L23" s="16">
        <v>0</v>
      </c>
      <c r="M23" s="16">
        <v>0</v>
      </c>
      <c r="N23" s="16">
        <v>0</v>
      </c>
      <c r="O23" s="16">
        <v>0</v>
      </c>
      <c r="P23" s="16">
        <v>198.04000000000002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</row>
    <row r="24" spans="1:71" x14ac:dyDescent="0.35">
      <c r="A24" s="15" t="s">
        <v>210</v>
      </c>
      <c r="B24" s="60" t="s">
        <v>562</v>
      </c>
      <c r="C24" s="61" t="s">
        <v>145</v>
      </c>
      <c r="D24" s="61" t="s">
        <v>146</v>
      </c>
      <c r="E24" s="82">
        <v>34330</v>
      </c>
      <c r="F24" s="61" t="s">
        <v>551</v>
      </c>
      <c r="G24" s="61" t="s">
        <v>374</v>
      </c>
      <c r="H24" s="63" t="s">
        <v>148</v>
      </c>
      <c r="I24" s="63" t="s">
        <v>552</v>
      </c>
      <c r="J24" s="63" t="s">
        <v>558</v>
      </c>
      <c r="K24" s="64">
        <v>202405</v>
      </c>
      <c r="L24" s="16">
        <v>0</v>
      </c>
      <c r="M24" s="16">
        <v>0</v>
      </c>
      <c r="N24" s="16">
        <v>0</v>
      </c>
      <c r="O24" s="16">
        <v>0</v>
      </c>
      <c r="P24" s="16">
        <v>192.85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</row>
    <row r="25" spans="1:71" x14ac:dyDescent="0.35">
      <c r="A25" s="15" t="s">
        <v>210</v>
      </c>
      <c r="B25" s="60" t="s">
        <v>563</v>
      </c>
      <c r="C25" s="61" t="s">
        <v>145</v>
      </c>
      <c r="D25" s="61" t="s">
        <v>146</v>
      </c>
      <c r="E25" s="82">
        <v>34330</v>
      </c>
      <c r="F25" s="61" t="s">
        <v>551</v>
      </c>
      <c r="G25" s="61" t="s">
        <v>374</v>
      </c>
      <c r="H25" s="63" t="s">
        <v>148</v>
      </c>
      <c r="I25" s="63" t="s">
        <v>552</v>
      </c>
      <c r="J25" s="63" t="s">
        <v>558</v>
      </c>
      <c r="K25" s="64">
        <v>202405</v>
      </c>
      <c r="L25" s="16">
        <v>0</v>
      </c>
      <c r="M25" s="16">
        <v>0</v>
      </c>
      <c r="N25" s="16">
        <v>0</v>
      </c>
      <c r="O25" s="16">
        <v>0</v>
      </c>
      <c r="P25" s="16">
        <v>192.85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</row>
    <row r="26" spans="1:71" x14ac:dyDescent="0.35">
      <c r="A26" s="15" t="s">
        <v>210</v>
      </c>
      <c r="B26" s="60" t="s">
        <v>564</v>
      </c>
      <c r="C26" s="61" t="s">
        <v>145</v>
      </c>
      <c r="D26" s="61" t="s">
        <v>146</v>
      </c>
      <c r="E26" s="82">
        <v>34331</v>
      </c>
      <c r="F26" s="61" t="s">
        <v>551</v>
      </c>
      <c r="G26" s="61" t="s">
        <v>374</v>
      </c>
      <c r="H26" s="63" t="s">
        <v>148</v>
      </c>
      <c r="I26" s="63" t="s">
        <v>552</v>
      </c>
      <c r="J26" s="63" t="s">
        <v>558</v>
      </c>
      <c r="K26" s="64">
        <v>202405</v>
      </c>
      <c r="L26" s="16">
        <v>0</v>
      </c>
      <c r="M26" s="16">
        <v>0</v>
      </c>
      <c r="N26" s="16">
        <v>0</v>
      </c>
      <c r="O26" s="16">
        <v>0</v>
      </c>
      <c r="P26" s="16">
        <v>35383.33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</row>
    <row r="27" spans="1:71" x14ac:dyDescent="0.35">
      <c r="A27" s="15" t="s">
        <v>210</v>
      </c>
      <c r="B27" s="60" t="s">
        <v>565</v>
      </c>
      <c r="C27" s="61" t="s">
        <v>145</v>
      </c>
      <c r="D27" s="61" t="s">
        <v>146</v>
      </c>
      <c r="E27" s="82">
        <v>34331</v>
      </c>
      <c r="F27" s="61" t="s">
        <v>551</v>
      </c>
      <c r="G27" s="61" t="s">
        <v>374</v>
      </c>
      <c r="H27" s="63" t="s">
        <v>148</v>
      </c>
      <c r="I27" s="63" t="s">
        <v>552</v>
      </c>
      <c r="J27" s="63" t="s">
        <v>558</v>
      </c>
      <c r="K27" s="64">
        <v>202405</v>
      </c>
      <c r="L27" s="16">
        <v>0</v>
      </c>
      <c r="M27" s="16">
        <v>0</v>
      </c>
      <c r="N27" s="16">
        <v>0</v>
      </c>
      <c r="O27" s="16">
        <v>0</v>
      </c>
      <c r="P27" s="16">
        <v>34513.19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</row>
    <row r="28" spans="1:71" x14ac:dyDescent="0.35">
      <c r="A28" s="15" t="s">
        <v>210</v>
      </c>
      <c r="B28" s="60" t="s">
        <v>566</v>
      </c>
      <c r="C28" s="61" t="s">
        <v>145</v>
      </c>
      <c r="D28" s="61" t="s">
        <v>146</v>
      </c>
      <c r="E28" s="82">
        <v>34331</v>
      </c>
      <c r="F28" s="61" t="s">
        <v>551</v>
      </c>
      <c r="G28" s="61" t="s">
        <v>374</v>
      </c>
      <c r="H28" s="63" t="s">
        <v>148</v>
      </c>
      <c r="I28" s="63" t="s">
        <v>552</v>
      </c>
      <c r="J28" s="63" t="s">
        <v>558</v>
      </c>
      <c r="K28" s="64">
        <v>202405</v>
      </c>
      <c r="L28" s="16">
        <v>0</v>
      </c>
      <c r="M28" s="16">
        <v>0</v>
      </c>
      <c r="N28" s="16">
        <v>0</v>
      </c>
      <c r="O28" s="16">
        <v>0</v>
      </c>
      <c r="P28" s="16">
        <v>25076.559999999998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</row>
    <row r="29" spans="1:71" x14ac:dyDescent="0.35">
      <c r="A29" s="15" t="s">
        <v>210</v>
      </c>
      <c r="B29" s="60" t="s">
        <v>567</v>
      </c>
      <c r="C29" s="61" t="s">
        <v>145</v>
      </c>
      <c r="D29" s="61" t="s">
        <v>146</v>
      </c>
      <c r="E29" s="82">
        <v>34332</v>
      </c>
      <c r="F29" s="61" t="s">
        <v>551</v>
      </c>
      <c r="G29" s="61" t="s">
        <v>374</v>
      </c>
      <c r="H29" s="63" t="s">
        <v>148</v>
      </c>
      <c r="I29" s="63" t="s">
        <v>552</v>
      </c>
      <c r="J29" s="63" t="s">
        <v>553</v>
      </c>
      <c r="K29" s="64">
        <v>202406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8086.2899999999991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35">
      <c r="A30" s="15" t="s">
        <v>210</v>
      </c>
      <c r="B30" s="60" t="s">
        <v>568</v>
      </c>
      <c r="C30" s="61" t="s">
        <v>145</v>
      </c>
      <c r="D30" s="61" t="s">
        <v>146</v>
      </c>
      <c r="E30" s="82">
        <v>34332</v>
      </c>
      <c r="F30" s="61" t="s">
        <v>551</v>
      </c>
      <c r="G30" s="61" t="s">
        <v>374</v>
      </c>
      <c r="H30" s="63" t="s">
        <v>148</v>
      </c>
      <c r="I30" s="63" t="s">
        <v>552</v>
      </c>
      <c r="J30" s="63" t="s">
        <v>553</v>
      </c>
      <c r="K30" s="64">
        <v>202406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8515.34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</row>
    <row r="31" spans="1:71" x14ac:dyDescent="0.35">
      <c r="A31" s="15" t="s">
        <v>210</v>
      </c>
      <c r="B31" s="60" t="s">
        <v>569</v>
      </c>
      <c r="C31" s="61" t="s">
        <v>145</v>
      </c>
      <c r="D31" s="61" t="s">
        <v>146</v>
      </c>
      <c r="E31" s="82">
        <v>34332</v>
      </c>
      <c r="F31" s="61" t="s">
        <v>551</v>
      </c>
      <c r="G31" s="61" t="s">
        <v>374</v>
      </c>
      <c r="H31" s="63" t="s">
        <v>148</v>
      </c>
      <c r="I31" s="63" t="s">
        <v>552</v>
      </c>
      <c r="J31" s="63" t="s">
        <v>553</v>
      </c>
      <c r="K31" s="64">
        <v>202406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8515.34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</row>
    <row r="32" spans="1:71" x14ac:dyDescent="0.35">
      <c r="A32" s="15" t="s">
        <v>210</v>
      </c>
      <c r="B32" s="60" t="s">
        <v>570</v>
      </c>
      <c r="C32" s="61" t="s">
        <v>145</v>
      </c>
      <c r="D32" s="61" t="s">
        <v>146</v>
      </c>
      <c r="E32" s="82">
        <v>34332</v>
      </c>
      <c r="F32" s="61" t="s">
        <v>551</v>
      </c>
      <c r="G32" s="61" t="s">
        <v>374</v>
      </c>
      <c r="H32" s="63" t="s">
        <v>148</v>
      </c>
      <c r="I32" s="63" t="s">
        <v>552</v>
      </c>
      <c r="J32" s="63" t="s">
        <v>553</v>
      </c>
      <c r="K32" s="64">
        <v>202406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8515.34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</row>
    <row r="33" spans="1:71" x14ac:dyDescent="0.35">
      <c r="A33" s="15" t="s">
        <v>210</v>
      </c>
      <c r="B33" s="60" t="s">
        <v>571</v>
      </c>
      <c r="C33" s="61" t="s">
        <v>145</v>
      </c>
      <c r="D33" s="61" t="s">
        <v>146</v>
      </c>
      <c r="E33" s="82">
        <v>34332</v>
      </c>
      <c r="F33" s="61" t="s">
        <v>551</v>
      </c>
      <c r="G33" s="61" t="s">
        <v>374</v>
      </c>
      <c r="H33" s="63" t="s">
        <v>148</v>
      </c>
      <c r="I33" s="63" t="s">
        <v>552</v>
      </c>
      <c r="J33" s="63" t="s">
        <v>553</v>
      </c>
      <c r="K33" s="64">
        <v>202406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5023.25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</row>
    <row r="34" spans="1:71" x14ac:dyDescent="0.35">
      <c r="A34" s="15" t="s">
        <v>210</v>
      </c>
      <c r="B34" s="60" t="s">
        <v>572</v>
      </c>
      <c r="C34" s="61" t="s">
        <v>145</v>
      </c>
      <c r="D34" s="61" t="s">
        <v>146</v>
      </c>
      <c r="E34" s="82">
        <v>34332</v>
      </c>
      <c r="F34" s="61" t="s">
        <v>551</v>
      </c>
      <c r="G34" s="61" t="s">
        <v>374</v>
      </c>
      <c r="H34" s="63" t="s">
        <v>148</v>
      </c>
      <c r="I34" s="63" t="s">
        <v>552</v>
      </c>
      <c r="J34" s="63" t="s">
        <v>553</v>
      </c>
      <c r="K34" s="64">
        <v>202405</v>
      </c>
      <c r="L34" s="16">
        <v>0</v>
      </c>
      <c r="M34" s="16">
        <v>0</v>
      </c>
      <c r="N34" s="16">
        <v>0</v>
      </c>
      <c r="O34" s="16">
        <v>0</v>
      </c>
      <c r="P34" s="16">
        <v>4998.66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</row>
    <row r="35" spans="1:71" x14ac:dyDescent="0.35">
      <c r="A35" s="15" t="s">
        <v>210</v>
      </c>
      <c r="B35" s="60" t="s">
        <v>573</v>
      </c>
      <c r="C35" s="61" t="s">
        <v>145</v>
      </c>
      <c r="D35" s="61" t="s">
        <v>146</v>
      </c>
      <c r="E35" s="82">
        <v>34332</v>
      </c>
      <c r="F35" s="61" t="s">
        <v>551</v>
      </c>
      <c r="G35" s="61" t="s">
        <v>374</v>
      </c>
      <c r="H35" s="63" t="s">
        <v>148</v>
      </c>
      <c r="I35" s="63" t="s">
        <v>552</v>
      </c>
      <c r="J35" s="63" t="s">
        <v>553</v>
      </c>
      <c r="K35" s="64">
        <v>202406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5023.25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</row>
    <row r="36" spans="1:71" x14ac:dyDescent="0.35">
      <c r="A36" s="15" t="s">
        <v>210</v>
      </c>
      <c r="B36" s="60" t="s">
        <v>574</v>
      </c>
      <c r="C36" s="61" t="s">
        <v>145</v>
      </c>
      <c r="D36" s="61" t="s">
        <v>146</v>
      </c>
      <c r="E36" s="82">
        <v>34332</v>
      </c>
      <c r="F36" s="61" t="s">
        <v>551</v>
      </c>
      <c r="G36" s="61" t="s">
        <v>374</v>
      </c>
      <c r="H36" s="63" t="s">
        <v>148</v>
      </c>
      <c r="I36" s="63" t="s">
        <v>552</v>
      </c>
      <c r="J36" s="63" t="s">
        <v>553</v>
      </c>
      <c r="K36" s="64">
        <v>202406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6729.0000000000009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</row>
    <row r="37" spans="1:71" x14ac:dyDescent="0.35">
      <c r="A37" s="15" t="s">
        <v>210</v>
      </c>
      <c r="B37" s="60" t="s">
        <v>575</v>
      </c>
      <c r="C37" s="61" t="s">
        <v>145</v>
      </c>
      <c r="D37" s="61" t="s">
        <v>146</v>
      </c>
      <c r="E37" s="82">
        <v>34332</v>
      </c>
      <c r="F37" s="61" t="s">
        <v>551</v>
      </c>
      <c r="G37" s="61" t="s">
        <v>374</v>
      </c>
      <c r="H37" s="63" t="s">
        <v>148</v>
      </c>
      <c r="I37" s="63" t="s">
        <v>552</v>
      </c>
      <c r="J37" s="63" t="s">
        <v>553</v>
      </c>
      <c r="K37" s="64">
        <v>202405</v>
      </c>
      <c r="L37" s="16">
        <v>0</v>
      </c>
      <c r="M37" s="16">
        <v>0</v>
      </c>
      <c r="N37" s="16">
        <v>0</v>
      </c>
      <c r="O37" s="16">
        <v>0</v>
      </c>
      <c r="P37" s="16">
        <v>5486.4900000000016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</row>
    <row r="38" spans="1:71" x14ac:dyDescent="0.35">
      <c r="A38" s="15" t="s">
        <v>210</v>
      </c>
      <c r="B38" s="60" t="s">
        <v>576</v>
      </c>
      <c r="C38" s="61" t="s">
        <v>145</v>
      </c>
      <c r="D38" s="61" t="s">
        <v>146</v>
      </c>
      <c r="E38" s="82">
        <v>34332</v>
      </c>
      <c r="F38" s="61" t="s">
        <v>551</v>
      </c>
      <c r="G38" s="61" t="s">
        <v>374</v>
      </c>
      <c r="H38" s="63" t="s">
        <v>148</v>
      </c>
      <c r="I38" s="63" t="s">
        <v>552</v>
      </c>
      <c r="J38" s="63" t="s">
        <v>553</v>
      </c>
      <c r="K38" s="64">
        <v>202405</v>
      </c>
      <c r="L38" s="16">
        <v>0</v>
      </c>
      <c r="M38" s="16">
        <v>0</v>
      </c>
      <c r="N38" s="16">
        <v>0</v>
      </c>
      <c r="O38" s="16">
        <v>0</v>
      </c>
      <c r="P38" s="16">
        <v>5332.0100000000011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</row>
    <row r="39" spans="1:71" x14ac:dyDescent="0.35">
      <c r="A39" s="15" t="s">
        <v>210</v>
      </c>
      <c r="B39" s="60" t="s">
        <v>577</v>
      </c>
      <c r="C39" s="61" t="s">
        <v>145</v>
      </c>
      <c r="D39" s="61" t="s">
        <v>146</v>
      </c>
      <c r="E39" s="82">
        <v>34332</v>
      </c>
      <c r="F39" s="61" t="s">
        <v>551</v>
      </c>
      <c r="G39" s="61" t="s">
        <v>374</v>
      </c>
      <c r="H39" s="63" t="s">
        <v>148</v>
      </c>
      <c r="I39" s="63" t="s">
        <v>552</v>
      </c>
      <c r="J39" s="63" t="s">
        <v>553</v>
      </c>
      <c r="K39" s="64">
        <v>202405</v>
      </c>
      <c r="L39" s="16">
        <v>0</v>
      </c>
      <c r="M39" s="16">
        <v>0</v>
      </c>
      <c r="N39" s="16">
        <v>0</v>
      </c>
      <c r="O39" s="16">
        <v>0</v>
      </c>
      <c r="P39" s="16">
        <v>5486.4900000000016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</row>
    <row r="40" spans="1:71" x14ac:dyDescent="0.35">
      <c r="A40" s="15" t="s">
        <v>210</v>
      </c>
      <c r="B40" s="60" t="s">
        <v>578</v>
      </c>
      <c r="C40" s="61" t="s">
        <v>145</v>
      </c>
      <c r="D40" s="61" t="s">
        <v>146</v>
      </c>
      <c r="E40" s="82">
        <v>34332</v>
      </c>
      <c r="F40" s="61" t="s">
        <v>551</v>
      </c>
      <c r="G40" s="61" t="s">
        <v>374</v>
      </c>
      <c r="H40" s="63" t="s">
        <v>148</v>
      </c>
      <c r="I40" s="63" t="s">
        <v>552</v>
      </c>
      <c r="J40" s="63" t="s">
        <v>553</v>
      </c>
      <c r="K40" s="64">
        <v>202405</v>
      </c>
      <c r="L40" s="16">
        <v>0</v>
      </c>
      <c r="M40" s="16">
        <v>0</v>
      </c>
      <c r="N40" s="16">
        <v>0</v>
      </c>
      <c r="O40" s="16">
        <v>0</v>
      </c>
      <c r="P40" s="16">
        <v>5486.4900000000016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35">
      <c r="A41" s="15" t="s">
        <v>210</v>
      </c>
      <c r="B41" s="60" t="s">
        <v>579</v>
      </c>
      <c r="C41" s="61" t="s">
        <v>145</v>
      </c>
      <c r="D41" s="61" t="s">
        <v>146</v>
      </c>
      <c r="E41" s="82">
        <v>34332</v>
      </c>
      <c r="F41" s="61" t="s">
        <v>551</v>
      </c>
      <c r="G41" s="61" t="s">
        <v>374</v>
      </c>
      <c r="H41" s="63" t="s">
        <v>148</v>
      </c>
      <c r="I41" s="63" t="s">
        <v>552</v>
      </c>
      <c r="J41" s="63" t="s">
        <v>553</v>
      </c>
      <c r="K41" s="64">
        <v>202405</v>
      </c>
      <c r="L41" s="16">
        <v>0</v>
      </c>
      <c r="M41" s="16">
        <v>0</v>
      </c>
      <c r="N41" s="16">
        <v>0</v>
      </c>
      <c r="O41" s="16">
        <v>0</v>
      </c>
      <c r="P41" s="16">
        <v>5974.4900000000007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35">
      <c r="A42" s="15" t="s">
        <v>210</v>
      </c>
      <c r="B42" s="60" t="s">
        <v>580</v>
      </c>
      <c r="C42" s="61" t="s">
        <v>145</v>
      </c>
      <c r="D42" s="61" t="s">
        <v>146</v>
      </c>
      <c r="E42" s="82">
        <v>34332</v>
      </c>
      <c r="F42" s="61" t="s">
        <v>551</v>
      </c>
      <c r="G42" s="61" t="s">
        <v>374</v>
      </c>
      <c r="H42" s="63" t="s">
        <v>148</v>
      </c>
      <c r="I42" s="63" t="s">
        <v>552</v>
      </c>
      <c r="J42" s="63" t="s">
        <v>553</v>
      </c>
      <c r="K42" s="64">
        <v>202405</v>
      </c>
      <c r="L42" s="16">
        <v>0</v>
      </c>
      <c r="M42" s="16">
        <v>0</v>
      </c>
      <c r="N42" s="16">
        <v>0</v>
      </c>
      <c r="O42" s="16">
        <v>0</v>
      </c>
      <c r="P42" s="16">
        <v>5099.590000000002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35">
      <c r="A43" s="15" t="s">
        <v>210</v>
      </c>
      <c r="B43" s="60" t="s">
        <v>581</v>
      </c>
      <c r="C43" s="61" t="s">
        <v>145</v>
      </c>
      <c r="D43" s="61" t="s">
        <v>146</v>
      </c>
      <c r="E43" s="82">
        <v>34332</v>
      </c>
      <c r="F43" s="61" t="s">
        <v>551</v>
      </c>
      <c r="G43" s="61" t="s">
        <v>374</v>
      </c>
      <c r="H43" s="63" t="s">
        <v>148</v>
      </c>
      <c r="I43" s="63" t="s">
        <v>552</v>
      </c>
      <c r="J43" s="63" t="s">
        <v>553</v>
      </c>
      <c r="K43" s="64">
        <v>202405</v>
      </c>
      <c r="L43" s="16">
        <v>0</v>
      </c>
      <c r="M43" s="16">
        <v>0</v>
      </c>
      <c r="N43" s="16">
        <v>0</v>
      </c>
      <c r="O43" s="16">
        <v>0</v>
      </c>
      <c r="P43" s="16">
        <v>5099.590000000002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</row>
    <row r="44" spans="1:71" x14ac:dyDescent="0.35">
      <c r="A44" s="15" t="s">
        <v>210</v>
      </c>
      <c r="B44" s="60" t="s">
        <v>582</v>
      </c>
      <c r="C44" s="61" t="s">
        <v>145</v>
      </c>
      <c r="D44" s="61" t="s">
        <v>146</v>
      </c>
      <c r="E44" s="82">
        <v>34332</v>
      </c>
      <c r="F44" s="61" t="s">
        <v>551</v>
      </c>
      <c r="G44" s="61" t="s">
        <v>374</v>
      </c>
      <c r="H44" s="63" t="s">
        <v>148</v>
      </c>
      <c r="I44" s="63" t="s">
        <v>552</v>
      </c>
      <c r="J44" s="63" t="s">
        <v>553</v>
      </c>
      <c r="K44" s="64">
        <v>202405</v>
      </c>
      <c r="L44" s="16">
        <v>0</v>
      </c>
      <c r="M44" s="16">
        <v>0</v>
      </c>
      <c r="N44" s="16">
        <v>0</v>
      </c>
      <c r="O44" s="16">
        <v>0</v>
      </c>
      <c r="P44" s="16">
        <v>5099.590000000002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</row>
    <row r="45" spans="1:71" x14ac:dyDescent="0.35">
      <c r="A45" s="15" t="s">
        <v>210</v>
      </c>
      <c r="B45" s="60" t="s">
        <v>583</v>
      </c>
      <c r="C45" s="61" t="s">
        <v>145</v>
      </c>
      <c r="D45" s="61" t="s">
        <v>146</v>
      </c>
      <c r="E45" s="82">
        <v>34332</v>
      </c>
      <c r="F45" s="61" t="s">
        <v>551</v>
      </c>
      <c r="G45" s="61" t="s">
        <v>374</v>
      </c>
      <c r="H45" s="63" t="s">
        <v>148</v>
      </c>
      <c r="I45" s="63" t="s">
        <v>552</v>
      </c>
      <c r="J45" s="63" t="s">
        <v>553</v>
      </c>
      <c r="K45" s="64">
        <v>202406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57203.709999999992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</row>
    <row r="46" spans="1:71" x14ac:dyDescent="0.35">
      <c r="A46" s="15" t="s">
        <v>210</v>
      </c>
      <c r="B46" s="60" t="s">
        <v>584</v>
      </c>
      <c r="C46" s="61" t="s">
        <v>145</v>
      </c>
      <c r="D46" s="61" t="s">
        <v>146</v>
      </c>
      <c r="E46" s="82">
        <v>34332</v>
      </c>
      <c r="F46" s="61" t="s">
        <v>551</v>
      </c>
      <c r="G46" s="61" t="s">
        <v>374</v>
      </c>
      <c r="H46" s="63" t="s">
        <v>148</v>
      </c>
      <c r="I46" s="63" t="s">
        <v>552</v>
      </c>
      <c r="J46" s="63" t="s">
        <v>553</v>
      </c>
      <c r="K46" s="64">
        <v>202406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19224.150000000001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35">
      <c r="A47" s="15" t="s">
        <v>210</v>
      </c>
      <c r="B47" s="60" t="s">
        <v>585</v>
      </c>
      <c r="C47" s="61" t="s">
        <v>145</v>
      </c>
      <c r="D47" s="61" t="s">
        <v>146</v>
      </c>
      <c r="E47" s="82">
        <v>34332</v>
      </c>
      <c r="F47" s="61" t="s">
        <v>551</v>
      </c>
      <c r="G47" s="61" t="s">
        <v>374</v>
      </c>
      <c r="H47" s="63" t="s">
        <v>148</v>
      </c>
      <c r="I47" s="63" t="s">
        <v>552</v>
      </c>
      <c r="J47" s="63" t="s">
        <v>553</v>
      </c>
      <c r="K47" s="64">
        <v>202406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19224.150000000001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35">
      <c r="A48" s="15" t="s">
        <v>210</v>
      </c>
      <c r="B48" s="60" t="s">
        <v>586</v>
      </c>
      <c r="C48" s="61" t="s">
        <v>145</v>
      </c>
      <c r="D48" s="61" t="s">
        <v>146</v>
      </c>
      <c r="E48" s="82">
        <v>34332</v>
      </c>
      <c r="F48" s="61" t="s">
        <v>551</v>
      </c>
      <c r="G48" s="61" t="s">
        <v>374</v>
      </c>
      <c r="H48" s="63" t="s">
        <v>148</v>
      </c>
      <c r="I48" s="63" t="s">
        <v>552</v>
      </c>
      <c r="J48" s="63" t="s">
        <v>553</v>
      </c>
      <c r="K48" s="64">
        <v>202406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59292.170000000006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</row>
    <row r="49" spans="1:71" x14ac:dyDescent="0.35">
      <c r="A49" s="15" t="s">
        <v>210</v>
      </c>
      <c r="B49" s="60" t="s">
        <v>587</v>
      </c>
      <c r="C49" s="61" t="s">
        <v>145</v>
      </c>
      <c r="D49" s="61" t="s">
        <v>146</v>
      </c>
      <c r="E49" s="82">
        <v>34332</v>
      </c>
      <c r="F49" s="61" t="s">
        <v>551</v>
      </c>
      <c r="G49" s="61" t="s">
        <v>374</v>
      </c>
      <c r="H49" s="63" t="s">
        <v>148</v>
      </c>
      <c r="I49" s="63" t="s">
        <v>552</v>
      </c>
      <c r="J49" s="63" t="s">
        <v>553</v>
      </c>
      <c r="K49" s="64">
        <v>202406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54574.549999999996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35">
      <c r="A50" s="15" t="s">
        <v>210</v>
      </c>
      <c r="B50" s="60" t="s">
        <v>588</v>
      </c>
      <c r="C50" s="61" t="s">
        <v>145</v>
      </c>
      <c r="D50" s="61" t="s">
        <v>146</v>
      </c>
      <c r="E50" s="82">
        <v>34332</v>
      </c>
      <c r="F50" s="61" t="s">
        <v>551</v>
      </c>
      <c r="G50" s="61" t="s">
        <v>374</v>
      </c>
      <c r="H50" s="63" t="s">
        <v>148</v>
      </c>
      <c r="I50" s="63" t="s">
        <v>552</v>
      </c>
      <c r="J50" s="63" t="s">
        <v>553</v>
      </c>
      <c r="K50" s="64">
        <v>202406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53971.590000000004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35">
      <c r="A51" s="15" t="s">
        <v>210</v>
      </c>
      <c r="B51" s="60" t="s">
        <v>589</v>
      </c>
      <c r="C51" s="61" t="s">
        <v>145</v>
      </c>
      <c r="D51" s="61" t="s">
        <v>146</v>
      </c>
      <c r="E51" s="82">
        <v>34332</v>
      </c>
      <c r="F51" s="61" t="s">
        <v>551</v>
      </c>
      <c r="G51" s="61" t="s">
        <v>374</v>
      </c>
      <c r="H51" s="63" t="s">
        <v>148</v>
      </c>
      <c r="I51" s="63" t="s">
        <v>552</v>
      </c>
      <c r="J51" s="63" t="s">
        <v>553</v>
      </c>
      <c r="K51" s="64">
        <v>202406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19224.150000000001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</row>
    <row r="52" spans="1:71" x14ac:dyDescent="0.35">
      <c r="A52" s="15" t="s">
        <v>210</v>
      </c>
      <c r="B52" s="60" t="s">
        <v>590</v>
      </c>
      <c r="C52" s="61" t="s">
        <v>145</v>
      </c>
      <c r="D52" s="61" t="s">
        <v>146</v>
      </c>
      <c r="E52" s="82">
        <v>34332</v>
      </c>
      <c r="F52" s="61" t="s">
        <v>551</v>
      </c>
      <c r="G52" s="61" t="s">
        <v>374</v>
      </c>
      <c r="H52" s="63" t="s">
        <v>148</v>
      </c>
      <c r="I52" s="63" t="s">
        <v>552</v>
      </c>
      <c r="J52" s="63" t="s">
        <v>553</v>
      </c>
      <c r="K52" s="64">
        <v>202406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19224.150000000001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</row>
    <row r="53" spans="1:71" x14ac:dyDescent="0.35">
      <c r="A53" s="15" t="s">
        <v>210</v>
      </c>
      <c r="B53" s="60" t="s">
        <v>591</v>
      </c>
      <c r="C53" s="61" t="s">
        <v>145</v>
      </c>
      <c r="D53" s="61" t="s">
        <v>151</v>
      </c>
      <c r="E53" s="82">
        <v>34330</v>
      </c>
      <c r="F53" s="61" t="s">
        <v>551</v>
      </c>
      <c r="G53" s="61" t="s">
        <v>374</v>
      </c>
      <c r="H53" s="63" t="s">
        <v>148</v>
      </c>
      <c r="I53" s="63" t="s">
        <v>552</v>
      </c>
      <c r="J53" s="63" t="s">
        <v>592</v>
      </c>
      <c r="K53" s="64">
        <v>202406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6628.9699999999993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</row>
    <row r="54" spans="1:71" x14ac:dyDescent="0.35">
      <c r="A54" s="15" t="s">
        <v>210</v>
      </c>
      <c r="B54" s="60" t="s">
        <v>593</v>
      </c>
      <c r="C54" s="61" t="s">
        <v>145</v>
      </c>
      <c r="D54" s="61" t="s">
        <v>151</v>
      </c>
      <c r="E54" s="82">
        <v>34330</v>
      </c>
      <c r="F54" s="61" t="s">
        <v>551</v>
      </c>
      <c r="G54" s="61" t="s">
        <v>374</v>
      </c>
      <c r="H54" s="63" t="s">
        <v>148</v>
      </c>
      <c r="I54" s="63" t="s">
        <v>552</v>
      </c>
      <c r="J54" s="63" t="s">
        <v>592</v>
      </c>
      <c r="K54" s="64">
        <v>202406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6596.4999999999991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</row>
    <row r="55" spans="1:71" x14ac:dyDescent="0.35">
      <c r="A55" s="15" t="s">
        <v>210</v>
      </c>
      <c r="B55" s="60" t="s">
        <v>594</v>
      </c>
      <c r="C55" s="61" t="s">
        <v>145</v>
      </c>
      <c r="D55" s="61" t="s">
        <v>151</v>
      </c>
      <c r="E55" s="82">
        <v>34330</v>
      </c>
      <c r="F55" s="61" t="s">
        <v>551</v>
      </c>
      <c r="G55" s="61" t="s">
        <v>374</v>
      </c>
      <c r="H55" s="63" t="s">
        <v>148</v>
      </c>
      <c r="I55" s="63" t="s">
        <v>552</v>
      </c>
      <c r="J55" s="63" t="s">
        <v>592</v>
      </c>
      <c r="K55" s="64">
        <v>202406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6596.4999999999991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</row>
    <row r="56" spans="1:71" x14ac:dyDescent="0.35">
      <c r="A56" s="15" t="s">
        <v>210</v>
      </c>
      <c r="B56" s="60" t="s">
        <v>595</v>
      </c>
      <c r="C56" s="61" t="s">
        <v>145</v>
      </c>
      <c r="D56" s="61" t="s">
        <v>151</v>
      </c>
      <c r="E56" s="82">
        <v>34330</v>
      </c>
      <c r="F56" s="61" t="s">
        <v>551</v>
      </c>
      <c r="G56" s="61" t="s">
        <v>374</v>
      </c>
      <c r="H56" s="63" t="s">
        <v>148</v>
      </c>
      <c r="I56" s="63" t="s">
        <v>552</v>
      </c>
      <c r="J56" s="63" t="s">
        <v>592</v>
      </c>
      <c r="K56" s="64">
        <v>202406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5148.5000000000009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</row>
    <row r="57" spans="1:71" x14ac:dyDescent="0.35">
      <c r="A57" s="15" t="s">
        <v>210</v>
      </c>
      <c r="B57" s="60" t="s">
        <v>596</v>
      </c>
      <c r="C57" s="61" t="s">
        <v>145</v>
      </c>
      <c r="D57" s="61" t="s">
        <v>151</v>
      </c>
      <c r="E57" s="82">
        <v>34330</v>
      </c>
      <c r="F57" s="61" t="s">
        <v>551</v>
      </c>
      <c r="G57" s="61" t="s">
        <v>374</v>
      </c>
      <c r="H57" s="63" t="s">
        <v>148</v>
      </c>
      <c r="I57" s="63" t="s">
        <v>552</v>
      </c>
      <c r="J57" s="63" t="s">
        <v>592</v>
      </c>
      <c r="K57" s="64">
        <v>202406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435155.69999999995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</row>
    <row r="58" spans="1:71" x14ac:dyDescent="0.35">
      <c r="A58" s="15" t="s">
        <v>210</v>
      </c>
      <c r="B58" s="60" t="s">
        <v>597</v>
      </c>
      <c r="C58" s="61" t="s">
        <v>145</v>
      </c>
      <c r="D58" s="61" t="s">
        <v>151</v>
      </c>
      <c r="E58" s="82">
        <v>34330</v>
      </c>
      <c r="F58" s="61" t="s">
        <v>551</v>
      </c>
      <c r="G58" s="61" t="s">
        <v>374</v>
      </c>
      <c r="H58" s="63" t="s">
        <v>148</v>
      </c>
      <c r="I58" s="63" t="s">
        <v>552</v>
      </c>
      <c r="J58" s="63" t="s">
        <v>592</v>
      </c>
      <c r="K58" s="64">
        <v>202406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435155.69999999995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</row>
    <row r="59" spans="1:71" x14ac:dyDescent="0.35">
      <c r="A59" s="15" t="s">
        <v>210</v>
      </c>
      <c r="B59" s="60" t="s">
        <v>598</v>
      </c>
      <c r="C59" s="61" t="s">
        <v>145</v>
      </c>
      <c r="D59" s="61" t="s">
        <v>151</v>
      </c>
      <c r="E59" s="82">
        <v>34330</v>
      </c>
      <c r="F59" s="61" t="s">
        <v>551</v>
      </c>
      <c r="G59" s="61" t="s">
        <v>374</v>
      </c>
      <c r="H59" s="63" t="s">
        <v>148</v>
      </c>
      <c r="I59" s="63" t="s">
        <v>552</v>
      </c>
      <c r="J59" s="63" t="s">
        <v>592</v>
      </c>
      <c r="K59" s="64">
        <v>202406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434953.73000000004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</row>
    <row r="60" spans="1:71" x14ac:dyDescent="0.35">
      <c r="A60" s="15" t="s">
        <v>210</v>
      </c>
      <c r="B60" s="60" t="s">
        <v>599</v>
      </c>
      <c r="C60" s="61" t="s">
        <v>145</v>
      </c>
      <c r="D60" s="61" t="s">
        <v>151</v>
      </c>
      <c r="E60" s="82">
        <v>34330</v>
      </c>
      <c r="F60" s="61" t="s">
        <v>551</v>
      </c>
      <c r="G60" s="61" t="s">
        <v>374</v>
      </c>
      <c r="H60" s="63" t="s">
        <v>148</v>
      </c>
      <c r="I60" s="63" t="s">
        <v>552</v>
      </c>
      <c r="J60" s="63" t="s">
        <v>592</v>
      </c>
      <c r="K60" s="64">
        <v>202406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435155.69999999995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</row>
    <row r="61" spans="1:71" x14ac:dyDescent="0.35">
      <c r="A61" s="15" t="s">
        <v>210</v>
      </c>
      <c r="B61" s="60" t="s">
        <v>600</v>
      </c>
      <c r="C61" s="61" t="s">
        <v>145</v>
      </c>
      <c r="D61" s="61" t="s">
        <v>146</v>
      </c>
      <c r="E61" s="82">
        <v>34330</v>
      </c>
      <c r="F61" s="61" t="s">
        <v>551</v>
      </c>
      <c r="G61" s="61" t="s">
        <v>374</v>
      </c>
      <c r="H61" s="63" t="s">
        <v>148</v>
      </c>
      <c r="I61" s="63" t="s">
        <v>552</v>
      </c>
      <c r="J61" s="63" t="s">
        <v>553</v>
      </c>
      <c r="K61" s="64">
        <v>202406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185427.03999999998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</row>
    <row r="62" spans="1:71" x14ac:dyDescent="0.35">
      <c r="A62" s="15" t="s">
        <v>210</v>
      </c>
      <c r="B62" s="60" t="s">
        <v>601</v>
      </c>
      <c r="C62" s="61" t="s">
        <v>145</v>
      </c>
      <c r="D62" s="61" t="s">
        <v>146</v>
      </c>
      <c r="E62" s="82">
        <v>34332</v>
      </c>
      <c r="F62" s="61" t="s">
        <v>551</v>
      </c>
      <c r="G62" s="61" t="s">
        <v>374</v>
      </c>
      <c r="H62" s="63" t="s">
        <v>148</v>
      </c>
      <c r="I62" s="63" t="s">
        <v>552</v>
      </c>
      <c r="J62" s="63" t="s">
        <v>553</v>
      </c>
      <c r="K62" s="64">
        <v>202406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574183.52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</row>
    <row r="63" spans="1:71" x14ac:dyDescent="0.35">
      <c r="A63" s="15" t="s">
        <v>210</v>
      </c>
      <c r="B63" s="60" t="s">
        <v>602</v>
      </c>
      <c r="C63" s="61" t="s">
        <v>145</v>
      </c>
      <c r="D63" s="61" t="s">
        <v>146</v>
      </c>
      <c r="E63" s="82">
        <v>34331</v>
      </c>
      <c r="F63" s="61" t="s">
        <v>551</v>
      </c>
      <c r="G63" s="61" t="s">
        <v>374</v>
      </c>
      <c r="H63" s="63" t="s">
        <v>148</v>
      </c>
      <c r="I63" s="63" t="s">
        <v>552</v>
      </c>
      <c r="J63" s="63" t="s">
        <v>558</v>
      </c>
      <c r="K63" s="64">
        <v>202404</v>
      </c>
      <c r="L63" s="16">
        <v>0</v>
      </c>
      <c r="M63" s="16">
        <v>0</v>
      </c>
      <c r="N63" s="16">
        <v>0</v>
      </c>
      <c r="O63" s="16">
        <v>567.64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</row>
    <row r="64" spans="1:71" x14ac:dyDescent="0.35">
      <c r="A64" s="15" t="s">
        <v>210</v>
      </c>
      <c r="B64" s="60" t="s">
        <v>603</v>
      </c>
      <c r="C64" s="61" t="s">
        <v>145</v>
      </c>
      <c r="D64" s="61" t="s">
        <v>146</v>
      </c>
      <c r="E64" s="82">
        <v>34331</v>
      </c>
      <c r="F64" s="61" t="s">
        <v>551</v>
      </c>
      <c r="G64" s="61" t="s">
        <v>374</v>
      </c>
      <c r="H64" s="63" t="s">
        <v>148</v>
      </c>
      <c r="I64" s="63" t="s">
        <v>552</v>
      </c>
      <c r="J64" s="63" t="s">
        <v>558</v>
      </c>
      <c r="K64" s="64">
        <v>202404</v>
      </c>
      <c r="L64" s="16">
        <v>0</v>
      </c>
      <c r="M64" s="16">
        <v>0</v>
      </c>
      <c r="N64" s="16">
        <v>0</v>
      </c>
      <c r="O64" s="16">
        <v>2333.0400000000004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</row>
    <row r="65" spans="1:71" x14ac:dyDescent="0.35">
      <c r="A65" s="15" t="s">
        <v>210</v>
      </c>
      <c r="B65" s="60" t="s">
        <v>604</v>
      </c>
      <c r="C65" s="61" t="s">
        <v>145</v>
      </c>
      <c r="D65" s="61" t="s">
        <v>146</v>
      </c>
      <c r="E65" s="82">
        <v>34331</v>
      </c>
      <c r="F65" s="61" t="s">
        <v>551</v>
      </c>
      <c r="G65" s="61" t="s">
        <v>374</v>
      </c>
      <c r="H65" s="63" t="s">
        <v>148</v>
      </c>
      <c r="I65" s="63" t="s">
        <v>552</v>
      </c>
      <c r="J65" s="63" t="s">
        <v>558</v>
      </c>
      <c r="K65" s="64">
        <v>202404</v>
      </c>
      <c r="L65" s="16">
        <v>0</v>
      </c>
      <c r="M65" s="16">
        <v>0</v>
      </c>
      <c r="N65" s="16">
        <v>0</v>
      </c>
      <c r="O65" s="16">
        <v>1541.6100000000001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</row>
    <row r="66" spans="1:71" x14ac:dyDescent="0.35">
      <c r="A66" s="15" t="s">
        <v>210</v>
      </c>
      <c r="B66" s="60" t="s">
        <v>605</v>
      </c>
      <c r="C66" s="61" t="s">
        <v>145</v>
      </c>
      <c r="D66" s="61" t="s">
        <v>146</v>
      </c>
      <c r="E66" s="82">
        <v>34331</v>
      </c>
      <c r="F66" s="61" t="s">
        <v>551</v>
      </c>
      <c r="G66" s="61" t="s">
        <v>374</v>
      </c>
      <c r="H66" s="63" t="s">
        <v>148</v>
      </c>
      <c r="I66" s="63" t="s">
        <v>552</v>
      </c>
      <c r="J66" s="63" t="s">
        <v>558</v>
      </c>
      <c r="K66" s="64">
        <v>202404</v>
      </c>
      <c r="L66" s="16">
        <v>0</v>
      </c>
      <c r="M66" s="16">
        <v>0</v>
      </c>
      <c r="N66" s="16">
        <v>0</v>
      </c>
      <c r="O66" s="16">
        <v>1327.4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</row>
    <row r="67" spans="1:71" x14ac:dyDescent="0.35">
      <c r="A67" s="15" t="s">
        <v>210</v>
      </c>
      <c r="B67" s="60" t="s">
        <v>606</v>
      </c>
      <c r="C67" s="61" t="s">
        <v>145</v>
      </c>
      <c r="D67" s="61" t="s">
        <v>146</v>
      </c>
      <c r="E67" s="82">
        <v>34332</v>
      </c>
      <c r="F67" s="61" t="s">
        <v>551</v>
      </c>
      <c r="G67" s="61" t="s">
        <v>374</v>
      </c>
      <c r="H67" s="63" t="s">
        <v>148</v>
      </c>
      <c r="I67" s="63" t="s">
        <v>552</v>
      </c>
      <c r="J67" s="63" t="s">
        <v>553</v>
      </c>
      <c r="K67" s="64">
        <v>202404</v>
      </c>
      <c r="L67" s="16">
        <v>0</v>
      </c>
      <c r="M67" s="16">
        <v>0</v>
      </c>
      <c r="N67" s="16">
        <v>0</v>
      </c>
      <c r="O67" s="16">
        <v>2046.68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</row>
    <row r="68" spans="1:71" x14ac:dyDescent="0.35">
      <c r="A68" s="15" t="s">
        <v>210</v>
      </c>
      <c r="B68" s="60" t="s">
        <v>607</v>
      </c>
      <c r="C68" s="61" t="s">
        <v>145</v>
      </c>
      <c r="D68" s="61" t="s">
        <v>146</v>
      </c>
      <c r="E68" s="82">
        <v>34332</v>
      </c>
      <c r="F68" s="61" t="s">
        <v>551</v>
      </c>
      <c r="G68" s="61" t="s">
        <v>374</v>
      </c>
      <c r="H68" s="63" t="s">
        <v>148</v>
      </c>
      <c r="I68" s="63" t="s">
        <v>552</v>
      </c>
      <c r="J68" s="63" t="s">
        <v>553</v>
      </c>
      <c r="K68" s="64">
        <v>202404</v>
      </c>
      <c r="L68" s="16">
        <v>0</v>
      </c>
      <c r="M68" s="16">
        <v>0</v>
      </c>
      <c r="N68" s="16">
        <v>0</v>
      </c>
      <c r="O68" s="16">
        <v>935.26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</row>
    <row r="69" spans="1:71" x14ac:dyDescent="0.35">
      <c r="A69" s="15" t="s">
        <v>210</v>
      </c>
      <c r="B69" s="60" t="s">
        <v>608</v>
      </c>
      <c r="C69" s="61" t="s">
        <v>145</v>
      </c>
      <c r="D69" s="61" t="s">
        <v>146</v>
      </c>
      <c r="E69" s="82">
        <v>34332</v>
      </c>
      <c r="F69" s="61" t="s">
        <v>551</v>
      </c>
      <c r="G69" s="61" t="s">
        <v>374</v>
      </c>
      <c r="H69" s="63" t="s">
        <v>148</v>
      </c>
      <c r="I69" s="63" t="s">
        <v>552</v>
      </c>
      <c r="J69" s="63" t="s">
        <v>553</v>
      </c>
      <c r="K69" s="64">
        <v>202404</v>
      </c>
      <c r="L69" s="16">
        <v>0</v>
      </c>
      <c r="M69" s="16">
        <v>0</v>
      </c>
      <c r="N69" s="16">
        <v>0</v>
      </c>
      <c r="O69" s="16">
        <v>427.45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</row>
    <row r="70" spans="1:71" x14ac:dyDescent="0.35">
      <c r="A70" s="15" t="s">
        <v>210</v>
      </c>
      <c r="B70" s="60" t="s">
        <v>609</v>
      </c>
      <c r="C70" s="61" t="s">
        <v>145</v>
      </c>
      <c r="D70" s="61" t="s">
        <v>146</v>
      </c>
      <c r="E70" s="82">
        <v>34331</v>
      </c>
      <c r="F70" s="61" t="s">
        <v>551</v>
      </c>
      <c r="G70" s="61" t="s">
        <v>374</v>
      </c>
      <c r="H70" s="63" t="s">
        <v>148</v>
      </c>
      <c r="I70" s="63" t="s">
        <v>552</v>
      </c>
      <c r="J70" s="63" t="s">
        <v>558</v>
      </c>
      <c r="K70" s="64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35">
      <c r="A71" s="15" t="s">
        <v>210</v>
      </c>
      <c r="B71" s="60" t="s">
        <v>610</v>
      </c>
      <c r="C71" s="61" t="s">
        <v>145</v>
      </c>
      <c r="D71" s="61" t="s">
        <v>146</v>
      </c>
      <c r="E71" s="82">
        <v>34331</v>
      </c>
      <c r="F71" s="61" t="s">
        <v>551</v>
      </c>
      <c r="G71" s="61" t="s">
        <v>374</v>
      </c>
      <c r="H71" s="63" t="s">
        <v>148</v>
      </c>
      <c r="I71" s="63" t="s">
        <v>552</v>
      </c>
      <c r="J71" s="63" t="s">
        <v>558</v>
      </c>
      <c r="K71" s="64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35">
      <c r="A72" s="15" t="s">
        <v>210</v>
      </c>
      <c r="B72" s="60" t="s">
        <v>611</v>
      </c>
      <c r="C72" s="61" t="s">
        <v>145</v>
      </c>
      <c r="D72" s="61" t="s">
        <v>146</v>
      </c>
      <c r="E72" s="82">
        <v>34331</v>
      </c>
      <c r="F72" s="61" t="s">
        <v>551</v>
      </c>
      <c r="G72" s="61" t="s">
        <v>374</v>
      </c>
      <c r="H72" s="63" t="s">
        <v>148</v>
      </c>
      <c r="I72" s="63" t="s">
        <v>552</v>
      </c>
      <c r="J72" s="63" t="s">
        <v>558</v>
      </c>
      <c r="K72" s="64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35">
      <c r="A73" s="15" t="s">
        <v>210</v>
      </c>
      <c r="B73" s="60" t="s">
        <v>612</v>
      </c>
      <c r="C73" s="61" t="s">
        <v>145</v>
      </c>
      <c r="D73" s="61" t="s">
        <v>146</v>
      </c>
      <c r="E73" s="82">
        <v>34331</v>
      </c>
      <c r="F73" s="61" t="s">
        <v>551</v>
      </c>
      <c r="G73" s="61" t="s">
        <v>374</v>
      </c>
      <c r="H73" s="63" t="s">
        <v>148</v>
      </c>
      <c r="I73" s="63" t="s">
        <v>552</v>
      </c>
      <c r="J73" s="63" t="s">
        <v>558</v>
      </c>
      <c r="K73" s="64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35">
      <c r="A74" s="15" t="s">
        <v>210</v>
      </c>
      <c r="B74" s="60" t="s">
        <v>613</v>
      </c>
      <c r="C74" s="61" t="s">
        <v>145</v>
      </c>
      <c r="D74" s="61" t="s">
        <v>146</v>
      </c>
      <c r="E74" s="82">
        <v>34331</v>
      </c>
      <c r="F74" s="61" t="s">
        <v>551</v>
      </c>
      <c r="G74" s="61" t="s">
        <v>374</v>
      </c>
      <c r="H74" s="63" t="s">
        <v>148</v>
      </c>
      <c r="I74" s="63" t="s">
        <v>552</v>
      </c>
      <c r="J74" s="63" t="s">
        <v>558</v>
      </c>
      <c r="K74" s="64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35">
      <c r="A75" s="15" t="s">
        <v>210</v>
      </c>
      <c r="B75" s="60" t="s">
        <v>613</v>
      </c>
      <c r="C75" s="61" t="s">
        <v>145</v>
      </c>
      <c r="D75" s="61" t="s">
        <v>146</v>
      </c>
      <c r="E75" s="82">
        <v>34331</v>
      </c>
      <c r="F75" s="61" t="s">
        <v>551</v>
      </c>
      <c r="G75" s="61" t="s">
        <v>374</v>
      </c>
      <c r="H75" s="63" t="s">
        <v>148</v>
      </c>
      <c r="I75" s="63" t="s">
        <v>552</v>
      </c>
      <c r="J75" s="63" t="s">
        <v>558</v>
      </c>
      <c r="K75" s="64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35">
      <c r="A76" s="15" t="s">
        <v>210</v>
      </c>
      <c r="B76" s="60" t="s">
        <v>614</v>
      </c>
      <c r="C76" s="61" t="s">
        <v>145</v>
      </c>
      <c r="D76" s="61" t="s">
        <v>146</v>
      </c>
      <c r="E76" s="82">
        <v>34331</v>
      </c>
      <c r="F76" s="61" t="s">
        <v>551</v>
      </c>
      <c r="G76" s="61" t="s">
        <v>374</v>
      </c>
      <c r="H76" s="63" t="s">
        <v>148</v>
      </c>
      <c r="I76" s="63" t="s">
        <v>552</v>
      </c>
      <c r="J76" s="63" t="s">
        <v>558</v>
      </c>
      <c r="K76" s="64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35">
      <c r="A77" s="15" t="s">
        <v>210</v>
      </c>
      <c r="B77" s="60" t="s">
        <v>614</v>
      </c>
      <c r="C77" s="61" t="s">
        <v>145</v>
      </c>
      <c r="D77" s="61" t="s">
        <v>146</v>
      </c>
      <c r="E77" s="82">
        <v>34331</v>
      </c>
      <c r="F77" s="61" t="s">
        <v>551</v>
      </c>
      <c r="G77" s="61" t="s">
        <v>374</v>
      </c>
      <c r="H77" s="63" t="s">
        <v>148</v>
      </c>
      <c r="I77" s="63" t="s">
        <v>552</v>
      </c>
      <c r="J77" s="63" t="s">
        <v>558</v>
      </c>
      <c r="K77" s="64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35">
      <c r="A78" s="15" t="s">
        <v>210</v>
      </c>
      <c r="B78" s="60" t="s">
        <v>615</v>
      </c>
      <c r="C78" s="61" t="s">
        <v>145</v>
      </c>
      <c r="D78" s="61" t="s">
        <v>146</v>
      </c>
      <c r="E78" s="82">
        <v>34331</v>
      </c>
      <c r="F78" s="61" t="s">
        <v>551</v>
      </c>
      <c r="G78" s="61" t="s">
        <v>374</v>
      </c>
      <c r="H78" s="63" t="s">
        <v>148</v>
      </c>
      <c r="I78" s="63" t="s">
        <v>552</v>
      </c>
      <c r="J78" s="63" t="s">
        <v>558</v>
      </c>
      <c r="K78" s="64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35">
      <c r="A79" s="15" t="s">
        <v>210</v>
      </c>
      <c r="B79" s="60" t="s">
        <v>615</v>
      </c>
      <c r="C79" s="61" t="s">
        <v>145</v>
      </c>
      <c r="D79" s="61" t="s">
        <v>146</v>
      </c>
      <c r="E79" s="82">
        <v>34331</v>
      </c>
      <c r="F79" s="61" t="s">
        <v>551</v>
      </c>
      <c r="G79" s="61" t="s">
        <v>374</v>
      </c>
      <c r="H79" s="63" t="s">
        <v>148</v>
      </c>
      <c r="I79" s="63" t="s">
        <v>552</v>
      </c>
      <c r="J79" s="63" t="s">
        <v>558</v>
      </c>
      <c r="K79" s="64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35">
      <c r="A80" s="15" t="s">
        <v>210</v>
      </c>
      <c r="B80" s="60" t="s">
        <v>616</v>
      </c>
      <c r="C80" s="61" t="s">
        <v>145</v>
      </c>
      <c r="D80" s="61" t="s">
        <v>146</v>
      </c>
      <c r="E80" s="82">
        <v>34331</v>
      </c>
      <c r="F80" s="61" t="s">
        <v>551</v>
      </c>
      <c r="G80" s="61" t="s">
        <v>374</v>
      </c>
      <c r="H80" s="63" t="s">
        <v>148</v>
      </c>
      <c r="I80" s="63" t="s">
        <v>552</v>
      </c>
      <c r="J80" s="63" t="s">
        <v>558</v>
      </c>
      <c r="K80" s="64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35">
      <c r="A81" s="15" t="s">
        <v>210</v>
      </c>
      <c r="B81" s="60" t="s">
        <v>617</v>
      </c>
      <c r="C81" s="61" t="s">
        <v>145</v>
      </c>
      <c r="D81" s="61" t="s">
        <v>146</v>
      </c>
      <c r="E81" s="82">
        <v>34331</v>
      </c>
      <c r="F81" s="61" t="s">
        <v>551</v>
      </c>
      <c r="G81" s="61" t="s">
        <v>374</v>
      </c>
      <c r="H81" s="63" t="s">
        <v>148</v>
      </c>
      <c r="I81" s="63" t="s">
        <v>552</v>
      </c>
      <c r="J81" s="63" t="s">
        <v>558</v>
      </c>
      <c r="K81" s="64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35">
      <c r="A82" s="15" t="s">
        <v>210</v>
      </c>
      <c r="B82" s="60" t="s">
        <v>618</v>
      </c>
      <c r="C82" s="61" t="s">
        <v>145</v>
      </c>
      <c r="D82" s="61" t="s">
        <v>146</v>
      </c>
      <c r="E82" s="82">
        <v>34331</v>
      </c>
      <c r="F82" s="61" t="s">
        <v>551</v>
      </c>
      <c r="G82" s="61" t="s">
        <v>374</v>
      </c>
      <c r="H82" s="63" t="s">
        <v>148</v>
      </c>
      <c r="I82" s="63" t="s">
        <v>552</v>
      </c>
      <c r="J82" s="63" t="s">
        <v>558</v>
      </c>
      <c r="K82" s="64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35">
      <c r="A83" s="15" t="s">
        <v>210</v>
      </c>
      <c r="B83" s="60" t="s">
        <v>619</v>
      </c>
      <c r="C83" s="61" t="s">
        <v>145</v>
      </c>
      <c r="D83" s="61" t="s">
        <v>146</v>
      </c>
      <c r="E83" s="82">
        <v>34331</v>
      </c>
      <c r="F83" s="61" t="s">
        <v>551</v>
      </c>
      <c r="G83" s="61" t="s">
        <v>374</v>
      </c>
      <c r="H83" s="63" t="s">
        <v>148</v>
      </c>
      <c r="I83" s="63" t="s">
        <v>552</v>
      </c>
      <c r="J83" s="63" t="s">
        <v>558</v>
      </c>
      <c r="K83" s="64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35">
      <c r="A84" s="15" t="s">
        <v>210</v>
      </c>
      <c r="B84" s="60" t="s">
        <v>620</v>
      </c>
      <c r="C84" s="61" t="s">
        <v>145</v>
      </c>
      <c r="D84" s="61" t="s">
        <v>146</v>
      </c>
      <c r="E84" s="82">
        <v>34331</v>
      </c>
      <c r="F84" s="61" t="s">
        <v>551</v>
      </c>
      <c r="G84" s="61" t="s">
        <v>374</v>
      </c>
      <c r="H84" s="63" t="s">
        <v>148</v>
      </c>
      <c r="I84" s="63" t="s">
        <v>552</v>
      </c>
      <c r="J84" s="63" t="s">
        <v>558</v>
      </c>
      <c r="K84" s="64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35">
      <c r="A85" s="15" t="s">
        <v>210</v>
      </c>
      <c r="B85" s="60" t="s">
        <v>621</v>
      </c>
      <c r="C85" s="61" t="s">
        <v>145</v>
      </c>
      <c r="D85" s="61" t="s">
        <v>146</v>
      </c>
      <c r="E85" s="82">
        <v>34331</v>
      </c>
      <c r="F85" s="61" t="s">
        <v>551</v>
      </c>
      <c r="G85" s="61" t="s">
        <v>374</v>
      </c>
      <c r="H85" s="63" t="s">
        <v>148</v>
      </c>
      <c r="I85" s="63" t="s">
        <v>552</v>
      </c>
      <c r="J85" s="63" t="s">
        <v>558</v>
      </c>
      <c r="K85" s="64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35">
      <c r="A86" s="15" t="s">
        <v>210</v>
      </c>
      <c r="B86" s="60" t="s">
        <v>622</v>
      </c>
      <c r="C86" s="61" t="s">
        <v>145</v>
      </c>
      <c r="D86" s="61" t="s">
        <v>146</v>
      </c>
      <c r="E86" s="82">
        <v>34331</v>
      </c>
      <c r="F86" s="61" t="s">
        <v>551</v>
      </c>
      <c r="G86" s="61" t="s">
        <v>374</v>
      </c>
      <c r="H86" s="63" t="s">
        <v>148</v>
      </c>
      <c r="I86" s="63" t="s">
        <v>552</v>
      </c>
      <c r="J86" s="63" t="s">
        <v>558</v>
      </c>
      <c r="K86" s="64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35">
      <c r="A87" s="15" t="s">
        <v>210</v>
      </c>
      <c r="B87" s="60" t="s">
        <v>623</v>
      </c>
      <c r="C87" s="61" t="s">
        <v>145</v>
      </c>
      <c r="D87" s="61" t="s">
        <v>146</v>
      </c>
      <c r="E87" s="82">
        <v>34331</v>
      </c>
      <c r="F87" s="61" t="s">
        <v>551</v>
      </c>
      <c r="G87" s="61" t="s">
        <v>374</v>
      </c>
      <c r="H87" s="63" t="s">
        <v>148</v>
      </c>
      <c r="I87" s="63" t="s">
        <v>552</v>
      </c>
      <c r="J87" s="63" t="s">
        <v>558</v>
      </c>
      <c r="K87" s="64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35">
      <c r="A88" s="15" t="s">
        <v>210</v>
      </c>
      <c r="B88" s="60" t="s">
        <v>624</v>
      </c>
      <c r="C88" s="61" t="s">
        <v>145</v>
      </c>
      <c r="D88" s="61" t="s">
        <v>146</v>
      </c>
      <c r="E88" s="82">
        <v>34331</v>
      </c>
      <c r="F88" s="61" t="s">
        <v>551</v>
      </c>
      <c r="G88" s="61" t="s">
        <v>374</v>
      </c>
      <c r="H88" s="63" t="s">
        <v>148</v>
      </c>
      <c r="I88" s="63" t="s">
        <v>552</v>
      </c>
      <c r="J88" s="63" t="s">
        <v>558</v>
      </c>
      <c r="K88" s="64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35">
      <c r="A89" s="15" t="s">
        <v>210</v>
      </c>
      <c r="B89" s="60" t="s">
        <v>625</v>
      </c>
      <c r="C89" s="61" t="s">
        <v>145</v>
      </c>
      <c r="D89" s="61" t="s">
        <v>146</v>
      </c>
      <c r="E89" s="82">
        <v>34331</v>
      </c>
      <c r="F89" s="61" t="s">
        <v>551</v>
      </c>
      <c r="G89" s="61" t="s">
        <v>374</v>
      </c>
      <c r="H89" s="63" t="s">
        <v>148</v>
      </c>
      <c r="I89" s="63" t="s">
        <v>552</v>
      </c>
      <c r="J89" s="63" t="s">
        <v>558</v>
      </c>
      <c r="K89" s="64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35">
      <c r="A90" s="15" t="s">
        <v>210</v>
      </c>
      <c r="B90" s="60" t="s">
        <v>626</v>
      </c>
      <c r="C90" s="61" t="s">
        <v>145</v>
      </c>
      <c r="D90" s="61" t="s">
        <v>146</v>
      </c>
      <c r="E90" s="82">
        <v>34331</v>
      </c>
      <c r="F90" s="61" t="s">
        <v>551</v>
      </c>
      <c r="G90" s="61" t="s">
        <v>374</v>
      </c>
      <c r="H90" s="63" t="s">
        <v>148</v>
      </c>
      <c r="I90" s="63" t="s">
        <v>552</v>
      </c>
      <c r="J90" s="63" t="s">
        <v>558</v>
      </c>
      <c r="K90" s="64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35">
      <c r="A91" s="15" t="s">
        <v>210</v>
      </c>
      <c r="B91" s="60" t="s">
        <v>627</v>
      </c>
      <c r="C91" s="61" t="s">
        <v>145</v>
      </c>
      <c r="D91" s="61" t="s">
        <v>146</v>
      </c>
      <c r="E91" s="82">
        <v>34331</v>
      </c>
      <c r="F91" s="61" t="s">
        <v>551</v>
      </c>
      <c r="G91" s="61" t="s">
        <v>374</v>
      </c>
      <c r="H91" s="63" t="s">
        <v>148</v>
      </c>
      <c r="I91" s="63" t="s">
        <v>552</v>
      </c>
      <c r="J91" s="63" t="s">
        <v>558</v>
      </c>
      <c r="K91" s="64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35">
      <c r="A92" s="15" t="s">
        <v>210</v>
      </c>
      <c r="B92" s="60" t="s">
        <v>628</v>
      </c>
      <c r="C92" s="61" t="s">
        <v>145</v>
      </c>
      <c r="D92" s="61" t="s">
        <v>146</v>
      </c>
      <c r="E92" s="82">
        <v>34331</v>
      </c>
      <c r="F92" s="61" t="s">
        <v>551</v>
      </c>
      <c r="G92" s="61" t="s">
        <v>374</v>
      </c>
      <c r="H92" s="63" t="s">
        <v>148</v>
      </c>
      <c r="I92" s="63" t="s">
        <v>552</v>
      </c>
      <c r="J92" s="63" t="s">
        <v>558</v>
      </c>
      <c r="K92" s="64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35">
      <c r="A93" s="15" t="s">
        <v>210</v>
      </c>
      <c r="B93" s="60" t="s">
        <v>629</v>
      </c>
      <c r="C93" s="61" t="s">
        <v>145</v>
      </c>
      <c r="D93" s="61" t="s">
        <v>146</v>
      </c>
      <c r="E93" s="82">
        <v>34331</v>
      </c>
      <c r="F93" s="61" t="s">
        <v>551</v>
      </c>
      <c r="G93" s="61" t="s">
        <v>374</v>
      </c>
      <c r="H93" s="63" t="s">
        <v>148</v>
      </c>
      <c r="I93" s="63" t="s">
        <v>552</v>
      </c>
      <c r="J93" s="63" t="s">
        <v>558</v>
      </c>
      <c r="K93" s="64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35">
      <c r="A94" s="15" t="s">
        <v>210</v>
      </c>
      <c r="B94" s="60" t="s">
        <v>630</v>
      </c>
      <c r="C94" s="61" t="s">
        <v>145</v>
      </c>
      <c r="D94" s="61" t="s">
        <v>146</v>
      </c>
      <c r="E94" s="82">
        <v>34331</v>
      </c>
      <c r="F94" s="61" t="s">
        <v>551</v>
      </c>
      <c r="G94" s="61" t="s">
        <v>374</v>
      </c>
      <c r="H94" s="63" t="s">
        <v>148</v>
      </c>
      <c r="I94" s="63" t="s">
        <v>552</v>
      </c>
      <c r="J94" s="63" t="s">
        <v>558</v>
      </c>
      <c r="K94" s="64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35">
      <c r="A95" s="15" t="s">
        <v>210</v>
      </c>
      <c r="B95" s="60" t="s">
        <v>631</v>
      </c>
      <c r="C95" s="61" t="s">
        <v>145</v>
      </c>
      <c r="D95" s="61" t="s">
        <v>146</v>
      </c>
      <c r="E95" s="82">
        <v>34331</v>
      </c>
      <c r="F95" s="61" t="s">
        <v>551</v>
      </c>
      <c r="G95" s="61" t="s">
        <v>374</v>
      </c>
      <c r="H95" s="63" t="s">
        <v>148</v>
      </c>
      <c r="I95" s="63" t="s">
        <v>552</v>
      </c>
      <c r="J95" s="63" t="s">
        <v>558</v>
      </c>
      <c r="K95" s="64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35">
      <c r="A96" s="15" t="s">
        <v>210</v>
      </c>
      <c r="B96" s="60" t="s">
        <v>632</v>
      </c>
      <c r="C96" s="61" t="s">
        <v>145</v>
      </c>
      <c r="D96" s="61" t="s">
        <v>146</v>
      </c>
      <c r="E96" s="82">
        <v>34331</v>
      </c>
      <c r="F96" s="61" t="s">
        <v>551</v>
      </c>
      <c r="G96" s="61" t="s">
        <v>374</v>
      </c>
      <c r="H96" s="63" t="s">
        <v>148</v>
      </c>
      <c r="I96" s="63" t="s">
        <v>552</v>
      </c>
      <c r="J96" s="63" t="s">
        <v>558</v>
      </c>
      <c r="K96" s="64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35">
      <c r="A97" s="15" t="s">
        <v>210</v>
      </c>
      <c r="B97" s="60" t="s">
        <v>633</v>
      </c>
      <c r="C97" s="61" t="s">
        <v>145</v>
      </c>
      <c r="D97" s="61" t="s">
        <v>146</v>
      </c>
      <c r="E97" s="82">
        <v>34331</v>
      </c>
      <c r="F97" s="61" t="s">
        <v>551</v>
      </c>
      <c r="G97" s="61" t="s">
        <v>374</v>
      </c>
      <c r="H97" s="63" t="s">
        <v>148</v>
      </c>
      <c r="I97" s="63" t="s">
        <v>552</v>
      </c>
      <c r="J97" s="63" t="s">
        <v>558</v>
      </c>
      <c r="K97" s="64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35">
      <c r="A98" s="15" t="s">
        <v>210</v>
      </c>
      <c r="B98" s="60" t="s">
        <v>634</v>
      </c>
      <c r="C98" s="61" t="s">
        <v>145</v>
      </c>
      <c r="D98" s="61" t="s">
        <v>146</v>
      </c>
      <c r="E98" s="82">
        <v>34331</v>
      </c>
      <c r="F98" s="61" t="s">
        <v>551</v>
      </c>
      <c r="G98" s="61" t="s">
        <v>374</v>
      </c>
      <c r="H98" s="63" t="s">
        <v>148</v>
      </c>
      <c r="I98" s="63" t="s">
        <v>552</v>
      </c>
      <c r="J98" s="63" t="s">
        <v>558</v>
      </c>
      <c r="K98" s="64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35">
      <c r="A99" s="15" t="s">
        <v>210</v>
      </c>
      <c r="B99" s="60" t="s">
        <v>635</v>
      </c>
      <c r="C99" s="61" t="s">
        <v>145</v>
      </c>
      <c r="D99" s="61" t="s">
        <v>146</v>
      </c>
      <c r="E99" s="82">
        <v>34331</v>
      </c>
      <c r="F99" s="61" t="s">
        <v>551</v>
      </c>
      <c r="G99" s="61" t="s">
        <v>374</v>
      </c>
      <c r="H99" s="63" t="s">
        <v>148</v>
      </c>
      <c r="I99" s="63" t="s">
        <v>552</v>
      </c>
      <c r="J99" s="63" t="s">
        <v>558</v>
      </c>
      <c r="K99" s="64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35">
      <c r="A100" s="15" t="s">
        <v>210</v>
      </c>
      <c r="B100" s="60" t="s">
        <v>636</v>
      </c>
      <c r="C100" s="61" t="s">
        <v>145</v>
      </c>
      <c r="D100" s="61" t="s">
        <v>146</v>
      </c>
      <c r="E100" s="82">
        <v>34331</v>
      </c>
      <c r="F100" s="61" t="s">
        <v>551</v>
      </c>
      <c r="G100" s="61" t="s">
        <v>374</v>
      </c>
      <c r="H100" s="63" t="s">
        <v>148</v>
      </c>
      <c r="I100" s="63" t="s">
        <v>552</v>
      </c>
      <c r="J100" s="63" t="s">
        <v>558</v>
      </c>
      <c r="K100" s="64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35">
      <c r="A101" s="15" t="s">
        <v>210</v>
      </c>
      <c r="B101" s="60" t="s">
        <v>637</v>
      </c>
      <c r="C101" s="61" t="s">
        <v>145</v>
      </c>
      <c r="D101" s="61" t="s">
        <v>146</v>
      </c>
      <c r="E101" s="82">
        <v>34331</v>
      </c>
      <c r="F101" s="61" t="s">
        <v>551</v>
      </c>
      <c r="G101" s="61" t="s">
        <v>374</v>
      </c>
      <c r="H101" s="63" t="s">
        <v>148</v>
      </c>
      <c r="I101" s="63" t="s">
        <v>552</v>
      </c>
      <c r="J101" s="63" t="s">
        <v>558</v>
      </c>
      <c r="K101" s="64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35">
      <c r="A102" s="15" t="s">
        <v>210</v>
      </c>
      <c r="B102" s="60" t="s">
        <v>638</v>
      </c>
      <c r="C102" s="61" t="s">
        <v>145</v>
      </c>
      <c r="D102" s="61" t="s">
        <v>146</v>
      </c>
      <c r="E102" s="82">
        <v>34331</v>
      </c>
      <c r="F102" s="61" t="s">
        <v>551</v>
      </c>
      <c r="G102" s="61" t="s">
        <v>374</v>
      </c>
      <c r="H102" s="63" t="s">
        <v>148</v>
      </c>
      <c r="I102" s="63" t="s">
        <v>552</v>
      </c>
      <c r="J102" s="63" t="s">
        <v>558</v>
      </c>
      <c r="K102" s="64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35">
      <c r="A103" s="15" t="s">
        <v>210</v>
      </c>
      <c r="B103" s="60" t="s">
        <v>639</v>
      </c>
      <c r="C103" s="61" t="s">
        <v>145</v>
      </c>
      <c r="D103" s="61" t="s">
        <v>146</v>
      </c>
      <c r="E103" s="82">
        <v>34331</v>
      </c>
      <c r="F103" s="61" t="s">
        <v>551</v>
      </c>
      <c r="G103" s="61" t="s">
        <v>374</v>
      </c>
      <c r="H103" s="63" t="s">
        <v>148</v>
      </c>
      <c r="I103" s="63" t="s">
        <v>552</v>
      </c>
      <c r="J103" s="63" t="s">
        <v>558</v>
      </c>
      <c r="K103" s="64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35">
      <c r="A104" s="15" t="s">
        <v>210</v>
      </c>
      <c r="B104" s="60" t="s">
        <v>640</v>
      </c>
      <c r="C104" s="61" t="s">
        <v>145</v>
      </c>
      <c r="D104" s="61" t="s">
        <v>146</v>
      </c>
      <c r="E104" s="82">
        <v>34331</v>
      </c>
      <c r="F104" s="61" t="s">
        <v>551</v>
      </c>
      <c r="G104" s="61" t="s">
        <v>374</v>
      </c>
      <c r="H104" s="63" t="s">
        <v>148</v>
      </c>
      <c r="I104" s="63" t="s">
        <v>552</v>
      </c>
      <c r="J104" s="63" t="s">
        <v>558</v>
      </c>
      <c r="K104" s="64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35">
      <c r="A105" s="15" t="s">
        <v>210</v>
      </c>
      <c r="B105" s="60" t="s">
        <v>641</v>
      </c>
      <c r="C105" s="61" t="s">
        <v>145</v>
      </c>
      <c r="D105" s="61" t="s">
        <v>146</v>
      </c>
      <c r="E105" s="82">
        <v>34331</v>
      </c>
      <c r="F105" s="61" t="s">
        <v>551</v>
      </c>
      <c r="G105" s="61" t="s">
        <v>374</v>
      </c>
      <c r="H105" s="63" t="s">
        <v>148</v>
      </c>
      <c r="I105" s="63" t="s">
        <v>552</v>
      </c>
      <c r="J105" s="63" t="s">
        <v>558</v>
      </c>
      <c r="K105" s="64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35">
      <c r="A106" s="15" t="s">
        <v>210</v>
      </c>
      <c r="B106" s="60" t="s">
        <v>642</v>
      </c>
      <c r="C106" s="61" t="s">
        <v>145</v>
      </c>
      <c r="D106" s="61" t="s">
        <v>146</v>
      </c>
      <c r="E106" s="82">
        <v>34331</v>
      </c>
      <c r="F106" s="61" t="s">
        <v>551</v>
      </c>
      <c r="G106" s="61" t="s">
        <v>374</v>
      </c>
      <c r="H106" s="63" t="s">
        <v>148</v>
      </c>
      <c r="I106" s="63" t="s">
        <v>552</v>
      </c>
      <c r="J106" s="63" t="s">
        <v>558</v>
      </c>
      <c r="K106" s="64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35">
      <c r="A107" s="15" t="s">
        <v>210</v>
      </c>
      <c r="B107" s="60" t="s">
        <v>643</v>
      </c>
      <c r="C107" s="61" t="s">
        <v>145</v>
      </c>
      <c r="D107" s="61" t="s">
        <v>151</v>
      </c>
      <c r="E107" s="82">
        <v>34331</v>
      </c>
      <c r="F107" s="61" t="s">
        <v>551</v>
      </c>
      <c r="G107" s="61" t="s">
        <v>374</v>
      </c>
      <c r="H107" s="63" t="s">
        <v>148</v>
      </c>
      <c r="I107" s="63" t="s">
        <v>552</v>
      </c>
      <c r="J107" s="63" t="s">
        <v>558</v>
      </c>
      <c r="K107" s="64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35">
      <c r="A108" s="15" t="s">
        <v>210</v>
      </c>
      <c r="B108" s="60" t="s">
        <v>644</v>
      </c>
      <c r="C108" s="61" t="s">
        <v>145</v>
      </c>
      <c r="D108" s="61" t="s">
        <v>151</v>
      </c>
      <c r="E108" s="82">
        <v>34331</v>
      </c>
      <c r="F108" s="61" t="s">
        <v>551</v>
      </c>
      <c r="G108" s="61" t="s">
        <v>374</v>
      </c>
      <c r="H108" s="63" t="s">
        <v>148</v>
      </c>
      <c r="I108" s="63" t="s">
        <v>552</v>
      </c>
      <c r="J108" s="63" t="s">
        <v>558</v>
      </c>
      <c r="K108" s="64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10" spans="1:71" ht="15" thickBot="1" x14ac:dyDescent="0.4">
      <c r="J110" s="52" t="s">
        <v>153</v>
      </c>
      <c r="K110" s="65" t="s">
        <v>154</v>
      </c>
      <c r="L110" s="55">
        <f t="shared" ref="L110:AQ110" si="3">SUM(L16:L109)</f>
        <v>0</v>
      </c>
      <c r="M110" s="55">
        <f t="shared" si="3"/>
        <v>0</v>
      </c>
      <c r="N110" s="55">
        <f t="shared" si="3"/>
        <v>0</v>
      </c>
      <c r="O110" s="55">
        <f t="shared" si="3"/>
        <v>9179.0800000000017</v>
      </c>
      <c r="P110" s="55">
        <f t="shared" si="3"/>
        <v>41929779.400000013</v>
      </c>
      <c r="Q110" s="55">
        <f t="shared" si="3"/>
        <v>5094704.2899999991</v>
      </c>
      <c r="R110" s="55">
        <f t="shared" si="3"/>
        <v>665208</v>
      </c>
      <c r="S110" s="55">
        <f t="shared" si="3"/>
        <v>0</v>
      </c>
      <c r="T110" s="55">
        <f t="shared" si="3"/>
        <v>2172525.6999999997</v>
      </c>
      <c r="U110" s="55">
        <f t="shared" si="3"/>
        <v>0</v>
      </c>
      <c r="V110" s="55">
        <f t="shared" si="3"/>
        <v>0</v>
      </c>
      <c r="W110" s="55">
        <f t="shared" si="3"/>
        <v>0</v>
      </c>
      <c r="X110" s="55">
        <f t="shared" si="3"/>
        <v>0</v>
      </c>
      <c r="Y110" s="55">
        <f t="shared" si="3"/>
        <v>0</v>
      </c>
      <c r="Z110" s="55">
        <f t="shared" si="3"/>
        <v>0</v>
      </c>
      <c r="AA110" s="55">
        <f t="shared" si="3"/>
        <v>0</v>
      </c>
      <c r="AB110" s="55">
        <f t="shared" si="3"/>
        <v>0</v>
      </c>
      <c r="AC110" s="55">
        <f t="shared" si="3"/>
        <v>0</v>
      </c>
      <c r="AD110" s="55">
        <f t="shared" si="3"/>
        <v>0</v>
      </c>
      <c r="AE110" s="55">
        <f t="shared" si="3"/>
        <v>0</v>
      </c>
      <c r="AF110" s="55">
        <f t="shared" si="3"/>
        <v>0</v>
      </c>
      <c r="AG110" s="55">
        <f t="shared" si="3"/>
        <v>0</v>
      </c>
      <c r="AH110" s="55">
        <f t="shared" si="3"/>
        <v>0</v>
      </c>
      <c r="AI110" s="55">
        <f t="shared" si="3"/>
        <v>0</v>
      </c>
      <c r="AJ110" s="55">
        <f t="shared" si="3"/>
        <v>0</v>
      </c>
      <c r="AK110" s="55">
        <f t="shared" si="3"/>
        <v>0</v>
      </c>
      <c r="AL110" s="55">
        <f t="shared" si="3"/>
        <v>0</v>
      </c>
      <c r="AM110" s="55">
        <f t="shared" si="3"/>
        <v>0</v>
      </c>
      <c r="AN110" s="55">
        <f t="shared" si="3"/>
        <v>0</v>
      </c>
      <c r="AO110" s="55">
        <f t="shared" si="3"/>
        <v>0</v>
      </c>
      <c r="AP110" s="55">
        <f t="shared" si="3"/>
        <v>0</v>
      </c>
      <c r="AQ110" s="55">
        <f t="shared" si="3"/>
        <v>0</v>
      </c>
      <c r="AR110" s="55">
        <f t="shared" ref="AR110:BS110" si="4">SUM(AR16:AR109)</f>
        <v>0</v>
      </c>
      <c r="AS110" s="55">
        <f t="shared" si="4"/>
        <v>0</v>
      </c>
      <c r="AT110" s="55">
        <f t="shared" si="4"/>
        <v>0</v>
      </c>
      <c r="AU110" s="55">
        <f t="shared" si="4"/>
        <v>0</v>
      </c>
      <c r="AV110" s="55">
        <f t="shared" si="4"/>
        <v>0</v>
      </c>
      <c r="AW110" s="55">
        <f t="shared" si="4"/>
        <v>0</v>
      </c>
      <c r="AX110" s="55">
        <f t="shared" si="4"/>
        <v>0</v>
      </c>
      <c r="AY110" s="55">
        <f t="shared" si="4"/>
        <v>0</v>
      </c>
      <c r="AZ110" s="55">
        <f t="shared" si="4"/>
        <v>0</v>
      </c>
      <c r="BA110" s="55">
        <f t="shared" si="4"/>
        <v>0</v>
      </c>
      <c r="BB110" s="55">
        <f t="shared" si="4"/>
        <v>0</v>
      </c>
      <c r="BC110" s="55">
        <f t="shared" si="4"/>
        <v>0</v>
      </c>
      <c r="BD110" s="55">
        <f t="shared" si="4"/>
        <v>0</v>
      </c>
      <c r="BE110" s="55">
        <f t="shared" si="4"/>
        <v>0</v>
      </c>
      <c r="BF110" s="55">
        <f t="shared" si="4"/>
        <v>0</v>
      </c>
      <c r="BG110" s="55">
        <f t="shared" si="4"/>
        <v>0</v>
      </c>
      <c r="BH110" s="55">
        <f t="shared" si="4"/>
        <v>0</v>
      </c>
      <c r="BI110" s="55">
        <f t="shared" si="4"/>
        <v>0</v>
      </c>
      <c r="BJ110" s="55">
        <f t="shared" si="4"/>
        <v>0</v>
      </c>
      <c r="BK110" s="55">
        <f t="shared" si="4"/>
        <v>0</v>
      </c>
      <c r="BL110" s="55">
        <f t="shared" si="4"/>
        <v>0</v>
      </c>
      <c r="BM110" s="55">
        <f t="shared" si="4"/>
        <v>0</v>
      </c>
      <c r="BN110" s="55">
        <f t="shared" si="4"/>
        <v>0</v>
      </c>
      <c r="BO110" s="55">
        <f t="shared" si="4"/>
        <v>0</v>
      </c>
      <c r="BP110" s="55">
        <f t="shared" si="4"/>
        <v>0</v>
      </c>
      <c r="BQ110" s="55">
        <f t="shared" si="4"/>
        <v>0</v>
      </c>
      <c r="BR110" s="55">
        <f t="shared" si="4"/>
        <v>0</v>
      </c>
      <c r="BS110" s="55">
        <f t="shared" si="4"/>
        <v>0</v>
      </c>
    </row>
    <row r="111" spans="1:71" ht="15.5" thickTop="1" thickBot="1" x14ac:dyDescent="0.4">
      <c r="J111" s="52" t="s">
        <v>153</v>
      </c>
      <c r="K111" s="65" t="s">
        <v>155</v>
      </c>
      <c r="L111" s="66">
        <f>L110</f>
        <v>0</v>
      </c>
      <c r="M111" s="66">
        <f>L111+M110</f>
        <v>0</v>
      </c>
      <c r="N111" s="66">
        <f t="shared" ref="N111:BS111" si="5">M111+N110</f>
        <v>0</v>
      </c>
      <c r="O111" s="66">
        <f t="shared" si="5"/>
        <v>9179.0800000000017</v>
      </c>
      <c r="P111" s="66">
        <f t="shared" si="5"/>
        <v>41938958.480000012</v>
      </c>
      <c r="Q111" s="66">
        <f t="shared" si="5"/>
        <v>47033662.770000011</v>
      </c>
      <c r="R111" s="66">
        <f t="shared" si="5"/>
        <v>47698870.770000011</v>
      </c>
      <c r="S111" s="66">
        <f t="shared" si="5"/>
        <v>47698870.770000011</v>
      </c>
      <c r="T111" s="66">
        <f t="shared" si="5"/>
        <v>49871396.470000014</v>
      </c>
      <c r="U111" s="66">
        <f t="shared" si="5"/>
        <v>49871396.470000014</v>
      </c>
      <c r="V111" s="66">
        <f t="shared" si="5"/>
        <v>49871396.470000014</v>
      </c>
      <c r="W111" s="66">
        <f t="shared" si="5"/>
        <v>49871396.470000014</v>
      </c>
      <c r="X111" s="66">
        <f t="shared" si="5"/>
        <v>49871396.470000014</v>
      </c>
      <c r="Y111" s="66">
        <f t="shared" si="5"/>
        <v>49871396.470000014</v>
      </c>
      <c r="Z111" s="66">
        <f t="shared" si="5"/>
        <v>49871396.470000014</v>
      </c>
      <c r="AA111" s="66">
        <f t="shared" si="5"/>
        <v>49871396.470000014</v>
      </c>
      <c r="AB111" s="66">
        <f t="shared" si="5"/>
        <v>49871396.470000014</v>
      </c>
      <c r="AC111" s="66">
        <f t="shared" si="5"/>
        <v>49871396.470000014</v>
      </c>
      <c r="AD111" s="66">
        <f t="shared" si="5"/>
        <v>49871396.470000014</v>
      </c>
      <c r="AE111" s="66">
        <f t="shared" si="5"/>
        <v>49871396.470000014</v>
      </c>
      <c r="AF111" s="66">
        <f t="shared" si="5"/>
        <v>49871396.470000014</v>
      </c>
      <c r="AG111" s="66">
        <f t="shared" si="5"/>
        <v>49871396.470000014</v>
      </c>
      <c r="AH111" s="66">
        <f t="shared" si="5"/>
        <v>49871396.470000014</v>
      </c>
      <c r="AI111" s="66">
        <f t="shared" si="5"/>
        <v>49871396.470000014</v>
      </c>
      <c r="AJ111" s="97">
        <f t="shared" si="5"/>
        <v>49871396.470000014</v>
      </c>
      <c r="AK111" s="97">
        <f t="shared" si="5"/>
        <v>49871396.470000014</v>
      </c>
      <c r="AL111" s="97">
        <f t="shared" si="5"/>
        <v>49871396.470000014</v>
      </c>
      <c r="AM111" s="97">
        <f t="shared" si="5"/>
        <v>49871396.470000014</v>
      </c>
      <c r="AN111" s="97">
        <f t="shared" si="5"/>
        <v>49871396.470000014</v>
      </c>
      <c r="AO111" s="97">
        <f t="shared" si="5"/>
        <v>49871396.470000014</v>
      </c>
      <c r="AP111" s="97">
        <f t="shared" si="5"/>
        <v>49871396.470000014</v>
      </c>
      <c r="AQ111" s="97">
        <f t="shared" si="5"/>
        <v>49871396.470000014</v>
      </c>
      <c r="AR111" s="97">
        <f t="shared" si="5"/>
        <v>49871396.470000014</v>
      </c>
      <c r="AS111" s="97">
        <f t="shared" si="5"/>
        <v>49871396.470000014</v>
      </c>
      <c r="AT111" s="97">
        <f t="shared" si="5"/>
        <v>49871396.470000014</v>
      </c>
      <c r="AU111" s="97">
        <f t="shared" si="5"/>
        <v>49871396.470000014</v>
      </c>
      <c r="AV111" s="97">
        <f t="shared" si="5"/>
        <v>49871396.470000014</v>
      </c>
      <c r="AW111" s="97">
        <f t="shared" si="5"/>
        <v>49871396.470000014</v>
      </c>
      <c r="AX111" s="97">
        <f t="shared" si="5"/>
        <v>49871396.470000014</v>
      </c>
      <c r="AY111" s="97">
        <f t="shared" si="5"/>
        <v>49871396.470000014</v>
      </c>
      <c r="AZ111" s="97">
        <f t="shared" si="5"/>
        <v>49871396.470000014</v>
      </c>
      <c r="BA111" s="97">
        <f t="shared" si="5"/>
        <v>49871396.470000014</v>
      </c>
      <c r="BB111" s="97">
        <f t="shared" si="5"/>
        <v>49871396.470000014</v>
      </c>
      <c r="BC111" s="97">
        <f t="shared" si="5"/>
        <v>49871396.470000014</v>
      </c>
      <c r="BD111" s="97">
        <f t="shared" si="5"/>
        <v>49871396.470000014</v>
      </c>
      <c r="BE111" s="97">
        <f t="shared" si="5"/>
        <v>49871396.470000014</v>
      </c>
      <c r="BF111" s="97">
        <f t="shared" si="5"/>
        <v>49871396.470000014</v>
      </c>
      <c r="BG111" s="97">
        <f t="shared" si="5"/>
        <v>49871396.470000014</v>
      </c>
      <c r="BH111" s="97">
        <f t="shared" si="5"/>
        <v>49871396.470000014</v>
      </c>
      <c r="BI111" s="97">
        <f t="shared" si="5"/>
        <v>49871396.470000014</v>
      </c>
      <c r="BJ111" s="97">
        <f t="shared" si="5"/>
        <v>49871396.470000014</v>
      </c>
      <c r="BK111" s="97">
        <f t="shared" si="5"/>
        <v>49871396.470000014</v>
      </c>
      <c r="BL111" s="97">
        <f t="shared" si="5"/>
        <v>49871396.470000014</v>
      </c>
      <c r="BM111" s="97">
        <f t="shared" si="5"/>
        <v>49871396.470000014</v>
      </c>
      <c r="BN111" s="97">
        <f t="shared" si="5"/>
        <v>49871396.470000014</v>
      </c>
      <c r="BO111" s="97">
        <f t="shared" si="5"/>
        <v>49871396.470000014</v>
      </c>
      <c r="BP111" s="97">
        <f t="shared" si="5"/>
        <v>49871396.470000014</v>
      </c>
      <c r="BQ111" s="97">
        <f t="shared" si="5"/>
        <v>49871396.470000014</v>
      </c>
      <c r="BR111" s="97">
        <f t="shared" si="5"/>
        <v>49871396.470000014</v>
      </c>
      <c r="BS111" s="97">
        <f t="shared" si="5"/>
        <v>49871396.470000014</v>
      </c>
    </row>
    <row r="112" spans="1:71" ht="15" thickTop="1" x14ac:dyDescent="0.35"/>
    <row r="114" spans="1:72" x14ac:dyDescent="0.35">
      <c r="A114" s="56" t="s">
        <v>164</v>
      </c>
      <c r="B114" s="56" t="s">
        <v>134</v>
      </c>
      <c r="C114" s="56" t="s">
        <v>135</v>
      </c>
      <c r="D114" s="56" t="s">
        <v>136</v>
      </c>
      <c r="E114" s="67">
        <v>300</v>
      </c>
      <c r="F114" s="56" t="s">
        <v>137</v>
      </c>
      <c r="G114" s="56" t="s">
        <v>418</v>
      </c>
      <c r="H114" s="56" t="s">
        <v>139</v>
      </c>
      <c r="I114" s="56" t="s">
        <v>140</v>
      </c>
      <c r="J114" s="56" t="s">
        <v>141</v>
      </c>
      <c r="K114" s="67" t="s">
        <v>156</v>
      </c>
      <c r="L114" s="59">
        <v>202401</v>
      </c>
      <c r="M114" s="59">
        <v>202402</v>
      </c>
      <c r="N114" s="59">
        <v>202403</v>
      </c>
      <c r="O114" s="59">
        <v>202404</v>
      </c>
      <c r="P114" s="59">
        <v>202405</v>
      </c>
      <c r="Q114" s="59">
        <v>202406</v>
      </c>
      <c r="R114" s="59">
        <v>202407</v>
      </c>
      <c r="S114" s="59">
        <v>202408</v>
      </c>
      <c r="T114" s="59">
        <v>202409</v>
      </c>
      <c r="U114" s="59">
        <v>202410</v>
      </c>
      <c r="V114" s="59">
        <v>202411</v>
      </c>
      <c r="W114" s="148">
        <v>202412</v>
      </c>
      <c r="X114" s="59">
        <v>202501</v>
      </c>
      <c r="Y114" s="59">
        <v>202502</v>
      </c>
      <c r="Z114" s="59">
        <v>202503</v>
      </c>
      <c r="AA114" s="59">
        <v>202504</v>
      </c>
      <c r="AB114" s="59">
        <v>202505</v>
      </c>
      <c r="AC114" s="59">
        <v>202506</v>
      </c>
      <c r="AD114" s="59">
        <v>202507</v>
      </c>
      <c r="AE114" s="59">
        <v>202508</v>
      </c>
      <c r="AF114" s="59">
        <v>202509</v>
      </c>
      <c r="AG114" s="59">
        <v>202510</v>
      </c>
      <c r="AH114" s="59">
        <v>202511</v>
      </c>
      <c r="AI114" s="59">
        <v>202512</v>
      </c>
      <c r="AJ114" s="95">
        <v>202601</v>
      </c>
      <c r="AK114" s="95">
        <v>202602</v>
      </c>
      <c r="AL114" s="95">
        <v>202603</v>
      </c>
      <c r="AM114" s="95">
        <v>202604</v>
      </c>
      <c r="AN114" s="95">
        <v>202605</v>
      </c>
      <c r="AO114" s="95">
        <v>202606</v>
      </c>
      <c r="AP114" s="95">
        <v>202607</v>
      </c>
      <c r="AQ114" s="95">
        <v>202608</v>
      </c>
      <c r="AR114" s="95">
        <v>202609</v>
      </c>
      <c r="AS114" s="95">
        <v>202610</v>
      </c>
      <c r="AT114" s="95">
        <v>202611</v>
      </c>
      <c r="AU114" s="95">
        <v>202612</v>
      </c>
      <c r="AV114" s="95">
        <v>202701</v>
      </c>
      <c r="AW114" s="95">
        <v>202702</v>
      </c>
      <c r="AX114" s="95">
        <v>202703</v>
      </c>
      <c r="AY114" s="95">
        <v>202704</v>
      </c>
      <c r="AZ114" s="95">
        <v>202705</v>
      </c>
      <c r="BA114" s="95">
        <v>202706</v>
      </c>
      <c r="BB114" s="95">
        <v>202707</v>
      </c>
      <c r="BC114" s="95">
        <v>202708</v>
      </c>
      <c r="BD114" s="95">
        <v>202709</v>
      </c>
      <c r="BE114" s="95">
        <v>202710</v>
      </c>
      <c r="BF114" s="95">
        <v>202711</v>
      </c>
      <c r="BG114" s="95">
        <v>202712</v>
      </c>
      <c r="BH114" s="95">
        <v>202801</v>
      </c>
      <c r="BI114" s="95">
        <v>202802</v>
      </c>
      <c r="BJ114" s="95">
        <v>202803</v>
      </c>
      <c r="BK114" s="95">
        <v>202804</v>
      </c>
      <c r="BL114" s="95">
        <v>202805</v>
      </c>
      <c r="BM114" s="95">
        <v>202806</v>
      </c>
      <c r="BN114" s="95">
        <v>202807</v>
      </c>
      <c r="BO114" s="95">
        <v>202808</v>
      </c>
      <c r="BP114" s="95">
        <v>202809</v>
      </c>
      <c r="BQ114" s="95">
        <v>202810</v>
      </c>
      <c r="BR114" s="95">
        <v>202811</v>
      </c>
      <c r="BS114" s="95">
        <v>202812</v>
      </c>
    </row>
    <row r="115" spans="1:72" x14ac:dyDescent="0.35">
      <c r="A115" s="15" t="str">
        <f t="shared" ref="A115:J115" si="6">A16</f>
        <v>Standard Close</v>
      </c>
      <c r="B115" s="15" t="str">
        <f t="shared" si="6"/>
        <v>A2738051</v>
      </c>
      <c r="C115" s="15" t="str">
        <f t="shared" si="6"/>
        <v>Base Rates</v>
      </c>
      <c r="D115" s="15" t="str">
        <f t="shared" si="6"/>
        <v/>
      </c>
      <c r="E115" s="50">
        <f t="shared" si="6"/>
        <v>34332</v>
      </c>
      <c r="F115" s="15" t="str">
        <f t="shared" si="6"/>
        <v>CRR-15996</v>
      </c>
      <c r="G115" s="15" t="str">
        <f t="shared" si="6"/>
        <v>open</v>
      </c>
      <c r="H115" s="15" t="str">
        <f t="shared" si="6"/>
        <v>Electric Other Production Plant</v>
      </c>
      <c r="I115" s="15" t="str">
        <f t="shared" si="6"/>
        <v>Bayside Station</v>
      </c>
      <c r="J115" s="15" t="str">
        <f t="shared" si="6"/>
        <v>BAYSIDE POWER UNIT 2 CT (ABCD)</v>
      </c>
      <c r="K115" s="145">
        <v>0</v>
      </c>
      <c r="L115" s="16">
        <f t="shared" ref="L115:AI115" si="7">K115+L16</f>
        <v>0</v>
      </c>
      <c r="M115" s="16">
        <f t="shared" si="7"/>
        <v>0</v>
      </c>
      <c r="N115" s="16">
        <f t="shared" si="7"/>
        <v>0</v>
      </c>
      <c r="O115" s="16">
        <f t="shared" si="7"/>
        <v>0</v>
      </c>
      <c r="P115" s="16">
        <f t="shared" si="7"/>
        <v>8290261.1000000006</v>
      </c>
      <c r="Q115" s="16">
        <f t="shared" si="7"/>
        <v>8844600.1000000015</v>
      </c>
      <c r="R115" s="16">
        <f t="shared" si="7"/>
        <v>9010902.1000000015</v>
      </c>
      <c r="S115" s="16">
        <f t="shared" si="7"/>
        <v>9010902.1000000015</v>
      </c>
      <c r="T115" s="16">
        <f t="shared" si="7"/>
        <v>9010902.1000000015</v>
      </c>
      <c r="U115" s="16">
        <f t="shared" si="7"/>
        <v>9010902.1000000015</v>
      </c>
      <c r="V115" s="16">
        <f t="shared" si="7"/>
        <v>9010902.1000000015</v>
      </c>
      <c r="W115" s="16">
        <f t="shared" si="7"/>
        <v>9010902.1000000015</v>
      </c>
      <c r="X115" s="16">
        <f t="shared" si="7"/>
        <v>9010902.1000000015</v>
      </c>
      <c r="Y115" s="16">
        <f t="shared" si="7"/>
        <v>9010902.1000000015</v>
      </c>
      <c r="Z115" s="16">
        <f t="shared" si="7"/>
        <v>9010902.1000000015</v>
      </c>
      <c r="AA115" s="16">
        <f t="shared" si="7"/>
        <v>9010902.1000000015</v>
      </c>
      <c r="AB115" s="16">
        <f t="shared" si="7"/>
        <v>9010902.1000000015</v>
      </c>
      <c r="AC115" s="16">
        <f t="shared" si="7"/>
        <v>9010902.1000000015</v>
      </c>
      <c r="AD115" s="16">
        <f t="shared" si="7"/>
        <v>9010902.1000000015</v>
      </c>
      <c r="AE115" s="16">
        <f t="shared" si="7"/>
        <v>9010902.1000000015</v>
      </c>
      <c r="AF115" s="16">
        <f t="shared" si="7"/>
        <v>9010902.1000000015</v>
      </c>
      <c r="AG115" s="16">
        <f t="shared" si="7"/>
        <v>9010902.1000000015</v>
      </c>
      <c r="AH115" s="16">
        <f t="shared" si="7"/>
        <v>9010902.1000000015</v>
      </c>
      <c r="AI115" s="16">
        <f t="shared" si="7"/>
        <v>9010902.1000000015</v>
      </c>
      <c r="AJ115" s="16">
        <f t="shared" ref="AJ115:BT115" si="8">AI115+AJ16</f>
        <v>9010902.1000000015</v>
      </c>
      <c r="AK115" s="16">
        <f t="shared" si="8"/>
        <v>9010902.1000000015</v>
      </c>
      <c r="AL115" s="16">
        <f t="shared" si="8"/>
        <v>9010902.1000000015</v>
      </c>
      <c r="AM115" s="16">
        <f t="shared" si="8"/>
        <v>9010902.1000000015</v>
      </c>
      <c r="AN115" s="16">
        <f t="shared" si="8"/>
        <v>9010902.1000000015</v>
      </c>
      <c r="AO115" s="16">
        <f t="shared" si="8"/>
        <v>9010902.1000000015</v>
      </c>
      <c r="AP115" s="16">
        <f t="shared" si="8"/>
        <v>9010902.1000000015</v>
      </c>
      <c r="AQ115" s="16">
        <f t="shared" si="8"/>
        <v>9010902.1000000015</v>
      </c>
      <c r="AR115" s="16">
        <f t="shared" si="8"/>
        <v>9010902.1000000015</v>
      </c>
      <c r="AS115" s="16">
        <f t="shared" si="8"/>
        <v>9010902.1000000015</v>
      </c>
      <c r="AT115" s="16">
        <f t="shared" si="8"/>
        <v>9010902.1000000015</v>
      </c>
      <c r="AU115" s="16">
        <f t="shared" si="8"/>
        <v>9010902.1000000015</v>
      </c>
      <c r="AV115" s="16">
        <f t="shared" si="8"/>
        <v>9010902.1000000015</v>
      </c>
      <c r="AW115" s="16">
        <f t="shared" si="8"/>
        <v>9010902.1000000015</v>
      </c>
      <c r="AX115" s="16">
        <f t="shared" si="8"/>
        <v>9010902.1000000015</v>
      </c>
      <c r="AY115" s="16">
        <f t="shared" si="8"/>
        <v>9010902.1000000015</v>
      </c>
      <c r="AZ115" s="16">
        <f t="shared" si="8"/>
        <v>9010902.1000000015</v>
      </c>
      <c r="BA115" s="16">
        <f t="shared" si="8"/>
        <v>9010902.1000000015</v>
      </c>
      <c r="BB115" s="16">
        <f t="shared" si="8"/>
        <v>9010902.1000000015</v>
      </c>
      <c r="BC115" s="16">
        <f t="shared" si="8"/>
        <v>9010902.1000000015</v>
      </c>
      <c r="BD115" s="16">
        <f t="shared" si="8"/>
        <v>9010902.1000000015</v>
      </c>
      <c r="BE115" s="16">
        <f t="shared" si="8"/>
        <v>9010902.1000000015</v>
      </c>
      <c r="BF115" s="16">
        <f t="shared" si="8"/>
        <v>9010902.1000000015</v>
      </c>
      <c r="BG115" s="16">
        <f t="shared" si="8"/>
        <v>9010902.1000000015</v>
      </c>
      <c r="BH115" s="16">
        <f t="shared" si="8"/>
        <v>9010902.1000000015</v>
      </c>
      <c r="BI115" s="16">
        <f t="shared" si="8"/>
        <v>9010902.1000000015</v>
      </c>
      <c r="BJ115" s="16">
        <f t="shared" si="8"/>
        <v>9010902.1000000015</v>
      </c>
      <c r="BK115" s="16">
        <f t="shared" si="8"/>
        <v>9010902.1000000015</v>
      </c>
      <c r="BL115" s="16">
        <f t="shared" si="8"/>
        <v>9010902.1000000015</v>
      </c>
      <c r="BM115" s="16">
        <f t="shared" si="8"/>
        <v>9010902.1000000015</v>
      </c>
      <c r="BN115" s="16">
        <f t="shared" si="8"/>
        <v>9010902.1000000015</v>
      </c>
      <c r="BO115" s="16">
        <f t="shared" si="8"/>
        <v>9010902.1000000015</v>
      </c>
      <c r="BP115" s="16">
        <f t="shared" si="8"/>
        <v>9010902.1000000015</v>
      </c>
      <c r="BQ115" s="16">
        <f t="shared" si="8"/>
        <v>9010902.1000000015</v>
      </c>
      <c r="BR115" s="16">
        <f t="shared" si="8"/>
        <v>9010902.1000000015</v>
      </c>
      <c r="BS115" s="16">
        <f t="shared" si="8"/>
        <v>9010902.1000000015</v>
      </c>
      <c r="BT115" s="16">
        <f t="shared" si="8"/>
        <v>9010902.1000000015</v>
      </c>
    </row>
    <row r="116" spans="1:72" x14ac:dyDescent="0.35">
      <c r="A116" s="15" t="str">
        <f t="shared" ref="A116:J116" si="9">A17</f>
        <v>Standard Close</v>
      </c>
      <c r="B116" s="15" t="str">
        <f t="shared" si="9"/>
        <v>A2738052</v>
      </c>
      <c r="C116" s="15" t="str">
        <f t="shared" si="9"/>
        <v>Base Rates</v>
      </c>
      <c r="D116" s="15" t="str">
        <f t="shared" si="9"/>
        <v/>
      </c>
      <c r="E116" s="50">
        <f t="shared" si="9"/>
        <v>34332</v>
      </c>
      <c r="F116" s="15" t="str">
        <f t="shared" si="9"/>
        <v>CRR-15996</v>
      </c>
      <c r="G116" s="15" t="str">
        <f t="shared" si="9"/>
        <v>open</v>
      </c>
      <c r="H116" s="15" t="str">
        <f t="shared" si="9"/>
        <v>Electric Other Production Plant</v>
      </c>
      <c r="I116" s="15" t="str">
        <f t="shared" si="9"/>
        <v>Bayside Station</v>
      </c>
      <c r="J116" s="15" t="str">
        <f t="shared" si="9"/>
        <v>BAYSIDE POWER UNIT 2 CT (ABCD)</v>
      </c>
      <c r="K116" s="145">
        <v>0</v>
      </c>
      <c r="L116" s="16">
        <f t="shared" ref="L116:AI116" si="10">K116+L17</f>
        <v>0</v>
      </c>
      <c r="M116" s="16">
        <f t="shared" si="10"/>
        <v>0</v>
      </c>
      <c r="N116" s="16">
        <f t="shared" si="10"/>
        <v>0</v>
      </c>
      <c r="O116" s="16">
        <f t="shared" si="10"/>
        <v>0</v>
      </c>
      <c r="P116" s="16">
        <f t="shared" si="10"/>
        <v>8288543.6099999994</v>
      </c>
      <c r="Q116" s="16">
        <f t="shared" si="10"/>
        <v>8842882.6099999994</v>
      </c>
      <c r="R116" s="16">
        <f t="shared" si="10"/>
        <v>9009184.6099999994</v>
      </c>
      <c r="S116" s="16">
        <f t="shared" si="10"/>
        <v>9009184.6099999994</v>
      </c>
      <c r="T116" s="16">
        <f t="shared" si="10"/>
        <v>9009184.6099999994</v>
      </c>
      <c r="U116" s="16">
        <f t="shared" si="10"/>
        <v>9009184.6099999994</v>
      </c>
      <c r="V116" s="16">
        <f t="shared" si="10"/>
        <v>9009184.6099999994</v>
      </c>
      <c r="W116" s="16">
        <f t="shared" si="10"/>
        <v>9009184.6099999994</v>
      </c>
      <c r="X116" s="16">
        <f t="shared" si="10"/>
        <v>9009184.6099999994</v>
      </c>
      <c r="Y116" s="16">
        <f t="shared" si="10"/>
        <v>9009184.6099999994</v>
      </c>
      <c r="Z116" s="16">
        <f t="shared" si="10"/>
        <v>9009184.6099999994</v>
      </c>
      <c r="AA116" s="16">
        <f t="shared" si="10"/>
        <v>9009184.6099999994</v>
      </c>
      <c r="AB116" s="16">
        <f t="shared" si="10"/>
        <v>9009184.6099999994</v>
      </c>
      <c r="AC116" s="16">
        <f t="shared" si="10"/>
        <v>9009184.6099999994</v>
      </c>
      <c r="AD116" s="16">
        <f t="shared" si="10"/>
        <v>9009184.6099999994</v>
      </c>
      <c r="AE116" s="16">
        <f t="shared" si="10"/>
        <v>9009184.6099999994</v>
      </c>
      <c r="AF116" s="16">
        <f t="shared" si="10"/>
        <v>9009184.6099999994</v>
      </c>
      <c r="AG116" s="16">
        <f t="shared" si="10"/>
        <v>9009184.6099999994</v>
      </c>
      <c r="AH116" s="16">
        <f t="shared" si="10"/>
        <v>9009184.6099999994</v>
      </c>
      <c r="AI116" s="16">
        <f t="shared" si="10"/>
        <v>9009184.6099999994</v>
      </c>
      <c r="AJ116" s="16">
        <f t="shared" ref="AJ116:BT116" si="11">AI116+AJ17</f>
        <v>9009184.6099999994</v>
      </c>
      <c r="AK116" s="16">
        <f t="shared" si="11"/>
        <v>9009184.6099999994</v>
      </c>
      <c r="AL116" s="16">
        <f t="shared" si="11"/>
        <v>9009184.6099999994</v>
      </c>
      <c r="AM116" s="16">
        <f t="shared" si="11"/>
        <v>9009184.6099999994</v>
      </c>
      <c r="AN116" s="16">
        <f t="shared" si="11"/>
        <v>9009184.6099999994</v>
      </c>
      <c r="AO116" s="16">
        <f t="shared" si="11"/>
        <v>9009184.6099999994</v>
      </c>
      <c r="AP116" s="16">
        <f t="shared" si="11"/>
        <v>9009184.6099999994</v>
      </c>
      <c r="AQ116" s="16">
        <f t="shared" si="11"/>
        <v>9009184.6099999994</v>
      </c>
      <c r="AR116" s="16">
        <f t="shared" si="11"/>
        <v>9009184.6099999994</v>
      </c>
      <c r="AS116" s="16">
        <f t="shared" si="11"/>
        <v>9009184.6099999994</v>
      </c>
      <c r="AT116" s="16">
        <f t="shared" si="11"/>
        <v>9009184.6099999994</v>
      </c>
      <c r="AU116" s="16">
        <f t="shared" si="11"/>
        <v>9009184.6099999994</v>
      </c>
      <c r="AV116" s="16">
        <f t="shared" si="11"/>
        <v>9009184.6099999994</v>
      </c>
      <c r="AW116" s="16">
        <f t="shared" si="11"/>
        <v>9009184.6099999994</v>
      </c>
      <c r="AX116" s="16">
        <f t="shared" si="11"/>
        <v>9009184.6099999994</v>
      </c>
      <c r="AY116" s="16">
        <f t="shared" si="11"/>
        <v>9009184.6099999994</v>
      </c>
      <c r="AZ116" s="16">
        <f t="shared" si="11"/>
        <v>9009184.6099999994</v>
      </c>
      <c r="BA116" s="16">
        <f t="shared" si="11"/>
        <v>9009184.6099999994</v>
      </c>
      <c r="BB116" s="16">
        <f t="shared" si="11"/>
        <v>9009184.6099999994</v>
      </c>
      <c r="BC116" s="16">
        <f t="shared" si="11"/>
        <v>9009184.6099999994</v>
      </c>
      <c r="BD116" s="16">
        <f t="shared" si="11"/>
        <v>9009184.6099999994</v>
      </c>
      <c r="BE116" s="16">
        <f t="shared" si="11"/>
        <v>9009184.6099999994</v>
      </c>
      <c r="BF116" s="16">
        <f t="shared" si="11"/>
        <v>9009184.6099999994</v>
      </c>
      <c r="BG116" s="16">
        <f t="shared" si="11"/>
        <v>9009184.6099999994</v>
      </c>
      <c r="BH116" s="16">
        <f t="shared" si="11"/>
        <v>9009184.6099999994</v>
      </c>
      <c r="BI116" s="16">
        <f t="shared" si="11"/>
        <v>9009184.6099999994</v>
      </c>
      <c r="BJ116" s="16">
        <f t="shared" si="11"/>
        <v>9009184.6099999994</v>
      </c>
      <c r="BK116" s="16">
        <f t="shared" si="11"/>
        <v>9009184.6099999994</v>
      </c>
      <c r="BL116" s="16">
        <f t="shared" si="11"/>
        <v>9009184.6099999994</v>
      </c>
      <c r="BM116" s="16">
        <f t="shared" si="11"/>
        <v>9009184.6099999994</v>
      </c>
      <c r="BN116" s="16">
        <f t="shared" si="11"/>
        <v>9009184.6099999994</v>
      </c>
      <c r="BO116" s="16">
        <f t="shared" si="11"/>
        <v>9009184.6099999994</v>
      </c>
      <c r="BP116" s="16">
        <f t="shared" si="11"/>
        <v>9009184.6099999994</v>
      </c>
      <c r="BQ116" s="16">
        <f t="shared" si="11"/>
        <v>9009184.6099999994</v>
      </c>
      <c r="BR116" s="16">
        <f t="shared" si="11"/>
        <v>9009184.6099999994</v>
      </c>
      <c r="BS116" s="16">
        <f t="shared" si="11"/>
        <v>9009184.6099999994</v>
      </c>
      <c r="BT116" s="16">
        <f t="shared" si="11"/>
        <v>9009184.6099999994</v>
      </c>
    </row>
    <row r="117" spans="1:72" x14ac:dyDescent="0.35">
      <c r="A117" s="15" t="str">
        <f t="shared" ref="A117:J117" si="12">A18</f>
        <v>Standard Close</v>
      </c>
      <c r="B117" s="15" t="str">
        <f t="shared" si="12"/>
        <v>A2738053</v>
      </c>
      <c r="C117" s="15" t="str">
        <f t="shared" si="12"/>
        <v>Base Rates</v>
      </c>
      <c r="D117" s="15" t="str">
        <f t="shared" si="12"/>
        <v/>
      </c>
      <c r="E117" s="50">
        <f t="shared" si="12"/>
        <v>34332</v>
      </c>
      <c r="F117" s="15" t="str">
        <f t="shared" si="12"/>
        <v>CRR-15996</v>
      </c>
      <c r="G117" s="15" t="str">
        <f t="shared" si="12"/>
        <v>open</v>
      </c>
      <c r="H117" s="15" t="str">
        <f t="shared" si="12"/>
        <v>Electric Other Production Plant</v>
      </c>
      <c r="I117" s="15" t="str">
        <f t="shared" si="12"/>
        <v>Bayside Station</v>
      </c>
      <c r="J117" s="15" t="str">
        <f t="shared" si="12"/>
        <v>BAYSIDE POWER UNIT 2 CT (ABCD)</v>
      </c>
      <c r="K117" s="145">
        <v>0</v>
      </c>
      <c r="L117" s="16">
        <f t="shared" ref="L117:AI117" si="13">K117+L18</f>
        <v>0</v>
      </c>
      <c r="M117" s="16">
        <f t="shared" si="13"/>
        <v>0</v>
      </c>
      <c r="N117" s="16">
        <f t="shared" si="13"/>
        <v>0</v>
      </c>
      <c r="O117" s="16">
        <f t="shared" si="13"/>
        <v>0</v>
      </c>
      <c r="P117" s="16">
        <f t="shared" si="13"/>
        <v>8288543.6099999994</v>
      </c>
      <c r="Q117" s="16">
        <f t="shared" si="13"/>
        <v>8842882.6099999994</v>
      </c>
      <c r="R117" s="16">
        <f t="shared" si="13"/>
        <v>9009184.6099999994</v>
      </c>
      <c r="S117" s="16">
        <f t="shared" si="13"/>
        <v>9009184.6099999994</v>
      </c>
      <c r="T117" s="16">
        <f t="shared" si="13"/>
        <v>9009184.6099999994</v>
      </c>
      <c r="U117" s="16">
        <f t="shared" si="13"/>
        <v>9009184.6099999994</v>
      </c>
      <c r="V117" s="16">
        <f t="shared" si="13"/>
        <v>9009184.6099999994</v>
      </c>
      <c r="W117" s="16">
        <f t="shared" si="13"/>
        <v>9009184.6099999994</v>
      </c>
      <c r="X117" s="16">
        <f t="shared" si="13"/>
        <v>9009184.6099999994</v>
      </c>
      <c r="Y117" s="16">
        <f t="shared" si="13"/>
        <v>9009184.6099999994</v>
      </c>
      <c r="Z117" s="16">
        <f t="shared" si="13"/>
        <v>9009184.6099999994</v>
      </c>
      <c r="AA117" s="16">
        <f t="shared" si="13"/>
        <v>9009184.6099999994</v>
      </c>
      <c r="AB117" s="16">
        <f t="shared" si="13"/>
        <v>9009184.6099999994</v>
      </c>
      <c r="AC117" s="16">
        <f t="shared" si="13"/>
        <v>9009184.6099999994</v>
      </c>
      <c r="AD117" s="16">
        <f t="shared" si="13"/>
        <v>9009184.6099999994</v>
      </c>
      <c r="AE117" s="16">
        <f t="shared" si="13"/>
        <v>9009184.6099999994</v>
      </c>
      <c r="AF117" s="16">
        <f t="shared" si="13"/>
        <v>9009184.6099999994</v>
      </c>
      <c r="AG117" s="16">
        <f t="shared" si="13"/>
        <v>9009184.6099999994</v>
      </c>
      <c r="AH117" s="16">
        <f t="shared" si="13"/>
        <v>9009184.6099999994</v>
      </c>
      <c r="AI117" s="16">
        <f t="shared" si="13"/>
        <v>9009184.6099999994</v>
      </c>
      <c r="AJ117" s="16">
        <f t="shared" ref="AJ117:BT117" si="14">AI117+AJ18</f>
        <v>9009184.6099999994</v>
      </c>
      <c r="AK117" s="16">
        <f t="shared" si="14"/>
        <v>9009184.6099999994</v>
      </c>
      <c r="AL117" s="16">
        <f t="shared" si="14"/>
        <v>9009184.6099999994</v>
      </c>
      <c r="AM117" s="16">
        <f t="shared" si="14"/>
        <v>9009184.6099999994</v>
      </c>
      <c r="AN117" s="16">
        <f t="shared" si="14"/>
        <v>9009184.6099999994</v>
      </c>
      <c r="AO117" s="16">
        <f t="shared" si="14"/>
        <v>9009184.6099999994</v>
      </c>
      <c r="AP117" s="16">
        <f t="shared" si="14"/>
        <v>9009184.6099999994</v>
      </c>
      <c r="AQ117" s="16">
        <f t="shared" si="14"/>
        <v>9009184.6099999994</v>
      </c>
      <c r="AR117" s="16">
        <f t="shared" si="14"/>
        <v>9009184.6099999994</v>
      </c>
      <c r="AS117" s="16">
        <f t="shared" si="14"/>
        <v>9009184.6099999994</v>
      </c>
      <c r="AT117" s="16">
        <f t="shared" si="14"/>
        <v>9009184.6099999994</v>
      </c>
      <c r="AU117" s="16">
        <f t="shared" si="14"/>
        <v>9009184.6099999994</v>
      </c>
      <c r="AV117" s="16">
        <f t="shared" si="14"/>
        <v>9009184.6099999994</v>
      </c>
      <c r="AW117" s="16">
        <f t="shared" si="14"/>
        <v>9009184.6099999994</v>
      </c>
      <c r="AX117" s="16">
        <f t="shared" si="14"/>
        <v>9009184.6099999994</v>
      </c>
      <c r="AY117" s="16">
        <f t="shared" si="14"/>
        <v>9009184.6099999994</v>
      </c>
      <c r="AZ117" s="16">
        <f t="shared" si="14"/>
        <v>9009184.6099999994</v>
      </c>
      <c r="BA117" s="16">
        <f t="shared" si="14"/>
        <v>9009184.6099999994</v>
      </c>
      <c r="BB117" s="16">
        <f t="shared" si="14"/>
        <v>9009184.6099999994</v>
      </c>
      <c r="BC117" s="16">
        <f t="shared" si="14"/>
        <v>9009184.6099999994</v>
      </c>
      <c r="BD117" s="16">
        <f t="shared" si="14"/>
        <v>9009184.6099999994</v>
      </c>
      <c r="BE117" s="16">
        <f t="shared" si="14"/>
        <v>9009184.6099999994</v>
      </c>
      <c r="BF117" s="16">
        <f t="shared" si="14"/>
        <v>9009184.6099999994</v>
      </c>
      <c r="BG117" s="16">
        <f t="shared" si="14"/>
        <v>9009184.6099999994</v>
      </c>
      <c r="BH117" s="16">
        <f t="shared" si="14"/>
        <v>9009184.6099999994</v>
      </c>
      <c r="BI117" s="16">
        <f t="shared" si="14"/>
        <v>9009184.6099999994</v>
      </c>
      <c r="BJ117" s="16">
        <f t="shared" si="14"/>
        <v>9009184.6099999994</v>
      </c>
      <c r="BK117" s="16">
        <f t="shared" si="14"/>
        <v>9009184.6099999994</v>
      </c>
      <c r="BL117" s="16">
        <f t="shared" si="14"/>
        <v>9009184.6099999994</v>
      </c>
      <c r="BM117" s="16">
        <f t="shared" si="14"/>
        <v>9009184.6099999994</v>
      </c>
      <c r="BN117" s="16">
        <f t="shared" si="14"/>
        <v>9009184.6099999994</v>
      </c>
      <c r="BO117" s="16">
        <f t="shared" si="14"/>
        <v>9009184.6099999994</v>
      </c>
      <c r="BP117" s="16">
        <f t="shared" si="14"/>
        <v>9009184.6099999994</v>
      </c>
      <c r="BQ117" s="16">
        <f t="shared" si="14"/>
        <v>9009184.6099999994</v>
      </c>
      <c r="BR117" s="16">
        <f t="shared" si="14"/>
        <v>9009184.6099999994</v>
      </c>
      <c r="BS117" s="16">
        <f t="shared" si="14"/>
        <v>9009184.6099999994</v>
      </c>
      <c r="BT117" s="16">
        <f t="shared" si="14"/>
        <v>9009184.6099999994</v>
      </c>
    </row>
    <row r="118" spans="1:72" x14ac:dyDescent="0.35">
      <c r="A118" s="15" t="str">
        <f t="shared" ref="A118:J118" si="15">A19</f>
        <v>Standard Close</v>
      </c>
      <c r="B118" s="15" t="str">
        <f t="shared" si="15"/>
        <v>A2738054</v>
      </c>
      <c r="C118" s="15" t="str">
        <f t="shared" si="15"/>
        <v>Base Rates</v>
      </c>
      <c r="D118" s="15" t="str">
        <f t="shared" si="15"/>
        <v/>
      </c>
      <c r="E118" s="50">
        <f t="shared" si="15"/>
        <v>34332</v>
      </c>
      <c r="F118" s="15" t="str">
        <f t="shared" si="15"/>
        <v>CRR-15996</v>
      </c>
      <c r="G118" s="15" t="str">
        <f t="shared" si="15"/>
        <v>open</v>
      </c>
      <c r="H118" s="15" t="str">
        <f t="shared" si="15"/>
        <v>Electric Other Production Plant</v>
      </c>
      <c r="I118" s="15" t="str">
        <f t="shared" si="15"/>
        <v>Bayside Station</v>
      </c>
      <c r="J118" s="15" t="str">
        <f t="shared" si="15"/>
        <v>BAYSIDE POWER UNIT 2 CT (ABCD)</v>
      </c>
      <c r="K118" s="145">
        <v>0</v>
      </c>
      <c r="L118" s="16">
        <f t="shared" ref="L118:AI118" si="16">K118+L19</f>
        <v>0</v>
      </c>
      <c r="M118" s="16">
        <f t="shared" si="16"/>
        <v>0</v>
      </c>
      <c r="N118" s="16">
        <f t="shared" si="16"/>
        <v>0</v>
      </c>
      <c r="O118" s="16">
        <f t="shared" si="16"/>
        <v>0</v>
      </c>
      <c r="P118" s="16">
        <f t="shared" si="16"/>
        <v>8797901.3900000006</v>
      </c>
      <c r="Q118" s="16">
        <f t="shared" si="16"/>
        <v>9352240.3900000006</v>
      </c>
      <c r="R118" s="16">
        <f t="shared" si="16"/>
        <v>9518542.3900000006</v>
      </c>
      <c r="S118" s="16">
        <f t="shared" si="16"/>
        <v>9518542.3900000006</v>
      </c>
      <c r="T118" s="16">
        <f t="shared" si="16"/>
        <v>9518542.3900000006</v>
      </c>
      <c r="U118" s="16">
        <f t="shared" si="16"/>
        <v>9518542.3900000006</v>
      </c>
      <c r="V118" s="16">
        <f t="shared" si="16"/>
        <v>9518542.3900000006</v>
      </c>
      <c r="W118" s="16">
        <f t="shared" si="16"/>
        <v>9518542.3900000006</v>
      </c>
      <c r="X118" s="16">
        <f t="shared" si="16"/>
        <v>9518542.3900000006</v>
      </c>
      <c r="Y118" s="16">
        <f t="shared" si="16"/>
        <v>9518542.3900000006</v>
      </c>
      <c r="Z118" s="16">
        <f t="shared" si="16"/>
        <v>9518542.3900000006</v>
      </c>
      <c r="AA118" s="16">
        <f t="shared" si="16"/>
        <v>9518542.3900000006</v>
      </c>
      <c r="AB118" s="16">
        <f t="shared" si="16"/>
        <v>9518542.3900000006</v>
      </c>
      <c r="AC118" s="16">
        <f t="shared" si="16"/>
        <v>9518542.3900000006</v>
      </c>
      <c r="AD118" s="16">
        <f t="shared" si="16"/>
        <v>9518542.3900000006</v>
      </c>
      <c r="AE118" s="16">
        <f t="shared" si="16"/>
        <v>9518542.3900000006</v>
      </c>
      <c r="AF118" s="16">
        <f t="shared" si="16"/>
        <v>9518542.3900000006</v>
      </c>
      <c r="AG118" s="16">
        <f t="shared" si="16"/>
        <v>9518542.3900000006</v>
      </c>
      <c r="AH118" s="16">
        <f t="shared" si="16"/>
        <v>9518542.3900000006</v>
      </c>
      <c r="AI118" s="16">
        <f t="shared" si="16"/>
        <v>9518542.3900000006</v>
      </c>
      <c r="AJ118" s="16">
        <f t="shared" ref="AJ118:BT118" si="17">AI118+AJ19</f>
        <v>9518542.3900000006</v>
      </c>
      <c r="AK118" s="16">
        <f t="shared" si="17"/>
        <v>9518542.3900000006</v>
      </c>
      <c r="AL118" s="16">
        <f t="shared" si="17"/>
        <v>9518542.3900000006</v>
      </c>
      <c r="AM118" s="16">
        <f t="shared" si="17"/>
        <v>9518542.3900000006</v>
      </c>
      <c r="AN118" s="16">
        <f t="shared" si="17"/>
        <v>9518542.3900000006</v>
      </c>
      <c r="AO118" s="16">
        <f t="shared" si="17"/>
        <v>9518542.3900000006</v>
      </c>
      <c r="AP118" s="16">
        <f t="shared" si="17"/>
        <v>9518542.3900000006</v>
      </c>
      <c r="AQ118" s="16">
        <f t="shared" si="17"/>
        <v>9518542.3900000006</v>
      </c>
      <c r="AR118" s="16">
        <f t="shared" si="17"/>
        <v>9518542.3900000006</v>
      </c>
      <c r="AS118" s="16">
        <f t="shared" si="17"/>
        <v>9518542.3900000006</v>
      </c>
      <c r="AT118" s="16">
        <f t="shared" si="17"/>
        <v>9518542.3900000006</v>
      </c>
      <c r="AU118" s="16">
        <f t="shared" si="17"/>
        <v>9518542.3900000006</v>
      </c>
      <c r="AV118" s="16">
        <f t="shared" si="17"/>
        <v>9518542.3900000006</v>
      </c>
      <c r="AW118" s="16">
        <f t="shared" si="17"/>
        <v>9518542.3900000006</v>
      </c>
      <c r="AX118" s="16">
        <f t="shared" si="17"/>
        <v>9518542.3900000006</v>
      </c>
      <c r="AY118" s="16">
        <f t="shared" si="17"/>
        <v>9518542.3900000006</v>
      </c>
      <c r="AZ118" s="16">
        <f t="shared" si="17"/>
        <v>9518542.3900000006</v>
      </c>
      <c r="BA118" s="16">
        <f t="shared" si="17"/>
        <v>9518542.3900000006</v>
      </c>
      <c r="BB118" s="16">
        <f t="shared" si="17"/>
        <v>9518542.3900000006</v>
      </c>
      <c r="BC118" s="16">
        <f t="shared" si="17"/>
        <v>9518542.3900000006</v>
      </c>
      <c r="BD118" s="16">
        <f t="shared" si="17"/>
        <v>9518542.3900000006</v>
      </c>
      <c r="BE118" s="16">
        <f t="shared" si="17"/>
        <v>9518542.3900000006</v>
      </c>
      <c r="BF118" s="16">
        <f t="shared" si="17"/>
        <v>9518542.3900000006</v>
      </c>
      <c r="BG118" s="16">
        <f t="shared" si="17"/>
        <v>9518542.3900000006</v>
      </c>
      <c r="BH118" s="16">
        <f t="shared" si="17"/>
        <v>9518542.3900000006</v>
      </c>
      <c r="BI118" s="16">
        <f t="shared" si="17"/>
        <v>9518542.3900000006</v>
      </c>
      <c r="BJ118" s="16">
        <f t="shared" si="17"/>
        <v>9518542.3900000006</v>
      </c>
      <c r="BK118" s="16">
        <f t="shared" si="17"/>
        <v>9518542.3900000006</v>
      </c>
      <c r="BL118" s="16">
        <f t="shared" si="17"/>
        <v>9518542.3900000006</v>
      </c>
      <c r="BM118" s="16">
        <f t="shared" si="17"/>
        <v>9518542.3900000006</v>
      </c>
      <c r="BN118" s="16">
        <f t="shared" si="17"/>
        <v>9518542.3900000006</v>
      </c>
      <c r="BO118" s="16">
        <f t="shared" si="17"/>
        <v>9518542.3900000006</v>
      </c>
      <c r="BP118" s="16">
        <f t="shared" si="17"/>
        <v>9518542.3900000006</v>
      </c>
      <c r="BQ118" s="16">
        <f t="shared" si="17"/>
        <v>9518542.3900000006</v>
      </c>
      <c r="BR118" s="16">
        <f t="shared" si="17"/>
        <v>9518542.3900000006</v>
      </c>
      <c r="BS118" s="16">
        <f t="shared" si="17"/>
        <v>9518542.3900000006</v>
      </c>
      <c r="BT118" s="16">
        <f t="shared" si="17"/>
        <v>9518542.3900000006</v>
      </c>
    </row>
    <row r="119" spans="1:72" x14ac:dyDescent="0.35">
      <c r="A119" s="15" t="str">
        <f t="shared" ref="A119:J119" si="18">A20</f>
        <v>Standard Close</v>
      </c>
      <c r="B119" s="15" t="str">
        <f t="shared" si="18"/>
        <v>A2738348</v>
      </c>
      <c r="C119" s="15" t="str">
        <f t="shared" si="18"/>
        <v>Base Rates</v>
      </c>
      <c r="D119" s="15" t="str">
        <f t="shared" si="18"/>
        <v/>
      </c>
      <c r="E119" s="50">
        <f t="shared" si="18"/>
        <v>34331</v>
      </c>
      <c r="F119" s="15" t="str">
        <f t="shared" si="18"/>
        <v>CRR-15996</v>
      </c>
      <c r="G119" s="15" t="str">
        <f t="shared" si="18"/>
        <v>open</v>
      </c>
      <c r="H119" s="15" t="str">
        <f t="shared" si="18"/>
        <v>Electric Other Production Plant</v>
      </c>
      <c r="I119" s="15" t="str">
        <f t="shared" si="18"/>
        <v>Bayside Station</v>
      </c>
      <c r="J119" s="15" t="str">
        <f t="shared" si="18"/>
        <v>BAYSIDE POWER UNIT 1 CT (ABC)</v>
      </c>
      <c r="K119" s="145">
        <v>0</v>
      </c>
      <c r="L119" s="16">
        <f t="shared" ref="L119:AI119" si="19">K119+L20</f>
        <v>0</v>
      </c>
      <c r="M119" s="16">
        <f t="shared" si="19"/>
        <v>0</v>
      </c>
      <c r="N119" s="16">
        <f t="shared" si="19"/>
        <v>0</v>
      </c>
      <c r="O119" s="16">
        <f t="shared" si="19"/>
        <v>0</v>
      </c>
      <c r="P119" s="16">
        <f t="shared" si="19"/>
        <v>5332619.8600000003</v>
      </c>
      <c r="Q119" s="16">
        <f t="shared" si="19"/>
        <v>5332619.8600000003</v>
      </c>
      <c r="R119" s="16">
        <f t="shared" si="19"/>
        <v>5332619.8600000003</v>
      </c>
      <c r="S119" s="16">
        <f t="shared" si="19"/>
        <v>5332619.8600000003</v>
      </c>
      <c r="T119" s="16">
        <f t="shared" si="19"/>
        <v>5332619.8600000003</v>
      </c>
      <c r="U119" s="16">
        <f t="shared" si="19"/>
        <v>5332619.8600000003</v>
      </c>
      <c r="V119" s="16">
        <f t="shared" si="19"/>
        <v>5332619.8600000003</v>
      </c>
      <c r="W119" s="16">
        <f t="shared" si="19"/>
        <v>5332619.8600000003</v>
      </c>
      <c r="X119" s="16">
        <f t="shared" si="19"/>
        <v>5332619.8600000003</v>
      </c>
      <c r="Y119" s="16">
        <f t="shared" si="19"/>
        <v>5332619.8600000003</v>
      </c>
      <c r="Z119" s="16">
        <f t="shared" si="19"/>
        <v>5332619.8600000003</v>
      </c>
      <c r="AA119" s="16">
        <f t="shared" si="19"/>
        <v>5332619.8600000003</v>
      </c>
      <c r="AB119" s="16">
        <f t="shared" si="19"/>
        <v>5332619.8600000003</v>
      </c>
      <c r="AC119" s="16">
        <f t="shared" si="19"/>
        <v>5332619.8600000003</v>
      </c>
      <c r="AD119" s="16">
        <f t="shared" si="19"/>
        <v>5332619.8600000003</v>
      </c>
      <c r="AE119" s="16">
        <f t="shared" si="19"/>
        <v>5332619.8600000003</v>
      </c>
      <c r="AF119" s="16">
        <f t="shared" si="19"/>
        <v>5332619.8600000003</v>
      </c>
      <c r="AG119" s="16">
        <f t="shared" si="19"/>
        <v>5332619.8600000003</v>
      </c>
      <c r="AH119" s="16">
        <f t="shared" si="19"/>
        <v>5332619.8600000003</v>
      </c>
      <c r="AI119" s="16">
        <f t="shared" si="19"/>
        <v>5332619.8600000003</v>
      </c>
      <c r="AJ119" s="16">
        <f t="shared" ref="AJ119:BT119" si="20">AI119+AJ20</f>
        <v>5332619.8600000003</v>
      </c>
      <c r="AK119" s="16">
        <f t="shared" si="20"/>
        <v>5332619.8600000003</v>
      </c>
      <c r="AL119" s="16">
        <f t="shared" si="20"/>
        <v>5332619.8600000003</v>
      </c>
      <c r="AM119" s="16">
        <f t="shared" si="20"/>
        <v>5332619.8600000003</v>
      </c>
      <c r="AN119" s="16">
        <f t="shared" si="20"/>
        <v>5332619.8600000003</v>
      </c>
      <c r="AO119" s="16">
        <f t="shared" si="20"/>
        <v>5332619.8600000003</v>
      </c>
      <c r="AP119" s="16">
        <f t="shared" si="20"/>
        <v>5332619.8600000003</v>
      </c>
      <c r="AQ119" s="16">
        <f t="shared" si="20"/>
        <v>5332619.8600000003</v>
      </c>
      <c r="AR119" s="16">
        <f t="shared" si="20"/>
        <v>5332619.8600000003</v>
      </c>
      <c r="AS119" s="16">
        <f t="shared" si="20"/>
        <v>5332619.8600000003</v>
      </c>
      <c r="AT119" s="16">
        <f t="shared" si="20"/>
        <v>5332619.8600000003</v>
      </c>
      <c r="AU119" s="16">
        <f t="shared" si="20"/>
        <v>5332619.8600000003</v>
      </c>
      <c r="AV119" s="16">
        <f t="shared" si="20"/>
        <v>5332619.8600000003</v>
      </c>
      <c r="AW119" s="16">
        <f t="shared" si="20"/>
        <v>5332619.8600000003</v>
      </c>
      <c r="AX119" s="16">
        <f t="shared" si="20"/>
        <v>5332619.8600000003</v>
      </c>
      <c r="AY119" s="16">
        <f t="shared" si="20"/>
        <v>5332619.8600000003</v>
      </c>
      <c r="AZ119" s="16">
        <f t="shared" si="20"/>
        <v>5332619.8600000003</v>
      </c>
      <c r="BA119" s="16">
        <f t="shared" si="20"/>
        <v>5332619.8600000003</v>
      </c>
      <c r="BB119" s="16">
        <f t="shared" si="20"/>
        <v>5332619.8600000003</v>
      </c>
      <c r="BC119" s="16">
        <f t="shared" si="20"/>
        <v>5332619.8600000003</v>
      </c>
      <c r="BD119" s="16">
        <f t="shared" si="20"/>
        <v>5332619.8600000003</v>
      </c>
      <c r="BE119" s="16">
        <f t="shared" si="20"/>
        <v>5332619.8600000003</v>
      </c>
      <c r="BF119" s="16">
        <f t="shared" si="20"/>
        <v>5332619.8600000003</v>
      </c>
      <c r="BG119" s="16">
        <f t="shared" si="20"/>
        <v>5332619.8600000003</v>
      </c>
      <c r="BH119" s="16">
        <f t="shared" si="20"/>
        <v>5332619.8600000003</v>
      </c>
      <c r="BI119" s="16">
        <f t="shared" si="20"/>
        <v>5332619.8600000003</v>
      </c>
      <c r="BJ119" s="16">
        <f t="shared" si="20"/>
        <v>5332619.8600000003</v>
      </c>
      <c r="BK119" s="16">
        <f t="shared" si="20"/>
        <v>5332619.8600000003</v>
      </c>
      <c r="BL119" s="16">
        <f t="shared" si="20"/>
        <v>5332619.8600000003</v>
      </c>
      <c r="BM119" s="16">
        <f t="shared" si="20"/>
        <v>5332619.8600000003</v>
      </c>
      <c r="BN119" s="16">
        <f t="shared" si="20"/>
        <v>5332619.8600000003</v>
      </c>
      <c r="BO119" s="16">
        <f t="shared" si="20"/>
        <v>5332619.8600000003</v>
      </c>
      <c r="BP119" s="16">
        <f t="shared" si="20"/>
        <v>5332619.8600000003</v>
      </c>
      <c r="BQ119" s="16">
        <f t="shared" si="20"/>
        <v>5332619.8600000003</v>
      </c>
      <c r="BR119" s="16">
        <f t="shared" si="20"/>
        <v>5332619.8600000003</v>
      </c>
      <c r="BS119" s="16">
        <f t="shared" si="20"/>
        <v>5332619.8600000003</v>
      </c>
      <c r="BT119" s="16">
        <f t="shared" si="20"/>
        <v>5332619.8600000003</v>
      </c>
    </row>
    <row r="120" spans="1:72" x14ac:dyDescent="0.35">
      <c r="A120" s="15" t="str">
        <f t="shared" ref="A120:J120" si="21">A21</f>
        <v>Standard Close</v>
      </c>
      <c r="B120" s="15" t="str">
        <f t="shared" si="21"/>
        <v>A2783205</v>
      </c>
      <c r="C120" s="15" t="str">
        <f t="shared" si="21"/>
        <v>Base Rates</v>
      </c>
      <c r="D120" s="15" t="str">
        <f t="shared" si="21"/>
        <v/>
      </c>
      <c r="E120" s="50">
        <f t="shared" si="21"/>
        <v>34331</v>
      </c>
      <c r="F120" s="15" t="str">
        <f t="shared" si="21"/>
        <v>CRR-15996</v>
      </c>
      <c r="G120" s="15" t="str">
        <f t="shared" si="21"/>
        <v>open</v>
      </c>
      <c r="H120" s="15" t="str">
        <f t="shared" si="21"/>
        <v>Electric Other Production Plant</v>
      </c>
      <c r="I120" s="15" t="str">
        <f t="shared" si="21"/>
        <v>Bayside Station</v>
      </c>
      <c r="J120" s="15" t="str">
        <f t="shared" si="21"/>
        <v>BAYSIDE POWER UNIT 1 CT (ABC)</v>
      </c>
      <c r="K120" s="145">
        <v>0</v>
      </c>
      <c r="L120" s="16">
        <f t="shared" ref="L120:AI120" si="22">K120+L21</f>
        <v>0</v>
      </c>
      <c r="M120" s="16">
        <f t="shared" si="22"/>
        <v>0</v>
      </c>
      <c r="N120" s="16">
        <f t="shared" si="22"/>
        <v>0</v>
      </c>
      <c r="O120" s="16">
        <f t="shared" si="22"/>
        <v>0</v>
      </c>
      <c r="P120" s="16">
        <f t="shared" si="22"/>
        <v>0</v>
      </c>
      <c r="Q120" s="16">
        <f t="shared" si="22"/>
        <v>0</v>
      </c>
      <c r="R120" s="16">
        <f t="shared" si="22"/>
        <v>0</v>
      </c>
      <c r="S120" s="16">
        <f t="shared" si="22"/>
        <v>0</v>
      </c>
      <c r="T120" s="16">
        <f t="shared" si="22"/>
        <v>2172525.6999999997</v>
      </c>
      <c r="U120" s="16">
        <f t="shared" si="22"/>
        <v>2172525.6999999997</v>
      </c>
      <c r="V120" s="16">
        <f t="shared" si="22"/>
        <v>2172525.6999999997</v>
      </c>
      <c r="W120" s="16">
        <f t="shared" si="22"/>
        <v>2172525.6999999997</v>
      </c>
      <c r="X120" s="16">
        <f t="shared" si="22"/>
        <v>2172525.6999999997</v>
      </c>
      <c r="Y120" s="16">
        <f t="shared" si="22"/>
        <v>2172525.6999999997</v>
      </c>
      <c r="Z120" s="16">
        <f t="shared" si="22"/>
        <v>2172525.6999999997</v>
      </c>
      <c r="AA120" s="16">
        <f t="shared" si="22"/>
        <v>2172525.6999999997</v>
      </c>
      <c r="AB120" s="16">
        <f t="shared" si="22"/>
        <v>2172525.6999999997</v>
      </c>
      <c r="AC120" s="16">
        <f t="shared" si="22"/>
        <v>2172525.6999999997</v>
      </c>
      <c r="AD120" s="16">
        <f t="shared" si="22"/>
        <v>2172525.6999999997</v>
      </c>
      <c r="AE120" s="16">
        <f t="shared" si="22"/>
        <v>2172525.6999999997</v>
      </c>
      <c r="AF120" s="16">
        <f t="shared" si="22"/>
        <v>2172525.6999999997</v>
      </c>
      <c r="AG120" s="16">
        <f t="shared" si="22"/>
        <v>2172525.6999999997</v>
      </c>
      <c r="AH120" s="16">
        <f t="shared" si="22"/>
        <v>2172525.6999999997</v>
      </c>
      <c r="AI120" s="16">
        <f t="shared" si="22"/>
        <v>2172525.6999999997</v>
      </c>
      <c r="AJ120" s="16">
        <f t="shared" ref="AJ120:BT120" si="23">AI120+AJ21</f>
        <v>2172525.6999999997</v>
      </c>
      <c r="AK120" s="16">
        <f t="shared" si="23"/>
        <v>2172525.6999999997</v>
      </c>
      <c r="AL120" s="16">
        <f t="shared" si="23"/>
        <v>2172525.6999999997</v>
      </c>
      <c r="AM120" s="16">
        <f t="shared" si="23"/>
        <v>2172525.6999999997</v>
      </c>
      <c r="AN120" s="16">
        <f t="shared" si="23"/>
        <v>2172525.6999999997</v>
      </c>
      <c r="AO120" s="16">
        <f t="shared" si="23"/>
        <v>2172525.6999999997</v>
      </c>
      <c r="AP120" s="16">
        <f t="shared" si="23"/>
        <v>2172525.6999999997</v>
      </c>
      <c r="AQ120" s="16">
        <f t="shared" si="23"/>
        <v>2172525.6999999997</v>
      </c>
      <c r="AR120" s="16">
        <f t="shared" si="23"/>
        <v>2172525.6999999997</v>
      </c>
      <c r="AS120" s="16">
        <f t="shared" si="23"/>
        <v>2172525.6999999997</v>
      </c>
      <c r="AT120" s="16">
        <f t="shared" si="23"/>
        <v>2172525.6999999997</v>
      </c>
      <c r="AU120" s="16">
        <f t="shared" si="23"/>
        <v>2172525.6999999997</v>
      </c>
      <c r="AV120" s="16">
        <f t="shared" si="23"/>
        <v>2172525.6999999997</v>
      </c>
      <c r="AW120" s="16">
        <f t="shared" si="23"/>
        <v>2172525.6999999997</v>
      </c>
      <c r="AX120" s="16">
        <f t="shared" si="23"/>
        <v>2172525.6999999997</v>
      </c>
      <c r="AY120" s="16">
        <f t="shared" si="23"/>
        <v>2172525.6999999997</v>
      </c>
      <c r="AZ120" s="16">
        <f t="shared" si="23"/>
        <v>2172525.6999999997</v>
      </c>
      <c r="BA120" s="16">
        <f t="shared" si="23"/>
        <v>2172525.6999999997</v>
      </c>
      <c r="BB120" s="16">
        <f t="shared" si="23"/>
        <v>2172525.6999999997</v>
      </c>
      <c r="BC120" s="16">
        <f t="shared" si="23"/>
        <v>2172525.6999999997</v>
      </c>
      <c r="BD120" s="16">
        <f t="shared" si="23"/>
        <v>2172525.6999999997</v>
      </c>
      <c r="BE120" s="16">
        <f t="shared" si="23"/>
        <v>2172525.6999999997</v>
      </c>
      <c r="BF120" s="16">
        <f t="shared" si="23"/>
        <v>2172525.6999999997</v>
      </c>
      <c r="BG120" s="16">
        <f t="shared" si="23"/>
        <v>2172525.6999999997</v>
      </c>
      <c r="BH120" s="16">
        <f t="shared" si="23"/>
        <v>2172525.6999999997</v>
      </c>
      <c r="BI120" s="16">
        <f t="shared" si="23"/>
        <v>2172525.6999999997</v>
      </c>
      <c r="BJ120" s="16">
        <f t="shared" si="23"/>
        <v>2172525.6999999997</v>
      </c>
      <c r="BK120" s="16">
        <f t="shared" si="23"/>
        <v>2172525.6999999997</v>
      </c>
      <c r="BL120" s="16">
        <f t="shared" si="23"/>
        <v>2172525.6999999997</v>
      </c>
      <c r="BM120" s="16">
        <f t="shared" si="23"/>
        <v>2172525.6999999997</v>
      </c>
      <c r="BN120" s="16">
        <f t="shared" si="23"/>
        <v>2172525.6999999997</v>
      </c>
      <c r="BO120" s="16">
        <f t="shared" si="23"/>
        <v>2172525.6999999997</v>
      </c>
      <c r="BP120" s="16">
        <f t="shared" si="23"/>
        <v>2172525.6999999997</v>
      </c>
      <c r="BQ120" s="16">
        <f t="shared" si="23"/>
        <v>2172525.6999999997</v>
      </c>
      <c r="BR120" s="16">
        <f t="shared" si="23"/>
        <v>2172525.6999999997</v>
      </c>
      <c r="BS120" s="16">
        <f t="shared" si="23"/>
        <v>2172525.6999999997</v>
      </c>
      <c r="BT120" s="16">
        <f t="shared" si="23"/>
        <v>2172525.6999999997</v>
      </c>
    </row>
    <row r="121" spans="1:72" x14ac:dyDescent="0.35">
      <c r="A121" s="15" t="str">
        <f t="shared" ref="A121:J121" si="24">A22</f>
        <v>Standard Close</v>
      </c>
      <c r="B121" s="15" t="str">
        <f t="shared" si="24"/>
        <v>A2802716</v>
      </c>
      <c r="C121" s="15" t="str">
        <f t="shared" si="24"/>
        <v>Base Rates</v>
      </c>
      <c r="D121" s="15" t="str">
        <f t="shared" si="24"/>
        <v/>
      </c>
      <c r="E121" s="50">
        <f t="shared" si="24"/>
        <v>34331</v>
      </c>
      <c r="F121" s="15" t="str">
        <f t="shared" si="24"/>
        <v>CRR-15996</v>
      </c>
      <c r="G121" s="15" t="str">
        <f t="shared" si="24"/>
        <v>open</v>
      </c>
      <c r="H121" s="15" t="str">
        <f t="shared" si="24"/>
        <v>Electric Other Production Plant</v>
      </c>
      <c r="I121" s="15" t="str">
        <f t="shared" si="24"/>
        <v>Bayside Station</v>
      </c>
      <c r="J121" s="15" t="str">
        <f t="shared" si="24"/>
        <v>BAYSIDE POWER UNIT 1 CT (ABC)</v>
      </c>
      <c r="K121" s="145">
        <v>0</v>
      </c>
      <c r="L121" s="16">
        <f t="shared" ref="L121:AI121" si="25">K121+L22</f>
        <v>0</v>
      </c>
      <c r="M121" s="16">
        <f t="shared" si="25"/>
        <v>0</v>
      </c>
      <c r="N121" s="16">
        <f t="shared" si="25"/>
        <v>0</v>
      </c>
      <c r="O121" s="16">
        <f t="shared" si="25"/>
        <v>0</v>
      </c>
      <c r="P121" s="16">
        <f t="shared" si="25"/>
        <v>2788289.61</v>
      </c>
      <c r="Q121" s="16">
        <f t="shared" si="25"/>
        <v>2788289.61</v>
      </c>
      <c r="R121" s="16">
        <f t="shared" si="25"/>
        <v>2788289.61</v>
      </c>
      <c r="S121" s="16">
        <f t="shared" si="25"/>
        <v>2788289.61</v>
      </c>
      <c r="T121" s="16">
        <f t="shared" si="25"/>
        <v>2788289.61</v>
      </c>
      <c r="U121" s="16">
        <f t="shared" si="25"/>
        <v>2788289.61</v>
      </c>
      <c r="V121" s="16">
        <f t="shared" si="25"/>
        <v>2788289.61</v>
      </c>
      <c r="W121" s="16">
        <f t="shared" si="25"/>
        <v>2788289.61</v>
      </c>
      <c r="X121" s="16">
        <f t="shared" si="25"/>
        <v>2788289.61</v>
      </c>
      <c r="Y121" s="16">
        <f t="shared" si="25"/>
        <v>2788289.61</v>
      </c>
      <c r="Z121" s="16">
        <f t="shared" si="25"/>
        <v>2788289.61</v>
      </c>
      <c r="AA121" s="16">
        <f t="shared" si="25"/>
        <v>2788289.61</v>
      </c>
      <c r="AB121" s="16">
        <f t="shared" si="25"/>
        <v>2788289.61</v>
      </c>
      <c r="AC121" s="16">
        <f t="shared" si="25"/>
        <v>2788289.61</v>
      </c>
      <c r="AD121" s="16">
        <f t="shared" si="25"/>
        <v>2788289.61</v>
      </c>
      <c r="AE121" s="16">
        <f t="shared" si="25"/>
        <v>2788289.61</v>
      </c>
      <c r="AF121" s="16">
        <f t="shared" si="25"/>
        <v>2788289.61</v>
      </c>
      <c r="AG121" s="16">
        <f t="shared" si="25"/>
        <v>2788289.61</v>
      </c>
      <c r="AH121" s="16">
        <f t="shared" si="25"/>
        <v>2788289.61</v>
      </c>
      <c r="AI121" s="16">
        <f t="shared" si="25"/>
        <v>2788289.61</v>
      </c>
      <c r="AJ121" s="16">
        <f t="shared" ref="AJ121:BT121" si="26">AI121+AJ22</f>
        <v>2788289.61</v>
      </c>
      <c r="AK121" s="16">
        <f t="shared" si="26"/>
        <v>2788289.61</v>
      </c>
      <c r="AL121" s="16">
        <f t="shared" si="26"/>
        <v>2788289.61</v>
      </c>
      <c r="AM121" s="16">
        <f t="shared" si="26"/>
        <v>2788289.61</v>
      </c>
      <c r="AN121" s="16">
        <f t="shared" si="26"/>
        <v>2788289.61</v>
      </c>
      <c r="AO121" s="16">
        <f t="shared" si="26"/>
        <v>2788289.61</v>
      </c>
      <c r="AP121" s="16">
        <f t="shared" si="26"/>
        <v>2788289.61</v>
      </c>
      <c r="AQ121" s="16">
        <f t="shared" si="26"/>
        <v>2788289.61</v>
      </c>
      <c r="AR121" s="16">
        <f t="shared" si="26"/>
        <v>2788289.61</v>
      </c>
      <c r="AS121" s="16">
        <f t="shared" si="26"/>
        <v>2788289.61</v>
      </c>
      <c r="AT121" s="16">
        <f t="shared" si="26"/>
        <v>2788289.61</v>
      </c>
      <c r="AU121" s="16">
        <f t="shared" si="26"/>
        <v>2788289.61</v>
      </c>
      <c r="AV121" s="16">
        <f t="shared" si="26"/>
        <v>2788289.61</v>
      </c>
      <c r="AW121" s="16">
        <f t="shared" si="26"/>
        <v>2788289.61</v>
      </c>
      <c r="AX121" s="16">
        <f t="shared" si="26"/>
        <v>2788289.61</v>
      </c>
      <c r="AY121" s="16">
        <f t="shared" si="26"/>
        <v>2788289.61</v>
      </c>
      <c r="AZ121" s="16">
        <f t="shared" si="26"/>
        <v>2788289.61</v>
      </c>
      <c r="BA121" s="16">
        <f t="shared" si="26"/>
        <v>2788289.61</v>
      </c>
      <c r="BB121" s="16">
        <f t="shared" si="26"/>
        <v>2788289.61</v>
      </c>
      <c r="BC121" s="16">
        <f t="shared" si="26"/>
        <v>2788289.61</v>
      </c>
      <c r="BD121" s="16">
        <f t="shared" si="26"/>
        <v>2788289.61</v>
      </c>
      <c r="BE121" s="16">
        <f t="shared" si="26"/>
        <v>2788289.61</v>
      </c>
      <c r="BF121" s="16">
        <f t="shared" si="26"/>
        <v>2788289.61</v>
      </c>
      <c r="BG121" s="16">
        <f t="shared" si="26"/>
        <v>2788289.61</v>
      </c>
      <c r="BH121" s="16">
        <f t="shared" si="26"/>
        <v>2788289.61</v>
      </c>
      <c r="BI121" s="16">
        <f t="shared" si="26"/>
        <v>2788289.61</v>
      </c>
      <c r="BJ121" s="16">
        <f t="shared" si="26"/>
        <v>2788289.61</v>
      </c>
      <c r="BK121" s="16">
        <f t="shared" si="26"/>
        <v>2788289.61</v>
      </c>
      <c r="BL121" s="16">
        <f t="shared" si="26"/>
        <v>2788289.61</v>
      </c>
      <c r="BM121" s="16">
        <f t="shared" si="26"/>
        <v>2788289.61</v>
      </c>
      <c r="BN121" s="16">
        <f t="shared" si="26"/>
        <v>2788289.61</v>
      </c>
      <c r="BO121" s="16">
        <f t="shared" si="26"/>
        <v>2788289.61</v>
      </c>
      <c r="BP121" s="16">
        <f t="shared" si="26"/>
        <v>2788289.61</v>
      </c>
      <c r="BQ121" s="16">
        <f t="shared" si="26"/>
        <v>2788289.61</v>
      </c>
      <c r="BR121" s="16">
        <f t="shared" si="26"/>
        <v>2788289.61</v>
      </c>
      <c r="BS121" s="16">
        <f t="shared" si="26"/>
        <v>2788289.61</v>
      </c>
      <c r="BT121" s="16">
        <f t="shared" si="26"/>
        <v>2788289.61</v>
      </c>
    </row>
    <row r="122" spans="1:72" x14ac:dyDescent="0.35">
      <c r="A122" s="15" t="str">
        <f t="shared" ref="A122:J122" si="27">A23</f>
        <v>Standard Close</v>
      </c>
      <c r="B122" s="15" t="str">
        <f t="shared" si="27"/>
        <v>A2811992</v>
      </c>
      <c r="C122" s="15" t="str">
        <f t="shared" si="27"/>
        <v>Base Rates</v>
      </c>
      <c r="D122" s="15" t="str">
        <f t="shared" si="27"/>
        <v/>
      </c>
      <c r="E122" s="50">
        <f t="shared" si="27"/>
        <v>34330</v>
      </c>
      <c r="F122" s="15" t="str">
        <f t="shared" si="27"/>
        <v>CRR-15996</v>
      </c>
      <c r="G122" s="15" t="str">
        <f t="shared" si="27"/>
        <v>open</v>
      </c>
      <c r="H122" s="15" t="str">
        <f t="shared" si="27"/>
        <v>Electric Other Production Plant</v>
      </c>
      <c r="I122" s="15" t="str">
        <f t="shared" si="27"/>
        <v>Bayside Station</v>
      </c>
      <c r="J122" s="15" t="str">
        <f t="shared" si="27"/>
        <v>BAYSIDE POWER UNIT 1 CT (ABC)</v>
      </c>
      <c r="K122" s="145">
        <v>0</v>
      </c>
      <c r="L122" s="16">
        <f t="shared" ref="L122:AI122" si="28">K122+L23</f>
        <v>0</v>
      </c>
      <c r="M122" s="16">
        <f t="shared" si="28"/>
        <v>0</v>
      </c>
      <c r="N122" s="16">
        <f t="shared" si="28"/>
        <v>0</v>
      </c>
      <c r="O122" s="16">
        <f t="shared" si="28"/>
        <v>0</v>
      </c>
      <c r="P122" s="16">
        <f t="shared" si="28"/>
        <v>198.04000000000002</v>
      </c>
      <c r="Q122" s="16">
        <f t="shared" si="28"/>
        <v>198.04000000000002</v>
      </c>
      <c r="R122" s="16">
        <f t="shared" si="28"/>
        <v>198.04000000000002</v>
      </c>
      <c r="S122" s="16">
        <f t="shared" si="28"/>
        <v>198.04000000000002</v>
      </c>
      <c r="T122" s="16">
        <f t="shared" si="28"/>
        <v>198.04000000000002</v>
      </c>
      <c r="U122" s="16">
        <f t="shared" si="28"/>
        <v>198.04000000000002</v>
      </c>
      <c r="V122" s="16">
        <f t="shared" si="28"/>
        <v>198.04000000000002</v>
      </c>
      <c r="W122" s="16">
        <f t="shared" si="28"/>
        <v>198.04000000000002</v>
      </c>
      <c r="X122" s="16">
        <f t="shared" si="28"/>
        <v>198.04000000000002</v>
      </c>
      <c r="Y122" s="16">
        <f t="shared" si="28"/>
        <v>198.04000000000002</v>
      </c>
      <c r="Z122" s="16">
        <f t="shared" si="28"/>
        <v>198.04000000000002</v>
      </c>
      <c r="AA122" s="16">
        <f t="shared" si="28"/>
        <v>198.04000000000002</v>
      </c>
      <c r="AB122" s="16">
        <f t="shared" si="28"/>
        <v>198.04000000000002</v>
      </c>
      <c r="AC122" s="16">
        <f t="shared" si="28"/>
        <v>198.04000000000002</v>
      </c>
      <c r="AD122" s="16">
        <f t="shared" si="28"/>
        <v>198.04000000000002</v>
      </c>
      <c r="AE122" s="16">
        <f t="shared" si="28"/>
        <v>198.04000000000002</v>
      </c>
      <c r="AF122" s="16">
        <f t="shared" si="28"/>
        <v>198.04000000000002</v>
      </c>
      <c r="AG122" s="16">
        <f t="shared" si="28"/>
        <v>198.04000000000002</v>
      </c>
      <c r="AH122" s="16">
        <f t="shared" si="28"/>
        <v>198.04000000000002</v>
      </c>
      <c r="AI122" s="16">
        <f t="shared" si="28"/>
        <v>198.04000000000002</v>
      </c>
      <c r="AJ122" s="16">
        <f t="shared" ref="AJ122:BT122" si="29">AI122+AJ23</f>
        <v>198.04000000000002</v>
      </c>
      <c r="AK122" s="16">
        <f t="shared" si="29"/>
        <v>198.04000000000002</v>
      </c>
      <c r="AL122" s="16">
        <f t="shared" si="29"/>
        <v>198.04000000000002</v>
      </c>
      <c r="AM122" s="16">
        <f t="shared" si="29"/>
        <v>198.04000000000002</v>
      </c>
      <c r="AN122" s="16">
        <f t="shared" si="29"/>
        <v>198.04000000000002</v>
      </c>
      <c r="AO122" s="16">
        <f t="shared" si="29"/>
        <v>198.04000000000002</v>
      </c>
      <c r="AP122" s="16">
        <f t="shared" si="29"/>
        <v>198.04000000000002</v>
      </c>
      <c r="AQ122" s="16">
        <f t="shared" si="29"/>
        <v>198.04000000000002</v>
      </c>
      <c r="AR122" s="16">
        <f t="shared" si="29"/>
        <v>198.04000000000002</v>
      </c>
      <c r="AS122" s="16">
        <f t="shared" si="29"/>
        <v>198.04000000000002</v>
      </c>
      <c r="AT122" s="16">
        <f t="shared" si="29"/>
        <v>198.04000000000002</v>
      </c>
      <c r="AU122" s="16">
        <f t="shared" si="29"/>
        <v>198.04000000000002</v>
      </c>
      <c r="AV122" s="16">
        <f t="shared" si="29"/>
        <v>198.04000000000002</v>
      </c>
      <c r="AW122" s="16">
        <f t="shared" si="29"/>
        <v>198.04000000000002</v>
      </c>
      <c r="AX122" s="16">
        <f t="shared" si="29"/>
        <v>198.04000000000002</v>
      </c>
      <c r="AY122" s="16">
        <f t="shared" si="29"/>
        <v>198.04000000000002</v>
      </c>
      <c r="AZ122" s="16">
        <f t="shared" si="29"/>
        <v>198.04000000000002</v>
      </c>
      <c r="BA122" s="16">
        <f t="shared" si="29"/>
        <v>198.04000000000002</v>
      </c>
      <c r="BB122" s="16">
        <f t="shared" si="29"/>
        <v>198.04000000000002</v>
      </c>
      <c r="BC122" s="16">
        <f t="shared" si="29"/>
        <v>198.04000000000002</v>
      </c>
      <c r="BD122" s="16">
        <f t="shared" si="29"/>
        <v>198.04000000000002</v>
      </c>
      <c r="BE122" s="16">
        <f t="shared" si="29"/>
        <v>198.04000000000002</v>
      </c>
      <c r="BF122" s="16">
        <f t="shared" si="29"/>
        <v>198.04000000000002</v>
      </c>
      <c r="BG122" s="16">
        <f t="shared" si="29"/>
        <v>198.04000000000002</v>
      </c>
      <c r="BH122" s="16">
        <f t="shared" si="29"/>
        <v>198.04000000000002</v>
      </c>
      <c r="BI122" s="16">
        <f t="shared" si="29"/>
        <v>198.04000000000002</v>
      </c>
      <c r="BJ122" s="16">
        <f t="shared" si="29"/>
        <v>198.04000000000002</v>
      </c>
      <c r="BK122" s="16">
        <f t="shared" si="29"/>
        <v>198.04000000000002</v>
      </c>
      <c r="BL122" s="16">
        <f t="shared" si="29"/>
        <v>198.04000000000002</v>
      </c>
      <c r="BM122" s="16">
        <f t="shared" si="29"/>
        <v>198.04000000000002</v>
      </c>
      <c r="BN122" s="16">
        <f t="shared" si="29"/>
        <v>198.04000000000002</v>
      </c>
      <c r="BO122" s="16">
        <f t="shared" si="29"/>
        <v>198.04000000000002</v>
      </c>
      <c r="BP122" s="16">
        <f t="shared" si="29"/>
        <v>198.04000000000002</v>
      </c>
      <c r="BQ122" s="16">
        <f t="shared" si="29"/>
        <v>198.04000000000002</v>
      </c>
      <c r="BR122" s="16">
        <f t="shared" si="29"/>
        <v>198.04000000000002</v>
      </c>
      <c r="BS122" s="16">
        <f t="shared" si="29"/>
        <v>198.04000000000002</v>
      </c>
      <c r="BT122" s="16">
        <f t="shared" si="29"/>
        <v>198.04000000000002</v>
      </c>
    </row>
    <row r="123" spans="1:72" x14ac:dyDescent="0.35">
      <c r="A123" s="15" t="str">
        <f t="shared" ref="A123:J123" si="30">A24</f>
        <v>Standard Close</v>
      </c>
      <c r="B123" s="15" t="str">
        <f t="shared" si="30"/>
        <v>A2811994</v>
      </c>
      <c r="C123" s="15" t="str">
        <f t="shared" si="30"/>
        <v>Base Rates</v>
      </c>
      <c r="D123" s="15" t="str">
        <f t="shared" si="30"/>
        <v/>
      </c>
      <c r="E123" s="50">
        <f t="shared" si="30"/>
        <v>34330</v>
      </c>
      <c r="F123" s="15" t="str">
        <f t="shared" si="30"/>
        <v>CRR-15996</v>
      </c>
      <c r="G123" s="15" t="str">
        <f t="shared" si="30"/>
        <v>open</v>
      </c>
      <c r="H123" s="15" t="str">
        <f t="shared" si="30"/>
        <v>Electric Other Production Plant</v>
      </c>
      <c r="I123" s="15" t="str">
        <f t="shared" si="30"/>
        <v>Bayside Station</v>
      </c>
      <c r="J123" s="15" t="str">
        <f t="shared" si="30"/>
        <v>BAYSIDE POWER UNIT 1 CT (ABC)</v>
      </c>
      <c r="K123" s="145">
        <v>0</v>
      </c>
      <c r="L123" s="16">
        <f t="shared" ref="L123:AI123" si="31">K123+L24</f>
        <v>0</v>
      </c>
      <c r="M123" s="16">
        <f t="shared" si="31"/>
        <v>0</v>
      </c>
      <c r="N123" s="16">
        <f t="shared" si="31"/>
        <v>0</v>
      </c>
      <c r="O123" s="16">
        <f t="shared" si="31"/>
        <v>0</v>
      </c>
      <c r="P123" s="16">
        <f t="shared" si="31"/>
        <v>192.85</v>
      </c>
      <c r="Q123" s="16">
        <f t="shared" si="31"/>
        <v>192.85</v>
      </c>
      <c r="R123" s="16">
        <f t="shared" si="31"/>
        <v>192.85</v>
      </c>
      <c r="S123" s="16">
        <f t="shared" si="31"/>
        <v>192.85</v>
      </c>
      <c r="T123" s="16">
        <f t="shared" si="31"/>
        <v>192.85</v>
      </c>
      <c r="U123" s="16">
        <f t="shared" si="31"/>
        <v>192.85</v>
      </c>
      <c r="V123" s="16">
        <f t="shared" si="31"/>
        <v>192.85</v>
      </c>
      <c r="W123" s="16">
        <f t="shared" si="31"/>
        <v>192.85</v>
      </c>
      <c r="X123" s="16">
        <f t="shared" si="31"/>
        <v>192.85</v>
      </c>
      <c r="Y123" s="16">
        <f t="shared" si="31"/>
        <v>192.85</v>
      </c>
      <c r="Z123" s="16">
        <f t="shared" si="31"/>
        <v>192.85</v>
      </c>
      <c r="AA123" s="16">
        <f t="shared" si="31"/>
        <v>192.85</v>
      </c>
      <c r="AB123" s="16">
        <f t="shared" si="31"/>
        <v>192.85</v>
      </c>
      <c r="AC123" s="16">
        <f t="shared" si="31"/>
        <v>192.85</v>
      </c>
      <c r="AD123" s="16">
        <f t="shared" si="31"/>
        <v>192.85</v>
      </c>
      <c r="AE123" s="16">
        <f t="shared" si="31"/>
        <v>192.85</v>
      </c>
      <c r="AF123" s="16">
        <f t="shared" si="31"/>
        <v>192.85</v>
      </c>
      <c r="AG123" s="16">
        <f t="shared" si="31"/>
        <v>192.85</v>
      </c>
      <c r="AH123" s="16">
        <f t="shared" si="31"/>
        <v>192.85</v>
      </c>
      <c r="AI123" s="16">
        <f t="shared" si="31"/>
        <v>192.85</v>
      </c>
      <c r="AJ123" s="16">
        <f t="shared" ref="AJ123:BT123" si="32">AI123+AJ24</f>
        <v>192.85</v>
      </c>
      <c r="AK123" s="16">
        <f t="shared" si="32"/>
        <v>192.85</v>
      </c>
      <c r="AL123" s="16">
        <f t="shared" si="32"/>
        <v>192.85</v>
      </c>
      <c r="AM123" s="16">
        <f t="shared" si="32"/>
        <v>192.85</v>
      </c>
      <c r="AN123" s="16">
        <f t="shared" si="32"/>
        <v>192.85</v>
      </c>
      <c r="AO123" s="16">
        <f t="shared" si="32"/>
        <v>192.85</v>
      </c>
      <c r="AP123" s="16">
        <f t="shared" si="32"/>
        <v>192.85</v>
      </c>
      <c r="AQ123" s="16">
        <f t="shared" si="32"/>
        <v>192.85</v>
      </c>
      <c r="AR123" s="16">
        <f t="shared" si="32"/>
        <v>192.85</v>
      </c>
      <c r="AS123" s="16">
        <f t="shared" si="32"/>
        <v>192.85</v>
      </c>
      <c r="AT123" s="16">
        <f t="shared" si="32"/>
        <v>192.85</v>
      </c>
      <c r="AU123" s="16">
        <f t="shared" si="32"/>
        <v>192.85</v>
      </c>
      <c r="AV123" s="16">
        <f t="shared" si="32"/>
        <v>192.85</v>
      </c>
      <c r="AW123" s="16">
        <f t="shared" si="32"/>
        <v>192.85</v>
      </c>
      <c r="AX123" s="16">
        <f t="shared" si="32"/>
        <v>192.85</v>
      </c>
      <c r="AY123" s="16">
        <f t="shared" si="32"/>
        <v>192.85</v>
      </c>
      <c r="AZ123" s="16">
        <f t="shared" si="32"/>
        <v>192.85</v>
      </c>
      <c r="BA123" s="16">
        <f t="shared" si="32"/>
        <v>192.85</v>
      </c>
      <c r="BB123" s="16">
        <f t="shared" si="32"/>
        <v>192.85</v>
      </c>
      <c r="BC123" s="16">
        <f t="shared" si="32"/>
        <v>192.85</v>
      </c>
      <c r="BD123" s="16">
        <f t="shared" si="32"/>
        <v>192.85</v>
      </c>
      <c r="BE123" s="16">
        <f t="shared" si="32"/>
        <v>192.85</v>
      </c>
      <c r="BF123" s="16">
        <f t="shared" si="32"/>
        <v>192.85</v>
      </c>
      <c r="BG123" s="16">
        <f t="shared" si="32"/>
        <v>192.85</v>
      </c>
      <c r="BH123" s="16">
        <f t="shared" si="32"/>
        <v>192.85</v>
      </c>
      <c r="BI123" s="16">
        <f t="shared" si="32"/>
        <v>192.85</v>
      </c>
      <c r="BJ123" s="16">
        <f t="shared" si="32"/>
        <v>192.85</v>
      </c>
      <c r="BK123" s="16">
        <f t="shared" si="32"/>
        <v>192.85</v>
      </c>
      <c r="BL123" s="16">
        <f t="shared" si="32"/>
        <v>192.85</v>
      </c>
      <c r="BM123" s="16">
        <f t="shared" si="32"/>
        <v>192.85</v>
      </c>
      <c r="BN123" s="16">
        <f t="shared" si="32"/>
        <v>192.85</v>
      </c>
      <c r="BO123" s="16">
        <f t="shared" si="32"/>
        <v>192.85</v>
      </c>
      <c r="BP123" s="16">
        <f t="shared" si="32"/>
        <v>192.85</v>
      </c>
      <c r="BQ123" s="16">
        <f t="shared" si="32"/>
        <v>192.85</v>
      </c>
      <c r="BR123" s="16">
        <f t="shared" si="32"/>
        <v>192.85</v>
      </c>
      <c r="BS123" s="16">
        <f t="shared" si="32"/>
        <v>192.85</v>
      </c>
      <c r="BT123" s="16">
        <f t="shared" si="32"/>
        <v>192.85</v>
      </c>
    </row>
    <row r="124" spans="1:72" x14ac:dyDescent="0.35">
      <c r="A124" s="15" t="str">
        <f t="shared" ref="A124:J124" si="33">A25</f>
        <v>Standard Close</v>
      </c>
      <c r="B124" s="15" t="str">
        <f t="shared" si="33"/>
        <v>A2811996</v>
      </c>
      <c r="C124" s="15" t="str">
        <f t="shared" si="33"/>
        <v>Base Rates</v>
      </c>
      <c r="D124" s="15" t="str">
        <f t="shared" si="33"/>
        <v/>
      </c>
      <c r="E124" s="50">
        <f t="shared" si="33"/>
        <v>34330</v>
      </c>
      <c r="F124" s="15" t="str">
        <f t="shared" si="33"/>
        <v>CRR-15996</v>
      </c>
      <c r="G124" s="15" t="str">
        <f t="shared" si="33"/>
        <v>open</v>
      </c>
      <c r="H124" s="15" t="str">
        <f t="shared" si="33"/>
        <v>Electric Other Production Plant</v>
      </c>
      <c r="I124" s="15" t="str">
        <f t="shared" si="33"/>
        <v>Bayside Station</v>
      </c>
      <c r="J124" s="15" t="str">
        <f t="shared" si="33"/>
        <v>BAYSIDE POWER UNIT 1 CT (ABC)</v>
      </c>
      <c r="K124" s="145">
        <v>0</v>
      </c>
      <c r="L124" s="16">
        <f t="shared" ref="L124:AI124" si="34">K124+L25</f>
        <v>0</v>
      </c>
      <c r="M124" s="16">
        <f t="shared" si="34"/>
        <v>0</v>
      </c>
      <c r="N124" s="16">
        <f t="shared" si="34"/>
        <v>0</v>
      </c>
      <c r="O124" s="16">
        <f t="shared" si="34"/>
        <v>0</v>
      </c>
      <c r="P124" s="16">
        <f t="shared" si="34"/>
        <v>192.85</v>
      </c>
      <c r="Q124" s="16">
        <f t="shared" si="34"/>
        <v>192.85</v>
      </c>
      <c r="R124" s="16">
        <f t="shared" si="34"/>
        <v>192.85</v>
      </c>
      <c r="S124" s="16">
        <f t="shared" si="34"/>
        <v>192.85</v>
      </c>
      <c r="T124" s="16">
        <f t="shared" si="34"/>
        <v>192.85</v>
      </c>
      <c r="U124" s="16">
        <f t="shared" si="34"/>
        <v>192.85</v>
      </c>
      <c r="V124" s="16">
        <f t="shared" si="34"/>
        <v>192.85</v>
      </c>
      <c r="W124" s="16">
        <f t="shared" si="34"/>
        <v>192.85</v>
      </c>
      <c r="X124" s="16">
        <f t="shared" si="34"/>
        <v>192.85</v>
      </c>
      <c r="Y124" s="16">
        <f t="shared" si="34"/>
        <v>192.85</v>
      </c>
      <c r="Z124" s="16">
        <f t="shared" si="34"/>
        <v>192.85</v>
      </c>
      <c r="AA124" s="16">
        <f t="shared" si="34"/>
        <v>192.85</v>
      </c>
      <c r="AB124" s="16">
        <f t="shared" si="34"/>
        <v>192.85</v>
      </c>
      <c r="AC124" s="16">
        <f t="shared" si="34"/>
        <v>192.85</v>
      </c>
      <c r="AD124" s="16">
        <f t="shared" si="34"/>
        <v>192.85</v>
      </c>
      <c r="AE124" s="16">
        <f t="shared" si="34"/>
        <v>192.85</v>
      </c>
      <c r="AF124" s="16">
        <f t="shared" si="34"/>
        <v>192.85</v>
      </c>
      <c r="AG124" s="16">
        <f t="shared" si="34"/>
        <v>192.85</v>
      </c>
      <c r="AH124" s="16">
        <f t="shared" si="34"/>
        <v>192.85</v>
      </c>
      <c r="AI124" s="16">
        <f t="shared" si="34"/>
        <v>192.85</v>
      </c>
      <c r="AJ124" s="16">
        <f t="shared" ref="AJ124:BT124" si="35">AI124+AJ25</f>
        <v>192.85</v>
      </c>
      <c r="AK124" s="16">
        <f t="shared" si="35"/>
        <v>192.85</v>
      </c>
      <c r="AL124" s="16">
        <f t="shared" si="35"/>
        <v>192.85</v>
      </c>
      <c r="AM124" s="16">
        <f t="shared" si="35"/>
        <v>192.85</v>
      </c>
      <c r="AN124" s="16">
        <f t="shared" si="35"/>
        <v>192.85</v>
      </c>
      <c r="AO124" s="16">
        <f t="shared" si="35"/>
        <v>192.85</v>
      </c>
      <c r="AP124" s="16">
        <f t="shared" si="35"/>
        <v>192.85</v>
      </c>
      <c r="AQ124" s="16">
        <f t="shared" si="35"/>
        <v>192.85</v>
      </c>
      <c r="AR124" s="16">
        <f t="shared" si="35"/>
        <v>192.85</v>
      </c>
      <c r="AS124" s="16">
        <f t="shared" si="35"/>
        <v>192.85</v>
      </c>
      <c r="AT124" s="16">
        <f t="shared" si="35"/>
        <v>192.85</v>
      </c>
      <c r="AU124" s="16">
        <f t="shared" si="35"/>
        <v>192.85</v>
      </c>
      <c r="AV124" s="16">
        <f t="shared" si="35"/>
        <v>192.85</v>
      </c>
      <c r="AW124" s="16">
        <f t="shared" si="35"/>
        <v>192.85</v>
      </c>
      <c r="AX124" s="16">
        <f t="shared" si="35"/>
        <v>192.85</v>
      </c>
      <c r="AY124" s="16">
        <f t="shared" si="35"/>
        <v>192.85</v>
      </c>
      <c r="AZ124" s="16">
        <f t="shared" si="35"/>
        <v>192.85</v>
      </c>
      <c r="BA124" s="16">
        <f t="shared" si="35"/>
        <v>192.85</v>
      </c>
      <c r="BB124" s="16">
        <f t="shared" si="35"/>
        <v>192.85</v>
      </c>
      <c r="BC124" s="16">
        <f t="shared" si="35"/>
        <v>192.85</v>
      </c>
      <c r="BD124" s="16">
        <f t="shared" si="35"/>
        <v>192.85</v>
      </c>
      <c r="BE124" s="16">
        <f t="shared" si="35"/>
        <v>192.85</v>
      </c>
      <c r="BF124" s="16">
        <f t="shared" si="35"/>
        <v>192.85</v>
      </c>
      <c r="BG124" s="16">
        <f t="shared" si="35"/>
        <v>192.85</v>
      </c>
      <c r="BH124" s="16">
        <f t="shared" si="35"/>
        <v>192.85</v>
      </c>
      <c r="BI124" s="16">
        <f t="shared" si="35"/>
        <v>192.85</v>
      </c>
      <c r="BJ124" s="16">
        <f t="shared" si="35"/>
        <v>192.85</v>
      </c>
      <c r="BK124" s="16">
        <f t="shared" si="35"/>
        <v>192.85</v>
      </c>
      <c r="BL124" s="16">
        <f t="shared" si="35"/>
        <v>192.85</v>
      </c>
      <c r="BM124" s="16">
        <f t="shared" si="35"/>
        <v>192.85</v>
      </c>
      <c r="BN124" s="16">
        <f t="shared" si="35"/>
        <v>192.85</v>
      </c>
      <c r="BO124" s="16">
        <f t="shared" si="35"/>
        <v>192.85</v>
      </c>
      <c r="BP124" s="16">
        <f t="shared" si="35"/>
        <v>192.85</v>
      </c>
      <c r="BQ124" s="16">
        <f t="shared" si="35"/>
        <v>192.85</v>
      </c>
      <c r="BR124" s="16">
        <f t="shared" si="35"/>
        <v>192.85</v>
      </c>
      <c r="BS124" s="16">
        <f t="shared" si="35"/>
        <v>192.85</v>
      </c>
      <c r="BT124" s="16">
        <f t="shared" si="35"/>
        <v>192.85</v>
      </c>
    </row>
    <row r="125" spans="1:72" x14ac:dyDescent="0.35">
      <c r="A125" s="15" t="str">
        <f t="shared" ref="A125:J125" si="36">A26</f>
        <v>Standard Close</v>
      </c>
      <c r="B125" s="15" t="str">
        <f t="shared" si="36"/>
        <v>A2826501</v>
      </c>
      <c r="C125" s="15" t="str">
        <f t="shared" si="36"/>
        <v>Base Rates</v>
      </c>
      <c r="D125" s="15" t="str">
        <f t="shared" si="36"/>
        <v/>
      </c>
      <c r="E125" s="50">
        <f t="shared" si="36"/>
        <v>34331</v>
      </c>
      <c r="F125" s="15" t="str">
        <f t="shared" si="36"/>
        <v>CRR-15996</v>
      </c>
      <c r="G125" s="15" t="str">
        <f t="shared" si="36"/>
        <v>open</v>
      </c>
      <c r="H125" s="15" t="str">
        <f t="shared" si="36"/>
        <v>Electric Other Production Plant</v>
      </c>
      <c r="I125" s="15" t="str">
        <f t="shared" si="36"/>
        <v>Bayside Station</v>
      </c>
      <c r="J125" s="15" t="str">
        <f t="shared" si="36"/>
        <v>BAYSIDE POWER UNIT 1 CT (ABC)</v>
      </c>
      <c r="K125" s="145">
        <v>0</v>
      </c>
      <c r="L125" s="16">
        <f t="shared" ref="L125:AI125" si="37">K125+L26</f>
        <v>0</v>
      </c>
      <c r="M125" s="16">
        <f t="shared" si="37"/>
        <v>0</v>
      </c>
      <c r="N125" s="16">
        <f t="shared" si="37"/>
        <v>0</v>
      </c>
      <c r="O125" s="16">
        <f t="shared" si="37"/>
        <v>0</v>
      </c>
      <c r="P125" s="16">
        <f t="shared" si="37"/>
        <v>35383.33</v>
      </c>
      <c r="Q125" s="16">
        <f t="shared" si="37"/>
        <v>35383.33</v>
      </c>
      <c r="R125" s="16">
        <f t="shared" si="37"/>
        <v>35383.33</v>
      </c>
      <c r="S125" s="16">
        <f t="shared" si="37"/>
        <v>35383.33</v>
      </c>
      <c r="T125" s="16">
        <f t="shared" si="37"/>
        <v>35383.33</v>
      </c>
      <c r="U125" s="16">
        <f t="shared" si="37"/>
        <v>35383.33</v>
      </c>
      <c r="V125" s="16">
        <f t="shared" si="37"/>
        <v>35383.33</v>
      </c>
      <c r="W125" s="16">
        <f t="shared" si="37"/>
        <v>35383.33</v>
      </c>
      <c r="X125" s="16">
        <f t="shared" si="37"/>
        <v>35383.33</v>
      </c>
      <c r="Y125" s="16">
        <f t="shared" si="37"/>
        <v>35383.33</v>
      </c>
      <c r="Z125" s="16">
        <f t="shared" si="37"/>
        <v>35383.33</v>
      </c>
      <c r="AA125" s="16">
        <f t="shared" si="37"/>
        <v>35383.33</v>
      </c>
      <c r="AB125" s="16">
        <f t="shared" si="37"/>
        <v>35383.33</v>
      </c>
      <c r="AC125" s="16">
        <f t="shared" si="37"/>
        <v>35383.33</v>
      </c>
      <c r="AD125" s="16">
        <f t="shared" si="37"/>
        <v>35383.33</v>
      </c>
      <c r="AE125" s="16">
        <f t="shared" si="37"/>
        <v>35383.33</v>
      </c>
      <c r="AF125" s="16">
        <f t="shared" si="37"/>
        <v>35383.33</v>
      </c>
      <c r="AG125" s="16">
        <f t="shared" si="37"/>
        <v>35383.33</v>
      </c>
      <c r="AH125" s="16">
        <f t="shared" si="37"/>
        <v>35383.33</v>
      </c>
      <c r="AI125" s="16">
        <f t="shared" si="37"/>
        <v>35383.33</v>
      </c>
      <c r="AJ125" s="16">
        <f t="shared" ref="AJ125:BT125" si="38">AI125+AJ26</f>
        <v>35383.33</v>
      </c>
      <c r="AK125" s="16">
        <f t="shared" si="38"/>
        <v>35383.33</v>
      </c>
      <c r="AL125" s="16">
        <f t="shared" si="38"/>
        <v>35383.33</v>
      </c>
      <c r="AM125" s="16">
        <f t="shared" si="38"/>
        <v>35383.33</v>
      </c>
      <c r="AN125" s="16">
        <f t="shared" si="38"/>
        <v>35383.33</v>
      </c>
      <c r="AO125" s="16">
        <f t="shared" si="38"/>
        <v>35383.33</v>
      </c>
      <c r="AP125" s="16">
        <f t="shared" si="38"/>
        <v>35383.33</v>
      </c>
      <c r="AQ125" s="16">
        <f t="shared" si="38"/>
        <v>35383.33</v>
      </c>
      <c r="AR125" s="16">
        <f t="shared" si="38"/>
        <v>35383.33</v>
      </c>
      <c r="AS125" s="16">
        <f t="shared" si="38"/>
        <v>35383.33</v>
      </c>
      <c r="AT125" s="16">
        <f t="shared" si="38"/>
        <v>35383.33</v>
      </c>
      <c r="AU125" s="16">
        <f t="shared" si="38"/>
        <v>35383.33</v>
      </c>
      <c r="AV125" s="16">
        <f t="shared" si="38"/>
        <v>35383.33</v>
      </c>
      <c r="AW125" s="16">
        <f t="shared" si="38"/>
        <v>35383.33</v>
      </c>
      <c r="AX125" s="16">
        <f t="shared" si="38"/>
        <v>35383.33</v>
      </c>
      <c r="AY125" s="16">
        <f t="shared" si="38"/>
        <v>35383.33</v>
      </c>
      <c r="AZ125" s="16">
        <f t="shared" si="38"/>
        <v>35383.33</v>
      </c>
      <c r="BA125" s="16">
        <f t="shared" si="38"/>
        <v>35383.33</v>
      </c>
      <c r="BB125" s="16">
        <f t="shared" si="38"/>
        <v>35383.33</v>
      </c>
      <c r="BC125" s="16">
        <f t="shared" si="38"/>
        <v>35383.33</v>
      </c>
      <c r="BD125" s="16">
        <f t="shared" si="38"/>
        <v>35383.33</v>
      </c>
      <c r="BE125" s="16">
        <f t="shared" si="38"/>
        <v>35383.33</v>
      </c>
      <c r="BF125" s="16">
        <f t="shared" si="38"/>
        <v>35383.33</v>
      </c>
      <c r="BG125" s="16">
        <f t="shared" si="38"/>
        <v>35383.33</v>
      </c>
      <c r="BH125" s="16">
        <f t="shared" si="38"/>
        <v>35383.33</v>
      </c>
      <c r="BI125" s="16">
        <f t="shared" si="38"/>
        <v>35383.33</v>
      </c>
      <c r="BJ125" s="16">
        <f t="shared" si="38"/>
        <v>35383.33</v>
      </c>
      <c r="BK125" s="16">
        <f t="shared" si="38"/>
        <v>35383.33</v>
      </c>
      <c r="BL125" s="16">
        <f t="shared" si="38"/>
        <v>35383.33</v>
      </c>
      <c r="BM125" s="16">
        <f t="shared" si="38"/>
        <v>35383.33</v>
      </c>
      <c r="BN125" s="16">
        <f t="shared" si="38"/>
        <v>35383.33</v>
      </c>
      <c r="BO125" s="16">
        <f t="shared" si="38"/>
        <v>35383.33</v>
      </c>
      <c r="BP125" s="16">
        <f t="shared" si="38"/>
        <v>35383.33</v>
      </c>
      <c r="BQ125" s="16">
        <f t="shared" si="38"/>
        <v>35383.33</v>
      </c>
      <c r="BR125" s="16">
        <f t="shared" si="38"/>
        <v>35383.33</v>
      </c>
      <c r="BS125" s="16">
        <f t="shared" si="38"/>
        <v>35383.33</v>
      </c>
      <c r="BT125" s="16">
        <f t="shared" si="38"/>
        <v>35383.33</v>
      </c>
    </row>
    <row r="126" spans="1:72" x14ac:dyDescent="0.35">
      <c r="A126" s="15" t="str">
        <f t="shared" ref="A126:J126" si="39">A27</f>
        <v>Standard Close</v>
      </c>
      <c r="B126" s="15" t="str">
        <f t="shared" si="39"/>
        <v>A2826503</v>
      </c>
      <c r="C126" s="15" t="str">
        <f t="shared" si="39"/>
        <v>Base Rates</v>
      </c>
      <c r="D126" s="15" t="str">
        <f t="shared" si="39"/>
        <v/>
      </c>
      <c r="E126" s="50">
        <f t="shared" si="39"/>
        <v>34331</v>
      </c>
      <c r="F126" s="15" t="str">
        <f t="shared" si="39"/>
        <v>CRR-15996</v>
      </c>
      <c r="G126" s="15" t="str">
        <f t="shared" si="39"/>
        <v>open</v>
      </c>
      <c r="H126" s="15" t="str">
        <f t="shared" si="39"/>
        <v>Electric Other Production Plant</v>
      </c>
      <c r="I126" s="15" t="str">
        <f t="shared" si="39"/>
        <v>Bayside Station</v>
      </c>
      <c r="J126" s="15" t="str">
        <f t="shared" si="39"/>
        <v>BAYSIDE POWER UNIT 1 CT (ABC)</v>
      </c>
      <c r="K126" s="145">
        <v>0</v>
      </c>
      <c r="L126" s="16">
        <f t="shared" ref="L126:AI126" si="40">K126+L27</f>
        <v>0</v>
      </c>
      <c r="M126" s="16">
        <f t="shared" si="40"/>
        <v>0</v>
      </c>
      <c r="N126" s="16">
        <f t="shared" si="40"/>
        <v>0</v>
      </c>
      <c r="O126" s="16">
        <f t="shared" si="40"/>
        <v>0</v>
      </c>
      <c r="P126" s="16">
        <f t="shared" si="40"/>
        <v>34513.19</v>
      </c>
      <c r="Q126" s="16">
        <f t="shared" si="40"/>
        <v>34513.19</v>
      </c>
      <c r="R126" s="16">
        <f t="shared" si="40"/>
        <v>34513.19</v>
      </c>
      <c r="S126" s="16">
        <f t="shared" si="40"/>
        <v>34513.19</v>
      </c>
      <c r="T126" s="16">
        <f t="shared" si="40"/>
        <v>34513.19</v>
      </c>
      <c r="U126" s="16">
        <f t="shared" si="40"/>
        <v>34513.19</v>
      </c>
      <c r="V126" s="16">
        <f t="shared" si="40"/>
        <v>34513.19</v>
      </c>
      <c r="W126" s="16">
        <f t="shared" si="40"/>
        <v>34513.19</v>
      </c>
      <c r="X126" s="16">
        <f t="shared" si="40"/>
        <v>34513.19</v>
      </c>
      <c r="Y126" s="16">
        <f t="shared" si="40"/>
        <v>34513.19</v>
      </c>
      <c r="Z126" s="16">
        <f t="shared" si="40"/>
        <v>34513.19</v>
      </c>
      <c r="AA126" s="16">
        <f t="shared" si="40"/>
        <v>34513.19</v>
      </c>
      <c r="AB126" s="16">
        <f t="shared" si="40"/>
        <v>34513.19</v>
      </c>
      <c r="AC126" s="16">
        <f t="shared" si="40"/>
        <v>34513.19</v>
      </c>
      <c r="AD126" s="16">
        <f t="shared" si="40"/>
        <v>34513.19</v>
      </c>
      <c r="AE126" s="16">
        <f t="shared" si="40"/>
        <v>34513.19</v>
      </c>
      <c r="AF126" s="16">
        <f t="shared" si="40"/>
        <v>34513.19</v>
      </c>
      <c r="AG126" s="16">
        <f t="shared" si="40"/>
        <v>34513.19</v>
      </c>
      <c r="AH126" s="16">
        <f t="shared" si="40"/>
        <v>34513.19</v>
      </c>
      <c r="AI126" s="16">
        <f t="shared" si="40"/>
        <v>34513.19</v>
      </c>
      <c r="AJ126" s="16">
        <f t="shared" ref="AJ126:BT126" si="41">AI126+AJ27</f>
        <v>34513.19</v>
      </c>
      <c r="AK126" s="16">
        <f t="shared" si="41"/>
        <v>34513.19</v>
      </c>
      <c r="AL126" s="16">
        <f t="shared" si="41"/>
        <v>34513.19</v>
      </c>
      <c r="AM126" s="16">
        <f t="shared" si="41"/>
        <v>34513.19</v>
      </c>
      <c r="AN126" s="16">
        <f t="shared" si="41"/>
        <v>34513.19</v>
      </c>
      <c r="AO126" s="16">
        <f t="shared" si="41"/>
        <v>34513.19</v>
      </c>
      <c r="AP126" s="16">
        <f t="shared" si="41"/>
        <v>34513.19</v>
      </c>
      <c r="AQ126" s="16">
        <f t="shared" si="41"/>
        <v>34513.19</v>
      </c>
      <c r="AR126" s="16">
        <f t="shared" si="41"/>
        <v>34513.19</v>
      </c>
      <c r="AS126" s="16">
        <f t="shared" si="41"/>
        <v>34513.19</v>
      </c>
      <c r="AT126" s="16">
        <f t="shared" si="41"/>
        <v>34513.19</v>
      </c>
      <c r="AU126" s="16">
        <f t="shared" si="41"/>
        <v>34513.19</v>
      </c>
      <c r="AV126" s="16">
        <f t="shared" si="41"/>
        <v>34513.19</v>
      </c>
      <c r="AW126" s="16">
        <f t="shared" si="41"/>
        <v>34513.19</v>
      </c>
      <c r="AX126" s="16">
        <f t="shared" si="41"/>
        <v>34513.19</v>
      </c>
      <c r="AY126" s="16">
        <f t="shared" si="41"/>
        <v>34513.19</v>
      </c>
      <c r="AZ126" s="16">
        <f t="shared" si="41"/>
        <v>34513.19</v>
      </c>
      <c r="BA126" s="16">
        <f t="shared" si="41"/>
        <v>34513.19</v>
      </c>
      <c r="BB126" s="16">
        <f t="shared" si="41"/>
        <v>34513.19</v>
      </c>
      <c r="BC126" s="16">
        <f t="shared" si="41"/>
        <v>34513.19</v>
      </c>
      <c r="BD126" s="16">
        <f t="shared" si="41"/>
        <v>34513.19</v>
      </c>
      <c r="BE126" s="16">
        <f t="shared" si="41"/>
        <v>34513.19</v>
      </c>
      <c r="BF126" s="16">
        <f t="shared" si="41"/>
        <v>34513.19</v>
      </c>
      <c r="BG126" s="16">
        <f t="shared" si="41"/>
        <v>34513.19</v>
      </c>
      <c r="BH126" s="16">
        <f t="shared" si="41"/>
        <v>34513.19</v>
      </c>
      <c r="BI126" s="16">
        <f t="shared" si="41"/>
        <v>34513.19</v>
      </c>
      <c r="BJ126" s="16">
        <f t="shared" si="41"/>
        <v>34513.19</v>
      </c>
      <c r="BK126" s="16">
        <f t="shared" si="41"/>
        <v>34513.19</v>
      </c>
      <c r="BL126" s="16">
        <f t="shared" si="41"/>
        <v>34513.19</v>
      </c>
      <c r="BM126" s="16">
        <f t="shared" si="41"/>
        <v>34513.19</v>
      </c>
      <c r="BN126" s="16">
        <f t="shared" si="41"/>
        <v>34513.19</v>
      </c>
      <c r="BO126" s="16">
        <f t="shared" si="41"/>
        <v>34513.19</v>
      </c>
      <c r="BP126" s="16">
        <f t="shared" si="41"/>
        <v>34513.19</v>
      </c>
      <c r="BQ126" s="16">
        <f t="shared" si="41"/>
        <v>34513.19</v>
      </c>
      <c r="BR126" s="16">
        <f t="shared" si="41"/>
        <v>34513.19</v>
      </c>
      <c r="BS126" s="16">
        <f t="shared" si="41"/>
        <v>34513.19</v>
      </c>
      <c r="BT126" s="16">
        <f t="shared" si="41"/>
        <v>34513.19</v>
      </c>
    </row>
    <row r="127" spans="1:72" x14ac:dyDescent="0.35">
      <c r="A127" s="15" t="str">
        <f t="shared" ref="A127:J127" si="42">A28</f>
        <v>Standard Close</v>
      </c>
      <c r="B127" s="15" t="str">
        <f t="shared" si="42"/>
        <v>A2826506</v>
      </c>
      <c r="C127" s="15" t="str">
        <f t="shared" si="42"/>
        <v>Base Rates</v>
      </c>
      <c r="D127" s="15" t="str">
        <f t="shared" si="42"/>
        <v/>
      </c>
      <c r="E127" s="50">
        <f t="shared" si="42"/>
        <v>34331</v>
      </c>
      <c r="F127" s="15" t="str">
        <f t="shared" si="42"/>
        <v>CRR-15996</v>
      </c>
      <c r="G127" s="15" t="str">
        <f t="shared" si="42"/>
        <v>open</v>
      </c>
      <c r="H127" s="15" t="str">
        <f t="shared" si="42"/>
        <v>Electric Other Production Plant</v>
      </c>
      <c r="I127" s="15" t="str">
        <f t="shared" si="42"/>
        <v>Bayside Station</v>
      </c>
      <c r="J127" s="15" t="str">
        <f t="shared" si="42"/>
        <v>BAYSIDE POWER UNIT 1 CT (ABC)</v>
      </c>
      <c r="K127" s="145">
        <v>0</v>
      </c>
      <c r="L127" s="16">
        <f t="shared" ref="L127:AI127" si="43">K127+L28</f>
        <v>0</v>
      </c>
      <c r="M127" s="16">
        <f t="shared" si="43"/>
        <v>0</v>
      </c>
      <c r="N127" s="16">
        <f t="shared" si="43"/>
        <v>0</v>
      </c>
      <c r="O127" s="16">
        <f t="shared" si="43"/>
        <v>0</v>
      </c>
      <c r="P127" s="16">
        <f t="shared" si="43"/>
        <v>25076.559999999998</v>
      </c>
      <c r="Q127" s="16">
        <f t="shared" si="43"/>
        <v>25076.559999999998</v>
      </c>
      <c r="R127" s="16">
        <f t="shared" si="43"/>
        <v>25076.559999999998</v>
      </c>
      <c r="S127" s="16">
        <f t="shared" si="43"/>
        <v>25076.559999999998</v>
      </c>
      <c r="T127" s="16">
        <f t="shared" si="43"/>
        <v>25076.559999999998</v>
      </c>
      <c r="U127" s="16">
        <f t="shared" si="43"/>
        <v>25076.559999999998</v>
      </c>
      <c r="V127" s="16">
        <f t="shared" si="43"/>
        <v>25076.559999999998</v>
      </c>
      <c r="W127" s="16">
        <f t="shared" si="43"/>
        <v>25076.559999999998</v>
      </c>
      <c r="X127" s="16">
        <f t="shared" si="43"/>
        <v>25076.559999999998</v>
      </c>
      <c r="Y127" s="16">
        <f t="shared" si="43"/>
        <v>25076.559999999998</v>
      </c>
      <c r="Z127" s="16">
        <f t="shared" si="43"/>
        <v>25076.559999999998</v>
      </c>
      <c r="AA127" s="16">
        <f t="shared" si="43"/>
        <v>25076.559999999998</v>
      </c>
      <c r="AB127" s="16">
        <f t="shared" si="43"/>
        <v>25076.559999999998</v>
      </c>
      <c r="AC127" s="16">
        <f t="shared" si="43"/>
        <v>25076.559999999998</v>
      </c>
      <c r="AD127" s="16">
        <f t="shared" si="43"/>
        <v>25076.559999999998</v>
      </c>
      <c r="AE127" s="16">
        <f t="shared" si="43"/>
        <v>25076.559999999998</v>
      </c>
      <c r="AF127" s="16">
        <f t="shared" si="43"/>
        <v>25076.559999999998</v>
      </c>
      <c r="AG127" s="16">
        <f t="shared" si="43"/>
        <v>25076.559999999998</v>
      </c>
      <c r="AH127" s="16">
        <f t="shared" si="43"/>
        <v>25076.559999999998</v>
      </c>
      <c r="AI127" s="16">
        <f t="shared" si="43"/>
        <v>25076.559999999998</v>
      </c>
      <c r="AJ127" s="16">
        <f t="shared" ref="AJ127:BT127" si="44">AI127+AJ28</f>
        <v>25076.559999999998</v>
      </c>
      <c r="AK127" s="16">
        <f t="shared" si="44"/>
        <v>25076.559999999998</v>
      </c>
      <c r="AL127" s="16">
        <f t="shared" si="44"/>
        <v>25076.559999999998</v>
      </c>
      <c r="AM127" s="16">
        <f t="shared" si="44"/>
        <v>25076.559999999998</v>
      </c>
      <c r="AN127" s="16">
        <f t="shared" si="44"/>
        <v>25076.559999999998</v>
      </c>
      <c r="AO127" s="16">
        <f t="shared" si="44"/>
        <v>25076.559999999998</v>
      </c>
      <c r="AP127" s="16">
        <f t="shared" si="44"/>
        <v>25076.559999999998</v>
      </c>
      <c r="AQ127" s="16">
        <f t="shared" si="44"/>
        <v>25076.559999999998</v>
      </c>
      <c r="AR127" s="16">
        <f t="shared" si="44"/>
        <v>25076.559999999998</v>
      </c>
      <c r="AS127" s="16">
        <f t="shared" si="44"/>
        <v>25076.559999999998</v>
      </c>
      <c r="AT127" s="16">
        <f t="shared" si="44"/>
        <v>25076.559999999998</v>
      </c>
      <c r="AU127" s="16">
        <f t="shared" si="44"/>
        <v>25076.559999999998</v>
      </c>
      <c r="AV127" s="16">
        <f t="shared" si="44"/>
        <v>25076.559999999998</v>
      </c>
      <c r="AW127" s="16">
        <f t="shared" si="44"/>
        <v>25076.559999999998</v>
      </c>
      <c r="AX127" s="16">
        <f t="shared" si="44"/>
        <v>25076.559999999998</v>
      </c>
      <c r="AY127" s="16">
        <f t="shared" si="44"/>
        <v>25076.559999999998</v>
      </c>
      <c r="AZ127" s="16">
        <f t="shared" si="44"/>
        <v>25076.559999999998</v>
      </c>
      <c r="BA127" s="16">
        <f t="shared" si="44"/>
        <v>25076.559999999998</v>
      </c>
      <c r="BB127" s="16">
        <f t="shared" si="44"/>
        <v>25076.559999999998</v>
      </c>
      <c r="BC127" s="16">
        <f t="shared" si="44"/>
        <v>25076.559999999998</v>
      </c>
      <c r="BD127" s="16">
        <f t="shared" si="44"/>
        <v>25076.559999999998</v>
      </c>
      <c r="BE127" s="16">
        <f t="shared" si="44"/>
        <v>25076.559999999998</v>
      </c>
      <c r="BF127" s="16">
        <f t="shared" si="44"/>
        <v>25076.559999999998</v>
      </c>
      <c r="BG127" s="16">
        <f t="shared" si="44"/>
        <v>25076.559999999998</v>
      </c>
      <c r="BH127" s="16">
        <f t="shared" si="44"/>
        <v>25076.559999999998</v>
      </c>
      <c r="BI127" s="16">
        <f t="shared" si="44"/>
        <v>25076.559999999998</v>
      </c>
      <c r="BJ127" s="16">
        <f t="shared" si="44"/>
        <v>25076.559999999998</v>
      </c>
      <c r="BK127" s="16">
        <f t="shared" si="44"/>
        <v>25076.559999999998</v>
      </c>
      <c r="BL127" s="16">
        <f t="shared" si="44"/>
        <v>25076.559999999998</v>
      </c>
      <c r="BM127" s="16">
        <f t="shared" si="44"/>
        <v>25076.559999999998</v>
      </c>
      <c r="BN127" s="16">
        <f t="shared" si="44"/>
        <v>25076.559999999998</v>
      </c>
      <c r="BO127" s="16">
        <f t="shared" si="44"/>
        <v>25076.559999999998</v>
      </c>
      <c r="BP127" s="16">
        <f t="shared" si="44"/>
        <v>25076.559999999998</v>
      </c>
      <c r="BQ127" s="16">
        <f t="shared" si="44"/>
        <v>25076.559999999998</v>
      </c>
      <c r="BR127" s="16">
        <f t="shared" si="44"/>
        <v>25076.559999999998</v>
      </c>
      <c r="BS127" s="16">
        <f t="shared" si="44"/>
        <v>25076.559999999998</v>
      </c>
      <c r="BT127" s="16">
        <f t="shared" si="44"/>
        <v>25076.559999999998</v>
      </c>
    </row>
    <row r="128" spans="1:72" x14ac:dyDescent="0.35">
      <c r="A128" s="15" t="str">
        <f t="shared" ref="A128:J128" si="45">A29</f>
        <v>Standard Close</v>
      </c>
      <c r="B128" s="15" t="str">
        <f t="shared" si="45"/>
        <v>A2838483</v>
      </c>
      <c r="C128" s="15" t="str">
        <f t="shared" si="45"/>
        <v>Base Rates</v>
      </c>
      <c r="D128" s="15" t="str">
        <f t="shared" si="45"/>
        <v/>
      </c>
      <c r="E128" s="50">
        <f t="shared" si="45"/>
        <v>34332</v>
      </c>
      <c r="F128" s="15" t="str">
        <f t="shared" si="45"/>
        <v>CRR-15996</v>
      </c>
      <c r="G128" s="15" t="str">
        <f t="shared" si="45"/>
        <v>open</v>
      </c>
      <c r="H128" s="15" t="str">
        <f t="shared" si="45"/>
        <v>Electric Other Production Plant</v>
      </c>
      <c r="I128" s="15" t="str">
        <f t="shared" si="45"/>
        <v>Bayside Station</v>
      </c>
      <c r="J128" s="15" t="str">
        <f t="shared" si="45"/>
        <v>BAYSIDE POWER UNIT 2 CT (ABCD)</v>
      </c>
      <c r="K128" s="145">
        <v>0</v>
      </c>
      <c r="L128" s="16">
        <f t="shared" ref="L128:AI128" si="46">K128+L29</f>
        <v>0</v>
      </c>
      <c r="M128" s="16">
        <f t="shared" si="46"/>
        <v>0</v>
      </c>
      <c r="N128" s="16">
        <f t="shared" si="46"/>
        <v>0</v>
      </c>
      <c r="O128" s="16">
        <f t="shared" si="46"/>
        <v>0</v>
      </c>
      <c r="P128" s="16">
        <f t="shared" si="46"/>
        <v>0</v>
      </c>
      <c r="Q128" s="16">
        <f t="shared" si="46"/>
        <v>8086.2899999999991</v>
      </c>
      <c r="R128" s="16">
        <f t="shared" si="46"/>
        <v>8086.2899999999991</v>
      </c>
      <c r="S128" s="16">
        <f t="shared" si="46"/>
        <v>8086.2899999999991</v>
      </c>
      <c r="T128" s="16">
        <f t="shared" si="46"/>
        <v>8086.2899999999991</v>
      </c>
      <c r="U128" s="16">
        <f t="shared" si="46"/>
        <v>8086.2899999999991</v>
      </c>
      <c r="V128" s="16">
        <f t="shared" si="46"/>
        <v>8086.2899999999991</v>
      </c>
      <c r="W128" s="16">
        <f t="shared" si="46"/>
        <v>8086.2899999999991</v>
      </c>
      <c r="X128" s="16">
        <f t="shared" si="46"/>
        <v>8086.2899999999991</v>
      </c>
      <c r="Y128" s="16">
        <f t="shared" si="46"/>
        <v>8086.2899999999991</v>
      </c>
      <c r="Z128" s="16">
        <f t="shared" si="46"/>
        <v>8086.2899999999991</v>
      </c>
      <c r="AA128" s="16">
        <f t="shared" si="46"/>
        <v>8086.2899999999991</v>
      </c>
      <c r="AB128" s="16">
        <f t="shared" si="46"/>
        <v>8086.2899999999991</v>
      </c>
      <c r="AC128" s="16">
        <f t="shared" si="46"/>
        <v>8086.2899999999991</v>
      </c>
      <c r="AD128" s="16">
        <f t="shared" si="46"/>
        <v>8086.2899999999991</v>
      </c>
      <c r="AE128" s="16">
        <f t="shared" si="46"/>
        <v>8086.2899999999991</v>
      </c>
      <c r="AF128" s="16">
        <f t="shared" si="46"/>
        <v>8086.2899999999991</v>
      </c>
      <c r="AG128" s="16">
        <f t="shared" si="46"/>
        <v>8086.2899999999991</v>
      </c>
      <c r="AH128" s="16">
        <f t="shared" si="46"/>
        <v>8086.2899999999991</v>
      </c>
      <c r="AI128" s="16">
        <f t="shared" si="46"/>
        <v>8086.2899999999991</v>
      </c>
      <c r="AJ128" s="16">
        <f t="shared" ref="AJ128:BT128" si="47">AI128+AJ29</f>
        <v>8086.2899999999991</v>
      </c>
      <c r="AK128" s="16">
        <f t="shared" si="47"/>
        <v>8086.2899999999991</v>
      </c>
      <c r="AL128" s="16">
        <f t="shared" si="47"/>
        <v>8086.2899999999991</v>
      </c>
      <c r="AM128" s="16">
        <f t="shared" si="47"/>
        <v>8086.2899999999991</v>
      </c>
      <c r="AN128" s="16">
        <f t="shared" si="47"/>
        <v>8086.2899999999991</v>
      </c>
      <c r="AO128" s="16">
        <f t="shared" si="47"/>
        <v>8086.2899999999991</v>
      </c>
      <c r="AP128" s="16">
        <f t="shared" si="47"/>
        <v>8086.2899999999991</v>
      </c>
      <c r="AQ128" s="16">
        <f t="shared" si="47"/>
        <v>8086.2899999999991</v>
      </c>
      <c r="AR128" s="16">
        <f t="shared" si="47"/>
        <v>8086.2899999999991</v>
      </c>
      <c r="AS128" s="16">
        <f t="shared" si="47"/>
        <v>8086.2899999999991</v>
      </c>
      <c r="AT128" s="16">
        <f t="shared" si="47"/>
        <v>8086.2899999999991</v>
      </c>
      <c r="AU128" s="16">
        <f t="shared" si="47"/>
        <v>8086.2899999999991</v>
      </c>
      <c r="AV128" s="16">
        <f t="shared" si="47"/>
        <v>8086.2899999999991</v>
      </c>
      <c r="AW128" s="16">
        <f t="shared" si="47"/>
        <v>8086.2899999999991</v>
      </c>
      <c r="AX128" s="16">
        <f t="shared" si="47"/>
        <v>8086.2899999999991</v>
      </c>
      <c r="AY128" s="16">
        <f t="shared" si="47"/>
        <v>8086.2899999999991</v>
      </c>
      <c r="AZ128" s="16">
        <f t="shared" si="47"/>
        <v>8086.2899999999991</v>
      </c>
      <c r="BA128" s="16">
        <f t="shared" si="47"/>
        <v>8086.2899999999991</v>
      </c>
      <c r="BB128" s="16">
        <f t="shared" si="47"/>
        <v>8086.2899999999991</v>
      </c>
      <c r="BC128" s="16">
        <f t="shared" si="47"/>
        <v>8086.2899999999991</v>
      </c>
      <c r="BD128" s="16">
        <f t="shared" si="47"/>
        <v>8086.2899999999991</v>
      </c>
      <c r="BE128" s="16">
        <f t="shared" si="47"/>
        <v>8086.2899999999991</v>
      </c>
      <c r="BF128" s="16">
        <f t="shared" si="47"/>
        <v>8086.2899999999991</v>
      </c>
      <c r="BG128" s="16">
        <f t="shared" si="47"/>
        <v>8086.2899999999991</v>
      </c>
      <c r="BH128" s="16">
        <f t="shared" si="47"/>
        <v>8086.2899999999991</v>
      </c>
      <c r="BI128" s="16">
        <f t="shared" si="47"/>
        <v>8086.2899999999991</v>
      </c>
      <c r="BJ128" s="16">
        <f t="shared" si="47"/>
        <v>8086.2899999999991</v>
      </c>
      <c r="BK128" s="16">
        <f t="shared" si="47"/>
        <v>8086.2899999999991</v>
      </c>
      <c r="BL128" s="16">
        <f t="shared" si="47"/>
        <v>8086.2899999999991</v>
      </c>
      <c r="BM128" s="16">
        <f t="shared" si="47"/>
        <v>8086.2899999999991</v>
      </c>
      <c r="BN128" s="16">
        <f t="shared" si="47"/>
        <v>8086.2899999999991</v>
      </c>
      <c r="BO128" s="16">
        <f t="shared" si="47"/>
        <v>8086.2899999999991</v>
      </c>
      <c r="BP128" s="16">
        <f t="shared" si="47"/>
        <v>8086.2899999999991</v>
      </c>
      <c r="BQ128" s="16">
        <f t="shared" si="47"/>
        <v>8086.2899999999991</v>
      </c>
      <c r="BR128" s="16">
        <f t="shared" si="47"/>
        <v>8086.2899999999991</v>
      </c>
      <c r="BS128" s="16">
        <f t="shared" si="47"/>
        <v>8086.2899999999991</v>
      </c>
      <c r="BT128" s="16">
        <f t="shared" si="47"/>
        <v>8086.2899999999991</v>
      </c>
    </row>
    <row r="129" spans="1:72" x14ac:dyDescent="0.35">
      <c r="A129" s="15" t="str">
        <f t="shared" ref="A129:J129" si="48">A30</f>
        <v>Standard Close</v>
      </c>
      <c r="B129" s="15" t="str">
        <f t="shared" si="48"/>
        <v>A2838485</v>
      </c>
      <c r="C129" s="15" t="str">
        <f t="shared" si="48"/>
        <v>Base Rates</v>
      </c>
      <c r="D129" s="15" t="str">
        <f t="shared" si="48"/>
        <v/>
      </c>
      <c r="E129" s="50">
        <f t="shared" si="48"/>
        <v>34332</v>
      </c>
      <c r="F129" s="15" t="str">
        <f t="shared" si="48"/>
        <v>CRR-15996</v>
      </c>
      <c r="G129" s="15" t="str">
        <f t="shared" si="48"/>
        <v>open</v>
      </c>
      <c r="H129" s="15" t="str">
        <f t="shared" si="48"/>
        <v>Electric Other Production Plant</v>
      </c>
      <c r="I129" s="15" t="str">
        <f t="shared" si="48"/>
        <v>Bayside Station</v>
      </c>
      <c r="J129" s="15" t="str">
        <f t="shared" si="48"/>
        <v>BAYSIDE POWER UNIT 2 CT (ABCD)</v>
      </c>
      <c r="K129" s="145">
        <v>0</v>
      </c>
      <c r="L129" s="16">
        <f t="shared" ref="L129:AI129" si="49">K129+L30</f>
        <v>0</v>
      </c>
      <c r="M129" s="16">
        <f t="shared" si="49"/>
        <v>0</v>
      </c>
      <c r="N129" s="16">
        <f t="shared" si="49"/>
        <v>0</v>
      </c>
      <c r="O129" s="16">
        <f t="shared" si="49"/>
        <v>0</v>
      </c>
      <c r="P129" s="16">
        <f t="shared" si="49"/>
        <v>0</v>
      </c>
      <c r="Q129" s="16">
        <f t="shared" si="49"/>
        <v>8515.34</v>
      </c>
      <c r="R129" s="16">
        <f t="shared" si="49"/>
        <v>8515.34</v>
      </c>
      <c r="S129" s="16">
        <f t="shared" si="49"/>
        <v>8515.34</v>
      </c>
      <c r="T129" s="16">
        <f t="shared" si="49"/>
        <v>8515.34</v>
      </c>
      <c r="U129" s="16">
        <f t="shared" si="49"/>
        <v>8515.34</v>
      </c>
      <c r="V129" s="16">
        <f t="shared" si="49"/>
        <v>8515.34</v>
      </c>
      <c r="W129" s="16">
        <f t="shared" si="49"/>
        <v>8515.34</v>
      </c>
      <c r="X129" s="16">
        <f t="shared" si="49"/>
        <v>8515.34</v>
      </c>
      <c r="Y129" s="16">
        <f t="shared" si="49"/>
        <v>8515.34</v>
      </c>
      <c r="Z129" s="16">
        <f t="shared" si="49"/>
        <v>8515.34</v>
      </c>
      <c r="AA129" s="16">
        <f t="shared" si="49"/>
        <v>8515.34</v>
      </c>
      <c r="AB129" s="16">
        <f t="shared" si="49"/>
        <v>8515.34</v>
      </c>
      <c r="AC129" s="16">
        <f t="shared" si="49"/>
        <v>8515.34</v>
      </c>
      <c r="AD129" s="16">
        <f t="shared" si="49"/>
        <v>8515.34</v>
      </c>
      <c r="AE129" s="16">
        <f t="shared" si="49"/>
        <v>8515.34</v>
      </c>
      <c r="AF129" s="16">
        <f t="shared" si="49"/>
        <v>8515.34</v>
      </c>
      <c r="AG129" s="16">
        <f t="shared" si="49"/>
        <v>8515.34</v>
      </c>
      <c r="AH129" s="16">
        <f t="shared" si="49"/>
        <v>8515.34</v>
      </c>
      <c r="AI129" s="16">
        <f t="shared" si="49"/>
        <v>8515.34</v>
      </c>
      <c r="AJ129" s="16">
        <f t="shared" ref="AJ129:BT129" si="50">AI129+AJ30</f>
        <v>8515.34</v>
      </c>
      <c r="AK129" s="16">
        <f t="shared" si="50"/>
        <v>8515.34</v>
      </c>
      <c r="AL129" s="16">
        <f t="shared" si="50"/>
        <v>8515.34</v>
      </c>
      <c r="AM129" s="16">
        <f t="shared" si="50"/>
        <v>8515.34</v>
      </c>
      <c r="AN129" s="16">
        <f t="shared" si="50"/>
        <v>8515.34</v>
      </c>
      <c r="AO129" s="16">
        <f t="shared" si="50"/>
        <v>8515.34</v>
      </c>
      <c r="AP129" s="16">
        <f t="shared" si="50"/>
        <v>8515.34</v>
      </c>
      <c r="AQ129" s="16">
        <f t="shared" si="50"/>
        <v>8515.34</v>
      </c>
      <c r="AR129" s="16">
        <f t="shared" si="50"/>
        <v>8515.34</v>
      </c>
      <c r="AS129" s="16">
        <f t="shared" si="50"/>
        <v>8515.34</v>
      </c>
      <c r="AT129" s="16">
        <f t="shared" si="50"/>
        <v>8515.34</v>
      </c>
      <c r="AU129" s="16">
        <f t="shared" si="50"/>
        <v>8515.34</v>
      </c>
      <c r="AV129" s="16">
        <f t="shared" si="50"/>
        <v>8515.34</v>
      </c>
      <c r="AW129" s="16">
        <f t="shared" si="50"/>
        <v>8515.34</v>
      </c>
      <c r="AX129" s="16">
        <f t="shared" si="50"/>
        <v>8515.34</v>
      </c>
      <c r="AY129" s="16">
        <f t="shared" si="50"/>
        <v>8515.34</v>
      </c>
      <c r="AZ129" s="16">
        <f t="shared" si="50"/>
        <v>8515.34</v>
      </c>
      <c r="BA129" s="16">
        <f t="shared" si="50"/>
        <v>8515.34</v>
      </c>
      <c r="BB129" s="16">
        <f t="shared" si="50"/>
        <v>8515.34</v>
      </c>
      <c r="BC129" s="16">
        <f t="shared" si="50"/>
        <v>8515.34</v>
      </c>
      <c r="BD129" s="16">
        <f t="shared" si="50"/>
        <v>8515.34</v>
      </c>
      <c r="BE129" s="16">
        <f t="shared" si="50"/>
        <v>8515.34</v>
      </c>
      <c r="BF129" s="16">
        <f t="shared" si="50"/>
        <v>8515.34</v>
      </c>
      <c r="BG129" s="16">
        <f t="shared" si="50"/>
        <v>8515.34</v>
      </c>
      <c r="BH129" s="16">
        <f t="shared" si="50"/>
        <v>8515.34</v>
      </c>
      <c r="BI129" s="16">
        <f t="shared" si="50"/>
        <v>8515.34</v>
      </c>
      <c r="BJ129" s="16">
        <f t="shared" si="50"/>
        <v>8515.34</v>
      </c>
      <c r="BK129" s="16">
        <f t="shared" si="50"/>
        <v>8515.34</v>
      </c>
      <c r="BL129" s="16">
        <f t="shared" si="50"/>
        <v>8515.34</v>
      </c>
      <c r="BM129" s="16">
        <f t="shared" si="50"/>
        <v>8515.34</v>
      </c>
      <c r="BN129" s="16">
        <f t="shared" si="50"/>
        <v>8515.34</v>
      </c>
      <c r="BO129" s="16">
        <f t="shared" si="50"/>
        <v>8515.34</v>
      </c>
      <c r="BP129" s="16">
        <f t="shared" si="50"/>
        <v>8515.34</v>
      </c>
      <c r="BQ129" s="16">
        <f t="shared" si="50"/>
        <v>8515.34</v>
      </c>
      <c r="BR129" s="16">
        <f t="shared" si="50"/>
        <v>8515.34</v>
      </c>
      <c r="BS129" s="16">
        <f t="shared" si="50"/>
        <v>8515.34</v>
      </c>
      <c r="BT129" s="16">
        <f t="shared" si="50"/>
        <v>8515.34</v>
      </c>
    </row>
    <row r="130" spans="1:72" x14ac:dyDescent="0.35">
      <c r="A130" s="15" t="str">
        <f t="shared" ref="A130:J130" si="51">A31</f>
        <v>Standard Close</v>
      </c>
      <c r="B130" s="15" t="str">
        <f t="shared" si="51"/>
        <v>A2838486</v>
      </c>
      <c r="C130" s="15" t="str">
        <f t="shared" si="51"/>
        <v>Base Rates</v>
      </c>
      <c r="D130" s="15" t="str">
        <f t="shared" si="51"/>
        <v/>
      </c>
      <c r="E130" s="50">
        <f t="shared" si="51"/>
        <v>34332</v>
      </c>
      <c r="F130" s="15" t="str">
        <f t="shared" si="51"/>
        <v>CRR-15996</v>
      </c>
      <c r="G130" s="15" t="str">
        <f t="shared" si="51"/>
        <v>open</v>
      </c>
      <c r="H130" s="15" t="str">
        <f t="shared" si="51"/>
        <v>Electric Other Production Plant</v>
      </c>
      <c r="I130" s="15" t="str">
        <f t="shared" si="51"/>
        <v>Bayside Station</v>
      </c>
      <c r="J130" s="15" t="str">
        <f t="shared" si="51"/>
        <v>BAYSIDE POWER UNIT 2 CT (ABCD)</v>
      </c>
      <c r="K130" s="145">
        <v>0</v>
      </c>
      <c r="L130" s="16">
        <f t="shared" ref="L130:AI130" si="52">K130+L31</f>
        <v>0</v>
      </c>
      <c r="M130" s="16">
        <f t="shared" si="52"/>
        <v>0</v>
      </c>
      <c r="N130" s="16">
        <f t="shared" si="52"/>
        <v>0</v>
      </c>
      <c r="O130" s="16">
        <f t="shared" si="52"/>
        <v>0</v>
      </c>
      <c r="P130" s="16">
        <f t="shared" si="52"/>
        <v>0</v>
      </c>
      <c r="Q130" s="16">
        <f t="shared" si="52"/>
        <v>8515.34</v>
      </c>
      <c r="R130" s="16">
        <f t="shared" si="52"/>
        <v>8515.34</v>
      </c>
      <c r="S130" s="16">
        <f t="shared" si="52"/>
        <v>8515.34</v>
      </c>
      <c r="T130" s="16">
        <f t="shared" si="52"/>
        <v>8515.34</v>
      </c>
      <c r="U130" s="16">
        <f t="shared" si="52"/>
        <v>8515.34</v>
      </c>
      <c r="V130" s="16">
        <f t="shared" si="52"/>
        <v>8515.34</v>
      </c>
      <c r="W130" s="16">
        <f t="shared" si="52"/>
        <v>8515.34</v>
      </c>
      <c r="X130" s="16">
        <f t="shared" si="52"/>
        <v>8515.34</v>
      </c>
      <c r="Y130" s="16">
        <f t="shared" si="52"/>
        <v>8515.34</v>
      </c>
      <c r="Z130" s="16">
        <f t="shared" si="52"/>
        <v>8515.34</v>
      </c>
      <c r="AA130" s="16">
        <f t="shared" si="52"/>
        <v>8515.34</v>
      </c>
      <c r="AB130" s="16">
        <f t="shared" si="52"/>
        <v>8515.34</v>
      </c>
      <c r="AC130" s="16">
        <f t="shared" si="52"/>
        <v>8515.34</v>
      </c>
      <c r="AD130" s="16">
        <f t="shared" si="52"/>
        <v>8515.34</v>
      </c>
      <c r="AE130" s="16">
        <f t="shared" si="52"/>
        <v>8515.34</v>
      </c>
      <c r="AF130" s="16">
        <f t="shared" si="52"/>
        <v>8515.34</v>
      </c>
      <c r="AG130" s="16">
        <f t="shared" si="52"/>
        <v>8515.34</v>
      </c>
      <c r="AH130" s="16">
        <f t="shared" si="52"/>
        <v>8515.34</v>
      </c>
      <c r="AI130" s="16">
        <f t="shared" si="52"/>
        <v>8515.34</v>
      </c>
      <c r="AJ130" s="16">
        <f t="shared" ref="AJ130:BT130" si="53">AI130+AJ31</f>
        <v>8515.34</v>
      </c>
      <c r="AK130" s="16">
        <f t="shared" si="53"/>
        <v>8515.34</v>
      </c>
      <c r="AL130" s="16">
        <f t="shared" si="53"/>
        <v>8515.34</v>
      </c>
      <c r="AM130" s="16">
        <f t="shared" si="53"/>
        <v>8515.34</v>
      </c>
      <c r="AN130" s="16">
        <f t="shared" si="53"/>
        <v>8515.34</v>
      </c>
      <c r="AO130" s="16">
        <f t="shared" si="53"/>
        <v>8515.34</v>
      </c>
      <c r="AP130" s="16">
        <f t="shared" si="53"/>
        <v>8515.34</v>
      </c>
      <c r="AQ130" s="16">
        <f t="shared" si="53"/>
        <v>8515.34</v>
      </c>
      <c r="AR130" s="16">
        <f t="shared" si="53"/>
        <v>8515.34</v>
      </c>
      <c r="AS130" s="16">
        <f t="shared" si="53"/>
        <v>8515.34</v>
      </c>
      <c r="AT130" s="16">
        <f t="shared" si="53"/>
        <v>8515.34</v>
      </c>
      <c r="AU130" s="16">
        <f t="shared" si="53"/>
        <v>8515.34</v>
      </c>
      <c r="AV130" s="16">
        <f t="shared" si="53"/>
        <v>8515.34</v>
      </c>
      <c r="AW130" s="16">
        <f t="shared" si="53"/>
        <v>8515.34</v>
      </c>
      <c r="AX130" s="16">
        <f t="shared" si="53"/>
        <v>8515.34</v>
      </c>
      <c r="AY130" s="16">
        <f t="shared" si="53"/>
        <v>8515.34</v>
      </c>
      <c r="AZ130" s="16">
        <f t="shared" si="53"/>
        <v>8515.34</v>
      </c>
      <c r="BA130" s="16">
        <f t="shared" si="53"/>
        <v>8515.34</v>
      </c>
      <c r="BB130" s="16">
        <f t="shared" si="53"/>
        <v>8515.34</v>
      </c>
      <c r="BC130" s="16">
        <f t="shared" si="53"/>
        <v>8515.34</v>
      </c>
      <c r="BD130" s="16">
        <f t="shared" si="53"/>
        <v>8515.34</v>
      </c>
      <c r="BE130" s="16">
        <f t="shared" si="53"/>
        <v>8515.34</v>
      </c>
      <c r="BF130" s="16">
        <f t="shared" si="53"/>
        <v>8515.34</v>
      </c>
      <c r="BG130" s="16">
        <f t="shared" si="53"/>
        <v>8515.34</v>
      </c>
      <c r="BH130" s="16">
        <f t="shared" si="53"/>
        <v>8515.34</v>
      </c>
      <c r="BI130" s="16">
        <f t="shared" si="53"/>
        <v>8515.34</v>
      </c>
      <c r="BJ130" s="16">
        <f t="shared" si="53"/>
        <v>8515.34</v>
      </c>
      <c r="BK130" s="16">
        <f t="shared" si="53"/>
        <v>8515.34</v>
      </c>
      <c r="BL130" s="16">
        <f t="shared" si="53"/>
        <v>8515.34</v>
      </c>
      <c r="BM130" s="16">
        <f t="shared" si="53"/>
        <v>8515.34</v>
      </c>
      <c r="BN130" s="16">
        <f t="shared" si="53"/>
        <v>8515.34</v>
      </c>
      <c r="BO130" s="16">
        <f t="shared" si="53"/>
        <v>8515.34</v>
      </c>
      <c r="BP130" s="16">
        <f t="shared" si="53"/>
        <v>8515.34</v>
      </c>
      <c r="BQ130" s="16">
        <f t="shared" si="53"/>
        <v>8515.34</v>
      </c>
      <c r="BR130" s="16">
        <f t="shared" si="53"/>
        <v>8515.34</v>
      </c>
      <c r="BS130" s="16">
        <f t="shared" si="53"/>
        <v>8515.34</v>
      </c>
      <c r="BT130" s="16">
        <f t="shared" si="53"/>
        <v>8515.34</v>
      </c>
    </row>
    <row r="131" spans="1:72" x14ac:dyDescent="0.35">
      <c r="A131" s="15" t="str">
        <f t="shared" ref="A131:J131" si="54">A32</f>
        <v>Standard Close</v>
      </c>
      <c r="B131" s="15" t="str">
        <f t="shared" si="54"/>
        <v>A2838487</v>
      </c>
      <c r="C131" s="15" t="str">
        <f t="shared" si="54"/>
        <v>Base Rates</v>
      </c>
      <c r="D131" s="15" t="str">
        <f t="shared" si="54"/>
        <v/>
      </c>
      <c r="E131" s="50">
        <f t="shared" si="54"/>
        <v>34332</v>
      </c>
      <c r="F131" s="15" t="str">
        <f t="shared" si="54"/>
        <v>CRR-15996</v>
      </c>
      <c r="G131" s="15" t="str">
        <f t="shared" si="54"/>
        <v>open</v>
      </c>
      <c r="H131" s="15" t="str">
        <f t="shared" si="54"/>
        <v>Electric Other Production Plant</v>
      </c>
      <c r="I131" s="15" t="str">
        <f t="shared" si="54"/>
        <v>Bayside Station</v>
      </c>
      <c r="J131" s="15" t="str">
        <f t="shared" si="54"/>
        <v>BAYSIDE POWER UNIT 2 CT (ABCD)</v>
      </c>
      <c r="K131" s="145">
        <v>0</v>
      </c>
      <c r="L131" s="16">
        <f t="shared" ref="L131:AI131" si="55">K131+L32</f>
        <v>0</v>
      </c>
      <c r="M131" s="16">
        <f t="shared" si="55"/>
        <v>0</v>
      </c>
      <c r="N131" s="16">
        <f t="shared" si="55"/>
        <v>0</v>
      </c>
      <c r="O131" s="16">
        <f t="shared" si="55"/>
        <v>0</v>
      </c>
      <c r="P131" s="16">
        <f t="shared" si="55"/>
        <v>0</v>
      </c>
      <c r="Q131" s="16">
        <f t="shared" si="55"/>
        <v>8515.34</v>
      </c>
      <c r="R131" s="16">
        <f t="shared" si="55"/>
        <v>8515.34</v>
      </c>
      <c r="S131" s="16">
        <f t="shared" si="55"/>
        <v>8515.34</v>
      </c>
      <c r="T131" s="16">
        <f t="shared" si="55"/>
        <v>8515.34</v>
      </c>
      <c r="U131" s="16">
        <f t="shared" si="55"/>
        <v>8515.34</v>
      </c>
      <c r="V131" s="16">
        <f t="shared" si="55"/>
        <v>8515.34</v>
      </c>
      <c r="W131" s="16">
        <f t="shared" si="55"/>
        <v>8515.34</v>
      </c>
      <c r="X131" s="16">
        <f t="shared" si="55"/>
        <v>8515.34</v>
      </c>
      <c r="Y131" s="16">
        <f t="shared" si="55"/>
        <v>8515.34</v>
      </c>
      <c r="Z131" s="16">
        <f t="shared" si="55"/>
        <v>8515.34</v>
      </c>
      <c r="AA131" s="16">
        <f t="shared" si="55"/>
        <v>8515.34</v>
      </c>
      <c r="AB131" s="16">
        <f t="shared" si="55"/>
        <v>8515.34</v>
      </c>
      <c r="AC131" s="16">
        <f t="shared" si="55"/>
        <v>8515.34</v>
      </c>
      <c r="AD131" s="16">
        <f t="shared" si="55"/>
        <v>8515.34</v>
      </c>
      <c r="AE131" s="16">
        <f t="shared" si="55"/>
        <v>8515.34</v>
      </c>
      <c r="AF131" s="16">
        <f t="shared" si="55"/>
        <v>8515.34</v>
      </c>
      <c r="AG131" s="16">
        <f t="shared" si="55"/>
        <v>8515.34</v>
      </c>
      <c r="AH131" s="16">
        <f t="shared" si="55"/>
        <v>8515.34</v>
      </c>
      <c r="AI131" s="16">
        <f t="shared" si="55"/>
        <v>8515.34</v>
      </c>
      <c r="AJ131" s="16">
        <f t="shared" ref="AJ131:BT131" si="56">AI131+AJ32</f>
        <v>8515.34</v>
      </c>
      <c r="AK131" s="16">
        <f t="shared" si="56"/>
        <v>8515.34</v>
      </c>
      <c r="AL131" s="16">
        <f t="shared" si="56"/>
        <v>8515.34</v>
      </c>
      <c r="AM131" s="16">
        <f t="shared" si="56"/>
        <v>8515.34</v>
      </c>
      <c r="AN131" s="16">
        <f t="shared" si="56"/>
        <v>8515.34</v>
      </c>
      <c r="AO131" s="16">
        <f t="shared" si="56"/>
        <v>8515.34</v>
      </c>
      <c r="AP131" s="16">
        <f t="shared" si="56"/>
        <v>8515.34</v>
      </c>
      <c r="AQ131" s="16">
        <f t="shared" si="56"/>
        <v>8515.34</v>
      </c>
      <c r="AR131" s="16">
        <f t="shared" si="56"/>
        <v>8515.34</v>
      </c>
      <c r="AS131" s="16">
        <f t="shared" si="56"/>
        <v>8515.34</v>
      </c>
      <c r="AT131" s="16">
        <f t="shared" si="56"/>
        <v>8515.34</v>
      </c>
      <c r="AU131" s="16">
        <f t="shared" si="56"/>
        <v>8515.34</v>
      </c>
      <c r="AV131" s="16">
        <f t="shared" si="56"/>
        <v>8515.34</v>
      </c>
      <c r="AW131" s="16">
        <f t="shared" si="56"/>
        <v>8515.34</v>
      </c>
      <c r="AX131" s="16">
        <f t="shared" si="56"/>
        <v>8515.34</v>
      </c>
      <c r="AY131" s="16">
        <f t="shared" si="56"/>
        <v>8515.34</v>
      </c>
      <c r="AZ131" s="16">
        <f t="shared" si="56"/>
        <v>8515.34</v>
      </c>
      <c r="BA131" s="16">
        <f t="shared" si="56"/>
        <v>8515.34</v>
      </c>
      <c r="BB131" s="16">
        <f t="shared" si="56"/>
        <v>8515.34</v>
      </c>
      <c r="BC131" s="16">
        <f t="shared" si="56"/>
        <v>8515.34</v>
      </c>
      <c r="BD131" s="16">
        <f t="shared" si="56"/>
        <v>8515.34</v>
      </c>
      <c r="BE131" s="16">
        <f t="shared" si="56"/>
        <v>8515.34</v>
      </c>
      <c r="BF131" s="16">
        <f t="shared" si="56"/>
        <v>8515.34</v>
      </c>
      <c r="BG131" s="16">
        <f t="shared" si="56"/>
        <v>8515.34</v>
      </c>
      <c r="BH131" s="16">
        <f t="shared" si="56"/>
        <v>8515.34</v>
      </c>
      <c r="BI131" s="16">
        <f t="shared" si="56"/>
        <v>8515.34</v>
      </c>
      <c r="BJ131" s="16">
        <f t="shared" si="56"/>
        <v>8515.34</v>
      </c>
      <c r="BK131" s="16">
        <f t="shared" si="56"/>
        <v>8515.34</v>
      </c>
      <c r="BL131" s="16">
        <f t="shared" si="56"/>
        <v>8515.34</v>
      </c>
      <c r="BM131" s="16">
        <f t="shared" si="56"/>
        <v>8515.34</v>
      </c>
      <c r="BN131" s="16">
        <f t="shared" si="56"/>
        <v>8515.34</v>
      </c>
      <c r="BO131" s="16">
        <f t="shared" si="56"/>
        <v>8515.34</v>
      </c>
      <c r="BP131" s="16">
        <f t="shared" si="56"/>
        <v>8515.34</v>
      </c>
      <c r="BQ131" s="16">
        <f t="shared" si="56"/>
        <v>8515.34</v>
      </c>
      <c r="BR131" s="16">
        <f t="shared" si="56"/>
        <v>8515.34</v>
      </c>
      <c r="BS131" s="16">
        <f t="shared" si="56"/>
        <v>8515.34</v>
      </c>
      <c r="BT131" s="16">
        <f t="shared" si="56"/>
        <v>8515.34</v>
      </c>
    </row>
    <row r="132" spans="1:72" x14ac:dyDescent="0.35">
      <c r="A132" s="15" t="str">
        <f t="shared" ref="A132:J132" si="57">A33</f>
        <v>Standard Close</v>
      </c>
      <c r="B132" s="15" t="str">
        <f t="shared" si="57"/>
        <v>A2838502</v>
      </c>
      <c r="C132" s="15" t="str">
        <f t="shared" si="57"/>
        <v>Base Rates</v>
      </c>
      <c r="D132" s="15" t="str">
        <f t="shared" si="57"/>
        <v/>
      </c>
      <c r="E132" s="50">
        <f t="shared" si="57"/>
        <v>34332</v>
      </c>
      <c r="F132" s="15" t="str">
        <f t="shared" si="57"/>
        <v>CRR-15996</v>
      </c>
      <c r="G132" s="15" t="str">
        <f t="shared" si="57"/>
        <v>open</v>
      </c>
      <c r="H132" s="15" t="str">
        <f t="shared" si="57"/>
        <v>Electric Other Production Plant</v>
      </c>
      <c r="I132" s="15" t="str">
        <f t="shared" si="57"/>
        <v>Bayside Station</v>
      </c>
      <c r="J132" s="15" t="str">
        <f t="shared" si="57"/>
        <v>BAYSIDE POWER UNIT 2 CT (ABCD)</v>
      </c>
      <c r="K132" s="145">
        <v>0</v>
      </c>
      <c r="L132" s="16">
        <f t="shared" ref="L132:AI132" si="58">K132+L33</f>
        <v>0</v>
      </c>
      <c r="M132" s="16">
        <f t="shared" si="58"/>
        <v>0</v>
      </c>
      <c r="N132" s="16">
        <f t="shared" si="58"/>
        <v>0</v>
      </c>
      <c r="O132" s="16">
        <f t="shared" si="58"/>
        <v>0</v>
      </c>
      <c r="P132" s="16">
        <f t="shared" si="58"/>
        <v>0</v>
      </c>
      <c r="Q132" s="16">
        <f t="shared" si="58"/>
        <v>5023.25</v>
      </c>
      <c r="R132" s="16">
        <f t="shared" si="58"/>
        <v>5023.25</v>
      </c>
      <c r="S132" s="16">
        <f t="shared" si="58"/>
        <v>5023.25</v>
      </c>
      <c r="T132" s="16">
        <f t="shared" si="58"/>
        <v>5023.25</v>
      </c>
      <c r="U132" s="16">
        <f t="shared" si="58"/>
        <v>5023.25</v>
      </c>
      <c r="V132" s="16">
        <f t="shared" si="58"/>
        <v>5023.25</v>
      </c>
      <c r="W132" s="16">
        <f t="shared" si="58"/>
        <v>5023.25</v>
      </c>
      <c r="X132" s="16">
        <f t="shared" si="58"/>
        <v>5023.25</v>
      </c>
      <c r="Y132" s="16">
        <f t="shared" si="58"/>
        <v>5023.25</v>
      </c>
      <c r="Z132" s="16">
        <f t="shared" si="58"/>
        <v>5023.25</v>
      </c>
      <c r="AA132" s="16">
        <f t="shared" si="58"/>
        <v>5023.25</v>
      </c>
      <c r="AB132" s="16">
        <f t="shared" si="58"/>
        <v>5023.25</v>
      </c>
      <c r="AC132" s="16">
        <f t="shared" si="58"/>
        <v>5023.25</v>
      </c>
      <c r="AD132" s="16">
        <f t="shared" si="58"/>
        <v>5023.25</v>
      </c>
      <c r="AE132" s="16">
        <f t="shared" si="58"/>
        <v>5023.25</v>
      </c>
      <c r="AF132" s="16">
        <f t="shared" si="58"/>
        <v>5023.25</v>
      </c>
      <c r="AG132" s="16">
        <f t="shared" si="58"/>
        <v>5023.25</v>
      </c>
      <c r="AH132" s="16">
        <f t="shared" si="58"/>
        <v>5023.25</v>
      </c>
      <c r="AI132" s="16">
        <f t="shared" si="58"/>
        <v>5023.25</v>
      </c>
      <c r="AJ132" s="16">
        <f t="shared" ref="AJ132:BT132" si="59">AI132+AJ33</f>
        <v>5023.25</v>
      </c>
      <c r="AK132" s="16">
        <f t="shared" si="59"/>
        <v>5023.25</v>
      </c>
      <c r="AL132" s="16">
        <f t="shared" si="59"/>
        <v>5023.25</v>
      </c>
      <c r="AM132" s="16">
        <f t="shared" si="59"/>
        <v>5023.25</v>
      </c>
      <c r="AN132" s="16">
        <f t="shared" si="59"/>
        <v>5023.25</v>
      </c>
      <c r="AO132" s="16">
        <f t="shared" si="59"/>
        <v>5023.25</v>
      </c>
      <c r="AP132" s="16">
        <f t="shared" si="59"/>
        <v>5023.25</v>
      </c>
      <c r="AQ132" s="16">
        <f t="shared" si="59"/>
        <v>5023.25</v>
      </c>
      <c r="AR132" s="16">
        <f t="shared" si="59"/>
        <v>5023.25</v>
      </c>
      <c r="AS132" s="16">
        <f t="shared" si="59"/>
        <v>5023.25</v>
      </c>
      <c r="AT132" s="16">
        <f t="shared" si="59"/>
        <v>5023.25</v>
      </c>
      <c r="AU132" s="16">
        <f t="shared" si="59"/>
        <v>5023.25</v>
      </c>
      <c r="AV132" s="16">
        <f t="shared" si="59"/>
        <v>5023.25</v>
      </c>
      <c r="AW132" s="16">
        <f t="shared" si="59"/>
        <v>5023.25</v>
      </c>
      <c r="AX132" s="16">
        <f t="shared" si="59"/>
        <v>5023.25</v>
      </c>
      <c r="AY132" s="16">
        <f t="shared" si="59"/>
        <v>5023.25</v>
      </c>
      <c r="AZ132" s="16">
        <f t="shared" si="59"/>
        <v>5023.25</v>
      </c>
      <c r="BA132" s="16">
        <f t="shared" si="59"/>
        <v>5023.25</v>
      </c>
      <c r="BB132" s="16">
        <f t="shared" si="59"/>
        <v>5023.25</v>
      </c>
      <c r="BC132" s="16">
        <f t="shared" si="59"/>
        <v>5023.25</v>
      </c>
      <c r="BD132" s="16">
        <f t="shared" si="59"/>
        <v>5023.25</v>
      </c>
      <c r="BE132" s="16">
        <f t="shared" si="59"/>
        <v>5023.25</v>
      </c>
      <c r="BF132" s="16">
        <f t="shared" si="59"/>
        <v>5023.25</v>
      </c>
      <c r="BG132" s="16">
        <f t="shared" si="59"/>
        <v>5023.25</v>
      </c>
      <c r="BH132" s="16">
        <f t="shared" si="59"/>
        <v>5023.25</v>
      </c>
      <c r="BI132" s="16">
        <f t="shared" si="59"/>
        <v>5023.25</v>
      </c>
      <c r="BJ132" s="16">
        <f t="shared" si="59"/>
        <v>5023.25</v>
      </c>
      <c r="BK132" s="16">
        <f t="shared" si="59"/>
        <v>5023.25</v>
      </c>
      <c r="BL132" s="16">
        <f t="shared" si="59"/>
        <v>5023.25</v>
      </c>
      <c r="BM132" s="16">
        <f t="shared" si="59"/>
        <v>5023.25</v>
      </c>
      <c r="BN132" s="16">
        <f t="shared" si="59"/>
        <v>5023.25</v>
      </c>
      <c r="BO132" s="16">
        <f t="shared" si="59"/>
        <v>5023.25</v>
      </c>
      <c r="BP132" s="16">
        <f t="shared" si="59"/>
        <v>5023.25</v>
      </c>
      <c r="BQ132" s="16">
        <f t="shared" si="59"/>
        <v>5023.25</v>
      </c>
      <c r="BR132" s="16">
        <f t="shared" si="59"/>
        <v>5023.25</v>
      </c>
      <c r="BS132" s="16">
        <f t="shared" si="59"/>
        <v>5023.25</v>
      </c>
      <c r="BT132" s="16">
        <f t="shared" si="59"/>
        <v>5023.25</v>
      </c>
    </row>
    <row r="133" spans="1:72" x14ac:dyDescent="0.35">
      <c r="A133" s="15" t="str">
        <f t="shared" ref="A133:J133" si="60">A34</f>
        <v>Standard Close</v>
      </c>
      <c r="B133" s="15" t="str">
        <f t="shared" si="60"/>
        <v>A2838503</v>
      </c>
      <c r="C133" s="15" t="str">
        <f t="shared" si="60"/>
        <v>Base Rates</v>
      </c>
      <c r="D133" s="15" t="str">
        <f t="shared" si="60"/>
        <v/>
      </c>
      <c r="E133" s="50">
        <f t="shared" si="60"/>
        <v>34332</v>
      </c>
      <c r="F133" s="15" t="str">
        <f t="shared" si="60"/>
        <v>CRR-15996</v>
      </c>
      <c r="G133" s="15" t="str">
        <f t="shared" si="60"/>
        <v>open</v>
      </c>
      <c r="H133" s="15" t="str">
        <f t="shared" si="60"/>
        <v>Electric Other Production Plant</v>
      </c>
      <c r="I133" s="15" t="str">
        <f t="shared" si="60"/>
        <v>Bayside Station</v>
      </c>
      <c r="J133" s="15" t="str">
        <f t="shared" si="60"/>
        <v>BAYSIDE POWER UNIT 2 CT (ABCD)</v>
      </c>
      <c r="K133" s="145">
        <v>0</v>
      </c>
      <c r="L133" s="16">
        <f t="shared" ref="L133:AI133" si="61">K133+L34</f>
        <v>0</v>
      </c>
      <c r="M133" s="16">
        <f t="shared" si="61"/>
        <v>0</v>
      </c>
      <c r="N133" s="16">
        <f t="shared" si="61"/>
        <v>0</v>
      </c>
      <c r="O133" s="16">
        <f t="shared" si="61"/>
        <v>0</v>
      </c>
      <c r="P133" s="16">
        <f t="shared" si="61"/>
        <v>4998.66</v>
      </c>
      <c r="Q133" s="16">
        <f t="shared" si="61"/>
        <v>4998.66</v>
      </c>
      <c r="R133" s="16">
        <f t="shared" si="61"/>
        <v>4998.66</v>
      </c>
      <c r="S133" s="16">
        <f t="shared" si="61"/>
        <v>4998.66</v>
      </c>
      <c r="T133" s="16">
        <f t="shared" si="61"/>
        <v>4998.66</v>
      </c>
      <c r="U133" s="16">
        <f t="shared" si="61"/>
        <v>4998.66</v>
      </c>
      <c r="V133" s="16">
        <f t="shared" si="61"/>
        <v>4998.66</v>
      </c>
      <c r="W133" s="16">
        <f t="shared" si="61"/>
        <v>4998.66</v>
      </c>
      <c r="X133" s="16">
        <f t="shared" si="61"/>
        <v>4998.66</v>
      </c>
      <c r="Y133" s="16">
        <f t="shared" si="61"/>
        <v>4998.66</v>
      </c>
      <c r="Z133" s="16">
        <f t="shared" si="61"/>
        <v>4998.66</v>
      </c>
      <c r="AA133" s="16">
        <f t="shared" si="61"/>
        <v>4998.66</v>
      </c>
      <c r="AB133" s="16">
        <f t="shared" si="61"/>
        <v>4998.66</v>
      </c>
      <c r="AC133" s="16">
        <f t="shared" si="61"/>
        <v>4998.66</v>
      </c>
      <c r="AD133" s="16">
        <f t="shared" si="61"/>
        <v>4998.66</v>
      </c>
      <c r="AE133" s="16">
        <f t="shared" si="61"/>
        <v>4998.66</v>
      </c>
      <c r="AF133" s="16">
        <f t="shared" si="61"/>
        <v>4998.66</v>
      </c>
      <c r="AG133" s="16">
        <f t="shared" si="61"/>
        <v>4998.66</v>
      </c>
      <c r="AH133" s="16">
        <f t="shared" si="61"/>
        <v>4998.66</v>
      </c>
      <c r="AI133" s="16">
        <f t="shared" si="61"/>
        <v>4998.66</v>
      </c>
      <c r="AJ133" s="16">
        <f t="shared" ref="AJ133:BT133" si="62">AI133+AJ34</f>
        <v>4998.66</v>
      </c>
      <c r="AK133" s="16">
        <f t="shared" si="62"/>
        <v>4998.66</v>
      </c>
      <c r="AL133" s="16">
        <f t="shared" si="62"/>
        <v>4998.66</v>
      </c>
      <c r="AM133" s="16">
        <f t="shared" si="62"/>
        <v>4998.66</v>
      </c>
      <c r="AN133" s="16">
        <f t="shared" si="62"/>
        <v>4998.66</v>
      </c>
      <c r="AO133" s="16">
        <f t="shared" si="62"/>
        <v>4998.66</v>
      </c>
      <c r="AP133" s="16">
        <f t="shared" si="62"/>
        <v>4998.66</v>
      </c>
      <c r="AQ133" s="16">
        <f t="shared" si="62"/>
        <v>4998.66</v>
      </c>
      <c r="AR133" s="16">
        <f t="shared" si="62"/>
        <v>4998.66</v>
      </c>
      <c r="AS133" s="16">
        <f t="shared" si="62"/>
        <v>4998.66</v>
      </c>
      <c r="AT133" s="16">
        <f t="shared" si="62"/>
        <v>4998.66</v>
      </c>
      <c r="AU133" s="16">
        <f t="shared" si="62"/>
        <v>4998.66</v>
      </c>
      <c r="AV133" s="16">
        <f t="shared" si="62"/>
        <v>4998.66</v>
      </c>
      <c r="AW133" s="16">
        <f t="shared" si="62"/>
        <v>4998.66</v>
      </c>
      <c r="AX133" s="16">
        <f t="shared" si="62"/>
        <v>4998.66</v>
      </c>
      <c r="AY133" s="16">
        <f t="shared" si="62"/>
        <v>4998.66</v>
      </c>
      <c r="AZ133" s="16">
        <f t="shared" si="62"/>
        <v>4998.66</v>
      </c>
      <c r="BA133" s="16">
        <f t="shared" si="62"/>
        <v>4998.66</v>
      </c>
      <c r="BB133" s="16">
        <f t="shared" si="62"/>
        <v>4998.66</v>
      </c>
      <c r="BC133" s="16">
        <f t="shared" si="62"/>
        <v>4998.66</v>
      </c>
      <c r="BD133" s="16">
        <f t="shared" si="62"/>
        <v>4998.66</v>
      </c>
      <c r="BE133" s="16">
        <f t="shared" si="62"/>
        <v>4998.66</v>
      </c>
      <c r="BF133" s="16">
        <f t="shared" si="62"/>
        <v>4998.66</v>
      </c>
      <c r="BG133" s="16">
        <f t="shared" si="62"/>
        <v>4998.66</v>
      </c>
      <c r="BH133" s="16">
        <f t="shared" si="62"/>
        <v>4998.66</v>
      </c>
      <c r="BI133" s="16">
        <f t="shared" si="62"/>
        <v>4998.66</v>
      </c>
      <c r="BJ133" s="16">
        <f t="shared" si="62"/>
        <v>4998.66</v>
      </c>
      <c r="BK133" s="16">
        <f t="shared" si="62"/>
        <v>4998.66</v>
      </c>
      <c r="BL133" s="16">
        <f t="shared" si="62"/>
        <v>4998.66</v>
      </c>
      <c r="BM133" s="16">
        <f t="shared" si="62"/>
        <v>4998.66</v>
      </c>
      <c r="BN133" s="16">
        <f t="shared" si="62"/>
        <v>4998.66</v>
      </c>
      <c r="BO133" s="16">
        <f t="shared" si="62"/>
        <v>4998.66</v>
      </c>
      <c r="BP133" s="16">
        <f t="shared" si="62"/>
        <v>4998.66</v>
      </c>
      <c r="BQ133" s="16">
        <f t="shared" si="62"/>
        <v>4998.66</v>
      </c>
      <c r="BR133" s="16">
        <f t="shared" si="62"/>
        <v>4998.66</v>
      </c>
      <c r="BS133" s="16">
        <f t="shared" si="62"/>
        <v>4998.66</v>
      </c>
      <c r="BT133" s="16">
        <f t="shared" si="62"/>
        <v>4998.66</v>
      </c>
    </row>
    <row r="134" spans="1:72" x14ac:dyDescent="0.35">
      <c r="A134" s="15" t="str">
        <f t="shared" ref="A134:J134" si="63">A35</f>
        <v>Standard Close</v>
      </c>
      <c r="B134" s="15" t="str">
        <f t="shared" si="63"/>
        <v>A2838504</v>
      </c>
      <c r="C134" s="15" t="str">
        <f t="shared" si="63"/>
        <v>Base Rates</v>
      </c>
      <c r="D134" s="15" t="str">
        <f t="shared" si="63"/>
        <v/>
      </c>
      <c r="E134" s="50">
        <f t="shared" si="63"/>
        <v>34332</v>
      </c>
      <c r="F134" s="15" t="str">
        <f t="shared" si="63"/>
        <v>CRR-15996</v>
      </c>
      <c r="G134" s="15" t="str">
        <f t="shared" si="63"/>
        <v>open</v>
      </c>
      <c r="H134" s="15" t="str">
        <f t="shared" si="63"/>
        <v>Electric Other Production Plant</v>
      </c>
      <c r="I134" s="15" t="str">
        <f t="shared" si="63"/>
        <v>Bayside Station</v>
      </c>
      <c r="J134" s="15" t="str">
        <f t="shared" si="63"/>
        <v>BAYSIDE POWER UNIT 2 CT (ABCD)</v>
      </c>
      <c r="K134" s="145">
        <v>0</v>
      </c>
      <c r="L134" s="16">
        <f t="shared" ref="L134:AI134" si="64">K134+L35</f>
        <v>0</v>
      </c>
      <c r="M134" s="16">
        <f t="shared" si="64"/>
        <v>0</v>
      </c>
      <c r="N134" s="16">
        <f t="shared" si="64"/>
        <v>0</v>
      </c>
      <c r="O134" s="16">
        <f t="shared" si="64"/>
        <v>0</v>
      </c>
      <c r="P134" s="16">
        <f t="shared" si="64"/>
        <v>0</v>
      </c>
      <c r="Q134" s="16">
        <f t="shared" si="64"/>
        <v>5023.25</v>
      </c>
      <c r="R134" s="16">
        <f t="shared" si="64"/>
        <v>5023.25</v>
      </c>
      <c r="S134" s="16">
        <f t="shared" si="64"/>
        <v>5023.25</v>
      </c>
      <c r="T134" s="16">
        <f t="shared" si="64"/>
        <v>5023.25</v>
      </c>
      <c r="U134" s="16">
        <f t="shared" si="64"/>
        <v>5023.25</v>
      </c>
      <c r="V134" s="16">
        <f t="shared" si="64"/>
        <v>5023.25</v>
      </c>
      <c r="W134" s="16">
        <f t="shared" si="64"/>
        <v>5023.25</v>
      </c>
      <c r="X134" s="16">
        <f t="shared" si="64"/>
        <v>5023.25</v>
      </c>
      <c r="Y134" s="16">
        <f t="shared" si="64"/>
        <v>5023.25</v>
      </c>
      <c r="Z134" s="16">
        <f t="shared" si="64"/>
        <v>5023.25</v>
      </c>
      <c r="AA134" s="16">
        <f t="shared" si="64"/>
        <v>5023.25</v>
      </c>
      <c r="AB134" s="16">
        <f t="shared" si="64"/>
        <v>5023.25</v>
      </c>
      <c r="AC134" s="16">
        <f t="shared" si="64"/>
        <v>5023.25</v>
      </c>
      <c r="AD134" s="16">
        <f t="shared" si="64"/>
        <v>5023.25</v>
      </c>
      <c r="AE134" s="16">
        <f t="shared" si="64"/>
        <v>5023.25</v>
      </c>
      <c r="AF134" s="16">
        <f t="shared" si="64"/>
        <v>5023.25</v>
      </c>
      <c r="AG134" s="16">
        <f t="shared" si="64"/>
        <v>5023.25</v>
      </c>
      <c r="AH134" s="16">
        <f t="shared" si="64"/>
        <v>5023.25</v>
      </c>
      <c r="AI134" s="16">
        <f t="shared" si="64"/>
        <v>5023.25</v>
      </c>
      <c r="AJ134" s="16">
        <f t="shared" ref="AJ134:BT134" si="65">AI134+AJ35</f>
        <v>5023.25</v>
      </c>
      <c r="AK134" s="16">
        <f t="shared" si="65"/>
        <v>5023.25</v>
      </c>
      <c r="AL134" s="16">
        <f t="shared" si="65"/>
        <v>5023.25</v>
      </c>
      <c r="AM134" s="16">
        <f t="shared" si="65"/>
        <v>5023.25</v>
      </c>
      <c r="AN134" s="16">
        <f t="shared" si="65"/>
        <v>5023.25</v>
      </c>
      <c r="AO134" s="16">
        <f t="shared" si="65"/>
        <v>5023.25</v>
      </c>
      <c r="AP134" s="16">
        <f t="shared" si="65"/>
        <v>5023.25</v>
      </c>
      <c r="AQ134" s="16">
        <f t="shared" si="65"/>
        <v>5023.25</v>
      </c>
      <c r="AR134" s="16">
        <f t="shared" si="65"/>
        <v>5023.25</v>
      </c>
      <c r="AS134" s="16">
        <f t="shared" si="65"/>
        <v>5023.25</v>
      </c>
      <c r="AT134" s="16">
        <f t="shared" si="65"/>
        <v>5023.25</v>
      </c>
      <c r="AU134" s="16">
        <f t="shared" si="65"/>
        <v>5023.25</v>
      </c>
      <c r="AV134" s="16">
        <f t="shared" si="65"/>
        <v>5023.25</v>
      </c>
      <c r="AW134" s="16">
        <f t="shared" si="65"/>
        <v>5023.25</v>
      </c>
      <c r="AX134" s="16">
        <f t="shared" si="65"/>
        <v>5023.25</v>
      </c>
      <c r="AY134" s="16">
        <f t="shared" si="65"/>
        <v>5023.25</v>
      </c>
      <c r="AZ134" s="16">
        <f t="shared" si="65"/>
        <v>5023.25</v>
      </c>
      <c r="BA134" s="16">
        <f t="shared" si="65"/>
        <v>5023.25</v>
      </c>
      <c r="BB134" s="16">
        <f t="shared" si="65"/>
        <v>5023.25</v>
      </c>
      <c r="BC134" s="16">
        <f t="shared" si="65"/>
        <v>5023.25</v>
      </c>
      <c r="BD134" s="16">
        <f t="shared" si="65"/>
        <v>5023.25</v>
      </c>
      <c r="BE134" s="16">
        <f t="shared" si="65"/>
        <v>5023.25</v>
      </c>
      <c r="BF134" s="16">
        <f t="shared" si="65"/>
        <v>5023.25</v>
      </c>
      <c r="BG134" s="16">
        <f t="shared" si="65"/>
        <v>5023.25</v>
      </c>
      <c r="BH134" s="16">
        <f t="shared" si="65"/>
        <v>5023.25</v>
      </c>
      <c r="BI134" s="16">
        <f t="shared" si="65"/>
        <v>5023.25</v>
      </c>
      <c r="BJ134" s="16">
        <f t="shared" si="65"/>
        <v>5023.25</v>
      </c>
      <c r="BK134" s="16">
        <f t="shared" si="65"/>
        <v>5023.25</v>
      </c>
      <c r="BL134" s="16">
        <f t="shared" si="65"/>
        <v>5023.25</v>
      </c>
      <c r="BM134" s="16">
        <f t="shared" si="65"/>
        <v>5023.25</v>
      </c>
      <c r="BN134" s="16">
        <f t="shared" si="65"/>
        <v>5023.25</v>
      </c>
      <c r="BO134" s="16">
        <f t="shared" si="65"/>
        <v>5023.25</v>
      </c>
      <c r="BP134" s="16">
        <f t="shared" si="65"/>
        <v>5023.25</v>
      </c>
      <c r="BQ134" s="16">
        <f t="shared" si="65"/>
        <v>5023.25</v>
      </c>
      <c r="BR134" s="16">
        <f t="shared" si="65"/>
        <v>5023.25</v>
      </c>
      <c r="BS134" s="16">
        <f t="shared" si="65"/>
        <v>5023.25</v>
      </c>
      <c r="BT134" s="16">
        <f t="shared" si="65"/>
        <v>5023.25</v>
      </c>
    </row>
    <row r="135" spans="1:72" x14ac:dyDescent="0.35">
      <c r="A135" s="15" t="str">
        <f t="shared" ref="A135:J135" si="66">A36</f>
        <v>Standard Close</v>
      </c>
      <c r="B135" s="15" t="str">
        <f t="shared" si="66"/>
        <v>A2838505</v>
      </c>
      <c r="C135" s="15" t="str">
        <f t="shared" si="66"/>
        <v>Base Rates</v>
      </c>
      <c r="D135" s="15" t="str">
        <f t="shared" si="66"/>
        <v/>
      </c>
      <c r="E135" s="50">
        <f t="shared" si="66"/>
        <v>34332</v>
      </c>
      <c r="F135" s="15" t="str">
        <f t="shared" si="66"/>
        <v>CRR-15996</v>
      </c>
      <c r="G135" s="15" t="str">
        <f t="shared" si="66"/>
        <v>open</v>
      </c>
      <c r="H135" s="15" t="str">
        <f t="shared" si="66"/>
        <v>Electric Other Production Plant</v>
      </c>
      <c r="I135" s="15" t="str">
        <f t="shared" si="66"/>
        <v>Bayside Station</v>
      </c>
      <c r="J135" s="15" t="str">
        <f t="shared" si="66"/>
        <v>BAYSIDE POWER UNIT 2 CT (ABCD)</v>
      </c>
      <c r="K135" s="145">
        <v>0</v>
      </c>
      <c r="L135" s="16">
        <f t="shared" ref="L135:AI135" si="67">K135+L36</f>
        <v>0</v>
      </c>
      <c r="M135" s="16">
        <f t="shared" si="67"/>
        <v>0</v>
      </c>
      <c r="N135" s="16">
        <f t="shared" si="67"/>
        <v>0</v>
      </c>
      <c r="O135" s="16">
        <f t="shared" si="67"/>
        <v>0</v>
      </c>
      <c r="P135" s="16">
        <f t="shared" si="67"/>
        <v>0</v>
      </c>
      <c r="Q135" s="16">
        <f t="shared" si="67"/>
        <v>6729.0000000000009</v>
      </c>
      <c r="R135" s="16">
        <f t="shared" si="67"/>
        <v>6729.0000000000009</v>
      </c>
      <c r="S135" s="16">
        <f t="shared" si="67"/>
        <v>6729.0000000000009</v>
      </c>
      <c r="T135" s="16">
        <f t="shared" si="67"/>
        <v>6729.0000000000009</v>
      </c>
      <c r="U135" s="16">
        <f t="shared" si="67"/>
        <v>6729.0000000000009</v>
      </c>
      <c r="V135" s="16">
        <f t="shared" si="67"/>
        <v>6729.0000000000009</v>
      </c>
      <c r="W135" s="16">
        <f t="shared" si="67"/>
        <v>6729.0000000000009</v>
      </c>
      <c r="X135" s="16">
        <f t="shared" si="67"/>
        <v>6729.0000000000009</v>
      </c>
      <c r="Y135" s="16">
        <f t="shared" si="67"/>
        <v>6729.0000000000009</v>
      </c>
      <c r="Z135" s="16">
        <f t="shared" si="67"/>
        <v>6729.0000000000009</v>
      </c>
      <c r="AA135" s="16">
        <f t="shared" si="67"/>
        <v>6729.0000000000009</v>
      </c>
      <c r="AB135" s="16">
        <f t="shared" si="67"/>
        <v>6729.0000000000009</v>
      </c>
      <c r="AC135" s="16">
        <f t="shared" si="67"/>
        <v>6729.0000000000009</v>
      </c>
      <c r="AD135" s="16">
        <f t="shared" si="67"/>
        <v>6729.0000000000009</v>
      </c>
      <c r="AE135" s="16">
        <f t="shared" si="67"/>
        <v>6729.0000000000009</v>
      </c>
      <c r="AF135" s="16">
        <f t="shared" si="67"/>
        <v>6729.0000000000009</v>
      </c>
      <c r="AG135" s="16">
        <f t="shared" si="67"/>
        <v>6729.0000000000009</v>
      </c>
      <c r="AH135" s="16">
        <f t="shared" si="67"/>
        <v>6729.0000000000009</v>
      </c>
      <c r="AI135" s="16">
        <f t="shared" si="67"/>
        <v>6729.0000000000009</v>
      </c>
      <c r="AJ135" s="16">
        <f t="shared" ref="AJ135:BT135" si="68">AI135+AJ36</f>
        <v>6729.0000000000009</v>
      </c>
      <c r="AK135" s="16">
        <f t="shared" si="68"/>
        <v>6729.0000000000009</v>
      </c>
      <c r="AL135" s="16">
        <f t="shared" si="68"/>
        <v>6729.0000000000009</v>
      </c>
      <c r="AM135" s="16">
        <f t="shared" si="68"/>
        <v>6729.0000000000009</v>
      </c>
      <c r="AN135" s="16">
        <f t="shared" si="68"/>
        <v>6729.0000000000009</v>
      </c>
      <c r="AO135" s="16">
        <f t="shared" si="68"/>
        <v>6729.0000000000009</v>
      </c>
      <c r="AP135" s="16">
        <f t="shared" si="68"/>
        <v>6729.0000000000009</v>
      </c>
      <c r="AQ135" s="16">
        <f t="shared" si="68"/>
        <v>6729.0000000000009</v>
      </c>
      <c r="AR135" s="16">
        <f t="shared" si="68"/>
        <v>6729.0000000000009</v>
      </c>
      <c r="AS135" s="16">
        <f t="shared" si="68"/>
        <v>6729.0000000000009</v>
      </c>
      <c r="AT135" s="16">
        <f t="shared" si="68"/>
        <v>6729.0000000000009</v>
      </c>
      <c r="AU135" s="16">
        <f t="shared" si="68"/>
        <v>6729.0000000000009</v>
      </c>
      <c r="AV135" s="16">
        <f t="shared" si="68"/>
        <v>6729.0000000000009</v>
      </c>
      <c r="AW135" s="16">
        <f t="shared" si="68"/>
        <v>6729.0000000000009</v>
      </c>
      <c r="AX135" s="16">
        <f t="shared" si="68"/>
        <v>6729.0000000000009</v>
      </c>
      <c r="AY135" s="16">
        <f t="shared" si="68"/>
        <v>6729.0000000000009</v>
      </c>
      <c r="AZ135" s="16">
        <f t="shared" si="68"/>
        <v>6729.0000000000009</v>
      </c>
      <c r="BA135" s="16">
        <f t="shared" si="68"/>
        <v>6729.0000000000009</v>
      </c>
      <c r="BB135" s="16">
        <f t="shared" si="68"/>
        <v>6729.0000000000009</v>
      </c>
      <c r="BC135" s="16">
        <f t="shared" si="68"/>
        <v>6729.0000000000009</v>
      </c>
      <c r="BD135" s="16">
        <f t="shared" si="68"/>
        <v>6729.0000000000009</v>
      </c>
      <c r="BE135" s="16">
        <f t="shared" si="68"/>
        <v>6729.0000000000009</v>
      </c>
      <c r="BF135" s="16">
        <f t="shared" si="68"/>
        <v>6729.0000000000009</v>
      </c>
      <c r="BG135" s="16">
        <f t="shared" si="68"/>
        <v>6729.0000000000009</v>
      </c>
      <c r="BH135" s="16">
        <f t="shared" si="68"/>
        <v>6729.0000000000009</v>
      </c>
      <c r="BI135" s="16">
        <f t="shared" si="68"/>
        <v>6729.0000000000009</v>
      </c>
      <c r="BJ135" s="16">
        <f t="shared" si="68"/>
        <v>6729.0000000000009</v>
      </c>
      <c r="BK135" s="16">
        <f t="shared" si="68"/>
        <v>6729.0000000000009</v>
      </c>
      <c r="BL135" s="16">
        <f t="shared" si="68"/>
        <v>6729.0000000000009</v>
      </c>
      <c r="BM135" s="16">
        <f t="shared" si="68"/>
        <v>6729.0000000000009</v>
      </c>
      <c r="BN135" s="16">
        <f t="shared" si="68"/>
        <v>6729.0000000000009</v>
      </c>
      <c r="BO135" s="16">
        <f t="shared" si="68"/>
        <v>6729.0000000000009</v>
      </c>
      <c r="BP135" s="16">
        <f t="shared" si="68"/>
        <v>6729.0000000000009</v>
      </c>
      <c r="BQ135" s="16">
        <f t="shared" si="68"/>
        <v>6729.0000000000009</v>
      </c>
      <c r="BR135" s="16">
        <f t="shared" si="68"/>
        <v>6729.0000000000009</v>
      </c>
      <c r="BS135" s="16">
        <f t="shared" si="68"/>
        <v>6729.0000000000009</v>
      </c>
      <c r="BT135" s="16">
        <f t="shared" si="68"/>
        <v>6729.0000000000009</v>
      </c>
    </row>
    <row r="136" spans="1:72" x14ac:dyDescent="0.35">
      <c r="A136" s="15" t="str">
        <f t="shared" ref="A136:J136" si="69">A37</f>
        <v>Standard Close</v>
      </c>
      <c r="B136" s="15" t="str">
        <f t="shared" si="69"/>
        <v>A2838514</v>
      </c>
      <c r="C136" s="15" t="str">
        <f t="shared" si="69"/>
        <v>Base Rates</v>
      </c>
      <c r="D136" s="15" t="str">
        <f t="shared" si="69"/>
        <v/>
      </c>
      <c r="E136" s="50">
        <f t="shared" si="69"/>
        <v>34332</v>
      </c>
      <c r="F136" s="15" t="str">
        <f t="shared" si="69"/>
        <v>CRR-15996</v>
      </c>
      <c r="G136" s="15" t="str">
        <f t="shared" si="69"/>
        <v>open</v>
      </c>
      <c r="H136" s="15" t="str">
        <f t="shared" si="69"/>
        <v>Electric Other Production Plant</v>
      </c>
      <c r="I136" s="15" t="str">
        <f t="shared" si="69"/>
        <v>Bayside Station</v>
      </c>
      <c r="J136" s="15" t="str">
        <f t="shared" si="69"/>
        <v>BAYSIDE POWER UNIT 2 CT (ABCD)</v>
      </c>
      <c r="K136" s="145">
        <v>0</v>
      </c>
      <c r="L136" s="16">
        <f t="shared" ref="L136:AI136" si="70">K136+L37</f>
        <v>0</v>
      </c>
      <c r="M136" s="16">
        <f t="shared" si="70"/>
        <v>0</v>
      </c>
      <c r="N136" s="16">
        <f t="shared" si="70"/>
        <v>0</v>
      </c>
      <c r="O136" s="16">
        <f t="shared" si="70"/>
        <v>0</v>
      </c>
      <c r="P136" s="16">
        <f t="shared" si="70"/>
        <v>5486.4900000000016</v>
      </c>
      <c r="Q136" s="16">
        <f t="shared" si="70"/>
        <v>5486.4900000000016</v>
      </c>
      <c r="R136" s="16">
        <f t="shared" si="70"/>
        <v>5486.4900000000016</v>
      </c>
      <c r="S136" s="16">
        <f t="shared" si="70"/>
        <v>5486.4900000000016</v>
      </c>
      <c r="T136" s="16">
        <f t="shared" si="70"/>
        <v>5486.4900000000016</v>
      </c>
      <c r="U136" s="16">
        <f t="shared" si="70"/>
        <v>5486.4900000000016</v>
      </c>
      <c r="V136" s="16">
        <f t="shared" si="70"/>
        <v>5486.4900000000016</v>
      </c>
      <c r="W136" s="16">
        <f t="shared" si="70"/>
        <v>5486.4900000000016</v>
      </c>
      <c r="X136" s="16">
        <f t="shared" si="70"/>
        <v>5486.4900000000016</v>
      </c>
      <c r="Y136" s="16">
        <f t="shared" si="70"/>
        <v>5486.4900000000016</v>
      </c>
      <c r="Z136" s="16">
        <f t="shared" si="70"/>
        <v>5486.4900000000016</v>
      </c>
      <c r="AA136" s="16">
        <f t="shared" si="70"/>
        <v>5486.4900000000016</v>
      </c>
      <c r="AB136" s="16">
        <f t="shared" si="70"/>
        <v>5486.4900000000016</v>
      </c>
      <c r="AC136" s="16">
        <f t="shared" si="70"/>
        <v>5486.4900000000016</v>
      </c>
      <c r="AD136" s="16">
        <f t="shared" si="70"/>
        <v>5486.4900000000016</v>
      </c>
      <c r="AE136" s="16">
        <f t="shared" si="70"/>
        <v>5486.4900000000016</v>
      </c>
      <c r="AF136" s="16">
        <f t="shared" si="70"/>
        <v>5486.4900000000016</v>
      </c>
      <c r="AG136" s="16">
        <f t="shared" si="70"/>
        <v>5486.4900000000016</v>
      </c>
      <c r="AH136" s="16">
        <f t="shared" si="70"/>
        <v>5486.4900000000016</v>
      </c>
      <c r="AI136" s="16">
        <f t="shared" si="70"/>
        <v>5486.4900000000016</v>
      </c>
      <c r="AJ136" s="16">
        <f t="shared" ref="AJ136:BT136" si="71">AI136+AJ37</f>
        <v>5486.4900000000016</v>
      </c>
      <c r="AK136" s="16">
        <f t="shared" si="71"/>
        <v>5486.4900000000016</v>
      </c>
      <c r="AL136" s="16">
        <f t="shared" si="71"/>
        <v>5486.4900000000016</v>
      </c>
      <c r="AM136" s="16">
        <f t="shared" si="71"/>
        <v>5486.4900000000016</v>
      </c>
      <c r="AN136" s="16">
        <f t="shared" si="71"/>
        <v>5486.4900000000016</v>
      </c>
      <c r="AO136" s="16">
        <f t="shared" si="71"/>
        <v>5486.4900000000016</v>
      </c>
      <c r="AP136" s="16">
        <f t="shared" si="71"/>
        <v>5486.4900000000016</v>
      </c>
      <c r="AQ136" s="16">
        <f t="shared" si="71"/>
        <v>5486.4900000000016</v>
      </c>
      <c r="AR136" s="16">
        <f t="shared" si="71"/>
        <v>5486.4900000000016</v>
      </c>
      <c r="AS136" s="16">
        <f t="shared" si="71"/>
        <v>5486.4900000000016</v>
      </c>
      <c r="AT136" s="16">
        <f t="shared" si="71"/>
        <v>5486.4900000000016</v>
      </c>
      <c r="AU136" s="16">
        <f t="shared" si="71"/>
        <v>5486.4900000000016</v>
      </c>
      <c r="AV136" s="16">
        <f t="shared" si="71"/>
        <v>5486.4900000000016</v>
      </c>
      <c r="AW136" s="16">
        <f t="shared" si="71"/>
        <v>5486.4900000000016</v>
      </c>
      <c r="AX136" s="16">
        <f t="shared" si="71"/>
        <v>5486.4900000000016</v>
      </c>
      <c r="AY136" s="16">
        <f t="shared" si="71"/>
        <v>5486.4900000000016</v>
      </c>
      <c r="AZ136" s="16">
        <f t="shared" si="71"/>
        <v>5486.4900000000016</v>
      </c>
      <c r="BA136" s="16">
        <f t="shared" si="71"/>
        <v>5486.4900000000016</v>
      </c>
      <c r="BB136" s="16">
        <f t="shared" si="71"/>
        <v>5486.4900000000016</v>
      </c>
      <c r="BC136" s="16">
        <f t="shared" si="71"/>
        <v>5486.4900000000016</v>
      </c>
      <c r="BD136" s="16">
        <f t="shared" si="71"/>
        <v>5486.4900000000016</v>
      </c>
      <c r="BE136" s="16">
        <f t="shared" si="71"/>
        <v>5486.4900000000016</v>
      </c>
      <c r="BF136" s="16">
        <f t="shared" si="71"/>
        <v>5486.4900000000016</v>
      </c>
      <c r="BG136" s="16">
        <f t="shared" si="71"/>
        <v>5486.4900000000016</v>
      </c>
      <c r="BH136" s="16">
        <f t="shared" si="71"/>
        <v>5486.4900000000016</v>
      </c>
      <c r="BI136" s="16">
        <f t="shared" si="71"/>
        <v>5486.4900000000016</v>
      </c>
      <c r="BJ136" s="16">
        <f t="shared" si="71"/>
        <v>5486.4900000000016</v>
      </c>
      <c r="BK136" s="16">
        <f t="shared" si="71"/>
        <v>5486.4900000000016</v>
      </c>
      <c r="BL136" s="16">
        <f t="shared" si="71"/>
        <v>5486.4900000000016</v>
      </c>
      <c r="BM136" s="16">
        <f t="shared" si="71"/>
        <v>5486.4900000000016</v>
      </c>
      <c r="BN136" s="16">
        <f t="shared" si="71"/>
        <v>5486.4900000000016</v>
      </c>
      <c r="BO136" s="16">
        <f t="shared" si="71"/>
        <v>5486.4900000000016</v>
      </c>
      <c r="BP136" s="16">
        <f t="shared" si="71"/>
        <v>5486.4900000000016</v>
      </c>
      <c r="BQ136" s="16">
        <f t="shared" si="71"/>
        <v>5486.4900000000016</v>
      </c>
      <c r="BR136" s="16">
        <f t="shared" si="71"/>
        <v>5486.4900000000016</v>
      </c>
      <c r="BS136" s="16">
        <f t="shared" si="71"/>
        <v>5486.4900000000016</v>
      </c>
      <c r="BT136" s="16">
        <f t="shared" si="71"/>
        <v>5486.4900000000016</v>
      </c>
    </row>
    <row r="137" spans="1:72" x14ac:dyDescent="0.35">
      <c r="A137" s="15" t="str">
        <f t="shared" ref="A137:J137" si="72">A38</f>
        <v>Standard Close</v>
      </c>
      <c r="B137" s="15" t="str">
        <f t="shared" si="72"/>
        <v>A2838515</v>
      </c>
      <c r="C137" s="15" t="str">
        <f t="shared" si="72"/>
        <v>Base Rates</v>
      </c>
      <c r="D137" s="15" t="str">
        <f t="shared" si="72"/>
        <v/>
      </c>
      <c r="E137" s="50">
        <f t="shared" si="72"/>
        <v>34332</v>
      </c>
      <c r="F137" s="15" t="str">
        <f t="shared" si="72"/>
        <v>CRR-15996</v>
      </c>
      <c r="G137" s="15" t="str">
        <f t="shared" si="72"/>
        <v>open</v>
      </c>
      <c r="H137" s="15" t="str">
        <f t="shared" si="72"/>
        <v>Electric Other Production Plant</v>
      </c>
      <c r="I137" s="15" t="str">
        <f t="shared" si="72"/>
        <v>Bayside Station</v>
      </c>
      <c r="J137" s="15" t="str">
        <f t="shared" si="72"/>
        <v>BAYSIDE POWER UNIT 2 CT (ABCD)</v>
      </c>
      <c r="K137" s="145">
        <v>0</v>
      </c>
      <c r="L137" s="16">
        <f t="shared" ref="L137:AI137" si="73">K137+L38</f>
        <v>0</v>
      </c>
      <c r="M137" s="16">
        <f t="shared" si="73"/>
        <v>0</v>
      </c>
      <c r="N137" s="16">
        <f t="shared" si="73"/>
        <v>0</v>
      </c>
      <c r="O137" s="16">
        <f t="shared" si="73"/>
        <v>0</v>
      </c>
      <c r="P137" s="16">
        <f t="shared" si="73"/>
        <v>5332.0100000000011</v>
      </c>
      <c r="Q137" s="16">
        <f t="shared" si="73"/>
        <v>5332.0100000000011</v>
      </c>
      <c r="R137" s="16">
        <f t="shared" si="73"/>
        <v>5332.0100000000011</v>
      </c>
      <c r="S137" s="16">
        <f t="shared" si="73"/>
        <v>5332.0100000000011</v>
      </c>
      <c r="T137" s="16">
        <f t="shared" si="73"/>
        <v>5332.0100000000011</v>
      </c>
      <c r="U137" s="16">
        <f t="shared" si="73"/>
        <v>5332.0100000000011</v>
      </c>
      <c r="V137" s="16">
        <f t="shared" si="73"/>
        <v>5332.0100000000011</v>
      </c>
      <c r="W137" s="16">
        <f t="shared" si="73"/>
        <v>5332.0100000000011</v>
      </c>
      <c r="X137" s="16">
        <f t="shared" si="73"/>
        <v>5332.0100000000011</v>
      </c>
      <c r="Y137" s="16">
        <f t="shared" si="73"/>
        <v>5332.0100000000011</v>
      </c>
      <c r="Z137" s="16">
        <f t="shared" si="73"/>
        <v>5332.0100000000011</v>
      </c>
      <c r="AA137" s="16">
        <f t="shared" si="73"/>
        <v>5332.0100000000011</v>
      </c>
      <c r="AB137" s="16">
        <f t="shared" si="73"/>
        <v>5332.0100000000011</v>
      </c>
      <c r="AC137" s="16">
        <f t="shared" si="73"/>
        <v>5332.0100000000011</v>
      </c>
      <c r="AD137" s="16">
        <f t="shared" si="73"/>
        <v>5332.0100000000011</v>
      </c>
      <c r="AE137" s="16">
        <f t="shared" si="73"/>
        <v>5332.0100000000011</v>
      </c>
      <c r="AF137" s="16">
        <f t="shared" si="73"/>
        <v>5332.0100000000011</v>
      </c>
      <c r="AG137" s="16">
        <f t="shared" si="73"/>
        <v>5332.0100000000011</v>
      </c>
      <c r="AH137" s="16">
        <f t="shared" si="73"/>
        <v>5332.0100000000011</v>
      </c>
      <c r="AI137" s="16">
        <f t="shared" si="73"/>
        <v>5332.0100000000011</v>
      </c>
      <c r="AJ137" s="16">
        <f t="shared" ref="AJ137:BT137" si="74">AI137+AJ38</f>
        <v>5332.0100000000011</v>
      </c>
      <c r="AK137" s="16">
        <f t="shared" si="74"/>
        <v>5332.0100000000011</v>
      </c>
      <c r="AL137" s="16">
        <f t="shared" si="74"/>
        <v>5332.0100000000011</v>
      </c>
      <c r="AM137" s="16">
        <f t="shared" si="74"/>
        <v>5332.0100000000011</v>
      </c>
      <c r="AN137" s="16">
        <f t="shared" si="74"/>
        <v>5332.0100000000011</v>
      </c>
      <c r="AO137" s="16">
        <f t="shared" si="74"/>
        <v>5332.0100000000011</v>
      </c>
      <c r="AP137" s="16">
        <f t="shared" si="74"/>
        <v>5332.0100000000011</v>
      </c>
      <c r="AQ137" s="16">
        <f t="shared" si="74"/>
        <v>5332.0100000000011</v>
      </c>
      <c r="AR137" s="16">
        <f t="shared" si="74"/>
        <v>5332.0100000000011</v>
      </c>
      <c r="AS137" s="16">
        <f t="shared" si="74"/>
        <v>5332.0100000000011</v>
      </c>
      <c r="AT137" s="16">
        <f t="shared" si="74"/>
        <v>5332.0100000000011</v>
      </c>
      <c r="AU137" s="16">
        <f t="shared" si="74"/>
        <v>5332.0100000000011</v>
      </c>
      <c r="AV137" s="16">
        <f t="shared" si="74"/>
        <v>5332.0100000000011</v>
      </c>
      <c r="AW137" s="16">
        <f t="shared" si="74"/>
        <v>5332.0100000000011</v>
      </c>
      <c r="AX137" s="16">
        <f t="shared" si="74"/>
        <v>5332.0100000000011</v>
      </c>
      <c r="AY137" s="16">
        <f t="shared" si="74"/>
        <v>5332.0100000000011</v>
      </c>
      <c r="AZ137" s="16">
        <f t="shared" si="74"/>
        <v>5332.0100000000011</v>
      </c>
      <c r="BA137" s="16">
        <f t="shared" si="74"/>
        <v>5332.0100000000011</v>
      </c>
      <c r="BB137" s="16">
        <f t="shared" si="74"/>
        <v>5332.0100000000011</v>
      </c>
      <c r="BC137" s="16">
        <f t="shared" si="74"/>
        <v>5332.0100000000011</v>
      </c>
      <c r="BD137" s="16">
        <f t="shared" si="74"/>
        <v>5332.0100000000011</v>
      </c>
      <c r="BE137" s="16">
        <f t="shared" si="74"/>
        <v>5332.0100000000011</v>
      </c>
      <c r="BF137" s="16">
        <f t="shared" si="74"/>
        <v>5332.0100000000011</v>
      </c>
      <c r="BG137" s="16">
        <f t="shared" si="74"/>
        <v>5332.0100000000011</v>
      </c>
      <c r="BH137" s="16">
        <f t="shared" si="74"/>
        <v>5332.0100000000011</v>
      </c>
      <c r="BI137" s="16">
        <f t="shared" si="74"/>
        <v>5332.0100000000011</v>
      </c>
      <c r="BJ137" s="16">
        <f t="shared" si="74"/>
        <v>5332.0100000000011</v>
      </c>
      <c r="BK137" s="16">
        <f t="shared" si="74"/>
        <v>5332.0100000000011</v>
      </c>
      <c r="BL137" s="16">
        <f t="shared" si="74"/>
        <v>5332.0100000000011</v>
      </c>
      <c r="BM137" s="16">
        <f t="shared" si="74"/>
        <v>5332.0100000000011</v>
      </c>
      <c r="BN137" s="16">
        <f t="shared" si="74"/>
        <v>5332.0100000000011</v>
      </c>
      <c r="BO137" s="16">
        <f t="shared" si="74"/>
        <v>5332.0100000000011</v>
      </c>
      <c r="BP137" s="16">
        <f t="shared" si="74"/>
        <v>5332.0100000000011</v>
      </c>
      <c r="BQ137" s="16">
        <f t="shared" si="74"/>
        <v>5332.0100000000011</v>
      </c>
      <c r="BR137" s="16">
        <f t="shared" si="74"/>
        <v>5332.0100000000011</v>
      </c>
      <c r="BS137" s="16">
        <f t="shared" si="74"/>
        <v>5332.0100000000011</v>
      </c>
      <c r="BT137" s="16">
        <f t="shared" si="74"/>
        <v>5332.0100000000011</v>
      </c>
    </row>
    <row r="138" spans="1:72" x14ac:dyDescent="0.35">
      <c r="A138" s="15" t="str">
        <f t="shared" ref="A138:J138" si="75">A39</f>
        <v>Standard Close</v>
      </c>
      <c r="B138" s="15" t="str">
        <f t="shared" si="75"/>
        <v>A2838516</v>
      </c>
      <c r="C138" s="15" t="str">
        <f t="shared" si="75"/>
        <v>Base Rates</v>
      </c>
      <c r="D138" s="15" t="str">
        <f t="shared" si="75"/>
        <v/>
      </c>
      <c r="E138" s="50">
        <f t="shared" si="75"/>
        <v>34332</v>
      </c>
      <c r="F138" s="15" t="str">
        <f t="shared" si="75"/>
        <v>CRR-15996</v>
      </c>
      <c r="G138" s="15" t="str">
        <f t="shared" si="75"/>
        <v>open</v>
      </c>
      <c r="H138" s="15" t="str">
        <f t="shared" si="75"/>
        <v>Electric Other Production Plant</v>
      </c>
      <c r="I138" s="15" t="str">
        <f t="shared" si="75"/>
        <v>Bayside Station</v>
      </c>
      <c r="J138" s="15" t="str">
        <f t="shared" si="75"/>
        <v>BAYSIDE POWER UNIT 2 CT (ABCD)</v>
      </c>
      <c r="K138" s="145">
        <v>0</v>
      </c>
      <c r="L138" s="16">
        <f t="shared" ref="L138:AI138" si="76">K138+L39</f>
        <v>0</v>
      </c>
      <c r="M138" s="16">
        <f t="shared" si="76"/>
        <v>0</v>
      </c>
      <c r="N138" s="16">
        <f t="shared" si="76"/>
        <v>0</v>
      </c>
      <c r="O138" s="16">
        <f t="shared" si="76"/>
        <v>0</v>
      </c>
      <c r="P138" s="16">
        <f t="shared" si="76"/>
        <v>5486.4900000000016</v>
      </c>
      <c r="Q138" s="16">
        <f t="shared" si="76"/>
        <v>5486.4900000000016</v>
      </c>
      <c r="R138" s="16">
        <f t="shared" si="76"/>
        <v>5486.4900000000016</v>
      </c>
      <c r="S138" s="16">
        <f t="shared" si="76"/>
        <v>5486.4900000000016</v>
      </c>
      <c r="T138" s="16">
        <f t="shared" si="76"/>
        <v>5486.4900000000016</v>
      </c>
      <c r="U138" s="16">
        <f t="shared" si="76"/>
        <v>5486.4900000000016</v>
      </c>
      <c r="V138" s="16">
        <f t="shared" si="76"/>
        <v>5486.4900000000016</v>
      </c>
      <c r="W138" s="16">
        <f t="shared" si="76"/>
        <v>5486.4900000000016</v>
      </c>
      <c r="X138" s="16">
        <f t="shared" si="76"/>
        <v>5486.4900000000016</v>
      </c>
      <c r="Y138" s="16">
        <f t="shared" si="76"/>
        <v>5486.4900000000016</v>
      </c>
      <c r="Z138" s="16">
        <f t="shared" si="76"/>
        <v>5486.4900000000016</v>
      </c>
      <c r="AA138" s="16">
        <f t="shared" si="76"/>
        <v>5486.4900000000016</v>
      </c>
      <c r="AB138" s="16">
        <f t="shared" si="76"/>
        <v>5486.4900000000016</v>
      </c>
      <c r="AC138" s="16">
        <f t="shared" si="76"/>
        <v>5486.4900000000016</v>
      </c>
      <c r="AD138" s="16">
        <f t="shared" si="76"/>
        <v>5486.4900000000016</v>
      </c>
      <c r="AE138" s="16">
        <f t="shared" si="76"/>
        <v>5486.4900000000016</v>
      </c>
      <c r="AF138" s="16">
        <f t="shared" si="76"/>
        <v>5486.4900000000016</v>
      </c>
      <c r="AG138" s="16">
        <f t="shared" si="76"/>
        <v>5486.4900000000016</v>
      </c>
      <c r="AH138" s="16">
        <f t="shared" si="76"/>
        <v>5486.4900000000016</v>
      </c>
      <c r="AI138" s="16">
        <f t="shared" si="76"/>
        <v>5486.4900000000016</v>
      </c>
      <c r="AJ138" s="16">
        <f t="shared" ref="AJ138:BT138" si="77">AI138+AJ39</f>
        <v>5486.4900000000016</v>
      </c>
      <c r="AK138" s="16">
        <f t="shared" si="77"/>
        <v>5486.4900000000016</v>
      </c>
      <c r="AL138" s="16">
        <f t="shared" si="77"/>
        <v>5486.4900000000016</v>
      </c>
      <c r="AM138" s="16">
        <f t="shared" si="77"/>
        <v>5486.4900000000016</v>
      </c>
      <c r="AN138" s="16">
        <f t="shared" si="77"/>
        <v>5486.4900000000016</v>
      </c>
      <c r="AO138" s="16">
        <f t="shared" si="77"/>
        <v>5486.4900000000016</v>
      </c>
      <c r="AP138" s="16">
        <f t="shared" si="77"/>
        <v>5486.4900000000016</v>
      </c>
      <c r="AQ138" s="16">
        <f t="shared" si="77"/>
        <v>5486.4900000000016</v>
      </c>
      <c r="AR138" s="16">
        <f t="shared" si="77"/>
        <v>5486.4900000000016</v>
      </c>
      <c r="AS138" s="16">
        <f t="shared" si="77"/>
        <v>5486.4900000000016</v>
      </c>
      <c r="AT138" s="16">
        <f t="shared" si="77"/>
        <v>5486.4900000000016</v>
      </c>
      <c r="AU138" s="16">
        <f t="shared" si="77"/>
        <v>5486.4900000000016</v>
      </c>
      <c r="AV138" s="16">
        <f t="shared" si="77"/>
        <v>5486.4900000000016</v>
      </c>
      <c r="AW138" s="16">
        <f t="shared" si="77"/>
        <v>5486.4900000000016</v>
      </c>
      <c r="AX138" s="16">
        <f t="shared" si="77"/>
        <v>5486.4900000000016</v>
      </c>
      <c r="AY138" s="16">
        <f t="shared" si="77"/>
        <v>5486.4900000000016</v>
      </c>
      <c r="AZ138" s="16">
        <f t="shared" si="77"/>
        <v>5486.4900000000016</v>
      </c>
      <c r="BA138" s="16">
        <f t="shared" si="77"/>
        <v>5486.4900000000016</v>
      </c>
      <c r="BB138" s="16">
        <f t="shared" si="77"/>
        <v>5486.4900000000016</v>
      </c>
      <c r="BC138" s="16">
        <f t="shared" si="77"/>
        <v>5486.4900000000016</v>
      </c>
      <c r="BD138" s="16">
        <f t="shared" si="77"/>
        <v>5486.4900000000016</v>
      </c>
      <c r="BE138" s="16">
        <f t="shared" si="77"/>
        <v>5486.4900000000016</v>
      </c>
      <c r="BF138" s="16">
        <f t="shared" si="77"/>
        <v>5486.4900000000016</v>
      </c>
      <c r="BG138" s="16">
        <f t="shared" si="77"/>
        <v>5486.4900000000016</v>
      </c>
      <c r="BH138" s="16">
        <f t="shared" si="77"/>
        <v>5486.4900000000016</v>
      </c>
      <c r="BI138" s="16">
        <f t="shared" si="77"/>
        <v>5486.4900000000016</v>
      </c>
      <c r="BJ138" s="16">
        <f t="shared" si="77"/>
        <v>5486.4900000000016</v>
      </c>
      <c r="BK138" s="16">
        <f t="shared" si="77"/>
        <v>5486.4900000000016</v>
      </c>
      <c r="BL138" s="16">
        <f t="shared" si="77"/>
        <v>5486.4900000000016</v>
      </c>
      <c r="BM138" s="16">
        <f t="shared" si="77"/>
        <v>5486.4900000000016</v>
      </c>
      <c r="BN138" s="16">
        <f t="shared" si="77"/>
        <v>5486.4900000000016</v>
      </c>
      <c r="BO138" s="16">
        <f t="shared" si="77"/>
        <v>5486.4900000000016</v>
      </c>
      <c r="BP138" s="16">
        <f t="shared" si="77"/>
        <v>5486.4900000000016</v>
      </c>
      <c r="BQ138" s="16">
        <f t="shared" si="77"/>
        <v>5486.4900000000016</v>
      </c>
      <c r="BR138" s="16">
        <f t="shared" si="77"/>
        <v>5486.4900000000016</v>
      </c>
      <c r="BS138" s="16">
        <f t="shared" si="77"/>
        <v>5486.4900000000016</v>
      </c>
      <c r="BT138" s="16">
        <f t="shared" si="77"/>
        <v>5486.4900000000016</v>
      </c>
    </row>
    <row r="139" spans="1:72" x14ac:dyDescent="0.35">
      <c r="A139" s="15" t="str">
        <f t="shared" ref="A139:J139" si="78">A40</f>
        <v>Standard Close</v>
      </c>
      <c r="B139" s="15" t="str">
        <f t="shared" si="78"/>
        <v>A2838517</v>
      </c>
      <c r="C139" s="15" t="str">
        <f t="shared" si="78"/>
        <v>Base Rates</v>
      </c>
      <c r="D139" s="15" t="str">
        <f t="shared" si="78"/>
        <v/>
      </c>
      <c r="E139" s="50">
        <f t="shared" si="78"/>
        <v>34332</v>
      </c>
      <c r="F139" s="15" t="str">
        <f t="shared" si="78"/>
        <v>CRR-15996</v>
      </c>
      <c r="G139" s="15" t="str">
        <f t="shared" si="78"/>
        <v>open</v>
      </c>
      <c r="H139" s="15" t="str">
        <f t="shared" si="78"/>
        <v>Electric Other Production Plant</v>
      </c>
      <c r="I139" s="15" t="str">
        <f t="shared" si="78"/>
        <v>Bayside Station</v>
      </c>
      <c r="J139" s="15" t="str">
        <f t="shared" si="78"/>
        <v>BAYSIDE POWER UNIT 2 CT (ABCD)</v>
      </c>
      <c r="K139" s="145">
        <v>0</v>
      </c>
      <c r="L139" s="16">
        <f t="shared" ref="L139:AI139" si="79">K139+L40</f>
        <v>0</v>
      </c>
      <c r="M139" s="16">
        <f t="shared" si="79"/>
        <v>0</v>
      </c>
      <c r="N139" s="16">
        <f t="shared" si="79"/>
        <v>0</v>
      </c>
      <c r="O139" s="16">
        <f t="shared" si="79"/>
        <v>0</v>
      </c>
      <c r="P139" s="16">
        <f t="shared" si="79"/>
        <v>5486.4900000000016</v>
      </c>
      <c r="Q139" s="16">
        <f t="shared" si="79"/>
        <v>5486.4900000000016</v>
      </c>
      <c r="R139" s="16">
        <f t="shared" si="79"/>
        <v>5486.4900000000016</v>
      </c>
      <c r="S139" s="16">
        <f t="shared" si="79"/>
        <v>5486.4900000000016</v>
      </c>
      <c r="T139" s="16">
        <f t="shared" si="79"/>
        <v>5486.4900000000016</v>
      </c>
      <c r="U139" s="16">
        <f t="shared" si="79"/>
        <v>5486.4900000000016</v>
      </c>
      <c r="V139" s="16">
        <f t="shared" si="79"/>
        <v>5486.4900000000016</v>
      </c>
      <c r="W139" s="16">
        <f t="shared" si="79"/>
        <v>5486.4900000000016</v>
      </c>
      <c r="X139" s="16">
        <f t="shared" si="79"/>
        <v>5486.4900000000016</v>
      </c>
      <c r="Y139" s="16">
        <f t="shared" si="79"/>
        <v>5486.4900000000016</v>
      </c>
      <c r="Z139" s="16">
        <f t="shared" si="79"/>
        <v>5486.4900000000016</v>
      </c>
      <c r="AA139" s="16">
        <f t="shared" si="79"/>
        <v>5486.4900000000016</v>
      </c>
      <c r="AB139" s="16">
        <f t="shared" si="79"/>
        <v>5486.4900000000016</v>
      </c>
      <c r="AC139" s="16">
        <f t="shared" si="79"/>
        <v>5486.4900000000016</v>
      </c>
      <c r="AD139" s="16">
        <f t="shared" si="79"/>
        <v>5486.4900000000016</v>
      </c>
      <c r="AE139" s="16">
        <f t="shared" si="79"/>
        <v>5486.4900000000016</v>
      </c>
      <c r="AF139" s="16">
        <f t="shared" si="79"/>
        <v>5486.4900000000016</v>
      </c>
      <c r="AG139" s="16">
        <f t="shared" si="79"/>
        <v>5486.4900000000016</v>
      </c>
      <c r="AH139" s="16">
        <f t="shared" si="79"/>
        <v>5486.4900000000016</v>
      </c>
      <c r="AI139" s="16">
        <f t="shared" si="79"/>
        <v>5486.4900000000016</v>
      </c>
      <c r="AJ139" s="16">
        <f t="shared" ref="AJ139:BT139" si="80">AI139+AJ40</f>
        <v>5486.4900000000016</v>
      </c>
      <c r="AK139" s="16">
        <f t="shared" si="80"/>
        <v>5486.4900000000016</v>
      </c>
      <c r="AL139" s="16">
        <f t="shared" si="80"/>
        <v>5486.4900000000016</v>
      </c>
      <c r="AM139" s="16">
        <f t="shared" si="80"/>
        <v>5486.4900000000016</v>
      </c>
      <c r="AN139" s="16">
        <f t="shared" si="80"/>
        <v>5486.4900000000016</v>
      </c>
      <c r="AO139" s="16">
        <f t="shared" si="80"/>
        <v>5486.4900000000016</v>
      </c>
      <c r="AP139" s="16">
        <f t="shared" si="80"/>
        <v>5486.4900000000016</v>
      </c>
      <c r="AQ139" s="16">
        <f t="shared" si="80"/>
        <v>5486.4900000000016</v>
      </c>
      <c r="AR139" s="16">
        <f t="shared" si="80"/>
        <v>5486.4900000000016</v>
      </c>
      <c r="AS139" s="16">
        <f t="shared" si="80"/>
        <v>5486.4900000000016</v>
      </c>
      <c r="AT139" s="16">
        <f t="shared" si="80"/>
        <v>5486.4900000000016</v>
      </c>
      <c r="AU139" s="16">
        <f t="shared" si="80"/>
        <v>5486.4900000000016</v>
      </c>
      <c r="AV139" s="16">
        <f t="shared" si="80"/>
        <v>5486.4900000000016</v>
      </c>
      <c r="AW139" s="16">
        <f t="shared" si="80"/>
        <v>5486.4900000000016</v>
      </c>
      <c r="AX139" s="16">
        <f t="shared" si="80"/>
        <v>5486.4900000000016</v>
      </c>
      <c r="AY139" s="16">
        <f t="shared" si="80"/>
        <v>5486.4900000000016</v>
      </c>
      <c r="AZ139" s="16">
        <f t="shared" si="80"/>
        <v>5486.4900000000016</v>
      </c>
      <c r="BA139" s="16">
        <f t="shared" si="80"/>
        <v>5486.4900000000016</v>
      </c>
      <c r="BB139" s="16">
        <f t="shared" si="80"/>
        <v>5486.4900000000016</v>
      </c>
      <c r="BC139" s="16">
        <f t="shared" si="80"/>
        <v>5486.4900000000016</v>
      </c>
      <c r="BD139" s="16">
        <f t="shared" si="80"/>
        <v>5486.4900000000016</v>
      </c>
      <c r="BE139" s="16">
        <f t="shared" si="80"/>
        <v>5486.4900000000016</v>
      </c>
      <c r="BF139" s="16">
        <f t="shared" si="80"/>
        <v>5486.4900000000016</v>
      </c>
      <c r="BG139" s="16">
        <f t="shared" si="80"/>
        <v>5486.4900000000016</v>
      </c>
      <c r="BH139" s="16">
        <f t="shared" si="80"/>
        <v>5486.4900000000016</v>
      </c>
      <c r="BI139" s="16">
        <f t="shared" si="80"/>
        <v>5486.4900000000016</v>
      </c>
      <c r="BJ139" s="16">
        <f t="shared" si="80"/>
        <v>5486.4900000000016</v>
      </c>
      <c r="BK139" s="16">
        <f t="shared" si="80"/>
        <v>5486.4900000000016</v>
      </c>
      <c r="BL139" s="16">
        <f t="shared" si="80"/>
        <v>5486.4900000000016</v>
      </c>
      <c r="BM139" s="16">
        <f t="shared" si="80"/>
        <v>5486.4900000000016</v>
      </c>
      <c r="BN139" s="16">
        <f t="shared" si="80"/>
        <v>5486.4900000000016</v>
      </c>
      <c r="BO139" s="16">
        <f t="shared" si="80"/>
        <v>5486.4900000000016</v>
      </c>
      <c r="BP139" s="16">
        <f t="shared" si="80"/>
        <v>5486.4900000000016</v>
      </c>
      <c r="BQ139" s="16">
        <f t="shared" si="80"/>
        <v>5486.4900000000016</v>
      </c>
      <c r="BR139" s="16">
        <f t="shared" si="80"/>
        <v>5486.4900000000016</v>
      </c>
      <c r="BS139" s="16">
        <f t="shared" si="80"/>
        <v>5486.4900000000016</v>
      </c>
      <c r="BT139" s="16">
        <f t="shared" si="80"/>
        <v>5486.4900000000016</v>
      </c>
    </row>
    <row r="140" spans="1:72" x14ac:dyDescent="0.35">
      <c r="A140" s="15" t="str">
        <f t="shared" ref="A140:J140" si="81">A41</f>
        <v>Standard Close</v>
      </c>
      <c r="B140" s="15" t="str">
        <f t="shared" si="81"/>
        <v>A2838526</v>
      </c>
      <c r="C140" s="15" t="str">
        <f t="shared" si="81"/>
        <v>Base Rates</v>
      </c>
      <c r="D140" s="15" t="str">
        <f t="shared" si="81"/>
        <v/>
      </c>
      <c r="E140" s="50">
        <f t="shared" si="81"/>
        <v>34332</v>
      </c>
      <c r="F140" s="15" t="str">
        <f t="shared" si="81"/>
        <v>CRR-15996</v>
      </c>
      <c r="G140" s="15" t="str">
        <f t="shared" si="81"/>
        <v>open</v>
      </c>
      <c r="H140" s="15" t="str">
        <f t="shared" si="81"/>
        <v>Electric Other Production Plant</v>
      </c>
      <c r="I140" s="15" t="str">
        <f t="shared" si="81"/>
        <v>Bayside Station</v>
      </c>
      <c r="J140" s="15" t="str">
        <f t="shared" si="81"/>
        <v>BAYSIDE POWER UNIT 2 CT (ABCD)</v>
      </c>
      <c r="K140" s="145">
        <v>0</v>
      </c>
      <c r="L140" s="16">
        <f t="shared" ref="L140:AI140" si="82">K140+L41</f>
        <v>0</v>
      </c>
      <c r="M140" s="16">
        <f t="shared" si="82"/>
        <v>0</v>
      </c>
      <c r="N140" s="16">
        <f t="shared" si="82"/>
        <v>0</v>
      </c>
      <c r="O140" s="16">
        <f t="shared" si="82"/>
        <v>0</v>
      </c>
      <c r="P140" s="16">
        <f t="shared" si="82"/>
        <v>5974.4900000000007</v>
      </c>
      <c r="Q140" s="16">
        <f t="shared" si="82"/>
        <v>5974.4900000000007</v>
      </c>
      <c r="R140" s="16">
        <f t="shared" si="82"/>
        <v>5974.4900000000007</v>
      </c>
      <c r="S140" s="16">
        <f t="shared" si="82"/>
        <v>5974.4900000000007</v>
      </c>
      <c r="T140" s="16">
        <f t="shared" si="82"/>
        <v>5974.4900000000007</v>
      </c>
      <c r="U140" s="16">
        <f t="shared" si="82"/>
        <v>5974.4900000000007</v>
      </c>
      <c r="V140" s="16">
        <f t="shared" si="82"/>
        <v>5974.4900000000007</v>
      </c>
      <c r="W140" s="16">
        <f t="shared" si="82"/>
        <v>5974.4900000000007</v>
      </c>
      <c r="X140" s="16">
        <f t="shared" si="82"/>
        <v>5974.4900000000007</v>
      </c>
      <c r="Y140" s="16">
        <f t="shared" si="82"/>
        <v>5974.4900000000007</v>
      </c>
      <c r="Z140" s="16">
        <f t="shared" si="82"/>
        <v>5974.4900000000007</v>
      </c>
      <c r="AA140" s="16">
        <f t="shared" si="82"/>
        <v>5974.4900000000007</v>
      </c>
      <c r="AB140" s="16">
        <f t="shared" si="82"/>
        <v>5974.4900000000007</v>
      </c>
      <c r="AC140" s="16">
        <f t="shared" si="82"/>
        <v>5974.4900000000007</v>
      </c>
      <c r="AD140" s="16">
        <f t="shared" si="82"/>
        <v>5974.4900000000007</v>
      </c>
      <c r="AE140" s="16">
        <f t="shared" si="82"/>
        <v>5974.4900000000007</v>
      </c>
      <c r="AF140" s="16">
        <f t="shared" si="82"/>
        <v>5974.4900000000007</v>
      </c>
      <c r="AG140" s="16">
        <f t="shared" si="82"/>
        <v>5974.4900000000007</v>
      </c>
      <c r="AH140" s="16">
        <f t="shared" si="82"/>
        <v>5974.4900000000007</v>
      </c>
      <c r="AI140" s="16">
        <f t="shared" si="82"/>
        <v>5974.4900000000007</v>
      </c>
      <c r="AJ140" s="16">
        <f t="shared" ref="AJ140:BT140" si="83">AI140+AJ41</f>
        <v>5974.4900000000007</v>
      </c>
      <c r="AK140" s="16">
        <f t="shared" si="83"/>
        <v>5974.4900000000007</v>
      </c>
      <c r="AL140" s="16">
        <f t="shared" si="83"/>
        <v>5974.4900000000007</v>
      </c>
      <c r="AM140" s="16">
        <f t="shared" si="83"/>
        <v>5974.4900000000007</v>
      </c>
      <c r="AN140" s="16">
        <f t="shared" si="83"/>
        <v>5974.4900000000007</v>
      </c>
      <c r="AO140" s="16">
        <f t="shared" si="83"/>
        <v>5974.4900000000007</v>
      </c>
      <c r="AP140" s="16">
        <f t="shared" si="83"/>
        <v>5974.4900000000007</v>
      </c>
      <c r="AQ140" s="16">
        <f t="shared" si="83"/>
        <v>5974.4900000000007</v>
      </c>
      <c r="AR140" s="16">
        <f t="shared" si="83"/>
        <v>5974.4900000000007</v>
      </c>
      <c r="AS140" s="16">
        <f t="shared" si="83"/>
        <v>5974.4900000000007</v>
      </c>
      <c r="AT140" s="16">
        <f t="shared" si="83"/>
        <v>5974.4900000000007</v>
      </c>
      <c r="AU140" s="16">
        <f t="shared" si="83"/>
        <v>5974.4900000000007</v>
      </c>
      <c r="AV140" s="16">
        <f t="shared" si="83"/>
        <v>5974.4900000000007</v>
      </c>
      <c r="AW140" s="16">
        <f t="shared" si="83"/>
        <v>5974.4900000000007</v>
      </c>
      <c r="AX140" s="16">
        <f t="shared" si="83"/>
        <v>5974.4900000000007</v>
      </c>
      <c r="AY140" s="16">
        <f t="shared" si="83"/>
        <v>5974.4900000000007</v>
      </c>
      <c r="AZ140" s="16">
        <f t="shared" si="83"/>
        <v>5974.4900000000007</v>
      </c>
      <c r="BA140" s="16">
        <f t="shared" si="83"/>
        <v>5974.4900000000007</v>
      </c>
      <c r="BB140" s="16">
        <f t="shared" si="83"/>
        <v>5974.4900000000007</v>
      </c>
      <c r="BC140" s="16">
        <f t="shared" si="83"/>
        <v>5974.4900000000007</v>
      </c>
      <c r="BD140" s="16">
        <f t="shared" si="83"/>
        <v>5974.4900000000007</v>
      </c>
      <c r="BE140" s="16">
        <f t="shared" si="83"/>
        <v>5974.4900000000007</v>
      </c>
      <c r="BF140" s="16">
        <f t="shared" si="83"/>
        <v>5974.4900000000007</v>
      </c>
      <c r="BG140" s="16">
        <f t="shared" si="83"/>
        <v>5974.4900000000007</v>
      </c>
      <c r="BH140" s="16">
        <f t="shared" si="83"/>
        <v>5974.4900000000007</v>
      </c>
      <c r="BI140" s="16">
        <f t="shared" si="83"/>
        <v>5974.4900000000007</v>
      </c>
      <c r="BJ140" s="16">
        <f t="shared" si="83"/>
        <v>5974.4900000000007</v>
      </c>
      <c r="BK140" s="16">
        <f t="shared" si="83"/>
        <v>5974.4900000000007</v>
      </c>
      <c r="BL140" s="16">
        <f t="shared" si="83"/>
        <v>5974.4900000000007</v>
      </c>
      <c r="BM140" s="16">
        <f t="shared" si="83"/>
        <v>5974.4900000000007</v>
      </c>
      <c r="BN140" s="16">
        <f t="shared" si="83"/>
        <v>5974.4900000000007</v>
      </c>
      <c r="BO140" s="16">
        <f t="shared" si="83"/>
        <v>5974.4900000000007</v>
      </c>
      <c r="BP140" s="16">
        <f t="shared" si="83"/>
        <v>5974.4900000000007</v>
      </c>
      <c r="BQ140" s="16">
        <f t="shared" si="83"/>
        <v>5974.4900000000007</v>
      </c>
      <c r="BR140" s="16">
        <f t="shared" si="83"/>
        <v>5974.4900000000007</v>
      </c>
      <c r="BS140" s="16">
        <f t="shared" si="83"/>
        <v>5974.4900000000007</v>
      </c>
      <c r="BT140" s="16">
        <f t="shared" si="83"/>
        <v>5974.4900000000007</v>
      </c>
    </row>
    <row r="141" spans="1:72" x14ac:dyDescent="0.35">
      <c r="A141" s="15" t="str">
        <f t="shared" ref="A141:J141" si="84">A42</f>
        <v>Standard Close</v>
      </c>
      <c r="B141" s="15" t="str">
        <f t="shared" si="84"/>
        <v>A2838527</v>
      </c>
      <c r="C141" s="15" t="str">
        <f t="shared" si="84"/>
        <v>Base Rates</v>
      </c>
      <c r="D141" s="15" t="str">
        <f t="shared" si="84"/>
        <v/>
      </c>
      <c r="E141" s="50">
        <f t="shared" si="84"/>
        <v>34332</v>
      </c>
      <c r="F141" s="15" t="str">
        <f t="shared" si="84"/>
        <v>CRR-15996</v>
      </c>
      <c r="G141" s="15" t="str">
        <f t="shared" si="84"/>
        <v>open</v>
      </c>
      <c r="H141" s="15" t="str">
        <f t="shared" si="84"/>
        <v>Electric Other Production Plant</v>
      </c>
      <c r="I141" s="15" t="str">
        <f t="shared" si="84"/>
        <v>Bayside Station</v>
      </c>
      <c r="J141" s="15" t="str">
        <f t="shared" si="84"/>
        <v>BAYSIDE POWER UNIT 2 CT (ABCD)</v>
      </c>
      <c r="K141" s="145">
        <v>0</v>
      </c>
      <c r="L141" s="16">
        <f t="shared" ref="L141:AI141" si="85">K141+L42</f>
        <v>0</v>
      </c>
      <c r="M141" s="16">
        <f t="shared" si="85"/>
        <v>0</v>
      </c>
      <c r="N141" s="16">
        <f t="shared" si="85"/>
        <v>0</v>
      </c>
      <c r="O141" s="16">
        <f t="shared" si="85"/>
        <v>0</v>
      </c>
      <c r="P141" s="16">
        <f t="shared" si="85"/>
        <v>5099.590000000002</v>
      </c>
      <c r="Q141" s="16">
        <f t="shared" si="85"/>
        <v>5099.590000000002</v>
      </c>
      <c r="R141" s="16">
        <f t="shared" si="85"/>
        <v>5099.590000000002</v>
      </c>
      <c r="S141" s="16">
        <f t="shared" si="85"/>
        <v>5099.590000000002</v>
      </c>
      <c r="T141" s="16">
        <f t="shared" si="85"/>
        <v>5099.590000000002</v>
      </c>
      <c r="U141" s="16">
        <f t="shared" si="85"/>
        <v>5099.590000000002</v>
      </c>
      <c r="V141" s="16">
        <f t="shared" si="85"/>
        <v>5099.590000000002</v>
      </c>
      <c r="W141" s="16">
        <f t="shared" si="85"/>
        <v>5099.590000000002</v>
      </c>
      <c r="X141" s="16">
        <f t="shared" si="85"/>
        <v>5099.590000000002</v>
      </c>
      <c r="Y141" s="16">
        <f t="shared" si="85"/>
        <v>5099.590000000002</v>
      </c>
      <c r="Z141" s="16">
        <f t="shared" si="85"/>
        <v>5099.590000000002</v>
      </c>
      <c r="AA141" s="16">
        <f t="shared" si="85"/>
        <v>5099.590000000002</v>
      </c>
      <c r="AB141" s="16">
        <f t="shared" si="85"/>
        <v>5099.590000000002</v>
      </c>
      <c r="AC141" s="16">
        <f t="shared" si="85"/>
        <v>5099.590000000002</v>
      </c>
      <c r="AD141" s="16">
        <f t="shared" si="85"/>
        <v>5099.590000000002</v>
      </c>
      <c r="AE141" s="16">
        <f t="shared" si="85"/>
        <v>5099.590000000002</v>
      </c>
      <c r="AF141" s="16">
        <f t="shared" si="85"/>
        <v>5099.590000000002</v>
      </c>
      <c r="AG141" s="16">
        <f t="shared" si="85"/>
        <v>5099.590000000002</v>
      </c>
      <c r="AH141" s="16">
        <f t="shared" si="85"/>
        <v>5099.590000000002</v>
      </c>
      <c r="AI141" s="16">
        <f t="shared" si="85"/>
        <v>5099.590000000002</v>
      </c>
      <c r="AJ141" s="16">
        <f t="shared" ref="AJ141:BT141" si="86">AI141+AJ42</f>
        <v>5099.590000000002</v>
      </c>
      <c r="AK141" s="16">
        <f t="shared" si="86"/>
        <v>5099.590000000002</v>
      </c>
      <c r="AL141" s="16">
        <f t="shared" si="86"/>
        <v>5099.590000000002</v>
      </c>
      <c r="AM141" s="16">
        <f t="shared" si="86"/>
        <v>5099.590000000002</v>
      </c>
      <c r="AN141" s="16">
        <f t="shared" si="86"/>
        <v>5099.590000000002</v>
      </c>
      <c r="AO141" s="16">
        <f t="shared" si="86"/>
        <v>5099.590000000002</v>
      </c>
      <c r="AP141" s="16">
        <f t="shared" si="86"/>
        <v>5099.590000000002</v>
      </c>
      <c r="AQ141" s="16">
        <f t="shared" si="86"/>
        <v>5099.590000000002</v>
      </c>
      <c r="AR141" s="16">
        <f t="shared" si="86"/>
        <v>5099.590000000002</v>
      </c>
      <c r="AS141" s="16">
        <f t="shared" si="86"/>
        <v>5099.590000000002</v>
      </c>
      <c r="AT141" s="16">
        <f t="shared" si="86"/>
        <v>5099.590000000002</v>
      </c>
      <c r="AU141" s="16">
        <f t="shared" si="86"/>
        <v>5099.590000000002</v>
      </c>
      <c r="AV141" s="16">
        <f t="shared" si="86"/>
        <v>5099.590000000002</v>
      </c>
      <c r="AW141" s="16">
        <f t="shared" si="86"/>
        <v>5099.590000000002</v>
      </c>
      <c r="AX141" s="16">
        <f t="shared" si="86"/>
        <v>5099.590000000002</v>
      </c>
      <c r="AY141" s="16">
        <f t="shared" si="86"/>
        <v>5099.590000000002</v>
      </c>
      <c r="AZ141" s="16">
        <f t="shared" si="86"/>
        <v>5099.590000000002</v>
      </c>
      <c r="BA141" s="16">
        <f t="shared" si="86"/>
        <v>5099.590000000002</v>
      </c>
      <c r="BB141" s="16">
        <f t="shared" si="86"/>
        <v>5099.590000000002</v>
      </c>
      <c r="BC141" s="16">
        <f t="shared" si="86"/>
        <v>5099.590000000002</v>
      </c>
      <c r="BD141" s="16">
        <f t="shared" si="86"/>
        <v>5099.590000000002</v>
      </c>
      <c r="BE141" s="16">
        <f t="shared" si="86"/>
        <v>5099.590000000002</v>
      </c>
      <c r="BF141" s="16">
        <f t="shared" si="86"/>
        <v>5099.590000000002</v>
      </c>
      <c r="BG141" s="16">
        <f t="shared" si="86"/>
        <v>5099.590000000002</v>
      </c>
      <c r="BH141" s="16">
        <f t="shared" si="86"/>
        <v>5099.590000000002</v>
      </c>
      <c r="BI141" s="16">
        <f t="shared" si="86"/>
        <v>5099.590000000002</v>
      </c>
      <c r="BJ141" s="16">
        <f t="shared" si="86"/>
        <v>5099.590000000002</v>
      </c>
      <c r="BK141" s="16">
        <f t="shared" si="86"/>
        <v>5099.590000000002</v>
      </c>
      <c r="BL141" s="16">
        <f t="shared" si="86"/>
        <v>5099.590000000002</v>
      </c>
      <c r="BM141" s="16">
        <f t="shared" si="86"/>
        <v>5099.590000000002</v>
      </c>
      <c r="BN141" s="16">
        <f t="shared" si="86"/>
        <v>5099.590000000002</v>
      </c>
      <c r="BO141" s="16">
        <f t="shared" si="86"/>
        <v>5099.590000000002</v>
      </c>
      <c r="BP141" s="16">
        <f t="shared" si="86"/>
        <v>5099.590000000002</v>
      </c>
      <c r="BQ141" s="16">
        <f t="shared" si="86"/>
        <v>5099.590000000002</v>
      </c>
      <c r="BR141" s="16">
        <f t="shared" si="86"/>
        <v>5099.590000000002</v>
      </c>
      <c r="BS141" s="16">
        <f t="shared" si="86"/>
        <v>5099.590000000002</v>
      </c>
      <c r="BT141" s="16">
        <f t="shared" si="86"/>
        <v>5099.590000000002</v>
      </c>
    </row>
    <row r="142" spans="1:72" x14ac:dyDescent="0.35">
      <c r="A142" s="15" t="str">
        <f t="shared" ref="A142:J142" si="87">A43</f>
        <v>Standard Close</v>
      </c>
      <c r="B142" s="15" t="str">
        <f t="shared" si="87"/>
        <v>A2838528</v>
      </c>
      <c r="C142" s="15" t="str">
        <f t="shared" si="87"/>
        <v>Base Rates</v>
      </c>
      <c r="D142" s="15" t="str">
        <f t="shared" si="87"/>
        <v/>
      </c>
      <c r="E142" s="50">
        <f t="shared" si="87"/>
        <v>34332</v>
      </c>
      <c r="F142" s="15" t="str">
        <f t="shared" si="87"/>
        <v>CRR-15996</v>
      </c>
      <c r="G142" s="15" t="str">
        <f t="shared" si="87"/>
        <v>open</v>
      </c>
      <c r="H142" s="15" t="str">
        <f t="shared" si="87"/>
        <v>Electric Other Production Plant</v>
      </c>
      <c r="I142" s="15" t="str">
        <f t="shared" si="87"/>
        <v>Bayside Station</v>
      </c>
      <c r="J142" s="15" t="str">
        <f t="shared" si="87"/>
        <v>BAYSIDE POWER UNIT 2 CT (ABCD)</v>
      </c>
      <c r="K142" s="145">
        <v>0</v>
      </c>
      <c r="L142" s="16">
        <f t="shared" ref="L142:AI142" si="88">K142+L43</f>
        <v>0</v>
      </c>
      <c r="M142" s="16">
        <f t="shared" si="88"/>
        <v>0</v>
      </c>
      <c r="N142" s="16">
        <f t="shared" si="88"/>
        <v>0</v>
      </c>
      <c r="O142" s="16">
        <f t="shared" si="88"/>
        <v>0</v>
      </c>
      <c r="P142" s="16">
        <f t="shared" si="88"/>
        <v>5099.590000000002</v>
      </c>
      <c r="Q142" s="16">
        <f t="shared" si="88"/>
        <v>5099.590000000002</v>
      </c>
      <c r="R142" s="16">
        <f t="shared" si="88"/>
        <v>5099.590000000002</v>
      </c>
      <c r="S142" s="16">
        <f t="shared" si="88"/>
        <v>5099.590000000002</v>
      </c>
      <c r="T142" s="16">
        <f t="shared" si="88"/>
        <v>5099.590000000002</v>
      </c>
      <c r="U142" s="16">
        <f t="shared" si="88"/>
        <v>5099.590000000002</v>
      </c>
      <c r="V142" s="16">
        <f t="shared" si="88"/>
        <v>5099.590000000002</v>
      </c>
      <c r="W142" s="16">
        <f t="shared" si="88"/>
        <v>5099.590000000002</v>
      </c>
      <c r="X142" s="16">
        <f t="shared" si="88"/>
        <v>5099.590000000002</v>
      </c>
      <c r="Y142" s="16">
        <f t="shared" si="88"/>
        <v>5099.590000000002</v>
      </c>
      <c r="Z142" s="16">
        <f t="shared" si="88"/>
        <v>5099.590000000002</v>
      </c>
      <c r="AA142" s="16">
        <f t="shared" si="88"/>
        <v>5099.590000000002</v>
      </c>
      <c r="AB142" s="16">
        <f t="shared" si="88"/>
        <v>5099.590000000002</v>
      </c>
      <c r="AC142" s="16">
        <f t="shared" si="88"/>
        <v>5099.590000000002</v>
      </c>
      <c r="AD142" s="16">
        <f t="shared" si="88"/>
        <v>5099.590000000002</v>
      </c>
      <c r="AE142" s="16">
        <f t="shared" si="88"/>
        <v>5099.590000000002</v>
      </c>
      <c r="AF142" s="16">
        <f t="shared" si="88"/>
        <v>5099.590000000002</v>
      </c>
      <c r="AG142" s="16">
        <f t="shared" si="88"/>
        <v>5099.590000000002</v>
      </c>
      <c r="AH142" s="16">
        <f t="shared" si="88"/>
        <v>5099.590000000002</v>
      </c>
      <c r="AI142" s="16">
        <f t="shared" si="88"/>
        <v>5099.590000000002</v>
      </c>
      <c r="AJ142" s="16">
        <f t="shared" ref="AJ142:BT142" si="89">AI142+AJ43</f>
        <v>5099.590000000002</v>
      </c>
      <c r="AK142" s="16">
        <f t="shared" si="89"/>
        <v>5099.590000000002</v>
      </c>
      <c r="AL142" s="16">
        <f t="shared" si="89"/>
        <v>5099.590000000002</v>
      </c>
      <c r="AM142" s="16">
        <f t="shared" si="89"/>
        <v>5099.590000000002</v>
      </c>
      <c r="AN142" s="16">
        <f t="shared" si="89"/>
        <v>5099.590000000002</v>
      </c>
      <c r="AO142" s="16">
        <f t="shared" si="89"/>
        <v>5099.590000000002</v>
      </c>
      <c r="AP142" s="16">
        <f t="shared" si="89"/>
        <v>5099.590000000002</v>
      </c>
      <c r="AQ142" s="16">
        <f t="shared" si="89"/>
        <v>5099.590000000002</v>
      </c>
      <c r="AR142" s="16">
        <f t="shared" si="89"/>
        <v>5099.590000000002</v>
      </c>
      <c r="AS142" s="16">
        <f t="shared" si="89"/>
        <v>5099.590000000002</v>
      </c>
      <c r="AT142" s="16">
        <f t="shared" si="89"/>
        <v>5099.590000000002</v>
      </c>
      <c r="AU142" s="16">
        <f t="shared" si="89"/>
        <v>5099.590000000002</v>
      </c>
      <c r="AV142" s="16">
        <f t="shared" si="89"/>
        <v>5099.590000000002</v>
      </c>
      <c r="AW142" s="16">
        <f t="shared" si="89"/>
        <v>5099.590000000002</v>
      </c>
      <c r="AX142" s="16">
        <f t="shared" si="89"/>
        <v>5099.590000000002</v>
      </c>
      <c r="AY142" s="16">
        <f t="shared" si="89"/>
        <v>5099.590000000002</v>
      </c>
      <c r="AZ142" s="16">
        <f t="shared" si="89"/>
        <v>5099.590000000002</v>
      </c>
      <c r="BA142" s="16">
        <f t="shared" si="89"/>
        <v>5099.590000000002</v>
      </c>
      <c r="BB142" s="16">
        <f t="shared" si="89"/>
        <v>5099.590000000002</v>
      </c>
      <c r="BC142" s="16">
        <f t="shared" si="89"/>
        <v>5099.590000000002</v>
      </c>
      <c r="BD142" s="16">
        <f t="shared" si="89"/>
        <v>5099.590000000002</v>
      </c>
      <c r="BE142" s="16">
        <f t="shared" si="89"/>
        <v>5099.590000000002</v>
      </c>
      <c r="BF142" s="16">
        <f t="shared" si="89"/>
        <v>5099.590000000002</v>
      </c>
      <c r="BG142" s="16">
        <f t="shared" si="89"/>
        <v>5099.590000000002</v>
      </c>
      <c r="BH142" s="16">
        <f t="shared" si="89"/>
        <v>5099.590000000002</v>
      </c>
      <c r="BI142" s="16">
        <f t="shared" si="89"/>
        <v>5099.590000000002</v>
      </c>
      <c r="BJ142" s="16">
        <f t="shared" si="89"/>
        <v>5099.590000000002</v>
      </c>
      <c r="BK142" s="16">
        <f t="shared" si="89"/>
        <v>5099.590000000002</v>
      </c>
      <c r="BL142" s="16">
        <f t="shared" si="89"/>
        <v>5099.590000000002</v>
      </c>
      <c r="BM142" s="16">
        <f t="shared" si="89"/>
        <v>5099.590000000002</v>
      </c>
      <c r="BN142" s="16">
        <f t="shared" si="89"/>
        <v>5099.590000000002</v>
      </c>
      <c r="BO142" s="16">
        <f t="shared" si="89"/>
        <v>5099.590000000002</v>
      </c>
      <c r="BP142" s="16">
        <f t="shared" si="89"/>
        <v>5099.590000000002</v>
      </c>
      <c r="BQ142" s="16">
        <f t="shared" si="89"/>
        <v>5099.590000000002</v>
      </c>
      <c r="BR142" s="16">
        <f t="shared" si="89"/>
        <v>5099.590000000002</v>
      </c>
      <c r="BS142" s="16">
        <f t="shared" si="89"/>
        <v>5099.590000000002</v>
      </c>
      <c r="BT142" s="16">
        <f t="shared" si="89"/>
        <v>5099.590000000002</v>
      </c>
    </row>
    <row r="143" spans="1:72" x14ac:dyDescent="0.35">
      <c r="A143" s="15" t="str">
        <f t="shared" ref="A143:J143" si="90">A44</f>
        <v>Standard Close</v>
      </c>
      <c r="B143" s="15" t="str">
        <f t="shared" si="90"/>
        <v>A2838529</v>
      </c>
      <c r="C143" s="15" t="str">
        <f t="shared" si="90"/>
        <v>Base Rates</v>
      </c>
      <c r="D143" s="15" t="str">
        <f t="shared" si="90"/>
        <v/>
      </c>
      <c r="E143" s="50">
        <f t="shared" si="90"/>
        <v>34332</v>
      </c>
      <c r="F143" s="15" t="str">
        <f t="shared" si="90"/>
        <v>CRR-15996</v>
      </c>
      <c r="G143" s="15" t="str">
        <f t="shared" si="90"/>
        <v>open</v>
      </c>
      <c r="H143" s="15" t="str">
        <f t="shared" si="90"/>
        <v>Electric Other Production Plant</v>
      </c>
      <c r="I143" s="15" t="str">
        <f t="shared" si="90"/>
        <v>Bayside Station</v>
      </c>
      <c r="J143" s="15" t="str">
        <f t="shared" si="90"/>
        <v>BAYSIDE POWER UNIT 2 CT (ABCD)</v>
      </c>
      <c r="K143" s="145">
        <v>0</v>
      </c>
      <c r="L143" s="16">
        <f t="shared" ref="L143:AI143" si="91">K143+L44</f>
        <v>0</v>
      </c>
      <c r="M143" s="16">
        <f t="shared" si="91"/>
        <v>0</v>
      </c>
      <c r="N143" s="16">
        <f t="shared" si="91"/>
        <v>0</v>
      </c>
      <c r="O143" s="16">
        <f t="shared" si="91"/>
        <v>0</v>
      </c>
      <c r="P143" s="16">
        <f t="shared" si="91"/>
        <v>5099.590000000002</v>
      </c>
      <c r="Q143" s="16">
        <f t="shared" si="91"/>
        <v>5099.590000000002</v>
      </c>
      <c r="R143" s="16">
        <f t="shared" si="91"/>
        <v>5099.590000000002</v>
      </c>
      <c r="S143" s="16">
        <f t="shared" si="91"/>
        <v>5099.590000000002</v>
      </c>
      <c r="T143" s="16">
        <f t="shared" si="91"/>
        <v>5099.590000000002</v>
      </c>
      <c r="U143" s="16">
        <f t="shared" si="91"/>
        <v>5099.590000000002</v>
      </c>
      <c r="V143" s="16">
        <f t="shared" si="91"/>
        <v>5099.590000000002</v>
      </c>
      <c r="W143" s="16">
        <f t="shared" si="91"/>
        <v>5099.590000000002</v>
      </c>
      <c r="X143" s="16">
        <f t="shared" si="91"/>
        <v>5099.590000000002</v>
      </c>
      <c r="Y143" s="16">
        <f t="shared" si="91"/>
        <v>5099.590000000002</v>
      </c>
      <c r="Z143" s="16">
        <f t="shared" si="91"/>
        <v>5099.590000000002</v>
      </c>
      <c r="AA143" s="16">
        <f t="shared" si="91"/>
        <v>5099.590000000002</v>
      </c>
      <c r="AB143" s="16">
        <f t="shared" si="91"/>
        <v>5099.590000000002</v>
      </c>
      <c r="AC143" s="16">
        <f t="shared" si="91"/>
        <v>5099.590000000002</v>
      </c>
      <c r="AD143" s="16">
        <f t="shared" si="91"/>
        <v>5099.590000000002</v>
      </c>
      <c r="AE143" s="16">
        <f t="shared" si="91"/>
        <v>5099.590000000002</v>
      </c>
      <c r="AF143" s="16">
        <f t="shared" si="91"/>
        <v>5099.590000000002</v>
      </c>
      <c r="AG143" s="16">
        <f t="shared" si="91"/>
        <v>5099.590000000002</v>
      </c>
      <c r="AH143" s="16">
        <f t="shared" si="91"/>
        <v>5099.590000000002</v>
      </c>
      <c r="AI143" s="16">
        <f t="shared" si="91"/>
        <v>5099.590000000002</v>
      </c>
      <c r="AJ143" s="16">
        <f t="shared" ref="AJ143:BT143" si="92">AI143+AJ44</f>
        <v>5099.590000000002</v>
      </c>
      <c r="AK143" s="16">
        <f t="shared" si="92"/>
        <v>5099.590000000002</v>
      </c>
      <c r="AL143" s="16">
        <f t="shared" si="92"/>
        <v>5099.590000000002</v>
      </c>
      <c r="AM143" s="16">
        <f t="shared" si="92"/>
        <v>5099.590000000002</v>
      </c>
      <c r="AN143" s="16">
        <f t="shared" si="92"/>
        <v>5099.590000000002</v>
      </c>
      <c r="AO143" s="16">
        <f t="shared" si="92"/>
        <v>5099.590000000002</v>
      </c>
      <c r="AP143" s="16">
        <f t="shared" si="92"/>
        <v>5099.590000000002</v>
      </c>
      <c r="AQ143" s="16">
        <f t="shared" si="92"/>
        <v>5099.590000000002</v>
      </c>
      <c r="AR143" s="16">
        <f t="shared" si="92"/>
        <v>5099.590000000002</v>
      </c>
      <c r="AS143" s="16">
        <f t="shared" si="92"/>
        <v>5099.590000000002</v>
      </c>
      <c r="AT143" s="16">
        <f t="shared" si="92"/>
        <v>5099.590000000002</v>
      </c>
      <c r="AU143" s="16">
        <f t="shared" si="92"/>
        <v>5099.590000000002</v>
      </c>
      <c r="AV143" s="16">
        <f t="shared" si="92"/>
        <v>5099.590000000002</v>
      </c>
      <c r="AW143" s="16">
        <f t="shared" si="92"/>
        <v>5099.590000000002</v>
      </c>
      <c r="AX143" s="16">
        <f t="shared" si="92"/>
        <v>5099.590000000002</v>
      </c>
      <c r="AY143" s="16">
        <f t="shared" si="92"/>
        <v>5099.590000000002</v>
      </c>
      <c r="AZ143" s="16">
        <f t="shared" si="92"/>
        <v>5099.590000000002</v>
      </c>
      <c r="BA143" s="16">
        <f t="shared" si="92"/>
        <v>5099.590000000002</v>
      </c>
      <c r="BB143" s="16">
        <f t="shared" si="92"/>
        <v>5099.590000000002</v>
      </c>
      <c r="BC143" s="16">
        <f t="shared" si="92"/>
        <v>5099.590000000002</v>
      </c>
      <c r="BD143" s="16">
        <f t="shared" si="92"/>
        <v>5099.590000000002</v>
      </c>
      <c r="BE143" s="16">
        <f t="shared" si="92"/>
        <v>5099.590000000002</v>
      </c>
      <c r="BF143" s="16">
        <f t="shared" si="92"/>
        <v>5099.590000000002</v>
      </c>
      <c r="BG143" s="16">
        <f t="shared" si="92"/>
        <v>5099.590000000002</v>
      </c>
      <c r="BH143" s="16">
        <f t="shared" si="92"/>
        <v>5099.590000000002</v>
      </c>
      <c r="BI143" s="16">
        <f t="shared" si="92"/>
        <v>5099.590000000002</v>
      </c>
      <c r="BJ143" s="16">
        <f t="shared" si="92"/>
        <v>5099.590000000002</v>
      </c>
      <c r="BK143" s="16">
        <f t="shared" si="92"/>
        <v>5099.590000000002</v>
      </c>
      <c r="BL143" s="16">
        <f t="shared" si="92"/>
        <v>5099.590000000002</v>
      </c>
      <c r="BM143" s="16">
        <f t="shared" si="92"/>
        <v>5099.590000000002</v>
      </c>
      <c r="BN143" s="16">
        <f t="shared" si="92"/>
        <v>5099.590000000002</v>
      </c>
      <c r="BO143" s="16">
        <f t="shared" si="92"/>
        <v>5099.590000000002</v>
      </c>
      <c r="BP143" s="16">
        <f t="shared" si="92"/>
        <v>5099.590000000002</v>
      </c>
      <c r="BQ143" s="16">
        <f t="shared" si="92"/>
        <v>5099.590000000002</v>
      </c>
      <c r="BR143" s="16">
        <f t="shared" si="92"/>
        <v>5099.590000000002</v>
      </c>
      <c r="BS143" s="16">
        <f t="shared" si="92"/>
        <v>5099.590000000002</v>
      </c>
      <c r="BT143" s="16">
        <f t="shared" si="92"/>
        <v>5099.590000000002</v>
      </c>
    </row>
    <row r="144" spans="1:72" x14ac:dyDescent="0.35">
      <c r="A144" s="15" t="str">
        <f t="shared" ref="A144:J144" si="93">A45</f>
        <v>Standard Close</v>
      </c>
      <c r="B144" s="15" t="str">
        <f t="shared" si="93"/>
        <v>A2846184</v>
      </c>
      <c r="C144" s="15" t="str">
        <f t="shared" si="93"/>
        <v>Base Rates</v>
      </c>
      <c r="D144" s="15" t="str">
        <f t="shared" si="93"/>
        <v/>
      </c>
      <c r="E144" s="50">
        <f t="shared" si="93"/>
        <v>34332</v>
      </c>
      <c r="F144" s="15" t="str">
        <f t="shared" si="93"/>
        <v>CRR-15996</v>
      </c>
      <c r="G144" s="15" t="str">
        <f t="shared" si="93"/>
        <v>open</v>
      </c>
      <c r="H144" s="15" t="str">
        <f t="shared" si="93"/>
        <v>Electric Other Production Plant</v>
      </c>
      <c r="I144" s="15" t="str">
        <f t="shared" si="93"/>
        <v>Bayside Station</v>
      </c>
      <c r="J144" s="15" t="str">
        <f t="shared" si="93"/>
        <v>BAYSIDE POWER UNIT 2 CT (ABCD)</v>
      </c>
      <c r="K144" s="145">
        <v>0</v>
      </c>
      <c r="L144" s="16">
        <f t="shared" ref="L144:AI144" si="94">K144+L45</f>
        <v>0</v>
      </c>
      <c r="M144" s="16">
        <f t="shared" si="94"/>
        <v>0</v>
      </c>
      <c r="N144" s="16">
        <f t="shared" si="94"/>
        <v>0</v>
      </c>
      <c r="O144" s="16">
        <f t="shared" si="94"/>
        <v>0</v>
      </c>
      <c r="P144" s="16">
        <f t="shared" si="94"/>
        <v>0</v>
      </c>
      <c r="Q144" s="16">
        <f t="shared" si="94"/>
        <v>57203.709999999992</v>
      </c>
      <c r="R144" s="16">
        <f t="shared" si="94"/>
        <v>57203.709999999992</v>
      </c>
      <c r="S144" s="16">
        <f t="shared" si="94"/>
        <v>57203.709999999992</v>
      </c>
      <c r="T144" s="16">
        <f t="shared" si="94"/>
        <v>57203.709999999992</v>
      </c>
      <c r="U144" s="16">
        <f t="shared" si="94"/>
        <v>57203.709999999992</v>
      </c>
      <c r="V144" s="16">
        <f t="shared" si="94"/>
        <v>57203.709999999992</v>
      </c>
      <c r="W144" s="16">
        <f t="shared" si="94"/>
        <v>57203.709999999992</v>
      </c>
      <c r="X144" s="16">
        <f t="shared" si="94"/>
        <v>57203.709999999992</v>
      </c>
      <c r="Y144" s="16">
        <f t="shared" si="94"/>
        <v>57203.709999999992</v>
      </c>
      <c r="Z144" s="16">
        <f t="shared" si="94"/>
        <v>57203.709999999992</v>
      </c>
      <c r="AA144" s="16">
        <f t="shared" si="94"/>
        <v>57203.709999999992</v>
      </c>
      <c r="AB144" s="16">
        <f t="shared" si="94"/>
        <v>57203.709999999992</v>
      </c>
      <c r="AC144" s="16">
        <f t="shared" si="94"/>
        <v>57203.709999999992</v>
      </c>
      <c r="AD144" s="16">
        <f t="shared" si="94"/>
        <v>57203.709999999992</v>
      </c>
      <c r="AE144" s="16">
        <f t="shared" si="94"/>
        <v>57203.709999999992</v>
      </c>
      <c r="AF144" s="16">
        <f t="shared" si="94"/>
        <v>57203.709999999992</v>
      </c>
      <c r="AG144" s="16">
        <f t="shared" si="94"/>
        <v>57203.709999999992</v>
      </c>
      <c r="AH144" s="16">
        <f t="shared" si="94"/>
        <v>57203.709999999992</v>
      </c>
      <c r="AI144" s="16">
        <f t="shared" si="94"/>
        <v>57203.709999999992</v>
      </c>
      <c r="AJ144" s="16">
        <f t="shared" ref="AJ144:BT144" si="95">AI144+AJ45</f>
        <v>57203.709999999992</v>
      </c>
      <c r="AK144" s="16">
        <f t="shared" si="95"/>
        <v>57203.709999999992</v>
      </c>
      <c r="AL144" s="16">
        <f t="shared" si="95"/>
        <v>57203.709999999992</v>
      </c>
      <c r="AM144" s="16">
        <f t="shared" si="95"/>
        <v>57203.709999999992</v>
      </c>
      <c r="AN144" s="16">
        <f t="shared" si="95"/>
        <v>57203.709999999992</v>
      </c>
      <c r="AO144" s="16">
        <f t="shared" si="95"/>
        <v>57203.709999999992</v>
      </c>
      <c r="AP144" s="16">
        <f t="shared" si="95"/>
        <v>57203.709999999992</v>
      </c>
      <c r="AQ144" s="16">
        <f t="shared" si="95"/>
        <v>57203.709999999992</v>
      </c>
      <c r="AR144" s="16">
        <f t="shared" si="95"/>
        <v>57203.709999999992</v>
      </c>
      <c r="AS144" s="16">
        <f t="shared" si="95"/>
        <v>57203.709999999992</v>
      </c>
      <c r="AT144" s="16">
        <f t="shared" si="95"/>
        <v>57203.709999999992</v>
      </c>
      <c r="AU144" s="16">
        <f t="shared" si="95"/>
        <v>57203.709999999992</v>
      </c>
      <c r="AV144" s="16">
        <f t="shared" si="95"/>
        <v>57203.709999999992</v>
      </c>
      <c r="AW144" s="16">
        <f t="shared" si="95"/>
        <v>57203.709999999992</v>
      </c>
      <c r="AX144" s="16">
        <f t="shared" si="95"/>
        <v>57203.709999999992</v>
      </c>
      <c r="AY144" s="16">
        <f t="shared" si="95"/>
        <v>57203.709999999992</v>
      </c>
      <c r="AZ144" s="16">
        <f t="shared" si="95"/>
        <v>57203.709999999992</v>
      </c>
      <c r="BA144" s="16">
        <f t="shared" si="95"/>
        <v>57203.709999999992</v>
      </c>
      <c r="BB144" s="16">
        <f t="shared" si="95"/>
        <v>57203.709999999992</v>
      </c>
      <c r="BC144" s="16">
        <f t="shared" si="95"/>
        <v>57203.709999999992</v>
      </c>
      <c r="BD144" s="16">
        <f t="shared" si="95"/>
        <v>57203.709999999992</v>
      </c>
      <c r="BE144" s="16">
        <f t="shared" si="95"/>
        <v>57203.709999999992</v>
      </c>
      <c r="BF144" s="16">
        <f t="shared" si="95"/>
        <v>57203.709999999992</v>
      </c>
      <c r="BG144" s="16">
        <f t="shared" si="95"/>
        <v>57203.709999999992</v>
      </c>
      <c r="BH144" s="16">
        <f t="shared" si="95"/>
        <v>57203.709999999992</v>
      </c>
      <c r="BI144" s="16">
        <f t="shared" si="95"/>
        <v>57203.709999999992</v>
      </c>
      <c r="BJ144" s="16">
        <f t="shared" si="95"/>
        <v>57203.709999999992</v>
      </c>
      <c r="BK144" s="16">
        <f t="shared" si="95"/>
        <v>57203.709999999992</v>
      </c>
      <c r="BL144" s="16">
        <f t="shared" si="95"/>
        <v>57203.709999999992</v>
      </c>
      <c r="BM144" s="16">
        <f t="shared" si="95"/>
        <v>57203.709999999992</v>
      </c>
      <c r="BN144" s="16">
        <f t="shared" si="95"/>
        <v>57203.709999999992</v>
      </c>
      <c r="BO144" s="16">
        <f t="shared" si="95"/>
        <v>57203.709999999992</v>
      </c>
      <c r="BP144" s="16">
        <f t="shared" si="95"/>
        <v>57203.709999999992</v>
      </c>
      <c r="BQ144" s="16">
        <f t="shared" si="95"/>
        <v>57203.709999999992</v>
      </c>
      <c r="BR144" s="16">
        <f t="shared" si="95"/>
        <v>57203.709999999992</v>
      </c>
      <c r="BS144" s="16">
        <f t="shared" si="95"/>
        <v>57203.709999999992</v>
      </c>
      <c r="BT144" s="16">
        <f t="shared" si="95"/>
        <v>57203.709999999992</v>
      </c>
    </row>
    <row r="145" spans="1:72" x14ac:dyDescent="0.35">
      <c r="A145" s="15" t="str">
        <f t="shared" ref="A145:J145" si="96">A46</f>
        <v>Standard Close</v>
      </c>
      <c r="B145" s="15" t="str">
        <f t="shared" si="96"/>
        <v>A2846186</v>
      </c>
      <c r="C145" s="15" t="str">
        <f t="shared" si="96"/>
        <v>Base Rates</v>
      </c>
      <c r="D145" s="15" t="str">
        <f t="shared" si="96"/>
        <v/>
      </c>
      <c r="E145" s="50">
        <f t="shared" si="96"/>
        <v>34332</v>
      </c>
      <c r="F145" s="15" t="str">
        <f t="shared" si="96"/>
        <v>CRR-15996</v>
      </c>
      <c r="G145" s="15" t="str">
        <f t="shared" si="96"/>
        <v>open</v>
      </c>
      <c r="H145" s="15" t="str">
        <f t="shared" si="96"/>
        <v>Electric Other Production Plant</v>
      </c>
      <c r="I145" s="15" t="str">
        <f t="shared" si="96"/>
        <v>Bayside Station</v>
      </c>
      <c r="J145" s="15" t="str">
        <f t="shared" si="96"/>
        <v>BAYSIDE POWER UNIT 2 CT (ABCD)</v>
      </c>
      <c r="K145" s="145">
        <v>0</v>
      </c>
      <c r="L145" s="16">
        <f t="shared" ref="L145:AI145" si="97">K145+L46</f>
        <v>0</v>
      </c>
      <c r="M145" s="16">
        <f t="shared" si="97"/>
        <v>0</v>
      </c>
      <c r="N145" s="16">
        <f t="shared" si="97"/>
        <v>0</v>
      </c>
      <c r="O145" s="16">
        <f t="shared" si="97"/>
        <v>0</v>
      </c>
      <c r="P145" s="16">
        <f t="shared" si="97"/>
        <v>0</v>
      </c>
      <c r="Q145" s="16">
        <f t="shared" si="97"/>
        <v>19224.150000000001</v>
      </c>
      <c r="R145" s="16">
        <f t="shared" si="97"/>
        <v>19224.150000000001</v>
      </c>
      <c r="S145" s="16">
        <f t="shared" si="97"/>
        <v>19224.150000000001</v>
      </c>
      <c r="T145" s="16">
        <f t="shared" si="97"/>
        <v>19224.150000000001</v>
      </c>
      <c r="U145" s="16">
        <f t="shared" si="97"/>
        <v>19224.150000000001</v>
      </c>
      <c r="V145" s="16">
        <f t="shared" si="97"/>
        <v>19224.150000000001</v>
      </c>
      <c r="W145" s="16">
        <f t="shared" si="97"/>
        <v>19224.150000000001</v>
      </c>
      <c r="X145" s="16">
        <f t="shared" si="97"/>
        <v>19224.150000000001</v>
      </c>
      <c r="Y145" s="16">
        <f t="shared" si="97"/>
        <v>19224.150000000001</v>
      </c>
      <c r="Z145" s="16">
        <f t="shared" si="97"/>
        <v>19224.150000000001</v>
      </c>
      <c r="AA145" s="16">
        <f t="shared" si="97"/>
        <v>19224.150000000001</v>
      </c>
      <c r="AB145" s="16">
        <f t="shared" si="97"/>
        <v>19224.150000000001</v>
      </c>
      <c r="AC145" s="16">
        <f t="shared" si="97"/>
        <v>19224.150000000001</v>
      </c>
      <c r="AD145" s="16">
        <f t="shared" si="97"/>
        <v>19224.150000000001</v>
      </c>
      <c r="AE145" s="16">
        <f t="shared" si="97"/>
        <v>19224.150000000001</v>
      </c>
      <c r="AF145" s="16">
        <f t="shared" si="97"/>
        <v>19224.150000000001</v>
      </c>
      <c r="AG145" s="16">
        <f t="shared" si="97"/>
        <v>19224.150000000001</v>
      </c>
      <c r="AH145" s="16">
        <f t="shared" si="97"/>
        <v>19224.150000000001</v>
      </c>
      <c r="AI145" s="16">
        <f t="shared" si="97"/>
        <v>19224.150000000001</v>
      </c>
      <c r="AJ145" s="16">
        <f t="shared" ref="AJ145:BT145" si="98">AI145+AJ46</f>
        <v>19224.150000000001</v>
      </c>
      <c r="AK145" s="16">
        <f t="shared" si="98"/>
        <v>19224.150000000001</v>
      </c>
      <c r="AL145" s="16">
        <f t="shared" si="98"/>
        <v>19224.150000000001</v>
      </c>
      <c r="AM145" s="16">
        <f t="shared" si="98"/>
        <v>19224.150000000001</v>
      </c>
      <c r="AN145" s="16">
        <f t="shared" si="98"/>
        <v>19224.150000000001</v>
      </c>
      <c r="AO145" s="16">
        <f t="shared" si="98"/>
        <v>19224.150000000001</v>
      </c>
      <c r="AP145" s="16">
        <f t="shared" si="98"/>
        <v>19224.150000000001</v>
      </c>
      <c r="AQ145" s="16">
        <f t="shared" si="98"/>
        <v>19224.150000000001</v>
      </c>
      <c r="AR145" s="16">
        <f t="shared" si="98"/>
        <v>19224.150000000001</v>
      </c>
      <c r="AS145" s="16">
        <f t="shared" si="98"/>
        <v>19224.150000000001</v>
      </c>
      <c r="AT145" s="16">
        <f t="shared" si="98"/>
        <v>19224.150000000001</v>
      </c>
      <c r="AU145" s="16">
        <f t="shared" si="98"/>
        <v>19224.150000000001</v>
      </c>
      <c r="AV145" s="16">
        <f t="shared" si="98"/>
        <v>19224.150000000001</v>
      </c>
      <c r="AW145" s="16">
        <f t="shared" si="98"/>
        <v>19224.150000000001</v>
      </c>
      <c r="AX145" s="16">
        <f t="shared" si="98"/>
        <v>19224.150000000001</v>
      </c>
      <c r="AY145" s="16">
        <f t="shared" si="98"/>
        <v>19224.150000000001</v>
      </c>
      <c r="AZ145" s="16">
        <f t="shared" si="98"/>
        <v>19224.150000000001</v>
      </c>
      <c r="BA145" s="16">
        <f t="shared" si="98"/>
        <v>19224.150000000001</v>
      </c>
      <c r="BB145" s="16">
        <f t="shared" si="98"/>
        <v>19224.150000000001</v>
      </c>
      <c r="BC145" s="16">
        <f t="shared" si="98"/>
        <v>19224.150000000001</v>
      </c>
      <c r="BD145" s="16">
        <f t="shared" si="98"/>
        <v>19224.150000000001</v>
      </c>
      <c r="BE145" s="16">
        <f t="shared" si="98"/>
        <v>19224.150000000001</v>
      </c>
      <c r="BF145" s="16">
        <f t="shared" si="98"/>
        <v>19224.150000000001</v>
      </c>
      <c r="BG145" s="16">
        <f t="shared" si="98"/>
        <v>19224.150000000001</v>
      </c>
      <c r="BH145" s="16">
        <f t="shared" si="98"/>
        <v>19224.150000000001</v>
      </c>
      <c r="BI145" s="16">
        <f t="shared" si="98"/>
        <v>19224.150000000001</v>
      </c>
      <c r="BJ145" s="16">
        <f t="shared" si="98"/>
        <v>19224.150000000001</v>
      </c>
      <c r="BK145" s="16">
        <f t="shared" si="98"/>
        <v>19224.150000000001</v>
      </c>
      <c r="BL145" s="16">
        <f t="shared" si="98"/>
        <v>19224.150000000001</v>
      </c>
      <c r="BM145" s="16">
        <f t="shared" si="98"/>
        <v>19224.150000000001</v>
      </c>
      <c r="BN145" s="16">
        <f t="shared" si="98"/>
        <v>19224.150000000001</v>
      </c>
      <c r="BO145" s="16">
        <f t="shared" si="98"/>
        <v>19224.150000000001</v>
      </c>
      <c r="BP145" s="16">
        <f t="shared" si="98"/>
        <v>19224.150000000001</v>
      </c>
      <c r="BQ145" s="16">
        <f t="shared" si="98"/>
        <v>19224.150000000001</v>
      </c>
      <c r="BR145" s="16">
        <f t="shared" si="98"/>
        <v>19224.150000000001</v>
      </c>
      <c r="BS145" s="16">
        <f t="shared" si="98"/>
        <v>19224.150000000001</v>
      </c>
      <c r="BT145" s="16">
        <f t="shared" si="98"/>
        <v>19224.150000000001</v>
      </c>
    </row>
    <row r="146" spans="1:72" x14ac:dyDescent="0.35">
      <c r="A146" s="15" t="str">
        <f t="shared" ref="A146:J146" si="99">A47</f>
        <v>Standard Close</v>
      </c>
      <c r="B146" s="15" t="str">
        <f t="shared" si="99"/>
        <v>A2846187</v>
      </c>
      <c r="C146" s="15" t="str">
        <f t="shared" si="99"/>
        <v>Base Rates</v>
      </c>
      <c r="D146" s="15" t="str">
        <f t="shared" si="99"/>
        <v/>
      </c>
      <c r="E146" s="50">
        <f t="shared" si="99"/>
        <v>34332</v>
      </c>
      <c r="F146" s="15" t="str">
        <f t="shared" si="99"/>
        <v>CRR-15996</v>
      </c>
      <c r="G146" s="15" t="str">
        <f t="shared" si="99"/>
        <v>open</v>
      </c>
      <c r="H146" s="15" t="str">
        <f t="shared" si="99"/>
        <v>Electric Other Production Plant</v>
      </c>
      <c r="I146" s="15" t="str">
        <f t="shared" si="99"/>
        <v>Bayside Station</v>
      </c>
      <c r="J146" s="15" t="str">
        <f t="shared" si="99"/>
        <v>BAYSIDE POWER UNIT 2 CT (ABCD)</v>
      </c>
      <c r="K146" s="145">
        <v>0</v>
      </c>
      <c r="L146" s="16">
        <f t="shared" ref="L146:AI146" si="100">K146+L47</f>
        <v>0</v>
      </c>
      <c r="M146" s="16">
        <f t="shared" si="100"/>
        <v>0</v>
      </c>
      <c r="N146" s="16">
        <f t="shared" si="100"/>
        <v>0</v>
      </c>
      <c r="O146" s="16">
        <f t="shared" si="100"/>
        <v>0</v>
      </c>
      <c r="P146" s="16">
        <f t="shared" si="100"/>
        <v>0</v>
      </c>
      <c r="Q146" s="16">
        <f t="shared" si="100"/>
        <v>19224.150000000001</v>
      </c>
      <c r="R146" s="16">
        <f t="shared" si="100"/>
        <v>19224.150000000001</v>
      </c>
      <c r="S146" s="16">
        <f t="shared" si="100"/>
        <v>19224.150000000001</v>
      </c>
      <c r="T146" s="16">
        <f t="shared" si="100"/>
        <v>19224.150000000001</v>
      </c>
      <c r="U146" s="16">
        <f t="shared" si="100"/>
        <v>19224.150000000001</v>
      </c>
      <c r="V146" s="16">
        <f t="shared" si="100"/>
        <v>19224.150000000001</v>
      </c>
      <c r="W146" s="16">
        <f t="shared" si="100"/>
        <v>19224.150000000001</v>
      </c>
      <c r="X146" s="16">
        <f t="shared" si="100"/>
        <v>19224.150000000001</v>
      </c>
      <c r="Y146" s="16">
        <f t="shared" si="100"/>
        <v>19224.150000000001</v>
      </c>
      <c r="Z146" s="16">
        <f t="shared" si="100"/>
        <v>19224.150000000001</v>
      </c>
      <c r="AA146" s="16">
        <f t="shared" si="100"/>
        <v>19224.150000000001</v>
      </c>
      <c r="AB146" s="16">
        <f t="shared" si="100"/>
        <v>19224.150000000001</v>
      </c>
      <c r="AC146" s="16">
        <f t="shared" si="100"/>
        <v>19224.150000000001</v>
      </c>
      <c r="AD146" s="16">
        <f t="shared" si="100"/>
        <v>19224.150000000001</v>
      </c>
      <c r="AE146" s="16">
        <f t="shared" si="100"/>
        <v>19224.150000000001</v>
      </c>
      <c r="AF146" s="16">
        <f t="shared" si="100"/>
        <v>19224.150000000001</v>
      </c>
      <c r="AG146" s="16">
        <f t="shared" si="100"/>
        <v>19224.150000000001</v>
      </c>
      <c r="AH146" s="16">
        <f t="shared" si="100"/>
        <v>19224.150000000001</v>
      </c>
      <c r="AI146" s="16">
        <f t="shared" si="100"/>
        <v>19224.150000000001</v>
      </c>
      <c r="AJ146" s="16">
        <f t="shared" ref="AJ146:BT146" si="101">AI146+AJ47</f>
        <v>19224.150000000001</v>
      </c>
      <c r="AK146" s="16">
        <f t="shared" si="101"/>
        <v>19224.150000000001</v>
      </c>
      <c r="AL146" s="16">
        <f t="shared" si="101"/>
        <v>19224.150000000001</v>
      </c>
      <c r="AM146" s="16">
        <f t="shared" si="101"/>
        <v>19224.150000000001</v>
      </c>
      <c r="AN146" s="16">
        <f t="shared" si="101"/>
        <v>19224.150000000001</v>
      </c>
      <c r="AO146" s="16">
        <f t="shared" si="101"/>
        <v>19224.150000000001</v>
      </c>
      <c r="AP146" s="16">
        <f t="shared" si="101"/>
        <v>19224.150000000001</v>
      </c>
      <c r="AQ146" s="16">
        <f t="shared" si="101"/>
        <v>19224.150000000001</v>
      </c>
      <c r="AR146" s="16">
        <f t="shared" si="101"/>
        <v>19224.150000000001</v>
      </c>
      <c r="AS146" s="16">
        <f t="shared" si="101"/>
        <v>19224.150000000001</v>
      </c>
      <c r="AT146" s="16">
        <f t="shared" si="101"/>
        <v>19224.150000000001</v>
      </c>
      <c r="AU146" s="16">
        <f t="shared" si="101"/>
        <v>19224.150000000001</v>
      </c>
      <c r="AV146" s="16">
        <f t="shared" si="101"/>
        <v>19224.150000000001</v>
      </c>
      <c r="AW146" s="16">
        <f t="shared" si="101"/>
        <v>19224.150000000001</v>
      </c>
      <c r="AX146" s="16">
        <f t="shared" si="101"/>
        <v>19224.150000000001</v>
      </c>
      <c r="AY146" s="16">
        <f t="shared" si="101"/>
        <v>19224.150000000001</v>
      </c>
      <c r="AZ146" s="16">
        <f t="shared" si="101"/>
        <v>19224.150000000001</v>
      </c>
      <c r="BA146" s="16">
        <f t="shared" si="101"/>
        <v>19224.150000000001</v>
      </c>
      <c r="BB146" s="16">
        <f t="shared" si="101"/>
        <v>19224.150000000001</v>
      </c>
      <c r="BC146" s="16">
        <f t="shared" si="101"/>
        <v>19224.150000000001</v>
      </c>
      <c r="BD146" s="16">
        <f t="shared" si="101"/>
        <v>19224.150000000001</v>
      </c>
      <c r="BE146" s="16">
        <f t="shared" si="101"/>
        <v>19224.150000000001</v>
      </c>
      <c r="BF146" s="16">
        <f t="shared" si="101"/>
        <v>19224.150000000001</v>
      </c>
      <c r="BG146" s="16">
        <f t="shared" si="101"/>
        <v>19224.150000000001</v>
      </c>
      <c r="BH146" s="16">
        <f t="shared" si="101"/>
        <v>19224.150000000001</v>
      </c>
      <c r="BI146" s="16">
        <f t="shared" si="101"/>
        <v>19224.150000000001</v>
      </c>
      <c r="BJ146" s="16">
        <f t="shared" si="101"/>
        <v>19224.150000000001</v>
      </c>
      <c r="BK146" s="16">
        <f t="shared" si="101"/>
        <v>19224.150000000001</v>
      </c>
      <c r="BL146" s="16">
        <f t="shared" si="101"/>
        <v>19224.150000000001</v>
      </c>
      <c r="BM146" s="16">
        <f t="shared" si="101"/>
        <v>19224.150000000001</v>
      </c>
      <c r="BN146" s="16">
        <f t="shared" si="101"/>
        <v>19224.150000000001</v>
      </c>
      <c r="BO146" s="16">
        <f t="shared" si="101"/>
        <v>19224.150000000001</v>
      </c>
      <c r="BP146" s="16">
        <f t="shared" si="101"/>
        <v>19224.150000000001</v>
      </c>
      <c r="BQ146" s="16">
        <f t="shared" si="101"/>
        <v>19224.150000000001</v>
      </c>
      <c r="BR146" s="16">
        <f t="shared" si="101"/>
        <v>19224.150000000001</v>
      </c>
      <c r="BS146" s="16">
        <f t="shared" si="101"/>
        <v>19224.150000000001</v>
      </c>
      <c r="BT146" s="16">
        <f t="shared" si="101"/>
        <v>19224.150000000001</v>
      </c>
    </row>
    <row r="147" spans="1:72" x14ac:dyDescent="0.35">
      <c r="A147" s="15" t="str">
        <f t="shared" ref="A147:J147" si="102">A48</f>
        <v>Standard Close</v>
      </c>
      <c r="B147" s="15" t="str">
        <f t="shared" si="102"/>
        <v>A2846188</v>
      </c>
      <c r="C147" s="15" t="str">
        <f t="shared" si="102"/>
        <v>Base Rates</v>
      </c>
      <c r="D147" s="15" t="str">
        <f t="shared" si="102"/>
        <v/>
      </c>
      <c r="E147" s="50">
        <f t="shared" si="102"/>
        <v>34332</v>
      </c>
      <c r="F147" s="15" t="str">
        <f t="shared" si="102"/>
        <v>CRR-15996</v>
      </c>
      <c r="G147" s="15" t="str">
        <f t="shared" si="102"/>
        <v>open</v>
      </c>
      <c r="H147" s="15" t="str">
        <f t="shared" si="102"/>
        <v>Electric Other Production Plant</v>
      </c>
      <c r="I147" s="15" t="str">
        <f t="shared" si="102"/>
        <v>Bayside Station</v>
      </c>
      <c r="J147" s="15" t="str">
        <f t="shared" si="102"/>
        <v>BAYSIDE POWER UNIT 2 CT (ABCD)</v>
      </c>
      <c r="K147" s="145">
        <v>0</v>
      </c>
      <c r="L147" s="16">
        <f t="shared" ref="L147:AI147" si="103">K147+L48</f>
        <v>0</v>
      </c>
      <c r="M147" s="16">
        <f t="shared" si="103"/>
        <v>0</v>
      </c>
      <c r="N147" s="16">
        <f t="shared" si="103"/>
        <v>0</v>
      </c>
      <c r="O147" s="16">
        <f t="shared" si="103"/>
        <v>0</v>
      </c>
      <c r="P147" s="16">
        <f t="shared" si="103"/>
        <v>0</v>
      </c>
      <c r="Q147" s="16">
        <f t="shared" si="103"/>
        <v>59292.170000000006</v>
      </c>
      <c r="R147" s="16">
        <f t="shared" si="103"/>
        <v>59292.170000000006</v>
      </c>
      <c r="S147" s="16">
        <f t="shared" si="103"/>
        <v>59292.170000000006</v>
      </c>
      <c r="T147" s="16">
        <f t="shared" si="103"/>
        <v>59292.170000000006</v>
      </c>
      <c r="U147" s="16">
        <f t="shared" si="103"/>
        <v>59292.170000000006</v>
      </c>
      <c r="V147" s="16">
        <f t="shared" si="103"/>
        <v>59292.170000000006</v>
      </c>
      <c r="W147" s="16">
        <f t="shared" si="103"/>
        <v>59292.170000000006</v>
      </c>
      <c r="X147" s="16">
        <f t="shared" si="103"/>
        <v>59292.170000000006</v>
      </c>
      <c r="Y147" s="16">
        <f t="shared" si="103"/>
        <v>59292.170000000006</v>
      </c>
      <c r="Z147" s="16">
        <f t="shared" si="103"/>
        <v>59292.170000000006</v>
      </c>
      <c r="AA147" s="16">
        <f t="shared" si="103"/>
        <v>59292.170000000006</v>
      </c>
      <c r="AB147" s="16">
        <f t="shared" si="103"/>
        <v>59292.170000000006</v>
      </c>
      <c r="AC147" s="16">
        <f t="shared" si="103"/>
        <v>59292.170000000006</v>
      </c>
      <c r="AD147" s="16">
        <f t="shared" si="103"/>
        <v>59292.170000000006</v>
      </c>
      <c r="AE147" s="16">
        <f t="shared" si="103"/>
        <v>59292.170000000006</v>
      </c>
      <c r="AF147" s="16">
        <f t="shared" si="103"/>
        <v>59292.170000000006</v>
      </c>
      <c r="AG147" s="16">
        <f t="shared" si="103"/>
        <v>59292.170000000006</v>
      </c>
      <c r="AH147" s="16">
        <f t="shared" si="103"/>
        <v>59292.170000000006</v>
      </c>
      <c r="AI147" s="16">
        <f t="shared" si="103"/>
        <v>59292.170000000006</v>
      </c>
      <c r="AJ147" s="16">
        <f t="shared" ref="AJ147:BT147" si="104">AI147+AJ48</f>
        <v>59292.170000000006</v>
      </c>
      <c r="AK147" s="16">
        <f t="shared" si="104"/>
        <v>59292.170000000006</v>
      </c>
      <c r="AL147" s="16">
        <f t="shared" si="104"/>
        <v>59292.170000000006</v>
      </c>
      <c r="AM147" s="16">
        <f t="shared" si="104"/>
        <v>59292.170000000006</v>
      </c>
      <c r="AN147" s="16">
        <f t="shared" si="104"/>
        <v>59292.170000000006</v>
      </c>
      <c r="AO147" s="16">
        <f t="shared" si="104"/>
        <v>59292.170000000006</v>
      </c>
      <c r="AP147" s="16">
        <f t="shared" si="104"/>
        <v>59292.170000000006</v>
      </c>
      <c r="AQ147" s="16">
        <f t="shared" si="104"/>
        <v>59292.170000000006</v>
      </c>
      <c r="AR147" s="16">
        <f t="shared" si="104"/>
        <v>59292.170000000006</v>
      </c>
      <c r="AS147" s="16">
        <f t="shared" si="104"/>
        <v>59292.170000000006</v>
      </c>
      <c r="AT147" s="16">
        <f t="shared" si="104"/>
        <v>59292.170000000006</v>
      </c>
      <c r="AU147" s="16">
        <f t="shared" si="104"/>
        <v>59292.170000000006</v>
      </c>
      <c r="AV147" s="16">
        <f t="shared" si="104"/>
        <v>59292.170000000006</v>
      </c>
      <c r="AW147" s="16">
        <f t="shared" si="104"/>
        <v>59292.170000000006</v>
      </c>
      <c r="AX147" s="16">
        <f t="shared" si="104"/>
        <v>59292.170000000006</v>
      </c>
      <c r="AY147" s="16">
        <f t="shared" si="104"/>
        <v>59292.170000000006</v>
      </c>
      <c r="AZ147" s="16">
        <f t="shared" si="104"/>
        <v>59292.170000000006</v>
      </c>
      <c r="BA147" s="16">
        <f t="shared" si="104"/>
        <v>59292.170000000006</v>
      </c>
      <c r="BB147" s="16">
        <f t="shared" si="104"/>
        <v>59292.170000000006</v>
      </c>
      <c r="BC147" s="16">
        <f t="shared" si="104"/>
        <v>59292.170000000006</v>
      </c>
      <c r="BD147" s="16">
        <f t="shared" si="104"/>
        <v>59292.170000000006</v>
      </c>
      <c r="BE147" s="16">
        <f t="shared" si="104"/>
        <v>59292.170000000006</v>
      </c>
      <c r="BF147" s="16">
        <f t="shared" si="104"/>
        <v>59292.170000000006</v>
      </c>
      <c r="BG147" s="16">
        <f t="shared" si="104"/>
        <v>59292.170000000006</v>
      </c>
      <c r="BH147" s="16">
        <f t="shared" si="104"/>
        <v>59292.170000000006</v>
      </c>
      <c r="BI147" s="16">
        <f t="shared" si="104"/>
        <v>59292.170000000006</v>
      </c>
      <c r="BJ147" s="16">
        <f t="shared" si="104"/>
        <v>59292.170000000006</v>
      </c>
      <c r="BK147" s="16">
        <f t="shared" si="104"/>
        <v>59292.170000000006</v>
      </c>
      <c r="BL147" s="16">
        <f t="shared" si="104"/>
        <v>59292.170000000006</v>
      </c>
      <c r="BM147" s="16">
        <f t="shared" si="104"/>
        <v>59292.170000000006</v>
      </c>
      <c r="BN147" s="16">
        <f t="shared" si="104"/>
        <v>59292.170000000006</v>
      </c>
      <c r="BO147" s="16">
        <f t="shared" si="104"/>
        <v>59292.170000000006</v>
      </c>
      <c r="BP147" s="16">
        <f t="shared" si="104"/>
        <v>59292.170000000006</v>
      </c>
      <c r="BQ147" s="16">
        <f t="shared" si="104"/>
        <v>59292.170000000006</v>
      </c>
      <c r="BR147" s="16">
        <f t="shared" si="104"/>
        <v>59292.170000000006</v>
      </c>
      <c r="BS147" s="16">
        <f t="shared" si="104"/>
        <v>59292.170000000006</v>
      </c>
      <c r="BT147" s="16">
        <f t="shared" si="104"/>
        <v>59292.170000000006</v>
      </c>
    </row>
    <row r="148" spans="1:72" x14ac:dyDescent="0.35">
      <c r="A148" s="15" t="str">
        <f t="shared" ref="A148:J148" si="105">A49</f>
        <v>Standard Close</v>
      </c>
      <c r="B148" s="15" t="str">
        <f t="shared" si="105"/>
        <v>A2846191</v>
      </c>
      <c r="C148" s="15" t="str">
        <f t="shared" si="105"/>
        <v>Base Rates</v>
      </c>
      <c r="D148" s="15" t="str">
        <f t="shared" si="105"/>
        <v/>
      </c>
      <c r="E148" s="50">
        <f t="shared" si="105"/>
        <v>34332</v>
      </c>
      <c r="F148" s="15" t="str">
        <f t="shared" si="105"/>
        <v>CRR-15996</v>
      </c>
      <c r="G148" s="15" t="str">
        <f t="shared" si="105"/>
        <v>open</v>
      </c>
      <c r="H148" s="15" t="str">
        <f t="shared" si="105"/>
        <v>Electric Other Production Plant</v>
      </c>
      <c r="I148" s="15" t="str">
        <f t="shared" si="105"/>
        <v>Bayside Station</v>
      </c>
      <c r="J148" s="15" t="str">
        <f t="shared" si="105"/>
        <v>BAYSIDE POWER UNIT 2 CT (ABCD)</v>
      </c>
      <c r="K148" s="145">
        <v>0</v>
      </c>
      <c r="L148" s="16">
        <f t="shared" ref="L148:AI148" si="106">K148+L49</f>
        <v>0</v>
      </c>
      <c r="M148" s="16">
        <f t="shared" si="106"/>
        <v>0</v>
      </c>
      <c r="N148" s="16">
        <f t="shared" si="106"/>
        <v>0</v>
      </c>
      <c r="O148" s="16">
        <f t="shared" si="106"/>
        <v>0</v>
      </c>
      <c r="P148" s="16">
        <f t="shared" si="106"/>
        <v>0</v>
      </c>
      <c r="Q148" s="16">
        <f t="shared" si="106"/>
        <v>54574.549999999996</v>
      </c>
      <c r="R148" s="16">
        <f t="shared" si="106"/>
        <v>54574.549999999996</v>
      </c>
      <c r="S148" s="16">
        <f t="shared" si="106"/>
        <v>54574.549999999996</v>
      </c>
      <c r="T148" s="16">
        <f t="shared" si="106"/>
        <v>54574.549999999996</v>
      </c>
      <c r="U148" s="16">
        <f t="shared" si="106"/>
        <v>54574.549999999996</v>
      </c>
      <c r="V148" s="16">
        <f t="shared" si="106"/>
        <v>54574.549999999996</v>
      </c>
      <c r="W148" s="16">
        <f t="shared" si="106"/>
        <v>54574.549999999996</v>
      </c>
      <c r="X148" s="16">
        <f t="shared" si="106"/>
        <v>54574.549999999996</v>
      </c>
      <c r="Y148" s="16">
        <f t="shared" si="106"/>
        <v>54574.549999999996</v>
      </c>
      <c r="Z148" s="16">
        <f t="shared" si="106"/>
        <v>54574.549999999996</v>
      </c>
      <c r="AA148" s="16">
        <f t="shared" si="106"/>
        <v>54574.549999999996</v>
      </c>
      <c r="AB148" s="16">
        <f t="shared" si="106"/>
        <v>54574.549999999996</v>
      </c>
      <c r="AC148" s="16">
        <f t="shared" si="106"/>
        <v>54574.549999999996</v>
      </c>
      <c r="AD148" s="16">
        <f t="shared" si="106"/>
        <v>54574.549999999996</v>
      </c>
      <c r="AE148" s="16">
        <f t="shared" si="106"/>
        <v>54574.549999999996</v>
      </c>
      <c r="AF148" s="16">
        <f t="shared" si="106"/>
        <v>54574.549999999996</v>
      </c>
      <c r="AG148" s="16">
        <f t="shared" si="106"/>
        <v>54574.549999999996</v>
      </c>
      <c r="AH148" s="16">
        <f t="shared" si="106"/>
        <v>54574.549999999996</v>
      </c>
      <c r="AI148" s="16">
        <f t="shared" si="106"/>
        <v>54574.549999999996</v>
      </c>
      <c r="AJ148" s="16">
        <f t="shared" ref="AJ148:BT148" si="107">AI148+AJ49</f>
        <v>54574.549999999996</v>
      </c>
      <c r="AK148" s="16">
        <f t="shared" si="107"/>
        <v>54574.549999999996</v>
      </c>
      <c r="AL148" s="16">
        <f t="shared" si="107"/>
        <v>54574.549999999996</v>
      </c>
      <c r="AM148" s="16">
        <f t="shared" si="107"/>
        <v>54574.549999999996</v>
      </c>
      <c r="AN148" s="16">
        <f t="shared" si="107"/>
        <v>54574.549999999996</v>
      </c>
      <c r="AO148" s="16">
        <f t="shared" si="107"/>
        <v>54574.549999999996</v>
      </c>
      <c r="AP148" s="16">
        <f t="shared" si="107"/>
        <v>54574.549999999996</v>
      </c>
      <c r="AQ148" s="16">
        <f t="shared" si="107"/>
        <v>54574.549999999996</v>
      </c>
      <c r="AR148" s="16">
        <f t="shared" si="107"/>
        <v>54574.549999999996</v>
      </c>
      <c r="AS148" s="16">
        <f t="shared" si="107"/>
        <v>54574.549999999996</v>
      </c>
      <c r="AT148" s="16">
        <f t="shared" si="107"/>
        <v>54574.549999999996</v>
      </c>
      <c r="AU148" s="16">
        <f t="shared" si="107"/>
        <v>54574.549999999996</v>
      </c>
      <c r="AV148" s="16">
        <f t="shared" si="107"/>
        <v>54574.549999999996</v>
      </c>
      <c r="AW148" s="16">
        <f t="shared" si="107"/>
        <v>54574.549999999996</v>
      </c>
      <c r="AX148" s="16">
        <f t="shared" si="107"/>
        <v>54574.549999999996</v>
      </c>
      <c r="AY148" s="16">
        <f t="shared" si="107"/>
        <v>54574.549999999996</v>
      </c>
      <c r="AZ148" s="16">
        <f t="shared" si="107"/>
        <v>54574.549999999996</v>
      </c>
      <c r="BA148" s="16">
        <f t="shared" si="107"/>
        <v>54574.549999999996</v>
      </c>
      <c r="BB148" s="16">
        <f t="shared" si="107"/>
        <v>54574.549999999996</v>
      </c>
      <c r="BC148" s="16">
        <f t="shared" si="107"/>
        <v>54574.549999999996</v>
      </c>
      <c r="BD148" s="16">
        <f t="shared" si="107"/>
        <v>54574.549999999996</v>
      </c>
      <c r="BE148" s="16">
        <f t="shared" si="107"/>
        <v>54574.549999999996</v>
      </c>
      <c r="BF148" s="16">
        <f t="shared" si="107"/>
        <v>54574.549999999996</v>
      </c>
      <c r="BG148" s="16">
        <f t="shared" si="107"/>
        <v>54574.549999999996</v>
      </c>
      <c r="BH148" s="16">
        <f t="shared" si="107"/>
        <v>54574.549999999996</v>
      </c>
      <c r="BI148" s="16">
        <f t="shared" si="107"/>
        <v>54574.549999999996</v>
      </c>
      <c r="BJ148" s="16">
        <f t="shared" si="107"/>
        <v>54574.549999999996</v>
      </c>
      <c r="BK148" s="16">
        <f t="shared" si="107"/>
        <v>54574.549999999996</v>
      </c>
      <c r="BL148" s="16">
        <f t="shared" si="107"/>
        <v>54574.549999999996</v>
      </c>
      <c r="BM148" s="16">
        <f t="shared" si="107"/>
        <v>54574.549999999996</v>
      </c>
      <c r="BN148" s="16">
        <f t="shared" si="107"/>
        <v>54574.549999999996</v>
      </c>
      <c r="BO148" s="16">
        <f t="shared" si="107"/>
        <v>54574.549999999996</v>
      </c>
      <c r="BP148" s="16">
        <f t="shared" si="107"/>
        <v>54574.549999999996</v>
      </c>
      <c r="BQ148" s="16">
        <f t="shared" si="107"/>
        <v>54574.549999999996</v>
      </c>
      <c r="BR148" s="16">
        <f t="shared" si="107"/>
        <v>54574.549999999996</v>
      </c>
      <c r="BS148" s="16">
        <f t="shared" si="107"/>
        <v>54574.549999999996</v>
      </c>
      <c r="BT148" s="16">
        <f t="shared" si="107"/>
        <v>54574.549999999996</v>
      </c>
    </row>
    <row r="149" spans="1:72" x14ac:dyDescent="0.35">
      <c r="A149" s="15" t="str">
        <f t="shared" ref="A149:J149" si="108">A50</f>
        <v>Standard Close</v>
      </c>
      <c r="B149" s="15" t="str">
        <f t="shared" si="108"/>
        <v>A2846192</v>
      </c>
      <c r="C149" s="15" t="str">
        <f t="shared" si="108"/>
        <v>Base Rates</v>
      </c>
      <c r="D149" s="15" t="str">
        <f t="shared" si="108"/>
        <v/>
      </c>
      <c r="E149" s="50">
        <f t="shared" si="108"/>
        <v>34332</v>
      </c>
      <c r="F149" s="15" t="str">
        <f t="shared" si="108"/>
        <v>CRR-15996</v>
      </c>
      <c r="G149" s="15" t="str">
        <f t="shared" si="108"/>
        <v>open</v>
      </c>
      <c r="H149" s="15" t="str">
        <f t="shared" si="108"/>
        <v>Electric Other Production Plant</v>
      </c>
      <c r="I149" s="15" t="str">
        <f t="shared" si="108"/>
        <v>Bayside Station</v>
      </c>
      <c r="J149" s="15" t="str">
        <f t="shared" si="108"/>
        <v>BAYSIDE POWER UNIT 2 CT (ABCD)</v>
      </c>
      <c r="K149" s="145">
        <v>0</v>
      </c>
      <c r="L149" s="16">
        <f t="shared" ref="L149:AI149" si="109">K149+L50</f>
        <v>0</v>
      </c>
      <c r="M149" s="16">
        <f t="shared" si="109"/>
        <v>0</v>
      </c>
      <c r="N149" s="16">
        <f t="shared" si="109"/>
        <v>0</v>
      </c>
      <c r="O149" s="16">
        <f t="shared" si="109"/>
        <v>0</v>
      </c>
      <c r="P149" s="16">
        <f t="shared" si="109"/>
        <v>0</v>
      </c>
      <c r="Q149" s="16">
        <f t="shared" si="109"/>
        <v>53971.590000000004</v>
      </c>
      <c r="R149" s="16">
        <f t="shared" si="109"/>
        <v>53971.590000000004</v>
      </c>
      <c r="S149" s="16">
        <f t="shared" si="109"/>
        <v>53971.590000000004</v>
      </c>
      <c r="T149" s="16">
        <f t="shared" si="109"/>
        <v>53971.590000000004</v>
      </c>
      <c r="U149" s="16">
        <f t="shared" si="109"/>
        <v>53971.590000000004</v>
      </c>
      <c r="V149" s="16">
        <f t="shared" si="109"/>
        <v>53971.590000000004</v>
      </c>
      <c r="W149" s="16">
        <f t="shared" si="109"/>
        <v>53971.590000000004</v>
      </c>
      <c r="X149" s="16">
        <f t="shared" si="109"/>
        <v>53971.590000000004</v>
      </c>
      <c r="Y149" s="16">
        <f t="shared" si="109"/>
        <v>53971.590000000004</v>
      </c>
      <c r="Z149" s="16">
        <f t="shared" si="109"/>
        <v>53971.590000000004</v>
      </c>
      <c r="AA149" s="16">
        <f t="shared" si="109"/>
        <v>53971.590000000004</v>
      </c>
      <c r="AB149" s="16">
        <f t="shared" si="109"/>
        <v>53971.590000000004</v>
      </c>
      <c r="AC149" s="16">
        <f t="shared" si="109"/>
        <v>53971.590000000004</v>
      </c>
      <c r="AD149" s="16">
        <f t="shared" si="109"/>
        <v>53971.590000000004</v>
      </c>
      <c r="AE149" s="16">
        <f t="shared" si="109"/>
        <v>53971.590000000004</v>
      </c>
      <c r="AF149" s="16">
        <f t="shared" si="109"/>
        <v>53971.590000000004</v>
      </c>
      <c r="AG149" s="16">
        <f t="shared" si="109"/>
        <v>53971.590000000004</v>
      </c>
      <c r="AH149" s="16">
        <f t="shared" si="109"/>
        <v>53971.590000000004</v>
      </c>
      <c r="AI149" s="16">
        <f t="shared" si="109"/>
        <v>53971.590000000004</v>
      </c>
      <c r="AJ149" s="16">
        <f t="shared" ref="AJ149:BT149" si="110">AI149+AJ50</f>
        <v>53971.590000000004</v>
      </c>
      <c r="AK149" s="16">
        <f t="shared" si="110"/>
        <v>53971.590000000004</v>
      </c>
      <c r="AL149" s="16">
        <f t="shared" si="110"/>
        <v>53971.590000000004</v>
      </c>
      <c r="AM149" s="16">
        <f t="shared" si="110"/>
        <v>53971.590000000004</v>
      </c>
      <c r="AN149" s="16">
        <f t="shared" si="110"/>
        <v>53971.590000000004</v>
      </c>
      <c r="AO149" s="16">
        <f t="shared" si="110"/>
        <v>53971.590000000004</v>
      </c>
      <c r="AP149" s="16">
        <f t="shared" si="110"/>
        <v>53971.590000000004</v>
      </c>
      <c r="AQ149" s="16">
        <f t="shared" si="110"/>
        <v>53971.590000000004</v>
      </c>
      <c r="AR149" s="16">
        <f t="shared" si="110"/>
        <v>53971.590000000004</v>
      </c>
      <c r="AS149" s="16">
        <f t="shared" si="110"/>
        <v>53971.590000000004</v>
      </c>
      <c r="AT149" s="16">
        <f t="shared" si="110"/>
        <v>53971.590000000004</v>
      </c>
      <c r="AU149" s="16">
        <f t="shared" si="110"/>
        <v>53971.590000000004</v>
      </c>
      <c r="AV149" s="16">
        <f t="shared" si="110"/>
        <v>53971.590000000004</v>
      </c>
      <c r="AW149" s="16">
        <f t="shared" si="110"/>
        <v>53971.590000000004</v>
      </c>
      <c r="AX149" s="16">
        <f t="shared" si="110"/>
        <v>53971.590000000004</v>
      </c>
      <c r="AY149" s="16">
        <f t="shared" si="110"/>
        <v>53971.590000000004</v>
      </c>
      <c r="AZ149" s="16">
        <f t="shared" si="110"/>
        <v>53971.590000000004</v>
      </c>
      <c r="BA149" s="16">
        <f t="shared" si="110"/>
        <v>53971.590000000004</v>
      </c>
      <c r="BB149" s="16">
        <f t="shared" si="110"/>
        <v>53971.590000000004</v>
      </c>
      <c r="BC149" s="16">
        <f t="shared" si="110"/>
        <v>53971.590000000004</v>
      </c>
      <c r="BD149" s="16">
        <f t="shared" si="110"/>
        <v>53971.590000000004</v>
      </c>
      <c r="BE149" s="16">
        <f t="shared" si="110"/>
        <v>53971.590000000004</v>
      </c>
      <c r="BF149" s="16">
        <f t="shared" si="110"/>
        <v>53971.590000000004</v>
      </c>
      <c r="BG149" s="16">
        <f t="shared" si="110"/>
        <v>53971.590000000004</v>
      </c>
      <c r="BH149" s="16">
        <f t="shared" si="110"/>
        <v>53971.590000000004</v>
      </c>
      <c r="BI149" s="16">
        <f t="shared" si="110"/>
        <v>53971.590000000004</v>
      </c>
      <c r="BJ149" s="16">
        <f t="shared" si="110"/>
        <v>53971.590000000004</v>
      </c>
      <c r="BK149" s="16">
        <f t="shared" si="110"/>
        <v>53971.590000000004</v>
      </c>
      <c r="BL149" s="16">
        <f t="shared" si="110"/>
        <v>53971.590000000004</v>
      </c>
      <c r="BM149" s="16">
        <f t="shared" si="110"/>
        <v>53971.590000000004</v>
      </c>
      <c r="BN149" s="16">
        <f t="shared" si="110"/>
        <v>53971.590000000004</v>
      </c>
      <c r="BO149" s="16">
        <f t="shared" si="110"/>
        <v>53971.590000000004</v>
      </c>
      <c r="BP149" s="16">
        <f t="shared" si="110"/>
        <v>53971.590000000004</v>
      </c>
      <c r="BQ149" s="16">
        <f t="shared" si="110"/>
        <v>53971.590000000004</v>
      </c>
      <c r="BR149" s="16">
        <f t="shared" si="110"/>
        <v>53971.590000000004</v>
      </c>
      <c r="BS149" s="16">
        <f t="shared" si="110"/>
        <v>53971.590000000004</v>
      </c>
      <c r="BT149" s="16">
        <f t="shared" si="110"/>
        <v>53971.590000000004</v>
      </c>
    </row>
    <row r="150" spans="1:72" x14ac:dyDescent="0.35">
      <c r="A150" s="15" t="str">
        <f t="shared" ref="A150:J150" si="111">A51</f>
        <v>Standard Close</v>
      </c>
      <c r="B150" s="15" t="str">
        <f t="shared" si="111"/>
        <v>A2846193</v>
      </c>
      <c r="C150" s="15" t="str">
        <f t="shared" si="111"/>
        <v>Base Rates</v>
      </c>
      <c r="D150" s="15" t="str">
        <f t="shared" si="111"/>
        <v/>
      </c>
      <c r="E150" s="50">
        <f t="shared" si="111"/>
        <v>34332</v>
      </c>
      <c r="F150" s="15" t="str">
        <f t="shared" si="111"/>
        <v>CRR-15996</v>
      </c>
      <c r="G150" s="15" t="str">
        <f t="shared" si="111"/>
        <v>open</v>
      </c>
      <c r="H150" s="15" t="str">
        <f t="shared" si="111"/>
        <v>Electric Other Production Plant</v>
      </c>
      <c r="I150" s="15" t="str">
        <f t="shared" si="111"/>
        <v>Bayside Station</v>
      </c>
      <c r="J150" s="15" t="str">
        <f t="shared" si="111"/>
        <v>BAYSIDE POWER UNIT 2 CT (ABCD)</v>
      </c>
      <c r="K150" s="145">
        <v>0</v>
      </c>
      <c r="L150" s="16">
        <f t="shared" ref="L150:AI150" si="112">K150+L51</f>
        <v>0</v>
      </c>
      <c r="M150" s="16">
        <f t="shared" si="112"/>
        <v>0</v>
      </c>
      <c r="N150" s="16">
        <f t="shared" si="112"/>
        <v>0</v>
      </c>
      <c r="O150" s="16">
        <f t="shared" si="112"/>
        <v>0</v>
      </c>
      <c r="P150" s="16">
        <f t="shared" si="112"/>
        <v>0</v>
      </c>
      <c r="Q150" s="16">
        <f t="shared" si="112"/>
        <v>19224.150000000001</v>
      </c>
      <c r="R150" s="16">
        <f t="shared" si="112"/>
        <v>19224.150000000001</v>
      </c>
      <c r="S150" s="16">
        <f t="shared" si="112"/>
        <v>19224.150000000001</v>
      </c>
      <c r="T150" s="16">
        <f t="shared" si="112"/>
        <v>19224.150000000001</v>
      </c>
      <c r="U150" s="16">
        <f t="shared" si="112"/>
        <v>19224.150000000001</v>
      </c>
      <c r="V150" s="16">
        <f t="shared" si="112"/>
        <v>19224.150000000001</v>
      </c>
      <c r="W150" s="16">
        <f t="shared" si="112"/>
        <v>19224.150000000001</v>
      </c>
      <c r="X150" s="16">
        <f t="shared" si="112"/>
        <v>19224.150000000001</v>
      </c>
      <c r="Y150" s="16">
        <f t="shared" si="112"/>
        <v>19224.150000000001</v>
      </c>
      <c r="Z150" s="16">
        <f t="shared" si="112"/>
        <v>19224.150000000001</v>
      </c>
      <c r="AA150" s="16">
        <f t="shared" si="112"/>
        <v>19224.150000000001</v>
      </c>
      <c r="AB150" s="16">
        <f t="shared" si="112"/>
        <v>19224.150000000001</v>
      </c>
      <c r="AC150" s="16">
        <f t="shared" si="112"/>
        <v>19224.150000000001</v>
      </c>
      <c r="AD150" s="16">
        <f t="shared" si="112"/>
        <v>19224.150000000001</v>
      </c>
      <c r="AE150" s="16">
        <f t="shared" si="112"/>
        <v>19224.150000000001</v>
      </c>
      <c r="AF150" s="16">
        <f t="shared" si="112"/>
        <v>19224.150000000001</v>
      </c>
      <c r="AG150" s="16">
        <f t="shared" si="112"/>
        <v>19224.150000000001</v>
      </c>
      <c r="AH150" s="16">
        <f t="shared" si="112"/>
        <v>19224.150000000001</v>
      </c>
      <c r="AI150" s="16">
        <f t="shared" si="112"/>
        <v>19224.150000000001</v>
      </c>
      <c r="AJ150" s="16">
        <f t="shared" ref="AJ150:BT150" si="113">AI150+AJ51</f>
        <v>19224.150000000001</v>
      </c>
      <c r="AK150" s="16">
        <f t="shared" si="113"/>
        <v>19224.150000000001</v>
      </c>
      <c r="AL150" s="16">
        <f t="shared" si="113"/>
        <v>19224.150000000001</v>
      </c>
      <c r="AM150" s="16">
        <f t="shared" si="113"/>
        <v>19224.150000000001</v>
      </c>
      <c r="AN150" s="16">
        <f t="shared" si="113"/>
        <v>19224.150000000001</v>
      </c>
      <c r="AO150" s="16">
        <f t="shared" si="113"/>
        <v>19224.150000000001</v>
      </c>
      <c r="AP150" s="16">
        <f t="shared" si="113"/>
        <v>19224.150000000001</v>
      </c>
      <c r="AQ150" s="16">
        <f t="shared" si="113"/>
        <v>19224.150000000001</v>
      </c>
      <c r="AR150" s="16">
        <f t="shared" si="113"/>
        <v>19224.150000000001</v>
      </c>
      <c r="AS150" s="16">
        <f t="shared" si="113"/>
        <v>19224.150000000001</v>
      </c>
      <c r="AT150" s="16">
        <f t="shared" si="113"/>
        <v>19224.150000000001</v>
      </c>
      <c r="AU150" s="16">
        <f t="shared" si="113"/>
        <v>19224.150000000001</v>
      </c>
      <c r="AV150" s="16">
        <f t="shared" si="113"/>
        <v>19224.150000000001</v>
      </c>
      <c r="AW150" s="16">
        <f t="shared" si="113"/>
        <v>19224.150000000001</v>
      </c>
      <c r="AX150" s="16">
        <f t="shared" si="113"/>
        <v>19224.150000000001</v>
      </c>
      <c r="AY150" s="16">
        <f t="shared" si="113"/>
        <v>19224.150000000001</v>
      </c>
      <c r="AZ150" s="16">
        <f t="shared" si="113"/>
        <v>19224.150000000001</v>
      </c>
      <c r="BA150" s="16">
        <f t="shared" si="113"/>
        <v>19224.150000000001</v>
      </c>
      <c r="BB150" s="16">
        <f t="shared" si="113"/>
        <v>19224.150000000001</v>
      </c>
      <c r="BC150" s="16">
        <f t="shared" si="113"/>
        <v>19224.150000000001</v>
      </c>
      <c r="BD150" s="16">
        <f t="shared" si="113"/>
        <v>19224.150000000001</v>
      </c>
      <c r="BE150" s="16">
        <f t="shared" si="113"/>
        <v>19224.150000000001</v>
      </c>
      <c r="BF150" s="16">
        <f t="shared" si="113"/>
        <v>19224.150000000001</v>
      </c>
      <c r="BG150" s="16">
        <f t="shared" si="113"/>
        <v>19224.150000000001</v>
      </c>
      <c r="BH150" s="16">
        <f t="shared" si="113"/>
        <v>19224.150000000001</v>
      </c>
      <c r="BI150" s="16">
        <f t="shared" si="113"/>
        <v>19224.150000000001</v>
      </c>
      <c r="BJ150" s="16">
        <f t="shared" si="113"/>
        <v>19224.150000000001</v>
      </c>
      <c r="BK150" s="16">
        <f t="shared" si="113"/>
        <v>19224.150000000001</v>
      </c>
      <c r="BL150" s="16">
        <f t="shared" si="113"/>
        <v>19224.150000000001</v>
      </c>
      <c r="BM150" s="16">
        <f t="shared" si="113"/>
        <v>19224.150000000001</v>
      </c>
      <c r="BN150" s="16">
        <f t="shared" si="113"/>
        <v>19224.150000000001</v>
      </c>
      <c r="BO150" s="16">
        <f t="shared" si="113"/>
        <v>19224.150000000001</v>
      </c>
      <c r="BP150" s="16">
        <f t="shared" si="113"/>
        <v>19224.150000000001</v>
      </c>
      <c r="BQ150" s="16">
        <f t="shared" si="113"/>
        <v>19224.150000000001</v>
      </c>
      <c r="BR150" s="16">
        <f t="shared" si="113"/>
        <v>19224.150000000001</v>
      </c>
      <c r="BS150" s="16">
        <f t="shared" si="113"/>
        <v>19224.150000000001</v>
      </c>
      <c r="BT150" s="16">
        <f t="shared" si="113"/>
        <v>19224.150000000001</v>
      </c>
    </row>
    <row r="151" spans="1:72" x14ac:dyDescent="0.35">
      <c r="A151" s="15" t="str">
        <f t="shared" ref="A151:J151" si="114">A52</f>
        <v>Standard Close</v>
      </c>
      <c r="B151" s="15" t="str">
        <f t="shared" si="114"/>
        <v>A2846194</v>
      </c>
      <c r="C151" s="15" t="str">
        <f t="shared" si="114"/>
        <v>Base Rates</v>
      </c>
      <c r="D151" s="15" t="str">
        <f t="shared" si="114"/>
        <v/>
      </c>
      <c r="E151" s="50">
        <f t="shared" si="114"/>
        <v>34332</v>
      </c>
      <c r="F151" s="15" t="str">
        <f t="shared" si="114"/>
        <v>CRR-15996</v>
      </c>
      <c r="G151" s="15" t="str">
        <f t="shared" si="114"/>
        <v>open</v>
      </c>
      <c r="H151" s="15" t="str">
        <f t="shared" si="114"/>
        <v>Electric Other Production Plant</v>
      </c>
      <c r="I151" s="15" t="str">
        <f t="shared" si="114"/>
        <v>Bayside Station</v>
      </c>
      <c r="J151" s="15" t="str">
        <f t="shared" si="114"/>
        <v>BAYSIDE POWER UNIT 2 CT (ABCD)</v>
      </c>
      <c r="K151" s="145">
        <v>0</v>
      </c>
      <c r="L151" s="16">
        <f t="shared" ref="L151:AI151" si="115">K151+L52</f>
        <v>0</v>
      </c>
      <c r="M151" s="16">
        <f t="shared" si="115"/>
        <v>0</v>
      </c>
      <c r="N151" s="16">
        <f t="shared" si="115"/>
        <v>0</v>
      </c>
      <c r="O151" s="16">
        <f t="shared" si="115"/>
        <v>0</v>
      </c>
      <c r="P151" s="16">
        <f t="shared" si="115"/>
        <v>0</v>
      </c>
      <c r="Q151" s="16">
        <f t="shared" si="115"/>
        <v>19224.150000000001</v>
      </c>
      <c r="R151" s="16">
        <f t="shared" si="115"/>
        <v>19224.150000000001</v>
      </c>
      <c r="S151" s="16">
        <f t="shared" si="115"/>
        <v>19224.150000000001</v>
      </c>
      <c r="T151" s="16">
        <f t="shared" si="115"/>
        <v>19224.150000000001</v>
      </c>
      <c r="U151" s="16">
        <f t="shared" si="115"/>
        <v>19224.150000000001</v>
      </c>
      <c r="V151" s="16">
        <f t="shared" si="115"/>
        <v>19224.150000000001</v>
      </c>
      <c r="W151" s="16">
        <f t="shared" si="115"/>
        <v>19224.150000000001</v>
      </c>
      <c r="X151" s="16">
        <f t="shared" si="115"/>
        <v>19224.150000000001</v>
      </c>
      <c r="Y151" s="16">
        <f t="shared" si="115"/>
        <v>19224.150000000001</v>
      </c>
      <c r="Z151" s="16">
        <f t="shared" si="115"/>
        <v>19224.150000000001</v>
      </c>
      <c r="AA151" s="16">
        <f t="shared" si="115"/>
        <v>19224.150000000001</v>
      </c>
      <c r="AB151" s="16">
        <f t="shared" si="115"/>
        <v>19224.150000000001</v>
      </c>
      <c r="AC151" s="16">
        <f t="shared" si="115"/>
        <v>19224.150000000001</v>
      </c>
      <c r="AD151" s="16">
        <f t="shared" si="115"/>
        <v>19224.150000000001</v>
      </c>
      <c r="AE151" s="16">
        <f t="shared" si="115"/>
        <v>19224.150000000001</v>
      </c>
      <c r="AF151" s="16">
        <f t="shared" si="115"/>
        <v>19224.150000000001</v>
      </c>
      <c r="AG151" s="16">
        <f t="shared" si="115"/>
        <v>19224.150000000001</v>
      </c>
      <c r="AH151" s="16">
        <f t="shared" si="115"/>
        <v>19224.150000000001</v>
      </c>
      <c r="AI151" s="16">
        <f t="shared" si="115"/>
        <v>19224.150000000001</v>
      </c>
      <c r="AJ151" s="16">
        <f t="shared" ref="AJ151:BT151" si="116">AI151+AJ52</f>
        <v>19224.150000000001</v>
      </c>
      <c r="AK151" s="16">
        <f t="shared" si="116"/>
        <v>19224.150000000001</v>
      </c>
      <c r="AL151" s="16">
        <f t="shared" si="116"/>
        <v>19224.150000000001</v>
      </c>
      <c r="AM151" s="16">
        <f t="shared" si="116"/>
        <v>19224.150000000001</v>
      </c>
      <c r="AN151" s="16">
        <f t="shared" si="116"/>
        <v>19224.150000000001</v>
      </c>
      <c r="AO151" s="16">
        <f t="shared" si="116"/>
        <v>19224.150000000001</v>
      </c>
      <c r="AP151" s="16">
        <f t="shared" si="116"/>
        <v>19224.150000000001</v>
      </c>
      <c r="AQ151" s="16">
        <f t="shared" si="116"/>
        <v>19224.150000000001</v>
      </c>
      <c r="AR151" s="16">
        <f t="shared" si="116"/>
        <v>19224.150000000001</v>
      </c>
      <c r="AS151" s="16">
        <f t="shared" si="116"/>
        <v>19224.150000000001</v>
      </c>
      <c r="AT151" s="16">
        <f t="shared" si="116"/>
        <v>19224.150000000001</v>
      </c>
      <c r="AU151" s="16">
        <f t="shared" si="116"/>
        <v>19224.150000000001</v>
      </c>
      <c r="AV151" s="16">
        <f t="shared" si="116"/>
        <v>19224.150000000001</v>
      </c>
      <c r="AW151" s="16">
        <f t="shared" si="116"/>
        <v>19224.150000000001</v>
      </c>
      <c r="AX151" s="16">
        <f t="shared" si="116"/>
        <v>19224.150000000001</v>
      </c>
      <c r="AY151" s="16">
        <f t="shared" si="116"/>
        <v>19224.150000000001</v>
      </c>
      <c r="AZ151" s="16">
        <f t="shared" si="116"/>
        <v>19224.150000000001</v>
      </c>
      <c r="BA151" s="16">
        <f t="shared" si="116"/>
        <v>19224.150000000001</v>
      </c>
      <c r="BB151" s="16">
        <f t="shared" si="116"/>
        <v>19224.150000000001</v>
      </c>
      <c r="BC151" s="16">
        <f t="shared" si="116"/>
        <v>19224.150000000001</v>
      </c>
      <c r="BD151" s="16">
        <f t="shared" si="116"/>
        <v>19224.150000000001</v>
      </c>
      <c r="BE151" s="16">
        <f t="shared" si="116"/>
        <v>19224.150000000001</v>
      </c>
      <c r="BF151" s="16">
        <f t="shared" si="116"/>
        <v>19224.150000000001</v>
      </c>
      <c r="BG151" s="16">
        <f t="shared" si="116"/>
        <v>19224.150000000001</v>
      </c>
      <c r="BH151" s="16">
        <f t="shared" si="116"/>
        <v>19224.150000000001</v>
      </c>
      <c r="BI151" s="16">
        <f t="shared" si="116"/>
        <v>19224.150000000001</v>
      </c>
      <c r="BJ151" s="16">
        <f t="shared" si="116"/>
        <v>19224.150000000001</v>
      </c>
      <c r="BK151" s="16">
        <f t="shared" si="116"/>
        <v>19224.150000000001</v>
      </c>
      <c r="BL151" s="16">
        <f t="shared" si="116"/>
        <v>19224.150000000001</v>
      </c>
      <c r="BM151" s="16">
        <f t="shared" si="116"/>
        <v>19224.150000000001</v>
      </c>
      <c r="BN151" s="16">
        <f t="shared" si="116"/>
        <v>19224.150000000001</v>
      </c>
      <c r="BO151" s="16">
        <f t="shared" si="116"/>
        <v>19224.150000000001</v>
      </c>
      <c r="BP151" s="16">
        <f t="shared" si="116"/>
        <v>19224.150000000001</v>
      </c>
      <c r="BQ151" s="16">
        <f t="shared" si="116"/>
        <v>19224.150000000001</v>
      </c>
      <c r="BR151" s="16">
        <f t="shared" si="116"/>
        <v>19224.150000000001</v>
      </c>
      <c r="BS151" s="16">
        <f t="shared" si="116"/>
        <v>19224.150000000001</v>
      </c>
      <c r="BT151" s="16">
        <f t="shared" si="116"/>
        <v>19224.150000000001</v>
      </c>
    </row>
    <row r="152" spans="1:72" x14ac:dyDescent="0.35">
      <c r="A152" s="15" t="str">
        <f t="shared" ref="A152:J152" si="117">A53</f>
        <v>Standard Close</v>
      </c>
      <c r="B152" s="15" t="str">
        <f t="shared" si="117"/>
        <v>A2873455</v>
      </c>
      <c r="C152" s="15" t="str">
        <f t="shared" si="117"/>
        <v>Base Rates</v>
      </c>
      <c r="D152" s="15" t="str">
        <f t="shared" si="117"/>
        <v>ENERGY SUPPLY</v>
      </c>
      <c r="E152" s="50">
        <f t="shared" si="117"/>
        <v>34330</v>
      </c>
      <c r="F152" s="15" t="str">
        <f t="shared" si="117"/>
        <v>CRR-15996</v>
      </c>
      <c r="G152" s="15" t="str">
        <f t="shared" si="117"/>
        <v>open</v>
      </c>
      <c r="H152" s="15" t="str">
        <f t="shared" si="117"/>
        <v>Electric Other Production Plant</v>
      </c>
      <c r="I152" s="15" t="str">
        <f t="shared" si="117"/>
        <v>Bayside Station</v>
      </c>
      <c r="J152" s="15" t="str">
        <f t="shared" si="117"/>
        <v>BAYSIDE POWER COMMON</v>
      </c>
      <c r="K152" s="145">
        <v>0</v>
      </c>
      <c r="L152" s="16">
        <f t="shared" ref="L152:AI152" si="118">K152+L53</f>
        <v>0</v>
      </c>
      <c r="M152" s="16">
        <f t="shared" si="118"/>
        <v>0</v>
      </c>
      <c r="N152" s="16">
        <f t="shared" si="118"/>
        <v>0</v>
      </c>
      <c r="O152" s="16">
        <f t="shared" si="118"/>
        <v>0</v>
      </c>
      <c r="P152" s="16">
        <f t="shared" si="118"/>
        <v>0</v>
      </c>
      <c r="Q152" s="16">
        <f t="shared" si="118"/>
        <v>6628.9699999999993</v>
      </c>
      <c r="R152" s="16">
        <f t="shared" si="118"/>
        <v>6628.9699999999993</v>
      </c>
      <c r="S152" s="16">
        <f t="shared" si="118"/>
        <v>6628.9699999999993</v>
      </c>
      <c r="T152" s="16">
        <f t="shared" si="118"/>
        <v>6628.9699999999993</v>
      </c>
      <c r="U152" s="16">
        <f t="shared" si="118"/>
        <v>6628.9699999999993</v>
      </c>
      <c r="V152" s="16">
        <f t="shared" si="118"/>
        <v>6628.9699999999993</v>
      </c>
      <c r="W152" s="16">
        <f t="shared" si="118"/>
        <v>6628.9699999999993</v>
      </c>
      <c r="X152" s="16">
        <f t="shared" si="118"/>
        <v>6628.9699999999993</v>
      </c>
      <c r="Y152" s="16">
        <f t="shared" si="118"/>
        <v>6628.9699999999993</v>
      </c>
      <c r="Z152" s="16">
        <f t="shared" si="118"/>
        <v>6628.9699999999993</v>
      </c>
      <c r="AA152" s="16">
        <f t="shared" si="118"/>
        <v>6628.9699999999993</v>
      </c>
      <c r="AB152" s="16">
        <f t="shared" si="118"/>
        <v>6628.9699999999993</v>
      </c>
      <c r="AC152" s="16">
        <f t="shared" si="118"/>
        <v>6628.9699999999993</v>
      </c>
      <c r="AD152" s="16">
        <f t="shared" si="118"/>
        <v>6628.9699999999993</v>
      </c>
      <c r="AE152" s="16">
        <f t="shared" si="118"/>
        <v>6628.9699999999993</v>
      </c>
      <c r="AF152" s="16">
        <f t="shared" si="118"/>
        <v>6628.9699999999993</v>
      </c>
      <c r="AG152" s="16">
        <f t="shared" si="118"/>
        <v>6628.9699999999993</v>
      </c>
      <c r="AH152" s="16">
        <f t="shared" si="118"/>
        <v>6628.9699999999993</v>
      </c>
      <c r="AI152" s="16">
        <f t="shared" si="118"/>
        <v>6628.9699999999993</v>
      </c>
      <c r="AJ152" s="16">
        <f t="shared" ref="AJ152:BT152" si="119">AI152+AJ53</f>
        <v>6628.9699999999993</v>
      </c>
      <c r="AK152" s="16">
        <f t="shared" si="119"/>
        <v>6628.9699999999993</v>
      </c>
      <c r="AL152" s="16">
        <f t="shared" si="119"/>
        <v>6628.9699999999993</v>
      </c>
      <c r="AM152" s="16">
        <f t="shared" si="119"/>
        <v>6628.9699999999993</v>
      </c>
      <c r="AN152" s="16">
        <f t="shared" si="119"/>
        <v>6628.9699999999993</v>
      </c>
      <c r="AO152" s="16">
        <f t="shared" si="119"/>
        <v>6628.9699999999993</v>
      </c>
      <c r="AP152" s="16">
        <f t="shared" si="119"/>
        <v>6628.9699999999993</v>
      </c>
      <c r="AQ152" s="16">
        <f t="shared" si="119"/>
        <v>6628.9699999999993</v>
      </c>
      <c r="AR152" s="16">
        <f t="shared" si="119"/>
        <v>6628.9699999999993</v>
      </c>
      <c r="AS152" s="16">
        <f t="shared" si="119"/>
        <v>6628.9699999999993</v>
      </c>
      <c r="AT152" s="16">
        <f t="shared" si="119"/>
        <v>6628.9699999999993</v>
      </c>
      <c r="AU152" s="16">
        <f t="shared" si="119"/>
        <v>6628.9699999999993</v>
      </c>
      <c r="AV152" s="16">
        <f t="shared" si="119"/>
        <v>6628.9699999999993</v>
      </c>
      <c r="AW152" s="16">
        <f t="shared" si="119"/>
        <v>6628.9699999999993</v>
      </c>
      <c r="AX152" s="16">
        <f t="shared" si="119"/>
        <v>6628.9699999999993</v>
      </c>
      <c r="AY152" s="16">
        <f t="shared" si="119"/>
        <v>6628.9699999999993</v>
      </c>
      <c r="AZ152" s="16">
        <f t="shared" si="119"/>
        <v>6628.9699999999993</v>
      </c>
      <c r="BA152" s="16">
        <f t="shared" si="119"/>
        <v>6628.9699999999993</v>
      </c>
      <c r="BB152" s="16">
        <f t="shared" si="119"/>
        <v>6628.9699999999993</v>
      </c>
      <c r="BC152" s="16">
        <f t="shared" si="119"/>
        <v>6628.9699999999993</v>
      </c>
      <c r="BD152" s="16">
        <f t="shared" si="119"/>
        <v>6628.9699999999993</v>
      </c>
      <c r="BE152" s="16">
        <f t="shared" si="119"/>
        <v>6628.9699999999993</v>
      </c>
      <c r="BF152" s="16">
        <f t="shared" si="119"/>
        <v>6628.9699999999993</v>
      </c>
      <c r="BG152" s="16">
        <f t="shared" si="119"/>
        <v>6628.9699999999993</v>
      </c>
      <c r="BH152" s="16">
        <f t="shared" si="119"/>
        <v>6628.9699999999993</v>
      </c>
      <c r="BI152" s="16">
        <f t="shared" si="119"/>
        <v>6628.9699999999993</v>
      </c>
      <c r="BJ152" s="16">
        <f t="shared" si="119"/>
        <v>6628.9699999999993</v>
      </c>
      <c r="BK152" s="16">
        <f t="shared" si="119"/>
        <v>6628.9699999999993</v>
      </c>
      <c r="BL152" s="16">
        <f t="shared" si="119"/>
        <v>6628.9699999999993</v>
      </c>
      <c r="BM152" s="16">
        <f t="shared" si="119"/>
        <v>6628.9699999999993</v>
      </c>
      <c r="BN152" s="16">
        <f t="shared" si="119"/>
        <v>6628.9699999999993</v>
      </c>
      <c r="BO152" s="16">
        <f t="shared" si="119"/>
        <v>6628.9699999999993</v>
      </c>
      <c r="BP152" s="16">
        <f t="shared" si="119"/>
        <v>6628.9699999999993</v>
      </c>
      <c r="BQ152" s="16">
        <f t="shared" si="119"/>
        <v>6628.9699999999993</v>
      </c>
      <c r="BR152" s="16">
        <f t="shared" si="119"/>
        <v>6628.9699999999993</v>
      </c>
      <c r="BS152" s="16">
        <f t="shared" si="119"/>
        <v>6628.9699999999993</v>
      </c>
      <c r="BT152" s="16">
        <f t="shared" si="119"/>
        <v>6628.9699999999993</v>
      </c>
    </row>
    <row r="153" spans="1:72" x14ac:dyDescent="0.35">
      <c r="A153" s="15" t="str">
        <f t="shared" ref="A153:J153" si="120">A54</f>
        <v>Standard Close</v>
      </c>
      <c r="B153" s="15" t="str">
        <f t="shared" si="120"/>
        <v>A2873456</v>
      </c>
      <c r="C153" s="15" t="str">
        <f t="shared" si="120"/>
        <v>Base Rates</v>
      </c>
      <c r="D153" s="15" t="str">
        <f t="shared" si="120"/>
        <v>ENERGY SUPPLY</v>
      </c>
      <c r="E153" s="50">
        <f t="shared" si="120"/>
        <v>34330</v>
      </c>
      <c r="F153" s="15" t="str">
        <f t="shared" si="120"/>
        <v>CRR-15996</v>
      </c>
      <c r="G153" s="15" t="str">
        <f t="shared" si="120"/>
        <v>open</v>
      </c>
      <c r="H153" s="15" t="str">
        <f t="shared" si="120"/>
        <v>Electric Other Production Plant</v>
      </c>
      <c r="I153" s="15" t="str">
        <f t="shared" si="120"/>
        <v>Bayside Station</v>
      </c>
      <c r="J153" s="15" t="str">
        <f t="shared" si="120"/>
        <v>BAYSIDE POWER COMMON</v>
      </c>
      <c r="K153" s="145">
        <v>0</v>
      </c>
      <c r="L153" s="16">
        <f t="shared" ref="L153:AI153" si="121">K153+L54</f>
        <v>0</v>
      </c>
      <c r="M153" s="16">
        <f t="shared" si="121"/>
        <v>0</v>
      </c>
      <c r="N153" s="16">
        <f t="shared" si="121"/>
        <v>0</v>
      </c>
      <c r="O153" s="16">
        <f t="shared" si="121"/>
        <v>0</v>
      </c>
      <c r="P153" s="16">
        <f t="shared" si="121"/>
        <v>0</v>
      </c>
      <c r="Q153" s="16">
        <f t="shared" si="121"/>
        <v>6596.4999999999991</v>
      </c>
      <c r="R153" s="16">
        <f t="shared" si="121"/>
        <v>6596.4999999999991</v>
      </c>
      <c r="S153" s="16">
        <f t="shared" si="121"/>
        <v>6596.4999999999991</v>
      </c>
      <c r="T153" s="16">
        <f t="shared" si="121"/>
        <v>6596.4999999999991</v>
      </c>
      <c r="U153" s="16">
        <f t="shared" si="121"/>
        <v>6596.4999999999991</v>
      </c>
      <c r="V153" s="16">
        <f t="shared" si="121"/>
        <v>6596.4999999999991</v>
      </c>
      <c r="W153" s="16">
        <f t="shared" si="121"/>
        <v>6596.4999999999991</v>
      </c>
      <c r="X153" s="16">
        <f t="shared" si="121"/>
        <v>6596.4999999999991</v>
      </c>
      <c r="Y153" s="16">
        <f t="shared" si="121"/>
        <v>6596.4999999999991</v>
      </c>
      <c r="Z153" s="16">
        <f t="shared" si="121"/>
        <v>6596.4999999999991</v>
      </c>
      <c r="AA153" s="16">
        <f t="shared" si="121"/>
        <v>6596.4999999999991</v>
      </c>
      <c r="AB153" s="16">
        <f t="shared" si="121"/>
        <v>6596.4999999999991</v>
      </c>
      <c r="AC153" s="16">
        <f t="shared" si="121"/>
        <v>6596.4999999999991</v>
      </c>
      <c r="AD153" s="16">
        <f t="shared" si="121"/>
        <v>6596.4999999999991</v>
      </c>
      <c r="AE153" s="16">
        <f t="shared" si="121"/>
        <v>6596.4999999999991</v>
      </c>
      <c r="AF153" s="16">
        <f t="shared" si="121"/>
        <v>6596.4999999999991</v>
      </c>
      <c r="AG153" s="16">
        <f t="shared" si="121"/>
        <v>6596.4999999999991</v>
      </c>
      <c r="AH153" s="16">
        <f t="shared" si="121"/>
        <v>6596.4999999999991</v>
      </c>
      <c r="AI153" s="16">
        <f t="shared" si="121"/>
        <v>6596.4999999999991</v>
      </c>
      <c r="AJ153" s="16">
        <f t="shared" ref="AJ153:BT153" si="122">AI153+AJ54</f>
        <v>6596.4999999999991</v>
      </c>
      <c r="AK153" s="16">
        <f t="shared" si="122"/>
        <v>6596.4999999999991</v>
      </c>
      <c r="AL153" s="16">
        <f t="shared" si="122"/>
        <v>6596.4999999999991</v>
      </c>
      <c r="AM153" s="16">
        <f t="shared" si="122"/>
        <v>6596.4999999999991</v>
      </c>
      <c r="AN153" s="16">
        <f t="shared" si="122"/>
        <v>6596.4999999999991</v>
      </c>
      <c r="AO153" s="16">
        <f t="shared" si="122"/>
        <v>6596.4999999999991</v>
      </c>
      <c r="AP153" s="16">
        <f t="shared" si="122"/>
        <v>6596.4999999999991</v>
      </c>
      <c r="AQ153" s="16">
        <f t="shared" si="122"/>
        <v>6596.4999999999991</v>
      </c>
      <c r="AR153" s="16">
        <f t="shared" si="122"/>
        <v>6596.4999999999991</v>
      </c>
      <c r="AS153" s="16">
        <f t="shared" si="122"/>
        <v>6596.4999999999991</v>
      </c>
      <c r="AT153" s="16">
        <f t="shared" si="122"/>
        <v>6596.4999999999991</v>
      </c>
      <c r="AU153" s="16">
        <f t="shared" si="122"/>
        <v>6596.4999999999991</v>
      </c>
      <c r="AV153" s="16">
        <f t="shared" si="122"/>
        <v>6596.4999999999991</v>
      </c>
      <c r="AW153" s="16">
        <f t="shared" si="122"/>
        <v>6596.4999999999991</v>
      </c>
      <c r="AX153" s="16">
        <f t="shared" si="122"/>
        <v>6596.4999999999991</v>
      </c>
      <c r="AY153" s="16">
        <f t="shared" si="122"/>
        <v>6596.4999999999991</v>
      </c>
      <c r="AZ153" s="16">
        <f t="shared" si="122"/>
        <v>6596.4999999999991</v>
      </c>
      <c r="BA153" s="16">
        <f t="shared" si="122"/>
        <v>6596.4999999999991</v>
      </c>
      <c r="BB153" s="16">
        <f t="shared" si="122"/>
        <v>6596.4999999999991</v>
      </c>
      <c r="BC153" s="16">
        <f t="shared" si="122"/>
        <v>6596.4999999999991</v>
      </c>
      <c r="BD153" s="16">
        <f t="shared" si="122"/>
        <v>6596.4999999999991</v>
      </c>
      <c r="BE153" s="16">
        <f t="shared" si="122"/>
        <v>6596.4999999999991</v>
      </c>
      <c r="BF153" s="16">
        <f t="shared" si="122"/>
        <v>6596.4999999999991</v>
      </c>
      <c r="BG153" s="16">
        <f t="shared" si="122"/>
        <v>6596.4999999999991</v>
      </c>
      <c r="BH153" s="16">
        <f t="shared" si="122"/>
        <v>6596.4999999999991</v>
      </c>
      <c r="BI153" s="16">
        <f t="shared" si="122"/>
        <v>6596.4999999999991</v>
      </c>
      <c r="BJ153" s="16">
        <f t="shared" si="122"/>
        <v>6596.4999999999991</v>
      </c>
      <c r="BK153" s="16">
        <f t="shared" si="122"/>
        <v>6596.4999999999991</v>
      </c>
      <c r="BL153" s="16">
        <f t="shared" si="122"/>
        <v>6596.4999999999991</v>
      </c>
      <c r="BM153" s="16">
        <f t="shared" si="122"/>
        <v>6596.4999999999991</v>
      </c>
      <c r="BN153" s="16">
        <f t="shared" si="122"/>
        <v>6596.4999999999991</v>
      </c>
      <c r="BO153" s="16">
        <f t="shared" si="122"/>
        <v>6596.4999999999991</v>
      </c>
      <c r="BP153" s="16">
        <f t="shared" si="122"/>
        <v>6596.4999999999991</v>
      </c>
      <c r="BQ153" s="16">
        <f t="shared" si="122"/>
        <v>6596.4999999999991</v>
      </c>
      <c r="BR153" s="16">
        <f t="shared" si="122"/>
        <v>6596.4999999999991</v>
      </c>
      <c r="BS153" s="16">
        <f t="shared" si="122"/>
        <v>6596.4999999999991</v>
      </c>
      <c r="BT153" s="16">
        <f t="shared" si="122"/>
        <v>6596.4999999999991</v>
      </c>
    </row>
    <row r="154" spans="1:72" x14ac:dyDescent="0.35">
      <c r="A154" s="15" t="str">
        <f t="shared" ref="A154:J154" si="123">A55</f>
        <v>Standard Close</v>
      </c>
      <c r="B154" s="15" t="str">
        <f t="shared" si="123"/>
        <v>A2873457</v>
      </c>
      <c r="C154" s="15" t="str">
        <f t="shared" si="123"/>
        <v>Base Rates</v>
      </c>
      <c r="D154" s="15" t="str">
        <f t="shared" si="123"/>
        <v>ENERGY SUPPLY</v>
      </c>
      <c r="E154" s="50">
        <f t="shared" si="123"/>
        <v>34330</v>
      </c>
      <c r="F154" s="15" t="str">
        <f t="shared" si="123"/>
        <v>CRR-15996</v>
      </c>
      <c r="G154" s="15" t="str">
        <f t="shared" si="123"/>
        <v>open</v>
      </c>
      <c r="H154" s="15" t="str">
        <f t="shared" si="123"/>
        <v>Electric Other Production Plant</v>
      </c>
      <c r="I154" s="15" t="str">
        <f t="shared" si="123"/>
        <v>Bayside Station</v>
      </c>
      <c r="J154" s="15" t="str">
        <f t="shared" si="123"/>
        <v>BAYSIDE POWER COMMON</v>
      </c>
      <c r="K154" s="145">
        <v>0</v>
      </c>
      <c r="L154" s="16">
        <f t="shared" ref="L154:AI154" si="124">K154+L55</f>
        <v>0</v>
      </c>
      <c r="M154" s="16">
        <f t="shared" si="124"/>
        <v>0</v>
      </c>
      <c r="N154" s="16">
        <f t="shared" si="124"/>
        <v>0</v>
      </c>
      <c r="O154" s="16">
        <f t="shared" si="124"/>
        <v>0</v>
      </c>
      <c r="P154" s="16">
        <f t="shared" si="124"/>
        <v>0</v>
      </c>
      <c r="Q154" s="16">
        <f t="shared" si="124"/>
        <v>6596.4999999999991</v>
      </c>
      <c r="R154" s="16">
        <f t="shared" si="124"/>
        <v>6596.4999999999991</v>
      </c>
      <c r="S154" s="16">
        <f t="shared" si="124"/>
        <v>6596.4999999999991</v>
      </c>
      <c r="T154" s="16">
        <f t="shared" si="124"/>
        <v>6596.4999999999991</v>
      </c>
      <c r="U154" s="16">
        <f t="shared" si="124"/>
        <v>6596.4999999999991</v>
      </c>
      <c r="V154" s="16">
        <f t="shared" si="124"/>
        <v>6596.4999999999991</v>
      </c>
      <c r="W154" s="16">
        <f t="shared" si="124"/>
        <v>6596.4999999999991</v>
      </c>
      <c r="X154" s="16">
        <f t="shared" si="124"/>
        <v>6596.4999999999991</v>
      </c>
      <c r="Y154" s="16">
        <f t="shared" si="124"/>
        <v>6596.4999999999991</v>
      </c>
      <c r="Z154" s="16">
        <f t="shared" si="124"/>
        <v>6596.4999999999991</v>
      </c>
      <c r="AA154" s="16">
        <f t="shared" si="124"/>
        <v>6596.4999999999991</v>
      </c>
      <c r="AB154" s="16">
        <f t="shared" si="124"/>
        <v>6596.4999999999991</v>
      </c>
      <c r="AC154" s="16">
        <f t="shared" si="124"/>
        <v>6596.4999999999991</v>
      </c>
      <c r="AD154" s="16">
        <f t="shared" si="124"/>
        <v>6596.4999999999991</v>
      </c>
      <c r="AE154" s="16">
        <f t="shared" si="124"/>
        <v>6596.4999999999991</v>
      </c>
      <c r="AF154" s="16">
        <f t="shared" si="124"/>
        <v>6596.4999999999991</v>
      </c>
      <c r="AG154" s="16">
        <f t="shared" si="124"/>
        <v>6596.4999999999991</v>
      </c>
      <c r="AH154" s="16">
        <f t="shared" si="124"/>
        <v>6596.4999999999991</v>
      </c>
      <c r="AI154" s="16">
        <f t="shared" si="124"/>
        <v>6596.4999999999991</v>
      </c>
      <c r="AJ154" s="16">
        <f t="shared" ref="AJ154:BT154" si="125">AI154+AJ55</f>
        <v>6596.4999999999991</v>
      </c>
      <c r="AK154" s="16">
        <f t="shared" si="125"/>
        <v>6596.4999999999991</v>
      </c>
      <c r="AL154" s="16">
        <f t="shared" si="125"/>
        <v>6596.4999999999991</v>
      </c>
      <c r="AM154" s="16">
        <f t="shared" si="125"/>
        <v>6596.4999999999991</v>
      </c>
      <c r="AN154" s="16">
        <f t="shared" si="125"/>
        <v>6596.4999999999991</v>
      </c>
      <c r="AO154" s="16">
        <f t="shared" si="125"/>
        <v>6596.4999999999991</v>
      </c>
      <c r="AP154" s="16">
        <f t="shared" si="125"/>
        <v>6596.4999999999991</v>
      </c>
      <c r="AQ154" s="16">
        <f t="shared" si="125"/>
        <v>6596.4999999999991</v>
      </c>
      <c r="AR154" s="16">
        <f t="shared" si="125"/>
        <v>6596.4999999999991</v>
      </c>
      <c r="AS154" s="16">
        <f t="shared" si="125"/>
        <v>6596.4999999999991</v>
      </c>
      <c r="AT154" s="16">
        <f t="shared" si="125"/>
        <v>6596.4999999999991</v>
      </c>
      <c r="AU154" s="16">
        <f t="shared" si="125"/>
        <v>6596.4999999999991</v>
      </c>
      <c r="AV154" s="16">
        <f t="shared" si="125"/>
        <v>6596.4999999999991</v>
      </c>
      <c r="AW154" s="16">
        <f t="shared" si="125"/>
        <v>6596.4999999999991</v>
      </c>
      <c r="AX154" s="16">
        <f t="shared" si="125"/>
        <v>6596.4999999999991</v>
      </c>
      <c r="AY154" s="16">
        <f t="shared" si="125"/>
        <v>6596.4999999999991</v>
      </c>
      <c r="AZ154" s="16">
        <f t="shared" si="125"/>
        <v>6596.4999999999991</v>
      </c>
      <c r="BA154" s="16">
        <f t="shared" si="125"/>
        <v>6596.4999999999991</v>
      </c>
      <c r="BB154" s="16">
        <f t="shared" si="125"/>
        <v>6596.4999999999991</v>
      </c>
      <c r="BC154" s="16">
        <f t="shared" si="125"/>
        <v>6596.4999999999991</v>
      </c>
      <c r="BD154" s="16">
        <f t="shared" si="125"/>
        <v>6596.4999999999991</v>
      </c>
      <c r="BE154" s="16">
        <f t="shared" si="125"/>
        <v>6596.4999999999991</v>
      </c>
      <c r="BF154" s="16">
        <f t="shared" si="125"/>
        <v>6596.4999999999991</v>
      </c>
      <c r="BG154" s="16">
        <f t="shared" si="125"/>
        <v>6596.4999999999991</v>
      </c>
      <c r="BH154" s="16">
        <f t="shared" si="125"/>
        <v>6596.4999999999991</v>
      </c>
      <c r="BI154" s="16">
        <f t="shared" si="125"/>
        <v>6596.4999999999991</v>
      </c>
      <c r="BJ154" s="16">
        <f t="shared" si="125"/>
        <v>6596.4999999999991</v>
      </c>
      <c r="BK154" s="16">
        <f t="shared" si="125"/>
        <v>6596.4999999999991</v>
      </c>
      <c r="BL154" s="16">
        <f t="shared" si="125"/>
        <v>6596.4999999999991</v>
      </c>
      <c r="BM154" s="16">
        <f t="shared" si="125"/>
        <v>6596.4999999999991</v>
      </c>
      <c r="BN154" s="16">
        <f t="shared" si="125"/>
        <v>6596.4999999999991</v>
      </c>
      <c r="BO154" s="16">
        <f t="shared" si="125"/>
        <v>6596.4999999999991</v>
      </c>
      <c r="BP154" s="16">
        <f t="shared" si="125"/>
        <v>6596.4999999999991</v>
      </c>
      <c r="BQ154" s="16">
        <f t="shared" si="125"/>
        <v>6596.4999999999991</v>
      </c>
      <c r="BR154" s="16">
        <f t="shared" si="125"/>
        <v>6596.4999999999991</v>
      </c>
      <c r="BS154" s="16">
        <f t="shared" si="125"/>
        <v>6596.4999999999991</v>
      </c>
      <c r="BT154" s="16">
        <f t="shared" si="125"/>
        <v>6596.4999999999991</v>
      </c>
    </row>
    <row r="155" spans="1:72" x14ac:dyDescent="0.35">
      <c r="A155" s="15" t="str">
        <f t="shared" ref="A155:J155" si="126">A56</f>
        <v>Standard Close</v>
      </c>
      <c r="B155" s="15" t="str">
        <f t="shared" si="126"/>
        <v>A2873458</v>
      </c>
      <c r="C155" s="15" t="str">
        <f t="shared" si="126"/>
        <v>Base Rates</v>
      </c>
      <c r="D155" s="15" t="str">
        <f t="shared" si="126"/>
        <v>ENERGY SUPPLY</v>
      </c>
      <c r="E155" s="50">
        <f t="shared" si="126"/>
        <v>34330</v>
      </c>
      <c r="F155" s="15" t="str">
        <f t="shared" si="126"/>
        <v>CRR-15996</v>
      </c>
      <c r="G155" s="15" t="str">
        <f t="shared" si="126"/>
        <v>open</v>
      </c>
      <c r="H155" s="15" t="str">
        <f t="shared" si="126"/>
        <v>Electric Other Production Plant</v>
      </c>
      <c r="I155" s="15" t="str">
        <f t="shared" si="126"/>
        <v>Bayside Station</v>
      </c>
      <c r="J155" s="15" t="str">
        <f t="shared" si="126"/>
        <v>BAYSIDE POWER COMMON</v>
      </c>
      <c r="K155" s="145">
        <v>0</v>
      </c>
      <c r="L155" s="16">
        <f t="shared" ref="L155:AI155" si="127">K155+L56</f>
        <v>0</v>
      </c>
      <c r="M155" s="16">
        <f t="shared" si="127"/>
        <v>0</v>
      </c>
      <c r="N155" s="16">
        <f t="shared" si="127"/>
        <v>0</v>
      </c>
      <c r="O155" s="16">
        <f t="shared" si="127"/>
        <v>0</v>
      </c>
      <c r="P155" s="16">
        <f t="shared" si="127"/>
        <v>0</v>
      </c>
      <c r="Q155" s="16">
        <f t="shared" si="127"/>
        <v>5148.5000000000009</v>
      </c>
      <c r="R155" s="16">
        <f t="shared" si="127"/>
        <v>5148.5000000000009</v>
      </c>
      <c r="S155" s="16">
        <f t="shared" si="127"/>
        <v>5148.5000000000009</v>
      </c>
      <c r="T155" s="16">
        <f t="shared" si="127"/>
        <v>5148.5000000000009</v>
      </c>
      <c r="U155" s="16">
        <f t="shared" si="127"/>
        <v>5148.5000000000009</v>
      </c>
      <c r="V155" s="16">
        <f t="shared" si="127"/>
        <v>5148.5000000000009</v>
      </c>
      <c r="W155" s="16">
        <f t="shared" si="127"/>
        <v>5148.5000000000009</v>
      </c>
      <c r="X155" s="16">
        <f t="shared" si="127"/>
        <v>5148.5000000000009</v>
      </c>
      <c r="Y155" s="16">
        <f t="shared" si="127"/>
        <v>5148.5000000000009</v>
      </c>
      <c r="Z155" s="16">
        <f t="shared" si="127"/>
        <v>5148.5000000000009</v>
      </c>
      <c r="AA155" s="16">
        <f t="shared" si="127"/>
        <v>5148.5000000000009</v>
      </c>
      <c r="AB155" s="16">
        <f t="shared" si="127"/>
        <v>5148.5000000000009</v>
      </c>
      <c r="AC155" s="16">
        <f t="shared" si="127"/>
        <v>5148.5000000000009</v>
      </c>
      <c r="AD155" s="16">
        <f t="shared" si="127"/>
        <v>5148.5000000000009</v>
      </c>
      <c r="AE155" s="16">
        <f t="shared" si="127"/>
        <v>5148.5000000000009</v>
      </c>
      <c r="AF155" s="16">
        <f t="shared" si="127"/>
        <v>5148.5000000000009</v>
      </c>
      <c r="AG155" s="16">
        <f t="shared" si="127"/>
        <v>5148.5000000000009</v>
      </c>
      <c r="AH155" s="16">
        <f t="shared" si="127"/>
        <v>5148.5000000000009</v>
      </c>
      <c r="AI155" s="16">
        <f t="shared" si="127"/>
        <v>5148.5000000000009</v>
      </c>
      <c r="AJ155" s="16">
        <f t="shared" ref="AJ155:BT155" si="128">AI155+AJ56</f>
        <v>5148.5000000000009</v>
      </c>
      <c r="AK155" s="16">
        <f t="shared" si="128"/>
        <v>5148.5000000000009</v>
      </c>
      <c r="AL155" s="16">
        <f t="shared" si="128"/>
        <v>5148.5000000000009</v>
      </c>
      <c r="AM155" s="16">
        <f t="shared" si="128"/>
        <v>5148.5000000000009</v>
      </c>
      <c r="AN155" s="16">
        <f t="shared" si="128"/>
        <v>5148.5000000000009</v>
      </c>
      <c r="AO155" s="16">
        <f t="shared" si="128"/>
        <v>5148.5000000000009</v>
      </c>
      <c r="AP155" s="16">
        <f t="shared" si="128"/>
        <v>5148.5000000000009</v>
      </c>
      <c r="AQ155" s="16">
        <f t="shared" si="128"/>
        <v>5148.5000000000009</v>
      </c>
      <c r="AR155" s="16">
        <f t="shared" si="128"/>
        <v>5148.5000000000009</v>
      </c>
      <c r="AS155" s="16">
        <f t="shared" si="128"/>
        <v>5148.5000000000009</v>
      </c>
      <c r="AT155" s="16">
        <f t="shared" si="128"/>
        <v>5148.5000000000009</v>
      </c>
      <c r="AU155" s="16">
        <f t="shared" si="128"/>
        <v>5148.5000000000009</v>
      </c>
      <c r="AV155" s="16">
        <f t="shared" si="128"/>
        <v>5148.5000000000009</v>
      </c>
      <c r="AW155" s="16">
        <f t="shared" si="128"/>
        <v>5148.5000000000009</v>
      </c>
      <c r="AX155" s="16">
        <f t="shared" si="128"/>
        <v>5148.5000000000009</v>
      </c>
      <c r="AY155" s="16">
        <f t="shared" si="128"/>
        <v>5148.5000000000009</v>
      </c>
      <c r="AZ155" s="16">
        <f t="shared" si="128"/>
        <v>5148.5000000000009</v>
      </c>
      <c r="BA155" s="16">
        <f t="shared" si="128"/>
        <v>5148.5000000000009</v>
      </c>
      <c r="BB155" s="16">
        <f t="shared" si="128"/>
        <v>5148.5000000000009</v>
      </c>
      <c r="BC155" s="16">
        <f t="shared" si="128"/>
        <v>5148.5000000000009</v>
      </c>
      <c r="BD155" s="16">
        <f t="shared" si="128"/>
        <v>5148.5000000000009</v>
      </c>
      <c r="BE155" s="16">
        <f t="shared" si="128"/>
        <v>5148.5000000000009</v>
      </c>
      <c r="BF155" s="16">
        <f t="shared" si="128"/>
        <v>5148.5000000000009</v>
      </c>
      <c r="BG155" s="16">
        <f t="shared" si="128"/>
        <v>5148.5000000000009</v>
      </c>
      <c r="BH155" s="16">
        <f t="shared" si="128"/>
        <v>5148.5000000000009</v>
      </c>
      <c r="BI155" s="16">
        <f t="shared" si="128"/>
        <v>5148.5000000000009</v>
      </c>
      <c r="BJ155" s="16">
        <f t="shared" si="128"/>
        <v>5148.5000000000009</v>
      </c>
      <c r="BK155" s="16">
        <f t="shared" si="128"/>
        <v>5148.5000000000009</v>
      </c>
      <c r="BL155" s="16">
        <f t="shared" si="128"/>
        <v>5148.5000000000009</v>
      </c>
      <c r="BM155" s="16">
        <f t="shared" si="128"/>
        <v>5148.5000000000009</v>
      </c>
      <c r="BN155" s="16">
        <f t="shared" si="128"/>
        <v>5148.5000000000009</v>
      </c>
      <c r="BO155" s="16">
        <f t="shared" si="128"/>
        <v>5148.5000000000009</v>
      </c>
      <c r="BP155" s="16">
        <f t="shared" si="128"/>
        <v>5148.5000000000009</v>
      </c>
      <c r="BQ155" s="16">
        <f t="shared" si="128"/>
        <v>5148.5000000000009</v>
      </c>
      <c r="BR155" s="16">
        <f t="shared" si="128"/>
        <v>5148.5000000000009</v>
      </c>
      <c r="BS155" s="16">
        <f t="shared" si="128"/>
        <v>5148.5000000000009</v>
      </c>
      <c r="BT155" s="16">
        <f t="shared" si="128"/>
        <v>5148.5000000000009</v>
      </c>
    </row>
    <row r="156" spans="1:72" x14ac:dyDescent="0.35">
      <c r="A156" s="15" t="str">
        <f t="shared" ref="A156:J156" si="129">A57</f>
        <v>Standard Close</v>
      </c>
      <c r="B156" s="15" t="str">
        <f t="shared" si="129"/>
        <v>A2875952</v>
      </c>
      <c r="C156" s="15" t="str">
        <f t="shared" si="129"/>
        <v>Base Rates</v>
      </c>
      <c r="D156" s="15" t="str">
        <f t="shared" si="129"/>
        <v>ENERGY SUPPLY</v>
      </c>
      <c r="E156" s="50">
        <f t="shared" si="129"/>
        <v>34330</v>
      </c>
      <c r="F156" s="15" t="str">
        <f t="shared" si="129"/>
        <v>CRR-15996</v>
      </c>
      <c r="G156" s="15" t="str">
        <f t="shared" si="129"/>
        <v>open</v>
      </c>
      <c r="H156" s="15" t="str">
        <f t="shared" si="129"/>
        <v>Electric Other Production Plant</v>
      </c>
      <c r="I156" s="15" t="str">
        <f t="shared" si="129"/>
        <v>Bayside Station</v>
      </c>
      <c r="J156" s="15" t="str">
        <f t="shared" si="129"/>
        <v>BAYSIDE POWER COMMON</v>
      </c>
      <c r="K156" s="145">
        <v>0</v>
      </c>
      <c r="L156" s="16">
        <f t="shared" ref="L156:AI156" si="130">K156+L57</f>
        <v>0</v>
      </c>
      <c r="M156" s="16">
        <f t="shared" si="130"/>
        <v>0</v>
      </c>
      <c r="N156" s="16">
        <f t="shared" si="130"/>
        <v>0</v>
      </c>
      <c r="O156" s="16">
        <f t="shared" si="130"/>
        <v>0</v>
      </c>
      <c r="P156" s="16">
        <f t="shared" si="130"/>
        <v>0</v>
      </c>
      <c r="Q156" s="16">
        <f t="shared" si="130"/>
        <v>435155.69999999995</v>
      </c>
      <c r="R156" s="16">
        <f t="shared" si="130"/>
        <v>435155.69999999995</v>
      </c>
      <c r="S156" s="16">
        <f t="shared" si="130"/>
        <v>435155.69999999995</v>
      </c>
      <c r="T156" s="16">
        <f t="shared" si="130"/>
        <v>435155.69999999995</v>
      </c>
      <c r="U156" s="16">
        <f t="shared" si="130"/>
        <v>435155.69999999995</v>
      </c>
      <c r="V156" s="16">
        <f t="shared" si="130"/>
        <v>435155.69999999995</v>
      </c>
      <c r="W156" s="16">
        <f t="shared" si="130"/>
        <v>435155.69999999995</v>
      </c>
      <c r="X156" s="16">
        <f t="shared" si="130"/>
        <v>435155.69999999995</v>
      </c>
      <c r="Y156" s="16">
        <f t="shared" si="130"/>
        <v>435155.69999999995</v>
      </c>
      <c r="Z156" s="16">
        <f t="shared" si="130"/>
        <v>435155.69999999995</v>
      </c>
      <c r="AA156" s="16">
        <f t="shared" si="130"/>
        <v>435155.69999999995</v>
      </c>
      <c r="AB156" s="16">
        <f t="shared" si="130"/>
        <v>435155.69999999995</v>
      </c>
      <c r="AC156" s="16">
        <f t="shared" si="130"/>
        <v>435155.69999999995</v>
      </c>
      <c r="AD156" s="16">
        <f t="shared" si="130"/>
        <v>435155.69999999995</v>
      </c>
      <c r="AE156" s="16">
        <f t="shared" si="130"/>
        <v>435155.69999999995</v>
      </c>
      <c r="AF156" s="16">
        <f t="shared" si="130"/>
        <v>435155.69999999995</v>
      </c>
      <c r="AG156" s="16">
        <f t="shared" si="130"/>
        <v>435155.69999999995</v>
      </c>
      <c r="AH156" s="16">
        <f t="shared" si="130"/>
        <v>435155.69999999995</v>
      </c>
      <c r="AI156" s="16">
        <f t="shared" si="130"/>
        <v>435155.69999999995</v>
      </c>
      <c r="AJ156" s="16">
        <f t="shared" ref="AJ156:BT156" si="131">AI156+AJ57</f>
        <v>435155.69999999995</v>
      </c>
      <c r="AK156" s="16">
        <f t="shared" si="131"/>
        <v>435155.69999999995</v>
      </c>
      <c r="AL156" s="16">
        <f t="shared" si="131"/>
        <v>435155.69999999995</v>
      </c>
      <c r="AM156" s="16">
        <f t="shared" si="131"/>
        <v>435155.69999999995</v>
      </c>
      <c r="AN156" s="16">
        <f t="shared" si="131"/>
        <v>435155.69999999995</v>
      </c>
      <c r="AO156" s="16">
        <f t="shared" si="131"/>
        <v>435155.69999999995</v>
      </c>
      <c r="AP156" s="16">
        <f t="shared" si="131"/>
        <v>435155.69999999995</v>
      </c>
      <c r="AQ156" s="16">
        <f t="shared" si="131"/>
        <v>435155.69999999995</v>
      </c>
      <c r="AR156" s="16">
        <f t="shared" si="131"/>
        <v>435155.69999999995</v>
      </c>
      <c r="AS156" s="16">
        <f t="shared" si="131"/>
        <v>435155.69999999995</v>
      </c>
      <c r="AT156" s="16">
        <f t="shared" si="131"/>
        <v>435155.69999999995</v>
      </c>
      <c r="AU156" s="16">
        <f t="shared" si="131"/>
        <v>435155.69999999995</v>
      </c>
      <c r="AV156" s="16">
        <f t="shared" si="131"/>
        <v>435155.69999999995</v>
      </c>
      <c r="AW156" s="16">
        <f t="shared" si="131"/>
        <v>435155.69999999995</v>
      </c>
      <c r="AX156" s="16">
        <f t="shared" si="131"/>
        <v>435155.69999999995</v>
      </c>
      <c r="AY156" s="16">
        <f t="shared" si="131"/>
        <v>435155.69999999995</v>
      </c>
      <c r="AZ156" s="16">
        <f t="shared" si="131"/>
        <v>435155.69999999995</v>
      </c>
      <c r="BA156" s="16">
        <f t="shared" si="131"/>
        <v>435155.69999999995</v>
      </c>
      <c r="BB156" s="16">
        <f t="shared" si="131"/>
        <v>435155.69999999995</v>
      </c>
      <c r="BC156" s="16">
        <f t="shared" si="131"/>
        <v>435155.69999999995</v>
      </c>
      <c r="BD156" s="16">
        <f t="shared" si="131"/>
        <v>435155.69999999995</v>
      </c>
      <c r="BE156" s="16">
        <f t="shared" si="131"/>
        <v>435155.69999999995</v>
      </c>
      <c r="BF156" s="16">
        <f t="shared" si="131"/>
        <v>435155.69999999995</v>
      </c>
      <c r="BG156" s="16">
        <f t="shared" si="131"/>
        <v>435155.69999999995</v>
      </c>
      <c r="BH156" s="16">
        <f t="shared" si="131"/>
        <v>435155.69999999995</v>
      </c>
      <c r="BI156" s="16">
        <f t="shared" si="131"/>
        <v>435155.69999999995</v>
      </c>
      <c r="BJ156" s="16">
        <f t="shared" si="131"/>
        <v>435155.69999999995</v>
      </c>
      <c r="BK156" s="16">
        <f t="shared" si="131"/>
        <v>435155.69999999995</v>
      </c>
      <c r="BL156" s="16">
        <f t="shared" si="131"/>
        <v>435155.69999999995</v>
      </c>
      <c r="BM156" s="16">
        <f t="shared" si="131"/>
        <v>435155.69999999995</v>
      </c>
      <c r="BN156" s="16">
        <f t="shared" si="131"/>
        <v>435155.69999999995</v>
      </c>
      <c r="BO156" s="16">
        <f t="shared" si="131"/>
        <v>435155.69999999995</v>
      </c>
      <c r="BP156" s="16">
        <f t="shared" si="131"/>
        <v>435155.69999999995</v>
      </c>
      <c r="BQ156" s="16">
        <f t="shared" si="131"/>
        <v>435155.69999999995</v>
      </c>
      <c r="BR156" s="16">
        <f t="shared" si="131"/>
        <v>435155.69999999995</v>
      </c>
      <c r="BS156" s="16">
        <f t="shared" si="131"/>
        <v>435155.69999999995</v>
      </c>
      <c r="BT156" s="16">
        <f t="shared" si="131"/>
        <v>435155.69999999995</v>
      </c>
    </row>
    <row r="157" spans="1:72" x14ac:dyDescent="0.35">
      <c r="A157" s="15" t="str">
        <f t="shared" ref="A157:J157" si="132">A58</f>
        <v>Standard Close</v>
      </c>
      <c r="B157" s="15" t="str">
        <f t="shared" si="132"/>
        <v>A2875953</v>
      </c>
      <c r="C157" s="15" t="str">
        <f t="shared" si="132"/>
        <v>Base Rates</v>
      </c>
      <c r="D157" s="15" t="str">
        <f t="shared" si="132"/>
        <v>ENERGY SUPPLY</v>
      </c>
      <c r="E157" s="50">
        <f t="shared" si="132"/>
        <v>34330</v>
      </c>
      <c r="F157" s="15" t="str">
        <f t="shared" si="132"/>
        <v>CRR-15996</v>
      </c>
      <c r="G157" s="15" t="str">
        <f t="shared" si="132"/>
        <v>open</v>
      </c>
      <c r="H157" s="15" t="str">
        <f t="shared" si="132"/>
        <v>Electric Other Production Plant</v>
      </c>
      <c r="I157" s="15" t="str">
        <f t="shared" si="132"/>
        <v>Bayside Station</v>
      </c>
      <c r="J157" s="15" t="str">
        <f t="shared" si="132"/>
        <v>BAYSIDE POWER COMMON</v>
      </c>
      <c r="K157" s="145">
        <v>0</v>
      </c>
      <c r="L157" s="16">
        <f t="shared" ref="L157:AI157" si="133">K157+L58</f>
        <v>0</v>
      </c>
      <c r="M157" s="16">
        <f t="shared" si="133"/>
        <v>0</v>
      </c>
      <c r="N157" s="16">
        <f t="shared" si="133"/>
        <v>0</v>
      </c>
      <c r="O157" s="16">
        <f t="shared" si="133"/>
        <v>0</v>
      </c>
      <c r="P157" s="16">
        <f t="shared" si="133"/>
        <v>0</v>
      </c>
      <c r="Q157" s="16">
        <f t="shared" si="133"/>
        <v>435155.69999999995</v>
      </c>
      <c r="R157" s="16">
        <f t="shared" si="133"/>
        <v>435155.69999999995</v>
      </c>
      <c r="S157" s="16">
        <f t="shared" si="133"/>
        <v>435155.69999999995</v>
      </c>
      <c r="T157" s="16">
        <f t="shared" si="133"/>
        <v>435155.69999999995</v>
      </c>
      <c r="U157" s="16">
        <f t="shared" si="133"/>
        <v>435155.69999999995</v>
      </c>
      <c r="V157" s="16">
        <f t="shared" si="133"/>
        <v>435155.69999999995</v>
      </c>
      <c r="W157" s="16">
        <f t="shared" si="133"/>
        <v>435155.69999999995</v>
      </c>
      <c r="X157" s="16">
        <f t="shared" si="133"/>
        <v>435155.69999999995</v>
      </c>
      <c r="Y157" s="16">
        <f t="shared" si="133"/>
        <v>435155.69999999995</v>
      </c>
      <c r="Z157" s="16">
        <f t="shared" si="133"/>
        <v>435155.69999999995</v>
      </c>
      <c r="AA157" s="16">
        <f t="shared" si="133"/>
        <v>435155.69999999995</v>
      </c>
      <c r="AB157" s="16">
        <f t="shared" si="133"/>
        <v>435155.69999999995</v>
      </c>
      <c r="AC157" s="16">
        <f t="shared" si="133"/>
        <v>435155.69999999995</v>
      </c>
      <c r="AD157" s="16">
        <f t="shared" si="133"/>
        <v>435155.69999999995</v>
      </c>
      <c r="AE157" s="16">
        <f t="shared" si="133"/>
        <v>435155.69999999995</v>
      </c>
      <c r="AF157" s="16">
        <f t="shared" si="133"/>
        <v>435155.69999999995</v>
      </c>
      <c r="AG157" s="16">
        <f t="shared" si="133"/>
        <v>435155.69999999995</v>
      </c>
      <c r="AH157" s="16">
        <f t="shared" si="133"/>
        <v>435155.69999999995</v>
      </c>
      <c r="AI157" s="16">
        <f t="shared" si="133"/>
        <v>435155.69999999995</v>
      </c>
      <c r="AJ157" s="16">
        <f t="shared" ref="AJ157:BT157" si="134">AI157+AJ58</f>
        <v>435155.69999999995</v>
      </c>
      <c r="AK157" s="16">
        <f t="shared" si="134"/>
        <v>435155.69999999995</v>
      </c>
      <c r="AL157" s="16">
        <f t="shared" si="134"/>
        <v>435155.69999999995</v>
      </c>
      <c r="AM157" s="16">
        <f t="shared" si="134"/>
        <v>435155.69999999995</v>
      </c>
      <c r="AN157" s="16">
        <f t="shared" si="134"/>
        <v>435155.69999999995</v>
      </c>
      <c r="AO157" s="16">
        <f t="shared" si="134"/>
        <v>435155.69999999995</v>
      </c>
      <c r="AP157" s="16">
        <f t="shared" si="134"/>
        <v>435155.69999999995</v>
      </c>
      <c r="AQ157" s="16">
        <f t="shared" si="134"/>
        <v>435155.69999999995</v>
      </c>
      <c r="AR157" s="16">
        <f t="shared" si="134"/>
        <v>435155.69999999995</v>
      </c>
      <c r="AS157" s="16">
        <f t="shared" si="134"/>
        <v>435155.69999999995</v>
      </c>
      <c r="AT157" s="16">
        <f t="shared" si="134"/>
        <v>435155.69999999995</v>
      </c>
      <c r="AU157" s="16">
        <f t="shared" si="134"/>
        <v>435155.69999999995</v>
      </c>
      <c r="AV157" s="16">
        <f t="shared" si="134"/>
        <v>435155.69999999995</v>
      </c>
      <c r="AW157" s="16">
        <f t="shared" si="134"/>
        <v>435155.69999999995</v>
      </c>
      <c r="AX157" s="16">
        <f t="shared" si="134"/>
        <v>435155.69999999995</v>
      </c>
      <c r="AY157" s="16">
        <f t="shared" si="134"/>
        <v>435155.69999999995</v>
      </c>
      <c r="AZ157" s="16">
        <f t="shared" si="134"/>
        <v>435155.69999999995</v>
      </c>
      <c r="BA157" s="16">
        <f t="shared" si="134"/>
        <v>435155.69999999995</v>
      </c>
      <c r="BB157" s="16">
        <f t="shared" si="134"/>
        <v>435155.69999999995</v>
      </c>
      <c r="BC157" s="16">
        <f t="shared" si="134"/>
        <v>435155.69999999995</v>
      </c>
      <c r="BD157" s="16">
        <f t="shared" si="134"/>
        <v>435155.69999999995</v>
      </c>
      <c r="BE157" s="16">
        <f t="shared" si="134"/>
        <v>435155.69999999995</v>
      </c>
      <c r="BF157" s="16">
        <f t="shared" si="134"/>
        <v>435155.69999999995</v>
      </c>
      <c r="BG157" s="16">
        <f t="shared" si="134"/>
        <v>435155.69999999995</v>
      </c>
      <c r="BH157" s="16">
        <f t="shared" si="134"/>
        <v>435155.69999999995</v>
      </c>
      <c r="BI157" s="16">
        <f t="shared" si="134"/>
        <v>435155.69999999995</v>
      </c>
      <c r="BJ157" s="16">
        <f t="shared" si="134"/>
        <v>435155.69999999995</v>
      </c>
      <c r="BK157" s="16">
        <f t="shared" si="134"/>
        <v>435155.69999999995</v>
      </c>
      <c r="BL157" s="16">
        <f t="shared" si="134"/>
        <v>435155.69999999995</v>
      </c>
      <c r="BM157" s="16">
        <f t="shared" si="134"/>
        <v>435155.69999999995</v>
      </c>
      <c r="BN157" s="16">
        <f t="shared" si="134"/>
        <v>435155.69999999995</v>
      </c>
      <c r="BO157" s="16">
        <f t="shared" si="134"/>
        <v>435155.69999999995</v>
      </c>
      <c r="BP157" s="16">
        <f t="shared" si="134"/>
        <v>435155.69999999995</v>
      </c>
      <c r="BQ157" s="16">
        <f t="shared" si="134"/>
        <v>435155.69999999995</v>
      </c>
      <c r="BR157" s="16">
        <f t="shared" si="134"/>
        <v>435155.69999999995</v>
      </c>
      <c r="BS157" s="16">
        <f t="shared" si="134"/>
        <v>435155.69999999995</v>
      </c>
      <c r="BT157" s="16">
        <f t="shared" si="134"/>
        <v>435155.69999999995</v>
      </c>
    </row>
    <row r="158" spans="1:72" x14ac:dyDescent="0.35">
      <c r="A158" s="15" t="str">
        <f t="shared" ref="A158:J158" si="135">A59</f>
        <v>Standard Close</v>
      </c>
      <c r="B158" s="15" t="str">
        <f t="shared" si="135"/>
        <v>A2875954</v>
      </c>
      <c r="C158" s="15" t="str">
        <f t="shared" si="135"/>
        <v>Base Rates</v>
      </c>
      <c r="D158" s="15" t="str">
        <f t="shared" si="135"/>
        <v>ENERGY SUPPLY</v>
      </c>
      <c r="E158" s="50">
        <f t="shared" si="135"/>
        <v>34330</v>
      </c>
      <c r="F158" s="15" t="str">
        <f t="shared" si="135"/>
        <v>CRR-15996</v>
      </c>
      <c r="G158" s="15" t="str">
        <f t="shared" si="135"/>
        <v>open</v>
      </c>
      <c r="H158" s="15" t="str">
        <f t="shared" si="135"/>
        <v>Electric Other Production Plant</v>
      </c>
      <c r="I158" s="15" t="str">
        <f t="shared" si="135"/>
        <v>Bayside Station</v>
      </c>
      <c r="J158" s="15" t="str">
        <f t="shared" si="135"/>
        <v>BAYSIDE POWER COMMON</v>
      </c>
      <c r="K158" s="145">
        <v>0</v>
      </c>
      <c r="L158" s="16">
        <f t="shared" ref="L158:AI158" si="136">K158+L59</f>
        <v>0</v>
      </c>
      <c r="M158" s="16">
        <f t="shared" si="136"/>
        <v>0</v>
      </c>
      <c r="N158" s="16">
        <f t="shared" si="136"/>
        <v>0</v>
      </c>
      <c r="O158" s="16">
        <f t="shared" si="136"/>
        <v>0</v>
      </c>
      <c r="P158" s="16">
        <f t="shared" si="136"/>
        <v>0</v>
      </c>
      <c r="Q158" s="16">
        <f t="shared" si="136"/>
        <v>434953.73000000004</v>
      </c>
      <c r="R158" s="16">
        <f t="shared" si="136"/>
        <v>434953.73000000004</v>
      </c>
      <c r="S158" s="16">
        <f t="shared" si="136"/>
        <v>434953.73000000004</v>
      </c>
      <c r="T158" s="16">
        <f t="shared" si="136"/>
        <v>434953.73000000004</v>
      </c>
      <c r="U158" s="16">
        <f t="shared" si="136"/>
        <v>434953.73000000004</v>
      </c>
      <c r="V158" s="16">
        <f t="shared" si="136"/>
        <v>434953.73000000004</v>
      </c>
      <c r="W158" s="16">
        <f t="shared" si="136"/>
        <v>434953.73000000004</v>
      </c>
      <c r="X158" s="16">
        <f t="shared" si="136"/>
        <v>434953.73000000004</v>
      </c>
      <c r="Y158" s="16">
        <f t="shared" si="136"/>
        <v>434953.73000000004</v>
      </c>
      <c r="Z158" s="16">
        <f t="shared" si="136"/>
        <v>434953.73000000004</v>
      </c>
      <c r="AA158" s="16">
        <f t="shared" si="136"/>
        <v>434953.73000000004</v>
      </c>
      <c r="AB158" s="16">
        <f t="shared" si="136"/>
        <v>434953.73000000004</v>
      </c>
      <c r="AC158" s="16">
        <f t="shared" si="136"/>
        <v>434953.73000000004</v>
      </c>
      <c r="AD158" s="16">
        <f t="shared" si="136"/>
        <v>434953.73000000004</v>
      </c>
      <c r="AE158" s="16">
        <f t="shared" si="136"/>
        <v>434953.73000000004</v>
      </c>
      <c r="AF158" s="16">
        <f t="shared" si="136"/>
        <v>434953.73000000004</v>
      </c>
      <c r="AG158" s="16">
        <f t="shared" si="136"/>
        <v>434953.73000000004</v>
      </c>
      <c r="AH158" s="16">
        <f t="shared" si="136"/>
        <v>434953.73000000004</v>
      </c>
      <c r="AI158" s="16">
        <f t="shared" si="136"/>
        <v>434953.73000000004</v>
      </c>
      <c r="AJ158" s="16">
        <f t="shared" ref="AJ158:BT158" si="137">AI158+AJ59</f>
        <v>434953.73000000004</v>
      </c>
      <c r="AK158" s="16">
        <f t="shared" si="137"/>
        <v>434953.73000000004</v>
      </c>
      <c r="AL158" s="16">
        <f t="shared" si="137"/>
        <v>434953.73000000004</v>
      </c>
      <c r="AM158" s="16">
        <f t="shared" si="137"/>
        <v>434953.73000000004</v>
      </c>
      <c r="AN158" s="16">
        <f t="shared" si="137"/>
        <v>434953.73000000004</v>
      </c>
      <c r="AO158" s="16">
        <f t="shared" si="137"/>
        <v>434953.73000000004</v>
      </c>
      <c r="AP158" s="16">
        <f t="shared" si="137"/>
        <v>434953.73000000004</v>
      </c>
      <c r="AQ158" s="16">
        <f t="shared" si="137"/>
        <v>434953.73000000004</v>
      </c>
      <c r="AR158" s="16">
        <f t="shared" si="137"/>
        <v>434953.73000000004</v>
      </c>
      <c r="AS158" s="16">
        <f t="shared" si="137"/>
        <v>434953.73000000004</v>
      </c>
      <c r="AT158" s="16">
        <f t="shared" si="137"/>
        <v>434953.73000000004</v>
      </c>
      <c r="AU158" s="16">
        <f t="shared" si="137"/>
        <v>434953.73000000004</v>
      </c>
      <c r="AV158" s="16">
        <f t="shared" si="137"/>
        <v>434953.73000000004</v>
      </c>
      <c r="AW158" s="16">
        <f t="shared" si="137"/>
        <v>434953.73000000004</v>
      </c>
      <c r="AX158" s="16">
        <f t="shared" si="137"/>
        <v>434953.73000000004</v>
      </c>
      <c r="AY158" s="16">
        <f t="shared" si="137"/>
        <v>434953.73000000004</v>
      </c>
      <c r="AZ158" s="16">
        <f t="shared" si="137"/>
        <v>434953.73000000004</v>
      </c>
      <c r="BA158" s="16">
        <f t="shared" si="137"/>
        <v>434953.73000000004</v>
      </c>
      <c r="BB158" s="16">
        <f t="shared" si="137"/>
        <v>434953.73000000004</v>
      </c>
      <c r="BC158" s="16">
        <f t="shared" si="137"/>
        <v>434953.73000000004</v>
      </c>
      <c r="BD158" s="16">
        <f t="shared" si="137"/>
        <v>434953.73000000004</v>
      </c>
      <c r="BE158" s="16">
        <f t="shared" si="137"/>
        <v>434953.73000000004</v>
      </c>
      <c r="BF158" s="16">
        <f t="shared" si="137"/>
        <v>434953.73000000004</v>
      </c>
      <c r="BG158" s="16">
        <f t="shared" si="137"/>
        <v>434953.73000000004</v>
      </c>
      <c r="BH158" s="16">
        <f t="shared" si="137"/>
        <v>434953.73000000004</v>
      </c>
      <c r="BI158" s="16">
        <f t="shared" si="137"/>
        <v>434953.73000000004</v>
      </c>
      <c r="BJ158" s="16">
        <f t="shared" si="137"/>
        <v>434953.73000000004</v>
      </c>
      <c r="BK158" s="16">
        <f t="shared" si="137"/>
        <v>434953.73000000004</v>
      </c>
      <c r="BL158" s="16">
        <f t="shared" si="137"/>
        <v>434953.73000000004</v>
      </c>
      <c r="BM158" s="16">
        <f t="shared" si="137"/>
        <v>434953.73000000004</v>
      </c>
      <c r="BN158" s="16">
        <f t="shared" si="137"/>
        <v>434953.73000000004</v>
      </c>
      <c r="BO158" s="16">
        <f t="shared" si="137"/>
        <v>434953.73000000004</v>
      </c>
      <c r="BP158" s="16">
        <f t="shared" si="137"/>
        <v>434953.73000000004</v>
      </c>
      <c r="BQ158" s="16">
        <f t="shared" si="137"/>
        <v>434953.73000000004</v>
      </c>
      <c r="BR158" s="16">
        <f t="shared" si="137"/>
        <v>434953.73000000004</v>
      </c>
      <c r="BS158" s="16">
        <f t="shared" si="137"/>
        <v>434953.73000000004</v>
      </c>
      <c r="BT158" s="16">
        <f t="shared" si="137"/>
        <v>434953.73000000004</v>
      </c>
    </row>
    <row r="159" spans="1:72" x14ac:dyDescent="0.35">
      <c r="A159" s="15" t="str">
        <f t="shared" ref="A159:J159" si="138">A60</f>
        <v>Standard Close</v>
      </c>
      <c r="B159" s="15" t="str">
        <f t="shared" si="138"/>
        <v>A2875955</v>
      </c>
      <c r="C159" s="15" t="str">
        <f t="shared" si="138"/>
        <v>Base Rates</v>
      </c>
      <c r="D159" s="15" t="str">
        <f t="shared" si="138"/>
        <v>ENERGY SUPPLY</v>
      </c>
      <c r="E159" s="50">
        <f t="shared" si="138"/>
        <v>34330</v>
      </c>
      <c r="F159" s="15" t="str">
        <f t="shared" si="138"/>
        <v>CRR-15996</v>
      </c>
      <c r="G159" s="15" t="str">
        <f t="shared" si="138"/>
        <v>open</v>
      </c>
      <c r="H159" s="15" t="str">
        <f t="shared" si="138"/>
        <v>Electric Other Production Plant</v>
      </c>
      <c r="I159" s="15" t="str">
        <f t="shared" si="138"/>
        <v>Bayside Station</v>
      </c>
      <c r="J159" s="15" t="str">
        <f t="shared" si="138"/>
        <v>BAYSIDE POWER COMMON</v>
      </c>
      <c r="K159" s="145">
        <v>0</v>
      </c>
      <c r="L159" s="16">
        <f t="shared" ref="L159:AI159" si="139">K159+L60</f>
        <v>0</v>
      </c>
      <c r="M159" s="16">
        <f t="shared" si="139"/>
        <v>0</v>
      </c>
      <c r="N159" s="16">
        <f t="shared" si="139"/>
        <v>0</v>
      </c>
      <c r="O159" s="16">
        <f t="shared" si="139"/>
        <v>0</v>
      </c>
      <c r="P159" s="16">
        <f t="shared" si="139"/>
        <v>0</v>
      </c>
      <c r="Q159" s="16">
        <f t="shared" si="139"/>
        <v>435155.69999999995</v>
      </c>
      <c r="R159" s="16">
        <f t="shared" si="139"/>
        <v>435155.69999999995</v>
      </c>
      <c r="S159" s="16">
        <f t="shared" si="139"/>
        <v>435155.69999999995</v>
      </c>
      <c r="T159" s="16">
        <f t="shared" si="139"/>
        <v>435155.69999999995</v>
      </c>
      <c r="U159" s="16">
        <f t="shared" si="139"/>
        <v>435155.69999999995</v>
      </c>
      <c r="V159" s="16">
        <f t="shared" si="139"/>
        <v>435155.69999999995</v>
      </c>
      <c r="W159" s="16">
        <f t="shared" si="139"/>
        <v>435155.69999999995</v>
      </c>
      <c r="X159" s="16">
        <f t="shared" si="139"/>
        <v>435155.69999999995</v>
      </c>
      <c r="Y159" s="16">
        <f t="shared" si="139"/>
        <v>435155.69999999995</v>
      </c>
      <c r="Z159" s="16">
        <f t="shared" si="139"/>
        <v>435155.69999999995</v>
      </c>
      <c r="AA159" s="16">
        <f t="shared" si="139"/>
        <v>435155.69999999995</v>
      </c>
      <c r="AB159" s="16">
        <f t="shared" si="139"/>
        <v>435155.69999999995</v>
      </c>
      <c r="AC159" s="16">
        <f t="shared" si="139"/>
        <v>435155.69999999995</v>
      </c>
      <c r="AD159" s="16">
        <f t="shared" si="139"/>
        <v>435155.69999999995</v>
      </c>
      <c r="AE159" s="16">
        <f t="shared" si="139"/>
        <v>435155.69999999995</v>
      </c>
      <c r="AF159" s="16">
        <f t="shared" si="139"/>
        <v>435155.69999999995</v>
      </c>
      <c r="AG159" s="16">
        <f t="shared" si="139"/>
        <v>435155.69999999995</v>
      </c>
      <c r="AH159" s="16">
        <f t="shared" si="139"/>
        <v>435155.69999999995</v>
      </c>
      <c r="AI159" s="16">
        <f t="shared" si="139"/>
        <v>435155.69999999995</v>
      </c>
      <c r="AJ159" s="16">
        <f t="shared" ref="AJ159:BT159" si="140">AI159+AJ60</f>
        <v>435155.69999999995</v>
      </c>
      <c r="AK159" s="16">
        <f t="shared" si="140"/>
        <v>435155.69999999995</v>
      </c>
      <c r="AL159" s="16">
        <f t="shared" si="140"/>
        <v>435155.69999999995</v>
      </c>
      <c r="AM159" s="16">
        <f t="shared" si="140"/>
        <v>435155.69999999995</v>
      </c>
      <c r="AN159" s="16">
        <f t="shared" si="140"/>
        <v>435155.69999999995</v>
      </c>
      <c r="AO159" s="16">
        <f t="shared" si="140"/>
        <v>435155.69999999995</v>
      </c>
      <c r="AP159" s="16">
        <f t="shared" si="140"/>
        <v>435155.69999999995</v>
      </c>
      <c r="AQ159" s="16">
        <f t="shared" si="140"/>
        <v>435155.69999999995</v>
      </c>
      <c r="AR159" s="16">
        <f t="shared" si="140"/>
        <v>435155.69999999995</v>
      </c>
      <c r="AS159" s="16">
        <f t="shared" si="140"/>
        <v>435155.69999999995</v>
      </c>
      <c r="AT159" s="16">
        <f t="shared" si="140"/>
        <v>435155.69999999995</v>
      </c>
      <c r="AU159" s="16">
        <f t="shared" si="140"/>
        <v>435155.69999999995</v>
      </c>
      <c r="AV159" s="16">
        <f t="shared" si="140"/>
        <v>435155.69999999995</v>
      </c>
      <c r="AW159" s="16">
        <f t="shared" si="140"/>
        <v>435155.69999999995</v>
      </c>
      <c r="AX159" s="16">
        <f t="shared" si="140"/>
        <v>435155.69999999995</v>
      </c>
      <c r="AY159" s="16">
        <f t="shared" si="140"/>
        <v>435155.69999999995</v>
      </c>
      <c r="AZ159" s="16">
        <f t="shared" si="140"/>
        <v>435155.69999999995</v>
      </c>
      <c r="BA159" s="16">
        <f t="shared" si="140"/>
        <v>435155.69999999995</v>
      </c>
      <c r="BB159" s="16">
        <f t="shared" si="140"/>
        <v>435155.69999999995</v>
      </c>
      <c r="BC159" s="16">
        <f t="shared" si="140"/>
        <v>435155.69999999995</v>
      </c>
      <c r="BD159" s="16">
        <f t="shared" si="140"/>
        <v>435155.69999999995</v>
      </c>
      <c r="BE159" s="16">
        <f t="shared" si="140"/>
        <v>435155.69999999995</v>
      </c>
      <c r="BF159" s="16">
        <f t="shared" si="140"/>
        <v>435155.69999999995</v>
      </c>
      <c r="BG159" s="16">
        <f t="shared" si="140"/>
        <v>435155.69999999995</v>
      </c>
      <c r="BH159" s="16">
        <f t="shared" si="140"/>
        <v>435155.69999999995</v>
      </c>
      <c r="BI159" s="16">
        <f t="shared" si="140"/>
        <v>435155.69999999995</v>
      </c>
      <c r="BJ159" s="16">
        <f t="shared" si="140"/>
        <v>435155.69999999995</v>
      </c>
      <c r="BK159" s="16">
        <f t="shared" si="140"/>
        <v>435155.69999999995</v>
      </c>
      <c r="BL159" s="16">
        <f t="shared" si="140"/>
        <v>435155.69999999995</v>
      </c>
      <c r="BM159" s="16">
        <f t="shared" si="140"/>
        <v>435155.69999999995</v>
      </c>
      <c r="BN159" s="16">
        <f t="shared" si="140"/>
        <v>435155.69999999995</v>
      </c>
      <c r="BO159" s="16">
        <f t="shared" si="140"/>
        <v>435155.69999999995</v>
      </c>
      <c r="BP159" s="16">
        <f t="shared" si="140"/>
        <v>435155.69999999995</v>
      </c>
      <c r="BQ159" s="16">
        <f t="shared" si="140"/>
        <v>435155.69999999995</v>
      </c>
      <c r="BR159" s="16">
        <f t="shared" si="140"/>
        <v>435155.69999999995</v>
      </c>
      <c r="BS159" s="16">
        <f t="shared" si="140"/>
        <v>435155.69999999995</v>
      </c>
      <c r="BT159" s="16">
        <f t="shared" si="140"/>
        <v>435155.69999999995</v>
      </c>
    </row>
    <row r="160" spans="1:72" x14ac:dyDescent="0.35">
      <c r="A160" s="15" t="str">
        <f t="shared" ref="A160:J160" si="141">A61</f>
        <v>Standard Close</v>
      </c>
      <c r="B160" s="15" t="str">
        <f t="shared" si="141"/>
        <v>A2876077</v>
      </c>
      <c r="C160" s="15" t="str">
        <f t="shared" si="141"/>
        <v>Base Rates</v>
      </c>
      <c r="D160" s="15" t="str">
        <f t="shared" si="141"/>
        <v/>
      </c>
      <c r="E160" s="50">
        <f t="shared" si="141"/>
        <v>34330</v>
      </c>
      <c r="F160" s="15" t="str">
        <f t="shared" si="141"/>
        <v>CRR-15996</v>
      </c>
      <c r="G160" s="15" t="str">
        <f t="shared" si="141"/>
        <v>open</v>
      </c>
      <c r="H160" s="15" t="str">
        <f t="shared" si="141"/>
        <v>Electric Other Production Plant</v>
      </c>
      <c r="I160" s="15" t="str">
        <f t="shared" si="141"/>
        <v>Bayside Station</v>
      </c>
      <c r="J160" s="15" t="str">
        <f t="shared" si="141"/>
        <v>BAYSIDE POWER UNIT 2 CT (ABCD)</v>
      </c>
      <c r="K160" s="145">
        <v>0</v>
      </c>
      <c r="L160" s="16">
        <f t="shared" ref="L160:AI160" si="142">K160+L61</f>
        <v>0</v>
      </c>
      <c r="M160" s="16">
        <f t="shared" si="142"/>
        <v>0</v>
      </c>
      <c r="N160" s="16">
        <f t="shared" si="142"/>
        <v>0</v>
      </c>
      <c r="O160" s="16">
        <f t="shared" si="142"/>
        <v>0</v>
      </c>
      <c r="P160" s="16">
        <f t="shared" si="142"/>
        <v>0</v>
      </c>
      <c r="Q160" s="16">
        <f t="shared" si="142"/>
        <v>185427.03999999998</v>
      </c>
      <c r="R160" s="16">
        <f t="shared" si="142"/>
        <v>185427.03999999998</v>
      </c>
      <c r="S160" s="16">
        <f t="shared" si="142"/>
        <v>185427.03999999998</v>
      </c>
      <c r="T160" s="16">
        <f t="shared" si="142"/>
        <v>185427.03999999998</v>
      </c>
      <c r="U160" s="16">
        <f t="shared" si="142"/>
        <v>185427.03999999998</v>
      </c>
      <c r="V160" s="16">
        <f t="shared" si="142"/>
        <v>185427.03999999998</v>
      </c>
      <c r="W160" s="16">
        <f t="shared" si="142"/>
        <v>185427.03999999998</v>
      </c>
      <c r="X160" s="16">
        <f t="shared" si="142"/>
        <v>185427.03999999998</v>
      </c>
      <c r="Y160" s="16">
        <f t="shared" si="142"/>
        <v>185427.03999999998</v>
      </c>
      <c r="Z160" s="16">
        <f t="shared" si="142"/>
        <v>185427.03999999998</v>
      </c>
      <c r="AA160" s="16">
        <f t="shared" si="142"/>
        <v>185427.03999999998</v>
      </c>
      <c r="AB160" s="16">
        <f t="shared" si="142"/>
        <v>185427.03999999998</v>
      </c>
      <c r="AC160" s="16">
        <f t="shared" si="142"/>
        <v>185427.03999999998</v>
      </c>
      <c r="AD160" s="16">
        <f t="shared" si="142"/>
        <v>185427.03999999998</v>
      </c>
      <c r="AE160" s="16">
        <f t="shared" si="142"/>
        <v>185427.03999999998</v>
      </c>
      <c r="AF160" s="16">
        <f t="shared" si="142"/>
        <v>185427.03999999998</v>
      </c>
      <c r="AG160" s="16">
        <f t="shared" si="142"/>
        <v>185427.03999999998</v>
      </c>
      <c r="AH160" s="16">
        <f t="shared" si="142"/>
        <v>185427.03999999998</v>
      </c>
      <c r="AI160" s="16">
        <f t="shared" si="142"/>
        <v>185427.03999999998</v>
      </c>
      <c r="AJ160" s="16">
        <f t="shared" ref="AJ160:BT160" si="143">AI160+AJ61</f>
        <v>185427.03999999998</v>
      </c>
      <c r="AK160" s="16">
        <f t="shared" si="143"/>
        <v>185427.03999999998</v>
      </c>
      <c r="AL160" s="16">
        <f t="shared" si="143"/>
        <v>185427.03999999998</v>
      </c>
      <c r="AM160" s="16">
        <f t="shared" si="143"/>
        <v>185427.03999999998</v>
      </c>
      <c r="AN160" s="16">
        <f t="shared" si="143"/>
        <v>185427.03999999998</v>
      </c>
      <c r="AO160" s="16">
        <f t="shared" si="143"/>
        <v>185427.03999999998</v>
      </c>
      <c r="AP160" s="16">
        <f t="shared" si="143"/>
        <v>185427.03999999998</v>
      </c>
      <c r="AQ160" s="16">
        <f t="shared" si="143"/>
        <v>185427.03999999998</v>
      </c>
      <c r="AR160" s="16">
        <f t="shared" si="143"/>
        <v>185427.03999999998</v>
      </c>
      <c r="AS160" s="16">
        <f t="shared" si="143"/>
        <v>185427.03999999998</v>
      </c>
      <c r="AT160" s="16">
        <f t="shared" si="143"/>
        <v>185427.03999999998</v>
      </c>
      <c r="AU160" s="16">
        <f t="shared" si="143"/>
        <v>185427.03999999998</v>
      </c>
      <c r="AV160" s="16">
        <f t="shared" si="143"/>
        <v>185427.03999999998</v>
      </c>
      <c r="AW160" s="16">
        <f t="shared" si="143"/>
        <v>185427.03999999998</v>
      </c>
      <c r="AX160" s="16">
        <f t="shared" si="143"/>
        <v>185427.03999999998</v>
      </c>
      <c r="AY160" s="16">
        <f t="shared" si="143"/>
        <v>185427.03999999998</v>
      </c>
      <c r="AZ160" s="16">
        <f t="shared" si="143"/>
        <v>185427.03999999998</v>
      </c>
      <c r="BA160" s="16">
        <f t="shared" si="143"/>
        <v>185427.03999999998</v>
      </c>
      <c r="BB160" s="16">
        <f t="shared" si="143"/>
        <v>185427.03999999998</v>
      </c>
      <c r="BC160" s="16">
        <f t="shared" si="143"/>
        <v>185427.03999999998</v>
      </c>
      <c r="BD160" s="16">
        <f t="shared" si="143"/>
        <v>185427.03999999998</v>
      </c>
      <c r="BE160" s="16">
        <f t="shared" si="143"/>
        <v>185427.03999999998</v>
      </c>
      <c r="BF160" s="16">
        <f t="shared" si="143"/>
        <v>185427.03999999998</v>
      </c>
      <c r="BG160" s="16">
        <f t="shared" si="143"/>
        <v>185427.03999999998</v>
      </c>
      <c r="BH160" s="16">
        <f t="shared" si="143"/>
        <v>185427.03999999998</v>
      </c>
      <c r="BI160" s="16">
        <f t="shared" si="143"/>
        <v>185427.03999999998</v>
      </c>
      <c r="BJ160" s="16">
        <f t="shared" si="143"/>
        <v>185427.03999999998</v>
      </c>
      <c r="BK160" s="16">
        <f t="shared" si="143"/>
        <v>185427.03999999998</v>
      </c>
      <c r="BL160" s="16">
        <f t="shared" si="143"/>
        <v>185427.03999999998</v>
      </c>
      <c r="BM160" s="16">
        <f t="shared" si="143"/>
        <v>185427.03999999998</v>
      </c>
      <c r="BN160" s="16">
        <f t="shared" si="143"/>
        <v>185427.03999999998</v>
      </c>
      <c r="BO160" s="16">
        <f t="shared" si="143"/>
        <v>185427.03999999998</v>
      </c>
      <c r="BP160" s="16">
        <f t="shared" si="143"/>
        <v>185427.03999999998</v>
      </c>
      <c r="BQ160" s="16">
        <f t="shared" si="143"/>
        <v>185427.03999999998</v>
      </c>
      <c r="BR160" s="16">
        <f t="shared" si="143"/>
        <v>185427.03999999998</v>
      </c>
      <c r="BS160" s="16">
        <f t="shared" si="143"/>
        <v>185427.03999999998</v>
      </c>
      <c r="BT160" s="16">
        <f t="shared" si="143"/>
        <v>185427.03999999998</v>
      </c>
    </row>
    <row r="161" spans="1:72" x14ac:dyDescent="0.35">
      <c r="A161" s="15" t="str">
        <f t="shared" ref="A161:J161" si="144">A62</f>
        <v>Standard Close</v>
      </c>
      <c r="B161" s="15" t="str">
        <f t="shared" si="144"/>
        <v>A2876278</v>
      </c>
      <c r="C161" s="15" t="str">
        <f t="shared" si="144"/>
        <v>Base Rates</v>
      </c>
      <c r="D161" s="15" t="str">
        <f t="shared" si="144"/>
        <v/>
      </c>
      <c r="E161" s="50">
        <f t="shared" si="144"/>
        <v>34332</v>
      </c>
      <c r="F161" s="15" t="str">
        <f t="shared" si="144"/>
        <v>CRR-15996</v>
      </c>
      <c r="G161" s="15" t="str">
        <f t="shared" si="144"/>
        <v>open</v>
      </c>
      <c r="H161" s="15" t="str">
        <f t="shared" si="144"/>
        <v>Electric Other Production Plant</v>
      </c>
      <c r="I161" s="15" t="str">
        <f t="shared" si="144"/>
        <v>Bayside Station</v>
      </c>
      <c r="J161" s="15" t="str">
        <f t="shared" si="144"/>
        <v>BAYSIDE POWER UNIT 2 CT (ABCD)</v>
      </c>
      <c r="K161" s="145">
        <v>0</v>
      </c>
      <c r="L161" s="16">
        <f t="shared" ref="L161:AI161" si="145">K161+L62</f>
        <v>0</v>
      </c>
      <c r="M161" s="16">
        <f t="shared" si="145"/>
        <v>0</v>
      </c>
      <c r="N161" s="16">
        <f t="shared" si="145"/>
        <v>0</v>
      </c>
      <c r="O161" s="16">
        <f t="shared" si="145"/>
        <v>0</v>
      </c>
      <c r="P161" s="16">
        <f t="shared" si="145"/>
        <v>0</v>
      </c>
      <c r="Q161" s="16">
        <f t="shared" si="145"/>
        <v>574183.52</v>
      </c>
      <c r="R161" s="16">
        <f t="shared" si="145"/>
        <v>574183.52</v>
      </c>
      <c r="S161" s="16">
        <f t="shared" si="145"/>
        <v>574183.52</v>
      </c>
      <c r="T161" s="16">
        <f t="shared" si="145"/>
        <v>574183.52</v>
      </c>
      <c r="U161" s="16">
        <f t="shared" si="145"/>
        <v>574183.52</v>
      </c>
      <c r="V161" s="16">
        <f t="shared" si="145"/>
        <v>574183.52</v>
      </c>
      <c r="W161" s="16">
        <f t="shared" si="145"/>
        <v>574183.52</v>
      </c>
      <c r="X161" s="16">
        <f t="shared" si="145"/>
        <v>574183.52</v>
      </c>
      <c r="Y161" s="16">
        <f t="shared" si="145"/>
        <v>574183.52</v>
      </c>
      <c r="Z161" s="16">
        <f t="shared" si="145"/>
        <v>574183.52</v>
      </c>
      <c r="AA161" s="16">
        <f t="shared" si="145"/>
        <v>574183.52</v>
      </c>
      <c r="AB161" s="16">
        <f t="shared" si="145"/>
        <v>574183.52</v>
      </c>
      <c r="AC161" s="16">
        <f t="shared" si="145"/>
        <v>574183.52</v>
      </c>
      <c r="AD161" s="16">
        <f t="shared" si="145"/>
        <v>574183.52</v>
      </c>
      <c r="AE161" s="16">
        <f t="shared" si="145"/>
        <v>574183.52</v>
      </c>
      <c r="AF161" s="16">
        <f t="shared" si="145"/>
        <v>574183.52</v>
      </c>
      <c r="AG161" s="16">
        <f t="shared" si="145"/>
        <v>574183.52</v>
      </c>
      <c r="AH161" s="16">
        <f t="shared" si="145"/>
        <v>574183.52</v>
      </c>
      <c r="AI161" s="16">
        <f t="shared" si="145"/>
        <v>574183.52</v>
      </c>
      <c r="AJ161" s="16">
        <f t="shared" ref="AJ161:BT161" si="146">AI161+AJ62</f>
        <v>574183.52</v>
      </c>
      <c r="AK161" s="16">
        <f t="shared" si="146"/>
        <v>574183.52</v>
      </c>
      <c r="AL161" s="16">
        <f t="shared" si="146"/>
        <v>574183.52</v>
      </c>
      <c r="AM161" s="16">
        <f t="shared" si="146"/>
        <v>574183.52</v>
      </c>
      <c r="AN161" s="16">
        <f t="shared" si="146"/>
        <v>574183.52</v>
      </c>
      <c r="AO161" s="16">
        <f t="shared" si="146"/>
        <v>574183.52</v>
      </c>
      <c r="AP161" s="16">
        <f t="shared" si="146"/>
        <v>574183.52</v>
      </c>
      <c r="AQ161" s="16">
        <f t="shared" si="146"/>
        <v>574183.52</v>
      </c>
      <c r="AR161" s="16">
        <f t="shared" si="146"/>
        <v>574183.52</v>
      </c>
      <c r="AS161" s="16">
        <f t="shared" si="146"/>
        <v>574183.52</v>
      </c>
      <c r="AT161" s="16">
        <f t="shared" si="146"/>
        <v>574183.52</v>
      </c>
      <c r="AU161" s="16">
        <f t="shared" si="146"/>
        <v>574183.52</v>
      </c>
      <c r="AV161" s="16">
        <f t="shared" si="146"/>
        <v>574183.52</v>
      </c>
      <c r="AW161" s="16">
        <f t="shared" si="146"/>
        <v>574183.52</v>
      </c>
      <c r="AX161" s="16">
        <f t="shared" si="146"/>
        <v>574183.52</v>
      </c>
      <c r="AY161" s="16">
        <f t="shared" si="146"/>
        <v>574183.52</v>
      </c>
      <c r="AZ161" s="16">
        <f t="shared" si="146"/>
        <v>574183.52</v>
      </c>
      <c r="BA161" s="16">
        <f t="shared" si="146"/>
        <v>574183.52</v>
      </c>
      <c r="BB161" s="16">
        <f t="shared" si="146"/>
        <v>574183.52</v>
      </c>
      <c r="BC161" s="16">
        <f t="shared" si="146"/>
        <v>574183.52</v>
      </c>
      <c r="BD161" s="16">
        <f t="shared" si="146"/>
        <v>574183.52</v>
      </c>
      <c r="BE161" s="16">
        <f t="shared" si="146"/>
        <v>574183.52</v>
      </c>
      <c r="BF161" s="16">
        <f t="shared" si="146"/>
        <v>574183.52</v>
      </c>
      <c r="BG161" s="16">
        <f t="shared" si="146"/>
        <v>574183.52</v>
      </c>
      <c r="BH161" s="16">
        <f t="shared" si="146"/>
        <v>574183.52</v>
      </c>
      <c r="BI161" s="16">
        <f t="shared" si="146"/>
        <v>574183.52</v>
      </c>
      <c r="BJ161" s="16">
        <f t="shared" si="146"/>
        <v>574183.52</v>
      </c>
      <c r="BK161" s="16">
        <f t="shared" si="146"/>
        <v>574183.52</v>
      </c>
      <c r="BL161" s="16">
        <f t="shared" si="146"/>
        <v>574183.52</v>
      </c>
      <c r="BM161" s="16">
        <f t="shared" si="146"/>
        <v>574183.52</v>
      </c>
      <c r="BN161" s="16">
        <f t="shared" si="146"/>
        <v>574183.52</v>
      </c>
      <c r="BO161" s="16">
        <f t="shared" si="146"/>
        <v>574183.52</v>
      </c>
      <c r="BP161" s="16">
        <f t="shared" si="146"/>
        <v>574183.52</v>
      </c>
      <c r="BQ161" s="16">
        <f t="shared" si="146"/>
        <v>574183.52</v>
      </c>
      <c r="BR161" s="16">
        <f t="shared" si="146"/>
        <v>574183.52</v>
      </c>
      <c r="BS161" s="16">
        <f t="shared" si="146"/>
        <v>574183.52</v>
      </c>
      <c r="BT161" s="16">
        <f t="shared" si="146"/>
        <v>574183.52</v>
      </c>
    </row>
    <row r="162" spans="1:72" x14ac:dyDescent="0.35">
      <c r="A162" s="15" t="str">
        <f t="shared" ref="A162:J162" si="147">A63</f>
        <v>Standard Close</v>
      </c>
      <c r="B162" s="15" t="str">
        <f t="shared" si="147"/>
        <v>A2895984</v>
      </c>
      <c r="C162" s="15" t="str">
        <f t="shared" si="147"/>
        <v>Base Rates</v>
      </c>
      <c r="D162" s="15" t="str">
        <f t="shared" si="147"/>
        <v/>
      </c>
      <c r="E162" s="50">
        <f t="shared" si="147"/>
        <v>34331</v>
      </c>
      <c r="F162" s="15" t="str">
        <f t="shared" si="147"/>
        <v>CRR-15996</v>
      </c>
      <c r="G162" s="15" t="str">
        <f t="shared" si="147"/>
        <v>open</v>
      </c>
      <c r="H162" s="15" t="str">
        <f t="shared" si="147"/>
        <v>Electric Other Production Plant</v>
      </c>
      <c r="I162" s="15" t="str">
        <f t="shared" si="147"/>
        <v>Bayside Station</v>
      </c>
      <c r="J162" s="15" t="str">
        <f t="shared" si="147"/>
        <v>BAYSIDE POWER UNIT 1 CT (ABC)</v>
      </c>
      <c r="K162" s="145">
        <v>0</v>
      </c>
      <c r="L162" s="16">
        <f t="shared" ref="L162:AI162" si="148">K162+L63</f>
        <v>0</v>
      </c>
      <c r="M162" s="16">
        <f t="shared" si="148"/>
        <v>0</v>
      </c>
      <c r="N162" s="16">
        <f t="shared" si="148"/>
        <v>0</v>
      </c>
      <c r="O162" s="16">
        <f t="shared" si="148"/>
        <v>567.64</v>
      </c>
      <c r="P162" s="16">
        <f t="shared" si="148"/>
        <v>567.64</v>
      </c>
      <c r="Q162" s="16">
        <f t="shared" si="148"/>
        <v>567.64</v>
      </c>
      <c r="R162" s="16">
        <f t="shared" si="148"/>
        <v>567.64</v>
      </c>
      <c r="S162" s="16">
        <f t="shared" si="148"/>
        <v>567.64</v>
      </c>
      <c r="T162" s="16">
        <f t="shared" si="148"/>
        <v>567.64</v>
      </c>
      <c r="U162" s="16">
        <f t="shared" si="148"/>
        <v>567.64</v>
      </c>
      <c r="V162" s="16">
        <f t="shared" si="148"/>
        <v>567.64</v>
      </c>
      <c r="W162" s="16">
        <f t="shared" si="148"/>
        <v>567.64</v>
      </c>
      <c r="X162" s="16">
        <f t="shared" si="148"/>
        <v>567.64</v>
      </c>
      <c r="Y162" s="16">
        <f t="shared" si="148"/>
        <v>567.64</v>
      </c>
      <c r="Z162" s="16">
        <f t="shared" si="148"/>
        <v>567.64</v>
      </c>
      <c r="AA162" s="16">
        <f t="shared" si="148"/>
        <v>567.64</v>
      </c>
      <c r="AB162" s="16">
        <f t="shared" si="148"/>
        <v>567.64</v>
      </c>
      <c r="AC162" s="16">
        <f t="shared" si="148"/>
        <v>567.64</v>
      </c>
      <c r="AD162" s="16">
        <f t="shared" si="148"/>
        <v>567.64</v>
      </c>
      <c r="AE162" s="16">
        <f t="shared" si="148"/>
        <v>567.64</v>
      </c>
      <c r="AF162" s="16">
        <f t="shared" si="148"/>
        <v>567.64</v>
      </c>
      <c r="AG162" s="16">
        <f t="shared" si="148"/>
        <v>567.64</v>
      </c>
      <c r="AH162" s="16">
        <f t="shared" si="148"/>
        <v>567.64</v>
      </c>
      <c r="AI162" s="16">
        <f t="shared" si="148"/>
        <v>567.64</v>
      </c>
      <c r="AJ162" s="16">
        <f t="shared" ref="AJ162:BT162" si="149">AI162+AJ63</f>
        <v>567.64</v>
      </c>
      <c r="AK162" s="16">
        <f t="shared" si="149"/>
        <v>567.64</v>
      </c>
      <c r="AL162" s="16">
        <f t="shared" si="149"/>
        <v>567.64</v>
      </c>
      <c r="AM162" s="16">
        <f t="shared" si="149"/>
        <v>567.64</v>
      </c>
      <c r="AN162" s="16">
        <f t="shared" si="149"/>
        <v>567.64</v>
      </c>
      <c r="AO162" s="16">
        <f t="shared" si="149"/>
        <v>567.64</v>
      </c>
      <c r="AP162" s="16">
        <f t="shared" si="149"/>
        <v>567.64</v>
      </c>
      <c r="AQ162" s="16">
        <f t="shared" si="149"/>
        <v>567.64</v>
      </c>
      <c r="AR162" s="16">
        <f t="shared" si="149"/>
        <v>567.64</v>
      </c>
      <c r="AS162" s="16">
        <f t="shared" si="149"/>
        <v>567.64</v>
      </c>
      <c r="AT162" s="16">
        <f t="shared" si="149"/>
        <v>567.64</v>
      </c>
      <c r="AU162" s="16">
        <f t="shared" si="149"/>
        <v>567.64</v>
      </c>
      <c r="AV162" s="16">
        <f t="shared" si="149"/>
        <v>567.64</v>
      </c>
      <c r="AW162" s="16">
        <f t="shared" si="149"/>
        <v>567.64</v>
      </c>
      <c r="AX162" s="16">
        <f t="shared" si="149"/>
        <v>567.64</v>
      </c>
      <c r="AY162" s="16">
        <f t="shared" si="149"/>
        <v>567.64</v>
      </c>
      <c r="AZ162" s="16">
        <f t="shared" si="149"/>
        <v>567.64</v>
      </c>
      <c r="BA162" s="16">
        <f t="shared" si="149"/>
        <v>567.64</v>
      </c>
      <c r="BB162" s="16">
        <f t="shared" si="149"/>
        <v>567.64</v>
      </c>
      <c r="BC162" s="16">
        <f t="shared" si="149"/>
        <v>567.64</v>
      </c>
      <c r="BD162" s="16">
        <f t="shared" si="149"/>
        <v>567.64</v>
      </c>
      <c r="BE162" s="16">
        <f t="shared" si="149"/>
        <v>567.64</v>
      </c>
      <c r="BF162" s="16">
        <f t="shared" si="149"/>
        <v>567.64</v>
      </c>
      <c r="BG162" s="16">
        <f t="shared" si="149"/>
        <v>567.64</v>
      </c>
      <c r="BH162" s="16">
        <f t="shared" si="149"/>
        <v>567.64</v>
      </c>
      <c r="BI162" s="16">
        <f t="shared" si="149"/>
        <v>567.64</v>
      </c>
      <c r="BJ162" s="16">
        <f t="shared" si="149"/>
        <v>567.64</v>
      </c>
      <c r="BK162" s="16">
        <f t="shared" si="149"/>
        <v>567.64</v>
      </c>
      <c r="BL162" s="16">
        <f t="shared" si="149"/>
        <v>567.64</v>
      </c>
      <c r="BM162" s="16">
        <f t="shared" si="149"/>
        <v>567.64</v>
      </c>
      <c r="BN162" s="16">
        <f t="shared" si="149"/>
        <v>567.64</v>
      </c>
      <c r="BO162" s="16">
        <f t="shared" si="149"/>
        <v>567.64</v>
      </c>
      <c r="BP162" s="16">
        <f t="shared" si="149"/>
        <v>567.64</v>
      </c>
      <c r="BQ162" s="16">
        <f t="shared" si="149"/>
        <v>567.64</v>
      </c>
      <c r="BR162" s="16">
        <f t="shared" si="149"/>
        <v>567.64</v>
      </c>
      <c r="BS162" s="16">
        <f t="shared" si="149"/>
        <v>567.64</v>
      </c>
      <c r="BT162" s="16">
        <f t="shared" si="149"/>
        <v>567.64</v>
      </c>
    </row>
    <row r="163" spans="1:72" x14ac:dyDescent="0.35">
      <c r="A163" s="15" t="str">
        <f t="shared" ref="A163:J163" si="150">A64</f>
        <v>Standard Close</v>
      </c>
      <c r="B163" s="15" t="str">
        <f t="shared" si="150"/>
        <v>A2895985</v>
      </c>
      <c r="C163" s="15" t="str">
        <f t="shared" si="150"/>
        <v>Base Rates</v>
      </c>
      <c r="D163" s="15" t="str">
        <f t="shared" si="150"/>
        <v/>
      </c>
      <c r="E163" s="50">
        <f t="shared" si="150"/>
        <v>34331</v>
      </c>
      <c r="F163" s="15" t="str">
        <f t="shared" si="150"/>
        <v>CRR-15996</v>
      </c>
      <c r="G163" s="15" t="str">
        <f t="shared" si="150"/>
        <v>open</v>
      </c>
      <c r="H163" s="15" t="str">
        <f t="shared" si="150"/>
        <v>Electric Other Production Plant</v>
      </c>
      <c r="I163" s="15" t="str">
        <f t="shared" si="150"/>
        <v>Bayside Station</v>
      </c>
      <c r="J163" s="15" t="str">
        <f t="shared" si="150"/>
        <v>BAYSIDE POWER UNIT 1 CT (ABC)</v>
      </c>
      <c r="K163" s="145">
        <v>0</v>
      </c>
      <c r="L163" s="16">
        <f t="shared" ref="L163:AI163" si="151">K163+L64</f>
        <v>0</v>
      </c>
      <c r="M163" s="16">
        <f t="shared" si="151"/>
        <v>0</v>
      </c>
      <c r="N163" s="16">
        <f t="shared" si="151"/>
        <v>0</v>
      </c>
      <c r="O163" s="16">
        <f t="shared" si="151"/>
        <v>2333.0400000000004</v>
      </c>
      <c r="P163" s="16">
        <f t="shared" si="151"/>
        <v>2333.0400000000004</v>
      </c>
      <c r="Q163" s="16">
        <f t="shared" si="151"/>
        <v>2333.0400000000004</v>
      </c>
      <c r="R163" s="16">
        <f t="shared" si="151"/>
        <v>2333.0400000000004</v>
      </c>
      <c r="S163" s="16">
        <f t="shared" si="151"/>
        <v>2333.0400000000004</v>
      </c>
      <c r="T163" s="16">
        <f t="shared" si="151"/>
        <v>2333.0400000000004</v>
      </c>
      <c r="U163" s="16">
        <f t="shared" si="151"/>
        <v>2333.0400000000004</v>
      </c>
      <c r="V163" s="16">
        <f t="shared" si="151"/>
        <v>2333.0400000000004</v>
      </c>
      <c r="W163" s="16">
        <f t="shared" si="151"/>
        <v>2333.0400000000004</v>
      </c>
      <c r="X163" s="16">
        <f t="shared" si="151"/>
        <v>2333.0400000000004</v>
      </c>
      <c r="Y163" s="16">
        <f t="shared" si="151"/>
        <v>2333.0400000000004</v>
      </c>
      <c r="Z163" s="16">
        <f t="shared" si="151"/>
        <v>2333.0400000000004</v>
      </c>
      <c r="AA163" s="16">
        <f t="shared" si="151"/>
        <v>2333.0400000000004</v>
      </c>
      <c r="AB163" s="16">
        <f t="shared" si="151"/>
        <v>2333.0400000000004</v>
      </c>
      <c r="AC163" s="16">
        <f t="shared" si="151"/>
        <v>2333.0400000000004</v>
      </c>
      <c r="AD163" s="16">
        <f t="shared" si="151"/>
        <v>2333.0400000000004</v>
      </c>
      <c r="AE163" s="16">
        <f t="shared" si="151"/>
        <v>2333.0400000000004</v>
      </c>
      <c r="AF163" s="16">
        <f t="shared" si="151"/>
        <v>2333.0400000000004</v>
      </c>
      <c r="AG163" s="16">
        <f t="shared" si="151"/>
        <v>2333.0400000000004</v>
      </c>
      <c r="AH163" s="16">
        <f t="shared" si="151"/>
        <v>2333.0400000000004</v>
      </c>
      <c r="AI163" s="16">
        <f t="shared" si="151"/>
        <v>2333.0400000000004</v>
      </c>
      <c r="AJ163" s="16">
        <f t="shared" ref="AJ163:BT163" si="152">AI163+AJ64</f>
        <v>2333.0400000000004</v>
      </c>
      <c r="AK163" s="16">
        <f t="shared" si="152"/>
        <v>2333.0400000000004</v>
      </c>
      <c r="AL163" s="16">
        <f t="shared" si="152"/>
        <v>2333.0400000000004</v>
      </c>
      <c r="AM163" s="16">
        <f t="shared" si="152"/>
        <v>2333.0400000000004</v>
      </c>
      <c r="AN163" s="16">
        <f t="shared" si="152"/>
        <v>2333.0400000000004</v>
      </c>
      <c r="AO163" s="16">
        <f t="shared" si="152"/>
        <v>2333.0400000000004</v>
      </c>
      <c r="AP163" s="16">
        <f t="shared" si="152"/>
        <v>2333.0400000000004</v>
      </c>
      <c r="AQ163" s="16">
        <f t="shared" si="152"/>
        <v>2333.0400000000004</v>
      </c>
      <c r="AR163" s="16">
        <f t="shared" si="152"/>
        <v>2333.0400000000004</v>
      </c>
      <c r="AS163" s="16">
        <f t="shared" si="152"/>
        <v>2333.0400000000004</v>
      </c>
      <c r="AT163" s="16">
        <f t="shared" si="152"/>
        <v>2333.0400000000004</v>
      </c>
      <c r="AU163" s="16">
        <f t="shared" si="152"/>
        <v>2333.0400000000004</v>
      </c>
      <c r="AV163" s="16">
        <f t="shared" si="152"/>
        <v>2333.0400000000004</v>
      </c>
      <c r="AW163" s="16">
        <f t="shared" si="152"/>
        <v>2333.0400000000004</v>
      </c>
      <c r="AX163" s="16">
        <f t="shared" si="152"/>
        <v>2333.0400000000004</v>
      </c>
      <c r="AY163" s="16">
        <f t="shared" si="152"/>
        <v>2333.0400000000004</v>
      </c>
      <c r="AZ163" s="16">
        <f t="shared" si="152"/>
        <v>2333.0400000000004</v>
      </c>
      <c r="BA163" s="16">
        <f t="shared" si="152"/>
        <v>2333.0400000000004</v>
      </c>
      <c r="BB163" s="16">
        <f t="shared" si="152"/>
        <v>2333.0400000000004</v>
      </c>
      <c r="BC163" s="16">
        <f t="shared" si="152"/>
        <v>2333.0400000000004</v>
      </c>
      <c r="BD163" s="16">
        <f t="shared" si="152"/>
        <v>2333.0400000000004</v>
      </c>
      <c r="BE163" s="16">
        <f t="shared" si="152"/>
        <v>2333.0400000000004</v>
      </c>
      <c r="BF163" s="16">
        <f t="shared" si="152"/>
        <v>2333.0400000000004</v>
      </c>
      <c r="BG163" s="16">
        <f t="shared" si="152"/>
        <v>2333.0400000000004</v>
      </c>
      <c r="BH163" s="16">
        <f t="shared" si="152"/>
        <v>2333.0400000000004</v>
      </c>
      <c r="BI163" s="16">
        <f t="shared" si="152"/>
        <v>2333.0400000000004</v>
      </c>
      <c r="BJ163" s="16">
        <f t="shared" si="152"/>
        <v>2333.0400000000004</v>
      </c>
      <c r="BK163" s="16">
        <f t="shared" si="152"/>
        <v>2333.0400000000004</v>
      </c>
      <c r="BL163" s="16">
        <f t="shared" si="152"/>
        <v>2333.0400000000004</v>
      </c>
      <c r="BM163" s="16">
        <f t="shared" si="152"/>
        <v>2333.0400000000004</v>
      </c>
      <c r="BN163" s="16">
        <f t="shared" si="152"/>
        <v>2333.0400000000004</v>
      </c>
      <c r="BO163" s="16">
        <f t="shared" si="152"/>
        <v>2333.0400000000004</v>
      </c>
      <c r="BP163" s="16">
        <f t="shared" si="152"/>
        <v>2333.0400000000004</v>
      </c>
      <c r="BQ163" s="16">
        <f t="shared" si="152"/>
        <v>2333.0400000000004</v>
      </c>
      <c r="BR163" s="16">
        <f t="shared" si="152"/>
        <v>2333.0400000000004</v>
      </c>
      <c r="BS163" s="16">
        <f t="shared" si="152"/>
        <v>2333.0400000000004</v>
      </c>
      <c r="BT163" s="16">
        <f t="shared" si="152"/>
        <v>2333.0400000000004</v>
      </c>
    </row>
    <row r="164" spans="1:72" x14ac:dyDescent="0.35">
      <c r="A164" s="15" t="str">
        <f t="shared" ref="A164:J164" si="153">A65</f>
        <v>Standard Close</v>
      </c>
      <c r="B164" s="15" t="str">
        <f t="shared" si="153"/>
        <v>A2895986</v>
      </c>
      <c r="C164" s="15" t="str">
        <f t="shared" si="153"/>
        <v>Base Rates</v>
      </c>
      <c r="D164" s="15" t="str">
        <f t="shared" si="153"/>
        <v/>
      </c>
      <c r="E164" s="50">
        <f t="shared" si="153"/>
        <v>34331</v>
      </c>
      <c r="F164" s="15" t="str">
        <f t="shared" si="153"/>
        <v>CRR-15996</v>
      </c>
      <c r="G164" s="15" t="str">
        <f t="shared" si="153"/>
        <v>open</v>
      </c>
      <c r="H164" s="15" t="str">
        <f t="shared" si="153"/>
        <v>Electric Other Production Plant</v>
      </c>
      <c r="I164" s="15" t="str">
        <f t="shared" si="153"/>
        <v>Bayside Station</v>
      </c>
      <c r="J164" s="15" t="str">
        <f t="shared" si="153"/>
        <v>BAYSIDE POWER UNIT 1 CT (ABC)</v>
      </c>
      <c r="K164" s="145">
        <v>0</v>
      </c>
      <c r="L164" s="16">
        <f t="shared" ref="L164:AI164" si="154">K164+L65</f>
        <v>0</v>
      </c>
      <c r="M164" s="16">
        <f t="shared" si="154"/>
        <v>0</v>
      </c>
      <c r="N164" s="16">
        <f t="shared" si="154"/>
        <v>0</v>
      </c>
      <c r="O164" s="16">
        <f t="shared" si="154"/>
        <v>1541.6100000000001</v>
      </c>
      <c r="P164" s="16">
        <f t="shared" si="154"/>
        <v>1541.6100000000001</v>
      </c>
      <c r="Q164" s="16">
        <f t="shared" si="154"/>
        <v>1541.6100000000001</v>
      </c>
      <c r="R164" s="16">
        <f t="shared" si="154"/>
        <v>1541.6100000000001</v>
      </c>
      <c r="S164" s="16">
        <f t="shared" si="154"/>
        <v>1541.6100000000001</v>
      </c>
      <c r="T164" s="16">
        <f t="shared" si="154"/>
        <v>1541.6100000000001</v>
      </c>
      <c r="U164" s="16">
        <f t="shared" si="154"/>
        <v>1541.6100000000001</v>
      </c>
      <c r="V164" s="16">
        <f t="shared" si="154"/>
        <v>1541.6100000000001</v>
      </c>
      <c r="W164" s="16">
        <f t="shared" si="154"/>
        <v>1541.6100000000001</v>
      </c>
      <c r="X164" s="16">
        <f t="shared" si="154"/>
        <v>1541.6100000000001</v>
      </c>
      <c r="Y164" s="16">
        <f t="shared" si="154"/>
        <v>1541.6100000000001</v>
      </c>
      <c r="Z164" s="16">
        <f t="shared" si="154"/>
        <v>1541.6100000000001</v>
      </c>
      <c r="AA164" s="16">
        <f t="shared" si="154"/>
        <v>1541.6100000000001</v>
      </c>
      <c r="AB164" s="16">
        <f t="shared" si="154"/>
        <v>1541.6100000000001</v>
      </c>
      <c r="AC164" s="16">
        <f t="shared" si="154"/>
        <v>1541.6100000000001</v>
      </c>
      <c r="AD164" s="16">
        <f t="shared" si="154"/>
        <v>1541.6100000000001</v>
      </c>
      <c r="AE164" s="16">
        <f t="shared" si="154"/>
        <v>1541.6100000000001</v>
      </c>
      <c r="AF164" s="16">
        <f t="shared" si="154"/>
        <v>1541.6100000000001</v>
      </c>
      <c r="AG164" s="16">
        <f t="shared" si="154"/>
        <v>1541.6100000000001</v>
      </c>
      <c r="AH164" s="16">
        <f t="shared" si="154"/>
        <v>1541.6100000000001</v>
      </c>
      <c r="AI164" s="16">
        <f t="shared" si="154"/>
        <v>1541.6100000000001</v>
      </c>
      <c r="AJ164" s="16">
        <f t="shared" ref="AJ164:BT164" si="155">AI164+AJ65</f>
        <v>1541.6100000000001</v>
      </c>
      <c r="AK164" s="16">
        <f t="shared" si="155"/>
        <v>1541.6100000000001</v>
      </c>
      <c r="AL164" s="16">
        <f t="shared" si="155"/>
        <v>1541.6100000000001</v>
      </c>
      <c r="AM164" s="16">
        <f t="shared" si="155"/>
        <v>1541.6100000000001</v>
      </c>
      <c r="AN164" s="16">
        <f t="shared" si="155"/>
        <v>1541.6100000000001</v>
      </c>
      <c r="AO164" s="16">
        <f t="shared" si="155"/>
        <v>1541.6100000000001</v>
      </c>
      <c r="AP164" s="16">
        <f t="shared" si="155"/>
        <v>1541.6100000000001</v>
      </c>
      <c r="AQ164" s="16">
        <f t="shared" si="155"/>
        <v>1541.6100000000001</v>
      </c>
      <c r="AR164" s="16">
        <f t="shared" si="155"/>
        <v>1541.6100000000001</v>
      </c>
      <c r="AS164" s="16">
        <f t="shared" si="155"/>
        <v>1541.6100000000001</v>
      </c>
      <c r="AT164" s="16">
        <f t="shared" si="155"/>
        <v>1541.6100000000001</v>
      </c>
      <c r="AU164" s="16">
        <f t="shared" si="155"/>
        <v>1541.6100000000001</v>
      </c>
      <c r="AV164" s="16">
        <f t="shared" si="155"/>
        <v>1541.6100000000001</v>
      </c>
      <c r="AW164" s="16">
        <f t="shared" si="155"/>
        <v>1541.6100000000001</v>
      </c>
      <c r="AX164" s="16">
        <f t="shared" si="155"/>
        <v>1541.6100000000001</v>
      </c>
      <c r="AY164" s="16">
        <f t="shared" si="155"/>
        <v>1541.6100000000001</v>
      </c>
      <c r="AZ164" s="16">
        <f t="shared" si="155"/>
        <v>1541.6100000000001</v>
      </c>
      <c r="BA164" s="16">
        <f t="shared" si="155"/>
        <v>1541.6100000000001</v>
      </c>
      <c r="BB164" s="16">
        <f t="shared" si="155"/>
        <v>1541.6100000000001</v>
      </c>
      <c r="BC164" s="16">
        <f t="shared" si="155"/>
        <v>1541.6100000000001</v>
      </c>
      <c r="BD164" s="16">
        <f t="shared" si="155"/>
        <v>1541.6100000000001</v>
      </c>
      <c r="BE164" s="16">
        <f t="shared" si="155"/>
        <v>1541.6100000000001</v>
      </c>
      <c r="BF164" s="16">
        <f t="shared" si="155"/>
        <v>1541.6100000000001</v>
      </c>
      <c r="BG164" s="16">
        <f t="shared" si="155"/>
        <v>1541.6100000000001</v>
      </c>
      <c r="BH164" s="16">
        <f t="shared" si="155"/>
        <v>1541.6100000000001</v>
      </c>
      <c r="BI164" s="16">
        <f t="shared" si="155"/>
        <v>1541.6100000000001</v>
      </c>
      <c r="BJ164" s="16">
        <f t="shared" si="155"/>
        <v>1541.6100000000001</v>
      </c>
      <c r="BK164" s="16">
        <f t="shared" si="155"/>
        <v>1541.6100000000001</v>
      </c>
      <c r="BL164" s="16">
        <f t="shared" si="155"/>
        <v>1541.6100000000001</v>
      </c>
      <c r="BM164" s="16">
        <f t="shared" si="155"/>
        <v>1541.6100000000001</v>
      </c>
      <c r="BN164" s="16">
        <f t="shared" si="155"/>
        <v>1541.6100000000001</v>
      </c>
      <c r="BO164" s="16">
        <f t="shared" si="155"/>
        <v>1541.6100000000001</v>
      </c>
      <c r="BP164" s="16">
        <f t="shared" si="155"/>
        <v>1541.6100000000001</v>
      </c>
      <c r="BQ164" s="16">
        <f t="shared" si="155"/>
        <v>1541.6100000000001</v>
      </c>
      <c r="BR164" s="16">
        <f t="shared" si="155"/>
        <v>1541.6100000000001</v>
      </c>
      <c r="BS164" s="16">
        <f t="shared" si="155"/>
        <v>1541.6100000000001</v>
      </c>
      <c r="BT164" s="16">
        <f t="shared" si="155"/>
        <v>1541.6100000000001</v>
      </c>
    </row>
    <row r="165" spans="1:72" x14ac:dyDescent="0.35">
      <c r="A165" s="15" t="str">
        <f t="shared" ref="A165:J165" si="156">A66</f>
        <v>Standard Close</v>
      </c>
      <c r="B165" s="15" t="str">
        <f t="shared" si="156"/>
        <v>A2895987</v>
      </c>
      <c r="C165" s="15" t="str">
        <f t="shared" si="156"/>
        <v>Base Rates</v>
      </c>
      <c r="D165" s="15" t="str">
        <f t="shared" si="156"/>
        <v/>
      </c>
      <c r="E165" s="50">
        <f t="shared" si="156"/>
        <v>34331</v>
      </c>
      <c r="F165" s="15" t="str">
        <f t="shared" si="156"/>
        <v>CRR-15996</v>
      </c>
      <c r="G165" s="15" t="str">
        <f t="shared" si="156"/>
        <v>open</v>
      </c>
      <c r="H165" s="15" t="str">
        <f t="shared" si="156"/>
        <v>Electric Other Production Plant</v>
      </c>
      <c r="I165" s="15" t="str">
        <f t="shared" si="156"/>
        <v>Bayside Station</v>
      </c>
      <c r="J165" s="15" t="str">
        <f t="shared" si="156"/>
        <v>BAYSIDE POWER UNIT 1 CT (ABC)</v>
      </c>
      <c r="K165" s="145">
        <v>0</v>
      </c>
      <c r="L165" s="16">
        <f t="shared" ref="L165:AI165" si="157">K165+L66</f>
        <v>0</v>
      </c>
      <c r="M165" s="16">
        <f t="shared" si="157"/>
        <v>0</v>
      </c>
      <c r="N165" s="16">
        <f t="shared" si="157"/>
        <v>0</v>
      </c>
      <c r="O165" s="16">
        <f t="shared" si="157"/>
        <v>1327.4</v>
      </c>
      <c r="P165" s="16">
        <f t="shared" si="157"/>
        <v>1327.4</v>
      </c>
      <c r="Q165" s="16">
        <f t="shared" si="157"/>
        <v>1327.4</v>
      </c>
      <c r="R165" s="16">
        <f t="shared" si="157"/>
        <v>1327.4</v>
      </c>
      <c r="S165" s="16">
        <f t="shared" si="157"/>
        <v>1327.4</v>
      </c>
      <c r="T165" s="16">
        <f t="shared" si="157"/>
        <v>1327.4</v>
      </c>
      <c r="U165" s="16">
        <f t="shared" si="157"/>
        <v>1327.4</v>
      </c>
      <c r="V165" s="16">
        <f t="shared" si="157"/>
        <v>1327.4</v>
      </c>
      <c r="W165" s="16">
        <f t="shared" si="157"/>
        <v>1327.4</v>
      </c>
      <c r="X165" s="16">
        <f t="shared" si="157"/>
        <v>1327.4</v>
      </c>
      <c r="Y165" s="16">
        <f t="shared" si="157"/>
        <v>1327.4</v>
      </c>
      <c r="Z165" s="16">
        <f t="shared" si="157"/>
        <v>1327.4</v>
      </c>
      <c r="AA165" s="16">
        <f t="shared" si="157"/>
        <v>1327.4</v>
      </c>
      <c r="AB165" s="16">
        <f t="shared" si="157"/>
        <v>1327.4</v>
      </c>
      <c r="AC165" s="16">
        <f t="shared" si="157"/>
        <v>1327.4</v>
      </c>
      <c r="AD165" s="16">
        <f t="shared" si="157"/>
        <v>1327.4</v>
      </c>
      <c r="AE165" s="16">
        <f t="shared" si="157"/>
        <v>1327.4</v>
      </c>
      <c r="AF165" s="16">
        <f t="shared" si="157"/>
        <v>1327.4</v>
      </c>
      <c r="AG165" s="16">
        <f t="shared" si="157"/>
        <v>1327.4</v>
      </c>
      <c r="AH165" s="16">
        <f t="shared" si="157"/>
        <v>1327.4</v>
      </c>
      <c r="AI165" s="16">
        <f t="shared" si="157"/>
        <v>1327.4</v>
      </c>
      <c r="AJ165" s="16">
        <f t="shared" ref="AJ165:BT165" si="158">AI165+AJ66</f>
        <v>1327.4</v>
      </c>
      <c r="AK165" s="16">
        <f t="shared" si="158"/>
        <v>1327.4</v>
      </c>
      <c r="AL165" s="16">
        <f t="shared" si="158"/>
        <v>1327.4</v>
      </c>
      <c r="AM165" s="16">
        <f t="shared" si="158"/>
        <v>1327.4</v>
      </c>
      <c r="AN165" s="16">
        <f t="shared" si="158"/>
        <v>1327.4</v>
      </c>
      <c r="AO165" s="16">
        <f t="shared" si="158"/>
        <v>1327.4</v>
      </c>
      <c r="AP165" s="16">
        <f t="shared" si="158"/>
        <v>1327.4</v>
      </c>
      <c r="AQ165" s="16">
        <f t="shared" si="158"/>
        <v>1327.4</v>
      </c>
      <c r="AR165" s="16">
        <f t="shared" si="158"/>
        <v>1327.4</v>
      </c>
      <c r="AS165" s="16">
        <f t="shared" si="158"/>
        <v>1327.4</v>
      </c>
      <c r="AT165" s="16">
        <f t="shared" si="158"/>
        <v>1327.4</v>
      </c>
      <c r="AU165" s="16">
        <f t="shared" si="158"/>
        <v>1327.4</v>
      </c>
      <c r="AV165" s="16">
        <f t="shared" si="158"/>
        <v>1327.4</v>
      </c>
      <c r="AW165" s="16">
        <f t="shared" si="158"/>
        <v>1327.4</v>
      </c>
      <c r="AX165" s="16">
        <f t="shared" si="158"/>
        <v>1327.4</v>
      </c>
      <c r="AY165" s="16">
        <f t="shared" si="158"/>
        <v>1327.4</v>
      </c>
      <c r="AZ165" s="16">
        <f t="shared" si="158"/>
        <v>1327.4</v>
      </c>
      <c r="BA165" s="16">
        <f t="shared" si="158"/>
        <v>1327.4</v>
      </c>
      <c r="BB165" s="16">
        <f t="shared" si="158"/>
        <v>1327.4</v>
      </c>
      <c r="BC165" s="16">
        <f t="shared" si="158"/>
        <v>1327.4</v>
      </c>
      <c r="BD165" s="16">
        <f t="shared" si="158"/>
        <v>1327.4</v>
      </c>
      <c r="BE165" s="16">
        <f t="shared" si="158"/>
        <v>1327.4</v>
      </c>
      <c r="BF165" s="16">
        <f t="shared" si="158"/>
        <v>1327.4</v>
      </c>
      <c r="BG165" s="16">
        <f t="shared" si="158"/>
        <v>1327.4</v>
      </c>
      <c r="BH165" s="16">
        <f t="shared" si="158"/>
        <v>1327.4</v>
      </c>
      <c r="BI165" s="16">
        <f t="shared" si="158"/>
        <v>1327.4</v>
      </c>
      <c r="BJ165" s="16">
        <f t="shared" si="158"/>
        <v>1327.4</v>
      </c>
      <c r="BK165" s="16">
        <f t="shared" si="158"/>
        <v>1327.4</v>
      </c>
      <c r="BL165" s="16">
        <f t="shared" si="158"/>
        <v>1327.4</v>
      </c>
      <c r="BM165" s="16">
        <f t="shared" si="158"/>
        <v>1327.4</v>
      </c>
      <c r="BN165" s="16">
        <f t="shared" si="158"/>
        <v>1327.4</v>
      </c>
      <c r="BO165" s="16">
        <f t="shared" si="158"/>
        <v>1327.4</v>
      </c>
      <c r="BP165" s="16">
        <f t="shared" si="158"/>
        <v>1327.4</v>
      </c>
      <c r="BQ165" s="16">
        <f t="shared" si="158"/>
        <v>1327.4</v>
      </c>
      <c r="BR165" s="16">
        <f t="shared" si="158"/>
        <v>1327.4</v>
      </c>
      <c r="BS165" s="16">
        <f t="shared" si="158"/>
        <v>1327.4</v>
      </c>
      <c r="BT165" s="16">
        <f t="shared" si="158"/>
        <v>1327.4</v>
      </c>
    </row>
    <row r="166" spans="1:72" x14ac:dyDescent="0.35">
      <c r="A166" s="15" t="str">
        <f t="shared" ref="A166:J166" si="159">A67</f>
        <v>Standard Close</v>
      </c>
      <c r="B166" s="15" t="str">
        <f t="shared" si="159"/>
        <v>A2896021</v>
      </c>
      <c r="C166" s="15" t="str">
        <f t="shared" si="159"/>
        <v>Base Rates</v>
      </c>
      <c r="D166" s="15" t="str">
        <f t="shared" si="159"/>
        <v/>
      </c>
      <c r="E166" s="50">
        <f t="shared" si="159"/>
        <v>34332</v>
      </c>
      <c r="F166" s="15" t="str">
        <f t="shared" si="159"/>
        <v>CRR-15996</v>
      </c>
      <c r="G166" s="15" t="str">
        <f t="shared" si="159"/>
        <v>open</v>
      </c>
      <c r="H166" s="15" t="str">
        <f t="shared" si="159"/>
        <v>Electric Other Production Plant</v>
      </c>
      <c r="I166" s="15" t="str">
        <f t="shared" si="159"/>
        <v>Bayside Station</v>
      </c>
      <c r="J166" s="15" t="str">
        <f t="shared" si="159"/>
        <v>BAYSIDE POWER UNIT 2 CT (ABCD)</v>
      </c>
      <c r="K166" s="145">
        <v>0</v>
      </c>
      <c r="L166" s="16">
        <f t="shared" ref="L166:AI166" si="160">K166+L67</f>
        <v>0</v>
      </c>
      <c r="M166" s="16">
        <f t="shared" si="160"/>
        <v>0</v>
      </c>
      <c r="N166" s="16">
        <f t="shared" si="160"/>
        <v>0</v>
      </c>
      <c r="O166" s="16">
        <f t="shared" si="160"/>
        <v>2046.68</v>
      </c>
      <c r="P166" s="16">
        <f t="shared" si="160"/>
        <v>2046.68</v>
      </c>
      <c r="Q166" s="16">
        <f t="shared" si="160"/>
        <v>2046.68</v>
      </c>
      <c r="R166" s="16">
        <f t="shared" si="160"/>
        <v>2046.68</v>
      </c>
      <c r="S166" s="16">
        <f t="shared" si="160"/>
        <v>2046.68</v>
      </c>
      <c r="T166" s="16">
        <f t="shared" si="160"/>
        <v>2046.68</v>
      </c>
      <c r="U166" s="16">
        <f t="shared" si="160"/>
        <v>2046.68</v>
      </c>
      <c r="V166" s="16">
        <f t="shared" si="160"/>
        <v>2046.68</v>
      </c>
      <c r="W166" s="16">
        <f t="shared" si="160"/>
        <v>2046.68</v>
      </c>
      <c r="X166" s="16">
        <f t="shared" si="160"/>
        <v>2046.68</v>
      </c>
      <c r="Y166" s="16">
        <f t="shared" si="160"/>
        <v>2046.68</v>
      </c>
      <c r="Z166" s="16">
        <f t="shared" si="160"/>
        <v>2046.68</v>
      </c>
      <c r="AA166" s="16">
        <f t="shared" si="160"/>
        <v>2046.68</v>
      </c>
      <c r="AB166" s="16">
        <f t="shared" si="160"/>
        <v>2046.68</v>
      </c>
      <c r="AC166" s="16">
        <f t="shared" si="160"/>
        <v>2046.68</v>
      </c>
      <c r="AD166" s="16">
        <f t="shared" si="160"/>
        <v>2046.68</v>
      </c>
      <c r="AE166" s="16">
        <f t="shared" si="160"/>
        <v>2046.68</v>
      </c>
      <c r="AF166" s="16">
        <f t="shared" si="160"/>
        <v>2046.68</v>
      </c>
      <c r="AG166" s="16">
        <f t="shared" si="160"/>
        <v>2046.68</v>
      </c>
      <c r="AH166" s="16">
        <f t="shared" si="160"/>
        <v>2046.68</v>
      </c>
      <c r="AI166" s="16">
        <f t="shared" si="160"/>
        <v>2046.68</v>
      </c>
      <c r="AJ166" s="16">
        <f t="shared" ref="AJ166:BT166" si="161">AI166+AJ67</f>
        <v>2046.68</v>
      </c>
      <c r="AK166" s="16">
        <f t="shared" si="161"/>
        <v>2046.68</v>
      </c>
      <c r="AL166" s="16">
        <f t="shared" si="161"/>
        <v>2046.68</v>
      </c>
      <c r="AM166" s="16">
        <f t="shared" si="161"/>
        <v>2046.68</v>
      </c>
      <c r="AN166" s="16">
        <f t="shared" si="161"/>
        <v>2046.68</v>
      </c>
      <c r="AO166" s="16">
        <f t="shared" si="161"/>
        <v>2046.68</v>
      </c>
      <c r="AP166" s="16">
        <f t="shared" si="161"/>
        <v>2046.68</v>
      </c>
      <c r="AQ166" s="16">
        <f t="shared" si="161"/>
        <v>2046.68</v>
      </c>
      <c r="AR166" s="16">
        <f t="shared" si="161"/>
        <v>2046.68</v>
      </c>
      <c r="AS166" s="16">
        <f t="shared" si="161"/>
        <v>2046.68</v>
      </c>
      <c r="AT166" s="16">
        <f t="shared" si="161"/>
        <v>2046.68</v>
      </c>
      <c r="AU166" s="16">
        <f t="shared" si="161"/>
        <v>2046.68</v>
      </c>
      <c r="AV166" s="16">
        <f t="shared" si="161"/>
        <v>2046.68</v>
      </c>
      <c r="AW166" s="16">
        <f t="shared" si="161"/>
        <v>2046.68</v>
      </c>
      <c r="AX166" s="16">
        <f t="shared" si="161"/>
        <v>2046.68</v>
      </c>
      <c r="AY166" s="16">
        <f t="shared" si="161"/>
        <v>2046.68</v>
      </c>
      <c r="AZ166" s="16">
        <f t="shared" si="161"/>
        <v>2046.68</v>
      </c>
      <c r="BA166" s="16">
        <f t="shared" si="161"/>
        <v>2046.68</v>
      </c>
      <c r="BB166" s="16">
        <f t="shared" si="161"/>
        <v>2046.68</v>
      </c>
      <c r="BC166" s="16">
        <f t="shared" si="161"/>
        <v>2046.68</v>
      </c>
      <c r="BD166" s="16">
        <f t="shared" si="161"/>
        <v>2046.68</v>
      </c>
      <c r="BE166" s="16">
        <f t="shared" si="161"/>
        <v>2046.68</v>
      </c>
      <c r="BF166" s="16">
        <f t="shared" si="161"/>
        <v>2046.68</v>
      </c>
      <c r="BG166" s="16">
        <f t="shared" si="161"/>
        <v>2046.68</v>
      </c>
      <c r="BH166" s="16">
        <f t="shared" si="161"/>
        <v>2046.68</v>
      </c>
      <c r="BI166" s="16">
        <f t="shared" si="161"/>
        <v>2046.68</v>
      </c>
      <c r="BJ166" s="16">
        <f t="shared" si="161"/>
        <v>2046.68</v>
      </c>
      <c r="BK166" s="16">
        <f t="shared" si="161"/>
        <v>2046.68</v>
      </c>
      <c r="BL166" s="16">
        <f t="shared" si="161"/>
        <v>2046.68</v>
      </c>
      <c r="BM166" s="16">
        <f t="shared" si="161"/>
        <v>2046.68</v>
      </c>
      <c r="BN166" s="16">
        <f t="shared" si="161"/>
        <v>2046.68</v>
      </c>
      <c r="BO166" s="16">
        <f t="shared" si="161"/>
        <v>2046.68</v>
      </c>
      <c r="BP166" s="16">
        <f t="shared" si="161"/>
        <v>2046.68</v>
      </c>
      <c r="BQ166" s="16">
        <f t="shared" si="161"/>
        <v>2046.68</v>
      </c>
      <c r="BR166" s="16">
        <f t="shared" si="161"/>
        <v>2046.68</v>
      </c>
      <c r="BS166" s="16">
        <f t="shared" si="161"/>
        <v>2046.68</v>
      </c>
      <c r="BT166" s="16">
        <f t="shared" si="161"/>
        <v>2046.68</v>
      </c>
    </row>
    <row r="167" spans="1:72" x14ac:dyDescent="0.35">
      <c r="A167" s="15" t="str">
        <f t="shared" ref="A167:J167" si="162">A68</f>
        <v>Standard Close</v>
      </c>
      <c r="B167" s="15" t="str">
        <f t="shared" si="162"/>
        <v>A2896022</v>
      </c>
      <c r="C167" s="15" t="str">
        <f t="shared" si="162"/>
        <v>Base Rates</v>
      </c>
      <c r="D167" s="15" t="str">
        <f t="shared" si="162"/>
        <v/>
      </c>
      <c r="E167" s="50">
        <f t="shared" si="162"/>
        <v>34332</v>
      </c>
      <c r="F167" s="15" t="str">
        <f t="shared" si="162"/>
        <v>CRR-15996</v>
      </c>
      <c r="G167" s="15" t="str">
        <f t="shared" si="162"/>
        <v>open</v>
      </c>
      <c r="H167" s="15" t="str">
        <f t="shared" si="162"/>
        <v>Electric Other Production Plant</v>
      </c>
      <c r="I167" s="15" t="str">
        <f t="shared" si="162"/>
        <v>Bayside Station</v>
      </c>
      <c r="J167" s="15" t="str">
        <f t="shared" si="162"/>
        <v>BAYSIDE POWER UNIT 2 CT (ABCD)</v>
      </c>
      <c r="K167" s="145">
        <v>0</v>
      </c>
      <c r="L167" s="16">
        <f t="shared" ref="L167:AI167" si="163">K167+L68</f>
        <v>0</v>
      </c>
      <c r="M167" s="16">
        <f t="shared" si="163"/>
        <v>0</v>
      </c>
      <c r="N167" s="16">
        <f t="shared" si="163"/>
        <v>0</v>
      </c>
      <c r="O167" s="16">
        <f t="shared" si="163"/>
        <v>935.26</v>
      </c>
      <c r="P167" s="16">
        <f t="shared" si="163"/>
        <v>935.26</v>
      </c>
      <c r="Q167" s="16">
        <f t="shared" si="163"/>
        <v>935.26</v>
      </c>
      <c r="R167" s="16">
        <f t="shared" si="163"/>
        <v>935.26</v>
      </c>
      <c r="S167" s="16">
        <f t="shared" si="163"/>
        <v>935.26</v>
      </c>
      <c r="T167" s="16">
        <f t="shared" si="163"/>
        <v>935.26</v>
      </c>
      <c r="U167" s="16">
        <f t="shared" si="163"/>
        <v>935.26</v>
      </c>
      <c r="V167" s="16">
        <f t="shared" si="163"/>
        <v>935.26</v>
      </c>
      <c r="W167" s="16">
        <f t="shared" si="163"/>
        <v>935.26</v>
      </c>
      <c r="X167" s="16">
        <f t="shared" si="163"/>
        <v>935.26</v>
      </c>
      <c r="Y167" s="16">
        <f t="shared" si="163"/>
        <v>935.26</v>
      </c>
      <c r="Z167" s="16">
        <f t="shared" si="163"/>
        <v>935.26</v>
      </c>
      <c r="AA167" s="16">
        <f t="shared" si="163"/>
        <v>935.26</v>
      </c>
      <c r="AB167" s="16">
        <f t="shared" si="163"/>
        <v>935.26</v>
      </c>
      <c r="AC167" s="16">
        <f t="shared" si="163"/>
        <v>935.26</v>
      </c>
      <c r="AD167" s="16">
        <f t="shared" si="163"/>
        <v>935.26</v>
      </c>
      <c r="AE167" s="16">
        <f t="shared" si="163"/>
        <v>935.26</v>
      </c>
      <c r="AF167" s="16">
        <f t="shared" si="163"/>
        <v>935.26</v>
      </c>
      <c r="AG167" s="16">
        <f t="shared" si="163"/>
        <v>935.26</v>
      </c>
      <c r="AH167" s="16">
        <f t="shared" si="163"/>
        <v>935.26</v>
      </c>
      <c r="AI167" s="16">
        <f t="shared" si="163"/>
        <v>935.26</v>
      </c>
      <c r="AJ167" s="16">
        <f t="shared" ref="AJ167:BT167" si="164">AI167+AJ68</f>
        <v>935.26</v>
      </c>
      <c r="AK167" s="16">
        <f t="shared" si="164"/>
        <v>935.26</v>
      </c>
      <c r="AL167" s="16">
        <f t="shared" si="164"/>
        <v>935.26</v>
      </c>
      <c r="AM167" s="16">
        <f t="shared" si="164"/>
        <v>935.26</v>
      </c>
      <c r="AN167" s="16">
        <f t="shared" si="164"/>
        <v>935.26</v>
      </c>
      <c r="AO167" s="16">
        <f t="shared" si="164"/>
        <v>935.26</v>
      </c>
      <c r="AP167" s="16">
        <f t="shared" si="164"/>
        <v>935.26</v>
      </c>
      <c r="AQ167" s="16">
        <f t="shared" si="164"/>
        <v>935.26</v>
      </c>
      <c r="AR167" s="16">
        <f t="shared" si="164"/>
        <v>935.26</v>
      </c>
      <c r="AS167" s="16">
        <f t="shared" si="164"/>
        <v>935.26</v>
      </c>
      <c r="AT167" s="16">
        <f t="shared" si="164"/>
        <v>935.26</v>
      </c>
      <c r="AU167" s="16">
        <f t="shared" si="164"/>
        <v>935.26</v>
      </c>
      <c r="AV167" s="16">
        <f t="shared" si="164"/>
        <v>935.26</v>
      </c>
      <c r="AW167" s="16">
        <f t="shared" si="164"/>
        <v>935.26</v>
      </c>
      <c r="AX167" s="16">
        <f t="shared" si="164"/>
        <v>935.26</v>
      </c>
      <c r="AY167" s="16">
        <f t="shared" si="164"/>
        <v>935.26</v>
      </c>
      <c r="AZ167" s="16">
        <f t="shared" si="164"/>
        <v>935.26</v>
      </c>
      <c r="BA167" s="16">
        <f t="shared" si="164"/>
        <v>935.26</v>
      </c>
      <c r="BB167" s="16">
        <f t="shared" si="164"/>
        <v>935.26</v>
      </c>
      <c r="BC167" s="16">
        <f t="shared" si="164"/>
        <v>935.26</v>
      </c>
      <c r="BD167" s="16">
        <f t="shared" si="164"/>
        <v>935.26</v>
      </c>
      <c r="BE167" s="16">
        <f t="shared" si="164"/>
        <v>935.26</v>
      </c>
      <c r="BF167" s="16">
        <f t="shared" si="164"/>
        <v>935.26</v>
      </c>
      <c r="BG167" s="16">
        <f t="shared" si="164"/>
        <v>935.26</v>
      </c>
      <c r="BH167" s="16">
        <f t="shared" si="164"/>
        <v>935.26</v>
      </c>
      <c r="BI167" s="16">
        <f t="shared" si="164"/>
        <v>935.26</v>
      </c>
      <c r="BJ167" s="16">
        <f t="shared" si="164"/>
        <v>935.26</v>
      </c>
      <c r="BK167" s="16">
        <f t="shared" si="164"/>
        <v>935.26</v>
      </c>
      <c r="BL167" s="16">
        <f t="shared" si="164"/>
        <v>935.26</v>
      </c>
      <c r="BM167" s="16">
        <f t="shared" si="164"/>
        <v>935.26</v>
      </c>
      <c r="BN167" s="16">
        <f t="shared" si="164"/>
        <v>935.26</v>
      </c>
      <c r="BO167" s="16">
        <f t="shared" si="164"/>
        <v>935.26</v>
      </c>
      <c r="BP167" s="16">
        <f t="shared" si="164"/>
        <v>935.26</v>
      </c>
      <c r="BQ167" s="16">
        <f t="shared" si="164"/>
        <v>935.26</v>
      </c>
      <c r="BR167" s="16">
        <f t="shared" si="164"/>
        <v>935.26</v>
      </c>
      <c r="BS167" s="16">
        <f t="shared" si="164"/>
        <v>935.26</v>
      </c>
      <c r="BT167" s="16">
        <f t="shared" si="164"/>
        <v>935.26</v>
      </c>
    </row>
    <row r="168" spans="1:72" x14ac:dyDescent="0.35">
      <c r="A168" s="15" t="str">
        <f t="shared" ref="A168:J168" si="165">A69</f>
        <v>Standard Close</v>
      </c>
      <c r="B168" s="15" t="str">
        <f t="shared" si="165"/>
        <v>A2896023</v>
      </c>
      <c r="C168" s="15" t="str">
        <f t="shared" si="165"/>
        <v>Base Rates</v>
      </c>
      <c r="D168" s="15" t="str">
        <f t="shared" si="165"/>
        <v/>
      </c>
      <c r="E168" s="50">
        <f t="shared" si="165"/>
        <v>34332</v>
      </c>
      <c r="F168" s="15" t="str">
        <f t="shared" si="165"/>
        <v>CRR-15996</v>
      </c>
      <c r="G168" s="15" t="str">
        <f t="shared" si="165"/>
        <v>open</v>
      </c>
      <c r="H168" s="15" t="str">
        <f t="shared" si="165"/>
        <v>Electric Other Production Plant</v>
      </c>
      <c r="I168" s="15" t="str">
        <f t="shared" si="165"/>
        <v>Bayside Station</v>
      </c>
      <c r="J168" s="15" t="str">
        <f t="shared" si="165"/>
        <v>BAYSIDE POWER UNIT 2 CT (ABCD)</v>
      </c>
      <c r="K168" s="145">
        <v>0</v>
      </c>
      <c r="L168" s="16">
        <f t="shared" ref="L168:AI168" si="166">K168+L69</f>
        <v>0</v>
      </c>
      <c r="M168" s="16">
        <f t="shared" si="166"/>
        <v>0</v>
      </c>
      <c r="N168" s="16">
        <f t="shared" si="166"/>
        <v>0</v>
      </c>
      <c r="O168" s="16">
        <f t="shared" si="166"/>
        <v>427.45</v>
      </c>
      <c r="P168" s="16">
        <f t="shared" si="166"/>
        <v>427.45</v>
      </c>
      <c r="Q168" s="16">
        <f t="shared" si="166"/>
        <v>427.45</v>
      </c>
      <c r="R168" s="16">
        <f t="shared" si="166"/>
        <v>427.45</v>
      </c>
      <c r="S168" s="16">
        <f t="shared" si="166"/>
        <v>427.45</v>
      </c>
      <c r="T168" s="16">
        <f t="shared" si="166"/>
        <v>427.45</v>
      </c>
      <c r="U168" s="16">
        <f t="shared" si="166"/>
        <v>427.45</v>
      </c>
      <c r="V168" s="16">
        <f t="shared" si="166"/>
        <v>427.45</v>
      </c>
      <c r="W168" s="16">
        <f t="shared" si="166"/>
        <v>427.45</v>
      </c>
      <c r="X168" s="16">
        <f t="shared" si="166"/>
        <v>427.45</v>
      </c>
      <c r="Y168" s="16">
        <f t="shared" si="166"/>
        <v>427.45</v>
      </c>
      <c r="Z168" s="16">
        <f t="shared" si="166"/>
        <v>427.45</v>
      </c>
      <c r="AA168" s="16">
        <f t="shared" si="166"/>
        <v>427.45</v>
      </c>
      <c r="AB168" s="16">
        <f t="shared" si="166"/>
        <v>427.45</v>
      </c>
      <c r="AC168" s="16">
        <f t="shared" si="166"/>
        <v>427.45</v>
      </c>
      <c r="AD168" s="16">
        <f t="shared" si="166"/>
        <v>427.45</v>
      </c>
      <c r="AE168" s="16">
        <f t="shared" si="166"/>
        <v>427.45</v>
      </c>
      <c r="AF168" s="16">
        <f t="shared" si="166"/>
        <v>427.45</v>
      </c>
      <c r="AG168" s="16">
        <f t="shared" si="166"/>
        <v>427.45</v>
      </c>
      <c r="AH168" s="16">
        <f t="shared" si="166"/>
        <v>427.45</v>
      </c>
      <c r="AI168" s="16">
        <f t="shared" si="166"/>
        <v>427.45</v>
      </c>
      <c r="AJ168" s="16">
        <f t="shared" ref="AJ168:BT174" si="167">AI168+AJ69</f>
        <v>427.45</v>
      </c>
      <c r="AK168" s="16">
        <f t="shared" si="167"/>
        <v>427.45</v>
      </c>
      <c r="AL168" s="16">
        <f t="shared" si="167"/>
        <v>427.45</v>
      </c>
      <c r="AM168" s="16">
        <f t="shared" si="167"/>
        <v>427.45</v>
      </c>
      <c r="AN168" s="16">
        <f t="shared" si="167"/>
        <v>427.45</v>
      </c>
      <c r="AO168" s="16">
        <f t="shared" si="167"/>
        <v>427.45</v>
      </c>
      <c r="AP168" s="16">
        <f t="shared" si="167"/>
        <v>427.45</v>
      </c>
      <c r="AQ168" s="16">
        <f t="shared" si="167"/>
        <v>427.45</v>
      </c>
      <c r="AR168" s="16">
        <f t="shared" si="167"/>
        <v>427.45</v>
      </c>
      <c r="AS168" s="16">
        <f t="shared" si="167"/>
        <v>427.45</v>
      </c>
      <c r="AT168" s="16">
        <f t="shared" si="167"/>
        <v>427.45</v>
      </c>
      <c r="AU168" s="16">
        <f t="shared" si="167"/>
        <v>427.45</v>
      </c>
      <c r="AV168" s="16">
        <f t="shared" si="167"/>
        <v>427.45</v>
      </c>
      <c r="AW168" s="16">
        <f t="shared" si="167"/>
        <v>427.45</v>
      </c>
      <c r="AX168" s="16">
        <f t="shared" si="167"/>
        <v>427.45</v>
      </c>
      <c r="AY168" s="16">
        <f t="shared" si="167"/>
        <v>427.45</v>
      </c>
      <c r="AZ168" s="16">
        <f t="shared" si="167"/>
        <v>427.45</v>
      </c>
      <c r="BA168" s="16">
        <f t="shared" si="167"/>
        <v>427.45</v>
      </c>
      <c r="BB168" s="16">
        <f t="shared" si="167"/>
        <v>427.45</v>
      </c>
      <c r="BC168" s="16">
        <f t="shared" si="167"/>
        <v>427.45</v>
      </c>
      <c r="BD168" s="16">
        <f t="shared" si="167"/>
        <v>427.45</v>
      </c>
      <c r="BE168" s="16">
        <f t="shared" si="167"/>
        <v>427.45</v>
      </c>
      <c r="BF168" s="16">
        <f t="shared" si="167"/>
        <v>427.45</v>
      </c>
      <c r="BG168" s="16">
        <f t="shared" si="167"/>
        <v>427.45</v>
      </c>
      <c r="BH168" s="16">
        <f t="shared" si="167"/>
        <v>427.45</v>
      </c>
      <c r="BI168" s="16">
        <f t="shared" si="167"/>
        <v>427.45</v>
      </c>
      <c r="BJ168" s="16">
        <f t="shared" si="167"/>
        <v>427.45</v>
      </c>
      <c r="BK168" s="16">
        <f t="shared" si="167"/>
        <v>427.45</v>
      </c>
      <c r="BL168" s="16">
        <f t="shared" si="167"/>
        <v>427.45</v>
      </c>
      <c r="BM168" s="16">
        <f t="shared" si="167"/>
        <v>427.45</v>
      </c>
      <c r="BN168" s="16">
        <f t="shared" si="167"/>
        <v>427.45</v>
      </c>
      <c r="BO168" s="16">
        <f t="shared" si="167"/>
        <v>427.45</v>
      </c>
      <c r="BP168" s="16">
        <f t="shared" si="167"/>
        <v>427.45</v>
      </c>
      <c r="BQ168" s="16">
        <f t="shared" si="167"/>
        <v>427.45</v>
      </c>
      <c r="BR168" s="16">
        <f t="shared" si="167"/>
        <v>427.45</v>
      </c>
      <c r="BS168" s="16">
        <f t="shared" si="167"/>
        <v>427.45</v>
      </c>
      <c r="BT168" s="16">
        <f t="shared" si="167"/>
        <v>427.45</v>
      </c>
    </row>
    <row r="169" spans="1:72" x14ac:dyDescent="0.35">
      <c r="A169" s="15" t="str">
        <f t="shared" ref="A169:J169" si="168">A70</f>
        <v>Standard Close</v>
      </c>
      <c r="B169" s="15" t="str">
        <f t="shared" si="168"/>
        <v>A2738048</v>
      </c>
      <c r="C169" s="15" t="str">
        <f t="shared" si="168"/>
        <v>Base Rates</v>
      </c>
      <c r="D169" s="15" t="str">
        <f t="shared" si="168"/>
        <v/>
      </c>
      <c r="E169" s="50">
        <f t="shared" si="168"/>
        <v>34331</v>
      </c>
      <c r="F169" s="15" t="str">
        <f t="shared" si="168"/>
        <v>CRR-15996</v>
      </c>
      <c r="G169" s="15" t="str">
        <f t="shared" si="168"/>
        <v>open</v>
      </c>
      <c r="H169" s="15" t="str">
        <f t="shared" si="168"/>
        <v>Electric Other Production Plant</v>
      </c>
      <c r="I169" s="15" t="str">
        <f t="shared" si="168"/>
        <v>Bayside Station</v>
      </c>
      <c r="J169" s="15" t="str">
        <f t="shared" si="168"/>
        <v>BAYSIDE POWER UNIT 1 CT (ABC)</v>
      </c>
      <c r="K169" s="68">
        <v>9352130.5800000001</v>
      </c>
      <c r="L169" s="16">
        <f t="shared" ref="L169:AI169" si="169">K169+L70</f>
        <v>9352130.5800000001</v>
      </c>
      <c r="M169" s="16">
        <f t="shared" si="169"/>
        <v>9352130.5800000001</v>
      </c>
      <c r="N169" s="16">
        <f t="shared" si="169"/>
        <v>9352130.5800000001</v>
      </c>
      <c r="O169" s="16">
        <f t="shared" si="169"/>
        <v>9352130.5800000001</v>
      </c>
      <c r="P169" s="16">
        <f t="shared" si="169"/>
        <v>9352130.5800000001</v>
      </c>
      <c r="Q169" s="16">
        <f t="shared" si="169"/>
        <v>9352130.5800000001</v>
      </c>
      <c r="R169" s="16">
        <f t="shared" si="169"/>
        <v>9352130.5800000001</v>
      </c>
      <c r="S169" s="16">
        <f t="shared" si="169"/>
        <v>9352130.5800000001</v>
      </c>
      <c r="T169" s="16">
        <f t="shared" si="169"/>
        <v>9352130.5800000001</v>
      </c>
      <c r="U169" s="16">
        <f t="shared" si="169"/>
        <v>9352130.5800000001</v>
      </c>
      <c r="V169" s="16">
        <f t="shared" si="169"/>
        <v>9352130.5800000001</v>
      </c>
      <c r="W169" s="16">
        <f t="shared" si="169"/>
        <v>9352130.5800000001</v>
      </c>
      <c r="X169" s="16">
        <f t="shared" si="169"/>
        <v>9352130.5800000001</v>
      </c>
      <c r="Y169" s="16">
        <f t="shared" si="169"/>
        <v>9352130.5800000001</v>
      </c>
      <c r="Z169" s="16">
        <f t="shared" si="169"/>
        <v>9352130.5800000001</v>
      </c>
      <c r="AA169" s="16">
        <f t="shared" si="169"/>
        <v>9352130.5800000001</v>
      </c>
      <c r="AB169" s="16">
        <f t="shared" si="169"/>
        <v>9352130.5800000001</v>
      </c>
      <c r="AC169" s="16">
        <f t="shared" si="169"/>
        <v>9352130.5800000001</v>
      </c>
      <c r="AD169" s="16">
        <f t="shared" si="169"/>
        <v>9352130.5800000001</v>
      </c>
      <c r="AE169" s="16">
        <f t="shared" si="169"/>
        <v>9352130.5800000001</v>
      </c>
      <c r="AF169" s="16">
        <f t="shared" si="169"/>
        <v>9352130.5800000001</v>
      </c>
      <c r="AG169" s="16">
        <f t="shared" si="169"/>
        <v>9352130.5800000001</v>
      </c>
      <c r="AH169" s="16">
        <f t="shared" si="169"/>
        <v>9352130.5800000001</v>
      </c>
      <c r="AI169" s="16">
        <f t="shared" si="169"/>
        <v>9352130.5800000001</v>
      </c>
      <c r="AJ169" s="16">
        <f t="shared" si="167"/>
        <v>9352130.5800000001</v>
      </c>
      <c r="AK169" s="16">
        <f t="shared" si="167"/>
        <v>9352130.5800000001</v>
      </c>
      <c r="AL169" s="16">
        <f t="shared" si="167"/>
        <v>9352130.5800000001</v>
      </c>
      <c r="AM169" s="16">
        <f t="shared" si="167"/>
        <v>9352130.5800000001</v>
      </c>
      <c r="AN169" s="16">
        <f t="shared" si="167"/>
        <v>9352130.5800000001</v>
      </c>
      <c r="AO169" s="16">
        <f t="shared" si="167"/>
        <v>9352130.5800000001</v>
      </c>
      <c r="AP169" s="16">
        <f t="shared" si="167"/>
        <v>9352130.5800000001</v>
      </c>
      <c r="AQ169" s="16">
        <f t="shared" si="167"/>
        <v>9352130.5800000001</v>
      </c>
      <c r="AR169" s="16">
        <f t="shared" si="167"/>
        <v>9352130.5800000001</v>
      </c>
      <c r="AS169" s="16">
        <f t="shared" si="167"/>
        <v>9352130.5800000001</v>
      </c>
      <c r="AT169" s="16">
        <f t="shared" si="167"/>
        <v>9352130.5800000001</v>
      </c>
      <c r="AU169" s="16">
        <f t="shared" si="167"/>
        <v>9352130.5800000001</v>
      </c>
      <c r="AV169" s="16">
        <f t="shared" si="167"/>
        <v>9352130.5800000001</v>
      </c>
      <c r="AW169" s="16">
        <f t="shared" si="167"/>
        <v>9352130.5800000001</v>
      </c>
      <c r="AX169" s="16">
        <f t="shared" si="167"/>
        <v>9352130.5800000001</v>
      </c>
      <c r="AY169" s="16">
        <f t="shared" si="167"/>
        <v>9352130.5800000001</v>
      </c>
      <c r="AZ169" s="16">
        <f t="shared" si="167"/>
        <v>9352130.5800000001</v>
      </c>
      <c r="BA169" s="16">
        <f t="shared" si="167"/>
        <v>9352130.5800000001</v>
      </c>
      <c r="BB169" s="16">
        <f t="shared" si="167"/>
        <v>9352130.5800000001</v>
      </c>
      <c r="BC169" s="16">
        <f t="shared" si="167"/>
        <v>9352130.5800000001</v>
      </c>
      <c r="BD169" s="16">
        <f t="shared" si="167"/>
        <v>9352130.5800000001</v>
      </c>
      <c r="BE169" s="16">
        <f t="shared" si="167"/>
        <v>9352130.5800000001</v>
      </c>
      <c r="BF169" s="16">
        <f t="shared" si="167"/>
        <v>9352130.5800000001</v>
      </c>
      <c r="BG169" s="16">
        <f t="shared" si="167"/>
        <v>9352130.5800000001</v>
      </c>
      <c r="BH169" s="16">
        <f t="shared" si="167"/>
        <v>9352130.5800000001</v>
      </c>
      <c r="BI169" s="16">
        <f t="shared" si="167"/>
        <v>9352130.5800000001</v>
      </c>
      <c r="BJ169" s="16">
        <f t="shared" si="167"/>
        <v>9352130.5800000001</v>
      </c>
      <c r="BK169" s="16">
        <f t="shared" si="167"/>
        <v>9352130.5800000001</v>
      </c>
      <c r="BL169" s="16">
        <f t="shared" si="167"/>
        <v>9352130.5800000001</v>
      </c>
      <c r="BM169" s="16">
        <f t="shared" si="167"/>
        <v>9352130.5800000001</v>
      </c>
      <c r="BN169" s="16">
        <f t="shared" si="167"/>
        <v>9352130.5800000001</v>
      </c>
      <c r="BO169" s="16">
        <f t="shared" si="167"/>
        <v>9352130.5800000001</v>
      </c>
      <c r="BP169" s="16">
        <f t="shared" si="167"/>
        <v>9352130.5800000001</v>
      </c>
      <c r="BQ169" s="16">
        <f t="shared" si="167"/>
        <v>9352130.5800000001</v>
      </c>
      <c r="BR169" s="16">
        <f t="shared" si="167"/>
        <v>9352130.5800000001</v>
      </c>
      <c r="BS169" s="16">
        <f t="shared" si="167"/>
        <v>9352130.5800000001</v>
      </c>
      <c r="BT169" s="16">
        <f t="shared" si="167"/>
        <v>9352130.5800000001</v>
      </c>
    </row>
    <row r="170" spans="1:72" x14ac:dyDescent="0.35">
      <c r="A170" s="15" t="str">
        <f t="shared" ref="A170:J170" si="170">A71</f>
        <v>Standard Close</v>
      </c>
      <c r="B170" s="15" t="str">
        <f t="shared" si="170"/>
        <v>A2738049</v>
      </c>
      <c r="C170" s="15" t="str">
        <f t="shared" si="170"/>
        <v>Base Rates</v>
      </c>
      <c r="D170" s="15" t="str">
        <f t="shared" si="170"/>
        <v/>
      </c>
      <c r="E170" s="50">
        <f t="shared" si="170"/>
        <v>34331</v>
      </c>
      <c r="F170" s="15" t="str">
        <f t="shared" si="170"/>
        <v>CRR-15996</v>
      </c>
      <c r="G170" s="15" t="str">
        <f t="shared" si="170"/>
        <v>open</v>
      </c>
      <c r="H170" s="15" t="str">
        <f t="shared" si="170"/>
        <v>Electric Other Production Plant</v>
      </c>
      <c r="I170" s="15" t="str">
        <f t="shared" si="170"/>
        <v>Bayside Station</v>
      </c>
      <c r="J170" s="15" t="str">
        <f t="shared" si="170"/>
        <v>BAYSIDE POWER UNIT 1 CT (ABC)</v>
      </c>
      <c r="K170" s="68">
        <v>9330217.0899999999</v>
      </c>
      <c r="L170" s="16">
        <f t="shared" ref="L170:AI170" si="171">K170+L71</f>
        <v>9330217.0899999999</v>
      </c>
      <c r="M170" s="16">
        <f t="shared" si="171"/>
        <v>9330217.0899999999</v>
      </c>
      <c r="N170" s="16">
        <f t="shared" si="171"/>
        <v>9330217.0899999999</v>
      </c>
      <c r="O170" s="16">
        <f t="shared" si="171"/>
        <v>9330217.0899999999</v>
      </c>
      <c r="P170" s="16">
        <f t="shared" si="171"/>
        <v>9330217.0899999999</v>
      </c>
      <c r="Q170" s="16">
        <f t="shared" si="171"/>
        <v>9330217.0899999999</v>
      </c>
      <c r="R170" s="16">
        <f t="shared" si="171"/>
        <v>9330217.0899999999</v>
      </c>
      <c r="S170" s="16">
        <f t="shared" si="171"/>
        <v>9330217.0899999999</v>
      </c>
      <c r="T170" s="16">
        <f t="shared" si="171"/>
        <v>9330217.0899999999</v>
      </c>
      <c r="U170" s="16">
        <f t="shared" si="171"/>
        <v>9330217.0899999999</v>
      </c>
      <c r="V170" s="16">
        <f t="shared" si="171"/>
        <v>9330217.0899999999</v>
      </c>
      <c r="W170" s="16">
        <f t="shared" si="171"/>
        <v>9330217.0899999999</v>
      </c>
      <c r="X170" s="16">
        <f t="shared" si="171"/>
        <v>9330217.0899999999</v>
      </c>
      <c r="Y170" s="16">
        <f t="shared" si="171"/>
        <v>9330217.0899999999</v>
      </c>
      <c r="Z170" s="16">
        <f t="shared" si="171"/>
        <v>9330217.0899999999</v>
      </c>
      <c r="AA170" s="16">
        <f t="shared" si="171"/>
        <v>9330217.0899999999</v>
      </c>
      <c r="AB170" s="16">
        <f t="shared" si="171"/>
        <v>9330217.0899999999</v>
      </c>
      <c r="AC170" s="16">
        <f t="shared" si="171"/>
        <v>9330217.0899999999</v>
      </c>
      <c r="AD170" s="16">
        <f t="shared" si="171"/>
        <v>9330217.0899999999</v>
      </c>
      <c r="AE170" s="16">
        <f t="shared" si="171"/>
        <v>9330217.0899999999</v>
      </c>
      <c r="AF170" s="16">
        <f t="shared" si="171"/>
        <v>9330217.0899999999</v>
      </c>
      <c r="AG170" s="16">
        <f t="shared" si="171"/>
        <v>9330217.0899999999</v>
      </c>
      <c r="AH170" s="16">
        <f t="shared" si="171"/>
        <v>9330217.0899999999</v>
      </c>
      <c r="AI170" s="16">
        <f t="shared" si="171"/>
        <v>9330217.0899999999</v>
      </c>
      <c r="AJ170" s="16">
        <f t="shared" si="167"/>
        <v>9330217.0899999999</v>
      </c>
      <c r="AK170" s="16">
        <f t="shared" si="167"/>
        <v>9330217.0899999999</v>
      </c>
      <c r="AL170" s="16">
        <f t="shared" si="167"/>
        <v>9330217.0899999999</v>
      </c>
      <c r="AM170" s="16">
        <f t="shared" si="167"/>
        <v>9330217.0899999999</v>
      </c>
      <c r="AN170" s="16">
        <f t="shared" si="167"/>
        <v>9330217.0899999999</v>
      </c>
      <c r="AO170" s="16">
        <f t="shared" si="167"/>
        <v>9330217.0899999999</v>
      </c>
      <c r="AP170" s="16">
        <f t="shared" si="167"/>
        <v>9330217.0899999999</v>
      </c>
      <c r="AQ170" s="16">
        <f t="shared" si="167"/>
        <v>9330217.0899999999</v>
      </c>
      <c r="AR170" s="16">
        <f t="shared" si="167"/>
        <v>9330217.0899999999</v>
      </c>
      <c r="AS170" s="16">
        <f t="shared" si="167"/>
        <v>9330217.0899999999</v>
      </c>
      <c r="AT170" s="16">
        <f t="shared" si="167"/>
        <v>9330217.0899999999</v>
      </c>
      <c r="AU170" s="16">
        <f t="shared" si="167"/>
        <v>9330217.0899999999</v>
      </c>
      <c r="AV170" s="16">
        <f t="shared" si="167"/>
        <v>9330217.0899999999</v>
      </c>
      <c r="AW170" s="16">
        <f t="shared" si="167"/>
        <v>9330217.0899999999</v>
      </c>
      <c r="AX170" s="16">
        <f t="shared" si="167"/>
        <v>9330217.0899999999</v>
      </c>
      <c r="AY170" s="16">
        <f t="shared" si="167"/>
        <v>9330217.0899999999</v>
      </c>
      <c r="AZ170" s="16">
        <f t="shared" si="167"/>
        <v>9330217.0899999999</v>
      </c>
      <c r="BA170" s="16">
        <f t="shared" si="167"/>
        <v>9330217.0899999999</v>
      </c>
      <c r="BB170" s="16">
        <f t="shared" si="167"/>
        <v>9330217.0899999999</v>
      </c>
      <c r="BC170" s="16">
        <f t="shared" si="167"/>
        <v>9330217.0899999999</v>
      </c>
      <c r="BD170" s="16">
        <f t="shared" si="167"/>
        <v>9330217.0899999999</v>
      </c>
      <c r="BE170" s="16">
        <f t="shared" si="167"/>
        <v>9330217.0899999999</v>
      </c>
      <c r="BF170" s="16">
        <f t="shared" si="167"/>
        <v>9330217.0899999999</v>
      </c>
      <c r="BG170" s="16">
        <f t="shared" si="167"/>
        <v>9330217.0899999999</v>
      </c>
      <c r="BH170" s="16">
        <f t="shared" si="167"/>
        <v>9330217.0899999999</v>
      </c>
      <c r="BI170" s="16">
        <f t="shared" si="167"/>
        <v>9330217.0899999999</v>
      </c>
      <c r="BJ170" s="16">
        <f t="shared" si="167"/>
        <v>9330217.0899999999</v>
      </c>
      <c r="BK170" s="16">
        <f t="shared" si="167"/>
        <v>9330217.0899999999</v>
      </c>
      <c r="BL170" s="16">
        <f t="shared" si="167"/>
        <v>9330217.0899999999</v>
      </c>
      <c r="BM170" s="16">
        <f t="shared" si="167"/>
        <v>9330217.0899999999</v>
      </c>
      <c r="BN170" s="16">
        <f t="shared" si="167"/>
        <v>9330217.0899999999</v>
      </c>
      <c r="BO170" s="16">
        <f t="shared" si="167"/>
        <v>9330217.0899999999</v>
      </c>
      <c r="BP170" s="16">
        <f t="shared" si="167"/>
        <v>9330217.0899999999</v>
      </c>
      <c r="BQ170" s="16">
        <f t="shared" si="167"/>
        <v>9330217.0899999999</v>
      </c>
      <c r="BR170" s="16">
        <f t="shared" si="167"/>
        <v>9330217.0899999999</v>
      </c>
      <c r="BS170" s="16">
        <f t="shared" si="167"/>
        <v>9330217.0899999999</v>
      </c>
      <c r="BT170" s="16">
        <f t="shared" si="167"/>
        <v>9330217.0899999999</v>
      </c>
    </row>
    <row r="171" spans="1:72" x14ac:dyDescent="0.35">
      <c r="A171" s="15" t="str">
        <f t="shared" ref="A171:J171" si="172">A72</f>
        <v>Standard Close</v>
      </c>
      <c r="B171" s="15" t="str">
        <f t="shared" si="172"/>
        <v>A2738050</v>
      </c>
      <c r="C171" s="15" t="str">
        <f t="shared" si="172"/>
        <v>Base Rates</v>
      </c>
      <c r="D171" s="15" t="str">
        <f t="shared" si="172"/>
        <v/>
      </c>
      <c r="E171" s="50">
        <f t="shared" si="172"/>
        <v>34331</v>
      </c>
      <c r="F171" s="15" t="str">
        <f t="shared" si="172"/>
        <v>CRR-15996</v>
      </c>
      <c r="G171" s="15" t="str">
        <f t="shared" si="172"/>
        <v>open</v>
      </c>
      <c r="H171" s="15" t="str">
        <f t="shared" si="172"/>
        <v>Electric Other Production Plant</v>
      </c>
      <c r="I171" s="15" t="str">
        <f t="shared" si="172"/>
        <v>Bayside Station</v>
      </c>
      <c r="J171" s="15" t="str">
        <f t="shared" si="172"/>
        <v>BAYSIDE POWER UNIT 1 CT (ABC)</v>
      </c>
      <c r="K171" s="68">
        <v>9330303</v>
      </c>
      <c r="L171" s="16">
        <f t="shared" ref="L171:AI171" si="173">K171+L72</f>
        <v>9330303</v>
      </c>
      <c r="M171" s="16">
        <f t="shared" si="173"/>
        <v>9330303</v>
      </c>
      <c r="N171" s="16">
        <f t="shared" si="173"/>
        <v>9330303</v>
      </c>
      <c r="O171" s="16">
        <f t="shared" si="173"/>
        <v>9330303</v>
      </c>
      <c r="P171" s="16">
        <f t="shared" si="173"/>
        <v>9330303</v>
      </c>
      <c r="Q171" s="16">
        <f t="shared" si="173"/>
        <v>9330303</v>
      </c>
      <c r="R171" s="16">
        <f t="shared" si="173"/>
        <v>9330303</v>
      </c>
      <c r="S171" s="16">
        <f t="shared" si="173"/>
        <v>9330303</v>
      </c>
      <c r="T171" s="16">
        <f t="shared" si="173"/>
        <v>9330303</v>
      </c>
      <c r="U171" s="16">
        <f t="shared" si="173"/>
        <v>9330303</v>
      </c>
      <c r="V171" s="16">
        <f t="shared" si="173"/>
        <v>9330303</v>
      </c>
      <c r="W171" s="16">
        <f t="shared" si="173"/>
        <v>9330303</v>
      </c>
      <c r="X171" s="16">
        <f t="shared" si="173"/>
        <v>9330303</v>
      </c>
      <c r="Y171" s="16">
        <f t="shared" si="173"/>
        <v>9330303</v>
      </c>
      <c r="Z171" s="16">
        <f t="shared" si="173"/>
        <v>9330303</v>
      </c>
      <c r="AA171" s="16">
        <f t="shared" si="173"/>
        <v>9330303</v>
      </c>
      <c r="AB171" s="16">
        <f t="shared" si="173"/>
        <v>9330303</v>
      </c>
      <c r="AC171" s="16">
        <f t="shared" si="173"/>
        <v>9330303</v>
      </c>
      <c r="AD171" s="16">
        <f t="shared" si="173"/>
        <v>9330303</v>
      </c>
      <c r="AE171" s="16">
        <f t="shared" si="173"/>
        <v>9330303</v>
      </c>
      <c r="AF171" s="16">
        <f t="shared" si="173"/>
        <v>9330303</v>
      </c>
      <c r="AG171" s="16">
        <f t="shared" si="173"/>
        <v>9330303</v>
      </c>
      <c r="AH171" s="16">
        <f t="shared" si="173"/>
        <v>9330303</v>
      </c>
      <c r="AI171" s="16">
        <f t="shared" si="173"/>
        <v>9330303</v>
      </c>
      <c r="AJ171" s="16">
        <f t="shared" si="167"/>
        <v>9330303</v>
      </c>
      <c r="AK171" s="16">
        <f t="shared" si="167"/>
        <v>9330303</v>
      </c>
      <c r="AL171" s="16">
        <f t="shared" si="167"/>
        <v>9330303</v>
      </c>
      <c r="AM171" s="16">
        <f t="shared" si="167"/>
        <v>9330303</v>
      </c>
      <c r="AN171" s="16">
        <f t="shared" si="167"/>
        <v>9330303</v>
      </c>
      <c r="AO171" s="16">
        <f t="shared" si="167"/>
        <v>9330303</v>
      </c>
      <c r="AP171" s="16">
        <f t="shared" si="167"/>
        <v>9330303</v>
      </c>
      <c r="AQ171" s="16">
        <f t="shared" si="167"/>
        <v>9330303</v>
      </c>
      <c r="AR171" s="16">
        <f t="shared" si="167"/>
        <v>9330303</v>
      </c>
      <c r="AS171" s="16">
        <f t="shared" si="167"/>
        <v>9330303</v>
      </c>
      <c r="AT171" s="16">
        <f t="shared" si="167"/>
        <v>9330303</v>
      </c>
      <c r="AU171" s="16">
        <f t="shared" si="167"/>
        <v>9330303</v>
      </c>
      <c r="AV171" s="16">
        <f t="shared" si="167"/>
        <v>9330303</v>
      </c>
      <c r="AW171" s="16">
        <f t="shared" si="167"/>
        <v>9330303</v>
      </c>
      <c r="AX171" s="16">
        <f t="shared" si="167"/>
        <v>9330303</v>
      </c>
      <c r="AY171" s="16">
        <f t="shared" si="167"/>
        <v>9330303</v>
      </c>
      <c r="AZ171" s="16">
        <f t="shared" si="167"/>
        <v>9330303</v>
      </c>
      <c r="BA171" s="16">
        <f t="shared" si="167"/>
        <v>9330303</v>
      </c>
      <c r="BB171" s="16">
        <f t="shared" si="167"/>
        <v>9330303</v>
      </c>
      <c r="BC171" s="16">
        <f t="shared" si="167"/>
        <v>9330303</v>
      </c>
      <c r="BD171" s="16">
        <f t="shared" si="167"/>
        <v>9330303</v>
      </c>
      <c r="BE171" s="16">
        <f t="shared" si="167"/>
        <v>9330303</v>
      </c>
      <c r="BF171" s="16">
        <f t="shared" si="167"/>
        <v>9330303</v>
      </c>
      <c r="BG171" s="16">
        <f t="shared" si="167"/>
        <v>9330303</v>
      </c>
      <c r="BH171" s="16">
        <f t="shared" si="167"/>
        <v>9330303</v>
      </c>
      <c r="BI171" s="16">
        <f t="shared" si="167"/>
        <v>9330303</v>
      </c>
      <c r="BJ171" s="16">
        <f t="shared" si="167"/>
        <v>9330303</v>
      </c>
      <c r="BK171" s="16">
        <f t="shared" si="167"/>
        <v>9330303</v>
      </c>
      <c r="BL171" s="16">
        <f t="shared" si="167"/>
        <v>9330303</v>
      </c>
      <c r="BM171" s="16">
        <f t="shared" si="167"/>
        <v>9330303</v>
      </c>
      <c r="BN171" s="16">
        <f t="shared" si="167"/>
        <v>9330303</v>
      </c>
      <c r="BO171" s="16">
        <f t="shared" si="167"/>
        <v>9330303</v>
      </c>
      <c r="BP171" s="16">
        <f t="shared" si="167"/>
        <v>9330303</v>
      </c>
      <c r="BQ171" s="16">
        <f t="shared" si="167"/>
        <v>9330303</v>
      </c>
      <c r="BR171" s="16">
        <f t="shared" si="167"/>
        <v>9330303</v>
      </c>
      <c r="BS171" s="16">
        <f t="shared" si="167"/>
        <v>9330303</v>
      </c>
      <c r="BT171" s="16">
        <f t="shared" si="167"/>
        <v>9330303</v>
      </c>
    </row>
    <row r="172" spans="1:72" x14ac:dyDescent="0.35">
      <c r="A172" s="15" t="str">
        <f t="shared" ref="A172:J172" si="174">A73</f>
        <v>Standard Close</v>
      </c>
      <c r="B172" s="15" t="str">
        <f t="shared" si="174"/>
        <v>A2815285</v>
      </c>
      <c r="C172" s="15" t="str">
        <f t="shared" si="174"/>
        <v>Base Rates</v>
      </c>
      <c r="D172" s="15" t="str">
        <f t="shared" si="174"/>
        <v/>
      </c>
      <c r="E172" s="50">
        <f t="shared" si="174"/>
        <v>34331</v>
      </c>
      <c r="F172" s="15" t="str">
        <f t="shared" si="174"/>
        <v>CRR-15996</v>
      </c>
      <c r="G172" s="15" t="str">
        <f t="shared" si="174"/>
        <v>open</v>
      </c>
      <c r="H172" s="15" t="str">
        <f t="shared" si="174"/>
        <v>Electric Other Production Plant</v>
      </c>
      <c r="I172" s="15" t="str">
        <f t="shared" si="174"/>
        <v>Bayside Station</v>
      </c>
      <c r="J172" s="15" t="str">
        <f t="shared" si="174"/>
        <v>BAYSIDE POWER UNIT 1 CT (ABC)</v>
      </c>
      <c r="K172" s="68">
        <v>76524.34</v>
      </c>
      <c r="L172" s="16">
        <f t="shared" ref="L172:AI172" si="175">K172+L73</f>
        <v>76524.34</v>
      </c>
      <c r="M172" s="16">
        <f t="shared" si="175"/>
        <v>76524.34</v>
      </c>
      <c r="N172" s="16">
        <f t="shared" si="175"/>
        <v>76524.34</v>
      </c>
      <c r="O172" s="16">
        <f t="shared" si="175"/>
        <v>76524.34</v>
      </c>
      <c r="P172" s="16">
        <f t="shared" si="175"/>
        <v>76524.34</v>
      </c>
      <c r="Q172" s="16">
        <f t="shared" si="175"/>
        <v>76524.34</v>
      </c>
      <c r="R172" s="16">
        <f t="shared" si="175"/>
        <v>76524.34</v>
      </c>
      <c r="S172" s="16">
        <f t="shared" si="175"/>
        <v>76524.34</v>
      </c>
      <c r="T172" s="16">
        <f t="shared" si="175"/>
        <v>76524.34</v>
      </c>
      <c r="U172" s="16">
        <f t="shared" si="175"/>
        <v>76524.34</v>
      </c>
      <c r="V172" s="16">
        <f t="shared" si="175"/>
        <v>76524.34</v>
      </c>
      <c r="W172" s="16">
        <f t="shared" si="175"/>
        <v>76524.34</v>
      </c>
      <c r="X172" s="16">
        <f t="shared" si="175"/>
        <v>76524.34</v>
      </c>
      <c r="Y172" s="16">
        <f t="shared" si="175"/>
        <v>76524.34</v>
      </c>
      <c r="Z172" s="16">
        <f t="shared" si="175"/>
        <v>76524.34</v>
      </c>
      <c r="AA172" s="16">
        <f t="shared" si="175"/>
        <v>76524.34</v>
      </c>
      <c r="AB172" s="16">
        <f t="shared" si="175"/>
        <v>76524.34</v>
      </c>
      <c r="AC172" s="16">
        <f t="shared" si="175"/>
        <v>76524.34</v>
      </c>
      <c r="AD172" s="16">
        <f t="shared" si="175"/>
        <v>76524.34</v>
      </c>
      <c r="AE172" s="16">
        <f t="shared" si="175"/>
        <v>76524.34</v>
      </c>
      <c r="AF172" s="16">
        <f t="shared" si="175"/>
        <v>76524.34</v>
      </c>
      <c r="AG172" s="16">
        <f t="shared" si="175"/>
        <v>76524.34</v>
      </c>
      <c r="AH172" s="16">
        <f t="shared" si="175"/>
        <v>76524.34</v>
      </c>
      <c r="AI172" s="16">
        <f t="shared" si="175"/>
        <v>76524.34</v>
      </c>
      <c r="AJ172" s="16">
        <f t="shared" si="167"/>
        <v>76524.34</v>
      </c>
      <c r="AK172" s="16">
        <f t="shared" si="167"/>
        <v>76524.34</v>
      </c>
      <c r="AL172" s="16">
        <f t="shared" si="167"/>
        <v>76524.34</v>
      </c>
      <c r="AM172" s="16">
        <f t="shared" si="167"/>
        <v>76524.34</v>
      </c>
      <c r="AN172" s="16">
        <f t="shared" si="167"/>
        <v>76524.34</v>
      </c>
      <c r="AO172" s="16">
        <f t="shared" si="167"/>
        <v>76524.34</v>
      </c>
      <c r="AP172" s="16">
        <f t="shared" si="167"/>
        <v>76524.34</v>
      </c>
      <c r="AQ172" s="16">
        <f t="shared" si="167"/>
        <v>76524.34</v>
      </c>
      <c r="AR172" s="16">
        <f t="shared" si="167"/>
        <v>76524.34</v>
      </c>
      <c r="AS172" s="16">
        <f t="shared" si="167"/>
        <v>76524.34</v>
      </c>
      <c r="AT172" s="16">
        <f t="shared" si="167"/>
        <v>76524.34</v>
      </c>
      <c r="AU172" s="16">
        <f t="shared" si="167"/>
        <v>76524.34</v>
      </c>
      <c r="AV172" s="16">
        <f t="shared" si="167"/>
        <v>76524.34</v>
      </c>
      <c r="AW172" s="16">
        <f t="shared" si="167"/>
        <v>76524.34</v>
      </c>
      <c r="AX172" s="16">
        <f t="shared" si="167"/>
        <v>76524.34</v>
      </c>
      <c r="AY172" s="16">
        <f t="shared" si="167"/>
        <v>76524.34</v>
      </c>
      <c r="AZ172" s="16">
        <f t="shared" si="167"/>
        <v>76524.34</v>
      </c>
      <c r="BA172" s="16">
        <f t="shared" si="167"/>
        <v>76524.34</v>
      </c>
      <c r="BB172" s="16">
        <f t="shared" si="167"/>
        <v>76524.34</v>
      </c>
      <c r="BC172" s="16">
        <f t="shared" si="167"/>
        <v>76524.34</v>
      </c>
      <c r="BD172" s="16">
        <f t="shared" si="167"/>
        <v>76524.34</v>
      </c>
      <c r="BE172" s="16">
        <f t="shared" si="167"/>
        <v>76524.34</v>
      </c>
      <c r="BF172" s="16">
        <f t="shared" si="167"/>
        <v>76524.34</v>
      </c>
      <c r="BG172" s="16">
        <f t="shared" si="167"/>
        <v>76524.34</v>
      </c>
      <c r="BH172" s="16">
        <f t="shared" si="167"/>
        <v>76524.34</v>
      </c>
      <c r="BI172" s="16">
        <f t="shared" si="167"/>
        <v>76524.34</v>
      </c>
      <c r="BJ172" s="16">
        <f t="shared" si="167"/>
        <v>76524.34</v>
      </c>
      <c r="BK172" s="16">
        <f t="shared" si="167"/>
        <v>76524.34</v>
      </c>
      <c r="BL172" s="16">
        <f t="shared" si="167"/>
        <v>76524.34</v>
      </c>
      <c r="BM172" s="16">
        <f t="shared" si="167"/>
        <v>76524.34</v>
      </c>
      <c r="BN172" s="16">
        <f t="shared" si="167"/>
        <v>76524.34</v>
      </c>
      <c r="BO172" s="16">
        <f t="shared" si="167"/>
        <v>76524.34</v>
      </c>
      <c r="BP172" s="16">
        <f t="shared" si="167"/>
        <v>76524.34</v>
      </c>
      <c r="BQ172" s="16">
        <f t="shared" si="167"/>
        <v>76524.34</v>
      </c>
      <c r="BR172" s="16">
        <f t="shared" si="167"/>
        <v>76524.34</v>
      </c>
      <c r="BS172" s="16">
        <f t="shared" si="167"/>
        <v>76524.34</v>
      </c>
      <c r="BT172" s="16">
        <f t="shared" si="167"/>
        <v>76524.34</v>
      </c>
    </row>
    <row r="173" spans="1:72" x14ac:dyDescent="0.35">
      <c r="A173" s="15" t="str">
        <f t="shared" ref="A173:J173" si="176">A74</f>
        <v>Standard Close</v>
      </c>
      <c r="B173" s="15" t="str">
        <f t="shared" si="176"/>
        <v>A2826939</v>
      </c>
      <c r="C173" s="15" t="str">
        <f t="shared" si="176"/>
        <v>Base Rates</v>
      </c>
      <c r="D173" s="15" t="str">
        <f t="shared" si="176"/>
        <v/>
      </c>
      <c r="E173" s="50">
        <f t="shared" si="176"/>
        <v>34331</v>
      </c>
      <c r="F173" s="15" t="str">
        <f t="shared" si="176"/>
        <v>CRR-15996</v>
      </c>
      <c r="G173" s="15" t="str">
        <f t="shared" si="176"/>
        <v>open</v>
      </c>
      <c r="H173" s="15" t="str">
        <f t="shared" si="176"/>
        <v>Electric Other Production Plant</v>
      </c>
      <c r="I173" s="15" t="str">
        <f t="shared" si="176"/>
        <v>Bayside Station</v>
      </c>
      <c r="J173" s="15" t="str">
        <f t="shared" si="176"/>
        <v>BAYSIDE POWER UNIT 1 CT (ABC)</v>
      </c>
      <c r="K173" s="68">
        <v>33081.230000000003</v>
      </c>
      <c r="L173" s="16">
        <f t="shared" ref="L173:AI173" si="177">K173+L74</f>
        <v>33081.230000000003</v>
      </c>
      <c r="M173" s="16">
        <f t="shared" si="177"/>
        <v>33081.230000000003</v>
      </c>
      <c r="N173" s="16">
        <f t="shared" si="177"/>
        <v>33081.230000000003</v>
      </c>
      <c r="O173" s="16">
        <f t="shared" si="177"/>
        <v>33081.230000000003</v>
      </c>
      <c r="P173" s="16">
        <f t="shared" si="177"/>
        <v>33081.230000000003</v>
      </c>
      <c r="Q173" s="16">
        <f t="shared" si="177"/>
        <v>33081.230000000003</v>
      </c>
      <c r="R173" s="16">
        <f t="shared" si="177"/>
        <v>33081.230000000003</v>
      </c>
      <c r="S173" s="16">
        <f t="shared" si="177"/>
        <v>33081.230000000003</v>
      </c>
      <c r="T173" s="16">
        <f t="shared" si="177"/>
        <v>33081.230000000003</v>
      </c>
      <c r="U173" s="16">
        <f t="shared" si="177"/>
        <v>33081.230000000003</v>
      </c>
      <c r="V173" s="16">
        <f t="shared" si="177"/>
        <v>33081.230000000003</v>
      </c>
      <c r="W173" s="16">
        <f t="shared" si="177"/>
        <v>33081.230000000003</v>
      </c>
      <c r="X173" s="16">
        <f t="shared" si="177"/>
        <v>33081.230000000003</v>
      </c>
      <c r="Y173" s="16">
        <f t="shared" si="177"/>
        <v>33081.230000000003</v>
      </c>
      <c r="Z173" s="16">
        <f t="shared" si="177"/>
        <v>33081.230000000003</v>
      </c>
      <c r="AA173" s="16">
        <f t="shared" si="177"/>
        <v>33081.230000000003</v>
      </c>
      <c r="AB173" s="16">
        <f t="shared" si="177"/>
        <v>33081.230000000003</v>
      </c>
      <c r="AC173" s="16">
        <f t="shared" si="177"/>
        <v>33081.230000000003</v>
      </c>
      <c r="AD173" s="16">
        <f t="shared" si="177"/>
        <v>33081.230000000003</v>
      </c>
      <c r="AE173" s="16">
        <f t="shared" si="177"/>
        <v>33081.230000000003</v>
      </c>
      <c r="AF173" s="16">
        <f t="shared" si="177"/>
        <v>33081.230000000003</v>
      </c>
      <c r="AG173" s="16">
        <f t="shared" si="177"/>
        <v>33081.230000000003</v>
      </c>
      <c r="AH173" s="16">
        <f t="shared" si="177"/>
        <v>33081.230000000003</v>
      </c>
      <c r="AI173" s="16">
        <f t="shared" si="177"/>
        <v>33081.230000000003</v>
      </c>
      <c r="AJ173" s="16">
        <f t="shared" si="167"/>
        <v>33081.230000000003</v>
      </c>
      <c r="AK173" s="16">
        <f t="shared" si="167"/>
        <v>33081.230000000003</v>
      </c>
      <c r="AL173" s="16">
        <f t="shared" si="167"/>
        <v>33081.230000000003</v>
      </c>
      <c r="AM173" s="16">
        <f t="shared" si="167"/>
        <v>33081.230000000003</v>
      </c>
      <c r="AN173" s="16">
        <f t="shared" si="167"/>
        <v>33081.230000000003</v>
      </c>
      <c r="AO173" s="16">
        <f t="shared" si="167"/>
        <v>33081.230000000003</v>
      </c>
      <c r="AP173" s="16">
        <f t="shared" si="167"/>
        <v>33081.230000000003</v>
      </c>
      <c r="AQ173" s="16">
        <f t="shared" si="167"/>
        <v>33081.230000000003</v>
      </c>
      <c r="AR173" s="16">
        <f t="shared" si="167"/>
        <v>33081.230000000003</v>
      </c>
      <c r="AS173" s="16">
        <f t="shared" si="167"/>
        <v>33081.230000000003</v>
      </c>
      <c r="AT173" s="16">
        <f t="shared" si="167"/>
        <v>33081.230000000003</v>
      </c>
      <c r="AU173" s="16">
        <f t="shared" si="167"/>
        <v>33081.230000000003</v>
      </c>
      <c r="AV173" s="16">
        <f t="shared" si="167"/>
        <v>33081.230000000003</v>
      </c>
      <c r="AW173" s="16">
        <f t="shared" si="167"/>
        <v>33081.230000000003</v>
      </c>
      <c r="AX173" s="16">
        <f t="shared" si="167"/>
        <v>33081.230000000003</v>
      </c>
      <c r="AY173" s="16">
        <f t="shared" si="167"/>
        <v>33081.230000000003</v>
      </c>
      <c r="AZ173" s="16">
        <f t="shared" si="167"/>
        <v>33081.230000000003</v>
      </c>
      <c r="BA173" s="16">
        <f t="shared" si="167"/>
        <v>33081.230000000003</v>
      </c>
      <c r="BB173" s="16">
        <f t="shared" si="167"/>
        <v>33081.230000000003</v>
      </c>
      <c r="BC173" s="16">
        <f t="shared" si="167"/>
        <v>33081.230000000003</v>
      </c>
      <c r="BD173" s="16">
        <f t="shared" si="167"/>
        <v>33081.230000000003</v>
      </c>
      <c r="BE173" s="16">
        <f t="shared" si="167"/>
        <v>33081.230000000003</v>
      </c>
      <c r="BF173" s="16">
        <f t="shared" si="167"/>
        <v>33081.230000000003</v>
      </c>
      <c r="BG173" s="16">
        <f t="shared" si="167"/>
        <v>33081.230000000003</v>
      </c>
      <c r="BH173" s="16">
        <f t="shared" si="167"/>
        <v>33081.230000000003</v>
      </c>
      <c r="BI173" s="16">
        <f t="shared" si="167"/>
        <v>33081.230000000003</v>
      </c>
      <c r="BJ173" s="16">
        <f t="shared" si="167"/>
        <v>33081.230000000003</v>
      </c>
      <c r="BK173" s="16">
        <f t="shared" si="167"/>
        <v>33081.230000000003</v>
      </c>
      <c r="BL173" s="16">
        <f t="shared" si="167"/>
        <v>33081.230000000003</v>
      </c>
      <c r="BM173" s="16">
        <f t="shared" si="167"/>
        <v>33081.230000000003</v>
      </c>
      <c r="BN173" s="16">
        <f t="shared" si="167"/>
        <v>33081.230000000003</v>
      </c>
      <c r="BO173" s="16">
        <f t="shared" si="167"/>
        <v>33081.230000000003</v>
      </c>
      <c r="BP173" s="16">
        <f t="shared" si="167"/>
        <v>33081.230000000003</v>
      </c>
      <c r="BQ173" s="16">
        <f t="shared" si="167"/>
        <v>33081.230000000003</v>
      </c>
      <c r="BR173" s="16">
        <f t="shared" si="167"/>
        <v>33081.230000000003</v>
      </c>
      <c r="BS173" s="16">
        <f t="shared" si="167"/>
        <v>33081.230000000003</v>
      </c>
      <c r="BT173" s="16">
        <f t="shared" si="167"/>
        <v>33081.230000000003</v>
      </c>
    </row>
    <row r="174" spans="1:72" x14ac:dyDescent="0.35">
      <c r="A174" s="15" t="str">
        <f t="shared" ref="A174:J174" si="178">A75</f>
        <v>Standard Close</v>
      </c>
      <c r="B174" s="15" t="str">
        <f t="shared" si="178"/>
        <v>A2826939</v>
      </c>
      <c r="C174" s="15" t="str">
        <f t="shared" si="178"/>
        <v>Base Rates</v>
      </c>
      <c r="D174" s="15" t="str">
        <f t="shared" si="178"/>
        <v/>
      </c>
      <c r="E174" s="50">
        <f t="shared" si="178"/>
        <v>34331</v>
      </c>
      <c r="F174" s="15" t="str">
        <f t="shared" si="178"/>
        <v>CRR-15996</v>
      </c>
      <c r="G174" s="15" t="str">
        <f t="shared" si="178"/>
        <v>open</v>
      </c>
      <c r="H174" s="15" t="str">
        <f t="shared" si="178"/>
        <v>Electric Other Production Plant</v>
      </c>
      <c r="I174" s="15" t="str">
        <f t="shared" si="178"/>
        <v>Bayside Station</v>
      </c>
      <c r="J174" s="15" t="str">
        <f t="shared" si="178"/>
        <v>BAYSIDE POWER UNIT 1 CT (ABC)</v>
      </c>
      <c r="K174" s="68">
        <v>85561.97</v>
      </c>
      <c r="L174" s="16">
        <f t="shared" ref="L174:AI174" si="179">K174+L75</f>
        <v>85561.97</v>
      </c>
      <c r="M174" s="16">
        <f t="shared" si="179"/>
        <v>85561.97</v>
      </c>
      <c r="N174" s="16">
        <f t="shared" si="179"/>
        <v>85561.97</v>
      </c>
      <c r="O174" s="16">
        <f t="shared" si="179"/>
        <v>85561.97</v>
      </c>
      <c r="P174" s="16">
        <f t="shared" si="179"/>
        <v>85561.97</v>
      </c>
      <c r="Q174" s="16">
        <f t="shared" si="179"/>
        <v>85561.97</v>
      </c>
      <c r="R174" s="16">
        <f t="shared" si="179"/>
        <v>85561.97</v>
      </c>
      <c r="S174" s="16">
        <f t="shared" si="179"/>
        <v>85561.97</v>
      </c>
      <c r="T174" s="16">
        <f t="shared" si="179"/>
        <v>85561.97</v>
      </c>
      <c r="U174" s="16">
        <f t="shared" si="179"/>
        <v>85561.97</v>
      </c>
      <c r="V174" s="16">
        <f t="shared" si="179"/>
        <v>85561.97</v>
      </c>
      <c r="W174" s="16">
        <f t="shared" si="179"/>
        <v>85561.97</v>
      </c>
      <c r="X174" s="16">
        <f t="shared" si="179"/>
        <v>85561.97</v>
      </c>
      <c r="Y174" s="16">
        <f t="shared" si="179"/>
        <v>85561.97</v>
      </c>
      <c r="Z174" s="16">
        <f t="shared" si="179"/>
        <v>85561.97</v>
      </c>
      <c r="AA174" s="16">
        <f t="shared" si="179"/>
        <v>85561.97</v>
      </c>
      <c r="AB174" s="16">
        <f t="shared" si="179"/>
        <v>85561.97</v>
      </c>
      <c r="AC174" s="16">
        <f t="shared" si="179"/>
        <v>85561.97</v>
      </c>
      <c r="AD174" s="16">
        <f t="shared" si="179"/>
        <v>85561.97</v>
      </c>
      <c r="AE174" s="16">
        <f t="shared" si="179"/>
        <v>85561.97</v>
      </c>
      <c r="AF174" s="16">
        <f t="shared" si="179"/>
        <v>85561.97</v>
      </c>
      <c r="AG174" s="16">
        <f t="shared" si="179"/>
        <v>85561.97</v>
      </c>
      <c r="AH174" s="16">
        <f t="shared" si="179"/>
        <v>85561.97</v>
      </c>
      <c r="AI174" s="16">
        <f t="shared" si="179"/>
        <v>85561.97</v>
      </c>
      <c r="AJ174" s="16">
        <f t="shared" si="167"/>
        <v>85561.97</v>
      </c>
      <c r="AK174" s="16">
        <f t="shared" si="167"/>
        <v>85561.97</v>
      </c>
      <c r="AL174" s="16">
        <f t="shared" si="167"/>
        <v>85561.97</v>
      </c>
      <c r="AM174" s="16">
        <f t="shared" si="167"/>
        <v>85561.97</v>
      </c>
      <c r="AN174" s="16">
        <f t="shared" si="167"/>
        <v>85561.97</v>
      </c>
      <c r="AO174" s="16">
        <f t="shared" si="167"/>
        <v>85561.97</v>
      </c>
      <c r="AP174" s="16">
        <f t="shared" si="167"/>
        <v>85561.97</v>
      </c>
      <c r="AQ174" s="16">
        <f t="shared" si="167"/>
        <v>85561.97</v>
      </c>
      <c r="AR174" s="16">
        <f t="shared" si="167"/>
        <v>85561.97</v>
      </c>
      <c r="AS174" s="16">
        <f t="shared" si="167"/>
        <v>85561.97</v>
      </c>
      <c r="AT174" s="16">
        <f t="shared" si="167"/>
        <v>85561.97</v>
      </c>
      <c r="AU174" s="16">
        <f t="shared" si="167"/>
        <v>85561.97</v>
      </c>
      <c r="AV174" s="16">
        <f t="shared" si="167"/>
        <v>85561.97</v>
      </c>
      <c r="AW174" s="16">
        <f t="shared" si="167"/>
        <v>85561.97</v>
      </c>
      <c r="AX174" s="16">
        <f t="shared" si="167"/>
        <v>85561.97</v>
      </c>
      <c r="AY174" s="16">
        <f t="shared" si="167"/>
        <v>85561.97</v>
      </c>
      <c r="AZ174" s="16">
        <f t="shared" si="167"/>
        <v>85561.97</v>
      </c>
      <c r="BA174" s="16">
        <f t="shared" si="167"/>
        <v>85561.97</v>
      </c>
      <c r="BB174" s="16">
        <f t="shared" si="167"/>
        <v>85561.97</v>
      </c>
      <c r="BC174" s="16">
        <f t="shared" si="167"/>
        <v>85561.97</v>
      </c>
      <c r="BD174" s="16">
        <f t="shared" si="167"/>
        <v>85561.97</v>
      </c>
      <c r="BE174" s="16">
        <f t="shared" si="167"/>
        <v>85561.97</v>
      </c>
      <c r="BF174" s="16">
        <f t="shared" si="167"/>
        <v>85561.97</v>
      </c>
      <c r="BG174" s="16">
        <f t="shared" si="167"/>
        <v>85561.97</v>
      </c>
      <c r="BH174" s="16">
        <f t="shared" si="167"/>
        <v>85561.97</v>
      </c>
      <c r="BI174" s="16">
        <f t="shared" si="167"/>
        <v>85561.97</v>
      </c>
      <c r="BJ174" s="16">
        <f t="shared" si="167"/>
        <v>85561.97</v>
      </c>
      <c r="BK174" s="16">
        <f t="shared" si="167"/>
        <v>85561.97</v>
      </c>
      <c r="BL174" s="16">
        <f t="shared" si="167"/>
        <v>85561.97</v>
      </c>
      <c r="BM174" s="16">
        <f t="shared" si="167"/>
        <v>85561.97</v>
      </c>
      <c r="BN174" s="16">
        <f t="shared" si="167"/>
        <v>85561.97</v>
      </c>
      <c r="BO174" s="16">
        <f t="shared" si="167"/>
        <v>85561.97</v>
      </c>
      <c r="BP174" s="16">
        <f t="shared" si="167"/>
        <v>85561.97</v>
      </c>
      <c r="BQ174" s="16">
        <f t="shared" ref="BQ174:BQ207" si="180">BP174+BQ75</f>
        <v>85561.97</v>
      </c>
      <c r="BR174" s="16">
        <f t="shared" ref="BR174:BR207" si="181">BQ174+BR75</f>
        <v>85561.97</v>
      </c>
      <c r="BS174" s="16">
        <f t="shared" ref="BS174:BS207" si="182">BR174+BS75</f>
        <v>85561.97</v>
      </c>
      <c r="BT174" s="16">
        <f t="shared" ref="BT174:BT207" si="183">BS174+BT75</f>
        <v>85561.97</v>
      </c>
    </row>
    <row r="175" spans="1:72" x14ac:dyDescent="0.35">
      <c r="A175" s="15" t="str">
        <f t="shared" ref="A175:J175" si="184">A76</f>
        <v>Standard Close</v>
      </c>
      <c r="B175" s="15" t="str">
        <f t="shared" si="184"/>
        <v>A2826955</v>
      </c>
      <c r="C175" s="15" t="str">
        <f t="shared" si="184"/>
        <v>Base Rates</v>
      </c>
      <c r="D175" s="15" t="str">
        <f t="shared" si="184"/>
        <v/>
      </c>
      <c r="E175" s="50">
        <f t="shared" si="184"/>
        <v>34331</v>
      </c>
      <c r="F175" s="15" t="str">
        <f t="shared" si="184"/>
        <v>CRR-15996</v>
      </c>
      <c r="G175" s="15" t="str">
        <f t="shared" si="184"/>
        <v>open</v>
      </c>
      <c r="H175" s="15" t="str">
        <f t="shared" si="184"/>
        <v>Electric Other Production Plant</v>
      </c>
      <c r="I175" s="15" t="str">
        <f t="shared" si="184"/>
        <v>Bayside Station</v>
      </c>
      <c r="J175" s="15" t="str">
        <f t="shared" si="184"/>
        <v>BAYSIDE POWER UNIT 1 CT (ABC)</v>
      </c>
      <c r="K175" s="68">
        <v>33081.230000000003</v>
      </c>
      <c r="L175" s="16">
        <f t="shared" ref="L175:AI175" si="185">K175+L76</f>
        <v>33081.230000000003</v>
      </c>
      <c r="M175" s="16">
        <f t="shared" si="185"/>
        <v>33081.230000000003</v>
      </c>
      <c r="N175" s="16">
        <f t="shared" si="185"/>
        <v>33081.230000000003</v>
      </c>
      <c r="O175" s="16">
        <f t="shared" si="185"/>
        <v>33081.230000000003</v>
      </c>
      <c r="P175" s="16">
        <f t="shared" si="185"/>
        <v>33081.230000000003</v>
      </c>
      <c r="Q175" s="16">
        <f t="shared" si="185"/>
        <v>33081.230000000003</v>
      </c>
      <c r="R175" s="16">
        <f t="shared" si="185"/>
        <v>33081.230000000003</v>
      </c>
      <c r="S175" s="16">
        <f t="shared" si="185"/>
        <v>33081.230000000003</v>
      </c>
      <c r="T175" s="16">
        <f t="shared" si="185"/>
        <v>33081.230000000003</v>
      </c>
      <c r="U175" s="16">
        <f t="shared" si="185"/>
        <v>33081.230000000003</v>
      </c>
      <c r="V175" s="16">
        <f t="shared" si="185"/>
        <v>33081.230000000003</v>
      </c>
      <c r="W175" s="16">
        <f t="shared" si="185"/>
        <v>33081.230000000003</v>
      </c>
      <c r="X175" s="16">
        <f t="shared" si="185"/>
        <v>33081.230000000003</v>
      </c>
      <c r="Y175" s="16">
        <f t="shared" si="185"/>
        <v>33081.230000000003</v>
      </c>
      <c r="Z175" s="16">
        <f t="shared" si="185"/>
        <v>33081.230000000003</v>
      </c>
      <c r="AA175" s="16">
        <f t="shared" si="185"/>
        <v>33081.230000000003</v>
      </c>
      <c r="AB175" s="16">
        <f t="shared" si="185"/>
        <v>33081.230000000003</v>
      </c>
      <c r="AC175" s="16">
        <f t="shared" si="185"/>
        <v>33081.230000000003</v>
      </c>
      <c r="AD175" s="16">
        <f t="shared" si="185"/>
        <v>33081.230000000003</v>
      </c>
      <c r="AE175" s="16">
        <f t="shared" si="185"/>
        <v>33081.230000000003</v>
      </c>
      <c r="AF175" s="16">
        <f t="shared" si="185"/>
        <v>33081.230000000003</v>
      </c>
      <c r="AG175" s="16">
        <f t="shared" si="185"/>
        <v>33081.230000000003</v>
      </c>
      <c r="AH175" s="16">
        <f t="shared" si="185"/>
        <v>33081.230000000003</v>
      </c>
      <c r="AI175" s="16">
        <f t="shared" si="185"/>
        <v>33081.230000000003</v>
      </c>
      <c r="AJ175" s="16">
        <f t="shared" ref="AJ175:AJ207" si="186">AI175+AJ76</f>
        <v>33081.230000000003</v>
      </c>
      <c r="AK175" s="16">
        <f t="shared" ref="AK175:AK207" si="187">AJ175+AK76</f>
        <v>33081.230000000003</v>
      </c>
      <c r="AL175" s="16">
        <f t="shared" ref="AL175:AL207" si="188">AK175+AL76</f>
        <v>33081.230000000003</v>
      </c>
      <c r="AM175" s="16">
        <f t="shared" ref="AM175:AM207" si="189">AL175+AM76</f>
        <v>33081.230000000003</v>
      </c>
      <c r="AN175" s="16">
        <f t="shared" ref="AN175:AN207" si="190">AM175+AN76</f>
        <v>33081.230000000003</v>
      </c>
      <c r="AO175" s="16">
        <f t="shared" ref="AO175:AO207" si="191">AN175+AO76</f>
        <v>33081.230000000003</v>
      </c>
      <c r="AP175" s="16">
        <f t="shared" ref="AP175:AP207" si="192">AO175+AP76</f>
        <v>33081.230000000003</v>
      </c>
      <c r="AQ175" s="16">
        <f t="shared" ref="AQ175:AQ207" si="193">AP175+AQ76</f>
        <v>33081.230000000003</v>
      </c>
      <c r="AR175" s="16">
        <f t="shared" ref="AR175:AR207" si="194">AQ175+AR76</f>
        <v>33081.230000000003</v>
      </c>
      <c r="AS175" s="16">
        <f t="shared" ref="AS175:AS207" si="195">AR175+AS76</f>
        <v>33081.230000000003</v>
      </c>
      <c r="AT175" s="16">
        <f t="shared" ref="AT175:AT207" si="196">AS175+AT76</f>
        <v>33081.230000000003</v>
      </c>
      <c r="AU175" s="16">
        <f t="shared" ref="AU175:AU207" si="197">AT175+AU76</f>
        <v>33081.230000000003</v>
      </c>
      <c r="AV175" s="16">
        <f t="shared" ref="AV175:AV207" si="198">AU175+AV76</f>
        <v>33081.230000000003</v>
      </c>
      <c r="AW175" s="16">
        <f t="shared" ref="AW175:AW207" si="199">AV175+AW76</f>
        <v>33081.230000000003</v>
      </c>
      <c r="AX175" s="16">
        <f t="shared" ref="AX175:AX207" si="200">AW175+AX76</f>
        <v>33081.230000000003</v>
      </c>
      <c r="AY175" s="16">
        <f t="shared" ref="AY175:AY207" si="201">AX175+AY76</f>
        <v>33081.230000000003</v>
      </c>
      <c r="AZ175" s="16">
        <f t="shared" ref="AZ175:AZ207" si="202">AY175+AZ76</f>
        <v>33081.230000000003</v>
      </c>
      <c r="BA175" s="16">
        <f t="shared" ref="BA175:BA207" si="203">AZ175+BA76</f>
        <v>33081.230000000003</v>
      </c>
      <c r="BB175" s="16">
        <f t="shared" ref="BB175:BB207" si="204">BA175+BB76</f>
        <v>33081.230000000003</v>
      </c>
      <c r="BC175" s="16">
        <f t="shared" ref="BC175:BC207" si="205">BB175+BC76</f>
        <v>33081.230000000003</v>
      </c>
      <c r="BD175" s="16">
        <f t="shared" ref="BD175:BD207" si="206">BC175+BD76</f>
        <v>33081.230000000003</v>
      </c>
      <c r="BE175" s="16">
        <f t="shared" ref="BE175:BE207" si="207">BD175+BE76</f>
        <v>33081.230000000003</v>
      </c>
      <c r="BF175" s="16">
        <f t="shared" ref="BF175:BF207" si="208">BE175+BF76</f>
        <v>33081.230000000003</v>
      </c>
      <c r="BG175" s="16">
        <f t="shared" ref="BG175:BG207" si="209">BF175+BG76</f>
        <v>33081.230000000003</v>
      </c>
      <c r="BH175" s="16">
        <f t="shared" ref="BH175:BH207" si="210">BG175+BH76</f>
        <v>33081.230000000003</v>
      </c>
      <c r="BI175" s="16">
        <f t="shared" ref="BI175:BI207" si="211">BH175+BI76</f>
        <v>33081.230000000003</v>
      </c>
      <c r="BJ175" s="16">
        <f t="shared" ref="BJ175:BJ207" si="212">BI175+BJ76</f>
        <v>33081.230000000003</v>
      </c>
      <c r="BK175" s="16">
        <f t="shared" ref="BK175:BK207" si="213">BJ175+BK76</f>
        <v>33081.230000000003</v>
      </c>
      <c r="BL175" s="16">
        <f t="shared" ref="BL175:BL207" si="214">BK175+BL76</f>
        <v>33081.230000000003</v>
      </c>
      <c r="BM175" s="16">
        <f t="shared" ref="BM175:BM207" si="215">BL175+BM76</f>
        <v>33081.230000000003</v>
      </c>
      <c r="BN175" s="16">
        <f t="shared" ref="BN175:BN207" si="216">BM175+BN76</f>
        <v>33081.230000000003</v>
      </c>
      <c r="BO175" s="16">
        <f t="shared" ref="BO175:BO207" si="217">BN175+BO76</f>
        <v>33081.230000000003</v>
      </c>
      <c r="BP175" s="16">
        <f t="shared" ref="BP175:BP207" si="218">BO175+BP76</f>
        <v>33081.230000000003</v>
      </c>
      <c r="BQ175" s="16">
        <f t="shared" si="180"/>
        <v>33081.230000000003</v>
      </c>
      <c r="BR175" s="16">
        <f t="shared" si="181"/>
        <v>33081.230000000003</v>
      </c>
      <c r="BS175" s="16">
        <f t="shared" si="182"/>
        <v>33081.230000000003</v>
      </c>
      <c r="BT175" s="16">
        <f t="shared" si="183"/>
        <v>33081.230000000003</v>
      </c>
    </row>
    <row r="176" spans="1:72" x14ac:dyDescent="0.35">
      <c r="A176" s="15" t="str">
        <f t="shared" ref="A176:J176" si="219">A77</f>
        <v>Standard Close</v>
      </c>
      <c r="B176" s="15" t="str">
        <f t="shared" si="219"/>
        <v>A2826955</v>
      </c>
      <c r="C176" s="15" t="str">
        <f t="shared" si="219"/>
        <v>Base Rates</v>
      </c>
      <c r="D176" s="15" t="str">
        <f t="shared" si="219"/>
        <v/>
      </c>
      <c r="E176" s="50">
        <f t="shared" si="219"/>
        <v>34331</v>
      </c>
      <c r="F176" s="15" t="str">
        <f t="shared" si="219"/>
        <v>CRR-15996</v>
      </c>
      <c r="G176" s="15" t="str">
        <f t="shared" si="219"/>
        <v>open</v>
      </c>
      <c r="H176" s="15" t="str">
        <f t="shared" si="219"/>
        <v>Electric Other Production Plant</v>
      </c>
      <c r="I176" s="15" t="str">
        <f t="shared" si="219"/>
        <v>Bayside Station</v>
      </c>
      <c r="J176" s="15" t="str">
        <f t="shared" si="219"/>
        <v>BAYSIDE POWER UNIT 1 CT (ABC)</v>
      </c>
      <c r="K176" s="68">
        <v>200408.83000000002</v>
      </c>
      <c r="L176" s="16">
        <f t="shared" ref="L176:AI176" si="220">K176+L77</f>
        <v>200408.83000000002</v>
      </c>
      <c r="M176" s="16">
        <f t="shared" si="220"/>
        <v>200408.83000000002</v>
      </c>
      <c r="N176" s="16">
        <f t="shared" si="220"/>
        <v>200408.83000000002</v>
      </c>
      <c r="O176" s="16">
        <f t="shared" si="220"/>
        <v>200408.83000000002</v>
      </c>
      <c r="P176" s="16">
        <f t="shared" si="220"/>
        <v>200408.83000000002</v>
      </c>
      <c r="Q176" s="16">
        <f t="shared" si="220"/>
        <v>200408.83000000002</v>
      </c>
      <c r="R176" s="16">
        <f t="shared" si="220"/>
        <v>200408.83000000002</v>
      </c>
      <c r="S176" s="16">
        <f t="shared" si="220"/>
        <v>200408.83000000002</v>
      </c>
      <c r="T176" s="16">
        <f t="shared" si="220"/>
        <v>200408.83000000002</v>
      </c>
      <c r="U176" s="16">
        <f t="shared" si="220"/>
        <v>200408.83000000002</v>
      </c>
      <c r="V176" s="16">
        <f t="shared" si="220"/>
        <v>200408.83000000002</v>
      </c>
      <c r="W176" s="16">
        <f t="shared" si="220"/>
        <v>200408.83000000002</v>
      </c>
      <c r="X176" s="16">
        <f t="shared" si="220"/>
        <v>200408.83000000002</v>
      </c>
      <c r="Y176" s="16">
        <f t="shared" si="220"/>
        <v>200408.83000000002</v>
      </c>
      <c r="Z176" s="16">
        <f t="shared" si="220"/>
        <v>200408.83000000002</v>
      </c>
      <c r="AA176" s="16">
        <f t="shared" si="220"/>
        <v>200408.83000000002</v>
      </c>
      <c r="AB176" s="16">
        <f t="shared" si="220"/>
        <v>200408.83000000002</v>
      </c>
      <c r="AC176" s="16">
        <f t="shared" si="220"/>
        <v>200408.83000000002</v>
      </c>
      <c r="AD176" s="16">
        <f t="shared" si="220"/>
        <v>200408.83000000002</v>
      </c>
      <c r="AE176" s="16">
        <f t="shared" si="220"/>
        <v>200408.83000000002</v>
      </c>
      <c r="AF176" s="16">
        <f t="shared" si="220"/>
        <v>200408.83000000002</v>
      </c>
      <c r="AG176" s="16">
        <f t="shared" si="220"/>
        <v>200408.83000000002</v>
      </c>
      <c r="AH176" s="16">
        <f t="shared" si="220"/>
        <v>200408.83000000002</v>
      </c>
      <c r="AI176" s="16">
        <f t="shared" si="220"/>
        <v>200408.83000000002</v>
      </c>
      <c r="AJ176" s="16">
        <f t="shared" si="186"/>
        <v>200408.83000000002</v>
      </c>
      <c r="AK176" s="16">
        <f t="shared" si="187"/>
        <v>200408.83000000002</v>
      </c>
      <c r="AL176" s="16">
        <f t="shared" si="188"/>
        <v>200408.83000000002</v>
      </c>
      <c r="AM176" s="16">
        <f t="shared" si="189"/>
        <v>200408.83000000002</v>
      </c>
      <c r="AN176" s="16">
        <f t="shared" si="190"/>
        <v>200408.83000000002</v>
      </c>
      <c r="AO176" s="16">
        <f t="shared" si="191"/>
        <v>200408.83000000002</v>
      </c>
      <c r="AP176" s="16">
        <f t="shared" si="192"/>
        <v>200408.83000000002</v>
      </c>
      <c r="AQ176" s="16">
        <f t="shared" si="193"/>
        <v>200408.83000000002</v>
      </c>
      <c r="AR176" s="16">
        <f t="shared" si="194"/>
        <v>200408.83000000002</v>
      </c>
      <c r="AS176" s="16">
        <f t="shared" si="195"/>
        <v>200408.83000000002</v>
      </c>
      <c r="AT176" s="16">
        <f t="shared" si="196"/>
        <v>200408.83000000002</v>
      </c>
      <c r="AU176" s="16">
        <f t="shared" si="197"/>
        <v>200408.83000000002</v>
      </c>
      <c r="AV176" s="16">
        <f t="shared" si="198"/>
        <v>200408.83000000002</v>
      </c>
      <c r="AW176" s="16">
        <f t="shared" si="199"/>
        <v>200408.83000000002</v>
      </c>
      <c r="AX176" s="16">
        <f t="shared" si="200"/>
        <v>200408.83000000002</v>
      </c>
      <c r="AY176" s="16">
        <f t="shared" si="201"/>
        <v>200408.83000000002</v>
      </c>
      <c r="AZ176" s="16">
        <f t="shared" si="202"/>
        <v>200408.83000000002</v>
      </c>
      <c r="BA176" s="16">
        <f t="shared" si="203"/>
        <v>200408.83000000002</v>
      </c>
      <c r="BB176" s="16">
        <f t="shared" si="204"/>
        <v>200408.83000000002</v>
      </c>
      <c r="BC176" s="16">
        <f t="shared" si="205"/>
        <v>200408.83000000002</v>
      </c>
      <c r="BD176" s="16">
        <f t="shared" si="206"/>
        <v>200408.83000000002</v>
      </c>
      <c r="BE176" s="16">
        <f t="shared" si="207"/>
        <v>200408.83000000002</v>
      </c>
      <c r="BF176" s="16">
        <f t="shared" si="208"/>
        <v>200408.83000000002</v>
      </c>
      <c r="BG176" s="16">
        <f t="shared" si="209"/>
        <v>200408.83000000002</v>
      </c>
      <c r="BH176" s="16">
        <f t="shared" si="210"/>
        <v>200408.83000000002</v>
      </c>
      <c r="BI176" s="16">
        <f t="shared" si="211"/>
        <v>200408.83000000002</v>
      </c>
      <c r="BJ176" s="16">
        <f t="shared" si="212"/>
        <v>200408.83000000002</v>
      </c>
      <c r="BK176" s="16">
        <f t="shared" si="213"/>
        <v>200408.83000000002</v>
      </c>
      <c r="BL176" s="16">
        <f t="shared" si="214"/>
        <v>200408.83000000002</v>
      </c>
      <c r="BM176" s="16">
        <f t="shared" si="215"/>
        <v>200408.83000000002</v>
      </c>
      <c r="BN176" s="16">
        <f t="shared" si="216"/>
        <v>200408.83000000002</v>
      </c>
      <c r="BO176" s="16">
        <f t="shared" si="217"/>
        <v>200408.83000000002</v>
      </c>
      <c r="BP176" s="16">
        <f t="shared" si="218"/>
        <v>200408.83000000002</v>
      </c>
      <c r="BQ176" s="16">
        <f t="shared" si="180"/>
        <v>200408.83000000002</v>
      </c>
      <c r="BR176" s="16">
        <f t="shared" si="181"/>
        <v>200408.83000000002</v>
      </c>
      <c r="BS176" s="16">
        <f t="shared" si="182"/>
        <v>200408.83000000002</v>
      </c>
      <c r="BT176" s="16">
        <f t="shared" si="183"/>
        <v>200408.83000000002</v>
      </c>
    </row>
    <row r="177" spans="1:72" x14ac:dyDescent="0.35">
      <c r="A177" s="15" t="str">
        <f t="shared" ref="A177:J177" si="221">A78</f>
        <v>Standard Close</v>
      </c>
      <c r="B177" s="15" t="str">
        <f t="shared" si="221"/>
        <v>A2826957</v>
      </c>
      <c r="C177" s="15" t="str">
        <f t="shared" si="221"/>
        <v>Base Rates</v>
      </c>
      <c r="D177" s="15" t="str">
        <f t="shared" si="221"/>
        <v/>
      </c>
      <c r="E177" s="50">
        <f t="shared" si="221"/>
        <v>34331</v>
      </c>
      <c r="F177" s="15" t="str">
        <f t="shared" si="221"/>
        <v>CRR-15996</v>
      </c>
      <c r="G177" s="15" t="str">
        <f t="shared" si="221"/>
        <v>open</v>
      </c>
      <c r="H177" s="15" t="str">
        <f t="shared" si="221"/>
        <v>Electric Other Production Plant</v>
      </c>
      <c r="I177" s="15" t="str">
        <f t="shared" si="221"/>
        <v>Bayside Station</v>
      </c>
      <c r="J177" s="15" t="str">
        <f t="shared" si="221"/>
        <v>BAYSIDE POWER UNIT 1 CT (ABC)</v>
      </c>
      <c r="K177" s="68">
        <v>28862.010000000002</v>
      </c>
      <c r="L177" s="16">
        <f t="shared" ref="L177:AI177" si="222">K177+L78</f>
        <v>28862.010000000002</v>
      </c>
      <c r="M177" s="16">
        <f t="shared" si="222"/>
        <v>28862.010000000002</v>
      </c>
      <c r="N177" s="16">
        <f t="shared" si="222"/>
        <v>28862.010000000002</v>
      </c>
      <c r="O177" s="16">
        <f t="shared" si="222"/>
        <v>28862.010000000002</v>
      </c>
      <c r="P177" s="16">
        <f t="shared" si="222"/>
        <v>28862.010000000002</v>
      </c>
      <c r="Q177" s="16">
        <f t="shared" si="222"/>
        <v>28862.010000000002</v>
      </c>
      <c r="R177" s="16">
        <f t="shared" si="222"/>
        <v>28862.010000000002</v>
      </c>
      <c r="S177" s="16">
        <f t="shared" si="222"/>
        <v>28862.010000000002</v>
      </c>
      <c r="T177" s="16">
        <f t="shared" si="222"/>
        <v>28862.010000000002</v>
      </c>
      <c r="U177" s="16">
        <f t="shared" si="222"/>
        <v>28862.010000000002</v>
      </c>
      <c r="V177" s="16">
        <f t="shared" si="222"/>
        <v>28862.010000000002</v>
      </c>
      <c r="W177" s="16">
        <f t="shared" si="222"/>
        <v>28862.010000000002</v>
      </c>
      <c r="X177" s="16">
        <f t="shared" si="222"/>
        <v>28862.010000000002</v>
      </c>
      <c r="Y177" s="16">
        <f t="shared" si="222"/>
        <v>28862.010000000002</v>
      </c>
      <c r="Z177" s="16">
        <f t="shared" si="222"/>
        <v>28862.010000000002</v>
      </c>
      <c r="AA177" s="16">
        <f t="shared" si="222"/>
        <v>28862.010000000002</v>
      </c>
      <c r="AB177" s="16">
        <f t="shared" si="222"/>
        <v>28862.010000000002</v>
      </c>
      <c r="AC177" s="16">
        <f t="shared" si="222"/>
        <v>28862.010000000002</v>
      </c>
      <c r="AD177" s="16">
        <f t="shared" si="222"/>
        <v>28862.010000000002</v>
      </c>
      <c r="AE177" s="16">
        <f t="shared" si="222"/>
        <v>28862.010000000002</v>
      </c>
      <c r="AF177" s="16">
        <f t="shared" si="222"/>
        <v>28862.010000000002</v>
      </c>
      <c r="AG177" s="16">
        <f t="shared" si="222"/>
        <v>28862.010000000002</v>
      </c>
      <c r="AH177" s="16">
        <f t="shared" si="222"/>
        <v>28862.010000000002</v>
      </c>
      <c r="AI177" s="16">
        <f t="shared" si="222"/>
        <v>28862.010000000002</v>
      </c>
      <c r="AJ177" s="16">
        <f t="shared" si="186"/>
        <v>28862.010000000002</v>
      </c>
      <c r="AK177" s="16">
        <f t="shared" si="187"/>
        <v>28862.010000000002</v>
      </c>
      <c r="AL177" s="16">
        <f t="shared" si="188"/>
        <v>28862.010000000002</v>
      </c>
      <c r="AM177" s="16">
        <f t="shared" si="189"/>
        <v>28862.010000000002</v>
      </c>
      <c r="AN177" s="16">
        <f t="shared" si="190"/>
        <v>28862.010000000002</v>
      </c>
      <c r="AO177" s="16">
        <f t="shared" si="191"/>
        <v>28862.010000000002</v>
      </c>
      <c r="AP177" s="16">
        <f t="shared" si="192"/>
        <v>28862.010000000002</v>
      </c>
      <c r="AQ177" s="16">
        <f t="shared" si="193"/>
        <v>28862.010000000002</v>
      </c>
      <c r="AR177" s="16">
        <f t="shared" si="194"/>
        <v>28862.010000000002</v>
      </c>
      <c r="AS177" s="16">
        <f t="shared" si="195"/>
        <v>28862.010000000002</v>
      </c>
      <c r="AT177" s="16">
        <f t="shared" si="196"/>
        <v>28862.010000000002</v>
      </c>
      <c r="AU177" s="16">
        <f t="shared" si="197"/>
        <v>28862.010000000002</v>
      </c>
      <c r="AV177" s="16">
        <f t="shared" si="198"/>
        <v>28862.010000000002</v>
      </c>
      <c r="AW177" s="16">
        <f t="shared" si="199"/>
        <v>28862.010000000002</v>
      </c>
      <c r="AX177" s="16">
        <f t="shared" si="200"/>
        <v>28862.010000000002</v>
      </c>
      <c r="AY177" s="16">
        <f t="shared" si="201"/>
        <v>28862.010000000002</v>
      </c>
      <c r="AZ177" s="16">
        <f t="shared" si="202"/>
        <v>28862.010000000002</v>
      </c>
      <c r="BA177" s="16">
        <f t="shared" si="203"/>
        <v>28862.010000000002</v>
      </c>
      <c r="BB177" s="16">
        <f t="shared" si="204"/>
        <v>28862.010000000002</v>
      </c>
      <c r="BC177" s="16">
        <f t="shared" si="205"/>
        <v>28862.010000000002</v>
      </c>
      <c r="BD177" s="16">
        <f t="shared" si="206"/>
        <v>28862.010000000002</v>
      </c>
      <c r="BE177" s="16">
        <f t="shared" si="207"/>
        <v>28862.010000000002</v>
      </c>
      <c r="BF177" s="16">
        <f t="shared" si="208"/>
        <v>28862.010000000002</v>
      </c>
      <c r="BG177" s="16">
        <f t="shared" si="209"/>
        <v>28862.010000000002</v>
      </c>
      <c r="BH177" s="16">
        <f t="shared" si="210"/>
        <v>28862.010000000002</v>
      </c>
      <c r="BI177" s="16">
        <f t="shared" si="211"/>
        <v>28862.010000000002</v>
      </c>
      <c r="BJ177" s="16">
        <f t="shared" si="212"/>
        <v>28862.010000000002</v>
      </c>
      <c r="BK177" s="16">
        <f t="shared" si="213"/>
        <v>28862.010000000002</v>
      </c>
      <c r="BL177" s="16">
        <f t="shared" si="214"/>
        <v>28862.010000000002</v>
      </c>
      <c r="BM177" s="16">
        <f t="shared" si="215"/>
        <v>28862.010000000002</v>
      </c>
      <c r="BN177" s="16">
        <f t="shared" si="216"/>
        <v>28862.010000000002</v>
      </c>
      <c r="BO177" s="16">
        <f t="shared" si="217"/>
        <v>28862.010000000002</v>
      </c>
      <c r="BP177" s="16">
        <f t="shared" si="218"/>
        <v>28862.010000000002</v>
      </c>
      <c r="BQ177" s="16">
        <f t="shared" si="180"/>
        <v>28862.010000000002</v>
      </c>
      <c r="BR177" s="16">
        <f t="shared" si="181"/>
        <v>28862.010000000002</v>
      </c>
      <c r="BS177" s="16">
        <f t="shared" si="182"/>
        <v>28862.010000000002</v>
      </c>
      <c r="BT177" s="16">
        <f t="shared" si="183"/>
        <v>28862.010000000002</v>
      </c>
    </row>
    <row r="178" spans="1:72" x14ac:dyDescent="0.35">
      <c r="A178" s="15" t="str">
        <f t="shared" ref="A178:J178" si="223">A79</f>
        <v>Standard Close</v>
      </c>
      <c r="B178" s="15" t="str">
        <f t="shared" si="223"/>
        <v>A2826957</v>
      </c>
      <c r="C178" s="15" t="str">
        <f t="shared" si="223"/>
        <v>Base Rates</v>
      </c>
      <c r="D178" s="15" t="str">
        <f t="shared" si="223"/>
        <v/>
      </c>
      <c r="E178" s="50">
        <f t="shared" si="223"/>
        <v>34331</v>
      </c>
      <c r="F178" s="15" t="str">
        <f t="shared" si="223"/>
        <v>CRR-15996</v>
      </c>
      <c r="G178" s="15" t="str">
        <f t="shared" si="223"/>
        <v>open</v>
      </c>
      <c r="H178" s="15" t="str">
        <f t="shared" si="223"/>
        <v>Electric Other Production Plant</v>
      </c>
      <c r="I178" s="15" t="str">
        <f t="shared" si="223"/>
        <v>Bayside Station</v>
      </c>
      <c r="J178" s="15" t="str">
        <f t="shared" si="223"/>
        <v>BAYSIDE POWER UNIT 1 CT (ABC)</v>
      </c>
      <c r="K178" s="68">
        <v>-28862.00999999998</v>
      </c>
      <c r="L178" s="16">
        <f t="shared" ref="L178:AI178" si="224">K178+L79</f>
        <v>-28862.00999999998</v>
      </c>
      <c r="M178" s="16">
        <f t="shared" si="224"/>
        <v>-28862.00999999998</v>
      </c>
      <c r="N178" s="16">
        <f t="shared" si="224"/>
        <v>-28862.00999999998</v>
      </c>
      <c r="O178" s="16">
        <f t="shared" si="224"/>
        <v>-28862.00999999998</v>
      </c>
      <c r="P178" s="16">
        <f t="shared" si="224"/>
        <v>-28862.00999999998</v>
      </c>
      <c r="Q178" s="16">
        <f t="shared" si="224"/>
        <v>-28862.00999999998</v>
      </c>
      <c r="R178" s="16">
        <f t="shared" si="224"/>
        <v>-28862.00999999998</v>
      </c>
      <c r="S178" s="16">
        <f t="shared" si="224"/>
        <v>-28862.00999999998</v>
      </c>
      <c r="T178" s="16">
        <f t="shared" si="224"/>
        <v>-28862.00999999998</v>
      </c>
      <c r="U178" s="16">
        <f t="shared" si="224"/>
        <v>-28862.00999999998</v>
      </c>
      <c r="V178" s="16">
        <f t="shared" si="224"/>
        <v>-28862.00999999998</v>
      </c>
      <c r="W178" s="16">
        <f t="shared" si="224"/>
        <v>-28862.00999999998</v>
      </c>
      <c r="X178" s="16">
        <f t="shared" si="224"/>
        <v>-28862.00999999998</v>
      </c>
      <c r="Y178" s="16">
        <f t="shared" si="224"/>
        <v>-28862.00999999998</v>
      </c>
      <c r="Z178" s="16">
        <f t="shared" si="224"/>
        <v>-28862.00999999998</v>
      </c>
      <c r="AA178" s="16">
        <f t="shared" si="224"/>
        <v>-28862.00999999998</v>
      </c>
      <c r="AB178" s="16">
        <f t="shared" si="224"/>
        <v>-28862.00999999998</v>
      </c>
      <c r="AC178" s="16">
        <f t="shared" si="224"/>
        <v>-28862.00999999998</v>
      </c>
      <c r="AD178" s="16">
        <f t="shared" si="224"/>
        <v>-28862.00999999998</v>
      </c>
      <c r="AE178" s="16">
        <f t="shared" si="224"/>
        <v>-28862.00999999998</v>
      </c>
      <c r="AF178" s="16">
        <f t="shared" si="224"/>
        <v>-28862.00999999998</v>
      </c>
      <c r="AG178" s="16">
        <f t="shared" si="224"/>
        <v>-28862.00999999998</v>
      </c>
      <c r="AH178" s="16">
        <f t="shared" si="224"/>
        <v>-28862.00999999998</v>
      </c>
      <c r="AI178" s="16">
        <f t="shared" si="224"/>
        <v>-28862.00999999998</v>
      </c>
      <c r="AJ178" s="16">
        <f t="shared" si="186"/>
        <v>-28862.00999999998</v>
      </c>
      <c r="AK178" s="16">
        <f t="shared" si="187"/>
        <v>-28862.00999999998</v>
      </c>
      <c r="AL178" s="16">
        <f t="shared" si="188"/>
        <v>-28862.00999999998</v>
      </c>
      <c r="AM178" s="16">
        <f t="shared" si="189"/>
        <v>-28862.00999999998</v>
      </c>
      <c r="AN178" s="16">
        <f t="shared" si="190"/>
        <v>-28862.00999999998</v>
      </c>
      <c r="AO178" s="16">
        <f t="shared" si="191"/>
        <v>-28862.00999999998</v>
      </c>
      <c r="AP178" s="16">
        <f t="shared" si="192"/>
        <v>-28862.00999999998</v>
      </c>
      <c r="AQ178" s="16">
        <f t="shared" si="193"/>
        <v>-28862.00999999998</v>
      </c>
      <c r="AR178" s="16">
        <f t="shared" si="194"/>
        <v>-28862.00999999998</v>
      </c>
      <c r="AS178" s="16">
        <f t="shared" si="195"/>
        <v>-28862.00999999998</v>
      </c>
      <c r="AT178" s="16">
        <f t="shared" si="196"/>
        <v>-28862.00999999998</v>
      </c>
      <c r="AU178" s="16">
        <f t="shared" si="197"/>
        <v>-28862.00999999998</v>
      </c>
      <c r="AV178" s="16">
        <f t="shared" si="198"/>
        <v>-28862.00999999998</v>
      </c>
      <c r="AW178" s="16">
        <f t="shared" si="199"/>
        <v>-28862.00999999998</v>
      </c>
      <c r="AX178" s="16">
        <f t="shared" si="200"/>
        <v>-28862.00999999998</v>
      </c>
      <c r="AY178" s="16">
        <f t="shared" si="201"/>
        <v>-28862.00999999998</v>
      </c>
      <c r="AZ178" s="16">
        <f t="shared" si="202"/>
        <v>-28862.00999999998</v>
      </c>
      <c r="BA178" s="16">
        <f t="shared" si="203"/>
        <v>-28862.00999999998</v>
      </c>
      <c r="BB178" s="16">
        <f t="shared" si="204"/>
        <v>-28862.00999999998</v>
      </c>
      <c r="BC178" s="16">
        <f t="shared" si="205"/>
        <v>-28862.00999999998</v>
      </c>
      <c r="BD178" s="16">
        <f t="shared" si="206"/>
        <v>-28862.00999999998</v>
      </c>
      <c r="BE178" s="16">
        <f t="shared" si="207"/>
        <v>-28862.00999999998</v>
      </c>
      <c r="BF178" s="16">
        <f t="shared" si="208"/>
        <v>-28862.00999999998</v>
      </c>
      <c r="BG178" s="16">
        <f t="shared" si="209"/>
        <v>-28862.00999999998</v>
      </c>
      <c r="BH178" s="16">
        <f t="shared" si="210"/>
        <v>-28862.00999999998</v>
      </c>
      <c r="BI178" s="16">
        <f t="shared" si="211"/>
        <v>-28862.00999999998</v>
      </c>
      <c r="BJ178" s="16">
        <f t="shared" si="212"/>
        <v>-28862.00999999998</v>
      </c>
      <c r="BK178" s="16">
        <f t="shared" si="213"/>
        <v>-28862.00999999998</v>
      </c>
      <c r="BL178" s="16">
        <f t="shared" si="214"/>
        <v>-28862.00999999998</v>
      </c>
      <c r="BM178" s="16">
        <f t="shared" si="215"/>
        <v>-28862.00999999998</v>
      </c>
      <c r="BN178" s="16">
        <f t="shared" si="216"/>
        <v>-28862.00999999998</v>
      </c>
      <c r="BO178" s="16">
        <f t="shared" si="217"/>
        <v>-28862.00999999998</v>
      </c>
      <c r="BP178" s="16">
        <f t="shared" si="218"/>
        <v>-28862.00999999998</v>
      </c>
      <c r="BQ178" s="16">
        <f t="shared" si="180"/>
        <v>-28862.00999999998</v>
      </c>
      <c r="BR178" s="16">
        <f t="shared" si="181"/>
        <v>-28862.00999999998</v>
      </c>
      <c r="BS178" s="16">
        <f t="shared" si="182"/>
        <v>-28862.00999999998</v>
      </c>
      <c r="BT178" s="16">
        <f t="shared" si="183"/>
        <v>-28862.00999999998</v>
      </c>
    </row>
    <row r="179" spans="1:72" x14ac:dyDescent="0.35">
      <c r="A179" s="15" t="str">
        <f t="shared" ref="A179:J179" si="225">A80</f>
        <v>Standard Close</v>
      </c>
      <c r="B179" s="15" t="str">
        <f t="shared" si="225"/>
        <v>A2830079</v>
      </c>
      <c r="C179" s="15" t="str">
        <f t="shared" si="225"/>
        <v>Base Rates</v>
      </c>
      <c r="D179" s="15" t="str">
        <f t="shared" si="225"/>
        <v/>
      </c>
      <c r="E179" s="50">
        <f t="shared" si="225"/>
        <v>34331</v>
      </c>
      <c r="F179" s="15" t="str">
        <f t="shared" si="225"/>
        <v>CRR-15996</v>
      </c>
      <c r="G179" s="15" t="str">
        <f t="shared" si="225"/>
        <v>open</v>
      </c>
      <c r="H179" s="15" t="str">
        <f t="shared" si="225"/>
        <v>Electric Other Production Plant</v>
      </c>
      <c r="I179" s="15" t="str">
        <f t="shared" si="225"/>
        <v>Bayside Station</v>
      </c>
      <c r="J179" s="15" t="str">
        <f t="shared" si="225"/>
        <v>BAYSIDE POWER UNIT 1 CT (ABC)</v>
      </c>
      <c r="K179" s="68">
        <v>805.39</v>
      </c>
      <c r="L179" s="16">
        <f t="shared" ref="L179:AI179" si="226">K179+L80</f>
        <v>805.39</v>
      </c>
      <c r="M179" s="16">
        <f t="shared" si="226"/>
        <v>805.39</v>
      </c>
      <c r="N179" s="16">
        <f t="shared" si="226"/>
        <v>805.39</v>
      </c>
      <c r="O179" s="16">
        <f t="shared" si="226"/>
        <v>805.39</v>
      </c>
      <c r="P179" s="16">
        <f t="shared" si="226"/>
        <v>805.39</v>
      </c>
      <c r="Q179" s="16">
        <f t="shared" si="226"/>
        <v>805.39</v>
      </c>
      <c r="R179" s="16">
        <f t="shared" si="226"/>
        <v>805.39</v>
      </c>
      <c r="S179" s="16">
        <f t="shared" si="226"/>
        <v>805.39</v>
      </c>
      <c r="T179" s="16">
        <f t="shared" si="226"/>
        <v>805.39</v>
      </c>
      <c r="U179" s="16">
        <f t="shared" si="226"/>
        <v>805.39</v>
      </c>
      <c r="V179" s="16">
        <f t="shared" si="226"/>
        <v>805.39</v>
      </c>
      <c r="W179" s="16">
        <f t="shared" si="226"/>
        <v>805.39</v>
      </c>
      <c r="X179" s="16">
        <f t="shared" si="226"/>
        <v>805.39</v>
      </c>
      <c r="Y179" s="16">
        <f t="shared" si="226"/>
        <v>805.39</v>
      </c>
      <c r="Z179" s="16">
        <f t="shared" si="226"/>
        <v>805.39</v>
      </c>
      <c r="AA179" s="16">
        <f t="shared" si="226"/>
        <v>805.39</v>
      </c>
      <c r="AB179" s="16">
        <f t="shared" si="226"/>
        <v>805.39</v>
      </c>
      <c r="AC179" s="16">
        <f t="shared" si="226"/>
        <v>805.39</v>
      </c>
      <c r="AD179" s="16">
        <f t="shared" si="226"/>
        <v>805.39</v>
      </c>
      <c r="AE179" s="16">
        <f t="shared" si="226"/>
        <v>805.39</v>
      </c>
      <c r="AF179" s="16">
        <f t="shared" si="226"/>
        <v>805.39</v>
      </c>
      <c r="AG179" s="16">
        <f t="shared" si="226"/>
        <v>805.39</v>
      </c>
      <c r="AH179" s="16">
        <f t="shared" si="226"/>
        <v>805.39</v>
      </c>
      <c r="AI179" s="16">
        <f t="shared" si="226"/>
        <v>805.39</v>
      </c>
      <c r="AJ179" s="16">
        <f t="shared" si="186"/>
        <v>805.39</v>
      </c>
      <c r="AK179" s="16">
        <f t="shared" si="187"/>
        <v>805.39</v>
      </c>
      <c r="AL179" s="16">
        <f t="shared" si="188"/>
        <v>805.39</v>
      </c>
      <c r="AM179" s="16">
        <f t="shared" si="189"/>
        <v>805.39</v>
      </c>
      <c r="AN179" s="16">
        <f t="shared" si="190"/>
        <v>805.39</v>
      </c>
      <c r="AO179" s="16">
        <f t="shared" si="191"/>
        <v>805.39</v>
      </c>
      <c r="AP179" s="16">
        <f t="shared" si="192"/>
        <v>805.39</v>
      </c>
      <c r="AQ179" s="16">
        <f t="shared" si="193"/>
        <v>805.39</v>
      </c>
      <c r="AR179" s="16">
        <f t="shared" si="194"/>
        <v>805.39</v>
      </c>
      <c r="AS179" s="16">
        <f t="shared" si="195"/>
        <v>805.39</v>
      </c>
      <c r="AT179" s="16">
        <f t="shared" si="196"/>
        <v>805.39</v>
      </c>
      <c r="AU179" s="16">
        <f t="shared" si="197"/>
        <v>805.39</v>
      </c>
      <c r="AV179" s="16">
        <f t="shared" si="198"/>
        <v>805.39</v>
      </c>
      <c r="AW179" s="16">
        <f t="shared" si="199"/>
        <v>805.39</v>
      </c>
      <c r="AX179" s="16">
        <f t="shared" si="200"/>
        <v>805.39</v>
      </c>
      <c r="AY179" s="16">
        <f t="shared" si="201"/>
        <v>805.39</v>
      </c>
      <c r="AZ179" s="16">
        <f t="shared" si="202"/>
        <v>805.39</v>
      </c>
      <c r="BA179" s="16">
        <f t="shared" si="203"/>
        <v>805.39</v>
      </c>
      <c r="BB179" s="16">
        <f t="shared" si="204"/>
        <v>805.39</v>
      </c>
      <c r="BC179" s="16">
        <f t="shared" si="205"/>
        <v>805.39</v>
      </c>
      <c r="BD179" s="16">
        <f t="shared" si="206"/>
        <v>805.39</v>
      </c>
      <c r="BE179" s="16">
        <f t="shared" si="207"/>
        <v>805.39</v>
      </c>
      <c r="BF179" s="16">
        <f t="shared" si="208"/>
        <v>805.39</v>
      </c>
      <c r="BG179" s="16">
        <f t="shared" si="209"/>
        <v>805.39</v>
      </c>
      <c r="BH179" s="16">
        <f t="shared" si="210"/>
        <v>805.39</v>
      </c>
      <c r="BI179" s="16">
        <f t="shared" si="211"/>
        <v>805.39</v>
      </c>
      <c r="BJ179" s="16">
        <f t="shared" si="212"/>
        <v>805.39</v>
      </c>
      <c r="BK179" s="16">
        <f t="shared" si="213"/>
        <v>805.39</v>
      </c>
      <c r="BL179" s="16">
        <f t="shared" si="214"/>
        <v>805.39</v>
      </c>
      <c r="BM179" s="16">
        <f t="shared" si="215"/>
        <v>805.39</v>
      </c>
      <c r="BN179" s="16">
        <f t="shared" si="216"/>
        <v>805.39</v>
      </c>
      <c r="BO179" s="16">
        <f t="shared" si="217"/>
        <v>805.39</v>
      </c>
      <c r="BP179" s="16">
        <f t="shared" si="218"/>
        <v>805.39</v>
      </c>
      <c r="BQ179" s="16">
        <f t="shared" si="180"/>
        <v>805.39</v>
      </c>
      <c r="BR179" s="16">
        <f t="shared" si="181"/>
        <v>805.39</v>
      </c>
      <c r="BS179" s="16">
        <f t="shared" si="182"/>
        <v>805.39</v>
      </c>
      <c r="BT179" s="16">
        <f t="shared" si="183"/>
        <v>805.39</v>
      </c>
    </row>
    <row r="180" spans="1:72" x14ac:dyDescent="0.35">
      <c r="A180" s="15" t="str">
        <f t="shared" ref="A180:J180" si="227">A81</f>
        <v>Standard Close</v>
      </c>
      <c r="B180" s="15" t="str">
        <f t="shared" si="227"/>
        <v>A2830103</v>
      </c>
      <c r="C180" s="15" t="str">
        <f t="shared" si="227"/>
        <v>Base Rates</v>
      </c>
      <c r="D180" s="15" t="str">
        <f t="shared" si="227"/>
        <v/>
      </c>
      <c r="E180" s="50">
        <f t="shared" si="227"/>
        <v>34331</v>
      </c>
      <c r="F180" s="15" t="str">
        <f t="shared" si="227"/>
        <v>CRR-15996</v>
      </c>
      <c r="G180" s="15" t="str">
        <f t="shared" si="227"/>
        <v>open</v>
      </c>
      <c r="H180" s="15" t="str">
        <f t="shared" si="227"/>
        <v>Electric Other Production Plant</v>
      </c>
      <c r="I180" s="15" t="str">
        <f t="shared" si="227"/>
        <v>Bayside Station</v>
      </c>
      <c r="J180" s="15" t="str">
        <f t="shared" si="227"/>
        <v>BAYSIDE POWER UNIT 1 CT (ABC)</v>
      </c>
      <c r="K180" s="68">
        <v>12976.83</v>
      </c>
      <c r="L180" s="16">
        <f t="shared" ref="L180:AI180" si="228">K180+L81</f>
        <v>12976.83</v>
      </c>
      <c r="M180" s="16">
        <f t="shared" si="228"/>
        <v>12976.83</v>
      </c>
      <c r="N180" s="16">
        <f t="shared" si="228"/>
        <v>12976.83</v>
      </c>
      <c r="O180" s="16">
        <f t="shared" si="228"/>
        <v>12976.83</v>
      </c>
      <c r="P180" s="16">
        <f t="shared" si="228"/>
        <v>12976.83</v>
      </c>
      <c r="Q180" s="16">
        <f t="shared" si="228"/>
        <v>12976.83</v>
      </c>
      <c r="R180" s="16">
        <f t="shared" si="228"/>
        <v>12976.83</v>
      </c>
      <c r="S180" s="16">
        <f t="shared" si="228"/>
        <v>12976.83</v>
      </c>
      <c r="T180" s="16">
        <f t="shared" si="228"/>
        <v>12976.83</v>
      </c>
      <c r="U180" s="16">
        <f t="shared" si="228"/>
        <v>12976.83</v>
      </c>
      <c r="V180" s="16">
        <f t="shared" si="228"/>
        <v>12976.83</v>
      </c>
      <c r="W180" s="16">
        <f t="shared" si="228"/>
        <v>12976.83</v>
      </c>
      <c r="X180" s="16">
        <f t="shared" si="228"/>
        <v>12976.83</v>
      </c>
      <c r="Y180" s="16">
        <f t="shared" si="228"/>
        <v>12976.83</v>
      </c>
      <c r="Z180" s="16">
        <f t="shared" si="228"/>
        <v>12976.83</v>
      </c>
      <c r="AA180" s="16">
        <f t="shared" si="228"/>
        <v>12976.83</v>
      </c>
      <c r="AB180" s="16">
        <f t="shared" si="228"/>
        <v>12976.83</v>
      </c>
      <c r="AC180" s="16">
        <f t="shared" si="228"/>
        <v>12976.83</v>
      </c>
      <c r="AD180" s="16">
        <f t="shared" si="228"/>
        <v>12976.83</v>
      </c>
      <c r="AE180" s="16">
        <f t="shared" si="228"/>
        <v>12976.83</v>
      </c>
      <c r="AF180" s="16">
        <f t="shared" si="228"/>
        <v>12976.83</v>
      </c>
      <c r="AG180" s="16">
        <f t="shared" si="228"/>
        <v>12976.83</v>
      </c>
      <c r="AH180" s="16">
        <f t="shared" si="228"/>
        <v>12976.83</v>
      </c>
      <c r="AI180" s="16">
        <f t="shared" si="228"/>
        <v>12976.83</v>
      </c>
      <c r="AJ180" s="16">
        <f t="shared" si="186"/>
        <v>12976.83</v>
      </c>
      <c r="AK180" s="16">
        <f t="shared" si="187"/>
        <v>12976.83</v>
      </c>
      <c r="AL180" s="16">
        <f t="shared" si="188"/>
        <v>12976.83</v>
      </c>
      <c r="AM180" s="16">
        <f t="shared" si="189"/>
        <v>12976.83</v>
      </c>
      <c r="AN180" s="16">
        <f t="shared" si="190"/>
        <v>12976.83</v>
      </c>
      <c r="AO180" s="16">
        <f t="shared" si="191"/>
        <v>12976.83</v>
      </c>
      <c r="AP180" s="16">
        <f t="shared" si="192"/>
        <v>12976.83</v>
      </c>
      <c r="AQ180" s="16">
        <f t="shared" si="193"/>
        <v>12976.83</v>
      </c>
      <c r="AR180" s="16">
        <f t="shared" si="194"/>
        <v>12976.83</v>
      </c>
      <c r="AS180" s="16">
        <f t="shared" si="195"/>
        <v>12976.83</v>
      </c>
      <c r="AT180" s="16">
        <f t="shared" si="196"/>
        <v>12976.83</v>
      </c>
      <c r="AU180" s="16">
        <f t="shared" si="197"/>
        <v>12976.83</v>
      </c>
      <c r="AV180" s="16">
        <f t="shared" si="198"/>
        <v>12976.83</v>
      </c>
      <c r="AW180" s="16">
        <f t="shared" si="199"/>
        <v>12976.83</v>
      </c>
      <c r="AX180" s="16">
        <f t="shared" si="200"/>
        <v>12976.83</v>
      </c>
      <c r="AY180" s="16">
        <f t="shared" si="201"/>
        <v>12976.83</v>
      </c>
      <c r="AZ180" s="16">
        <f t="shared" si="202"/>
        <v>12976.83</v>
      </c>
      <c r="BA180" s="16">
        <f t="shared" si="203"/>
        <v>12976.83</v>
      </c>
      <c r="BB180" s="16">
        <f t="shared" si="204"/>
        <v>12976.83</v>
      </c>
      <c r="BC180" s="16">
        <f t="shared" si="205"/>
        <v>12976.83</v>
      </c>
      <c r="BD180" s="16">
        <f t="shared" si="206"/>
        <v>12976.83</v>
      </c>
      <c r="BE180" s="16">
        <f t="shared" si="207"/>
        <v>12976.83</v>
      </c>
      <c r="BF180" s="16">
        <f t="shared" si="208"/>
        <v>12976.83</v>
      </c>
      <c r="BG180" s="16">
        <f t="shared" si="209"/>
        <v>12976.83</v>
      </c>
      <c r="BH180" s="16">
        <f t="shared" si="210"/>
        <v>12976.83</v>
      </c>
      <c r="BI180" s="16">
        <f t="shared" si="211"/>
        <v>12976.83</v>
      </c>
      <c r="BJ180" s="16">
        <f t="shared" si="212"/>
        <v>12976.83</v>
      </c>
      <c r="BK180" s="16">
        <f t="shared" si="213"/>
        <v>12976.83</v>
      </c>
      <c r="BL180" s="16">
        <f t="shared" si="214"/>
        <v>12976.83</v>
      </c>
      <c r="BM180" s="16">
        <f t="shared" si="215"/>
        <v>12976.83</v>
      </c>
      <c r="BN180" s="16">
        <f t="shared" si="216"/>
        <v>12976.83</v>
      </c>
      <c r="BO180" s="16">
        <f t="shared" si="217"/>
        <v>12976.83</v>
      </c>
      <c r="BP180" s="16">
        <f t="shared" si="218"/>
        <v>12976.83</v>
      </c>
      <c r="BQ180" s="16">
        <f t="shared" si="180"/>
        <v>12976.83</v>
      </c>
      <c r="BR180" s="16">
        <f t="shared" si="181"/>
        <v>12976.83</v>
      </c>
      <c r="BS180" s="16">
        <f t="shared" si="182"/>
        <v>12976.83</v>
      </c>
      <c r="BT180" s="16">
        <f t="shared" si="183"/>
        <v>12976.83</v>
      </c>
    </row>
    <row r="181" spans="1:72" x14ac:dyDescent="0.35">
      <c r="A181" s="15" t="str">
        <f t="shared" ref="A181:J181" si="229">A82</f>
        <v>Standard Close</v>
      </c>
      <c r="B181" s="15" t="str">
        <f t="shared" si="229"/>
        <v>A2830178</v>
      </c>
      <c r="C181" s="15" t="str">
        <f t="shared" si="229"/>
        <v>Base Rates</v>
      </c>
      <c r="D181" s="15" t="str">
        <f t="shared" si="229"/>
        <v/>
      </c>
      <c r="E181" s="50">
        <f t="shared" si="229"/>
        <v>34331</v>
      </c>
      <c r="F181" s="15" t="str">
        <f t="shared" si="229"/>
        <v>CRR-15996</v>
      </c>
      <c r="G181" s="15" t="str">
        <f t="shared" si="229"/>
        <v>open</v>
      </c>
      <c r="H181" s="15" t="str">
        <f t="shared" si="229"/>
        <v>Electric Other Production Plant</v>
      </c>
      <c r="I181" s="15" t="str">
        <f t="shared" si="229"/>
        <v>Bayside Station</v>
      </c>
      <c r="J181" s="15" t="str">
        <f t="shared" si="229"/>
        <v>BAYSIDE POWER UNIT 1 CT (ABC)</v>
      </c>
      <c r="K181" s="68">
        <v>12976.82</v>
      </c>
      <c r="L181" s="16">
        <f t="shared" ref="L181:AI181" si="230">K181+L82</f>
        <v>12976.82</v>
      </c>
      <c r="M181" s="16">
        <f t="shared" si="230"/>
        <v>12976.82</v>
      </c>
      <c r="N181" s="16">
        <f t="shared" si="230"/>
        <v>12976.82</v>
      </c>
      <c r="O181" s="16">
        <f t="shared" si="230"/>
        <v>12976.82</v>
      </c>
      <c r="P181" s="16">
        <f t="shared" si="230"/>
        <v>12976.82</v>
      </c>
      <c r="Q181" s="16">
        <f t="shared" si="230"/>
        <v>12976.82</v>
      </c>
      <c r="R181" s="16">
        <f t="shared" si="230"/>
        <v>12976.82</v>
      </c>
      <c r="S181" s="16">
        <f t="shared" si="230"/>
        <v>12976.82</v>
      </c>
      <c r="T181" s="16">
        <f t="shared" si="230"/>
        <v>12976.82</v>
      </c>
      <c r="U181" s="16">
        <f t="shared" si="230"/>
        <v>12976.82</v>
      </c>
      <c r="V181" s="16">
        <f t="shared" si="230"/>
        <v>12976.82</v>
      </c>
      <c r="W181" s="16">
        <f t="shared" si="230"/>
        <v>12976.82</v>
      </c>
      <c r="X181" s="16">
        <f t="shared" si="230"/>
        <v>12976.82</v>
      </c>
      <c r="Y181" s="16">
        <f t="shared" si="230"/>
        <v>12976.82</v>
      </c>
      <c r="Z181" s="16">
        <f t="shared" si="230"/>
        <v>12976.82</v>
      </c>
      <c r="AA181" s="16">
        <f t="shared" si="230"/>
        <v>12976.82</v>
      </c>
      <c r="AB181" s="16">
        <f t="shared" si="230"/>
        <v>12976.82</v>
      </c>
      <c r="AC181" s="16">
        <f t="shared" si="230"/>
        <v>12976.82</v>
      </c>
      <c r="AD181" s="16">
        <f t="shared" si="230"/>
        <v>12976.82</v>
      </c>
      <c r="AE181" s="16">
        <f t="shared" si="230"/>
        <v>12976.82</v>
      </c>
      <c r="AF181" s="16">
        <f t="shared" si="230"/>
        <v>12976.82</v>
      </c>
      <c r="AG181" s="16">
        <f t="shared" si="230"/>
        <v>12976.82</v>
      </c>
      <c r="AH181" s="16">
        <f t="shared" si="230"/>
        <v>12976.82</v>
      </c>
      <c r="AI181" s="16">
        <f t="shared" si="230"/>
        <v>12976.82</v>
      </c>
      <c r="AJ181" s="16">
        <f t="shared" si="186"/>
        <v>12976.82</v>
      </c>
      <c r="AK181" s="16">
        <f t="shared" si="187"/>
        <v>12976.82</v>
      </c>
      <c r="AL181" s="16">
        <f t="shared" si="188"/>
        <v>12976.82</v>
      </c>
      <c r="AM181" s="16">
        <f t="shared" si="189"/>
        <v>12976.82</v>
      </c>
      <c r="AN181" s="16">
        <f t="shared" si="190"/>
        <v>12976.82</v>
      </c>
      <c r="AO181" s="16">
        <f t="shared" si="191"/>
        <v>12976.82</v>
      </c>
      <c r="AP181" s="16">
        <f t="shared" si="192"/>
        <v>12976.82</v>
      </c>
      <c r="AQ181" s="16">
        <f t="shared" si="193"/>
        <v>12976.82</v>
      </c>
      <c r="AR181" s="16">
        <f t="shared" si="194"/>
        <v>12976.82</v>
      </c>
      <c r="AS181" s="16">
        <f t="shared" si="195"/>
        <v>12976.82</v>
      </c>
      <c r="AT181" s="16">
        <f t="shared" si="196"/>
        <v>12976.82</v>
      </c>
      <c r="AU181" s="16">
        <f t="shared" si="197"/>
        <v>12976.82</v>
      </c>
      <c r="AV181" s="16">
        <f t="shared" si="198"/>
        <v>12976.82</v>
      </c>
      <c r="AW181" s="16">
        <f t="shared" si="199"/>
        <v>12976.82</v>
      </c>
      <c r="AX181" s="16">
        <f t="shared" si="200"/>
        <v>12976.82</v>
      </c>
      <c r="AY181" s="16">
        <f t="shared" si="201"/>
        <v>12976.82</v>
      </c>
      <c r="AZ181" s="16">
        <f t="shared" si="202"/>
        <v>12976.82</v>
      </c>
      <c r="BA181" s="16">
        <f t="shared" si="203"/>
        <v>12976.82</v>
      </c>
      <c r="BB181" s="16">
        <f t="shared" si="204"/>
        <v>12976.82</v>
      </c>
      <c r="BC181" s="16">
        <f t="shared" si="205"/>
        <v>12976.82</v>
      </c>
      <c r="BD181" s="16">
        <f t="shared" si="206"/>
        <v>12976.82</v>
      </c>
      <c r="BE181" s="16">
        <f t="shared" si="207"/>
        <v>12976.82</v>
      </c>
      <c r="BF181" s="16">
        <f t="shared" si="208"/>
        <v>12976.82</v>
      </c>
      <c r="BG181" s="16">
        <f t="shared" si="209"/>
        <v>12976.82</v>
      </c>
      <c r="BH181" s="16">
        <f t="shared" si="210"/>
        <v>12976.82</v>
      </c>
      <c r="BI181" s="16">
        <f t="shared" si="211"/>
        <v>12976.82</v>
      </c>
      <c r="BJ181" s="16">
        <f t="shared" si="212"/>
        <v>12976.82</v>
      </c>
      <c r="BK181" s="16">
        <f t="shared" si="213"/>
        <v>12976.82</v>
      </c>
      <c r="BL181" s="16">
        <f t="shared" si="214"/>
        <v>12976.82</v>
      </c>
      <c r="BM181" s="16">
        <f t="shared" si="215"/>
        <v>12976.82</v>
      </c>
      <c r="BN181" s="16">
        <f t="shared" si="216"/>
        <v>12976.82</v>
      </c>
      <c r="BO181" s="16">
        <f t="shared" si="217"/>
        <v>12976.82</v>
      </c>
      <c r="BP181" s="16">
        <f t="shared" si="218"/>
        <v>12976.82</v>
      </c>
      <c r="BQ181" s="16">
        <f t="shared" si="180"/>
        <v>12976.82</v>
      </c>
      <c r="BR181" s="16">
        <f t="shared" si="181"/>
        <v>12976.82</v>
      </c>
      <c r="BS181" s="16">
        <f t="shared" si="182"/>
        <v>12976.82</v>
      </c>
      <c r="BT181" s="16">
        <f t="shared" si="183"/>
        <v>12976.82</v>
      </c>
    </row>
    <row r="182" spans="1:72" x14ac:dyDescent="0.35">
      <c r="A182" s="15" t="str">
        <f t="shared" ref="A182:J182" si="231">A83</f>
        <v>Standard Close</v>
      </c>
      <c r="B182" s="15" t="str">
        <f t="shared" si="231"/>
        <v>A2830185</v>
      </c>
      <c r="C182" s="15" t="str">
        <f t="shared" si="231"/>
        <v>Base Rates</v>
      </c>
      <c r="D182" s="15" t="str">
        <f t="shared" si="231"/>
        <v/>
      </c>
      <c r="E182" s="50">
        <f t="shared" si="231"/>
        <v>34331</v>
      </c>
      <c r="F182" s="15" t="str">
        <f t="shared" si="231"/>
        <v>CRR-15996</v>
      </c>
      <c r="G182" s="15" t="str">
        <f t="shared" si="231"/>
        <v>open</v>
      </c>
      <c r="H182" s="15" t="str">
        <f t="shared" si="231"/>
        <v>Electric Other Production Plant</v>
      </c>
      <c r="I182" s="15" t="str">
        <f t="shared" si="231"/>
        <v>Bayside Station</v>
      </c>
      <c r="J182" s="15" t="str">
        <f t="shared" si="231"/>
        <v>BAYSIDE POWER UNIT 1 CT (ABC)</v>
      </c>
      <c r="K182" s="68">
        <v>5335.63</v>
      </c>
      <c r="L182" s="16">
        <f t="shared" ref="L182:AI182" si="232">K182+L83</f>
        <v>5335.63</v>
      </c>
      <c r="M182" s="16">
        <f t="shared" si="232"/>
        <v>5335.63</v>
      </c>
      <c r="N182" s="16">
        <f t="shared" si="232"/>
        <v>5335.63</v>
      </c>
      <c r="O182" s="16">
        <f t="shared" si="232"/>
        <v>5335.63</v>
      </c>
      <c r="P182" s="16">
        <f t="shared" si="232"/>
        <v>5335.63</v>
      </c>
      <c r="Q182" s="16">
        <f t="shared" si="232"/>
        <v>5335.63</v>
      </c>
      <c r="R182" s="16">
        <f t="shared" si="232"/>
        <v>5335.63</v>
      </c>
      <c r="S182" s="16">
        <f t="shared" si="232"/>
        <v>5335.63</v>
      </c>
      <c r="T182" s="16">
        <f t="shared" si="232"/>
        <v>5335.63</v>
      </c>
      <c r="U182" s="16">
        <f t="shared" si="232"/>
        <v>5335.63</v>
      </c>
      <c r="V182" s="16">
        <f t="shared" si="232"/>
        <v>5335.63</v>
      </c>
      <c r="W182" s="16">
        <f t="shared" si="232"/>
        <v>5335.63</v>
      </c>
      <c r="X182" s="16">
        <f t="shared" si="232"/>
        <v>5335.63</v>
      </c>
      <c r="Y182" s="16">
        <f t="shared" si="232"/>
        <v>5335.63</v>
      </c>
      <c r="Z182" s="16">
        <f t="shared" si="232"/>
        <v>5335.63</v>
      </c>
      <c r="AA182" s="16">
        <f t="shared" si="232"/>
        <v>5335.63</v>
      </c>
      <c r="AB182" s="16">
        <f t="shared" si="232"/>
        <v>5335.63</v>
      </c>
      <c r="AC182" s="16">
        <f t="shared" si="232"/>
        <v>5335.63</v>
      </c>
      <c r="AD182" s="16">
        <f t="shared" si="232"/>
        <v>5335.63</v>
      </c>
      <c r="AE182" s="16">
        <f t="shared" si="232"/>
        <v>5335.63</v>
      </c>
      <c r="AF182" s="16">
        <f t="shared" si="232"/>
        <v>5335.63</v>
      </c>
      <c r="AG182" s="16">
        <f t="shared" si="232"/>
        <v>5335.63</v>
      </c>
      <c r="AH182" s="16">
        <f t="shared" si="232"/>
        <v>5335.63</v>
      </c>
      <c r="AI182" s="16">
        <f t="shared" si="232"/>
        <v>5335.63</v>
      </c>
      <c r="AJ182" s="16">
        <f t="shared" si="186"/>
        <v>5335.63</v>
      </c>
      <c r="AK182" s="16">
        <f t="shared" si="187"/>
        <v>5335.63</v>
      </c>
      <c r="AL182" s="16">
        <f t="shared" si="188"/>
        <v>5335.63</v>
      </c>
      <c r="AM182" s="16">
        <f t="shared" si="189"/>
        <v>5335.63</v>
      </c>
      <c r="AN182" s="16">
        <f t="shared" si="190"/>
        <v>5335.63</v>
      </c>
      <c r="AO182" s="16">
        <f t="shared" si="191"/>
        <v>5335.63</v>
      </c>
      <c r="AP182" s="16">
        <f t="shared" si="192"/>
        <v>5335.63</v>
      </c>
      <c r="AQ182" s="16">
        <f t="shared" si="193"/>
        <v>5335.63</v>
      </c>
      <c r="AR182" s="16">
        <f t="shared" si="194"/>
        <v>5335.63</v>
      </c>
      <c r="AS182" s="16">
        <f t="shared" si="195"/>
        <v>5335.63</v>
      </c>
      <c r="AT182" s="16">
        <f t="shared" si="196"/>
        <v>5335.63</v>
      </c>
      <c r="AU182" s="16">
        <f t="shared" si="197"/>
        <v>5335.63</v>
      </c>
      <c r="AV182" s="16">
        <f t="shared" si="198"/>
        <v>5335.63</v>
      </c>
      <c r="AW182" s="16">
        <f t="shared" si="199"/>
        <v>5335.63</v>
      </c>
      <c r="AX182" s="16">
        <f t="shared" si="200"/>
        <v>5335.63</v>
      </c>
      <c r="AY182" s="16">
        <f t="shared" si="201"/>
        <v>5335.63</v>
      </c>
      <c r="AZ182" s="16">
        <f t="shared" si="202"/>
        <v>5335.63</v>
      </c>
      <c r="BA182" s="16">
        <f t="shared" si="203"/>
        <v>5335.63</v>
      </c>
      <c r="BB182" s="16">
        <f t="shared" si="204"/>
        <v>5335.63</v>
      </c>
      <c r="BC182" s="16">
        <f t="shared" si="205"/>
        <v>5335.63</v>
      </c>
      <c r="BD182" s="16">
        <f t="shared" si="206"/>
        <v>5335.63</v>
      </c>
      <c r="BE182" s="16">
        <f t="shared" si="207"/>
        <v>5335.63</v>
      </c>
      <c r="BF182" s="16">
        <f t="shared" si="208"/>
        <v>5335.63</v>
      </c>
      <c r="BG182" s="16">
        <f t="shared" si="209"/>
        <v>5335.63</v>
      </c>
      <c r="BH182" s="16">
        <f t="shared" si="210"/>
        <v>5335.63</v>
      </c>
      <c r="BI182" s="16">
        <f t="shared" si="211"/>
        <v>5335.63</v>
      </c>
      <c r="BJ182" s="16">
        <f t="shared" si="212"/>
        <v>5335.63</v>
      </c>
      <c r="BK182" s="16">
        <f t="shared" si="213"/>
        <v>5335.63</v>
      </c>
      <c r="BL182" s="16">
        <f t="shared" si="214"/>
        <v>5335.63</v>
      </c>
      <c r="BM182" s="16">
        <f t="shared" si="215"/>
        <v>5335.63</v>
      </c>
      <c r="BN182" s="16">
        <f t="shared" si="216"/>
        <v>5335.63</v>
      </c>
      <c r="BO182" s="16">
        <f t="shared" si="217"/>
        <v>5335.63</v>
      </c>
      <c r="BP182" s="16">
        <f t="shared" si="218"/>
        <v>5335.63</v>
      </c>
      <c r="BQ182" s="16">
        <f t="shared" si="180"/>
        <v>5335.63</v>
      </c>
      <c r="BR182" s="16">
        <f t="shared" si="181"/>
        <v>5335.63</v>
      </c>
      <c r="BS182" s="16">
        <f t="shared" si="182"/>
        <v>5335.63</v>
      </c>
      <c r="BT182" s="16">
        <f t="shared" si="183"/>
        <v>5335.63</v>
      </c>
    </row>
    <row r="183" spans="1:72" x14ac:dyDescent="0.35">
      <c r="A183" s="15" t="str">
        <f t="shared" ref="A183:J183" si="233">A84</f>
        <v>Standard Close</v>
      </c>
      <c r="B183" s="15" t="str">
        <f t="shared" si="233"/>
        <v>A2830188</v>
      </c>
      <c r="C183" s="15" t="str">
        <f t="shared" si="233"/>
        <v>Base Rates</v>
      </c>
      <c r="D183" s="15" t="str">
        <f t="shared" si="233"/>
        <v/>
      </c>
      <c r="E183" s="50">
        <f t="shared" si="233"/>
        <v>34331</v>
      </c>
      <c r="F183" s="15" t="str">
        <f t="shared" si="233"/>
        <v>CRR-15996</v>
      </c>
      <c r="G183" s="15" t="str">
        <f t="shared" si="233"/>
        <v>open</v>
      </c>
      <c r="H183" s="15" t="str">
        <f t="shared" si="233"/>
        <v>Electric Other Production Plant</v>
      </c>
      <c r="I183" s="15" t="str">
        <f t="shared" si="233"/>
        <v>Bayside Station</v>
      </c>
      <c r="J183" s="15" t="str">
        <f t="shared" si="233"/>
        <v>BAYSIDE POWER UNIT 1 CT (ABC)</v>
      </c>
      <c r="K183" s="68">
        <v>7447.7900000000009</v>
      </c>
      <c r="L183" s="16">
        <f t="shared" ref="L183:AI183" si="234">K183+L84</f>
        <v>7447.7900000000009</v>
      </c>
      <c r="M183" s="16">
        <f t="shared" si="234"/>
        <v>7447.7900000000009</v>
      </c>
      <c r="N183" s="16">
        <f t="shared" si="234"/>
        <v>7447.7900000000009</v>
      </c>
      <c r="O183" s="16">
        <f t="shared" si="234"/>
        <v>7447.7900000000009</v>
      </c>
      <c r="P183" s="16">
        <f t="shared" si="234"/>
        <v>7447.7900000000009</v>
      </c>
      <c r="Q183" s="16">
        <f t="shared" si="234"/>
        <v>7447.7900000000009</v>
      </c>
      <c r="R183" s="16">
        <f t="shared" si="234"/>
        <v>7447.7900000000009</v>
      </c>
      <c r="S183" s="16">
        <f t="shared" si="234"/>
        <v>7447.7900000000009</v>
      </c>
      <c r="T183" s="16">
        <f t="shared" si="234"/>
        <v>7447.7900000000009</v>
      </c>
      <c r="U183" s="16">
        <f t="shared" si="234"/>
        <v>7447.7900000000009</v>
      </c>
      <c r="V183" s="16">
        <f t="shared" si="234"/>
        <v>7447.7900000000009</v>
      </c>
      <c r="W183" s="16">
        <f t="shared" si="234"/>
        <v>7447.7900000000009</v>
      </c>
      <c r="X183" s="16">
        <f t="shared" si="234"/>
        <v>7447.7900000000009</v>
      </c>
      <c r="Y183" s="16">
        <f t="shared" si="234"/>
        <v>7447.7900000000009</v>
      </c>
      <c r="Z183" s="16">
        <f t="shared" si="234"/>
        <v>7447.7900000000009</v>
      </c>
      <c r="AA183" s="16">
        <f t="shared" si="234"/>
        <v>7447.7900000000009</v>
      </c>
      <c r="AB183" s="16">
        <f t="shared" si="234"/>
        <v>7447.7900000000009</v>
      </c>
      <c r="AC183" s="16">
        <f t="shared" si="234"/>
        <v>7447.7900000000009</v>
      </c>
      <c r="AD183" s="16">
        <f t="shared" si="234"/>
        <v>7447.7900000000009</v>
      </c>
      <c r="AE183" s="16">
        <f t="shared" si="234"/>
        <v>7447.7900000000009</v>
      </c>
      <c r="AF183" s="16">
        <f t="shared" si="234"/>
        <v>7447.7900000000009</v>
      </c>
      <c r="AG183" s="16">
        <f t="shared" si="234"/>
        <v>7447.7900000000009</v>
      </c>
      <c r="AH183" s="16">
        <f t="shared" si="234"/>
        <v>7447.7900000000009</v>
      </c>
      <c r="AI183" s="16">
        <f t="shared" si="234"/>
        <v>7447.7900000000009</v>
      </c>
      <c r="AJ183" s="16">
        <f t="shared" si="186"/>
        <v>7447.7900000000009</v>
      </c>
      <c r="AK183" s="16">
        <f t="shared" si="187"/>
        <v>7447.7900000000009</v>
      </c>
      <c r="AL183" s="16">
        <f t="shared" si="188"/>
        <v>7447.7900000000009</v>
      </c>
      <c r="AM183" s="16">
        <f t="shared" si="189"/>
        <v>7447.7900000000009</v>
      </c>
      <c r="AN183" s="16">
        <f t="shared" si="190"/>
        <v>7447.7900000000009</v>
      </c>
      <c r="AO183" s="16">
        <f t="shared" si="191"/>
        <v>7447.7900000000009</v>
      </c>
      <c r="AP183" s="16">
        <f t="shared" si="192"/>
        <v>7447.7900000000009</v>
      </c>
      <c r="AQ183" s="16">
        <f t="shared" si="193"/>
        <v>7447.7900000000009</v>
      </c>
      <c r="AR183" s="16">
        <f t="shared" si="194"/>
        <v>7447.7900000000009</v>
      </c>
      <c r="AS183" s="16">
        <f t="shared" si="195"/>
        <v>7447.7900000000009</v>
      </c>
      <c r="AT183" s="16">
        <f t="shared" si="196"/>
        <v>7447.7900000000009</v>
      </c>
      <c r="AU183" s="16">
        <f t="shared" si="197"/>
        <v>7447.7900000000009</v>
      </c>
      <c r="AV183" s="16">
        <f t="shared" si="198"/>
        <v>7447.7900000000009</v>
      </c>
      <c r="AW183" s="16">
        <f t="shared" si="199"/>
        <v>7447.7900000000009</v>
      </c>
      <c r="AX183" s="16">
        <f t="shared" si="200"/>
        <v>7447.7900000000009</v>
      </c>
      <c r="AY183" s="16">
        <f t="shared" si="201"/>
        <v>7447.7900000000009</v>
      </c>
      <c r="AZ183" s="16">
        <f t="shared" si="202"/>
        <v>7447.7900000000009</v>
      </c>
      <c r="BA183" s="16">
        <f t="shared" si="203"/>
        <v>7447.7900000000009</v>
      </c>
      <c r="BB183" s="16">
        <f t="shared" si="204"/>
        <v>7447.7900000000009</v>
      </c>
      <c r="BC183" s="16">
        <f t="shared" si="205"/>
        <v>7447.7900000000009</v>
      </c>
      <c r="BD183" s="16">
        <f t="shared" si="206"/>
        <v>7447.7900000000009</v>
      </c>
      <c r="BE183" s="16">
        <f t="shared" si="207"/>
        <v>7447.7900000000009</v>
      </c>
      <c r="BF183" s="16">
        <f t="shared" si="208"/>
        <v>7447.7900000000009</v>
      </c>
      <c r="BG183" s="16">
        <f t="shared" si="209"/>
        <v>7447.7900000000009</v>
      </c>
      <c r="BH183" s="16">
        <f t="shared" si="210"/>
        <v>7447.7900000000009</v>
      </c>
      <c r="BI183" s="16">
        <f t="shared" si="211"/>
        <v>7447.7900000000009</v>
      </c>
      <c r="BJ183" s="16">
        <f t="shared" si="212"/>
        <v>7447.7900000000009</v>
      </c>
      <c r="BK183" s="16">
        <f t="shared" si="213"/>
        <v>7447.7900000000009</v>
      </c>
      <c r="BL183" s="16">
        <f t="shared" si="214"/>
        <v>7447.7900000000009</v>
      </c>
      <c r="BM183" s="16">
        <f t="shared" si="215"/>
        <v>7447.7900000000009</v>
      </c>
      <c r="BN183" s="16">
        <f t="shared" si="216"/>
        <v>7447.7900000000009</v>
      </c>
      <c r="BO183" s="16">
        <f t="shared" si="217"/>
        <v>7447.7900000000009</v>
      </c>
      <c r="BP183" s="16">
        <f t="shared" si="218"/>
        <v>7447.7900000000009</v>
      </c>
      <c r="BQ183" s="16">
        <f t="shared" si="180"/>
        <v>7447.7900000000009</v>
      </c>
      <c r="BR183" s="16">
        <f t="shared" si="181"/>
        <v>7447.7900000000009</v>
      </c>
      <c r="BS183" s="16">
        <f t="shared" si="182"/>
        <v>7447.7900000000009</v>
      </c>
      <c r="BT183" s="16">
        <f t="shared" si="183"/>
        <v>7447.7900000000009</v>
      </c>
    </row>
    <row r="184" spans="1:72" x14ac:dyDescent="0.35">
      <c r="A184" s="15" t="str">
        <f t="shared" ref="A184:J184" si="235">A85</f>
        <v>Standard Close</v>
      </c>
      <c r="B184" s="15" t="str">
        <f t="shared" si="235"/>
        <v>A2830194</v>
      </c>
      <c r="C184" s="15" t="str">
        <f t="shared" si="235"/>
        <v>Base Rates</v>
      </c>
      <c r="D184" s="15" t="str">
        <f t="shared" si="235"/>
        <v/>
      </c>
      <c r="E184" s="50">
        <f t="shared" si="235"/>
        <v>34331</v>
      </c>
      <c r="F184" s="15" t="str">
        <f t="shared" si="235"/>
        <v>CRR-15996</v>
      </c>
      <c r="G184" s="15" t="str">
        <f t="shared" si="235"/>
        <v>open</v>
      </c>
      <c r="H184" s="15" t="str">
        <f t="shared" si="235"/>
        <v>Electric Other Production Plant</v>
      </c>
      <c r="I184" s="15" t="str">
        <f t="shared" si="235"/>
        <v>Bayside Station</v>
      </c>
      <c r="J184" s="15" t="str">
        <f t="shared" si="235"/>
        <v>BAYSIDE POWER UNIT 1 CT (ABC)</v>
      </c>
      <c r="K184" s="68">
        <v>12976.82</v>
      </c>
      <c r="L184" s="16">
        <f t="shared" ref="L184:AI184" si="236">K184+L85</f>
        <v>12976.82</v>
      </c>
      <c r="M184" s="16">
        <f t="shared" si="236"/>
        <v>12976.82</v>
      </c>
      <c r="N184" s="16">
        <f t="shared" si="236"/>
        <v>12976.82</v>
      </c>
      <c r="O184" s="16">
        <f t="shared" si="236"/>
        <v>12976.82</v>
      </c>
      <c r="P184" s="16">
        <f t="shared" si="236"/>
        <v>12976.82</v>
      </c>
      <c r="Q184" s="16">
        <f t="shared" si="236"/>
        <v>12976.82</v>
      </c>
      <c r="R184" s="16">
        <f t="shared" si="236"/>
        <v>12976.82</v>
      </c>
      <c r="S184" s="16">
        <f t="shared" si="236"/>
        <v>12976.82</v>
      </c>
      <c r="T184" s="16">
        <f t="shared" si="236"/>
        <v>12976.82</v>
      </c>
      <c r="U184" s="16">
        <f t="shared" si="236"/>
        <v>12976.82</v>
      </c>
      <c r="V184" s="16">
        <f t="shared" si="236"/>
        <v>12976.82</v>
      </c>
      <c r="W184" s="16">
        <f t="shared" si="236"/>
        <v>12976.82</v>
      </c>
      <c r="X184" s="16">
        <f t="shared" si="236"/>
        <v>12976.82</v>
      </c>
      <c r="Y184" s="16">
        <f t="shared" si="236"/>
        <v>12976.82</v>
      </c>
      <c r="Z184" s="16">
        <f t="shared" si="236"/>
        <v>12976.82</v>
      </c>
      <c r="AA184" s="16">
        <f t="shared" si="236"/>
        <v>12976.82</v>
      </c>
      <c r="AB184" s="16">
        <f t="shared" si="236"/>
        <v>12976.82</v>
      </c>
      <c r="AC184" s="16">
        <f t="shared" si="236"/>
        <v>12976.82</v>
      </c>
      <c r="AD184" s="16">
        <f t="shared" si="236"/>
        <v>12976.82</v>
      </c>
      <c r="AE184" s="16">
        <f t="shared" si="236"/>
        <v>12976.82</v>
      </c>
      <c r="AF184" s="16">
        <f t="shared" si="236"/>
        <v>12976.82</v>
      </c>
      <c r="AG184" s="16">
        <f t="shared" si="236"/>
        <v>12976.82</v>
      </c>
      <c r="AH184" s="16">
        <f t="shared" si="236"/>
        <v>12976.82</v>
      </c>
      <c r="AI184" s="16">
        <f t="shared" si="236"/>
        <v>12976.82</v>
      </c>
      <c r="AJ184" s="16">
        <f t="shared" si="186"/>
        <v>12976.82</v>
      </c>
      <c r="AK184" s="16">
        <f t="shared" si="187"/>
        <v>12976.82</v>
      </c>
      <c r="AL184" s="16">
        <f t="shared" si="188"/>
        <v>12976.82</v>
      </c>
      <c r="AM184" s="16">
        <f t="shared" si="189"/>
        <v>12976.82</v>
      </c>
      <c r="AN184" s="16">
        <f t="shared" si="190"/>
        <v>12976.82</v>
      </c>
      <c r="AO184" s="16">
        <f t="shared" si="191"/>
        <v>12976.82</v>
      </c>
      <c r="AP184" s="16">
        <f t="shared" si="192"/>
        <v>12976.82</v>
      </c>
      <c r="AQ184" s="16">
        <f t="shared" si="193"/>
        <v>12976.82</v>
      </c>
      <c r="AR184" s="16">
        <f t="shared" si="194"/>
        <v>12976.82</v>
      </c>
      <c r="AS184" s="16">
        <f t="shared" si="195"/>
        <v>12976.82</v>
      </c>
      <c r="AT184" s="16">
        <f t="shared" si="196"/>
        <v>12976.82</v>
      </c>
      <c r="AU184" s="16">
        <f t="shared" si="197"/>
        <v>12976.82</v>
      </c>
      <c r="AV184" s="16">
        <f t="shared" si="198"/>
        <v>12976.82</v>
      </c>
      <c r="AW184" s="16">
        <f t="shared" si="199"/>
        <v>12976.82</v>
      </c>
      <c r="AX184" s="16">
        <f t="shared" si="200"/>
        <v>12976.82</v>
      </c>
      <c r="AY184" s="16">
        <f t="shared" si="201"/>
        <v>12976.82</v>
      </c>
      <c r="AZ184" s="16">
        <f t="shared" si="202"/>
        <v>12976.82</v>
      </c>
      <c r="BA184" s="16">
        <f t="shared" si="203"/>
        <v>12976.82</v>
      </c>
      <c r="BB184" s="16">
        <f t="shared" si="204"/>
        <v>12976.82</v>
      </c>
      <c r="BC184" s="16">
        <f t="shared" si="205"/>
        <v>12976.82</v>
      </c>
      <c r="BD184" s="16">
        <f t="shared" si="206"/>
        <v>12976.82</v>
      </c>
      <c r="BE184" s="16">
        <f t="shared" si="207"/>
        <v>12976.82</v>
      </c>
      <c r="BF184" s="16">
        <f t="shared" si="208"/>
        <v>12976.82</v>
      </c>
      <c r="BG184" s="16">
        <f t="shared" si="209"/>
        <v>12976.82</v>
      </c>
      <c r="BH184" s="16">
        <f t="shared" si="210"/>
        <v>12976.82</v>
      </c>
      <c r="BI184" s="16">
        <f t="shared" si="211"/>
        <v>12976.82</v>
      </c>
      <c r="BJ184" s="16">
        <f t="shared" si="212"/>
        <v>12976.82</v>
      </c>
      <c r="BK184" s="16">
        <f t="shared" si="213"/>
        <v>12976.82</v>
      </c>
      <c r="BL184" s="16">
        <f t="shared" si="214"/>
        <v>12976.82</v>
      </c>
      <c r="BM184" s="16">
        <f t="shared" si="215"/>
        <v>12976.82</v>
      </c>
      <c r="BN184" s="16">
        <f t="shared" si="216"/>
        <v>12976.82</v>
      </c>
      <c r="BO184" s="16">
        <f t="shared" si="217"/>
        <v>12976.82</v>
      </c>
      <c r="BP184" s="16">
        <f t="shared" si="218"/>
        <v>12976.82</v>
      </c>
      <c r="BQ184" s="16">
        <f t="shared" si="180"/>
        <v>12976.82</v>
      </c>
      <c r="BR184" s="16">
        <f t="shared" si="181"/>
        <v>12976.82</v>
      </c>
      <c r="BS184" s="16">
        <f t="shared" si="182"/>
        <v>12976.82</v>
      </c>
      <c r="BT184" s="16">
        <f t="shared" si="183"/>
        <v>12976.82</v>
      </c>
    </row>
    <row r="185" spans="1:72" x14ac:dyDescent="0.35">
      <c r="A185" s="15" t="str">
        <f t="shared" ref="A185:J185" si="237">A86</f>
        <v>Standard Close</v>
      </c>
      <c r="B185" s="15" t="str">
        <f t="shared" si="237"/>
        <v>A2832317</v>
      </c>
      <c r="C185" s="15" t="str">
        <f t="shared" si="237"/>
        <v>Base Rates</v>
      </c>
      <c r="D185" s="15" t="str">
        <f t="shared" si="237"/>
        <v/>
      </c>
      <c r="E185" s="50">
        <f t="shared" si="237"/>
        <v>34331</v>
      </c>
      <c r="F185" s="15" t="str">
        <f t="shared" si="237"/>
        <v>CRR-15996</v>
      </c>
      <c r="G185" s="15" t="str">
        <f t="shared" si="237"/>
        <v>open</v>
      </c>
      <c r="H185" s="15" t="str">
        <f t="shared" si="237"/>
        <v>Electric Other Production Plant</v>
      </c>
      <c r="I185" s="15" t="str">
        <f t="shared" si="237"/>
        <v>Bayside Station</v>
      </c>
      <c r="J185" s="15" t="str">
        <f t="shared" si="237"/>
        <v>BAYSIDE POWER UNIT 1 CT (ABC)</v>
      </c>
      <c r="K185" s="68">
        <v>48228.61</v>
      </c>
      <c r="L185" s="16">
        <f t="shared" ref="L185:AI185" si="238">K185+L86</f>
        <v>48228.61</v>
      </c>
      <c r="M185" s="16">
        <f t="shared" si="238"/>
        <v>48228.61</v>
      </c>
      <c r="N185" s="16">
        <f t="shared" si="238"/>
        <v>48228.61</v>
      </c>
      <c r="O185" s="16">
        <f t="shared" si="238"/>
        <v>48228.61</v>
      </c>
      <c r="P185" s="16">
        <f t="shared" si="238"/>
        <v>48228.61</v>
      </c>
      <c r="Q185" s="16">
        <f t="shared" si="238"/>
        <v>48228.61</v>
      </c>
      <c r="R185" s="16">
        <f t="shared" si="238"/>
        <v>48228.61</v>
      </c>
      <c r="S185" s="16">
        <f t="shared" si="238"/>
        <v>48228.61</v>
      </c>
      <c r="T185" s="16">
        <f t="shared" si="238"/>
        <v>48228.61</v>
      </c>
      <c r="U185" s="16">
        <f t="shared" si="238"/>
        <v>48228.61</v>
      </c>
      <c r="V185" s="16">
        <f t="shared" si="238"/>
        <v>48228.61</v>
      </c>
      <c r="W185" s="16">
        <f t="shared" si="238"/>
        <v>48228.61</v>
      </c>
      <c r="X185" s="16">
        <f t="shared" si="238"/>
        <v>48228.61</v>
      </c>
      <c r="Y185" s="16">
        <f t="shared" si="238"/>
        <v>48228.61</v>
      </c>
      <c r="Z185" s="16">
        <f t="shared" si="238"/>
        <v>48228.61</v>
      </c>
      <c r="AA185" s="16">
        <f t="shared" si="238"/>
        <v>48228.61</v>
      </c>
      <c r="AB185" s="16">
        <f t="shared" si="238"/>
        <v>48228.61</v>
      </c>
      <c r="AC185" s="16">
        <f t="shared" si="238"/>
        <v>48228.61</v>
      </c>
      <c r="AD185" s="16">
        <f t="shared" si="238"/>
        <v>48228.61</v>
      </c>
      <c r="AE185" s="16">
        <f t="shared" si="238"/>
        <v>48228.61</v>
      </c>
      <c r="AF185" s="16">
        <f t="shared" si="238"/>
        <v>48228.61</v>
      </c>
      <c r="AG185" s="16">
        <f t="shared" si="238"/>
        <v>48228.61</v>
      </c>
      <c r="AH185" s="16">
        <f t="shared" si="238"/>
        <v>48228.61</v>
      </c>
      <c r="AI185" s="16">
        <f t="shared" si="238"/>
        <v>48228.61</v>
      </c>
      <c r="AJ185" s="16">
        <f t="shared" si="186"/>
        <v>48228.61</v>
      </c>
      <c r="AK185" s="16">
        <f t="shared" si="187"/>
        <v>48228.61</v>
      </c>
      <c r="AL185" s="16">
        <f t="shared" si="188"/>
        <v>48228.61</v>
      </c>
      <c r="AM185" s="16">
        <f t="shared" si="189"/>
        <v>48228.61</v>
      </c>
      <c r="AN185" s="16">
        <f t="shared" si="190"/>
        <v>48228.61</v>
      </c>
      <c r="AO185" s="16">
        <f t="shared" si="191"/>
        <v>48228.61</v>
      </c>
      <c r="AP185" s="16">
        <f t="shared" si="192"/>
        <v>48228.61</v>
      </c>
      <c r="AQ185" s="16">
        <f t="shared" si="193"/>
        <v>48228.61</v>
      </c>
      <c r="AR185" s="16">
        <f t="shared" si="194"/>
        <v>48228.61</v>
      </c>
      <c r="AS185" s="16">
        <f t="shared" si="195"/>
        <v>48228.61</v>
      </c>
      <c r="AT185" s="16">
        <f t="shared" si="196"/>
        <v>48228.61</v>
      </c>
      <c r="AU185" s="16">
        <f t="shared" si="197"/>
        <v>48228.61</v>
      </c>
      <c r="AV185" s="16">
        <f t="shared" si="198"/>
        <v>48228.61</v>
      </c>
      <c r="AW185" s="16">
        <f t="shared" si="199"/>
        <v>48228.61</v>
      </c>
      <c r="AX185" s="16">
        <f t="shared" si="200"/>
        <v>48228.61</v>
      </c>
      <c r="AY185" s="16">
        <f t="shared" si="201"/>
        <v>48228.61</v>
      </c>
      <c r="AZ185" s="16">
        <f t="shared" si="202"/>
        <v>48228.61</v>
      </c>
      <c r="BA185" s="16">
        <f t="shared" si="203"/>
        <v>48228.61</v>
      </c>
      <c r="BB185" s="16">
        <f t="shared" si="204"/>
        <v>48228.61</v>
      </c>
      <c r="BC185" s="16">
        <f t="shared" si="205"/>
        <v>48228.61</v>
      </c>
      <c r="BD185" s="16">
        <f t="shared" si="206"/>
        <v>48228.61</v>
      </c>
      <c r="BE185" s="16">
        <f t="shared" si="207"/>
        <v>48228.61</v>
      </c>
      <c r="BF185" s="16">
        <f t="shared" si="208"/>
        <v>48228.61</v>
      </c>
      <c r="BG185" s="16">
        <f t="shared" si="209"/>
        <v>48228.61</v>
      </c>
      <c r="BH185" s="16">
        <f t="shared" si="210"/>
        <v>48228.61</v>
      </c>
      <c r="BI185" s="16">
        <f t="shared" si="211"/>
        <v>48228.61</v>
      </c>
      <c r="BJ185" s="16">
        <f t="shared" si="212"/>
        <v>48228.61</v>
      </c>
      <c r="BK185" s="16">
        <f t="shared" si="213"/>
        <v>48228.61</v>
      </c>
      <c r="BL185" s="16">
        <f t="shared" si="214"/>
        <v>48228.61</v>
      </c>
      <c r="BM185" s="16">
        <f t="shared" si="215"/>
        <v>48228.61</v>
      </c>
      <c r="BN185" s="16">
        <f t="shared" si="216"/>
        <v>48228.61</v>
      </c>
      <c r="BO185" s="16">
        <f t="shared" si="217"/>
        <v>48228.61</v>
      </c>
      <c r="BP185" s="16">
        <f t="shared" si="218"/>
        <v>48228.61</v>
      </c>
      <c r="BQ185" s="16">
        <f t="shared" si="180"/>
        <v>48228.61</v>
      </c>
      <c r="BR185" s="16">
        <f t="shared" si="181"/>
        <v>48228.61</v>
      </c>
      <c r="BS185" s="16">
        <f t="shared" si="182"/>
        <v>48228.61</v>
      </c>
      <c r="BT185" s="16">
        <f t="shared" si="183"/>
        <v>48228.61</v>
      </c>
    </row>
    <row r="186" spans="1:72" x14ac:dyDescent="0.35">
      <c r="A186" s="15" t="str">
        <f t="shared" ref="A186:J186" si="239">A87</f>
        <v>Standard Close</v>
      </c>
      <c r="B186" s="15" t="str">
        <f t="shared" si="239"/>
        <v>A2832520</v>
      </c>
      <c r="C186" s="15" t="str">
        <f t="shared" si="239"/>
        <v>Base Rates</v>
      </c>
      <c r="D186" s="15" t="str">
        <f t="shared" si="239"/>
        <v/>
      </c>
      <c r="E186" s="50">
        <f t="shared" si="239"/>
        <v>34331</v>
      </c>
      <c r="F186" s="15" t="str">
        <f t="shared" si="239"/>
        <v>CRR-15996</v>
      </c>
      <c r="G186" s="15" t="str">
        <f t="shared" si="239"/>
        <v>open</v>
      </c>
      <c r="H186" s="15" t="str">
        <f t="shared" si="239"/>
        <v>Electric Other Production Plant</v>
      </c>
      <c r="I186" s="15" t="str">
        <f t="shared" si="239"/>
        <v>Bayside Station</v>
      </c>
      <c r="J186" s="15" t="str">
        <f t="shared" si="239"/>
        <v>BAYSIDE POWER UNIT 1 CT (ABC)</v>
      </c>
      <c r="K186" s="68">
        <v>31680.04</v>
      </c>
      <c r="L186" s="16">
        <f t="shared" ref="L186:AI186" si="240">K186+L87</f>
        <v>31680.04</v>
      </c>
      <c r="M186" s="16">
        <f t="shared" si="240"/>
        <v>31680.04</v>
      </c>
      <c r="N186" s="16">
        <f t="shared" si="240"/>
        <v>31680.04</v>
      </c>
      <c r="O186" s="16">
        <f t="shared" si="240"/>
        <v>31680.04</v>
      </c>
      <c r="P186" s="16">
        <f t="shared" si="240"/>
        <v>31680.04</v>
      </c>
      <c r="Q186" s="16">
        <f t="shared" si="240"/>
        <v>31680.04</v>
      </c>
      <c r="R186" s="16">
        <f t="shared" si="240"/>
        <v>31680.04</v>
      </c>
      <c r="S186" s="16">
        <f t="shared" si="240"/>
        <v>31680.04</v>
      </c>
      <c r="T186" s="16">
        <f t="shared" si="240"/>
        <v>31680.04</v>
      </c>
      <c r="U186" s="16">
        <f t="shared" si="240"/>
        <v>31680.04</v>
      </c>
      <c r="V186" s="16">
        <f t="shared" si="240"/>
        <v>31680.04</v>
      </c>
      <c r="W186" s="16">
        <f t="shared" si="240"/>
        <v>31680.04</v>
      </c>
      <c r="X186" s="16">
        <f t="shared" si="240"/>
        <v>31680.04</v>
      </c>
      <c r="Y186" s="16">
        <f t="shared" si="240"/>
        <v>31680.04</v>
      </c>
      <c r="Z186" s="16">
        <f t="shared" si="240"/>
        <v>31680.04</v>
      </c>
      <c r="AA186" s="16">
        <f t="shared" si="240"/>
        <v>31680.04</v>
      </c>
      <c r="AB186" s="16">
        <f t="shared" si="240"/>
        <v>31680.04</v>
      </c>
      <c r="AC186" s="16">
        <f t="shared" si="240"/>
        <v>31680.04</v>
      </c>
      <c r="AD186" s="16">
        <f t="shared" si="240"/>
        <v>31680.04</v>
      </c>
      <c r="AE186" s="16">
        <f t="shared" si="240"/>
        <v>31680.04</v>
      </c>
      <c r="AF186" s="16">
        <f t="shared" si="240"/>
        <v>31680.04</v>
      </c>
      <c r="AG186" s="16">
        <f t="shared" si="240"/>
        <v>31680.04</v>
      </c>
      <c r="AH186" s="16">
        <f t="shared" si="240"/>
        <v>31680.04</v>
      </c>
      <c r="AI186" s="16">
        <f t="shared" si="240"/>
        <v>31680.04</v>
      </c>
      <c r="AJ186" s="16">
        <f t="shared" si="186"/>
        <v>31680.04</v>
      </c>
      <c r="AK186" s="16">
        <f t="shared" si="187"/>
        <v>31680.04</v>
      </c>
      <c r="AL186" s="16">
        <f t="shared" si="188"/>
        <v>31680.04</v>
      </c>
      <c r="AM186" s="16">
        <f t="shared" si="189"/>
        <v>31680.04</v>
      </c>
      <c r="AN186" s="16">
        <f t="shared" si="190"/>
        <v>31680.04</v>
      </c>
      <c r="AO186" s="16">
        <f t="shared" si="191"/>
        <v>31680.04</v>
      </c>
      <c r="AP186" s="16">
        <f t="shared" si="192"/>
        <v>31680.04</v>
      </c>
      <c r="AQ186" s="16">
        <f t="shared" si="193"/>
        <v>31680.04</v>
      </c>
      <c r="AR186" s="16">
        <f t="shared" si="194"/>
        <v>31680.04</v>
      </c>
      <c r="AS186" s="16">
        <f t="shared" si="195"/>
        <v>31680.04</v>
      </c>
      <c r="AT186" s="16">
        <f t="shared" si="196"/>
        <v>31680.04</v>
      </c>
      <c r="AU186" s="16">
        <f t="shared" si="197"/>
        <v>31680.04</v>
      </c>
      <c r="AV186" s="16">
        <f t="shared" si="198"/>
        <v>31680.04</v>
      </c>
      <c r="AW186" s="16">
        <f t="shared" si="199"/>
        <v>31680.04</v>
      </c>
      <c r="AX186" s="16">
        <f t="shared" si="200"/>
        <v>31680.04</v>
      </c>
      <c r="AY186" s="16">
        <f t="shared" si="201"/>
        <v>31680.04</v>
      </c>
      <c r="AZ186" s="16">
        <f t="shared" si="202"/>
        <v>31680.04</v>
      </c>
      <c r="BA186" s="16">
        <f t="shared" si="203"/>
        <v>31680.04</v>
      </c>
      <c r="BB186" s="16">
        <f t="shared" si="204"/>
        <v>31680.04</v>
      </c>
      <c r="BC186" s="16">
        <f t="shared" si="205"/>
        <v>31680.04</v>
      </c>
      <c r="BD186" s="16">
        <f t="shared" si="206"/>
        <v>31680.04</v>
      </c>
      <c r="BE186" s="16">
        <f t="shared" si="207"/>
        <v>31680.04</v>
      </c>
      <c r="BF186" s="16">
        <f t="shared" si="208"/>
        <v>31680.04</v>
      </c>
      <c r="BG186" s="16">
        <f t="shared" si="209"/>
        <v>31680.04</v>
      </c>
      <c r="BH186" s="16">
        <f t="shared" si="210"/>
        <v>31680.04</v>
      </c>
      <c r="BI186" s="16">
        <f t="shared" si="211"/>
        <v>31680.04</v>
      </c>
      <c r="BJ186" s="16">
        <f t="shared" si="212"/>
        <v>31680.04</v>
      </c>
      <c r="BK186" s="16">
        <f t="shared" si="213"/>
        <v>31680.04</v>
      </c>
      <c r="BL186" s="16">
        <f t="shared" si="214"/>
        <v>31680.04</v>
      </c>
      <c r="BM186" s="16">
        <f t="shared" si="215"/>
        <v>31680.04</v>
      </c>
      <c r="BN186" s="16">
        <f t="shared" si="216"/>
        <v>31680.04</v>
      </c>
      <c r="BO186" s="16">
        <f t="shared" si="217"/>
        <v>31680.04</v>
      </c>
      <c r="BP186" s="16">
        <f t="shared" si="218"/>
        <v>31680.04</v>
      </c>
      <c r="BQ186" s="16">
        <f t="shared" si="180"/>
        <v>31680.04</v>
      </c>
      <c r="BR186" s="16">
        <f t="shared" si="181"/>
        <v>31680.04</v>
      </c>
      <c r="BS186" s="16">
        <f t="shared" si="182"/>
        <v>31680.04</v>
      </c>
      <c r="BT186" s="16">
        <f t="shared" si="183"/>
        <v>31680.04</v>
      </c>
    </row>
    <row r="187" spans="1:72" x14ac:dyDescent="0.35">
      <c r="A187" s="15" t="str">
        <f t="shared" ref="A187:J187" si="241">A88</f>
        <v>Standard Close</v>
      </c>
      <c r="B187" s="15" t="str">
        <f t="shared" si="241"/>
        <v>A2832521</v>
      </c>
      <c r="C187" s="15" t="str">
        <f t="shared" si="241"/>
        <v>Base Rates</v>
      </c>
      <c r="D187" s="15" t="str">
        <f t="shared" si="241"/>
        <v/>
      </c>
      <c r="E187" s="50">
        <f t="shared" si="241"/>
        <v>34331</v>
      </c>
      <c r="F187" s="15" t="str">
        <f t="shared" si="241"/>
        <v>CRR-15996</v>
      </c>
      <c r="G187" s="15" t="str">
        <f t="shared" si="241"/>
        <v>open</v>
      </c>
      <c r="H187" s="15" t="str">
        <f t="shared" si="241"/>
        <v>Electric Other Production Plant</v>
      </c>
      <c r="I187" s="15" t="str">
        <f t="shared" si="241"/>
        <v>Bayside Station</v>
      </c>
      <c r="J187" s="15" t="str">
        <f t="shared" si="241"/>
        <v>BAYSIDE POWER UNIT 1 CT (ABC)</v>
      </c>
      <c r="K187" s="68">
        <v>5193.8100000000004</v>
      </c>
      <c r="L187" s="16">
        <f t="shared" ref="L187:AI187" si="242">K187+L88</f>
        <v>5193.8100000000004</v>
      </c>
      <c r="M187" s="16">
        <f t="shared" si="242"/>
        <v>5193.8100000000004</v>
      </c>
      <c r="N187" s="16">
        <f t="shared" si="242"/>
        <v>5193.8100000000004</v>
      </c>
      <c r="O187" s="16">
        <f t="shared" si="242"/>
        <v>5193.8100000000004</v>
      </c>
      <c r="P187" s="16">
        <f t="shared" si="242"/>
        <v>5193.8100000000004</v>
      </c>
      <c r="Q187" s="16">
        <f t="shared" si="242"/>
        <v>5193.8100000000004</v>
      </c>
      <c r="R187" s="16">
        <f t="shared" si="242"/>
        <v>5193.8100000000004</v>
      </c>
      <c r="S187" s="16">
        <f t="shared" si="242"/>
        <v>5193.8100000000004</v>
      </c>
      <c r="T187" s="16">
        <f t="shared" si="242"/>
        <v>5193.8100000000004</v>
      </c>
      <c r="U187" s="16">
        <f t="shared" si="242"/>
        <v>5193.8100000000004</v>
      </c>
      <c r="V187" s="16">
        <f t="shared" si="242"/>
        <v>5193.8100000000004</v>
      </c>
      <c r="W187" s="16">
        <f t="shared" si="242"/>
        <v>5193.8100000000004</v>
      </c>
      <c r="X187" s="16">
        <f t="shared" si="242"/>
        <v>5193.8100000000004</v>
      </c>
      <c r="Y187" s="16">
        <f t="shared" si="242"/>
        <v>5193.8100000000004</v>
      </c>
      <c r="Z187" s="16">
        <f t="shared" si="242"/>
        <v>5193.8100000000004</v>
      </c>
      <c r="AA187" s="16">
        <f t="shared" si="242"/>
        <v>5193.8100000000004</v>
      </c>
      <c r="AB187" s="16">
        <f t="shared" si="242"/>
        <v>5193.8100000000004</v>
      </c>
      <c r="AC187" s="16">
        <f t="shared" si="242"/>
        <v>5193.8100000000004</v>
      </c>
      <c r="AD187" s="16">
        <f t="shared" si="242"/>
        <v>5193.8100000000004</v>
      </c>
      <c r="AE187" s="16">
        <f t="shared" si="242"/>
        <v>5193.8100000000004</v>
      </c>
      <c r="AF187" s="16">
        <f t="shared" si="242"/>
        <v>5193.8100000000004</v>
      </c>
      <c r="AG187" s="16">
        <f t="shared" si="242"/>
        <v>5193.8100000000004</v>
      </c>
      <c r="AH187" s="16">
        <f t="shared" si="242"/>
        <v>5193.8100000000004</v>
      </c>
      <c r="AI187" s="16">
        <f t="shared" si="242"/>
        <v>5193.8100000000004</v>
      </c>
      <c r="AJ187" s="16">
        <f t="shared" si="186"/>
        <v>5193.8100000000004</v>
      </c>
      <c r="AK187" s="16">
        <f t="shared" si="187"/>
        <v>5193.8100000000004</v>
      </c>
      <c r="AL187" s="16">
        <f t="shared" si="188"/>
        <v>5193.8100000000004</v>
      </c>
      <c r="AM187" s="16">
        <f t="shared" si="189"/>
        <v>5193.8100000000004</v>
      </c>
      <c r="AN187" s="16">
        <f t="shared" si="190"/>
        <v>5193.8100000000004</v>
      </c>
      <c r="AO187" s="16">
        <f t="shared" si="191"/>
        <v>5193.8100000000004</v>
      </c>
      <c r="AP187" s="16">
        <f t="shared" si="192"/>
        <v>5193.8100000000004</v>
      </c>
      <c r="AQ187" s="16">
        <f t="shared" si="193"/>
        <v>5193.8100000000004</v>
      </c>
      <c r="AR187" s="16">
        <f t="shared" si="194"/>
        <v>5193.8100000000004</v>
      </c>
      <c r="AS187" s="16">
        <f t="shared" si="195"/>
        <v>5193.8100000000004</v>
      </c>
      <c r="AT187" s="16">
        <f t="shared" si="196"/>
        <v>5193.8100000000004</v>
      </c>
      <c r="AU187" s="16">
        <f t="shared" si="197"/>
        <v>5193.8100000000004</v>
      </c>
      <c r="AV187" s="16">
        <f t="shared" si="198"/>
        <v>5193.8100000000004</v>
      </c>
      <c r="AW187" s="16">
        <f t="shared" si="199"/>
        <v>5193.8100000000004</v>
      </c>
      <c r="AX187" s="16">
        <f t="shared" si="200"/>
        <v>5193.8100000000004</v>
      </c>
      <c r="AY187" s="16">
        <f t="shared" si="201"/>
        <v>5193.8100000000004</v>
      </c>
      <c r="AZ187" s="16">
        <f t="shared" si="202"/>
        <v>5193.8100000000004</v>
      </c>
      <c r="BA187" s="16">
        <f t="shared" si="203"/>
        <v>5193.8100000000004</v>
      </c>
      <c r="BB187" s="16">
        <f t="shared" si="204"/>
        <v>5193.8100000000004</v>
      </c>
      <c r="BC187" s="16">
        <f t="shared" si="205"/>
        <v>5193.8100000000004</v>
      </c>
      <c r="BD187" s="16">
        <f t="shared" si="206"/>
        <v>5193.8100000000004</v>
      </c>
      <c r="BE187" s="16">
        <f t="shared" si="207"/>
        <v>5193.8100000000004</v>
      </c>
      <c r="BF187" s="16">
        <f t="shared" si="208"/>
        <v>5193.8100000000004</v>
      </c>
      <c r="BG187" s="16">
        <f t="shared" si="209"/>
        <v>5193.8100000000004</v>
      </c>
      <c r="BH187" s="16">
        <f t="shared" si="210"/>
        <v>5193.8100000000004</v>
      </c>
      <c r="BI187" s="16">
        <f t="shared" si="211"/>
        <v>5193.8100000000004</v>
      </c>
      <c r="BJ187" s="16">
        <f t="shared" si="212"/>
        <v>5193.8100000000004</v>
      </c>
      <c r="BK187" s="16">
        <f t="shared" si="213"/>
        <v>5193.8100000000004</v>
      </c>
      <c r="BL187" s="16">
        <f t="shared" si="214"/>
        <v>5193.8100000000004</v>
      </c>
      <c r="BM187" s="16">
        <f t="shared" si="215"/>
        <v>5193.8100000000004</v>
      </c>
      <c r="BN187" s="16">
        <f t="shared" si="216"/>
        <v>5193.8100000000004</v>
      </c>
      <c r="BO187" s="16">
        <f t="shared" si="217"/>
        <v>5193.8100000000004</v>
      </c>
      <c r="BP187" s="16">
        <f t="shared" si="218"/>
        <v>5193.8100000000004</v>
      </c>
      <c r="BQ187" s="16">
        <f t="shared" si="180"/>
        <v>5193.8100000000004</v>
      </c>
      <c r="BR187" s="16">
        <f t="shared" si="181"/>
        <v>5193.8100000000004</v>
      </c>
      <c r="BS187" s="16">
        <f t="shared" si="182"/>
        <v>5193.8100000000004</v>
      </c>
      <c r="BT187" s="16">
        <f t="shared" si="183"/>
        <v>5193.8100000000004</v>
      </c>
    </row>
    <row r="188" spans="1:72" x14ac:dyDescent="0.35">
      <c r="A188" s="15" t="str">
        <f t="shared" ref="A188:J188" si="243">A89</f>
        <v>Standard Close</v>
      </c>
      <c r="B188" s="15" t="str">
        <f t="shared" si="243"/>
        <v>A2833887</v>
      </c>
      <c r="C188" s="15" t="str">
        <f t="shared" si="243"/>
        <v>Base Rates</v>
      </c>
      <c r="D188" s="15" t="str">
        <f t="shared" si="243"/>
        <v/>
      </c>
      <c r="E188" s="50">
        <f t="shared" si="243"/>
        <v>34331</v>
      </c>
      <c r="F188" s="15" t="str">
        <f t="shared" si="243"/>
        <v>CRR-15996</v>
      </c>
      <c r="G188" s="15" t="str">
        <f t="shared" si="243"/>
        <v>open</v>
      </c>
      <c r="H188" s="15" t="str">
        <f t="shared" si="243"/>
        <v>Electric Other Production Plant</v>
      </c>
      <c r="I188" s="15" t="str">
        <f t="shared" si="243"/>
        <v>Bayside Station</v>
      </c>
      <c r="J188" s="15" t="str">
        <f t="shared" si="243"/>
        <v>BAYSIDE POWER UNIT 1 CT (ABC)</v>
      </c>
      <c r="K188" s="68">
        <v>8314.0400000000009</v>
      </c>
      <c r="L188" s="16">
        <f t="shared" ref="L188:AI188" si="244">K188+L89</f>
        <v>8314.0400000000009</v>
      </c>
      <c r="M188" s="16">
        <f t="shared" si="244"/>
        <v>8314.0400000000009</v>
      </c>
      <c r="N188" s="16">
        <f t="shared" si="244"/>
        <v>8314.0400000000009</v>
      </c>
      <c r="O188" s="16">
        <f t="shared" si="244"/>
        <v>8314.0400000000009</v>
      </c>
      <c r="P188" s="16">
        <f t="shared" si="244"/>
        <v>8314.0400000000009</v>
      </c>
      <c r="Q188" s="16">
        <f t="shared" si="244"/>
        <v>8314.0400000000009</v>
      </c>
      <c r="R188" s="16">
        <f t="shared" si="244"/>
        <v>8314.0400000000009</v>
      </c>
      <c r="S188" s="16">
        <f t="shared" si="244"/>
        <v>8314.0400000000009</v>
      </c>
      <c r="T188" s="16">
        <f t="shared" si="244"/>
        <v>8314.0400000000009</v>
      </c>
      <c r="U188" s="16">
        <f t="shared" si="244"/>
        <v>8314.0400000000009</v>
      </c>
      <c r="V188" s="16">
        <f t="shared" si="244"/>
        <v>8314.0400000000009</v>
      </c>
      <c r="W188" s="16">
        <f t="shared" si="244"/>
        <v>8314.0400000000009</v>
      </c>
      <c r="X188" s="16">
        <f t="shared" si="244"/>
        <v>8314.0400000000009</v>
      </c>
      <c r="Y188" s="16">
        <f t="shared" si="244"/>
        <v>8314.0400000000009</v>
      </c>
      <c r="Z188" s="16">
        <f t="shared" si="244"/>
        <v>8314.0400000000009</v>
      </c>
      <c r="AA188" s="16">
        <f t="shared" si="244"/>
        <v>8314.0400000000009</v>
      </c>
      <c r="AB188" s="16">
        <f t="shared" si="244"/>
        <v>8314.0400000000009</v>
      </c>
      <c r="AC188" s="16">
        <f t="shared" si="244"/>
        <v>8314.0400000000009</v>
      </c>
      <c r="AD188" s="16">
        <f t="shared" si="244"/>
        <v>8314.0400000000009</v>
      </c>
      <c r="AE188" s="16">
        <f t="shared" si="244"/>
        <v>8314.0400000000009</v>
      </c>
      <c r="AF188" s="16">
        <f t="shared" si="244"/>
        <v>8314.0400000000009</v>
      </c>
      <c r="AG188" s="16">
        <f t="shared" si="244"/>
        <v>8314.0400000000009</v>
      </c>
      <c r="AH188" s="16">
        <f t="shared" si="244"/>
        <v>8314.0400000000009</v>
      </c>
      <c r="AI188" s="16">
        <f t="shared" si="244"/>
        <v>8314.0400000000009</v>
      </c>
      <c r="AJ188" s="16">
        <f t="shared" si="186"/>
        <v>8314.0400000000009</v>
      </c>
      <c r="AK188" s="16">
        <f t="shared" si="187"/>
        <v>8314.0400000000009</v>
      </c>
      <c r="AL188" s="16">
        <f t="shared" si="188"/>
        <v>8314.0400000000009</v>
      </c>
      <c r="AM188" s="16">
        <f t="shared" si="189"/>
        <v>8314.0400000000009</v>
      </c>
      <c r="AN188" s="16">
        <f t="shared" si="190"/>
        <v>8314.0400000000009</v>
      </c>
      <c r="AO188" s="16">
        <f t="shared" si="191"/>
        <v>8314.0400000000009</v>
      </c>
      <c r="AP188" s="16">
        <f t="shared" si="192"/>
        <v>8314.0400000000009</v>
      </c>
      <c r="AQ188" s="16">
        <f t="shared" si="193"/>
        <v>8314.0400000000009</v>
      </c>
      <c r="AR188" s="16">
        <f t="shared" si="194"/>
        <v>8314.0400000000009</v>
      </c>
      <c r="AS188" s="16">
        <f t="shared" si="195"/>
        <v>8314.0400000000009</v>
      </c>
      <c r="AT188" s="16">
        <f t="shared" si="196"/>
        <v>8314.0400000000009</v>
      </c>
      <c r="AU188" s="16">
        <f t="shared" si="197"/>
        <v>8314.0400000000009</v>
      </c>
      <c r="AV188" s="16">
        <f t="shared" si="198"/>
        <v>8314.0400000000009</v>
      </c>
      <c r="AW188" s="16">
        <f t="shared" si="199"/>
        <v>8314.0400000000009</v>
      </c>
      <c r="AX188" s="16">
        <f t="shared" si="200"/>
        <v>8314.0400000000009</v>
      </c>
      <c r="AY188" s="16">
        <f t="shared" si="201"/>
        <v>8314.0400000000009</v>
      </c>
      <c r="AZ188" s="16">
        <f t="shared" si="202"/>
        <v>8314.0400000000009</v>
      </c>
      <c r="BA188" s="16">
        <f t="shared" si="203"/>
        <v>8314.0400000000009</v>
      </c>
      <c r="BB188" s="16">
        <f t="shared" si="204"/>
        <v>8314.0400000000009</v>
      </c>
      <c r="BC188" s="16">
        <f t="shared" si="205"/>
        <v>8314.0400000000009</v>
      </c>
      <c r="BD188" s="16">
        <f t="shared" si="206"/>
        <v>8314.0400000000009</v>
      </c>
      <c r="BE188" s="16">
        <f t="shared" si="207"/>
        <v>8314.0400000000009</v>
      </c>
      <c r="BF188" s="16">
        <f t="shared" si="208"/>
        <v>8314.0400000000009</v>
      </c>
      <c r="BG188" s="16">
        <f t="shared" si="209"/>
        <v>8314.0400000000009</v>
      </c>
      <c r="BH188" s="16">
        <f t="shared" si="210"/>
        <v>8314.0400000000009</v>
      </c>
      <c r="BI188" s="16">
        <f t="shared" si="211"/>
        <v>8314.0400000000009</v>
      </c>
      <c r="BJ188" s="16">
        <f t="shared" si="212"/>
        <v>8314.0400000000009</v>
      </c>
      <c r="BK188" s="16">
        <f t="shared" si="213"/>
        <v>8314.0400000000009</v>
      </c>
      <c r="BL188" s="16">
        <f t="shared" si="214"/>
        <v>8314.0400000000009</v>
      </c>
      <c r="BM188" s="16">
        <f t="shared" si="215"/>
        <v>8314.0400000000009</v>
      </c>
      <c r="BN188" s="16">
        <f t="shared" si="216"/>
        <v>8314.0400000000009</v>
      </c>
      <c r="BO188" s="16">
        <f t="shared" si="217"/>
        <v>8314.0400000000009</v>
      </c>
      <c r="BP188" s="16">
        <f t="shared" si="218"/>
        <v>8314.0400000000009</v>
      </c>
      <c r="BQ188" s="16">
        <f t="shared" si="180"/>
        <v>8314.0400000000009</v>
      </c>
      <c r="BR188" s="16">
        <f t="shared" si="181"/>
        <v>8314.0400000000009</v>
      </c>
      <c r="BS188" s="16">
        <f t="shared" si="182"/>
        <v>8314.0400000000009</v>
      </c>
      <c r="BT188" s="16">
        <f t="shared" si="183"/>
        <v>8314.0400000000009</v>
      </c>
    </row>
    <row r="189" spans="1:72" x14ac:dyDescent="0.35">
      <c r="A189" s="15" t="str">
        <f t="shared" ref="A189:J189" si="245">A90</f>
        <v>Standard Close</v>
      </c>
      <c r="B189" s="15" t="str">
        <f t="shared" si="245"/>
        <v>A2833892</v>
      </c>
      <c r="C189" s="15" t="str">
        <f t="shared" si="245"/>
        <v>Base Rates</v>
      </c>
      <c r="D189" s="15" t="str">
        <f t="shared" si="245"/>
        <v/>
      </c>
      <c r="E189" s="50">
        <f t="shared" si="245"/>
        <v>34331</v>
      </c>
      <c r="F189" s="15" t="str">
        <f t="shared" si="245"/>
        <v>CRR-15996</v>
      </c>
      <c r="G189" s="15" t="str">
        <f t="shared" si="245"/>
        <v>open</v>
      </c>
      <c r="H189" s="15" t="str">
        <f t="shared" si="245"/>
        <v>Electric Other Production Plant</v>
      </c>
      <c r="I189" s="15" t="str">
        <f t="shared" si="245"/>
        <v>Bayside Station</v>
      </c>
      <c r="J189" s="15" t="str">
        <f t="shared" si="245"/>
        <v>BAYSIDE POWER UNIT 1 CT (ABC)</v>
      </c>
      <c r="K189" s="68">
        <v>8314.0400000000009</v>
      </c>
      <c r="L189" s="16">
        <f t="shared" ref="L189:AI189" si="246">K189+L90</f>
        <v>8314.0400000000009</v>
      </c>
      <c r="M189" s="16">
        <f t="shared" si="246"/>
        <v>8314.0400000000009</v>
      </c>
      <c r="N189" s="16">
        <f t="shared" si="246"/>
        <v>8314.0400000000009</v>
      </c>
      <c r="O189" s="16">
        <f t="shared" si="246"/>
        <v>8314.0400000000009</v>
      </c>
      <c r="P189" s="16">
        <f t="shared" si="246"/>
        <v>8314.0400000000009</v>
      </c>
      <c r="Q189" s="16">
        <f t="shared" si="246"/>
        <v>8314.0400000000009</v>
      </c>
      <c r="R189" s="16">
        <f t="shared" si="246"/>
        <v>8314.0400000000009</v>
      </c>
      <c r="S189" s="16">
        <f t="shared" si="246"/>
        <v>8314.0400000000009</v>
      </c>
      <c r="T189" s="16">
        <f t="shared" si="246"/>
        <v>8314.0400000000009</v>
      </c>
      <c r="U189" s="16">
        <f t="shared" si="246"/>
        <v>8314.0400000000009</v>
      </c>
      <c r="V189" s="16">
        <f t="shared" si="246"/>
        <v>8314.0400000000009</v>
      </c>
      <c r="W189" s="16">
        <f t="shared" si="246"/>
        <v>8314.0400000000009</v>
      </c>
      <c r="X189" s="16">
        <f t="shared" si="246"/>
        <v>8314.0400000000009</v>
      </c>
      <c r="Y189" s="16">
        <f t="shared" si="246"/>
        <v>8314.0400000000009</v>
      </c>
      <c r="Z189" s="16">
        <f t="shared" si="246"/>
        <v>8314.0400000000009</v>
      </c>
      <c r="AA189" s="16">
        <f t="shared" si="246"/>
        <v>8314.0400000000009</v>
      </c>
      <c r="AB189" s="16">
        <f t="shared" si="246"/>
        <v>8314.0400000000009</v>
      </c>
      <c r="AC189" s="16">
        <f t="shared" si="246"/>
        <v>8314.0400000000009</v>
      </c>
      <c r="AD189" s="16">
        <f t="shared" si="246"/>
        <v>8314.0400000000009</v>
      </c>
      <c r="AE189" s="16">
        <f t="shared" si="246"/>
        <v>8314.0400000000009</v>
      </c>
      <c r="AF189" s="16">
        <f t="shared" si="246"/>
        <v>8314.0400000000009</v>
      </c>
      <c r="AG189" s="16">
        <f t="shared" si="246"/>
        <v>8314.0400000000009</v>
      </c>
      <c r="AH189" s="16">
        <f t="shared" si="246"/>
        <v>8314.0400000000009</v>
      </c>
      <c r="AI189" s="16">
        <f t="shared" si="246"/>
        <v>8314.0400000000009</v>
      </c>
      <c r="AJ189" s="16">
        <f t="shared" si="186"/>
        <v>8314.0400000000009</v>
      </c>
      <c r="AK189" s="16">
        <f t="shared" si="187"/>
        <v>8314.0400000000009</v>
      </c>
      <c r="AL189" s="16">
        <f t="shared" si="188"/>
        <v>8314.0400000000009</v>
      </c>
      <c r="AM189" s="16">
        <f t="shared" si="189"/>
        <v>8314.0400000000009</v>
      </c>
      <c r="AN189" s="16">
        <f t="shared" si="190"/>
        <v>8314.0400000000009</v>
      </c>
      <c r="AO189" s="16">
        <f t="shared" si="191"/>
        <v>8314.0400000000009</v>
      </c>
      <c r="AP189" s="16">
        <f t="shared" si="192"/>
        <v>8314.0400000000009</v>
      </c>
      <c r="AQ189" s="16">
        <f t="shared" si="193"/>
        <v>8314.0400000000009</v>
      </c>
      <c r="AR189" s="16">
        <f t="shared" si="194"/>
        <v>8314.0400000000009</v>
      </c>
      <c r="AS189" s="16">
        <f t="shared" si="195"/>
        <v>8314.0400000000009</v>
      </c>
      <c r="AT189" s="16">
        <f t="shared" si="196"/>
        <v>8314.0400000000009</v>
      </c>
      <c r="AU189" s="16">
        <f t="shared" si="197"/>
        <v>8314.0400000000009</v>
      </c>
      <c r="AV189" s="16">
        <f t="shared" si="198"/>
        <v>8314.0400000000009</v>
      </c>
      <c r="AW189" s="16">
        <f t="shared" si="199"/>
        <v>8314.0400000000009</v>
      </c>
      <c r="AX189" s="16">
        <f t="shared" si="200"/>
        <v>8314.0400000000009</v>
      </c>
      <c r="AY189" s="16">
        <f t="shared" si="201"/>
        <v>8314.0400000000009</v>
      </c>
      <c r="AZ189" s="16">
        <f t="shared" si="202"/>
        <v>8314.0400000000009</v>
      </c>
      <c r="BA189" s="16">
        <f t="shared" si="203"/>
        <v>8314.0400000000009</v>
      </c>
      <c r="BB189" s="16">
        <f t="shared" si="204"/>
        <v>8314.0400000000009</v>
      </c>
      <c r="BC189" s="16">
        <f t="shared" si="205"/>
        <v>8314.0400000000009</v>
      </c>
      <c r="BD189" s="16">
        <f t="shared" si="206"/>
        <v>8314.0400000000009</v>
      </c>
      <c r="BE189" s="16">
        <f t="shared" si="207"/>
        <v>8314.0400000000009</v>
      </c>
      <c r="BF189" s="16">
        <f t="shared" si="208"/>
        <v>8314.0400000000009</v>
      </c>
      <c r="BG189" s="16">
        <f t="shared" si="209"/>
        <v>8314.0400000000009</v>
      </c>
      <c r="BH189" s="16">
        <f t="shared" si="210"/>
        <v>8314.0400000000009</v>
      </c>
      <c r="BI189" s="16">
        <f t="shared" si="211"/>
        <v>8314.0400000000009</v>
      </c>
      <c r="BJ189" s="16">
        <f t="shared" si="212"/>
        <v>8314.0400000000009</v>
      </c>
      <c r="BK189" s="16">
        <f t="shared" si="213"/>
        <v>8314.0400000000009</v>
      </c>
      <c r="BL189" s="16">
        <f t="shared" si="214"/>
        <v>8314.0400000000009</v>
      </c>
      <c r="BM189" s="16">
        <f t="shared" si="215"/>
        <v>8314.0400000000009</v>
      </c>
      <c r="BN189" s="16">
        <f t="shared" si="216"/>
        <v>8314.0400000000009</v>
      </c>
      <c r="BO189" s="16">
        <f t="shared" si="217"/>
        <v>8314.0400000000009</v>
      </c>
      <c r="BP189" s="16">
        <f t="shared" si="218"/>
        <v>8314.0400000000009</v>
      </c>
      <c r="BQ189" s="16">
        <f t="shared" si="180"/>
        <v>8314.0400000000009</v>
      </c>
      <c r="BR189" s="16">
        <f t="shared" si="181"/>
        <v>8314.0400000000009</v>
      </c>
      <c r="BS189" s="16">
        <f t="shared" si="182"/>
        <v>8314.0400000000009</v>
      </c>
      <c r="BT189" s="16">
        <f t="shared" si="183"/>
        <v>8314.0400000000009</v>
      </c>
    </row>
    <row r="190" spans="1:72" x14ac:dyDescent="0.35">
      <c r="A190" s="15" t="str">
        <f t="shared" ref="A190:J190" si="247">A91</f>
        <v>Standard Close</v>
      </c>
      <c r="B190" s="15" t="str">
        <f t="shared" si="247"/>
        <v>A2833896</v>
      </c>
      <c r="C190" s="15" t="str">
        <f t="shared" si="247"/>
        <v>Base Rates</v>
      </c>
      <c r="D190" s="15" t="str">
        <f t="shared" si="247"/>
        <v/>
      </c>
      <c r="E190" s="50">
        <f t="shared" si="247"/>
        <v>34331</v>
      </c>
      <c r="F190" s="15" t="str">
        <f t="shared" si="247"/>
        <v>CRR-15996</v>
      </c>
      <c r="G190" s="15" t="str">
        <f t="shared" si="247"/>
        <v>open</v>
      </c>
      <c r="H190" s="15" t="str">
        <f t="shared" si="247"/>
        <v>Electric Other Production Plant</v>
      </c>
      <c r="I190" s="15" t="str">
        <f t="shared" si="247"/>
        <v>Bayside Station</v>
      </c>
      <c r="J190" s="15" t="str">
        <f t="shared" si="247"/>
        <v>BAYSIDE POWER UNIT 1 CT (ABC)</v>
      </c>
      <c r="K190" s="68">
        <v>5406.2300000000005</v>
      </c>
      <c r="L190" s="16">
        <f t="shared" ref="L190:AI190" si="248">K190+L91</f>
        <v>5406.2300000000005</v>
      </c>
      <c r="M190" s="16">
        <f t="shared" si="248"/>
        <v>5406.2300000000005</v>
      </c>
      <c r="N190" s="16">
        <f t="shared" si="248"/>
        <v>5406.2300000000005</v>
      </c>
      <c r="O190" s="16">
        <f t="shared" si="248"/>
        <v>5406.2300000000005</v>
      </c>
      <c r="P190" s="16">
        <f t="shared" si="248"/>
        <v>5406.2300000000005</v>
      </c>
      <c r="Q190" s="16">
        <f t="shared" si="248"/>
        <v>5406.2300000000005</v>
      </c>
      <c r="R190" s="16">
        <f t="shared" si="248"/>
        <v>5406.2300000000005</v>
      </c>
      <c r="S190" s="16">
        <f t="shared" si="248"/>
        <v>5406.2300000000005</v>
      </c>
      <c r="T190" s="16">
        <f t="shared" si="248"/>
        <v>5406.2300000000005</v>
      </c>
      <c r="U190" s="16">
        <f t="shared" si="248"/>
        <v>5406.2300000000005</v>
      </c>
      <c r="V190" s="16">
        <f t="shared" si="248"/>
        <v>5406.2300000000005</v>
      </c>
      <c r="W190" s="16">
        <f t="shared" si="248"/>
        <v>5406.2300000000005</v>
      </c>
      <c r="X190" s="16">
        <f t="shared" si="248"/>
        <v>5406.2300000000005</v>
      </c>
      <c r="Y190" s="16">
        <f t="shared" si="248"/>
        <v>5406.2300000000005</v>
      </c>
      <c r="Z190" s="16">
        <f t="shared" si="248"/>
        <v>5406.2300000000005</v>
      </c>
      <c r="AA190" s="16">
        <f t="shared" si="248"/>
        <v>5406.2300000000005</v>
      </c>
      <c r="AB190" s="16">
        <f t="shared" si="248"/>
        <v>5406.2300000000005</v>
      </c>
      <c r="AC190" s="16">
        <f t="shared" si="248"/>
        <v>5406.2300000000005</v>
      </c>
      <c r="AD190" s="16">
        <f t="shared" si="248"/>
        <v>5406.2300000000005</v>
      </c>
      <c r="AE190" s="16">
        <f t="shared" si="248"/>
        <v>5406.2300000000005</v>
      </c>
      <c r="AF190" s="16">
        <f t="shared" si="248"/>
        <v>5406.2300000000005</v>
      </c>
      <c r="AG190" s="16">
        <f t="shared" si="248"/>
        <v>5406.2300000000005</v>
      </c>
      <c r="AH190" s="16">
        <f t="shared" si="248"/>
        <v>5406.2300000000005</v>
      </c>
      <c r="AI190" s="16">
        <f t="shared" si="248"/>
        <v>5406.2300000000005</v>
      </c>
      <c r="AJ190" s="16">
        <f t="shared" si="186"/>
        <v>5406.2300000000005</v>
      </c>
      <c r="AK190" s="16">
        <f t="shared" si="187"/>
        <v>5406.2300000000005</v>
      </c>
      <c r="AL190" s="16">
        <f t="shared" si="188"/>
        <v>5406.2300000000005</v>
      </c>
      <c r="AM190" s="16">
        <f t="shared" si="189"/>
        <v>5406.2300000000005</v>
      </c>
      <c r="AN190" s="16">
        <f t="shared" si="190"/>
        <v>5406.2300000000005</v>
      </c>
      <c r="AO190" s="16">
        <f t="shared" si="191"/>
        <v>5406.2300000000005</v>
      </c>
      <c r="AP190" s="16">
        <f t="shared" si="192"/>
        <v>5406.2300000000005</v>
      </c>
      <c r="AQ190" s="16">
        <f t="shared" si="193"/>
        <v>5406.2300000000005</v>
      </c>
      <c r="AR190" s="16">
        <f t="shared" si="194"/>
        <v>5406.2300000000005</v>
      </c>
      <c r="AS190" s="16">
        <f t="shared" si="195"/>
        <v>5406.2300000000005</v>
      </c>
      <c r="AT190" s="16">
        <f t="shared" si="196"/>
        <v>5406.2300000000005</v>
      </c>
      <c r="AU190" s="16">
        <f t="shared" si="197"/>
        <v>5406.2300000000005</v>
      </c>
      <c r="AV190" s="16">
        <f t="shared" si="198"/>
        <v>5406.2300000000005</v>
      </c>
      <c r="AW190" s="16">
        <f t="shared" si="199"/>
        <v>5406.2300000000005</v>
      </c>
      <c r="AX190" s="16">
        <f t="shared" si="200"/>
        <v>5406.2300000000005</v>
      </c>
      <c r="AY190" s="16">
        <f t="shared" si="201"/>
        <v>5406.2300000000005</v>
      </c>
      <c r="AZ190" s="16">
        <f t="shared" si="202"/>
        <v>5406.2300000000005</v>
      </c>
      <c r="BA190" s="16">
        <f t="shared" si="203"/>
        <v>5406.2300000000005</v>
      </c>
      <c r="BB190" s="16">
        <f t="shared" si="204"/>
        <v>5406.2300000000005</v>
      </c>
      <c r="BC190" s="16">
        <f t="shared" si="205"/>
        <v>5406.2300000000005</v>
      </c>
      <c r="BD190" s="16">
        <f t="shared" si="206"/>
        <v>5406.2300000000005</v>
      </c>
      <c r="BE190" s="16">
        <f t="shared" si="207"/>
        <v>5406.2300000000005</v>
      </c>
      <c r="BF190" s="16">
        <f t="shared" si="208"/>
        <v>5406.2300000000005</v>
      </c>
      <c r="BG190" s="16">
        <f t="shared" si="209"/>
        <v>5406.2300000000005</v>
      </c>
      <c r="BH190" s="16">
        <f t="shared" si="210"/>
        <v>5406.2300000000005</v>
      </c>
      <c r="BI190" s="16">
        <f t="shared" si="211"/>
        <v>5406.2300000000005</v>
      </c>
      <c r="BJ190" s="16">
        <f t="shared" si="212"/>
        <v>5406.2300000000005</v>
      </c>
      <c r="BK190" s="16">
        <f t="shared" si="213"/>
        <v>5406.2300000000005</v>
      </c>
      <c r="BL190" s="16">
        <f t="shared" si="214"/>
        <v>5406.2300000000005</v>
      </c>
      <c r="BM190" s="16">
        <f t="shared" si="215"/>
        <v>5406.2300000000005</v>
      </c>
      <c r="BN190" s="16">
        <f t="shared" si="216"/>
        <v>5406.2300000000005</v>
      </c>
      <c r="BO190" s="16">
        <f t="shared" si="217"/>
        <v>5406.2300000000005</v>
      </c>
      <c r="BP190" s="16">
        <f t="shared" si="218"/>
        <v>5406.2300000000005</v>
      </c>
      <c r="BQ190" s="16">
        <f t="shared" si="180"/>
        <v>5406.2300000000005</v>
      </c>
      <c r="BR190" s="16">
        <f t="shared" si="181"/>
        <v>5406.2300000000005</v>
      </c>
      <c r="BS190" s="16">
        <f t="shared" si="182"/>
        <v>5406.2300000000005</v>
      </c>
      <c r="BT190" s="16">
        <f t="shared" si="183"/>
        <v>5406.2300000000005</v>
      </c>
    </row>
    <row r="191" spans="1:72" x14ac:dyDescent="0.35">
      <c r="A191" s="15" t="str">
        <f t="shared" ref="A191:J191" si="249">A92</f>
        <v>Standard Close</v>
      </c>
      <c r="B191" s="15" t="str">
        <f t="shared" si="249"/>
        <v>A2833897</v>
      </c>
      <c r="C191" s="15" t="str">
        <f t="shared" si="249"/>
        <v>Base Rates</v>
      </c>
      <c r="D191" s="15" t="str">
        <f t="shared" si="249"/>
        <v/>
      </c>
      <c r="E191" s="50">
        <f t="shared" si="249"/>
        <v>34331</v>
      </c>
      <c r="F191" s="15" t="str">
        <f t="shared" si="249"/>
        <v>CRR-15996</v>
      </c>
      <c r="G191" s="15" t="str">
        <f t="shared" si="249"/>
        <v>open</v>
      </c>
      <c r="H191" s="15" t="str">
        <f t="shared" si="249"/>
        <v>Electric Other Production Plant</v>
      </c>
      <c r="I191" s="15" t="str">
        <f t="shared" si="249"/>
        <v>Bayside Station</v>
      </c>
      <c r="J191" s="15" t="str">
        <f t="shared" si="249"/>
        <v>BAYSIDE POWER UNIT 1 CT (ABC)</v>
      </c>
      <c r="K191" s="68">
        <v>5803.17</v>
      </c>
      <c r="L191" s="16">
        <f t="shared" ref="L191:AI191" si="250">K191+L92</f>
        <v>5803.17</v>
      </c>
      <c r="M191" s="16">
        <f t="shared" si="250"/>
        <v>5803.17</v>
      </c>
      <c r="N191" s="16">
        <f t="shared" si="250"/>
        <v>5803.17</v>
      </c>
      <c r="O191" s="16">
        <f t="shared" si="250"/>
        <v>5803.17</v>
      </c>
      <c r="P191" s="16">
        <f t="shared" si="250"/>
        <v>5803.17</v>
      </c>
      <c r="Q191" s="16">
        <f t="shared" si="250"/>
        <v>5803.17</v>
      </c>
      <c r="R191" s="16">
        <f t="shared" si="250"/>
        <v>5803.17</v>
      </c>
      <c r="S191" s="16">
        <f t="shared" si="250"/>
        <v>5803.17</v>
      </c>
      <c r="T191" s="16">
        <f t="shared" si="250"/>
        <v>5803.17</v>
      </c>
      <c r="U191" s="16">
        <f t="shared" si="250"/>
        <v>5803.17</v>
      </c>
      <c r="V191" s="16">
        <f t="shared" si="250"/>
        <v>5803.17</v>
      </c>
      <c r="W191" s="16">
        <f t="shared" si="250"/>
        <v>5803.17</v>
      </c>
      <c r="X191" s="16">
        <f t="shared" si="250"/>
        <v>5803.17</v>
      </c>
      <c r="Y191" s="16">
        <f t="shared" si="250"/>
        <v>5803.17</v>
      </c>
      <c r="Z191" s="16">
        <f t="shared" si="250"/>
        <v>5803.17</v>
      </c>
      <c r="AA191" s="16">
        <f t="shared" si="250"/>
        <v>5803.17</v>
      </c>
      <c r="AB191" s="16">
        <f t="shared" si="250"/>
        <v>5803.17</v>
      </c>
      <c r="AC191" s="16">
        <f t="shared" si="250"/>
        <v>5803.17</v>
      </c>
      <c r="AD191" s="16">
        <f t="shared" si="250"/>
        <v>5803.17</v>
      </c>
      <c r="AE191" s="16">
        <f t="shared" si="250"/>
        <v>5803.17</v>
      </c>
      <c r="AF191" s="16">
        <f t="shared" si="250"/>
        <v>5803.17</v>
      </c>
      <c r="AG191" s="16">
        <f t="shared" si="250"/>
        <v>5803.17</v>
      </c>
      <c r="AH191" s="16">
        <f t="shared" si="250"/>
        <v>5803.17</v>
      </c>
      <c r="AI191" s="16">
        <f t="shared" si="250"/>
        <v>5803.17</v>
      </c>
      <c r="AJ191" s="16">
        <f t="shared" si="186"/>
        <v>5803.17</v>
      </c>
      <c r="AK191" s="16">
        <f t="shared" si="187"/>
        <v>5803.17</v>
      </c>
      <c r="AL191" s="16">
        <f t="shared" si="188"/>
        <v>5803.17</v>
      </c>
      <c r="AM191" s="16">
        <f t="shared" si="189"/>
        <v>5803.17</v>
      </c>
      <c r="AN191" s="16">
        <f t="shared" si="190"/>
        <v>5803.17</v>
      </c>
      <c r="AO191" s="16">
        <f t="shared" si="191"/>
        <v>5803.17</v>
      </c>
      <c r="AP191" s="16">
        <f t="shared" si="192"/>
        <v>5803.17</v>
      </c>
      <c r="AQ191" s="16">
        <f t="shared" si="193"/>
        <v>5803.17</v>
      </c>
      <c r="AR191" s="16">
        <f t="shared" si="194"/>
        <v>5803.17</v>
      </c>
      <c r="AS191" s="16">
        <f t="shared" si="195"/>
        <v>5803.17</v>
      </c>
      <c r="AT191" s="16">
        <f t="shared" si="196"/>
        <v>5803.17</v>
      </c>
      <c r="AU191" s="16">
        <f t="shared" si="197"/>
        <v>5803.17</v>
      </c>
      <c r="AV191" s="16">
        <f t="shared" si="198"/>
        <v>5803.17</v>
      </c>
      <c r="AW191" s="16">
        <f t="shared" si="199"/>
        <v>5803.17</v>
      </c>
      <c r="AX191" s="16">
        <f t="shared" si="200"/>
        <v>5803.17</v>
      </c>
      <c r="AY191" s="16">
        <f t="shared" si="201"/>
        <v>5803.17</v>
      </c>
      <c r="AZ191" s="16">
        <f t="shared" si="202"/>
        <v>5803.17</v>
      </c>
      <c r="BA191" s="16">
        <f t="shared" si="203"/>
        <v>5803.17</v>
      </c>
      <c r="BB191" s="16">
        <f t="shared" si="204"/>
        <v>5803.17</v>
      </c>
      <c r="BC191" s="16">
        <f t="shared" si="205"/>
        <v>5803.17</v>
      </c>
      <c r="BD191" s="16">
        <f t="shared" si="206"/>
        <v>5803.17</v>
      </c>
      <c r="BE191" s="16">
        <f t="shared" si="207"/>
        <v>5803.17</v>
      </c>
      <c r="BF191" s="16">
        <f t="shared" si="208"/>
        <v>5803.17</v>
      </c>
      <c r="BG191" s="16">
        <f t="shared" si="209"/>
        <v>5803.17</v>
      </c>
      <c r="BH191" s="16">
        <f t="shared" si="210"/>
        <v>5803.17</v>
      </c>
      <c r="BI191" s="16">
        <f t="shared" si="211"/>
        <v>5803.17</v>
      </c>
      <c r="BJ191" s="16">
        <f t="shared" si="212"/>
        <v>5803.17</v>
      </c>
      <c r="BK191" s="16">
        <f t="shared" si="213"/>
        <v>5803.17</v>
      </c>
      <c r="BL191" s="16">
        <f t="shared" si="214"/>
        <v>5803.17</v>
      </c>
      <c r="BM191" s="16">
        <f t="shared" si="215"/>
        <v>5803.17</v>
      </c>
      <c r="BN191" s="16">
        <f t="shared" si="216"/>
        <v>5803.17</v>
      </c>
      <c r="BO191" s="16">
        <f t="shared" si="217"/>
        <v>5803.17</v>
      </c>
      <c r="BP191" s="16">
        <f t="shared" si="218"/>
        <v>5803.17</v>
      </c>
      <c r="BQ191" s="16">
        <f t="shared" si="180"/>
        <v>5803.17</v>
      </c>
      <c r="BR191" s="16">
        <f t="shared" si="181"/>
        <v>5803.17</v>
      </c>
      <c r="BS191" s="16">
        <f t="shared" si="182"/>
        <v>5803.17</v>
      </c>
      <c r="BT191" s="16">
        <f t="shared" si="183"/>
        <v>5803.17</v>
      </c>
    </row>
    <row r="192" spans="1:72" x14ac:dyDescent="0.35">
      <c r="A192" s="15" t="str">
        <f t="shared" ref="A192:J192" si="251">A93</f>
        <v>Standard Close</v>
      </c>
      <c r="B192" s="15" t="str">
        <f t="shared" si="251"/>
        <v>A2833901</v>
      </c>
      <c r="C192" s="15" t="str">
        <f t="shared" si="251"/>
        <v>Base Rates</v>
      </c>
      <c r="D192" s="15" t="str">
        <f t="shared" si="251"/>
        <v/>
      </c>
      <c r="E192" s="50">
        <f t="shared" si="251"/>
        <v>34331</v>
      </c>
      <c r="F192" s="15" t="str">
        <f t="shared" si="251"/>
        <v>CRR-15996</v>
      </c>
      <c r="G192" s="15" t="str">
        <f t="shared" si="251"/>
        <v>open</v>
      </c>
      <c r="H192" s="15" t="str">
        <f t="shared" si="251"/>
        <v>Electric Other Production Plant</v>
      </c>
      <c r="I192" s="15" t="str">
        <f t="shared" si="251"/>
        <v>Bayside Station</v>
      </c>
      <c r="J192" s="15" t="str">
        <f t="shared" si="251"/>
        <v>BAYSIDE POWER UNIT 1 CT (ABC)</v>
      </c>
      <c r="K192" s="68">
        <v>7549.5700000000006</v>
      </c>
      <c r="L192" s="16">
        <f t="shared" ref="L192:AI192" si="252">K192+L93</f>
        <v>7549.5700000000006</v>
      </c>
      <c r="M192" s="16">
        <f t="shared" si="252"/>
        <v>7549.5700000000006</v>
      </c>
      <c r="N192" s="16">
        <f t="shared" si="252"/>
        <v>7549.5700000000006</v>
      </c>
      <c r="O192" s="16">
        <f t="shared" si="252"/>
        <v>7549.5700000000006</v>
      </c>
      <c r="P192" s="16">
        <f t="shared" si="252"/>
        <v>7549.5700000000006</v>
      </c>
      <c r="Q192" s="16">
        <f t="shared" si="252"/>
        <v>7549.5700000000006</v>
      </c>
      <c r="R192" s="16">
        <f t="shared" si="252"/>
        <v>7549.5700000000006</v>
      </c>
      <c r="S192" s="16">
        <f t="shared" si="252"/>
        <v>7549.5700000000006</v>
      </c>
      <c r="T192" s="16">
        <f t="shared" si="252"/>
        <v>7549.5700000000006</v>
      </c>
      <c r="U192" s="16">
        <f t="shared" si="252"/>
        <v>7549.5700000000006</v>
      </c>
      <c r="V192" s="16">
        <f t="shared" si="252"/>
        <v>7549.5700000000006</v>
      </c>
      <c r="W192" s="16">
        <f t="shared" si="252"/>
        <v>7549.5700000000006</v>
      </c>
      <c r="X192" s="16">
        <f t="shared" si="252"/>
        <v>7549.5700000000006</v>
      </c>
      <c r="Y192" s="16">
        <f t="shared" si="252"/>
        <v>7549.5700000000006</v>
      </c>
      <c r="Z192" s="16">
        <f t="shared" si="252"/>
        <v>7549.5700000000006</v>
      </c>
      <c r="AA192" s="16">
        <f t="shared" si="252"/>
        <v>7549.5700000000006</v>
      </c>
      <c r="AB192" s="16">
        <f t="shared" si="252"/>
        <v>7549.5700000000006</v>
      </c>
      <c r="AC192" s="16">
        <f t="shared" si="252"/>
        <v>7549.5700000000006</v>
      </c>
      <c r="AD192" s="16">
        <f t="shared" si="252"/>
        <v>7549.5700000000006</v>
      </c>
      <c r="AE192" s="16">
        <f t="shared" si="252"/>
        <v>7549.5700000000006</v>
      </c>
      <c r="AF192" s="16">
        <f t="shared" si="252"/>
        <v>7549.5700000000006</v>
      </c>
      <c r="AG192" s="16">
        <f t="shared" si="252"/>
        <v>7549.5700000000006</v>
      </c>
      <c r="AH192" s="16">
        <f t="shared" si="252"/>
        <v>7549.5700000000006</v>
      </c>
      <c r="AI192" s="16">
        <f t="shared" si="252"/>
        <v>7549.5700000000006</v>
      </c>
      <c r="AJ192" s="16">
        <f t="shared" si="186"/>
        <v>7549.5700000000006</v>
      </c>
      <c r="AK192" s="16">
        <f t="shared" si="187"/>
        <v>7549.5700000000006</v>
      </c>
      <c r="AL192" s="16">
        <f t="shared" si="188"/>
        <v>7549.5700000000006</v>
      </c>
      <c r="AM192" s="16">
        <f t="shared" si="189"/>
        <v>7549.5700000000006</v>
      </c>
      <c r="AN192" s="16">
        <f t="shared" si="190"/>
        <v>7549.5700000000006</v>
      </c>
      <c r="AO192" s="16">
        <f t="shared" si="191"/>
        <v>7549.5700000000006</v>
      </c>
      <c r="AP192" s="16">
        <f t="shared" si="192"/>
        <v>7549.5700000000006</v>
      </c>
      <c r="AQ192" s="16">
        <f t="shared" si="193"/>
        <v>7549.5700000000006</v>
      </c>
      <c r="AR192" s="16">
        <f t="shared" si="194"/>
        <v>7549.5700000000006</v>
      </c>
      <c r="AS192" s="16">
        <f t="shared" si="195"/>
        <v>7549.5700000000006</v>
      </c>
      <c r="AT192" s="16">
        <f t="shared" si="196"/>
        <v>7549.5700000000006</v>
      </c>
      <c r="AU192" s="16">
        <f t="shared" si="197"/>
        <v>7549.5700000000006</v>
      </c>
      <c r="AV192" s="16">
        <f t="shared" si="198"/>
        <v>7549.5700000000006</v>
      </c>
      <c r="AW192" s="16">
        <f t="shared" si="199"/>
        <v>7549.5700000000006</v>
      </c>
      <c r="AX192" s="16">
        <f t="shared" si="200"/>
        <v>7549.5700000000006</v>
      </c>
      <c r="AY192" s="16">
        <f t="shared" si="201"/>
        <v>7549.5700000000006</v>
      </c>
      <c r="AZ192" s="16">
        <f t="shared" si="202"/>
        <v>7549.5700000000006</v>
      </c>
      <c r="BA192" s="16">
        <f t="shared" si="203"/>
        <v>7549.5700000000006</v>
      </c>
      <c r="BB192" s="16">
        <f t="shared" si="204"/>
        <v>7549.5700000000006</v>
      </c>
      <c r="BC192" s="16">
        <f t="shared" si="205"/>
        <v>7549.5700000000006</v>
      </c>
      <c r="BD192" s="16">
        <f t="shared" si="206"/>
        <v>7549.5700000000006</v>
      </c>
      <c r="BE192" s="16">
        <f t="shared" si="207"/>
        <v>7549.5700000000006</v>
      </c>
      <c r="BF192" s="16">
        <f t="shared" si="208"/>
        <v>7549.5700000000006</v>
      </c>
      <c r="BG192" s="16">
        <f t="shared" si="209"/>
        <v>7549.5700000000006</v>
      </c>
      <c r="BH192" s="16">
        <f t="shared" si="210"/>
        <v>7549.5700000000006</v>
      </c>
      <c r="BI192" s="16">
        <f t="shared" si="211"/>
        <v>7549.5700000000006</v>
      </c>
      <c r="BJ192" s="16">
        <f t="shared" si="212"/>
        <v>7549.5700000000006</v>
      </c>
      <c r="BK192" s="16">
        <f t="shared" si="213"/>
        <v>7549.5700000000006</v>
      </c>
      <c r="BL192" s="16">
        <f t="shared" si="214"/>
        <v>7549.5700000000006</v>
      </c>
      <c r="BM192" s="16">
        <f t="shared" si="215"/>
        <v>7549.5700000000006</v>
      </c>
      <c r="BN192" s="16">
        <f t="shared" si="216"/>
        <v>7549.5700000000006</v>
      </c>
      <c r="BO192" s="16">
        <f t="shared" si="217"/>
        <v>7549.5700000000006</v>
      </c>
      <c r="BP192" s="16">
        <f t="shared" si="218"/>
        <v>7549.5700000000006</v>
      </c>
      <c r="BQ192" s="16">
        <f t="shared" si="180"/>
        <v>7549.5700000000006</v>
      </c>
      <c r="BR192" s="16">
        <f t="shared" si="181"/>
        <v>7549.5700000000006</v>
      </c>
      <c r="BS192" s="16">
        <f t="shared" si="182"/>
        <v>7549.5700000000006</v>
      </c>
      <c r="BT192" s="16">
        <f t="shared" si="183"/>
        <v>7549.5700000000006</v>
      </c>
    </row>
    <row r="193" spans="1:72" x14ac:dyDescent="0.35">
      <c r="A193" s="15" t="str">
        <f t="shared" ref="A193:J193" si="253">A94</f>
        <v>Standard Close</v>
      </c>
      <c r="B193" s="15" t="str">
        <f t="shared" si="253"/>
        <v>A2833902</v>
      </c>
      <c r="C193" s="15" t="str">
        <f t="shared" si="253"/>
        <v>Base Rates</v>
      </c>
      <c r="D193" s="15" t="str">
        <f t="shared" si="253"/>
        <v/>
      </c>
      <c r="E193" s="50">
        <f t="shared" si="253"/>
        <v>34331</v>
      </c>
      <c r="F193" s="15" t="str">
        <f t="shared" si="253"/>
        <v>CRR-15996</v>
      </c>
      <c r="G193" s="15" t="str">
        <f t="shared" si="253"/>
        <v>open</v>
      </c>
      <c r="H193" s="15" t="str">
        <f t="shared" si="253"/>
        <v>Electric Other Production Plant</v>
      </c>
      <c r="I193" s="15" t="str">
        <f t="shared" si="253"/>
        <v>Bayside Station</v>
      </c>
      <c r="J193" s="15" t="str">
        <f t="shared" si="253"/>
        <v>BAYSIDE POWER UNIT 1 CT (ABC)</v>
      </c>
      <c r="K193" s="68">
        <v>7517.0700000000006</v>
      </c>
      <c r="L193" s="16">
        <f t="shared" ref="L193:AI193" si="254">K193+L94</f>
        <v>7517.0700000000006</v>
      </c>
      <c r="M193" s="16">
        <f t="shared" si="254"/>
        <v>7517.0700000000006</v>
      </c>
      <c r="N193" s="16">
        <f t="shared" si="254"/>
        <v>7517.0700000000006</v>
      </c>
      <c r="O193" s="16">
        <f t="shared" si="254"/>
        <v>7517.0700000000006</v>
      </c>
      <c r="P193" s="16">
        <f t="shared" si="254"/>
        <v>7517.0700000000006</v>
      </c>
      <c r="Q193" s="16">
        <f t="shared" si="254"/>
        <v>7517.0700000000006</v>
      </c>
      <c r="R193" s="16">
        <f t="shared" si="254"/>
        <v>7517.0700000000006</v>
      </c>
      <c r="S193" s="16">
        <f t="shared" si="254"/>
        <v>7517.0700000000006</v>
      </c>
      <c r="T193" s="16">
        <f t="shared" si="254"/>
        <v>7517.0700000000006</v>
      </c>
      <c r="U193" s="16">
        <f t="shared" si="254"/>
        <v>7517.0700000000006</v>
      </c>
      <c r="V193" s="16">
        <f t="shared" si="254"/>
        <v>7517.0700000000006</v>
      </c>
      <c r="W193" s="16">
        <f t="shared" si="254"/>
        <v>7517.0700000000006</v>
      </c>
      <c r="X193" s="16">
        <f t="shared" si="254"/>
        <v>7517.0700000000006</v>
      </c>
      <c r="Y193" s="16">
        <f t="shared" si="254"/>
        <v>7517.0700000000006</v>
      </c>
      <c r="Z193" s="16">
        <f t="shared" si="254"/>
        <v>7517.0700000000006</v>
      </c>
      <c r="AA193" s="16">
        <f t="shared" si="254"/>
        <v>7517.0700000000006</v>
      </c>
      <c r="AB193" s="16">
        <f t="shared" si="254"/>
        <v>7517.0700000000006</v>
      </c>
      <c r="AC193" s="16">
        <f t="shared" si="254"/>
        <v>7517.0700000000006</v>
      </c>
      <c r="AD193" s="16">
        <f t="shared" si="254"/>
        <v>7517.0700000000006</v>
      </c>
      <c r="AE193" s="16">
        <f t="shared" si="254"/>
        <v>7517.0700000000006</v>
      </c>
      <c r="AF193" s="16">
        <f t="shared" si="254"/>
        <v>7517.0700000000006</v>
      </c>
      <c r="AG193" s="16">
        <f t="shared" si="254"/>
        <v>7517.0700000000006</v>
      </c>
      <c r="AH193" s="16">
        <f t="shared" si="254"/>
        <v>7517.0700000000006</v>
      </c>
      <c r="AI193" s="16">
        <f t="shared" si="254"/>
        <v>7517.0700000000006</v>
      </c>
      <c r="AJ193" s="16">
        <f t="shared" si="186"/>
        <v>7517.0700000000006</v>
      </c>
      <c r="AK193" s="16">
        <f t="shared" si="187"/>
        <v>7517.0700000000006</v>
      </c>
      <c r="AL193" s="16">
        <f t="shared" si="188"/>
        <v>7517.0700000000006</v>
      </c>
      <c r="AM193" s="16">
        <f t="shared" si="189"/>
        <v>7517.0700000000006</v>
      </c>
      <c r="AN193" s="16">
        <f t="shared" si="190"/>
        <v>7517.0700000000006</v>
      </c>
      <c r="AO193" s="16">
        <f t="shared" si="191"/>
        <v>7517.0700000000006</v>
      </c>
      <c r="AP193" s="16">
        <f t="shared" si="192"/>
        <v>7517.0700000000006</v>
      </c>
      <c r="AQ193" s="16">
        <f t="shared" si="193"/>
        <v>7517.0700000000006</v>
      </c>
      <c r="AR193" s="16">
        <f t="shared" si="194"/>
        <v>7517.0700000000006</v>
      </c>
      <c r="AS193" s="16">
        <f t="shared" si="195"/>
        <v>7517.0700000000006</v>
      </c>
      <c r="AT193" s="16">
        <f t="shared" si="196"/>
        <v>7517.0700000000006</v>
      </c>
      <c r="AU193" s="16">
        <f t="shared" si="197"/>
        <v>7517.0700000000006</v>
      </c>
      <c r="AV193" s="16">
        <f t="shared" si="198"/>
        <v>7517.0700000000006</v>
      </c>
      <c r="AW193" s="16">
        <f t="shared" si="199"/>
        <v>7517.0700000000006</v>
      </c>
      <c r="AX193" s="16">
        <f t="shared" si="200"/>
        <v>7517.0700000000006</v>
      </c>
      <c r="AY193" s="16">
        <f t="shared" si="201"/>
        <v>7517.0700000000006</v>
      </c>
      <c r="AZ193" s="16">
        <f t="shared" si="202"/>
        <v>7517.0700000000006</v>
      </c>
      <c r="BA193" s="16">
        <f t="shared" si="203"/>
        <v>7517.0700000000006</v>
      </c>
      <c r="BB193" s="16">
        <f t="shared" si="204"/>
        <v>7517.0700000000006</v>
      </c>
      <c r="BC193" s="16">
        <f t="shared" si="205"/>
        <v>7517.0700000000006</v>
      </c>
      <c r="BD193" s="16">
        <f t="shared" si="206"/>
        <v>7517.0700000000006</v>
      </c>
      <c r="BE193" s="16">
        <f t="shared" si="207"/>
        <v>7517.0700000000006</v>
      </c>
      <c r="BF193" s="16">
        <f t="shared" si="208"/>
        <v>7517.0700000000006</v>
      </c>
      <c r="BG193" s="16">
        <f t="shared" si="209"/>
        <v>7517.0700000000006</v>
      </c>
      <c r="BH193" s="16">
        <f t="shared" si="210"/>
        <v>7517.0700000000006</v>
      </c>
      <c r="BI193" s="16">
        <f t="shared" si="211"/>
        <v>7517.0700000000006</v>
      </c>
      <c r="BJ193" s="16">
        <f t="shared" si="212"/>
        <v>7517.0700000000006</v>
      </c>
      <c r="BK193" s="16">
        <f t="shared" si="213"/>
        <v>7517.0700000000006</v>
      </c>
      <c r="BL193" s="16">
        <f t="shared" si="214"/>
        <v>7517.0700000000006</v>
      </c>
      <c r="BM193" s="16">
        <f t="shared" si="215"/>
        <v>7517.0700000000006</v>
      </c>
      <c r="BN193" s="16">
        <f t="shared" si="216"/>
        <v>7517.0700000000006</v>
      </c>
      <c r="BO193" s="16">
        <f t="shared" si="217"/>
        <v>7517.0700000000006</v>
      </c>
      <c r="BP193" s="16">
        <f t="shared" si="218"/>
        <v>7517.0700000000006</v>
      </c>
      <c r="BQ193" s="16">
        <f t="shared" si="180"/>
        <v>7517.0700000000006</v>
      </c>
      <c r="BR193" s="16">
        <f t="shared" si="181"/>
        <v>7517.0700000000006</v>
      </c>
      <c r="BS193" s="16">
        <f t="shared" si="182"/>
        <v>7517.0700000000006</v>
      </c>
      <c r="BT193" s="16">
        <f t="shared" si="183"/>
        <v>7517.0700000000006</v>
      </c>
    </row>
    <row r="194" spans="1:72" x14ac:dyDescent="0.35">
      <c r="A194" s="15" t="str">
        <f t="shared" ref="A194:J194" si="255">A95</f>
        <v>Standard Close</v>
      </c>
      <c r="B194" s="15" t="str">
        <f t="shared" si="255"/>
        <v>A2834152</v>
      </c>
      <c r="C194" s="15" t="str">
        <f t="shared" si="255"/>
        <v>Base Rates</v>
      </c>
      <c r="D194" s="15" t="str">
        <f t="shared" si="255"/>
        <v/>
      </c>
      <c r="E194" s="50">
        <f t="shared" si="255"/>
        <v>34331</v>
      </c>
      <c r="F194" s="15" t="str">
        <f t="shared" si="255"/>
        <v>CRR-15996</v>
      </c>
      <c r="G194" s="15" t="str">
        <f t="shared" si="255"/>
        <v>open</v>
      </c>
      <c r="H194" s="15" t="str">
        <f t="shared" si="255"/>
        <v>Electric Other Production Plant</v>
      </c>
      <c r="I194" s="15" t="str">
        <f t="shared" si="255"/>
        <v>Bayside Station</v>
      </c>
      <c r="J194" s="15" t="str">
        <f t="shared" si="255"/>
        <v>BAYSIDE POWER UNIT 1 CT (ABC)</v>
      </c>
      <c r="K194" s="68">
        <v>41461.390000000007</v>
      </c>
      <c r="L194" s="16">
        <f t="shared" ref="L194:AI194" si="256">K194+L95</f>
        <v>41461.390000000007</v>
      </c>
      <c r="M194" s="16">
        <f t="shared" si="256"/>
        <v>41461.390000000007</v>
      </c>
      <c r="N194" s="16">
        <f t="shared" si="256"/>
        <v>41461.390000000007</v>
      </c>
      <c r="O194" s="16">
        <f t="shared" si="256"/>
        <v>41461.390000000007</v>
      </c>
      <c r="P194" s="16">
        <f t="shared" si="256"/>
        <v>41461.390000000007</v>
      </c>
      <c r="Q194" s="16">
        <f t="shared" si="256"/>
        <v>41461.390000000007</v>
      </c>
      <c r="R194" s="16">
        <f t="shared" si="256"/>
        <v>41461.390000000007</v>
      </c>
      <c r="S194" s="16">
        <f t="shared" si="256"/>
        <v>41461.390000000007</v>
      </c>
      <c r="T194" s="16">
        <f t="shared" si="256"/>
        <v>41461.390000000007</v>
      </c>
      <c r="U194" s="16">
        <f t="shared" si="256"/>
        <v>41461.390000000007</v>
      </c>
      <c r="V194" s="16">
        <f t="shared" si="256"/>
        <v>41461.390000000007</v>
      </c>
      <c r="W194" s="16">
        <f t="shared" si="256"/>
        <v>41461.390000000007</v>
      </c>
      <c r="X194" s="16">
        <f t="shared" si="256"/>
        <v>41461.390000000007</v>
      </c>
      <c r="Y194" s="16">
        <f t="shared" si="256"/>
        <v>41461.390000000007</v>
      </c>
      <c r="Z194" s="16">
        <f t="shared" si="256"/>
        <v>41461.390000000007</v>
      </c>
      <c r="AA194" s="16">
        <f t="shared" si="256"/>
        <v>41461.390000000007</v>
      </c>
      <c r="AB194" s="16">
        <f t="shared" si="256"/>
        <v>41461.390000000007</v>
      </c>
      <c r="AC194" s="16">
        <f t="shared" si="256"/>
        <v>41461.390000000007</v>
      </c>
      <c r="AD194" s="16">
        <f t="shared" si="256"/>
        <v>41461.390000000007</v>
      </c>
      <c r="AE194" s="16">
        <f t="shared" si="256"/>
        <v>41461.390000000007</v>
      </c>
      <c r="AF194" s="16">
        <f t="shared" si="256"/>
        <v>41461.390000000007</v>
      </c>
      <c r="AG194" s="16">
        <f t="shared" si="256"/>
        <v>41461.390000000007</v>
      </c>
      <c r="AH194" s="16">
        <f t="shared" si="256"/>
        <v>41461.390000000007</v>
      </c>
      <c r="AI194" s="16">
        <f t="shared" si="256"/>
        <v>41461.390000000007</v>
      </c>
      <c r="AJ194" s="16">
        <f t="shared" si="186"/>
        <v>41461.390000000007</v>
      </c>
      <c r="AK194" s="16">
        <f t="shared" si="187"/>
        <v>41461.390000000007</v>
      </c>
      <c r="AL194" s="16">
        <f t="shared" si="188"/>
        <v>41461.390000000007</v>
      </c>
      <c r="AM194" s="16">
        <f t="shared" si="189"/>
        <v>41461.390000000007</v>
      </c>
      <c r="AN194" s="16">
        <f t="shared" si="190"/>
        <v>41461.390000000007</v>
      </c>
      <c r="AO194" s="16">
        <f t="shared" si="191"/>
        <v>41461.390000000007</v>
      </c>
      <c r="AP194" s="16">
        <f t="shared" si="192"/>
        <v>41461.390000000007</v>
      </c>
      <c r="AQ194" s="16">
        <f t="shared" si="193"/>
        <v>41461.390000000007</v>
      </c>
      <c r="AR194" s="16">
        <f t="shared" si="194"/>
        <v>41461.390000000007</v>
      </c>
      <c r="AS194" s="16">
        <f t="shared" si="195"/>
        <v>41461.390000000007</v>
      </c>
      <c r="AT194" s="16">
        <f t="shared" si="196"/>
        <v>41461.390000000007</v>
      </c>
      <c r="AU194" s="16">
        <f t="shared" si="197"/>
        <v>41461.390000000007</v>
      </c>
      <c r="AV194" s="16">
        <f t="shared" si="198"/>
        <v>41461.390000000007</v>
      </c>
      <c r="AW194" s="16">
        <f t="shared" si="199"/>
        <v>41461.390000000007</v>
      </c>
      <c r="AX194" s="16">
        <f t="shared" si="200"/>
        <v>41461.390000000007</v>
      </c>
      <c r="AY194" s="16">
        <f t="shared" si="201"/>
        <v>41461.390000000007</v>
      </c>
      <c r="AZ194" s="16">
        <f t="shared" si="202"/>
        <v>41461.390000000007</v>
      </c>
      <c r="BA194" s="16">
        <f t="shared" si="203"/>
        <v>41461.390000000007</v>
      </c>
      <c r="BB194" s="16">
        <f t="shared" si="204"/>
        <v>41461.390000000007</v>
      </c>
      <c r="BC194" s="16">
        <f t="shared" si="205"/>
        <v>41461.390000000007</v>
      </c>
      <c r="BD194" s="16">
        <f t="shared" si="206"/>
        <v>41461.390000000007</v>
      </c>
      <c r="BE194" s="16">
        <f t="shared" si="207"/>
        <v>41461.390000000007</v>
      </c>
      <c r="BF194" s="16">
        <f t="shared" si="208"/>
        <v>41461.390000000007</v>
      </c>
      <c r="BG194" s="16">
        <f t="shared" si="209"/>
        <v>41461.390000000007</v>
      </c>
      <c r="BH194" s="16">
        <f t="shared" si="210"/>
        <v>41461.390000000007</v>
      </c>
      <c r="BI194" s="16">
        <f t="shared" si="211"/>
        <v>41461.390000000007</v>
      </c>
      <c r="BJ194" s="16">
        <f t="shared" si="212"/>
        <v>41461.390000000007</v>
      </c>
      <c r="BK194" s="16">
        <f t="shared" si="213"/>
        <v>41461.390000000007</v>
      </c>
      <c r="BL194" s="16">
        <f t="shared" si="214"/>
        <v>41461.390000000007</v>
      </c>
      <c r="BM194" s="16">
        <f t="shared" si="215"/>
        <v>41461.390000000007</v>
      </c>
      <c r="BN194" s="16">
        <f t="shared" si="216"/>
        <v>41461.390000000007</v>
      </c>
      <c r="BO194" s="16">
        <f t="shared" si="217"/>
        <v>41461.390000000007</v>
      </c>
      <c r="BP194" s="16">
        <f t="shared" si="218"/>
        <v>41461.390000000007</v>
      </c>
      <c r="BQ194" s="16">
        <f t="shared" si="180"/>
        <v>41461.390000000007</v>
      </c>
      <c r="BR194" s="16">
        <f t="shared" si="181"/>
        <v>41461.390000000007</v>
      </c>
      <c r="BS194" s="16">
        <f t="shared" si="182"/>
        <v>41461.390000000007</v>
      </c>
      <c r="BT194" s="16">
        <f t="shared" si="183"/>
        <v>41461.390000000007</v>
      </c>
    </row>
    <row r="195" spans="1:72" x14ac:dyDescent="0.35">
      <c r="A195" s="15" t="str">
        <f t="shared" ref="A195:J195" si="257">A96</f>
        <v>Standard Close</v>
      </c>
      <c r="B195" s="15" t="str">
        <f t="shared" si="257"/>
        <v>A2834163</v>
      </c>
      <c r="C195" s="15" t="str">
        <f t="shared" si="257"/>
        <v>Base Rates</v>
      </c>
      <c r="D195" s="15" t="str">
        <f t="shared" si="257"/>
        <v/>
      </c>
      <c r="E195" s="50">
        <f t="shared" si="257"/>
        <v>34331</v>
      </c>
      <c r="F195" s="15" t="str">
        <f t="shared" si="257"/>
        <v>CRR-15996</v>
      </c>
      <c r="G195" s="15" t="str">
        <f t="shared" si="257"/>
        <v>open</v>
      </c>
      <c r="H195" s="15" t="str">
        <f t="shared" si="257"/>
        <v>Electric Other Production Plant</v>
      </c>
      <c r="I195" s="15" t="str">
        <f t="shared" si="257"/>
        <v>Bayside Station</v>
      </c>
      <c r="J195" s="15" t="str">
        <f t="shared" si="257"/>
        <v>BAYSIDE POWER UNIT 1 CT (ABC)</v>
      </c>
      <c r="K195" s="68">
        <v>42242.200000000004</v>
      </c>
      <c r="L195" s="16">
        <f t="shared" ref="L195:AI195" si="258">K195+L96</f>
        <v>42242.200000000004</v>
      </c>
      <c r="M195" s="16">
        <f t="shared" si="258"/>
        <v>42242.200000000004</v>
      </c>
      <c r="N195" s="16">
        <f t="shared" si="258"/>
        <v>42242.200000000004</v>
      </c>
      <c r="O195" s="16">
        <f t="shared" si="258"/>
        <v>42242.200000000004</v>
      </c>
      <c r="P195" s="16">
        <f t="shared" si="258"/>
        <v>42242.200000000004</v>
      </c>
      <c r="Q195" s="16">
        <f t="shared" si="258"/>
        <v>42242.200000000004</v>
      </c>
      <c r="R195" s="16">
        <f t="shared" si="258"/>
        <v>42242.200000000004</v>
      </c>
      <c r="S195" s="16">
        <f t="shared" si="258"/>
        <v>42242.200000000004</v>
      </c>
      <c r="T195" s="16">
        <f t="shared" si="258"/>
        <v>42242.200000000004</v>
      </c>
      <c r="U195" s="16">
        <f t="shared" si="258"/>
        <v>42242.200000000004</v>
      </c>
      <c r="V195" s="16">
        <f t="shared" si="258"/>
        <v>42242.200000000004</v>
      </c>
      <c r="W195" s="16">
        <f t="shared" si="258"/>
        <v>42242.200000000004</v>
      </c>
      <c r="X195" s="16">
        <f t="shared" si="258"/>
        <v>42242.200000000004</v>
      </c>
      <c r="Y195" s="16">
        <f t="shared" si="258"/>
        <v>42242.200000000004</v>
      </c>
      <c r="Z195" s="16">
        <f t="shared" si="258"/>
        <v>42242.200000000004</v>
      </c>
      <c r="AA195" s="16">
        <f t="shared" si="258"/>
        <v>42242.200000000004</v>
      </c>
      <c r="AB195" s="16">
        <f t="shared" si="258"/>
        <v>42242.200000000004</v>
      </c>
      <c r="AC195" s="16">
        <f t="shared" si="258"/>
        <v>42242.200000000004</v>
      </c>
      <c r="AD195" s="16">
        <f t="shared" si="258"/>
        <v>42242.200000000004</v>
      </c>
      <c r="AE195" s="16">
        <f t="shared" si="258"/>
        <v>42242.200000000004</v>
      </c>
      <c r="AF195" s="16">
        <f t="shared" si="258"/>
        <v>42242.200000000004</v>
      </c>
      <c r="AG195" s="16">
        <f t="shared" si="258"/>
        <v>42242.200000000004</v>
      </c>
      <c r="AH195" s="16">
        <f t="shared" si="258"/>
        <v>42242.200000000004</v>
      </c>
      <c r="AI195" s="16">
        <f t="shared" si="258"/>
        <v>42242.200000000004</v>
      </c>
      <c r="AJ195" s="16">
        <f t="shared" si="186"/>
        <v>42242.200000000004</v>
      </c>
      <c r="AK195" s="16">
        <f t="shared" si="187"/>
        <v>42242.200000000004</v>
      </c>
      <c r="AL195" s="16">
        <f t="shared" si="188"/>
        <v>42242.200000000004</v>
      </c>
      <c r="AM195" s="16">
        <f t="shared" si="189"/>
        <v>42242.200000000004</v>
      </c>
      <c r="AN195" s="16">
        <f t="shared" si="190"/>
        <v>42242.200000000004</v>
      </c>
      <c r="AO195" s="16">
        <f t="shared" si="191"/>
        <v>42242.200000000004</v>
      </c>
      <c r="AP195" s="16">
        <f t="shared" si="192"/>
        <v>42242.200000000004</v>
      </c>
      <c r="AQ195" s="16">
        <f t="shared" si="193"/>
        <v>42242.200000000004</v>
      </c>
      <c r="AR195" s="16">
        <f t="shared" si="194"/>
        <v>42242.200000000004</v>
      </c>
      <c r="AS195" s="16">
        <f t="shared" si="195"/>
        <v>42242.200000000004</v>
      </c>
      <c r="AT195" s="16">
        <f t="shared" si="196"/>
        <v>42242.200000000004</v>
      </c>
      <c r="AU195" s="16">
        <f t="shared" si="197"/>
        <v>42242.200000000004</v>
      </c>
      <c r="AV195" s="16">
        <f t="shared" si="198"/>
        <v>42242.200000000004</v>
      </c>
      <c r="AW195" s="16">
        <f t="shared" si="199"/>
        <v>42242.200000000004</v>
      </c>
      <c r="AX195" s="16">
        <f t="shared" si="200"/>
        <v>42242.200000000004</v>
      </c>
      <c r="AY195" s="16">
        <f t="shared" si="201"/>
        <v>42242.200000000004</v>
      </c>
      <c r="AZ195" s="16">
        <f t="shared" si="202"/>
        <v>42242.200000000004</v>
      </c>
      <c r="BA195" s="16">
        <f t="shared" si="203"/>
        <v>42242.200000000004</v>
      </c>
      <c r="BB195" s="16">
        <f t="shared" si="204"/>
        <v>42242.200000000004</v>
      </c>
      <c r="BC195" s="16">
        <f t="shared" si="205"/>
        <v>42242.200000000004</v>
      </c>
      <c r="BD195" s="16">
        <f t="shared" si="206"/>
        <v>42242.200000000004</v>
      </c>
      <c r="BE195" s="16">
        <f t="shared" si="207"/>
        <v>42242.200000000004</v>
      </c>
      <c r="BF195" s="16">
        <f t="shared" si="208"/>
        <v>42242.200000000004</v>
      </c>
      <c r="BG195" s="16">
        <f t="shared" si="209"/>
        <v>42242.200000000004</v>
      </c>
      <c r="BH195" s="16">
        <f t="shared" si="210"/>
        <v>42242.200000000004</v>
      </c>
      <c r="BI195" s="16">
        <f t="shared" si="211"/>
        <v>42242.200000000004</v>
      </c>
      <c r="BJ195" s="16">
        <f t="shared" si="212"/>
        <v>42242.200000000004</v>
      </c>
      <c r="BK195" s="16">
        <f t="shared" si="213"/>
        <v>42242.200000000004</v>
      </c>
      <c r="BL195" s="16">
        <f t="shared" si="214"/>
        <v>42242.200000000004</v>
      </c>
      <c r="BM195" s="16">
        <f t="shared" si="215"/>
        <v>42242.200000000004</v>
      </c>
      <c r="BN195" s="16">
        <f t="shared" si="216"/>
        <v>42242.200000000004</v>
      </c>
      <c r="BO195" s="16">
        <f t="shared" si="217"/>
        <v>42242.200000000004</v>
      </c>
      <c r="BP195" s="16">
        <f t="shared" si="218"/>
        <v>42242.200000000004</v>
      </c>
      <c r="BQ195" s="16">
        <f t="shared" si="180"/>
        <v>42242.200000000004</v>
      </c>
      <c r="BR195" s="16">
        <f t="shared" si="181"/>
        <v>42242.200000000004</v>
      </c>
      <c r="BS195" s="16">
        <f t="shared" si="182"/>
        <v>42242.200000000004</v>
      </c>
      <c r="BT195" s="16">
        <f t="shared" si="183"/>
        <v>42242.200000000004</v>
      </c>
    </row>
    <row r="196" spans="1:72" x14ac:dyDescent="0.35">
      <c r="A196" s="15" t="str">
        <f t="shared" ref="A196:J196" si="259">A97</f>
        <v>Standard Close</v>
      </c>
      <c r="B196" s="15" t="str">
        <f t="shared" si="259"/>
        <v>A2834164</v>
      </c>
      <c r="C196" s="15" t="str">
        <f t="shared" si="259"/>
        <v>Base Rates</v>
      </c>
      <c r="D196" s="15" t="str">
        <f t="shared" si="259"/>
        <v/>
      </c>
      <c r="E196" s="50">
        <f t="shared" si="259"/>
        <v>34331</v>
      </c>
      <c r="F196" s="15" t="str">
        <f t="shared" si="259"/>
        <v>CRR-15996</v>
      </c>
      <c r="G196" s="15" t="str">
        <f t="shared" si="259"/>
        <v>open</v>
      </c>
      <c r="H196" s="15" t="str">
        <f t="shared" si="259"/>
        <v>Electric Other Production Plant</v>
      </c>
      <c r="I196" s="15" t="str">
        <f t="shared" si="259"/>
        <v>Bayside Station</v>
      </c>
      <c r="J196" s="15" t="str">
        <f t="shared" si="259"/>
        <v>BAYSIDE POWER UNIT 1 CT (ABC)</v>
      </c>
      <c r="K196" s="68">
        <v>38293.160000000003</v>
      </c>
      <c r="L196" s="16">
        <f t="shared" ref="L196:AI196" si="260">K196+L97</f>
        <v>38293.160000000003</v>
      </c>
      <c r="M196" s="16">
        <f t="shared" si="260"/>
        <v>38293.160000000003</v>
      </c>
      <c r="N196" s="16">
        <f t="shared" si="260"/>
        <v>38293.160000000003</v>
      </c>
      <c r="O196" s="16">
        <f t="shared" si="260"/>
        <v>38293.160000000003</v>
      </c>
      <c r="P196" s="16">
        <f t="shared" si="260"/>
        <v>38293.160000000003</v>
      </c>
      <c r="Q196" s="16">
        <f t="shared" si="260"/>
        <v>38293.160000000003</v>
      </c>
      <c r="R196" s="16">
        <f t="shared" si="260"/>
        <v>38293.160000000003</v>
      </c>
      <c r="S196" s="16">
        <f t="shared" si="260"/>
        <v>38293.160000000003</v>
      </c>
      <c r="T196" s="16">
        <f t="shared" si="260"/>
        <v>38293.160000000003</v>
      </c>
      <c r="U196" s="16">
        <f t="shared" si="260"/>
        <v>38293.160000000003</v>
      </c>
      <c r="V196" s="16">
        <f t="shared" si="260"/>
        <v>38293.160000000003</v>
      </c>
      <c r="W196" s="16">
        <f t="shared" si="260"/>
        <v>38293.160000000003</v>
      </c>
      <c r="X196" s="16">
        <f t="shared" si="260"/>
        <v>38293.160000000003</v>
      </c>
      <c r="Y196" s="16">
        <f t="shared" si="260"/>
        <v>38293.160000000003</v>
      </c>
      <c r="Z196" s="16">
        <f t="shared" si="260"/>
        <v>38293.160000000003</v>
      </c>
      <c r="AA196" s="16">
        <f t="shared" si="260"/>
        <v>38293.160000000003</v>
      </c>
      <c r="AB196" s="16">
        <f t="shared" si="260"/>
        <v>38293.160000000003</v>
      </c>
      <c r="AC196" s="16">
        <f t="shared" si="260"/>
        <v>38293.160000000003</v>
      </c>
      <c r="AD196" s="16">
        <f t="shared" si="260"/>
        <v>38293.160000000003</v>
      </c>
      <c r="AE196" s="16">
        <f t="shared" si="260"/>
        <v>38293.160000000003</v>
      </c>
      <c r="AF196" s="16">
        <f t="shared" si="260"/>
        <v>38293.160000000003</v>
      </c>
      <c r="AG196" s="16">
        <f t="shared" si="260"/>
        <v>38293.160000000003</v>
      </c>
      <c r="AH196" s="16">
        <f t="shared" si="260"/>
        <v>38293.160000000003</v>
      </c>
      <c r="AI196" s="16">
        <f t="shared" si="260"/>
        <v>38293.160000000003</v>
      </c>
      <c r="AJ196" s="16">
        <f t="shared" si="186"/>
        <v>38293.160000000003</v>
      </c>
      <c r="AK196" s="16">
        <f t="shared" si="187"/>
        <v>38293.160000000003</v>
      </c>
      <c r="AL196" s="16">
        <f t="shared" si="188"/>
        <v>38293.160000000003</v>
      </c>
      <c r="AM196" s="16">
        <f t="shared" si="189"/>
        <v>38293.160000000003</v>
      </c>
      <c r="AN196" s="16">
        <f t="shared" si="190"/>
        <v>38293.160000000003</v>
      </c>
      <c r="AO196" s="16">
        <f t="shared" si="191"/>
        <v>38293.160000000003</v>
      </c>
      <c r="AP196" s="16">
        <f t="shared" si="192"/>
        <v>38293.160000000003</v>
      </c>
      <c r="AQ196" s="16">
        <f t="shared" si="193"/>
        <v>38293.160000000003</v>
      </c>
      <c r="AR196" s="16">
        <f t="shared" si="194"/>
        <v>38293.160000000003</v>
      </c>
      <c r="AS196" s="16">
        <f t="shared" si="195"/>
        <v>38293.160000000003</v>
      </c>
      <c r="AT196" s="16">
        <f t="shared" si="196"/>
        <v>38293.160000000003</v>
      </c>
      <c r="AU196" s="16">
        <f t="shared" si="197"/>
        <v>38293.160000000003</v>
      </c>
      <c r="AV196" s="16">
        <f t="shared" si="198"/>
        <v>38293.160000000003</v>
      </c>
      <c r="AW196" s="16">
        <f t="shared" si="199"/>
        <v>38293.160000000003</v>
      </c>
      <c r="AX196" s="16">
        <f t="shared" si="200"/>
        <v>38293.160000000003</v>
      </c>
      <c r="AY196" s="16">
        <f t="shared" si="201"/>
        <v>38293.160000000003</v>
      </c>
      <c r="AZ196" s="16">
        <f t="shared" si="202"/>
        <v>38293.160000000003</v>
      </c>
      <c r="BA196" s="16">
        <f t="shared" si="203"/>
        <v>38293.160000000003</v>
      </c>
      <c r="BB196" s="16">
        <f t="shared" si="204"/>
        <v>38293.160000000003</v>
      </c>
      <c r="BC196" s="16">
        <f t="shared" si="205"/>
        <v>38293.160000000003</v>
      </c>
      <c r="BD196" s="16">
        <f t="shared" si="206"/>
        <v>38293.160000000003</v>
      </c>
      <c r="BE196" s="16">
        <f t="shared" si="207"/>
        <v>38293.160000000003</v>
      </c>
      <c r="BF196" s="16">
        <f t="shared" si="208"/>
        <v>38293.160000000003</v>
      </c>
      <c r="BG196" s="16">
        <f t="shared" si="209"/>
        <v>38293.160000000003</v>
      </c>
      <c r="BH196" s="16">
        <f t="shared" si="210"/>
        <v>38293.160000000003</v>
      </c>
      <c r="BI196" s="16">
        <f t="shared" si="211"/>
        <v>38293.160000000003</v>
      </c>
      <c r="BJ196" s="16">
        <f t="shared" si="212"/>
        <v>38293.160000000003</v>
      </c>
      <c r="BK196" s="16">
        <f t="shared" si="213"/>
        <v>38293.160000000003</v>
      </c>
      <c r="BL196" s="16">
        <f t="shared" si="214"/>
        <v>38293.160000000003</v>
      </c>
      <c r="BM196" s="16">
        <f t="shared" si="215"/>
        <v>38293.160000000003</v>
      </c>
      <c r="BN196" s="16">
        <f t="shared" si="216"/>
        <v>38293.160000000003</v>
      </c>
      <c r="BO196" s="16">
        <f t="shared" si="217"/>
        <v>38293.160000000003</v>
      </c>
      <c r="BP196" s="16">
        <f t="shared" si="218"/>
        <v>38293.160000000003</v>
      </c>
      <c r="BQ196" s="16">
        <f t="shared" si="180"/>
        <v>38293.160000000003</v>
      </c>
      <c r="BR196" s="16">
        <f t="shared" si="181"/>
        <v>38293.160000000003</v>
      </c>
      <c r="BS196" s="16">
        <f t="shared" si="182"/>
        <v>38293.160000000003</v>
      </c>
      <c r="BT196" s="16">
        <f t="shared" si="183"/>
        <v>38293.160000000003</v>
      </c>
    </row>
    <row r="197" spans="1:72" x14ac:dyDescent="0.35">
      <c r="A197" s="15" t="str">
        <f t="shared" ref="A197:J197" si="261">A98</f>
        <v>Standard Close</v>
      </c>
      <c r="B197" s="15" t="str">
        <f t="shared" si="261"/>
        <v>A2834165</v>
      </c>
      <c r="C197" s="15" t="str">
        <f t="shared" si="261"/>
        <v>Base Rates</v>
      </c>
      <c r="D197" s="15" t="str">
        <f t="shared" si="261"/>
        <v/>
      </c>
      <c r="E197" s="50">
        <f t="shared" si="261"/>
        <v>34331</v>
      </c>
      <c r="F197" s="15" t="str">
        <f t="shared" si="261"/>
        <v>CRR-15996</v>
      </c>
      <c r="G197" s="15" t="str">
        <f t="shared" si="261"/>
        <v>open</v>
      </c>
      <c r="H197" s="15" t="str">
        <f t="shared" si="261"/>
        <v>Electric Other Production Plant</v>
      </c>
      <c r="I197" s="15" t="str">
        <f t="shared" si="261"/>
        <v>Bayside Station</v>
      </c>
      <c r="J197" s="15" t="str">
        <f t="shared" si="261"/>
        <v>BAYSIDE POWER UNIT 1 CT (ABC)</v>
      </c>
      <c r="K197" s="68">
        <v>14877.830000000002</v>
      </c>
      <c r="L197" s="16">
        <f t="shared" ref="L197:AI197" si="262">K197+L98</f>
        <v>14877.830000000002</v>
      </c>
      <c r="M197" s="16">
        <f t="shared" si="262"/>
        <v>14877.830000000002</v>
      </c>
      <c r="N197" s="16">
        <f t="shared" si="262"/>
        <v>14877.830000000002</v>
      </c>
      <c r="O197" s="16">
        <f t="shared" si="262"/>
        <v>14877.830000000002</v>
      </c>
      <c r="P197" s="16">
        <f t="shared" si="262"/>
        <v>14877.830000000002</v>
      </c>
      <c r="Q197" s="16">
        <f t="shared" si="262"/>
        <v>14877.830000000002</v>
      </c>
      <c r="R197" s="16">
        <f t="shared" si="262"/>
        <v>14877.830000000002</v>
      </c>
      <c r="S197" s="16">
        <f t="shared" si="262"/>
        <v>14877.830000000002</v>
      </c>
      <c r="T197" s="16">
        <f t="shared" si="262"/>
        <v>14877.830000000002</v>
      </c>
      <c r="U197" s="16">
        <f t="shared" si="262"/>
        <v>14877.830000000002</v>
      </c>
      <c r="V197" s="16">
        <f t="shared" si="262"/>
        <v>14877.830000000002</v>
      </c>
      <c r="W197" s="16">
        <f t="shared" si="262"/>
        <v>14877.830000000002</v>
      </c>
      <c r="X197" s="16">
        <f t="shared" si="262"/>
        <v>14877.830000000002</v>
      </c>
      <c r="Y197" s="16">
        <f t="shared" si="262"/>
        <v>14877.830000000002</v>
      </c>
      <c r="Z197" s="16">
        <f t="shared" si="262"/>
        <v>14877.830000000002</v>
      </c>
      <c r="AA197" s="16">
        <f t="shared" si="262"/>
        <v>14877.830000000002</v>
      </c>
      <c r="AB197" s="16">
        <f t="shared" si="262"/>
        <v>14877.830000000002</v>
      </c>
      <c r="AC197" s="16">
        <f t="shared" si="262"/>
        <v>14877.830000000002</v>
      </c>
      <c r="AD197" s="16">
        <f t="shared" si="262"/>
        <v>14877.830000000002</v>
      </c>
      <c r="AE197" s="16">
        <f t="shared" si="262"/>
        <v>14877.830000000002</v>
      </c>
      <c r="AF197" s="16">
        <f t="shared" si="262"/>
        <v>14877.830000000002</v>
      </c>
      <c r="AG197" s="16">
        <f t="shared" si="262"/>
        <v>14877.830000000002</v>
      </c>
      <c r="AH197" s="16">
        <f t="shared" si="262"/>
        <v>14877.830000000002</v>
      </c>
      <c r="AI197" s="16">
        <f t="shared" si="262"/>
        <v>14877.830000000002</v>
      </c>
      <c r="AJ197" s="16">
        <f t="shared" si="186"/>
        <v>14877.830000000002</v>
      </c>
      <c r="AK197" s="16">
        <f t="shared" si="187"/>
        <v>14877.830000000002</v>
      </c>
      <c r="AL197" s="16">
        <f t="shared" si="188"/>
        <v>14877.830000000002</v>
      </c>
      <c r="AM197" s="16">
        <f t="shared" si="189"/>
        <v>14877.830000000002</v>
      </c>
      <c r="AN197" s="16">
        <f t="shared" si="190"/>
        <v>14877.830000000002</v>
      </c>
      <c r="AO197" s="16">
        <f t="shared" si="191"/>
        <v>14877.830000000002</v>
      </c>
      <c r="AP197" s="16">
        <f t="shared" si="192"/>
        <v>14877.830000000002</v>
      </c>
      <c r="AQ197" s="16">
        <f t="shared" si="193"/>
        <v>14877.830000000002</v>
      </c>
      <c r="AR197" s="16">
        <f t="shared" si="194"/>
        <v>14877.830000000002</v>
      </c>
      <c r="AS197" s="16">
        <f t="shared" si="195"/>
        <v>14877.830000000002</v>
      </c>
      <c r="AT197" s="16">
        <f t="shared" si="196"/>
        <v>14877.830000000002</v>
      </c>
      <c r="AU197" s="16">
        <f t="shared" si="197"/>
        <v>14877.830000000002</v>
      </c>
      <c r="AV197" s="16">
        <f t="shared" si="198"/>
        <v>14877.830000000002</v>
      </c>
      <c r="AW197" s="16">
        <f t="shared" si="199"/>
        <v>14877.830000000002</v>
      </c>
      <c r="AX197" s="16">
        <f t="shared" si="200"/>
        <v>14877.830000000002</v>
      </c>
      <c r="AY197" s="16">
        <f t="shared" si="201"/>
        <v>14877.830000000002</v>
      </c>
      <c r="AZ197" s="16">
        <f t="shared" si="202"/>
        <v>14877.830000000002</v>
      </c>
      <c r="BA197" s="16">
        <f t="shared" si="203"/>
        <v>14877.830000000002</v>
      </c>
      <c r="BB197" s="16">
        <f t="shared" si="204"/>
        <v>14877.830000000002</v>
      </c>
      <c r="BC197" s="16">
        <f t="shared" si="205"/>
        <v>14877.830000000002</v>
      </c>
      <c r="BD197" s="16">
        <f t="shared" si="206"/>
        <v>14877.830000000002</v>
      </c>
      <c r="BE197" s="16">
        <f t="shared" si="207"/>
        <v>14877.830000000002</v>
      </c>
      <c r="BF197" s="16">
        <f t="shared" si="208"/>
        <v>14877.830000000002</v>
      </c>
      <c r="BG197" s="16">
        <f t="shared" si="209"/>
        <v>14877.830000000002</v>
      </c>
      <c r="BH197" s="16">
        <f t="shared" si="210"/>
        <v>14877.830000000002</v>
      </c>
      <c r="BI197" s="16">
        <f t="shared" si="211"/>
        <v>14877.830000000002</v>
      </c>
      <c r="BJ197" s="16">
        <f t="shared" si="212"/>
        <v>14877.830000000002</v>
      </c>
      <c r="BK197" s="16">
        <f t="shared" si="213"/>
        <v>14877.830000000002</v>
      </c>
      <c r="BL197" s="16">
        <f t="shared" si="214"/>
        <v>14877.830000000002</v>
      </c>
      <c r="BM197" s="16">
        <f t="shared" si="215"/>
        <v>14877.830000000002</v>
      </c>
      <c r="BN197" s="16">
        <f t="shared" si="216"/>
        <v>14877.830000000002</v>
      </c>
      <c r="BO197" s="16">
        <f t="shared" si="217"/>
        <v>14877.830000000002</v>
      </c>
      <c r="BP197" s="16">
        <f t="shared" si="218"/>
        <v>14877.830000000002</v>
      </c>
      <c r="BQ197" s="16">
        <f t="shared" si="180"/>
        <v>14877.830000000002</v>
      </c>
      <c r="BR197" s="16">
        <f t="shared" si="181"/>
        <v>14877.830000000002</v>
      </c>
      <c r="BS197" s="16">
        <f t="shared" si="182"/>
        <v>14877.830000000002</v>
      </c>
      <c r="BT197" s="16">
        <f t="shared" si="183"/>
        <v>14877.830000000002</v>
      </c>
    </row>
    <row r="198" spans="1:72" x14ac:dyDescent="0.35">
      <c r="A198" s="15" t="str">
        <f t="shared" ref="A198:J198" si="263">A99</f>
        <v>Standard Close</v>
      </c>
      <c r="B198" s="15" t="str">
        <f t="shared" si="263"/>
        <v>A2834166</v>
      </c>
      <c r="C198" s="15" t="str">
        <f t="shared" si="263"/>
        <v>Base Rates</v>
      </c>
      <c r="D198" s="15" t="str">
        <f t="shared" si="263"/>
        <v/>
      </c>
      <c r="E198" s="50">
        <f t="shared" si="263"/>
        <v>34331</v>
      </c>
      <c r="F198" s="15" t="str">
        <f t="shared" si="263"/>
        <v>CRR-15996</v>
      </c>
      <c r="G198" s="15" t="str">
        <f t="shared" si="263"/>
        <v>open</v>
      </c>
      <c r="H198" s="15" t="str">
        <f t="shared" si="263"/>
        <v>Electric Other Production Plant</v>
      </c>
      <c r="I198" s="15" t="str">
        <f t="shared" si="263"/>
        <v>Bayside Station</v>
      </c>
      <c r="J198" s="15" t="str">
        <f t="shared" si="263"/>
        <v>BAYSIDE POWER UNIT 1 CT (ABC)</v>
      </c>
      <c r="K198" s="68">
        <v>15076.490000000002</v>
      </c>
      <c r="L198" s="16">
        <f t="shared" ref="L198:AI198" si="264">K198+L99</f>
        <v>15076.490000000002</v>
      </c>
      <c r="M198" s="16">
        <f t="shared" si="264"/>
        <v>15076.490000000002</v>
      </c>
      <c r="N198" s="16">
        <f t="shared" si="264"/>
        <v>15076.490000000002</v>
      </c>
      <c r="O198" s="16">
        <f t="shared" si="264"/>
        <v>15076.490000000002</v>
      </c>
      <c r="P198" s="16">
        <f t="shared" si="264"/>
        <v>15076.490000000002</v>
      </c>
      <c r="Q198" s="16">
        <f t="shared" si="264"/>
        <v>15076.490000000002</v>
      </c>
      <c r="R198" s="16">
        <f t="shared" si="264"/>
        <v>15076.490000000002</v>
      </c>
      <c r="S198" s="16">
        <f t="shared" si="264"/>
        <v>15076.490000000002</v>
      </c>
      <c r="T198" s="16">
        <f t="shared" si="264"/>
        <v>15076.490000000002</v>
      </c>
      <c r="U198" s="16">
        <f t="shared" si="264"/>
        <v>15076.490000000002</v>
      </c>
      <c r="V198" s="16">
        <f t="shared" si="264"/>
        <v>15076.490000000002</v>
      </c>
      <c r="W198" s="16">
        <f t="shared" si="264"/>
        <v>15076.490000000002</v>
      </c>
      <c r="X198" s="16">
        <f t="shared" si="264"/>
        <v>15076.490000000002</v>
      </c>
      <c r="Y198" s="16">
        <f t="shared" si="264"/>
        <v>15076.490000000002</v>
      </c>
      <c r="Z198" s="16">
        <f t="shared" si="264"/>
        <v>15076.490000000002</v>
      </c>
      <c r="AA198" s="16">
        <f t="shared" si="264"/>
        <v>15076.490000000002</v>
      </c>
      <c r="AB198" s="16">
        <f t="shared" si="264"/>
        <v>15076.490000000002</v>
      </c>
      <c r="AC198" s="16">
        <f t="shared" si="264"/>
        <v>15076.490000000002</v>
      </c>
      <c r="AD198" s="16">
        <f t="shared" si="264"/>
        <v>15076.490000000002</v>
      </c>
      <c r="AE198" s="16">
        <f t="shared" si="264"/>
        <v>15076.490000000002</v>
      </c>
      <c r="AF198" s="16">
        <f t="shared" si="264"/>
        <v>15076.490000000002</v>
      </c>
      <c r="AG198" s="16">
        <f t="shared" si="264"/>
        <v>15076.490000000002</v>
      </c>
      <c r="AH198" s="16">
        <f t="shared" si="264"/>
        <v>15076.490000000002</v>
      </c>
      <c r="AI198" s="16">
        <f t="shared" si="264"/>
        <v>15076.490000000002</v>
      </c>
      <c r="AJ198" s="16">
        <f t="shared" si="186"/>
        <v>15076.490000000002</v>
      </c>
      <c r="AK198" s="16">
        <f t="shared" si="187"/>
        <v>15076.490000000002</v>
      </c>
      <c r="AL198" s="16">
        <f t="shared" si="188"/>
        <v>15076.490000000002</v>
      </c>
      <c r="AM198" s="16">
        <f t="shared" si="189"/>
        <v>15076.490000000002</v>
      </c>
      <c r="AN198" s="16">
        <f t="shared" si="190"/>
        <v>15076.490000000002</v>
      </c>
      <c r="AO198" s="16">
        <f t="shared" si="191"/>
        <v>15076.490000000002</v>
      </c>
      <c r="AP198" s="16">
        <f t="shared" si="192"/>
        <v>15076.490000000002</v>
      </c>
      <c r="AQ198" s="16">
        <f t="shared" si="193"/>
        <v>15076.490000000002</v>
      </c>
      <c r="AR198" s="16">
        <f t="shared" si="194"/>
        <v>15076.490000000002</v>
      </c>
      <c r="AS198" s="16">
        <f t="shared" si="195"/>
        <v>15076.490000000002</v>
      </c>
      <c r="AT198" s="16">
        <f t="shared" si="196"/>
        <v>15076.490000000002</v>
      </c>
      <c r="AU198" s="16">
        <f t="shared" si="197"/>
        <v>15076.490000000002</v>
      </c>
      <c r="AV198" s="16">
        <f t="shared" si="198"/>
        <v>15076.490000000002</v>
      </c>
      <c r="AW198" s="16">
        <f t="shared" si="199"/>
        <v>15076.490000000002</v>
      </c>
      <c r="AX198" s="16">
        <f t="shared" si="200"/>
        <v>15076.490000000002</v>
      </c>
      <c r="AY198" s="16">
        <f t="shared" si="201"/>
        <v>15076.490000000002</v>
      </c>
      <c r="AZ198" s="16">
        <f t="shared" si="202"/>
        <v>15076.490000000002</v>
      </c>
      <c r="BA198" s="16">
        <f t="shared" si="203"/>
        <v>15076.490000000002</v>
      </c>
      <c r="BB198" s="16">
        <f t="shared" si="204"/>
        <v>15076.490000000002</v>
      </c>
      <c r="BC198" s="16">
        <f t="shared" si="205"/>
        <v>15076.490000000002</v>
      </c>
      <c r="BD198" s="16">
        <f t="shared" si="206"/>
        <v>15076.490000000002</v>
      </c>
      <c r="BE198" s="16">
        <f t="shared" si="207"/>
        <v>15076.490000000002</v>
      </c>
      <c r="BF198" s="16">
        <f t="shared" si="208"/>
        <v>15076.490000000002</v>
      </c>
      <c r="BG198" s="16">
        <f t="shared" si="209"/>
        <v>15076.490000000002</v>
      </c>
      <c r="BH198" s="16">
        <f t="shared" si="210"/>
        <v>15076.490000000002</v>
      </c>
      <c r="BI198" s="16">
        <f t="shared" si="211"/>
        <v>15076.490000000002</v>
      </c>
      <c r="BJ198" s="16">
        <f t="shared" si="212"/>
        <v>15076.490000000002</v>
      </c>
      <c r="BK198" s="16">
        <f t="shared" si="213"/>
        <v>15076.490000000002</v>
      </c>
      <c r="BL198" s="16">
        <f t="shared" si="214"/>
        <v>15076.490000000002</v>
      </c>
      <c r="BM198" s="16">
        <f t="shared" si="215"/>
        <v>15076.490000000002</v>
      </c>
      <c r="BN198" s="16">
        <f t="shared" si="216"/>
        <v>15076.490000000002</v>
      </c>
      <c r="BO198" s="16">
        <f t="shared" si="217"/>
        <v>15076.490000000002</v>
      </c>
      <c r="BP198" s="16">
        <f t="shared" si="218"/>
        <v>15076.490000000002</v>
      </c>
      <c r="BQ198" s="16">
        <f t="shared" si="180"/>
        <v>15076.490000000002</v>
      </c>
      <c r="BR198" s="16">
        <f t="shared" si="181"/>
        <v>15076.490000000002</v>
      </c>
      <c r="BS198" s="16">
        <f t="shared" si="182"/>
        <v>15076.490000000002</v>
      </c>
      <c r="BT198" s="16">
        <f t="shared" si="183"/>
        <v>15076.490000000002</v>
      </c>
    </row>
    <row r="199" spans="1:72" x14ac:dyDescent="0.35">
      <c r="A199" s="15" t="str">
        <f t="shared" ref="A199:J199" si="265">A100</f>
        <v>Standard Close</v>
      </c>
      <c r="B199" s="15" t="str">
        <f t="shared" si="265"/>
        <v>A2834171</v>
      </c>
      <c r="C199" s="15" t="str">
        <f t="shared" si="265"/>
        <v>Base Rates</v>
      </c>
      <c r="D199" s="15" t="str">
        <f t="shared" si="265"/>
        <v/>
      </c>
      <c r="E199" s="50">
        <f t="shared" si="265"/>
        <v>34331</v>
      </c>
      <c r="F199" s="15" t="str">
        <f t="shared" si="265"/>
        <v>CRR-15996</v>
      </c>
      <c r="G199" s="15" t="str">
        <f t="shared" si="265"/>
        <v>open</v>
      </c>
      <c r="H199" s="15" t="str">
        <f t="shared" si="265"/>
        <v>Electric Other Production Plant</v>
      </c>
      <c r="I199" s="15" t="str">
        <f t="shared" si="265"/>
        <v>Bayside Station</v>
      </c>
      <c r="J199" s="15" t="str">
        <f t="shared" si="265"/>
        <v>BAYSIDE POWER UNIT 1 CT (ABC)</v>
      </c>
      <c r="K199" s="68">
        <v>15076.490000000002</v>
      </c>
      <c r="L199" s="16">
        <f t="shared" ref="L199:AI199" si="266">K199+L100</f>
        <v>15076.490000000002</v>
      </c>
      <c r="M199" s="16">
        <f t="shared" si="266"/>
        <v>15076.490000000002</v>
      </c>
      <c r="N199" s="16">
        <f t="shared" si="266"/>
        <v>15076.490000000002</v>
      </c>
      <c r="O199" s="16">
        <f t="shared" si="266"/>
        <v>15076.490000000002</v>
      </c>
      <c r="P199" s="16">
        <f t="shared" si="266"/>
        <v>15076.490000000002</v>
      </c>
      <c r="Q199" s="16">
        <f t="shared" si="266"/>
        <v>15076.490000000002</v>
      </c>
      <c r="R199" s="16">
        <f t="shared" si="266"/>
        <v>15076.490000000002</v>
      </c>
      <c r="S199" s="16">
        <f t="shared" si="266"/>
        <v>15076.490000000002</v>
      </c>
      <c r="T199" s="16">
        <f t="shared" si="266"/>
        <v>15076.490000000002</v>
      </c>
      <c r="U199" s="16">
        <f t="shared" si="266"/>
        <v>15076.490000000002</v>
      </c>
      <c r="V199" s="16">
        <f t="shared" si="266"/>
        <v>15076.490000000002</v>
      </c>
      <c r="W199" s="16">
        <f t="shared" si="266"/>
        <v>15076.490000000002</v>
      </c>
      <c r="X199" s="16">
        <f t="shared" si="266"/>
        <v>15076.490000000002</v>
      </c>
      <c r="Y199" s="16">
        <f t="shared" si="266"/>
        <v>15076.490000000002</v>
      </c>
      <c r="Z199" s="16">
        <f t="shared" si="266"/>
        <v>15076.490000000002</v>
      </c>
      <c r="AA199" s="16">
        <f t="shared" si="266"/>
        <v>15076.490000000002</v>
      </c>
      <c r="AB199" s="16">
        <f t="shared" si="266"/>
        <v>15076.490000000002</v>
      </c>
      <c r="AC199" s="16">
        <f t="shared" si="266"/>
        <v>15076.490000000002</v>
      </c>
      <c r="AD199" s="16">
        <f t="shared" si="266"/>
        <v>15076.490000000002</v>
      </c>
      <c r="AE199" s="16">
        <f t="shared" si="266"/>
        <v>15076.490000000002</v>
      </c>
      <c r="AF199" s="16">
        <f t="shared" si="266"/>
        <v>15076.490000000002</v>
      </c>
      <c r="AG199" s="16">
        <f t="shared" si="266"/>
        <v>15076.490000000002</v>
      </c>
      <c r="AH199" s="16">
        <f t="shared" si="266"/>
        <v>15076.490000000002</v>
      </c>
      <c r="AI199" s="16">
        <f t="shared" si="266"/>
        <v>15076.490000000002</v>
      </c>
      <c r="AJ199" s="16">
        <f t="shared" si="186"/>
        <v>15076.490000000002</v>
      </c>
      <c r="AK199" s="16">
        <f t="shared" si="187"/>
        <v>15076.490000000002</v>
      </c>
      <c r="AL199" s="16">
        <f t="shared" si="188"/>
        <v>15076.490000000002</v>
      </c>
      <c r="AM199" s="16">
        <f t="shared" si="189"/>
        <v>15076.490000000002</v>
      </c>
      <c r="AN199" s="16">
        <f t="shared" si="190"/>
        <v>15076.490000000002</v>
      </c>
      <c r="AO199" s="16">
        <f t="shared" si="191"/>
        <v>15076.490000000002</v>
      </c>
      <c r="AP199" s="16">
        <f t="shared" si="192"/>
        <v>15076.490000000002</v>
      </c>
      <c r="AQ199" s="16">
        <f t="shared" si="193"/>
        <v>15076.490000000002</v>
      </c>
      <c r="AR199" s="16">
        <f t="shared" si="194"/>
        <v>15076.490000000002</v>
      </c>
      <c r="AS199" s="16">
        <f t="shared" si="195"/>
        <v>15076.490000000002</v>
      </c>
      <c r="AT199" s="16">
        <f t="shared" si="196"/>
        <v>15076.490000000002</v>
      </c>
      <c r="AU199" s="16">
        <f t="shared" si="197"/>
        <v>15076.490000000002</v>
      </c>
      <c r="AV199" s="16">
        <f t="shared" si="198"/>
        <v>15076.490000000002</v>
      </c>
      <c r="AW199" s="16">
        <f t="shared" si="199"/>
        <v>15076.490000000002</v>
      </c>
      <c r="AX199" s="16">
        <f t="shared" si="200"/>
        <v>15076.490000000002</v>
      </c>
      <c r="AY199" s="16">
        <f t="shared" si="201"/>
        <v>15076.490000000002</v>
      </c>
      <c r="AZ199" s="16">
        <f t="shared" si="202"/>
        <v>15076.490000000002</v>
      </c>
      <c r="BA199" s="16">
        <f t="shared" si="203"/>
        <v>15076.490000000002</v>
      </c>
      <c r="BB199" s="16">
        <f t="shared" si="204"/>
        <v>15076.490000000002</v>
      </c>
      <c r="BC199" s="16">
        <f t="shared" si="205"/>
        <v>15076.490000000002</v>
      </c>
      <c r="BD199" s="16">
        <f t="shared" si="206"/>
        <v>15076.490000000002</v>
      </c>
      <c r="BE199" s="16">
        <f t="shared" si="207"/>
        <v>15076.490000000002</v>
      </c>
      <c r="BF199" s="16">
        <f t="shared" si="208"/>
        <v>15076.490000000002</v>
      </c>
      <c r="BG199" s="16">
        <f t="shared" si="209"/>
        <v>15076.490000000002</v>
      </c>
      <c r="BH199" s="16">
        <f t="shared" si="210"/>
        <v>15076.490000000002</v>
      </c>
      <c r="BI199" s="16">
        <f t="shared" si="211"/>
        <v>15076.490000000002</v>
      </c>
      <c r="BJ199" s="16">
        <f t="shared" si="212"/>
        <v>15076.490000000002</v>
      </c>
      <c r="BK199" s="16">
        <f t="shared" si="213"/>
        <v>15076.490000000002</v>
      </c>
      <c r="BL199" s="16">
        <f t="shared" si="214"/>
        <v>15076.490000000002</v>
      </c>
      <c r="BM199" s="16">
        <f t="shared" si="215"/>
        <v>15076.490000000002</v>
      </c>
      <c r="BN199" s="16">
        <f t="shared" si="216"/>
        <v>15076.490000000002</v>
      </c>
      <c r="BO199" s="16">
        <f t="shared" si="217"/>
        <v>15076.490000000002</v>
      </c>
      <c r="BP199" s="16">
        <f t="shared" si="218"/>
        <v>15076.490000000002</v>
      </c>
      <c r="BQ199" s="16">
        <f t="shared" si="180"/>
        <v>15076.490000000002</v>
      </c>
      <c r="BR199" s="16">
        <f t="shared" si="181"/>
        <v>15076.490000000002</v>
      </c>
      <c r="BS199" s="16">
        <f t="shared" si="182"/>
        <v>15076.490000000002</v>
      </c>
      <c r="BT199" s="16">
        <f t="shared" si="183"/>
        <v>15076.490000000002</v>
      </c>
    </row>
    <row r="200" spans="1:72" x14ac:dyDescent="0.35">
      <c r="A200" s="15" t="str">
        <f t="shared" ref="A200:J200" si="267">A101</f>
        <v>Standard Close</v>
      </c>
      <c r="B200" s="15" t="str">
        <f t="shared" si="267"/>
        <v>A2836696</v>
      </c>
      <c r="C200" s="15" t="str">
        <f t="shared" si="267"/>
        <v>Base Rates</v>
      </c>
      <c r="D200" s="15" t="str">
        <f t="shared" si="267"/>
        <v/>
      </c>
      <c r="E200" s="50">
        <f t="shared" si="267"/>
        <v>34331</v>
      </c>
      <c r="F200" s="15" t="str">
        <f t="shared" si="267"/>
        <v>CRR-15996</v>
      </c>
      <c r="G200" s="15" t="str">
        <f t="shared" si="267"/>
        <v>open</v>
      </c>
      <c r="H200" s="15" t="str">
        <f t="shared" si="267"/>
        <v>Electric Other Production Plant</v>
      </c>
      <c r="I200" s="15" t="str">
        <f t="shared" si="267"/>
        <v>Bayside Station</v>
      </c>
      <c r="J200" s="15" t="str">
        <f t="shared" si="267"/>
        <v>BAYSIDE POWER UNIT 1 CT (ABC)</v>
      </c>
      <c r="K200" s="68">
        <v>34985.200000000004</v>
      </c>
      <c r="L200" s="16">
        <f t="shared" ref="L200:AI200" si="268">K200+L101</f>
        <v>34985.200000000004</v>
      </c>
      <c r="M200" s="16">
        <f t="shared" si="268"/>
        <v>34985.200000000004</v>
      </c>
      <c r="N200" s="16">
        <f t="shared" si="268"/>
        <v>34985.200000000004</v>
      </c>
      <c r="O200" s="16">
        <f t="shared" si="268"/>
        <v>34985.200000000004</v>
      </c>
      <c r="P200" s="16">
        <f t="shared" si="268"/>
        <v>34985.200000000004</v>
      </c>
      <c r="Q200" s="16">
        <f t="shared" si="268"/>
        <v>34985.200000000004</v>
      </c>
      <c r="R200" s="16">
        <f t="shared" si="268"/>
        <v>34985.200000000004</v>
      </c>
      <c r="S200" s="16">
        <f t="shared" si="268"/>
        <v>34985.200000000004</v>
      </c>
      <c r="T200" s="16">
        <f t="shared" si="268"/>
        <v>34985.200000000004</v>
      </c>
      <c r="U200" s="16">
        <f t="shared" si="268"/>
        <v>34985.200000000004</v>
      </c>
      <c r="V200" s="16">
        <f t="shared" si="268"/>
        <v>34985.200000000004</v>
      </c>
      <c r="W200" s="16">
        <f t="shared" si="268"/>
        <v>34985.200000000004</v>
      </c>
      <c r="X200" s="16">
        <f t="shared" si="268"/>
        <v>34985.200000000004</v>
      </c>
      <c r="Y200" s="16">
        <f t="shared" si="268"/>
        <v>34985.200000000004</v>
      </c>
      <c r="Z200" s="16">
        <f t="shared" si="268"/>
        <v>34985.200000000004</v>
      </c>
      <c r="AA200" s="16">
        <f t="shared" si="268"/>
        <v>34985.200000000004</v>
      </c>
      <c r="AB200" s="16">
        <f t="shared" si="268"/>
        <v>34985.200000000004</v>
      </c>
      <c r="AC200" s="16">
        <f t="shared" si="268"/>
        <v>34985.200000000004</v>
      </c>
      <c r="AD200" s="16">
        <f t="shared" si="268"/>
        <v>34985.200000000004</v>
      </c>
      <c r="AE200" s="16">
        <f t="shared" si="268"/>
        <v>34985.200000000004</v>
      </c>
      <c r="AF200" s="16">
        <f t="shared" si="268"/>
        <v>34985.200000000004</v>
      </c>
      <c r="AG200" s="16">
        <f t="shared" si="268"/>
        <v>34985.200000000004</v>
      </c>
      <c r="AH200" s="16">
        <f t="shared" si="268"/>
        <v>34985.200000000004</v>
      </c>
      <c r="AI200" s="16">
        <f t="shared" si="268"/>
        <v>34985.200000000004</v>
      </c>
      <c r="AJ200" s="16">
        <f t="shared" si="186"/>
        <v>34985.200000000004</v>
      </c>
      <c r="AK200" s="16">
        <f t="shared" si="187"/>
        <v>34985.200000000004</v>
      </c>
      <c r="AL200" s="16">
        <f t="shared" si="188"/>
        <v>34985.200000000004</v>
      </c>
      <c r="AM200" s="16">
        <f t="shared" si="189"/>
        <v>34985.200000000004</v>
      </c>
      <c r="AN200" s="16">
        <f t="shared" si="190"/>
        <v>34985.200000000004</v>
      </c>
      <c r="AO200" s="16">
        <f t="shared" si="191"/>
        <v>34985.200000000004</v>
      </c>
      <c r="AP200" s="16">
        <f t="shared" si="192"/>
        <v>34985.200000000004</v>
      </c>
      <c r="AQ200" s="16">
        <f t="shared" si="193"/>
        <v>34985.200000000004</v>
      </c>
      <c r="AR200" s="16">
        <f t="shared" si="194"/>
        <v>34985.200000000004</v>
      </c>
      <c r="AS200" s="16">
        <f t="shared" si="195"/>
        <v>34985.200000000004</v>
      </c>
      <c r="AT200" s="16">
        <f t="shared" si="196"/>
        <v>34985.200000000004</v>
      </c>
      <c r="AU200" s="16">
        <f t="shared" si="197"/>
        <v>34985.200000000004</v>
      </c>
      <c r="AV200" s="16">
        <f t="shared" si="198"/>
        <v>34985.200000000004</v>
      </c>
      <c r="AW200" s="16">
        <f t="shared" si="199"/>
        <v>34985.200000000004</v>
      </c>
      <c r="AX200" s="16">
        <f t="shared" si="200"/>
        <v>34985.200000000004</v>
      </c>
      <c r="AY200" s="16">
        <f t="shared" si="201"/>
        <v>34985.200000000004</v>
      </c>
      <c r="AZ200" s="16">
        <f t="shared" si="202"/>
        <v>34985.200000000004</v>
      </c>
      <c r="BA200" s="16">
        <f t="shared" si="203"/>
        <v>34985.200000000004</v>
      </c>
      <c r="BB200" s="16">
        <f t="shared" si="204"/>
        <v>34985.200000000004</v>
      </c>
      <c r="BC200" s="16">
        <f t="shared" si="205"/>
        <v>34985.200000000004</v>
      </c>
      <c r="BD200" s="16">
        <f t="shared" si="206"/>
        <v>34985.200000000004</v>
      </c>
      <c r="BE200" s="16">
        <f t="shared" si="207"/>
        <v>34985.200000000004</v>
      </c>
      <c r="BF200" s="16">
        <f t="shared" si="208"/>
        <v>34985.200000000004</v>
      </c>
      <c r="BG200" s="16">
        <f t="shared" si="209"/>
        <v>34985.200000000004</v>
      </c>
      <c r="BH200" s="16">
        <f t="shared" si="210"/>
        <v>34985.200000000004</v>
      </c>
      <c r="BI200" s="16">
        <f t="shared" si="211"/>
        <v>34985.200000000004</v>
      </c>
      <c r="BJ200" s="16">
        <f t="shared" si="212"/>
        <v>34985.200000000004</v>
      </c>
      <c r="BK200" s="16">
        <f t="shared" si="213"/>
        <v>34985.200000000004</v>
      </c>
      <c r="BL200" s="16">
        <f t="shared" si="214"/>
        <v>34985.200000000004</v>
      </c>
      <c r="BM200" s="16">
        <f t="shared" si="215"/>
        <v>34985.200000000004</v>
      </c>
      <c r="BN200" s="16">
        <f t="shared" si="216"/>
        <v>34985.200000000004</v>
      </c>
      <c r="BO200" s="16">
        <f t="shared" si="217"/>
        <v>34985.200000000004</v>
      </c>
      <c r="BP200" s="16">
        <f t="shared" si="218"/>
        <v>34985.200000000004</v>
      </c>
      <c r="BQ200" s="16">
        <f t="shared" si="180"/>
        <v>34985.200000000004</v>
      </c>
      <c r="BR200" s="16">
        <f t="shared" si="181"/>
        <v>34985.200000000004</v>
      </c>
      <c r="BS200" s="16">
        <f t="shared" si="182"/>
        <v>34985.200000000004</v>
      </c>
      <c r="BT200" s="16">
        <f t="shared" si="183"/>
        <v>34985.200000000004</v>
      </c>
    </row>
    <row r="201" spans="1:72" x14ac:dyDescent="0.35">
      <c r="A201" s="15" t="str">
        <f t="shared" ref="A201:J201" si="269">A102</f>
        <v>Standard Close</v>
      </c>
      <c r="B201" s="15" t="str">
        <f t="shared" si="269"/>
        <v>A2841232</v>
      </c>
      <c r="C201" s="15" t="str">
        <f t="shared" si="269"/>
        <v>Base Rates</v>
      </c>
      <c r="D201" s="15" t="str">
        <f t="shared" si="269"/>
        <v/>
      </c>
      <c r="E201" s="50">
        <f t="shared" si="269"/>
        <v>34331</v>
      </c>
      <c r="F201" s="15" t="str">
        <f t="shared" si="269"/>
        <v>CRR-15996</v>
      </c>
      <c r="G201" s="15" t="str">
        <f t="shared" si="269"/>
        <v>open</v>
      </c>
      <c r="H201" s="15" t="str">
        <f t="shared" si="269"/>
        <v>Electric Other Production Plant</v>
      </c>
      <c r="I201" s="15" t="str">
        <f t="shared" si="269"/>
        <v>Bayside Station</v>
      </c>
      <c r="J201" s="15" t="str">
        <f t="shared" si="269"/>
        <v>BAYSIDE POWER UNIT 1 CT (ABC)</v>
      </c>
      <c r="K201" s="68">
        <v>4171.58</v>
      </c>
      <c r="L201" s="16">
        <f t="shared" ref="L201:AI201" si="270">K201+L102</f>
        <v>4171.58</v>
      </c>
      <c r="M201" s="16">
        <f t="shared" si="270"/>
        <v>4171.58</v>
      </c>
      <c r="N201" s="16">
        <f t="shared" si="270"/>
        <v>4171.58</v>
      </c>
      <c r="O201" s="16">
        <f t="shared" si="270"/>
        <v>4171.58</v>
      </c>
      <c r="P201" s="16">
        <f t="shared" si="270"/>
        <v>4171.58</v>
      </c>
      <c r="Q201" s="16">
        <f t="shared" si="270"/>
        <v>4171.58</v>
      </c>
      <c r="R201" s="16">
        <f t="shared" si="270"/>
        <v>4171.58</v>
      </c>
      <c r="S201" s="16">
        <f t="shared" si="270"/>
        <v>4171.58</v>
      </c>
      <c r="T201" s="16">
        <f t="shared" si="270"/>
        <v>4171.58</v>
      </c>
      <c r="U201" s="16">
        <f t="shared" si="270"/>
        <v>4171.58</v>
      </c>
      <c r="V201" s="16">
        <f t="shared" si="270"/>
        <v>4171.58</v>
      </c>
      <c r="W201" s="16">
        <f t="shared" si="270"/>
        <v>4171.58</v>
      </c>
      <c r="X201" s="16">
        <f t="shared" si="270"/>
        <v>4171.58</v>
      </c>
      <c r="Y201" s="16">
        <f t="shared" si="270"/>
        <v>4171.58</v>
      </c>
      <c r="Z201" s="16">
        <f t="shared" si="270"/>
        <v>4171.58</v>
      </c>
      <c r="AA201" s="16">
        <f t="shared" si="270"/>
        <v>4171.58</v>
      </c>
      <c r="AB201" s="16">
        <f t="shared" si="270"/>
        <v>4171.58</v>
      </c>
      <c r="AC201" s="16">
        <f t="shared" si="270"/>
        <v>4171.58</v>
      </c>
      <c r="AD201" s="16">
        <f t="shared" si="270"/>
        <v>4171.58</v>
      </c>
      <c r="AE201" s="16">
        <f t="shared" si="270"/>
        <v>4171.58</v>
      </c>
      <c r="AF201" s="16">
        <f t="shared" si="270"/>
        <v>4171.58</v>
      </c>
      <c r="AG201" s="16">
        <f t="shared" si="270"/>
        <v>4171.58</v>
      </c>
      <c r="AH201" s="16">
        <f t="shared" si="270"/>
        <v>4171.58</v>
      </c>
      <c r="AI201" s="16">
        <f t="shared" si="270"/>
        <v>4171.58</v>
      </c>
      <c r="AJ201" s="16">
        <f t="shared" si="186"/>
        <v>4171.58</v>
      </c>
      <c r="AK201" s="16">
        <f t="shared" si="187"/>
        <v>4171.58</v>
      </c>
      <c r="AL201" s="16">
        <f t="shared" si="188"/>
        <v>4171.58</v>
      </c>
      <c r="AM201" s="16">
        <f t="shared" si="189"/>
        <v>4171.58</v>
      </c>
      <c r="AN201" s="16">
        <f t="shared" si="190"/>
        <v>4171.58</v>
      </c>
      <c r="AO201" s="16">
        <f t="shared" si="191"/>
        <v>4171.58</v>
      </c>
      <c r="AP201" s="16">
        <f t="shared" si="192"/>
        <v>4171.58</v>
      </c>
      <c r="AQ201" s="16">
        <f t="shared" si="193"/>
        <v>4171.58</v>
      </c>
      <c r="AR201" s="16">
        <f t="shared" si="194"/>
        <v>4171.58</v>
      </c>
      <c r="AS201" s="16">
        <f t="shared" si="195"/>
        <v>4171.58</v>
      </c>
      <c r="AT201" s="16">
        <f t="shared" si="196"/>
        <v>4171.58</v>
      </c>
      <c r="AU201" s="16">
        <f t="shared" si="197"/>
        <v>4171.58</v>
      </c>
      <c r="AV201" s="16">
        <f t="shared" si="198"/>
        <v>4171.58</v>
      </c>
      <c r="AW201" s="16">
        <f t="shared" si="199"/>
        <v>4171.58</v>
      </c>
      <c r="AX201" s="16">
        <f t="shared" si="200"/>
        <v>4171.58</v>
      </c>
      <c r="AY201" s="16">
        <f t="shared" si="201"/>
        <v>4171.58</v>
      </c>
      <c r="AZ201" s="16">
        <f t="shared" si="202"/>
        <v>4171.58</v>
      </c>
      <c r="BA201" s="16">
        <f t="shared" si="203"/>
        <v>4171.58</v>
      </c>
      <c r="BB201" s="16">
        <f t="shared" si="204"/>
        <v>4171.58</v>
      </c>
      <c r="BC201" s="16">
        <f t="shared" si="205"/>
        <v>4171.58</v>
      </c>
      <c r="BD201" s="16">
        <f t="shared" si="206"/>
        <v>4171.58</v>
      </c>
      <c r="BE201" s="16">
        <f t="shared" si="207"/>
        <v>4171.58</v>
      </c>
      <c r="BF201" s="16">
        <f t="shared" si="208"/>
        <v>4171.58</v>
      </c>
      <c r="BG201" s="16">
        <f t="shared" si="209"/>
        <v>4171.58</v>
      </c>
      <c r="BH201" s="16">
        <f t="shared" si="210"/>
        <v>4171.58</v>
      </c>
      <c r="BI201" s="16">
        <f t="shared" si="211"/>
        <v>4171.58</v>
      </c>
      <c r="BJ201" s="16">
        <f t="shared" si="212"/>
        <v>4171.58</v>
      </c>
      <c r="BK201" s="16">
        <f t="shared" si="213"/>
        <v>4171.58</v>
      </c>
      <c r="BL201" s="16">
        <f t="shared" si="214"/>
        <v>4171.58</v>
      </c>
      <c r="BM201" s="16">
        <f t="shared" si="215"/>
        <v>4171.58</v>
      </c>
      <c r="BN201" s="16">
        <f t="shared" si="216"/>
        <v>4171.58</v>
      </c>
      <c r="BO201" s="16">
        <f t="shared" si="217"/>
        <v>4171.58</v>
      </c>
      <c r="BP201" s="16">
        <f t="shared" si="218"/>
        <v>4171.58</v>
      </c>
      <c r="BQ201" s="16">
        <f t="shared" si="180"/>
        <v>4171.58</v>
      </c>
      <c r="BR201" s="16">
        <f t="shared" si="181"/>
        <v>4171.58</v>
      </c>
      <c r="BS201" s="16">
        <f t="shared" si="182"/>
        <v>4171.58</v>
      </c>
      <c r="BT201" s="16">
        <f t="shared" si="183"/>
        <v>4171.58</v>
      </c>
    </row>
    <row r="202" spans="1:72" x14ac:dyDescent="0.35">
      <c r="A202" s="15" t="str">
        <f t="shared" ref="A202:J202" si="271">A103</f>
        <v>Standard Close</v>
      </c>
      <c r="B202" s="15" t="str">
        <f t="shared" si="271"/>
        <v>A2841238</v>
      </c>
      <c r="C202" s="15" t="str">
        <f t="shared" si="271"/>
        <v>Base Rates</v>
      </c>
      <c r="D202" s="15" t="str">
        <f t="shared" si="271"/>
        <v/>
      </c>
      <c r="E202" s="50">
        <f t="shared" si="271"/>
        <v>34331</v>
      </c>
      <c r="F202" s="15" t="str">
        <f t="shared" si="271"/>
        <v>CRR-15996</v>
      </c>
      <c r="G202" s="15" t="str">
        <f t="shared" si="271"/>
        <v>open</v>
      </c>
      <c r="H202" s="15" t="str">
        <f t="shared" si="271"/>
        <v>Electric Other Production Plant</v>
      </c>
      <c r="I202" s="15" t="str">
        <f t="shared" si="271"/>
        <v>Bayside Station</v>
      </c>
      <c r="J202" s="15" t="str">
        <f t="shared" si="271"/>
        <v>BAYSIDE POWER UNIT 1 CT (ABC)</v>
      </c>
      <c r="K202" s="68">
        <v>2399.1799999999998</v>
      </c>
      <c r="L202" s="16">
        <f t="shared" ref="L202:AI202" si="272">K202+L103</f>
        <v>2399.1799999999998</v>
      </c>
      <c r="M202" s="16">
        <f t="shared" si="272"/>
        <v>2399.1799999999998</v>
      </c>
      <c r="N202" s="16">
        <f t="shared" si="272"/>
        <v>2399.1799999999998</v>
      </c>
      <c r="O202" s="16">
        <f t="shared" si="272"/>
        <v>2399.1799999999998</v>
      </c>
      <c r="P202" s="16">
        <f t="shared" si="272"/>
        <v>2399.1799999999998</v>
      </c>
      <c r="Q202" s="16">
        <f t="shared" si="272"/>
        <v>2399.1799999999998</v>
      </c>
      <c r="R202" s="16">
        <f t="shared" si="272"/>
        <v>2399.1799999999998</v>
      </c>
      <c r="S202" s="16">
        <f t="shared" si="272"/>
        <v>2399.1799999999998</v>
      </c>
      <c r="T202" s="16">
        <f t="shared" si="272"/>
        <v>2399.1799999999998</v>
      </c>
      <c r="U202" s="16">
        <f t="shared" si="272"/>
        <v>2399.1799999999998</v>
      </c>
      <c r="V202" s="16">
        <f t="shared" si="272"/>
        <v>2399.1799999999998</v>
      </c>
      <c r="W202" s="16">
        <f t="shared" si="272"/>
        <v>2399.1799999999998</v>
      </c>
      <c r="X202" s="16">
        <f t="shared" si="272"/>
        <v>2399.1799999999998</v>
      </c>
      <c r="Y202" s="16">
        <f t="shared" si="272"/>
        <v>2399.1799999999998</v>
      </c>
      <c r="Z202" s="16">
        <f t="shared" si="272"/>
        <v>2399.1799999999998</v>
      </c>
      <c r="AA202" s="16">
        <f t="shared" si="272"/>
        <v>2399.1799999999998</v>
      </c>
      <c r="AB202" s="16">
        <f t="shared" si="272"/>
        <v>2399.1799999999998</v>
      </c>
      <c r="AC202" s="16">
        <f t="shared" si="272"/>
        <v>2399.1799999999998</v>
      </c>
      <c r="AD202" s="16">
        <f t="shared" si="272"/>
        <v>2399.1799999999998</v>
      </c>
      <c r="AE202" s="16">
        <f t="shared" si="272"/>
        <v>2399.1799999999998</v>
      </c>
      <c r="AF202" s="16">
        <f t="shared" si="272"/>
        <v>2399.1799999999998</v>
      </c>
      <c r="AG202" s="16">
        <f t="shared" si="272"/>
        <v>2399.1799999999998</v>
      </c>
      <c r="AH202" s="16">
        <f t="shared" si="272"/>
        <v>2399.1799999999998</v>
      </c>
      <c r="AI202" s="16">
        <f t="shared" si="272"/>
        <v>2399.1799999999998</v>
      </c>
      <c r="AJ202" s="16">
        <f t="shared" si="186"/>
        <v>2399.1799999999998</v>
      </c>
      <c r="AK202" s="16">
        <f t="shared" si="187"/>
        <v>2399.1799999999998</v>
      </c>
      <c r="AL202" s="16">
        <f t="shared" si="188"/>
        <v>2399.1799999999998</v>
      </c>
      <c r="AM202" s="16">
        <f t="shared" si="189"/>
        <v>2399.1799999999998</v>
      </c>
      <c r="AN202" s="16">
        <f t="shared" si="190"/>
        <v>2399.1799999999998</v>
      </c>
      <c r="AO202" s="16">
        <f t="shared" si="191"/>
        <v>2399.1799999999998</v>
      </c>
      <c r="AP202" s="16">
        <f t="shared" si="192"/>
        <v>2399.1799999999998</v>
      </c>
      <c r="AQ202" s="16">
        <f t="shared" si="193"/>
        <v>2399.1799999999998</v>
      </c>
      <c r="AR202" s="16">
        <f t="shared" si="194"/>
        <v>2399.1799999999998</v>
      </c>
      <c r="AS202" s="16">
        <f t="shared" si="195"/>
        <v>2399.1799999999998</v>
      </c>
      <c r="AT202" s="16">
        <f t="shared" si="196"/>
        <v>2399.1799999999998</v>
      </c>
      <c r="AU202" s="16">
        <f t="shared" si="197"/>
        <v>2399.1799999999998</v>
      </c>
      <c r="AV202" s="16">
        <f t="shared" si="198"/>
        <v>2399.1799999999998</v>
      </c>
      <c r="AW202" s="16">
        <f t="shared" si="199"/>
        <v>2399.1799999999998</v>
      </c>
      <c r="AX202" s="16">
        <f t="shared" si="200"/>
        <v>2399.1799999999998</v>
      </c>
      <c r="AY202" s="16">
        <f t="shared" si="201"/>
        <v>2399.1799999999998</v>
      </c>
      <c r="AZ202" s="16">
        <f t="shared" si="202"/>
        <v>2399.1799999999998</v>
      </c>
      <c r="BA202" s="16">
        <f t="shared" si="203"/>
        <v>2399.1799999999998</v>
      </c>
      <c r="BB202" s="16">
        <f t="shared" si="204"/>
        <v>2399.1799999999998</v>
      </c>
      <c r="BC202" s="16">
        <f t="shared" si="205"/>
        <v>2399.1799999999998</v>
      </c>
      <c r="BD202" s="16">
        <f t="shared" si="206"/>
        <v>2399.1799999999998</v>
      </c>
      <c r="BE202" s="16">
        <f t="shared" si="207"/>
        <v>2399.1799999999998</v>
      </c>
      <c r="BF202" s="16">
        <f t="shared" si="208"/>
        <v>2399.1799999999998</v>
      </c>
      <c r="BG202" s="16">
        <f t="shared" si="209"/>
        <v>2399.1799999999998</v>
      </c>
      <c r="BH202" s="16">
        <f t="shared" si="210"/>
        <v>2399.1799999999998</v>
      </c>
      <c r="BI202" s="16">
        <f t="shared" si="211"/>
        <v>2399.1799999999998</v>
      </c>
      <c r="BJ202" s="16">
        <f t="shared" si="212"/>
        <v>2399.1799999999998</v>
      </c>
      <c r="BK202" s="16">
        <f t="shared" si="213"/>
        <v>2399.1799999999998</v>
      </c>
      <c r="BL202" s="16">
        <f t="shared" si="214"/>
        <v>2399.1799999999998</v>
      </c>
      <c r="BM202" s="16">
        <f t="shared" si="215"/>
        <v>2399.1799999999998</v>
      </c>
      <c r="BN202" s="16">
        <f t="shared" si="216"/>
        <v>2399.1799999999998</v>
      </c>
      <c r="BO202" s="16">
        <f t="shared" si="217"/>
        <v>2399.1799999999998</v>
      </c>
      <c r="BP202" s="16">
        <f t="shared" si="218"/>
        <v>2399.1799999999998</v>
      </c>
      <c r="BQ202" s="16">
        <f t="shared" si="180"/>
        <v>2399.1799999999998</v>
      </c>
      <c r="BR202" s="16">
        <f t="shared" si="181"/>
        <v>2399.1799999999998</v>
      </c>
      <c r="BS202" s="16">
        <f t="shared" si="182"/>
        <v>2399.1799999999998</v>
      </c>
      <c r="BT202" s="16">
        <f t="shared" si="183"/>
        <v>2399.1799999999998</v>
      </c>
    </row>
    <row r="203" spans="1:72" x14ac:dyDescent="0.35">
      <c r="A203" s="15" t="str">
        <f t="shared" ref="A203:J203" si="273">A104</f>
        <v>Standard Close</v>
      </c>
      <c r="B203" s="15" t="str">
        <f t="shared" si="273"/>
        <v>A2841243</v>
      </c>
      <c r="C203" s="15" t="str">
        <f t="shared" si="273"/>
        <v>Base Rates</v>
      </c>
      <c r="D203" s="15" t="str">
        <f t="shared" si="273"/>
        <v/>
      </c>
      <c r="E203" s="50">
        <f t="shared" si="273"/>
        <v>34331</v>
      </c>
      <c r="F203" s="15" t="str">
        <f t="shared" si="273"/>
        <v>CRR-15996</v>
      </c>
      <c r="G203" s="15" t="str">
        <f t="shared" si="273"/>
        <v>open</v>
      </c>
      <c r="H203" s="15" t="str">
        <f t="shared" si="273"/>
        <v>Electric Other Production Plant</v>
      </c>
      <c r="I203" s="15" t="str">
        <f t="shared" si="273"/>
        <v>Bayside Station</v>
      </c>
      <c r="J203" s="15" t="str">
        <f t="shared" si="273"/>
        <v>BAYSIDE POWER UNIT 1 CT (ABC)</v>
      </c>
      <c r="K203" s="68">
        <v>1705.67</v>
      </c>
      <c r="L203" s="16">
        <f t="shared" ref="L203:AI203" si="274">K203+L104</f>
        <v>1705.67</v>
      </c>
      <c r="M203" s="16">
        <f t="shared" si="274"/>
        <v>1705.67</v>
      </c>
      <c r="N203" s="16">
        <f t="shared" si="274"/>
        <v>1705.67</v>
      </c>
      <c r="O203" s="16">
        <f t="shared" si="274"/>
        <v>1705.67</v>
      </c>
      <c r="P203" s="16">
        <f t="shared" si="274"/>
        <v>1705.67</v>
      </c>
      <c r="Q203" s="16">
        <f t="shared" si="274"/>
        <v>1705.67</v>
      </c>
      <c r="R203" s="16">
        <f t="shared" si="274"/>
        <v>1705.67</v>
      </c>
      <c r="S203" s="16">
        <f t="shared" si="274"/>
        <v>1705.67</v>
      </c>
      <c r="T203" s="16">
        <f t="shared" si="274"/>
        <v>1705.67</v>
      </c>
      <c r="U203" s="16">
        <f t="shared" si="274"/>
        <v>1705.67</v>
      </c>
      <c r="V203" s="16">
        <f t="shared" si="274"/>
        <v>1705.67</v>
      </c>
      <c r="W203" s="16">
        <f t="shared" si="274"/>
        <v>1705.67</v>
      </c>
      <c r="X203" s="16">
        <f t="shared" si="274"/>
        <v>1705.67</v>
      </c>
      <c r="Y203" s="16">
        <f t="shared" si="274"/>
        <v>1705.67</v>
      </c>
      <c r="Z203" s="16">
        <f t="shared" si="274"/>
        <v>1705.67</v>
      </c>
      <c r="AA203" s="16">
        <f t="shared" si="274"/>
        <v>1705.67</v>
      </c>
      <c r="AB203" s="16">
        <f t="shared" si="274"/>
        <v>1705.67</v>
      </c>
      <c r="AC203" s="16">
        <f t="shared" si="274"/>
        <v>1705.67</v>
      </c>
      <c r="AD203" s="16">
        <f t="shared" si="274"/>
        <v>1705.67</v>
      </c>
      <c r="AE203" s="16">
        <f t="shared" si="274"/>
        <v>1705.67</v>
      </c>
      <c r="AF203" s="16">
        <f t="shared" si="274"/>
        <v>1705.67</v>
      </c>
      <c r="AG203" s="16">
        <f t="shared" si="274"/>
        <v>1705.67</v>
      </c>
      <c r="AH203" s="16">
        <f t="shared" si="274"/>
        <v>1705.67</v>
      </c>
      <c r="AI203" s="16">
        <f t="shared" si="274"/>
        <v>1705.67</v>
      </c>
      <c r="AJ203" s="16">
        <f t="shared" si="186"/>
        <v>1705.67</v>
      </c>
      <c r="AK203" s="16">
        <f t="shared" si="187"/>
        <v>1705.67</v>
      </c>
      <c r="AL203" s="16">
        <f t="shared" si="188"/>
        <v>1705.67</v>
      </c>
      <c r="AM203" s="16">
        <f t="shared" si="189"/>
        <v>1705.67</v>
      </c>
      <c r="AN203" s="16">
        <f t="shared" si="190"/>
        <v>1705.67</v>
      </c>
      <c r="AO203" s="16">
        <f t="shared" si="191"/>
        <v>1705.67</v>
      </c>
      <c r="AP203" s="16">
        <f t="shared" si="192"/>
        <v>1705.67</v>
      </c>
      <c r="AQ203" s="16">
        <f t="shared" si="193"/>
        <v>1705.67</v>
      </c>
      <c r="AR203" s="16">
        <f t="shared" si="194"/>
        <v>1705.67</v>
      </c>
      <c r="AS203" s="16">
        <f t="shared" si="195"/>
        <v>1705.67</v>
      </c>
      <c r="AT203" s="16">
        <f t="shared" si="196"/>
        <v>1705.67</v>
      </c>
      <c r="AU203" s="16">
        <f t="shared" si="197"/>
        <v>1705.67</v>
      </c>
      <c r="AV203" s="16">
        <f t="shared" si="198"/>
        <v>1705.67</v>
      </c>
      <c r="AW203" s="16">
        <f t="shared" si="199"/>
        <v>1705.67</v>
      </c>
      <c r="AX203" s="16">
        <f t="shared" si="200"/>
        <v>1705.67</v>
      </c>
      <c r="AY203" s="16">
        <f t="shared" si="201"/>
        <v>1705.67</v>
      </c>
      <c r="AZ203" s="16">
        <f t="shared" si="202"/>
        <v>1705.67</v>
      </c>
      <c r="BA203" s="16">
        <f t="shared" si="203"/>
        <v>1705.67</v>
      </c>
      <c r="BB203" s="16">
        <f t="shared" si="204"/>
        <v>1705.67</v>
      </c>
      <c r="BC203" s="16">
        <f t="shared" si="205"/>
        <v>1705.67</v>
      </c>
      <c r="BD203" s="16">
        <f t="shared" si="206"/>
        <v>1705.67</v>
      </c>
      <c r="BE203" s="16">
        <f t="shared" si="207"/>
        <v>1705.67</v>
      </c>
      <c r="BF203" s="16">
        <f t="shared" si="208"/>
        <v>1705.67</v>
      </c>
      <c r="BG203" s="16">
        <f t="shared" si="209"/>
        <v>1705.67</v>
      </c>
      <c r="BH203" s="16">
        <f t="shared" si="210"/>
        <v>1705.67</v>
      </c>
      <c r="BI203" s="16">
        <f t="shared" si="211"/>
        <v>1705.67</v>
      </c>
      <c r="BJ203" s="16">
        <f t="shared" si="212"/>
        <v>1705.67</v>
      </c>
      <c r="BK203" s="16">
        <f t="shared" si="213"/>
        <v>1705.67</v>
      </c>
      <c r="BL203" s="16">
        <f t="shared" si="214"/>
        <v>1705.67</v>
      </c>
      <c r="BM203" s="16">
        <f t="shared" si="215"/>
        <v>1705.67</v>
      </c>
      <c r="BN203" s="16">
        <f t="shared" si="216"/>
        <v>1705.67</v>
      </c>
      <c r="BO203" s="16">
        <f t="shared" si="217"/>
        <v>1705.67</v>
      </c>
      <c r="BP203" s="16">
        <f t="shared" si="218"/>
        <v>1705.67</v>
      </c>
      <c r="BQ203" s="16">
        <f t="shared" si="180"/>
        <v>1705.67</v>
      </c>
      <c r="BR203" s="16">
        <f t="shared" si="181"/>
        <v>1705.67</v>
      </c>
      <c r="BS203" s="16">
        <f t="shared" si="182"/>
        <v>1705.67</v>
      </c>
      <c r="BT203" s="16">
        <f t="shared" si="183"/>
        <v>1705.67</v>
      </c>
    </row>
    <row r="204" spans="1:72" x14ac:dyDescent="0.35">
      <c r="A204" s="15" t="str">
        <f t="shared" ref="A204:J204" si="275">A105</f>
        <v>Standard Close</v>
      </c>
      <c r="B204" s="15" t="str">
        <f t="shared" si="275"/>
        <v>A2844964</v>
      </c>
      <c r="C204" s="15" t="str">
        <f t="shared" si="275"/>
        <v>Base Rates</v>
      </c>
      <c r="D204" s="15" t="str">
        <f t="shared" si="275"/>
        <v/>
      </c>
      <c r="E204" s="50">
        <f t="shared" si="275"/>
        <v>34331</v>
      </c>
      <c r="F204" s="15" t="str">
        <f t="shared" si="275"/>
        <v>CRR-15996</v>
      </c>
      <c r="G204" s="15" t="str">
        <f t="shared" si="275"/>
        <v>open</v>
      </c>
      <c r="H204" s="15" t="str">
        <f t="shared" si="275"/>
        <v>Electric Other Production Plant</v>
      </c>
      <c r="I204" s="15" t="str">
        <f t="shared" si="275"/>
        <v>Bayside Station</v>
      </c>
      <c r="J204" s="15" t="str">
        <f t="shared" si="275"/>
        <v>BAYSIDE POWER UNIT 1 CT (ABC)</v>
      </c>
      <c r="K204" s="68">
        <v>127945.55</v>
      </c>
      <c r="L204" s="16">
        <f t="shared" ref="L204:AI204" si="276">K204+L105</f>
        <v>127945.55</v>
      </c>
      <c r="M204" s="16">
        <f t="shared" si="276"/>
        <v>127945.55</v>
      </c>
      <c r="N204" s="16">
        <f t="shared" si="276"/>
        <v>127945.55</v>
      </c>
      <c r="O204" s="16">
        <f t="shared" si="276"/>
        <v>127945.55</v>
      </c>
      <c r="P204" s="16">
        <f t="shared" si="276"/>
        <v>127945.55</v>
      </c>
      <c r="Q204" s="16">
        <f t="shared" si="276"/>
        <v>127945.55</v>
      </c>
      <c r="R204" s="16">
        <f t="shared" si="276"/>
        <v>127945.55</v>
      </c>
      <c r="S204" s="16">
        <f t="shared" si="276"/>
        <v>127945.55</v>
      </c>
      <c r="T204" s="16">
        <f t="shared" si="276"/>
        <v>127945.55</v>
      </c>
      <c r="U204" s="16">
        <f t="shared" si="276"/>
        <v>127945.55</v>
      </c>
      <c r="V204" s="16">
        <f t="shared" si="276"/>
        <v>127945.55</v>
      </c>
      <c r="W204" s="16">
        <f t="shared" si="276"/>
        <v>127945.55</v>
      </c>
      <c r="X204" s="16">
        <f t="shared" si="276"/>
        <v>127945.55</v>
      </c>
      <c r="Y204" s="16">
        <f t="shared" si="276"/>
        <v>127945.55</v>
      </c>
      <c r="Z204" s="16">
        <f t="shared" si="276"/>
        <v>127945.55</v>
      </c>
      <c r="AA204" s="16">
        <f t="shared" si="276"/>
        <v>127945.55</v>
      </c>
      <c r="AB204" s="16">
        <f t="shared" si="276"/>
        <v>127945.55</v>
      </c>
      <c r="AC204" s="16">
        <f t="shared" si="276"/>
        <v>127945.55</v>
      </c>
      <c r="AD204" s="16">
        <f t="shared" si="276"/>
        <v>127945.55</v>
      </c>
      <c r="AE204" s="16">
        <f t="shared" si="276"/>
        <v>127945.55</v>
      </c>
      <c r="AF204" s="16">
        <f t="shared" si="276"/>
        <v>127945.55</v>
      </c>
      <c r="AG204" s="16">
        <f t="shared" si="276"/>
        <v>127945.55</v>
      </c>
      <c r="AH204" s="16">
        <f t="shared" si="276"/>
        <v>127945.55</v>
      </c>
      <c r="AI204" s="16">
        <f t="shared" si="276"/>
        <v>127945.55</v>
      </c>
      <c r="AJ204" s="16">
        <f t="shared" si="186"/>
        <v>127945.55</v>
      </c>
      <c r="AK204" s="16">
        <f t="shared" si="187"/>
        <v>127945.55</v>
      </c>
      <c r="AL204" s="16">
        <f t="shared" si="188"/>
        <v>127945.55</v>
      </c>
      <c r="AM204" s="16">
        <f t="shared" si="189"/>
        <v>127945.55</v>
      </c>
      <c r="AN204" s="16">
        <f t="shared" si="190"/>
        <v>127945.55</v>
      </c>
      <c r="AO204" s="16">
        <f t="shared" si="191"/>
        <v>127945.55</v>
      </c>
      <c r="AP204" s="16">
        <f t="shared" si="192"/>
        <v>127945.55</v>
      </c>
      <c r="AQ204" s="16">
        <f t="shared" si="193"/>
        <v>127945.55</v>
      </c>
      <c r="AR204" s="16">
        <f t="shared" si="194"/>
        <v>127945.55</v>
      </c>
      <c r="AS204" s="16">
        <f t="shared" si="195"/>
        <v>127945.55</v>
      </c>
      <c r="AT204" s="16">
        <f t="shared" si="196"/>
        <v>127945.55</v>
      </c>
      <c r="AU204" s="16">
        <f t="shared" si="197"/>
        <v>127945.55</v>
      </c>
      <c r="AV204" s="16">
        <f t="shared" si="198"/>
        <v>127945.55</v>
      </c>
      <c r="AW204" s="16">
        <f t="shared" si="199"/>
        <v>127945.55</v>
      </c>
      <c r="AX204" s="16">
        <f t="shared" si="200"/>
        <v>127945.55</v>
      </c>
      <c r="AY204" s="16">
        <f t="shared" si="201"/>
        <v>127945.55</v>
      </c>
      <c r="AZ204" s="16">
        <f t="shared" si="202"/>
        <v>127945.55</v>
      </c>
      <c r="BA204" s="16">
        <f t="shared" si="203"/>
        <v>127945.55</v>
      </c>
      <c r="BB204" s="16">
        <f t="shared" si="204"/>
        <v>127945.55</v>
      </c>
      <c r="BC204" s="16">
        <f t="shared" si="205"/>
        <v>127945.55</v>
      </c>
      <c r="BD204" s="16">
        <f t="shared" si="206"/>
        <v>127945.55</v>
      </c>
      <c r="BE204" s="16">
        <f t="shared" si="207"/>
        <v>127945.55</v>
      </c>
      <c r="BF204" s="16">
        <f t="shared" si="208"/>
        <v>127945.55</v>
      </c>
      <c r="BG204" s="16">
        <f t="shared" si="209"/>
        <v>127945.55</v>
      </c>
      <c r="BH204" s="16">
        <f t="shared" si="210"/>
        <v>127945.55</v>
      </c>
      <c r="BI204" s="16">
        <f t="shared" si="211"/>
        <v>127945.55</v>
      </c>
      <c r="BJ204" s="16">
        <f t="shared" si="212"/>
        <v>127945.55</v>
      </c>
      <c r="BK204" s="16">
        <f t="shared" si="213"/>
        <v>127945.55</v>
      </c>
      <c r="BL204" s="16">
        <f t="shared" si="214"/>
        <v>127945.55</v>
      </c>
      <c r="BM204" s="16">
        <f t="shared" si="215"/>
        <v>127945.55</v>
      </c>
      <c r="BN204" s="16">
        <f t="shared" si="216"/>
        <v>127945.55</v>
      </c>
      <c r="BO204" s="16">
        <f t="shared" si="217"/>
        <v>127945.55</v>
      </c>
      <c r="BP204" s="16">
        <f t="shared" si="218"/>
        <v>127945.55</v>
      </c>
      <c r="BQ204" s="16">
        <f t="shared" si="180"/>
        <v>127945.55</v>
      </c>
      <c r="BR204" s="16">
        <f t="shared" si="181"/>
        <v>127945.55</v>
      </c>
      <c r="BS204" s="16">
        <f t="shared" si="182"/>
        <v>127945.55</v>
      </c>
      <c r="BT204" s="16">
        <f t="shared" si="183"/>
        <v>127945.55</v>
      </c>
    </row>
    <row r="205" spans="1:72" x14ac:dyDescent="0.35">
      <c r="A205" s="15" t="str">
        <f t="shared" ref="A205:J205" si="277">A106</f>
        <v>Standard Close</v>
      </c>
      <c r="B205" s="15" t="str">
        <f t="shared" si="277"/>
        <v>A2857522</v>
      </c>
      <c r="C205" s="15" t="str">
        <f t="shared" si="277"/>
        <v>Base Rates</v>
      </c>
      <c r="D205" s="15" t="str">
        <f t="shared" si="277"/>
        <v/>
      </c>
      <c r="E205" s="50">
        <f t="shared" si="277"/>
        <v>34331</v>
      </c>
      <c r="F205" s="15" t="str">
        <f t="shared" si="277"/>
        <v>CRR-15996</v>
      </c>
      <c r="G205" s="15" t="str">
        <f t="shared" si="277"/>
        <v>open</v>
      </c>
      <c r="H205" s="15" t="str">
        <f t="shared" si="277"/>
        <v>Electric Other Production Plant</v>
      </c>
      <c r="I205" s="15" t="str">
        <f t="shared" si="277"/>
        <v>Bayside Station</v>
      </c>
      <c r="J205" s="15" t="str">
        <f t="shared" si="277"/>
        <v>BAYSIDE POWER UNIT 1 CT (ABC)</v>
      </c>
      <c r="K205" s="68">
        <v>231054.16000000003</v>
      </c>
      <c r="L205" s="16">
        <f t="shared" ref="L205:AI205" si="278">K205+L106</f>
        <v>231054.16000000003</v>
      </c>
      <c r="M205" s="16">
        <f t="shared" si="278"/>
        <v>231054.16000000003</v>
      </c>
      <c r="N205" s="16">
        <f t="shared" si="278"/>
        <v>231054.16000000003</v>
      </c>
      <c r="O205" s="16">
        <f t="shared" si="278"/>
        <v>231054.16000000003</v>
      </c>
      <c r="P205" s="16">
        <f t="shared" si="278"/>
        <v>231054.16000000003</v>
      </c>
      <c r="Q205" s="16">
        <f t="shared" si="278"/>
        <v>231054.16000000003</v>
      </c>
      <c r="R205" s="16">
        <f t="shared" si="278"/>
        <v>231054.16000000003</v>
      </c>
      <c r="S205" s="16">
        <f t="shared" si="278"/>
        <v>231054.16000000003</v>
      </c>
      <c r="T205" s="16">
        <f t="shared" si="278"/>
        <v>231054.16000000003</v>
      </c>
      <c r="U205" s="16">
        <f t="shared" si="278"/>
        <v>231054.16000000003</v>
      </c>
      <c r="V205" s="16">
        <f t="shared" si="278"/>
        <v>231054.16000000003</v>
      </c>
      <c r="W205" s="16">
        <f t="shared" si="278"/>
        <v>231054.16000000003</v>
      </c>
      <c r="X205" s="16">
        <f t="shared" si="278"/>
        <v>231054.16000000003</v>
      </c>
      <c r="Y205" s="16">
        <f t="shared" si="278"/>
        <v>231054.16000000003</v>
      </c>
      <c r="Z205" s="16">
        <f t="shared" si="278"/>
        <v>231054.16000000003</v>
      </c>
      <c r="AA205" s="16">
        <f t="shared" si="278"/>
        <v>231054.16000000003</v>
      </c>
      <c r="AB205" s="16">
        <f t="shared" si="278"/>
        <v>231054.16000000003</v>
      </c>
      <c r="AC205" s="16">
        <f t="shared" si="278"/>
        <v>231054.16000000003</v>
      </c>
      <c r="AD205" s="16">
        <f t="shared" si="278"/>
        <v>231054.16000000003</v>
      </c>
      <c r="AE205" s="16">
        <f t="shared" si="278"/>
        <v>231054.16000000003</v>
      </c>
      <c r="AF205" s="16">
        <f t="shared" si="278"/>
        <v>231054.16000000003</v>
      </c>
      <c r="AG205" s="16">
        <f t="shared" si="278"/>
        <v>231054.16000000003</v>
      </c>
      <c r="AH205" s="16">
        <f t="shared" si="278"/>
        <v>231054.16000000003</v>
      </c>
      <c r="AI205" s="16">
        <f t="shared" si="278"/>
        <v>231054.16000000003</v>
      </c>
      <c r="AJ205" s="16">
        <f t="shared" si="186"/>
        <v>231054.16000000003</v>
      </c>
      <c r="AK205" s="16">
        <f t="shared" si="187"/>
        <v>231054.16000000003</v>
      </c>
      <c r="AL205" s="16">
        <f t="shared" si="188"/>
        <v>231054.16000000003</v>
      </c>
      <c r="AM205" s="16">
        <f t="shared" si="189"/>
        <v>231054.16000000003</v>
      </c>
      <c r="AN205" s="16">
        <f t="shared" si="190"/>
        <v>231054.16000000003</v>
      </c>
      <c r="AO205" s="16">
        <f t="shared" si="191"/>
        <v>231054.16000000003</v>
      </c>
      <c r="AP205" s="16">
        <f t="shared" si="192"/>
        <v>231054.16000000003</v>
      </c>
      <c r="AQ205" s="16">
        <f t="shared" si="193"/>
        <v>231054.16000000003</v>
      </c>
      <c r="AR205" s="16">
        <f t="shared" si="194"/>
        <v>231054.16000000003</v>
      </c>
      <c r="AS205" s="16">
        <f t="shared" si="195"/>
        <v>231054.16000000003</v>
      </c>
      <c r="AT205" s="16">
        <f t="shared" si="196"/>
        <v>231054.16000000003</v>
      </c>
      <c r="AU205" s="16">
        <f t="shared" si="197"/>
        <v>231054.16000000003</v>
      </c>
      <c r="AV205" s="16">
        <f t="shared" si="198"/>
        <v>231054.16000000003</v>
      </c>
      <c r="AW205" s="16">
        <f t="shared" si="199"/>
        <v>231054.16000000003</v>
      </c>
      <c r="AX205" s="16">
        <f t="shared" si="200"/>
        <v>231054.16000000003</v>
      </c>
      <c r="AY205" s="16">
        <f t="shared" si="201"/>
        <v>231054.16000000003</v>
      </c>
      <c r="AZ205" s="16">
        <f t="shared" si="202"/>
        <v>231054.16000000003</v>
      </c>
      <c r="BA205" s="16">
        <f t="shared" si="203"/>
        <v>231054.16000000003</v>
      </c>
      <c r="BB205" s="16">
        <f t="shared" si="204"/>
        <v>231054.16000000003</v>
      </c>
      <c r="BC205" s="16">
        <f t="shared" si="205"/>
        <v>231054.16000000003</v>
      </c>
      <c r="BD205" s="16">
        <f t="shared" si="206"/>
        <v>231054.16000000003</v>
      </c>
      <c r="BE205" s="16">
        <f t="shared" si="207"/>
        <v>231054.16000000003</v>
      </c>
      <c r="BF205" s="16">
        <f t="shared" si="208"/>
        <v>231054.16000000003</v>
      </c>
      <c r="BG205" s="16">
        <f t="shared" si="209"/>
        <v>231054.16000000003</v>
      </c>
      <c r="BH205" s="16">
        <f t="shared" si="210"/>
        <v>231054.16000000003</v>
      </c>
      <c r="BI205" s="16">
        <f t="shared" si="211"/>
        <v>231054.16000000003</v>
      </c>
      <c r="BJ205" s="16">
        <f t="shared" si="212"/>
        <v>231054.16000000003</v>
      </c>
      <c r="BK205" s="16">
        <f t="shared" si="213"/>
        <v>231054.16000000003</v>
      </c>
      <c r="BL205" s="16">
        <f t="shared" si="214"/>
        <v>231054.16000000003</v>
      </c>
      <c r="BM205" s="16">
        <f t="shared" si="215"/>
        <v>231054.16000000003</v>
      </c>
      <c r="BN205" s="16">
        <f t="shared" si="216"/>
        <v>231054.16000000003</v>
      </c>
      <c r="BO205" s="16">
        <f t="shared" si="217"/>
        <v>231054.16000000003</v>
      </c>
      <c r="BP205" s="16">
        <f t="shared" si="218"/>
        <v>231054.16000000003</v>
      </c>
      <c r="BQ205" s="16">
        <f t="shared" si="180"/>
        <v>231054.16000000003</v>
      </c>
      <c r="BR205" s="16">
        <f t="shared" si="181"/>
        <v>231054.16000000003</v>
      </c>
      <c r="BS205" s="16">
        <f t="shared" si="182"/>
        <v>231054.16000000003</v>
      </c>
      <c r="BT205" s="16">
        <f t="shared" si="183"/>
        <v>231054.16000000003</v>
      </c>
    </row>
    <row r="206" spans="1:72" x14ac:dyDescent="0.35">
      <c r="A206" s="15" t="str">
        <f t="shared" ref="A206:J206" si="279">A107</f>
        <v>Standard Close</v>
      </c>
      <c r="B206" s="15" t="str">
        <f t="shared" si="279"/>
        <v>A2860964</v>
      </c>
      <c r="C206" s="15" t="str">
        <f t="shared" si="279"/>
        <v>Base Rates</v>
      </c>
      <c r="D206" s="15" t="str">
        <f t="shared" si="279"/>
        <v>ENERGY SUPPLY</v>
      </c>
      <c r="E206" s="50">
        <f t="shared" si="279"/>
        <v>34331</v>
      </c>
      <c r="F206" s="15" t="str">
        <f t="shared" si="279"/>
        <v>CRR-15996</v>
      </c>
      <c r="G206" s="15" t="str">
        <f t="shared" si="279"/>
        <v>open</v>
      </c>
      <c r="H206" s="15" t="str">
        <f t="shared" si="279"/>
        <v>Electric Other Production Plant</v>
      </c>
      <c r="I206" s="15" t="str">
        <f t="shared" si="279"/>
        <v>Bayside Station</v>
      </c>
      <c r="J206" s="15" t="str">
        <f t="shared" si="279"/>
        <v>BAYSIDE POWER UNIT 1 CT (ABC)</v>
      </c>
      <c r="K206" s="68">
        <v>425064.69</v>
      </c>
      <c r="L206" s="16">
        <f t="shared" ref="L206:AI206" si="280">K206+L107</f>
        <v>425064.69</v>
      </c>
      <c r="M206" s="16">
        <f t="shared" si="280"/>
        <v>425064.69</v>
      </c>
      <c r="N206" s="16">
        <f t="shared" si="280"/>
        <v>425064.69</v>
      </c>
      <c r="O206" s="16">
        <f t="shared" si="280"/>
        <v>425064.69</v>
      </c>
      <c r="P206" s="16">
        <f t="shared" si="280"/>
        <v>425064.69</v>
      </c>
      <c r="Q206" s="16">
        <f t="shared" si="280"/>
        <v>425064.69</v>
      </c>
      <c r="R206" s="16">
        <f t="shared" si="280"/>
        <v>425064.69</v>
      </c>
      <c r="S206" s="16">
        <f t="shared" si="280"/>
        <v>425064.69</v>
      </c>
      <c r="T206" s="16">
        <f t="shared" si="280"/>
        <v>425064.69</v>
      </c>
      <c r="U206" s="16">
        <f t="shared" si="280"/>
        <v>425064.69</v>
      </c>
      <c r="V206" s="16">
        <f t="shared" si="280"/>
        <v>425064.69</v>
      </c>
      <c r="W206" s="16">
        <f t="shared" si="280"/>
        <v>425064.69</v>
      </c>
      <c r="X206" s="16">
        <f t="shared" si="280"/>
        <v>425064.69</v>
      </c>
      <c r="Y206" s="16">
        <f t="shared" si="280"/>
        <v>425064.69</v>
      </c>
      <c r="Z206" s="16">
        <f t="shared" si="280"/>
        <v>425064.69</v>
      </c>
      <c r="AA206" s="16">
        <f t="shared" si="280"/>
        <v>425064.69</v>
      </c>
      <c r="AB206" s="16">
        <f t="shared" si="280"/>
        <v>425064.69</v>
      </c>
      <c r="AC206" s="16">
        <f t="shared" si="280"/>
        <v>425064.69</v>
      </c>
      <c r="AD206" s="16">
        <f t="shared" si="280"/>
        <v>425064.69</v>
      </c>
      <c r="AE206" s="16">
        <f t="shared" si="280"/>
        <v>425064.69</v>
      </c>
      <c r="AF206" s="16">
        <f t="shared" si="280"/>
        <v>425064.69</v>
      </c>
      <c r="AG206" s="16">
        <f t="shared" si="280"/>
        <v>425064.69</v>
      </c>
      <c r="AH206" s="16">
        <f t="shared" si="280"/>
        <v>425064.69</v>
      </c>
      <c r="AI206" s="16">
        <f t="shared" si="280"/>
        <v>425064.69</v>
      </c>
      <c r="AJ206" s="16">
        <f t="shared" si="186"/>
        <v>425064.69</v>
      </c>
      <c r="AK206" s="16">
        <f t="shared" si="187"/>
        <v>425064.69</v>
      </c>
      <c r="AL206" s="16">
        <f t="shared" si="188"/>
        <v>425064.69</v>
      </c>
      <c r="AM206" s="16">
        <f t="shared" si="189"/>
        <v>425064.69</v>
      </c>
      <c r="AN206" s="16">
        <f t="shared" si="190"/>
        <v>425064.69</v>
      </c>
      <c r="AO206" s="16">
        <f t="shared" si="191"/>
        <v>425064.69</v>
      </c>
      <c r="AP206" s="16">
        <f t="shared" si="192"/>
        <v>425064.69</v>
      </c>
      <c r="AQ206" s="16">
        <f t="shared" si="193"/>
        <v>425064.69</v>
      </c>
      <c r="AR206" s="16">
        <f t="shared" si="194"/>
        <v>425064.69</v>
      </c>
      <c r="AS206" s="16">
        <f t="shared" si="195"/>
        <v>425064.69</v>
      </c>
      <c r="AT206" s="16">
        <f t="shared" si="196"/>
        <v>425064.69</v>
      </c>
      <c r="AU206" s="16">
        <f t="shared" si="197"/>
        <v>425064.69</v>
      </c>
      <c r="AV206" s="16">
        <f t="shared" si="198"/>
        <v>425064.69</v>
      </c>
      <c r="AW206" s="16">
        <f t="shared" si="199"/>
        <v>425064.69</v>
      </c>
      <c r="AX206" s="16">
        <f t="shared" si="200"/>
        <v>425064.69</v>
      </c>
      <c r="AY206" s="16">
        <f t="shared" si="201"/>
        <v>425064.69</v>
      </c>
      <c r="AZ206" s="16">
        <f t="shared" si="202"/>
        <v>425064.69</v>
      </c>
      <c r="BA206" s="16">
        <f t="shared" si="203"/>
        <v>425064.69</v>
      </c>
      <c r="BB206" s="16">
        <f t="shared" si="204"/>
        <v>425064.69</v>
      </c>
      <c r="BC206" s="16">
        <f t="shared" si="205"/>
        <v>425064.69</v>
      </c>
      <c r="BD206" s="16">
        <f t="shared" si="206"/>
        <v>425064.69</v>
      </c>
      <c r="BE206" s="16">
        <f t="shared" si="207"/>
        <v>425064.69</v>
      </c>
      <c r="BF206" s="16">
        <f t="shared" si="208"/>
        <v>425064.69</v>
      </c>
      <c r="BG206" s="16">
        <f t="shared" si="209"/>
        <v>425064.69</v>
      </c>
      <c r="BH206" s="16">
        <f t="shared" si="210"/>
        <v>425064.69</v>
      </c>
      <c r="BI206" s="16">
        <f t="shared" si="211"/>
        <v>425064.69</v>
      </c>
      <c r="BJ206" s="16">
        <f t="shared" si="212"/>
        <v>425064.69</v>
      </c>
      <c r="BK206" s="16">
        <f t="shared" si="213"/>
        <v>425064.69</v>
      </c>
      <c r="BL206" s="16">
        <f t="shared" si="214"/>
        <v>425064.69</v>
      </c>
      <c r="BM206" s="16">
        <f t="shared" si="215"/>
        <v>425064.69</v>
      </c>
      <c r="BN206" s="16">
        <f t="shared" si="216"/>
        <v>425064.69</v>
      </c>
      <c r="BO206" s="16">
        <f t="shared" si="217"/>
        <v>425064.69</v>
      </c>
      <c r="BP206" s="16">
        <f t="shared" si="218"/>
        <v>425064.69</v>
      </c>
      <c r="BQ206" s="16">
        <f t="shared" si="180"/>
        <v>425064.69</v>
      </c>
      <c r="BR206" s="16">
        <f t="shared" si="181"/>
        <v>425064.69</v>
      </c>
      <c r="BS206" s="16">
        <f t="shared" si="182"/>
        <v>425064.69</v>
      </c>
      <c r="BT206" s="16">
        <f t="shared" si="183"/>
        <v>425064.69</v>
      </c>
    </row>
    <row r="207" spans="1:72" x14ac:dyDescent="0.35">
      <c r="A207" s="15" t="str">
        <f t="shared" ref="A207:J207" si="281">A108</f>
        <v>Standard Close</v>
      </c>
      <c r="B207" s="15" t="str">
        <f t="shared" si="281"/>
        <v>A2861103</v>
      </c>
      <c r="C207" s="15" t="str">
        <f t="shared" si="281"/>
        <v>Base Rates</v>
      </c>
      <c r="D207" s="15" t="str">
        <f t="shared" si="281"/>
        <v>ENERGY SUPPLY</v>
      </c>
      <c r="E207" s="50">
        <f t="shared" si="281"/>
        <v>34331</v>
      </c>
      <c r="F207" s="15" t="str">
        <f t="shared" si="281"/>
        <v>CRR-15996</v>
      </c>
      <c r="G207" s="15" t="str">
        <f t="shared" si="281"/>
        <v>open</v>
      </c>
      <c r="H207" s="15" t="str">
        <f t="shared" si="281"/>
        <v>Electric Other Production Plant</v>
      </c>
      <c r="I207" s="15" t="str">
        <f t="shared" si="281"/>
        <v>Bayside Station</v>
      </c>
      <c r="J207" s="15" t="str">
        <f t="shared" si="281"/>
        <v>BAYSIDE POWER UNIT 1 CT (ABC)</v>
      </c>
      <c r="K207" s="68">
        <v>2827.39</v>
      </c>
      <c r="L207" s="16">
        <f t="shared" ref="L207:AI207" si="282">K207+L108</f>
        <v>2827.39</v>
      </c>
      <c r="M207" s="16">
        <f t="shared" si="282"/>
        <v>2827.39</v>
      </c>
      <c r="N207" s="16">
        <f t="shared" si="282"/>
        <v>2827.39</v>
      </c>
      <c r="O207" s="16">
        <f t="shared" si="282"/>
        <v>2827.39</v>
      </c>
      <c r="P207" s="16">
        <f t="shared" si="282"/>
        <v>2827.39</v>
      </c>
      <c r="Q207" s="16">
        <f t="shared" si="282"/>
        <v>2827.39</v>
      </c>
      <c r="R207" s="16">
        <f t="shared" si="282"/>
        <v>2827.39</v>
      </c>
      <c r="S207" s="16">
        <f t="shared" si="282"/>
        <v>2827.39</v>
      </c>
      <c r="T207" s="16">
        <f t="shared" si="282"/>
        <v>2827.39</v>
      </c>
      <c r="U207" s="16">
        <f t="shared" si="282"/>
        <v>2827.39</v>
      </c>
      <c r="V207" s="16">
        <f t="shared" si="282"/>
        <v>2827.39</v>
      </c>
      <c r="W207" s="16">
        <f t="shared" si="282"/>
        <v>2827.39</v>
      </c>
      <c r="X207" s="16">
        <f t="shared" si="282"/>
        <v>2827.39</v>
      </c>
      <c r="Y207" s="16">
        <f t="shared" si="282"/>
        <v>2827.39</v>
      </c>
      <c r="Z207" s="16">
        <f t="shared" si="282"/>
        <v>2827.39</v>
      </c>
      <c r="AA207" s="16">
        <f t="shared" si="282"/>
        <v>2827.39</v>
      </c>
      <c r="AB207" s="16">
        <f t="shared" si="282"/>
        <v>2827.39</v>
      </c>
      <c r="AC207" s="16">
        <f t="shared" si="282"/>
        <v>2827.39</v>
      </c>
      <c r="AD207" s="16">
        <f t="shared" si="282"/>
        <v>2827.39</v>
      </c>
      <c r="AE207" s="16">
        <f t="shared" si="282"/>
        <v>2827.39</v>
      </c>
      <c r="AF207" s="16">
        <f t="shared" si="282"/>
        <v>2827.39</v>
      </c>
      <c r="AG207" s="16">
        <f t="shared" si="282"/>
        <v>2827.39</v>
      </c>
      <c r="AH207" s="16">
        <f t="shared" si="282"/>
        <v>2827.39</v>
      </c>
      <c r="AI207" s="16">
        <f t="shared" si="282"/>
        <v>2827.39</v>
      </c>
      <c r="AJ207" s="16">
        <f t="shared" si="186"/>
        <v>2827.39</v>
      </c>
      <c r="AK207" s="16">
        <f t="shared" si="187"/>
        <v>2827.39</v>
      </c>
      <c r="AL207" s="16">
        <f t="shared" si="188"/>
        <v>2827.39</v>
      </c>
      <c r="AM207" s="16">
        <f t="shared" si="189"/>
        <v>2827.39</v>
      </c>
      <c r="AN207" s="16">
        <f t="shared" si="190"/>
        <v>2827.39</v>
      </c>
      <c r="AO207" s="16">
        <f t="shared" si="191"/>
        <v>2827.39</v>
      </c>
      <c r="AP207" s="16">
        <f t="shared" si="192"/>
        <v>2827.39</v>
      </c>
      <c r="AQ207" s="16">
        <f t="shared" si="193"/>
        <v>2827.39</v>
      </c>
      <c r="AR207" s="16">
        <f t="shared" si="194"/>
        <v>2827.39</v>
      </c>
      <c r="AS207" s="16">
        <f t="shared" si="195"/>
        <v>2827.39</v>
      </c>
      <c r="AT207" s="16">
        <f t="shared" si="196"/>
        <v>2827.39</v>
      </c>
      <c r="AU207" s="16">
        <f t="shared" si="197"/>
        <v>2827.39</v>
      </c>
      <c r="AV207" s="16">
        <f t="shared" si="198"/>
        <v>2827.39</v>
      </c>
      <c r="AW207" s="16">
        <f t="shared" si="199"/>
        <v>2827.39</v>
      </c>
      <c r="AX207" s="16">
        <f t="shared" si="200"/>
        <v>2827.39</v>
      </c>
      <c r="AY207" s="16">
        <f t="shared" si="201"/>
        <v>2827.39</v>
      </c>
      <c r="AZ207" s="16">
        <f t="shared" si="202"/>
        <v>2827.39</v>
      </c>
      <c r="BA207" s="16">
        <f t="shared" si="203"/>
        <v>2827.39</v>
      </c>
      <c r="BB207" s="16">
        <f t="shared" si="204"/>
        <v>2827.39</v>
      </c>
      <c r="BC207" s="16">
        <f t="shared" si="205"/>
        <v>2827.39</v>
      </c>
      <c r="BD207" s="16">
        <f t="shared" si="206"/>
        <v>2827.39</v>
      </c>
      <c r="BE207" s="16">
        <f t="shared" si="207"/>
        <v>2827.39</v>
      </c>
      <c r="BF207" s="16">
        <f t="shared" si="208"/>
        <v>2827.39</v>
      </c>
      <c r="BG207" s="16">
        <f t="shared" si="209"/>
        <v>2827.39</v>
      </c>
      <c r="BH207" s="16">
        <f t="shared" si="210"/>
        <v>2827.39</v>
      </c>
      <c r="BI207" s="16">
        <f t="shared" si="211"/>
        <v>2827.39</v>
      </c>
      <c r="BJ207" s="16">
        <f t="shared" si="212"/>
        <v>2827.39</v>
      </c>
      <c r="BK207" s="16">
        <f t="shared" si="213"/>
        <v>2827.39</v>
      </c>
      <c r="BL207" s="16">
        <f t="shared" si="214"/>
        <v>2827.39</v>
      </c>
      <c r="BM207" s="16">
        <f t="shared" si="215"/>
        <v>2827.39</v>
      </c>
      <c r="BN207" s="16">
        <f t="shared" si="216"/>
        <v>2827.39</v>
      </c>
      <c r="BO207" s="16">
        <f t="shared" si="217"/>
        <v>2827.39</v>
      </c>
      <c r="BP207" s="16">
        <f t="shared" si="218"/>
        <v>2827.39</v>
      </c>
      <c r="BQ207" s="16">
        <f t="shared" si="180"/>
        <v>2827.39</v>
      </c>
      <c r="BR207" s="16">
        <f t="shared" si="181"/>
        <v>2827.39</v>
      </c>
      <c r="BS207" s="16">
        <f t="shared" si="182"/>
        <v>2827.39</v>
      </c>
      <c r="BT207" s="16">
        <f t="shared" si="183"/>
        <v>2827.39</v>
      </c>
    </row>
    <row r="209" spans="1:72" ht="15" thickBot="1" x14ac:dyDescent="0.4">
      <c r="J209" s="52" t="s">
        <v>157</v>
      </c>
      <c r="K209" s="66">
        <f>SUM(K115:K207)</f>
        <v>29619015.109999992</v>
      </c>
      <c r="L209" s="66">
        <f t="shared" ref="L209:O209" si="283">SUM(L115:L207)</f>
        <v>29619015.109999992</v>
      </c>
      <c r="M209" s="66">
        <f t="shared" si="283"/>
        <v>29619015.109999992</v>
      </c>
      <c r="N209" s="66">
        <f t="shared" si="283"/>
        <v>29619015.109999992</v>
      </c>
      <c r="O209" s="66">
        <f t="shared" si="283"/>
        <v>29628194.18999999</v>
      </c>
      <c r="P209" s="66">
        <f t="shared" ref="P209:AU209" si="284">SUM(P115:P207)</f>
        <v>71557973.590000004</v>
      </c>
      <c r="Q209" s="66">
        <f t="shared" si="284"/>
        <v>76652677.880000025</v>
      </c>
      <c r="R209" s="66">
        <f t="shared" si="284"/>
        <v>77317885.880000025</v>
      </c>
      <c r="S209" s="66">
        <f t="shared" si="284"/>
        <v>77317885.880000025</v>
      </c>
      <c r="T209" s="66">
        <f t="shared" si="284"/>
        <v>79490411.580000028</v>
      </c>
      <c r="U209" s="66">
        <f t="shared" si="284"/>
        <v>79490411.580000028</v>
      </c>
      <c r="V209" s="66">
        <f t="shared" si="284"/>
        <v>79490411.580000028</v>
      </c>
      <c r="W209" s="77">
        <f t="shared" si="284"/>
        <v>79490411.580000028</v>
      </c>
      <c r="X209" s="66">
        <f t="shared" si="284"/>
        <v>79490411.580000028</v>
      </c>
      <c r="Y209" s="66">
        <f t="shared" si="284"/>
        <v>79490411.580000028</v>
      </c>
      <c r="Z209" s="66">
        <f t="shared" si="284"/>
        <v>79490411.580000028</v>
      </c>
      <c r="AA209" s="66">
        <f t="shared" si="284"/>
        <v>79490411.580000028</v>
      </c>
      <c r="AB209" s="66">
        <f t="shared" si="284"/>
        <v>79490411.580000028</v>
      </c>
      <c r="AC209" s="66">
        <f t="shared" si="284"/>
        <v>79490411.580000028</v>
      </c>
      <c r="AD209" s="66">
        <f t="shared" si="284"/>
        <v>79490411.580000028</v>
      </c>
      <c r="AE209" s="66">
        <f t="shared" si="284"/>
        <v>79490411.580000028</v>
      </c>
      <c r="AF209" s="66">
        <f t="shared" si="284"/>
        <v>79490411.580000028</v>
      </c>
      <c r="AG209" s="66">
        <f t="shared" si="284"/>
        <v>79490411.580000028</v>
      </c>
      <c r="AH209" s="66">
        <f t="shared" si="284"/>
        <v>79490411.580000028</v>
      </c>
      <c r="AI209" s="66">
        <f t="shared" si="284"/>
        <v>79490411.580000028</v>
      </c>
      <c r="AJ209" s="66">
        <f t="shared" si="284"/>
        <v>79490411.580000028</v>
      </c>
      <c r="AK209" s="66">
        <f t="shared" si="284"/>
        <v>79490411.580000028</v>
      </c>
      <c r="AL209" s="66">
        <f t="shared" si="284"/>
        <v>79490411.580000028</v>
      </c>
      <c r="AM209" s="66">
        <f t="shared" si="284"/>
        <v>79490411.580000028</v>
      </c>
      <c r="AN209" s="66">
        <f t="shared" si="284"/>
        <v>79490411.580000028</v>
      </c>
      <c r="AO209" s="66">
        <f t="shared" si="284"/>
        <v>79490411.580000028</v>
      </c>
      <c r="AP209" s="66">
        <f t="shared" si="284"/>
        <v>79490411.580000028</v>
      </c>
      <c r="AQ209" s="66">
        <f t="shared" si="284"/>
        <v>79490411.580000028</v>
      </c>
      <c r="AR209" s="66">
        <f t="shared" si="284"/>
        <v>79490411.580000028</v>
      </c>
      <c r="AS209" s="66">
        <f t="shared" si="284"/>
        <v>79490411.580000028</v>
      </c>
      <c r="AT209" s="66">
        <f t="shared" si="284"/>
        <v>79490411.580000028</v>
      </c>
      <c r="AU209" s="66">
        <f t="shared" si="284"/>
        <v>79490411.580000028</v>
      </c>
      <c r="AV209" s="66">
        <f t="shared" ref="AV209:BT209" si="285">SUM(AV115:AV207)</f>
        <v>79490411.580000028</v>
      </c>
      <c r="AW209" s="66">
        <f t="shared" si="285"/>
        <v>79490411.580000028</v>
      </c>
      <c r="AX209" s="66">
        <f t="shared" si="285"/>
        <v>79490411.580000028</v>
      </c>
      <c r="AY209" s="66">
        <f t="shared" si="285"/>
        <v>79490411.580000028</v>
      </c>
      <c r="AZ209" s="66">
        <f t="shared" si="285"/>
        <v>79490411.580000028</v>
      </c>
      <c r="BA209" s="66">
        <f t="shared" si="285"/>
        <v>79490411.580000028</v>
      </c>
      <c r="BB209" s="66">
        <f t="shared" si="285"/>
        <v>79490411.580000028</v>
      </c>
      <c r="BC209" s="66">
        <f t="shared" si="285"/>
        <v>79490411.580000028</v>
      </c>
      <c r="BD209" s="66">
        <f t="shared" si="285"/>
        <v>79490411.580000028</v>
      </c>
      <c r="BE209" s="66">
        <f t="shared" si="285"/>
        <v>79490411.580000028</v>
      </c>
      <c r="BF209" s="66">
        <f t="shared" si="285"/>
        <v>79490411.580000028</v>
      </c>
      <c r="BG209" s="66">
        <f t="shared" si="285"/>
        <v>79490411.580000028</v>
      </c>
      <c r="BH209" s="66">
        <f t="shared" si="285"/>
        <v>79490411.580000028</v>
      </c>
      <c r="BI209" s="66">
        <f t="shared" si="285"/>
        <v>79490411.580000028</v>
      </c>
      <c r="BJ209" s="66">
        <f t="shared" si="285"/>
        <v>79490411.580000028</v>
      </c>
      <c r="BK209" s="66">
        <f t="shared" si="285"/>
        <v>79490411.580000028</v>
      </c>
      <c r="BL209" s="66">
        <f t="shared" si="285"/>
        <v>79490411.580000028</v>
      </c>
      <c r="BM209" s="66">
        <f t="shared" si="285"/>
        <v>79490411.580000028</v>
      </c>
      <c r="BN209" s="66">
        <f t="shared" si="285"/>
        <v>79490411.580000028</v>
      </c>
      <c r="BO209" s="66">
        <f t="shared" si="285"/>
        <v>79490411.580000028</v>
      </c>
      <c r="BP209" s="66">
        <f t="shared" si="285"/>
        <v>79490411.580000028</v>
      </c>
      <c r="BQ209" s="66">
        <f t="shared" si="285"/>
        <v>79490411.580000028</v>
      </c>
      <c r="BR209" s="66">
        <f t="shared" si="285"/>
        <v>79490411.580000028</v>
      </c>
      <c r="BS209" s="66">
        <f t="shared" si="285"/>
        <v>79490411.580000028</v>
      </c>
      <c r="BT209" s="77">
        <f t="shared" si="285"/>
        <v>79490411.580000028</v>
      </c>
    </row>
    <row r="210" spans="1:72" ht="15" thickTop="1" x14ac:dyDescent="0.35"/>
    <row r="213" spans="1:72" x14ac:dyDescent="0.35">
      <c r="A213" s="56" t="s">
        <v>164</v>
      </c>
      <c r="B213" s="56" t="s">
        <v>134</v>
      </c>
      <c r="C213" s="56" t="s">
        <v>135</v>
      </c>
      <c r="D213" s="56" t="s">
        <v>136</v>
      </c>
      <c r="E213" s="67">
        <v>300</v>
      </c>
      <c r="F213" s="56" t="s">
        <v>137</v>
      </c>
      <c r="G213" s="56" t="s">
        <v>418</v>
      </c>
      <c r="H213" s="56" t="s">
        <v>139</v>
      </c>
      <c r="I213" s="56" t="s">
        <v>140</v>
      </c>
      <c r="J213" s="56" t="s">
        <v>141</v>
      </c>
      <c r="K213" s="67" t="s">
        <v>158</v>
      </c>
      <c r="L213" s="59">
        <v>202401</v>
      </c>
      <c r="M213" s="59">
        <v>202402</v>
      </c>
      <c r="N213" s="59">
        <v>202403</v>
      </c>
      <c r="O213" s="59">
        <v>202404</v>
      </c>
      <c r="P213" s="59">
        <v>202405</v>
      </c>
      <c r="Q213" s="59">
        <v>202406</v>
      </c>
      <c r="R213" s="59">
        <v>202407</v>
      </c>
      <c r="S213" s="59">
        <v>202408</v>
      </c>
      <c r="T213" s="59">
        <v>202409</v>
      </c>
      <c r="U213" s="59">
        <v>202410</v>
      </c>
      <c r="V213" s="59">
        <v>202411</v>
      </c>
      <c r="W213" s="59">
        <v>202412</v>
      </c>
      <c r="X213" s="59">
        <v>202501</v>
      </c>
      <c r="Y213" s="59">
        <v>202502</v>
      </c>
      <c r="Z213" s="59">
        <v>202503</v>
      </c>
      <c r="AA213" s="59">
        <v>202504</v>
      </c>
      <c r="AB213" s="59">
        <v>202505</v>
      </c>
      <c r="AC213" s="59">
        <v>202506</v>
      </c>
      <c r="AD213" s="59">
        <v>202507</v>
      </c>
      <c r="AE213" s="59">
        <v>202508</v>
      </c>
      <c r="AF213" s="59">
        <v>202509</v>
      </c>
      <c r="AG213" s="59">
        <v>202510</v>
      </c>
      <c r="AH213" s="59">
        <v>202511</v>
      </c>
      <c r="AI213" s="59">
        <v>202512</v>
      </c>
      <c r="AJ213" s="95">
        <v>202601</v>
      </c>
      <c r="AK213" s="95">
        <v>202602</v>
      </c>
      <c r="AL213" s="95">
        <v>202603</v>
      </c>
      <c r="AM213" s="95">
        <v>202604</v>
      </c>
      <c r="AN213" s="95">
        <v>202605</v>
      </c>
      <c r="AO213" s="95">
        <v>202606</v>
      </c>
      <c r="AP213" s="95">
        <v>202607</v>
      </c>
      <c r="AQ213" s="95">
        <v>202608</v>
      </c>
      <c r="AR213" s="95">
        <v>202609</v>
      </c>
      <c r="AS213" s="95">
        <v>202610</v>
      </c>
      <c r="AT213" s="95">
        <v>202611</v>
      </c>
      <c r="AU213" s="95">
        <v>202612</v>
      </c>
      <c r="AV213" s="95">
        <v>202701</v>
      </c>
      <c r="AW213" s="95">
        <v>202702</v>
      </c>
      <c r="AX213" s="95">
        <v>202703</v>
      </c>
      <c r="AY213" s="95">
        <v>202704</v>
      </c>
      <c r="AZ213" s="95">
        <v>202705</v>
      </c>
      <c r="BA213" s="95">
        <v>202706</v>
      </c>
      <c r="BB213" s="95">
        <v>202707</v>
      </c>
      <c r="BC213" s="95">
        <v>202708</v>
      </c>
      <c r="BD213" s="95">
        <v>202709</v>
      </c>
      <c r="BE213" s="95">
        <v>202710</v>
      </c>
      <c r="BF213" s="95">
        <v>202711</v>
      </c>
      <c r="BG213" s="95">
        <v>202712</v>
      </c>
      <c r="BH213" s="95">
        <v>202801</v>
      </c>
      <c r="BI213" s="95">
        <v>202802</v>
      </c>
      <c r="BJ213" s="95">
        <v>202803</v>
      </c>
      <c r="BK213" s="95">
        <v>202804</v>
      </c>
      <c r="BL213" s="95">
        <v>202805</v>
      </c>
      <c r="BM213" s="95">
        <v>202806</v>
      </c>
      <c r="BN213" s="95">
        <v>202807</v>
      </c>
      <c r="BO213" s="95">
        <v>202808</v>
      </c>
      <c r="BP213" s="95">
        <v>202809</v>
      </c>
      <c r="BQ213" s="95">
        <v>202810</v>
      </c>
      <c r="BR213" s="95">
        <v>202811</v>
      </c>
      <c r="BS213" s="95">
        <v>202812</v>
      </c>
    </row>
    <row r="214" spans="1:72" x14ac:dyDescent="0.35">
      <c r="A214" s="15" t="str">
        <f t="shared" ref="A214:J214" si="286">A115</f>
        <v>Standard Close</v>
      </c>
      <c r="B214" s="15" t="str">
        <f t="shared" si="286"/>
        <v>A2738051</v>
      </c>
      <c r="C214" s="15" t="str">
        <f t="shared" si="286"/>
        <v>Base Rates</v>
      </c>
      <c r="D214" s="15" t="str">
        <f t="shared" si="286"/>
        <v/>
      </c>
      <c r="E214" s="50">
        <f t="shared" si="286"/>
        <v>34332</v>
      </c>
      <c r="F214" s="15" t="str">
        <f t="shared" si="286"/>
        <v>CRR-15996</v>
      </c>
      <c r="G214" s="15" t="str">
        <f t="shared" si="286"/>
        <v>open</v>
      </c>
      <c r="H214" s="15" t="str">
        <f t="shared" si="286"/>
        <v>Electric Other Production Plant</v>
      </c>
      <c r="I214" s="15" t="str">
        <f t="shared" si="286"/>
        <v>Bayside Station</v>
      </c>
      <c r="J214" s="15" t="str">
        <f t="shared" si="286"/>
        <v>BAYSIDE POWER UNIT 2 CT (ABCD)</v>
      </c>
      <c r="K214" s="16">
        <f>SUM($K115:K115)/13</f>
        <v>0</v>
      </c>
      <c r="L214" s="16">
        <f>SUM($K115:L115)/13</f>
        <v>0</v>
      </c>
      <c r="M214" s="16">
        <f>SUM($K115:M115)/13</f>
        <v>0</v>
      </c>
      <c r="N214" s="16">
        <f>SUM($K115:N115)/13</f>
        <v>0</v>
      </c>
      <c r="O214" s="16">
        <f>SUM($K115:O115)/13</f>
        <v>0</v>
      </c>
      <c r="P214" s="16">
        <f>SUM($K115:P115)/13</f>
        <v>637712.39230769232</v>
      </c>
      <c r="Q214" s="16">
        <f>SUM($K115:Q115)/13</f>
        <v>1318066.2461538464</v>
      </c>
      <c r="R214" s="16">
        <f>SUM($K115:R115)/13</f>
        <v>2011212.5615384618</v>
      </c>
      <c r="S214" s="16">
        <f>SUM($K115:S115)/13</f>
        <v>2704358.8769230773</v>
      </c>
      <c r="T214" s="16">
        <f>SUM($K115:T115)/13</f>
        <v>3397505.192307693</v>
      </c>
      <c r="U214" s="16">
        <f>SUM($K115:U115)/13</f>
        <v>4090651.5076923082</v>
      </c>
      <c r="V214" s="16">
        <f>SUM($K115:V115)/13</f>
        <v>4783797.8230769243</v>
      </c>
      <c r="W214" s="16">
        <f t="shared" ref="W214:AI214" si="287">SUM(K115:W115)/13</f>
        <v>5476944.1384615395</v>
      </c>
      <c r="X214" s="16">
        <f t="shared" si="287"/>
        <v>6170090.4538461547</v>
      </c>
      <c r="Y214" s="16">
        <f t="shared" si="287"/>
        <v>6863236.769230769</v>
      </c>
      <c r="Z214" s="16">
        <f t="shared" si="287"/>
        <v>7556383.0846153842</v>
      </c>
      <c r="AA214" s="16">
        <f t="shared" si="287"/>
        <v>8249529.3999999994</v>
      </c>
      <c r="AB214" s="16">
        <f t="shared" si="287"/>
        <v>8942675.7153846137</v>
      </c>
      <c r="AC214" s="16">
        <f t="shared" si="287"/>
        <v>8998109.6384615377</v>
      </c>
      <c r="AD214" s="16">
        <f t="shared" si="287"/>
        <v>9010902.0999999978</v>
      </c>
      <c r="AE214" s="16">
        <f t="shared" si="287"/>
        <v>9010902.0999999978</v>
      </c>
      <c r="AF214" s="16">
        <f t="shared" si="287"/>
        <v>9010902.0999999978</v>
      </c>
      <c r="AG214" s="16">
        <f t="shared" si="287"/>
        <v>9010902.0999999978</v>
      </c>
      <c r="AH214" s="16">
        <f t="shared" si="287"/>
        <v>9010902.0999999978</v>
      </c>
      <c r="AI214" s="16">
        <f t="shared" si="287"/>
        <v>9010902.0999999978</v>
      </c>
      <c r="AJ214" s="16">
        <f t="shared" ref="AJ214:BS221" si="288">SUM(X115:AJ115)/13</f>
        <v>9010902.0999999978</v>
      </c>
      <c r="AK214" s="16">
        <f t="shared" si="288"/>
        <v>9010902.0999999978</v>
      </c>
      <c r="AL214" s="16">
        <f t="shared" si="288"/>
        <v>9010902.0999999978</v>
      </c>
      <c r="AM214" s="16">
        <f t="shared" si="288"/>
        <v>9010902.0999999978</v>
      </c>
      <c r="AN214" s="16">
        <f t="shared" si="288"/>
        <v>9010902.0999999978</v>
      </c>
      <c r="AO214" s="16">
        <f t="shared" si="288"/>
        <v>9010902.0999999978</v>
      </c>
      <c r="AP214" s="16">
        <f t="shared" si="288"/>
        <v>9010902.0999999978</v>
      </c>
      <c r="AQ214" s="16">
        <f t="shared" si="288"/>
        <v>9010902.0999999978</v>
      </c>
      <c r="AR214" s="16">
        <f t="shared" si="288"/>
        <v>9010902.0999999978</v>
      </c>
      <c r="AS214" s="16">
        <f t="shared" si="288"/>
        <v>9010902.0999999978</v>
      </c>
      <c r="AT214" s="16">
        <f t="shared" si="288"/>
        <v>9010902.0999999978</v>
      </c>
      <c r="AU214" s="16">
        <f t="shared" si="288"/>
        <v>9010902.0999999978</v>
      </c>
      <c r="AV214" s="16">
        <f t="shared" si="288"/>
        <v>9010902.0999999978</v>
      </c>
      <c r="AW214" s="16">
        <f t="shared" si="288"/>
        <v>9010902.0999999978</v>
      </c>
      <c r="AX214" s="16">
        <f t="shared" si="288"/>
        <v>9010902.0999999978</v>
      </c>
      <c r="AY214" s="16">
        <f t="shared" si="288"/>
        <v>9010902.0999999978</v>
      </c>
      <c r="AZ214" s="16">
        <f t="shared" si="288"/>
        <v>9010902.0999999978</v>
      </c>
      <c r="BA214" s="16">
        <f t="shared" si="288"/>
        <v>9010902.0999999978</v>
      </c>
      <c r="BB214" s="16">
        <f t="shared" si="288"/>
        <v>9010902.0999999978</v>
      </c>
      <c r="BC214" s="16">
        <f t="shared" si="288"/>
        <v>9010902.0999999978</v>
      </c>
      <c r="BD214" s="16">
        <f t="shared" si="288"/>
        <v>9010902.0999999978</v>
      </c>
      <c r="BE214" s="16">
        <f t="shared" si="288"/>
        <v>9010902.0999999978</v>
      </c>
      <c r="BF214" s="16">
        <f t="shared" si="288"/>
        <v>9010902.0999999978</v>
      </c>
      <c r="BG214" s="16">
        <f t="shared" si="288"/>
        <v>9010902.0999999978</v>
      </c>
      <c r="BH214" s="16">
        <f t="shared" si="288"/>
        <v>9010902.0999999978</v>
      </c>
      <c r="BI214" s="16">
        <f t="shared" si="288"/>
        <v>9010902.0999999978</v>
      </c>
      <c r="BJ214" s="16">
        <f t="shared" si="288"/>
        <v>9010902.0999999978</v>
      </c>
      <c r="BK214" s="16">
        <f t="shared" si="288"/>
        <v>9010902.0999999978</v>
      </c>
      <c r="BL214" s="16">
        <f t="shared" si="288"/>
        <v>9010902.0999999978</v>
      </c>
      <c r="BM214" s="16">
        <f t="shared" si="288"/>
        <v>9010902.0999999978</v>
      </c>
      <c r="BN214" s="16">
        <f t="shared" si="288"/>
        <v>9010902.0999999978</v>
      </c>
      <c r="BO214" s="16">
        <f t="shared" si="288"/>
        <v>9010902.0999999978</v>
      </c>
      <c r="BP214" s="16">
        <f t="shared" si="288"/>
        <v>9010902.0999999978</v>
      </c>
      <c r="BQ214" s="16">
        <f t="shared" si="288"/>
        <v>9010902.0999999978</v>
      </c>
      <c r="BR214" s="16">
        <f t="shared" si="288"/>
        <v>9010902.0999999978</v>
      </c>
      <c r="BS214" s="16">
        <f t="shared" si="288"/>
        <v>9010902.0999999978</v>
      </c>
    </row>
    <row r="215" spans="1:72" x14ac:dyDescent="0.35">
      <c r="A215" s="15" t="str">
        <f t="shared" ref="A215:B215" si="289">A116</f>
        <v>Standard Close</v>
      </c>
      <c r="B215" s="15" t="str">
        <f t="shared" si="289"/>
        <v>A2738052</v>
      </c>
      <c r="C215" s="15" t="str">
        <f t="shared" ref="C215:J215" si="290">C116</f>
        <v>Base Rates</v>
      </c>
      <c r="D215" s="15" t="str">
        <f t="shared" si="290"/>
        <v/>
      </c>
      <c r="E215" s="50">
        <f t="shared" si="290"/>
        <v>34332</v>
      </c>
      <c r="F215" s="15" t="str">
        <f t="shared" si="290"/>
        <v>CRR-15996</v>
      </c>
      <c r="G215" s="15" t="str">
        <f t="shared" si="290"/>
        <v>open</v>
      </c>
      <c r="H215" s="15" t="str">
        <f t="shared" si="290"/>
        <v>Electric Other Production Plant</v>
      </c>
      <c r="I215" s="15" t="str">
        <f t="shared" si="290"/>
        <v>Bayside Station</v>
      </c>
      <c r="J215" s="15" t="str">
        <f t="shared" si="290"/>
        <v>BAYSIDE POWER UNIT 2 CT (ABCD)</v>
      </c>
      <c r="K215" s="16">
        <f>SUM($K116:K116)/13</f>
        <v>0</v>
      </c>
      <c r="L215" s="16">
        <f>SUM($K116:L116)/13</f>
        <v>0</v>
      </c>
      <c r="M215" s="16">
        <f>SUM($K116:M116)/13</f>
        <v>0</v>
      </c>
      <c r="N215" s="16">
        <f>SUM($K116:N116)/13</f>
        <v>0</v>
      </c>
      <c r="O215" s="16">
        <f>SUM($K116:O116)/13</f>
        <v>0</v>
      </c>
      <c r="P215" s="16">
        <f>SUM($K116:P116)/13</f>
        <v>637580.2776923076</v>
      </c>
      <c r="Q215" s="16">
        <f>SUM($K116:Q116)/13</f>
        <v>1317802.0169230769</v>
      </c>
      <c r="R215" s="16">
        <f>SUM($K116:R116)/13</f>
        <v>2010816.2176923077</v>
      </c>
      <c r="S215" s="16">
        <f>SUM($K116:S116)/13</f>
        <v>2703830.4184615384</v>
      </c>
      <c r="T215" s="16">
        <f>SUM($K116:T116)/13</f>
        <v>3396844.6192307691</v>
      </c>
      <c r="U215" s="16">
        <f>SUM($K116:U116)/13</f>
        <v>4089858.82</v>
      </c>
      <c r="V215" s="16">
        <f>SUM($K116:V116)/13</f>
        <v>4782873.0207692301</v>
      </c>
      <c r="W215" s="16">
        <f t="shared" ref="W215:AI215" si="291">SUM(K116:W116)/13</f>
        <v>5475887.2215384608</v>
      </c>
      <c r="X215" s="16">
        <f t="shared" si="291"/>
        <v>6168901.4223076915</v>
      </c>
      <c r="Y215" s="16">
        <f t="shared" si="291"/>
        <v>6861915.6230769223</v>
      </c>
      <c r="Z215" s="16">
        <f t="shared" si="291"/>
        <v>7554929.823846153</v>
      </c>
      <c r="AA215" s="16">
        <f t="shared" si="291"/>
        <v>8247944.0246153837</v>
      </c>
      <c r="AB215" s="16">
        <f t="shared" si="291"/>
        <v>8940958.2253846154</v>
      </c>
      <c r="AC215" s="16">
        <f t="shared" si="291"/>
        <v>8996392.1484615374</v>
      </c>
      <c r="AD215" s="16">
        <f t="shared" si="291"/>
        <v>9009184.6099999994</v>
      </c>
      <c r="AE215" s="16">
        <f t="shared" si="291"/>
        <v>9009184.6099999994</v>
      </c>
      <c r="AF215" s="16">
        <f t="shared" si="291"/>
        <v>9009184.6099999994</v>
      </c>
      <c r="AG215" s="16">
        <f t="shared" si="291"/>
        <v>9009184.6099999994</v>
      </c>
      <c r="AH215" s="16">
        <f t="shared" si="291"/>
        <v>9009184.6099999994</v>
      </c>
      <c r="AI215" s="16">
        <f t="shared" si="291"/>
        <v>9009184.6099999994</v>
      </c>
      <c r="AJ215" s="16">
        <f t="shared" si="288"/>
        <v>9009184.6099999994</v>
      </c>
      <c r="AK215" s="16">
        <f t="shared" si="288"/>
        <v>9009184.6099999994</v>
      </c>
      <c r="AL215" s="16">
        <f t="shared" si="288"/>
        <v>9009184.6099999994</v>
      </c>
      <c r="AM215" s="16">
        <f t="shared" si="288"/>
        <v>9009184.6099999994</v>
      </c>
      <c r="AN215" s="16">
        <f t="shared" si="288"/>
        <v>9009184.6099999994</v>
      </c>
      <c r="AO215" s="16">
        <f t="shared" si="288"/>
        <v>9009184.6099999994</v>
      </c>
      <c r="AP215" s="16">
        <f t="shared" si="288"/>
        <v>9009184.6099999994</v>
      </c>
      <c r="AQ215" s="16">
        <f t="shared" si="288"/>
        <v>9009184.6099999994</v>
      </c>
      <c r="AR215" s="16">
        <f t="shared" si="288"/>
        <v>9009184.6099999994</v>
      </c>
      <c r="AS215" s="16">
        <f t="shared" si="288"/>
        <v>9009184.6099999994</v>
      </c>
      <c r="AT215" s="16">
        <f t="shared" si="288"/>
        <v>9009184.6099999994</v>
      </c>
      <c r="AU215" s="16">
        <f t="shared" si="288"/>
        <v>9009184.6099999994</v>
      </c>
      <c r="AV215" s="16">
        <f t="shared" si="288"/>
        <v>9009184.6099999994</v>
      </c>
      <c r="AW215" s="16">
        <f t="shared" si="288"/>
        <v>9009184.6099999994</v>
      </c>
      <c r="AX215" s="16">
        <f t="shared" si="288"/>
        <v>9009184.6099999994</v>
      </c>
      <c r="AY215" s="16">
        <f t="shared" si="288"/>
        <v>9009184.6099999994</v>
      </c>
      <c r="AZ215" s="16">
        <f t="shared" si="288"/>
        <v>9009184.6099999994</v>
      </c>
      <c r="BA215" s="16">
        <f t="shared" si="288"/>
        <v>9009184.6099999994</v>
      </c>
      <c r="BB215" s="16">
        <f t="shared" si="288"/>
        <v>9009184.6099999994</v>
      </c>
      <c r="BC215" s="16">
        <f t="shared" si="288"/>
        <v>9009184.6099999994</v>
      </c>
      <c r="BD215" s="16">
        <f t="shared" si="288"/>
        <v>9009184.6099999994</v>
      </c>
      <c r="BE215" s="16">
        <f t="shared" si="288"/>
        <v>9009184.6099999994</v>
      </c>
      <c r="BF215" s="16">
        <f t="shared" si="288"/>
        <v>9009184.6099999994</v>
      </c>
      <c r="BG215" s="16">
        <f t="shared" si="288"/>
        <v>9009184.6099999994</v>
      </c>
      <c r="BH215" s="16">
        <f t="shared" si="288"/>
        <v>9009184.6099999994</v>
      </c>
      <c r="BI215" s="16">
        <f t="shared" si="288"/>
        <v>9009184.6099999994</v>
      </c>
      <c r="BJ215" s="16">
        <f t="shared" si="288"/>
        <v>9009184.6099999994</v>
      </c>
      <c r="BK215" s="16">
        <f t="shared" si="288"/>
        <v>9009184.6099999994</v>
      </c>
      <c r="BL215" s="16">
        <f t="shared" si="288"/>
        <v>9009184.6099999994</v>
      </c>
      <c r="BM215" s="16">
        <f t="shared" si="288"/>
        <v>9009184.6099999994</v>
      </c>
      <c r="BN215" s="16">
        <f t="shared" si="288"/>
        <v>9009184.6099999994</v>
      </c>
      <c r="BO215" s="16">
        <f t="shared" si="288"/>
        <v>9009184.6099999994</v>
      </c>
      <c r="BP215" s="16">
        <f t="shared" si="288"/>
        <v>9009184.6099999994</v>
      </c>
      <c r="BQ215" s="16">
        <f t="shared" si="288"/>
        <v>9009184.6099999994</v>
      </c>
      <c r="BR215" s="16">
        <f t="shared" si="288"/>
        <v>9009184.6099999994</v>
      </c>
      <c r="BS215" s="16">
        <f t="shared" si="288"/>
        <v>9009184.6099999994</v>
      </c>
    </row>
    <row r="216" spans="1:72" x14ac:dyDescent="0.35">
      <c r="A216" s="15" t="str">
        <f t="shared" ref="A216:B216" si="292">A117</f>
        <v>Standard Close</v>
      </c>
      <c r="B216" s="15" t="str">
        <f t="shared" si="292"/>
        <v>A2738053</v>
      </c>
      <c r="C216" s="15" t="str">
        <f t="shared" ref="C216:J216" si="293">C117</f>
        <v>Base Rates</v>
      </c>
      <c r="D216" s="15" t="str">
        <f t="shared" si="293"/>
        <v/>
      </c>
      <c r="E216" s="50">
        <f t="shared" si="293"/>
        <v>34332</v>
      </c>
      <c r="F216" s="15" t="str">
        <f t="shared" si="293"/>
        <v>CRR-15996</v>
      </c>
      <c r="G216" s="15" t="str">
        <f t="shared" si="293"/>
        <v>open</v>
      </c>
      <c r="H216" s="15" t="str">
        <f t="shared" si="293"/>
        <v>Electric Other Production Plant</v>
      </c>
      <c r="I216" s="15" t="str">
        <f t="shared" si="293"/>
        <v>Bayside Station</v>
      </c>
      <c r="J216" s="15" t="str">
        <f t="shared" si="293"/>
        <v>BAYSIDE POWER UNIT 2 CT (ABCD)</v>
      </c>
      <c r="K216" s="16">
        <f>SUM($K117:K117)/13</f>
        <v>0</v>
      </c>
      <c r="L216" s="16">
        <f>SUM($K117:L117)/13</f>
        <v>0</v>
      </c>
      <c r="M216" s="16">
        <f>SUM($K117:M117)/13</f>
        <v>0</v>
      </c>
      <c r="N216" s="16">
        <f>SUM($K117:N117)/13</f>
        <v>0</v>
      </c>
      <c r="O216" s="16">
        <f>SUM($K117:O117)/13</f>
        <v>0</v>
      </c>
      <c r="P216" s="16">
        <f>SUM($K117:P117)/13</f>
        <v>637580.2776923076</v>
      </c>
      <c r="Q216" s="16">
        <f>SUM($K117:Q117)/13</f>
        <v>1317802.0169230769</v>
      </c>
      <c r="R216" s="16">
        <f>SUM($K117:R117)/13</f>
        <v>2010816.2176923077</v>
      </c>
      <c r="S216" s="16">
        <f>SUM($K117:S117)/13</f>
        <v>2703830.4184615384</v>
      </c>
      <c r="T216" s="16">
        <f>SUM($K117:T117)/13</f>
        <v>3396844.6192307691</v>
      </c>
      <c r="U216" s="16">
        <f>SUM($K117:U117)/13</f>
        <v>4089858.82</v>
      </c>
      <c r="V216" s="16">
        <f>SUM($K117:V117)/13</f>
        <v>4782873.0207692301</v>
      </c>
      <c r="W216" s="16">
        <f t="shared" ref="W216:AI216" si="294">SUM(K117:W117)/13</f>
        <v>5475887.2215384608</v>
      </c>
      <c r="X216" s="16">
        <f t="shared" si="294"/>
        <v>6168901.4223076915</v>
      </c>
      <c r="Y216" s="16">
        <f t="shared" si="294"/>
        <v>6861915.6230769223</v>
      </c>
      <c r="Z216" s="16">
        <f t="shared" si="294"/>
        <v>7554929.823846153</v>
      </c>
      <c r="AA216" s="16">
        <f t="shared" si="294"/>
        <v>8247944.0246153837</v>
      </c>
      <c r="AB216" s="16">
        <f t="shared" si="294"/>
        <v>8940958.2253846154</v>
      </c>
      <c r="AC216" s="16">
        <f t="shared" si="294"/>
        <v>8996392.1484615374</v>
      </c>
      <c r="AD216" s="16">
        <f t="shared" si="294"/>
        <v>9009184.6099999994</v>
      </c>
      <c r="AE216" s="16">
        <f t="shared" si="294"/>
        <v>9009184.6099999994</v>
      </c>
      <c r="AF216" s="16">
        <f t="shared" si="294"/>
        <v>9009184.6099999994</v>
      </c>
      <c r="AG216" s="16">
        <f t="shared" si="294"/>
        <v>9009184.6099999994</v>
      </c>
      <c r="AH216" s="16">
        <f t="shared" si="294"/>
        <v>9009184.6099999994</v>
      </c>
      <c r="AI216" s="16">
        <f t="shared" si="294"/>
        <v>9009184.6099999994</v>
      </c>
      <c r="AJ216" s="16">
        <f t="shared" si="288"/>
        <v>9009184.6099999994</v>
      </c>
      <c r="AK216" s="16">
        <f t="shared" si="288"/>
        <v>9009184.6099999994</v>
      </c>
      <c r="AL216" s="16">
        <f t="shared" si="288"/>
        <v>9009184.6099999994</v>
      </c>
      <c r="AM216" s="16">
        <f t="shared" si="288"/>
        <v>9009184.6099999994</v>
      </c>
      <c r="AN216" s="16">
        <f t="shared" si="288"/>
        <v>9009184.6099999994</v>
      </c>
      <c r="AO216" s="16">
        <f t="shared" si="288"/>
        <v>9009184.6099999994</v>
      </c>
      <c r="AP216" s="16">
        <f t="shared" si="288"/>
        <v>9009184.6099999994</v>
      </c>
      <c r="AQ216" s="16">
        <f t="shared" si="288"/>
        <v>9009184.6099999994</v>
      </c>
      <c r="AR216" s="16">
        <f t="shared" si="288"/>
        <v>9009184.6099999994</v>
      </c>
      <c r="AS216" s="16">
        <f t="shared" si="288"/>
        <v>9009184.6099999994</v>
      </c>
      <c r="AT216" s="16">
        <f t="shared" si="288"/>
        <v>9009184.6099999994</v>
      </c>
      <c r="AU216" s="16">
        <f t="shared" si="288"/>
        <v>9009184.6099999994</v>
      </c>
      <c r="AV216" s="16">
        <f t="shared" si="288"/>
        <v>9009184.6099999994</v>
      </c>
      <c r="AW216" s="16">
        <f t="shared" si="288"/>
        <v>9009184.6099999994</v>
      </c>
      <c r="AX216" s="16">
        <f t="shared" si="288"/>
        <v>9009184.6099999994</v>
      </c>
      <c r="AY216" s="16">
        <f t="shared" si="288"/>
        <v>9009184.6099999994</v>
      </c>
      <c r="AZ216" s="16">
        <f t="shared" si="288"/>
        <v>9009184.6099999994</v>
      </c>
      <c r="BA216" s="16">
        <f t="shared" si="288"/>
        <v>9009184.6099999994</v>
      </c>
      <c r="BB216" s="16">
        <f t="shared" si="288"/>
        <v>9009184.6099999994</v>
      </c>
      <c r="BC216" s="16">
        <f t="shared" si="288"/>
        <v>9009184.6099999994</v>
      </c>
      <c r="BD216" s="16">
        <f t="shared" si="288"/>
        <v>9009184.6099999994</v>
      </c>
      <c r="BE216" s="16">
        <f t="shared" si="288"/>
        <v>9009184.6099999994</v>
      </c>
      <c r="BF216" s="16">
        <f t="shared" si="288"/>
        <v>9009184.6099999994</v>
      </c>
      <c r="BG216" s="16">
        <f t="shared" si="288"/>
        <v>9009184.6099999994</v>
      </c>
      <c r="BH216" s="16">
        <f t="shared" si="288"/>
        <v>9009184.6099999994</v>
      </c>
      <c r="BI216" s="16">
        <f t="shared" si="288"/>
        <v>9009184.6099999994</v>
      </c>
      <c r="BJ216" s="16">
        <f t="shared" si="288"/>
        <v>9009184.6099999994</v>
      </c>
      <c r="BK216" s="16">
        <f t="shared" si="288"/>
        <v>9009184.6099999994</v>
      </c>
      <c r="BL216" s="16">
        <f t="shared" si="288"/>
        <v>9009184.6099999994</v>
      </c>
      <c r="BM216" s="16">
        <f t="shared" si="288"/>
        <v>9009184.6099999994</v>
      </c>
      <c r="BN216" s="16">
        <f t="shared" si="288"/>
        <v>9009184.6099999994</v>
      </c>
      <c r="BO216" s="16">
        <f t="shared" si="288"/>
        <v>9009184.6099999994</v>
      </c>
      <c r="BP216" s="16">
        <f t="shared" si="288"/>
        <v>9009184.6099999994</v>
      </c>
      <c r="BQ216" s="16">
        <f t="shared" si="288"/>
        <v>9009184.6099999994</v>
      </c>
      <c r="BR216" s="16">
        <f t="shared" si="288"/>
        <v>9009184.6099999994</v>
      </c>
      <c r="BS216" s="16">
        <f t="shared" si="288"/>
        <v>9009184.6099999994</v>
      </c>
    </row>
    <row r="217" spans="1:72" x14ac:dyDescent="0.35">
      <c r="A217" s="15" t="str">
        <f t="shared" ref="A217:B217" si="295">A118</f>
        <v>Standard Close</v>
      </c>
      <c r="B217" s="15" t="str">
        <f t="shared" si="295"/>
        <v>A2738054</v>
      </c>
      <c r="C217" s="15" t="str">
        <f t="shared" ref="C217:J217" si="296">C118</f>
        <v>Base Rates</v>
      </c>
      <c r="D217" s="15" t="str">
        <f t="shared" si="296"/>
        <v/>
      </c>
      <c r="E217" s="50">
        <f t="shared" si="296"/>
        <v>34332</v>
      </c>
      <c r="F217" s="15" t="str">
        <f t="shared" si="296"/>
        <v>CRR-15996</v>
      </c>
      <c r="G217" s="15" t="str">
        <f t="shared" si="296"/>
        <v>open</v>
      </c>
      <c r="H217" s="15" t="str">
        <f t="shared" si="296"/>
        <v>Electric Other Production Plant</v>
      </c>
      <c r="I217" s="15" t="str">
        <f t="shared" si="296"/>
        <v>Bayside Station</v>
      </c>
      <c r="J217" s="15" t="str">
        <f t="shared" si="296"/>
        <v>BAYSIDE POWER UNIT 2 CT (ABCD)</v>
      </c>
      <c r="K217" s="16">
        <f>SUM($K118:K118)/13</f>
        <v>0</v>
      </c>
      <c r="L217" s="16">
        <f>SUM($K118:L118)/13</f>
        <v>0</v>
      </c>
      <c r="M217" s="16">
        <f>SUM($K118:M118)/13</f>
        <v>0</v>
      </c>
      <c r="N217" s="16">
        <f>SUM($K118:N118)/13</f>
        <v>0</v>
      </c>
      <c r="O217" s="16">
        <f>SUM($K118:O118)/13</f>
        <v>0</v>
      </c>
      <c r="P217" s="16">
        <f>SUM($K118:P118)/13</f>
        <v>676761.6453846154</v>
      </c>
      <c r="Q217" s="16">
        <f>SUM($K118:Q118)/13</f>
        <v>1396164.7523076923</v>
      </c>
      <c r="R217" s="16">
        <f>SUM($K118:R118)/13</f>
        <v>2128360.3207692308</v>
      </c>
      <c r="S217" s="16">
        <f>SUM($K118:S118)/13</f>
        <v>2860555.8892307696</v>
      </c>
      <c r="T217" s="16">
        <f>SUM($K118:T118)/13</f>
        <v>3592751.4576923079</v>
      </c>
      <c r="U217" s="16">
        <f>SUM($K118:U118)/13</f>
        <v>4324947.0261538466</v>
      </c>
      <c r="V217" s="16">
        <f>SUM($K118:V118)/13</f>
        <v>5057142.5946153849</v>
      </c>
      <c r="W217" s="16">
        <f t="shared" ref="W217:AI217" si="297">SUM(K118:W118)/13</f>
        <v>5789338.1630769232</v>
      </c>
      <c r="X217" s="16">
        <f t="shared" si="297"/>
        <v>6521533.7315384615</v>
      </c>
      <c r="Y217" s="16">
        <f t="shared" si="297"/>
        <v>7253729.3000000007</v>
      </c>
      <c r="Z217" s="16">
        <f t="shared" si="297"/>
        <v>7985924.868461539</v>
      </c>
      <c r="AA217" s="16">
        <f t="shared" si="297"/>
        <v>8718120.4369230773</v>
      </c>
      <c r="AB217" s="16">
        <f t="shared" si="297"/>
        <v>9450316.0053846166</v>
      </c>
      <c r="AC217" s="16">
        <f t="shared" si="297"/>
        <v>9505749.9284615386</v>
      </c>
      <c r="AD217" s="16">
        <f t="shared" si="297"/>
        <v>9518542.3900000006</v>
      </c>
      <c r="AE217" s="16">
        <f t="shared" si="297"/>
        <v>9518542.3900000006</v>
      </c>
      <c r="AF217" s="16">
        <f t="shared" si="297"/>
        <v>9518542.3900000006</v>
      </c>
      <c r="AG217" s="16">
        <f t="shared" si="297"/>
        <v>9518542.3900000006</v>
      </c>
      <c r="AH217" s="16">
        <f t="shared" si="297"/>
        <v>9518542.3900000006</v>
      </c>
      <c r="AI217" s="16">
        <f t="shared" si="297"/>
        <v>9518542.3900000006</v>
      </c>
      <c r="AJ217" s="16">
        <f t="shared" si="288"/>
        <v>9518542.3900000006</v>
      </c>
      <c r="AK217" s="16">
        <f t="shared" si="288"/>
        <v>9518542.3900000006</v>
      </c>
      <c r="AL217" s="16">
        <f t="shared" si="288"/>
        <v>9518542.3900000006</v>
      </c>
      <c r="AM217" s="16">
        <f t="shared" si="288"/>
        <v>9518542.3900000006</v>
      </c>
      <c r="AN217" s="16">
        <f t="shared" si="288"/>
        <v>9518542.3900000006</v>
      </c>
      <c r="AO217" s="16">
        <f t="shared" si="288"/>
        <v>9518542.3900000006</v>
      </c>
      <c r="AP217" s="16">
        <f t="shared" si="288"/>
        <v>9518542.3900000006</v>
      </c>
      <c r="AQ217" s="16">
        <f t="shared" si="288"/>
        <v>9518542.3900000006</v>
      </c>
      <c r="AR217" s="16">
        <f t="shared" si="288"/>
        <v>9518542.3900000006</v>
      </c>
      <c r="AS217" s="16">
        <f t="shared" si="288"/>
        <v>9518542.3900000006</v>
      </c>
      <c r="AT217" s="16">
        <f t="shared" si="288"/>
        <v>9518542.3900000006</v>
      </c>
      <c r="AU217" s="16">
        <f t="shared" si="288"/>
        <v>9518542.3900000006</v>
      </c>
      <c r="AV217" s="16">
        <f t="shared" si="288"/>
        <v>9518542.3900000006</v>
      </c>
      <c r="AW217" s="16">
        <f t="shared" si="288"/>
        <v>9518542.3900000006</v>
      </c>
      <c r="AX217" s="16">
        <f t="shared" si="288"/>
        <v>9518542.3900000006</v>
      </c>
      <c r="AY217" s="16">
        <f t="shared" si="288"/>
        <v>9518542.3900000006</v>
      </c>
      <c r="AZ217" s="16">
        <f t="shared" si="288"/>
        <v>9518542.3900000006</v>
      </c>
      <c r="BA217" s="16">
        <f t="shared" si="288"/>
        <v>9518542.3900000006</v>
      </c>
      <c r="BB217" s="16">
        <f t="shared" si="288"/>
        <v>9518542.3900000006</v>
      </c>
      <c r="BC217" s="16">
        <f t="shared" si="288"/>
        <v>9518542.3900000006</v>
      </c>
      <c r="BD217" s="16">
        <f t="shared" si="288"/>
        <v>9518542.3900000006</v>
      </c>
      <c r="BE217" s="16">
        <f t="shared" si="288"/>
        <v>9518542.3900000006</v>
      </c>
      <c r="BF217" s="16">
        <f t="shared" si="288"/>
        <v>9518542.3900000006</v>
      </c>
      <c r="BG217" s="16">
        <f t="shared" si="288"/>
        <v>9518542.3900000006</v>
      </c>
      <c r="BH217" s="16">
        <f t="shared" si="288"/>
        <v>9518542.3900000006</v>
      </c>
      <c r="BI217" s="16">
        <f t="shared" si="288"/>
        <v>9518542.3900000006</v>
      </c>
      <c r="BJ217" s="16">
        <f t="shared" si="288"/>
        <v>9518542.3900000006</v>
      </c>
      <c r="BK217" s="16">
        <f t="shared" si="288"/>
        <v>9518542.3900000006</v>
      </c>
      <c r="BL217" s="16">
        <f t="shared" si="288"/>
        <v>9518542.3900000006</v>
      </c>
      <c r="BM217" s="16">
        <f t="shared" si="288"/>
        <v>9518542.3900000006</v>
      </c>
      <c r="BN217" s="16">
        <f t="shared" si="288"/>
        <v>9518542.3900000006</v>
      </c>
      <c r="BO217" s="16">
        <f t="shared" si="288"/>
        <v>9518542.3900000006</v>
      </c>
      <c r="BP217" s="16">
        <f t="shared" si="288"/>
        <v>9518542.3900000006</v>
      </c>
      <c r="BQ217" s="16">
        <f t="shared" si="288"/>
        <v>9518542.3900000006</v>
      </c>
      <c r="BR217" s="16">
        <f t="shared" si="288"/>
        <v>9518542.3900000006</v>
      </c>
      <c r="BS217" s="16">
        <f t="shared" si="288"/>
        <v>9518542.3900000006</v>
      </c>
    </row>
    <row r="218" spans="1:72" x14ac:dyDescent="0.35">
      <c r="A218" s="15" t="str">
        <f t="shared" ref="A218:B218" si="298">A119</f>
        <v>Standard Close</v>
      </c>
      <c r="B218" s="15" t="str">
        <f t="shared" si="298"/>
        <v>A2738348</v>
      </c>
      <c r="C218" s="15" t="str">
        <f t="shared" ref="C218:J218" si="299">C119</f>
        <v>Base Rates</v>
      </c>
      <c r="D218" s="15" t="str">
        <f t="shared" si="299"/>
        <v/>
      </c>
      <c r="E218" s="50">
        <f t="shared" si="299"/>
        <v>34331</v>
      </c>
      <c r="F218" s="15" t="str">
        <f t="shared" si="299"/>
        <v>CRR-15996</v>
      </c>
      <c r="G218" s="15" t="str">
        <f t="shared" si="299"/>
        <v>open</v>
      </c>
      <c r="H218" s="15" t="str">
        <f t="shared" si="299"/>
        <v>Electric Other Production Plant</v>
      </c>
      <c r="I218" s="15" t="str">
        <f t="shared" si="299"/>
        <v>Bayside Station</v>
      </c>
      <c r="J218" s="15" t="str">
        <f t="shared" si="299"/>
        <v>BAYSIDE POWER UNIT 1 CT (ABC)</v>
      </c>
      <c r="K218" s="16">
        <f>SUM($K119:K119)/13</f>
        <v>0</v>
      </c>
      <c r="L218" s="16">
        <f>SUM($K119:L119)/13</f>
        <v>0</v>
      </c>
      <c r="M218" s="16">
        <f>SUM($K119:M119)/13</f>
        <v>0</v>
      </c>
      <c r="N218" s="16">
        <f>SUM($K119:N119)/13</f>
        <v>0</v>
      </c>
      <c r="O218" s="16">
        <f>SUM($K119:O119)/13</f>
        <v>0</v>
      </c>
      <c r="P218" s="16">
        <f>SUM($K119:P119)/13</f>
        <v>410201.52769230772</v>
      </c>
      <c r="Q218" s="16">
        <f>SUM($K119:Q119)/13</f>
        <v>820403.05538461544</v>
      </c>
      <c r="R218" s="16">
        <f>SUM($K119:R119)/13</f>
        <v>1230604.5830769232</v>
      </c>
      <c r="S218" s="16">
        <f>SUM($K119:S119)/13</f>
        <v>1640806.1107692309</v>
      </c>
      <c r="T218" s="16">
        <f>SUM($K119:T119)/13</f>
        <v>2051007.6384615386</v>
      </c>
      <c r="U218" s="16">
        <f>SUM($K119:U119)/13</f>
        <v>2461209.1661538463</v>
      </c>
      <c r="V218" s="16">
        <f>SUM($K119:V119)/13</f>
        <v>2871410.693846154</v>
      </c>
      <c r="W218" s="16">
        <f t="shared" ref="W218:AI218" si="300">SUM(K119:W119)/13</f>
        <v>3281612.2215384617</v>
      </c>
      <c r="X218" s="16">
        <f t="shared" si="300"/>
        <v>3691813.7492307695</v>
      </c>
      <c r="Y218" s="16">
        <f t="shared" si="300"/>
        <v>4102015.2769230772</v>
      </c>
      <c r="Z218" s="16">
        <f t="shared" si="300"/>
        <v>4512216.8046153849</v>
      </c>
      <c r="AA218" s="16">
        <f t="shared" si="300"/>
        <v>4922418.3323076926</v>
      </c>
      <c r="AB218" s="16">
        <f t="shared" si="300"/>
        <v>5332619.8600000003</v>
      </c>
      <c r="AC218" s="16">
        <f t="shared" si="300"/>
        <v>5332619.8600000003</v>
      </c>
      <c r="AD218" s="16">
        <f t="shared" si="300"/>
        <v>5332619.8600000003</v>
      </c>
      <c r="AE218" s="16">
        <f t="shared" si="300"/>
        <v>5332619.8600000003</v>
      </c>
      <c r="AF218" s="16">
        <f t="shared" si="300"/>
        <v>5332619.8600000003</v>
      </c>
      <c r="AG218" s="16">
        <f t="shared" si="300"/>
        <v>5332619.8600000003</v>
      </c>
      <c r="AH218" s="16">
        <f t="shared" si="300"/>
        <v>5332619.8600000003</v>
      </c>
      <c r="AI218" s="16">
        <f t="shared" si="300"/>
        <v>5332619.8600000003</v>
      </c>
      <c r="AJ218" s="16">
        <f t="shared" si="288"/>
        <v>5332619.8600000003</v>
      </c>
      <c r="AK218" s="16">
        <f t="shared" si="288"/>
        <v>5332619.8600000003</v>
      </c>
      <c r="AL218" s="16">
        <f t="shared" si="288"/>
        <v>5332619.8600000003</v>
      </c>
      <c r="AM218" s="16">
        <f t="shared" si="288"/>
        <v>5332619.8600000003</v>
      </c>
      <c r="AN218" s="16">
        <f t="shared" si="288"/>
        <v>5332619.8600000003</v>
      </c>
      <c r="AO218" s="16">
        <f t="shared" si="288"/>
        <v>5332619.8600000003</v>
      </c>
      <c r="AP218" s="16">
        <f t="shared" si="288"/>
        <v>5332619.8600000003</v>
      </c>
      <c r="AQ218" s="16">
        <f t="shared" si="288"/>
        <v>5332619.8600000003</v>
      </c>
      <c r="AR218" s="16">
        <f t="shared" si="288"/>
        <v>5332619.8600000003</v>
      </c>
      <c r="AS218" s="16">
        <f t="shared" si="288"/>
        <v>5332619.8600000003</v>
      </c>
      <c r="AT218" s="16">
        <f t="shared" si="288"/>
        <v>5332619.8600000003</v>
      </c>
      <c r="AU218" s="16">
        <f t="shared" si="288"/>
        <v>5332619.8600000003</v>
      </c>
      <c r="AV218" s="16">
        <f t="shared" si="288"/>
        <v>5332619.8600000003</v>
      </c>
      <c r="AW218" s="16">
        <f t="shared" si="288"/>
        <v>5332619.8600000003</v>
      </c>
      <c r="AX218" s="16">
        <f t="shared" si="288"/>
        <v>5332619.8600000003</v>
      </c>
      <c r="AY218" s="16">
        <f t="shared" si="288"/>
        <v>5332619.8600000003</v>
      </c>
      <c r="AZ218" s="16">
        <f t="shared" si="288"/>
        <v>5332619.8600000003</v>
      </c>
      <c r="BA218" s="16">
        <f t="shared" si="288"/>
        <v>5332619.8600000003</v>
      </c>
      <c r="BB218" s="16">
        <f t="shared" si="288"/>
        <v>5332619.8600000003</v>
      </c>
      <c r="BC218" s="16">
        <f t="shared" si="288"/>
        <v>5332619.8600000003</v>
      </c>
      <c r="BD218" s="16">
        <f t="shared" si="288"/>
        <v>5332619.8600000003</v>
      </c>
      <c r="BE218" s="16">
        <f t="shared" si="288"/>
        <v>5332619.8600000003</v>
      </c>
      <c r="BF218" s="16">
        <f t="shared" si="288"/>
        <v>5332619.8600000003</v>
      </c>
      <c r="BG218" s="16">
        <f t="shared" si="288"/>
        <v>5332619.8600000003</v>
      </c>
      <c r="BH218" s="16">
        <f t="shared" si="288"/>
        <v>5332619.8600000003</v>
      </c>
      <c r="BI218" s="16">
        <f t="shared" si="288"/>
        <v>5332619.8600000003</v>
      </c>
      <c r="BJ218" s="16">
        <f t="shared" si="288"/>
        <v>5332619.8600000003</v>
      </c>
      <c r="BK218" s="16">
        <f t="shared" si="288"/>
        <v>5332619.8600000003</v>
      </c>
      <c r="BL218" s="16">
        <f t="shared" si="288"/>
        <v>5332619.8600000003</v>
      </c>
      <c r="BM218" s="16">
        <f t="shared" si="288"/>
        <v>5332619.8600000003</v>
      </c>
      <c r="BN218" s="16">
        <f t="shared" si="288"/>
        <v>5332619.8600000003</v>
      </c>
      <c r="BO218" s="16">
        <f t="shared" si="288"/>
        <v>5332619.8600000003</v>
      </c>
      <c r="BP218" s="16">
        <f t="shared" si="288"/>
        <v>5332619.8600000003</v>
      </c>
      <c r="BQ218" s="16">
        <f t="shared" si="288"/>
        <v>5332619.8600000003</v>
      </c>
      <c r="BR218" s="16">
        <f t="shared" si="288"/>
        <v>5332619.8600000003</v>
      </c>
      <c r="BS218" s="16">
        <f t="shared" si="288"/>
        <v>5332619.8600000003</v>
      </c>
    </row>
    <row r="219" spans="1:72" x14ac:dyDescent="0.35">
      <c r="A219" s="15" t="str">
        <f t="shared" ref="A219:B219" si="301">A120</f>
        <v>Standard Close</v>
      </c>
      <c r="B219" s="15" t="str">
        <f t="shared" si="301"/>
        <v>A2783205</v>
      </c>
      <c r="C219" s="15" t="str">
        <f t="shared" ref="C219:J219" si="302">C120</f>
        <v>Base Rates</v>
      </c>
      <c r="D219" s="15" t="str">
        <f t="shared" si="302"/>
        <v/>
      </c>
      <c r="E219" s="50">
        <f t="shared" si="302"/>
        <v>34331</v>
      </c>
      <c r="F219" s="15" t="str">
        <f t="shared" si="302"/>
        <v>CRR-15996</v>
      </c>
      <c r="G219" s="15" t="str">
        <f t="shared" si="302"/>
        <v>open</v>
      </c>
      <c r="H219" s="15" t="str">
        <f t="shared" si="302"/>
        <v>Electric Other Production Plant</v>
      </c>
      <c r="I219" s="15" t="str">
        <f t="shared" si="302"/>
        <v>Bayside Station</v>
      </c>
      <c r="J219" s="15" t="str">
        <f t="shared" si="302"/>
        <v>BAYSIDE POWER UNIT 1 CT (ABC)</v>
      </c>
      <c r="K219" s="16">
        <f>SUM($K120:K120)/13</f>
        <v>0</v>
      </c>
      <c r="L219" s="16">
        <f>SUM($K120:L120)/13</f>
        <v>0</v>
      </c>
      <c r="M219" s="16">
        <f>SUM($K120:M120)/13</f>
        <v>0</v>
      </c>
      <c r="N219" s="16">
        <f>SUM($K120:N120)/13</f>
        <v>0</v>
      </c>
      <c r="O219" s="16">
        <f>SUM($K120:O120)/13</f>
        <v>0</v>
      </c>
      <c r="P219" s="16">
        <f>SUM($K120:P120)/13</f>
        <v>0</v>
      </c>
      <c r="Q219" s="16">
        <f>SUM($K120:Q120)/13</f>
        <v>0</v>
      </c>
      <c r="R219" s="16">
        <f>SUM($K120:R120)/13</f>
        <v>0</v>
      </c>
      <c r="S219" s="16">
        <f>SUM($K120:S120)/13</f>
        <v>0</v>
      </c>
      <c r="T219" s="16">
        <f>SUM($K120:T120)/13</f>
        <v>167117.36153846153</v>
      </c>
      <c r="U219" s="16">
        <f>SUM($K120:U120)/13</f>
        <v>334234.72307692305</v>
      </c>
      <c r="V219" s="16">
        <f>SUM($K120:V120)/13</f>
        <v>501352.08461538458</v>
      </c>
      <c r="W219" s="16">
        <f t="shared" ref="W219:AI219" si="303">SUM(K120:W120)/13</f>
        <v>668469.4461538461</v>
      </c>
      <c r="X219" s="16">
        <f t="shared" si="303"/>
        <v>835586.80769230751</v>
      </c>
      <c r="Y219" s="16">
        <f t="shared" si="303"/>
        <v>1002704.169230769</v>
      </c>
      <c r="Z219" s="16">
        <f t="shared" si="303"/>
        <v>1169821.5307692306</v>
      </c>
      <c r="AA219" s="16">
        <f t="shared" si="303"/>
        <v>1336938.8923076922</v>
      </c>
      <c r="AB219" s="16">
        <f t="shared" si="303"/>
        <v>1504056.2538461536</v>
      </c>
      <c r="AC219" s="16">
        <f t="shared" si="303"/>
        <v>1671173.615384615</v>
      </c>
      <c r="AD219" s="16">
        <f t="shared" si="303"/>
        <v>1838290.9769230767</v>
      </c>
      <c r="AE219" s="16">
        <f t="shared" si="303"/>
        <v>2005408.3384615381</v>
      </c>
      <c r="AF219" s="16">
        <f t="shared" si="303"/>
        <v>2172525.6999999997</v>
      </c>
      <c r="AG219" s="16">
        <f t="shared" si="303"/>
        <v>2172525.6999999997</v>
      </c>
      <c r="AH219" s="16">
        <f t="shared" si="303"/>
        <v>2172525.6999999997</v>
      </c>
      <c r="AI219" s="16">
        <f t="shared" si="303"/>
        <v>2172525.6999999997</v>
      </c>
      <c r="AJ219" s="16">
        <f t="shared" si="288"/>
        <v>2172525.6999999997</v>
      </c>
      <c r="AK219" s="16">
        <f t="shared" si="288"/>
        <v>2172525.6999999997</v>
      </c>
      <c r="AL219" s="16">
        <f t="shared" si="288"/>
        <v>2172525.6999999997</v>
      </c>
      <c r="AM219" s="16">
        <f t="shared" si="288"/>
        <v>2172525.6999999997</v>
      </c>
      <c r="AN219" s="16">
        <f t="shared" si="288"/>
        <v>2172525.6999999997</v>
      </c>
      <c r="AO219" s="16">
        <f t="shared" si="288"/>
        <v>2172525.6999999997</v>
      </c>
      <c r="AP219" s="16">
        <f t="shared" si="288"/>
        <v>2172525.6999999997</v>
      </c>
      <c r="AQ219" s="16">
        <f t="shared" si="288"/>
        <v>2172525.6999999997</v>
      </c>
      <c r="AR219" s="16">
        <f t="shared" si="288"/>
        <v>2172525.6999999997</v>
      </c>
      <c r="AS219" s="16">
        <f t="shared" si="288"/>
        <v>2172525.6999999997</v>
      </c>
      <c r="AT219" s="16">
        <f t="shared" si="288"/>
        <v>2172525.6999999997</v>
      </c>
      <c r="AU219" s="16">
        <f t="shared" si="288"/>
        <v>2172525.6999999997</v>
      </c>
      <c r="AV219" s="16">
        <f t="shared" si="288"/>
        <v>2172525.6999999997</v>
      </c>
      <c r="AW219" s="16">
        <f t="shared" si="288"/>
        <v>2172525.6999999997</v>
      </c>
      <c r="AX219" s="16">
        <f t="shared" si="288"/>
        <v>2172525.6999999997</v>
      </c>
      <c r="AY219" s="16">
        <f t="shared" si="288"/>
        <v>2172525.6999999997</v>
      </c>
      <c r="AZ219" s="16">
        <f t="shared" si="288"/>
        <v>2172525.6999999997</v>
      </c>
      <c r="BA219" s="16">
        <f t="shared" si="288"/>
        <v>2172525.6999999997</v>
      </c>
      <c r="BB219" s="16">
        <f t="shared" si="288"/>
        <v>2172525.6999999997</v>
      </c>
      <c r="BC219" s="16">
        <f t="shared" si="288"/>
        <v>2172525.6999999997</v>
      </c>
      <c r="BD219" s="16">
        <f t="shared" si="288"/>
        <v>2172525.6999999997</v>
      </c>
      <c r="BE219" s="16">
        <f t="shared" si="288"/>
        <v>2172525.6999999997</v>
      </c>
      <c r="BF219" s="16">
        <f t="shared" si="288"/>
        <v>2172525.6999999997</v>
      </c>
      <c r="BG219" s="16">
        <f t="shared" si="288"/>
        <v>2172525.6999999997</v>
      </c>
      <c r="BH219" s="16">
        <f t="shared" si="288"/>
        <v>2172525.6999999997</v>
      </c>
      <c r="BI219" s="16">
        <f t="shared" si="288"/>
        <v>2172525.6999999997</v>
      </c>
      <c r="BJ219" s="16">
        <f t="shared" si="288"/>
        <v>2172525.6999999997</v>
      </c>
      <c r="BK219" s="16">
        <f t="shared" si="288"/>
        <v>2172525.6999999997</v>
      </c>
      <c r="BL219" s="16">
        <f t="shared" si="288"/>
        <v>2172525.6999999997</v>
      </c>
      <c r="BM219" s="16">
        <f t="shared" si="288"/>
        <v>2172525.6999999997</v>
      </c>
      <c r="BN219" s="16">
        <f t="shared" si="288"/>
        <v>2172525.6999999997</v>
      </c>
      <c r="BO219" s="16">
        <f t="shared" si="288"/>
        <v>2172525.6999999997</v>
      </c>
      <c r="BP219" s="16">
        <f t="shared" si="288"/>
        <v>2172525.6999999997</v>
      </c>
      <c r="BQ219" s="16">
        <f t="shared" si="288"/>
        <v>2172525.6999999997</v>
      </c>
      <c r="BR219" s="16">
        <f t="shared" si="288"/>
        <v>2172525.6999999997</v>
      </c>
      <c r="BS219" s="16">
        <f t="shared" si="288"/>
        <v>2172525.6999999997</v>
      </c>
    </row>
    <row r="220" spans="1:72" x14ac:dyDescent="0.35">
      <c r="A220" s="15" t="str">
        <f t="shared" ref="A220:B220" si="304">A121</f>
        <v>Standard Close</v>
      </c>
      <c r="B220" s="15" t="str">
        <f t="shared" si="304"/>
        <v>A2802716</v>
      </c>
      <c r="C220" s="15" t="str">
        <f t="shared" ref="C220:J220" si="305">C121</f>
        <v>Base Rates</v>
      </c>
      <c r="D220" s="15" t="str">
        <f t="shared" si="305"/>
        <v/>
      </c>
      <c r="E220" s="50">
        <f t="shared" si="305"/>
        <v>34331</v>
      </c>
      <c r="F220" s="15" t="str">
        <f t="shared" si="305"/>
        <v>CRR-15996</v>
      </c>
      <c r="G220" s="15" t="str">
        <f t="shared" si="305"/>
        <v>open</v>
      </c>
      <c r="H220" s="15" t="str">
        <f t="shared" si="305"/>
        <v>Electric Other Production Plant</v>
      </c>
      <c r="I220" s="15" t="str">
        <f t="shared" si="305"/>
        <v>Bayside Station</v>
      </c>
      <c r="J220" s="15" t="str">
        <f t="shared" si="305"/>
        <v>BAYSIDE POWER UNIT 1 CT (ABC)</v>
      </c>
      <c r="K220" s="16">
        <f>SUM($K121:K121)/13</f>
        <v>0</v>
      </c>
      <c r="L220" s="16">
        <f>SUM($K121:L121)/13</f>
        <v>0</v>
      </c>
      <c r="M220" s="16">
        <f>SUM($K121:M121)/13</f>
        <v>0</v>
      </c>
      <c r="N220" s="16">
        <f>SUM($K121:N121)/13</f>
        <v>0</v>
      </c>
      <c r="O220" s="16">
        <f>SUM($K121:O121)/13</f>
        <v>0</v>
      </c>
      <c r="P220" s="16">
        <f>SUM($K121:P121)/13</f>
        <v>214483.81615384616</v>
      </c>
      <c r="Q220" s="16">
        <f>SUM($K121:Q121)/13</f>
        <v>428967.63230769231</v>
      </c>
      <c r="R220" s="16">
        <f>SUM($K121:R121)/13</f>
        <v>643451.44846153841</v>
      </c>
      <c r="S220" s="16">
        <f>SUM($K121:S121)/13</f>
        <v>857935.26461538463</v>
      </c>
      <c r="T220" s="16">
        <f>SUM($K121:T121)/13</f>
        <v>1072419.0807692306</v>
      </c>
      <c r="U220" s="16">
        <f>SUM($K121:U121)/13</f>
        <v>1286902.8969230768</v>
      </c>
      <c r="V220" s="16">
        <f>SUM($K121:V121)/13</f>
        <v>1501386.713076923</v>
      </c>
      <c r="W220" s="16">
        <f t="shared" ref="W220:AI220" si="306">SUM(K121:W121)/13</f>
        <v>1715870.5292307693</v>
      </c>
      <c r="X220" s="16">
        <f t="shared" si="306"/>
        <v>1930354.3453846152</v>
      </c>
      <c r="Y220" s="16">
        <f t="shared" si="306"/>
        <v>2144838.1615384612</v>
      </c>
      <c r="Z220" s="16">
        <f t="shared" si="306"/>
        <v>2359321.9776923074</v>
      </c>
      <c r="AA220" s="16">
        <f t="shared" si="306"/>
        <v>2573805.7938461537</v>
      </c>
      <c r="AB220" s="16">
        <f t="shared" si="306"/>
        <v>2788289.61</v>
      </c>
      <c r="AC220" s="16">
        <f t="shared" si="306"/>
        <v>2788289.61</v>
      </c>
      <c r="AD220" s="16">
        <f t="shared" si="306"/>
        <v>2788289.61</v>
      </c>
      <c r="AE220" s="16">
        <f t="shared" si="306"/>
        <v>2788289.61</v>
      </c>
      <c r="AF220" s="16">
        <f t="shared" si="306"/>
        <v>2788289.61</v>
      </c>
      <c r="AG220" s="16">
        <f t="shared" si="306"/>
        <v>2788289.61</v>
      </c>
      <c r="AH220" s="16">
        <f t="shared" si="306"/>
        <v>2788289.61</v>
      </c>
      <c r="AI220" s="16">
        <f t="shared" si="306"/>
        <v>2788289.61</v>
      </c>
      <c r="AJ220" s="16">
        <f t="shared" si="288"/>
        <v>2788289.61</v>
      </c>
      <c r="AK220" s="16">
        <f t="shared" si="288"/>
        <v>2788289.61</v>
      </c>
      <c r="AL220" s="16">
        <f t="shared" si="288"/>
        <v>2788289.61</v>
      </c>
      <c r="AM220" s="16">
        <f t="shared" si="288"/>
        <v>2788289.61</v>
      </c>
      <c r="AN220" s="16">
        <f t="shared" si="288"/>
        <v>2788289.61</v>
      </c>
      <c r="AO220" s="16">
        <f t="shared" si="288"/>
        <v>2788289.61</v>
      </c>
      <c r="AP220" s="16">
        <f t="shared" si="288"/>
        <v>2788289.61</v>
      </c>
      <c r="AQ220" s="16">
        <f t="shared" si="288"/>
        <v>2788289.61</v>
      </c>
      <c r="AR220" s="16">
        <f t="shared" si="288"/>
        <v>2788289.61</v>
      </c>
      <c r="AS220" s="16">
        <f t="shared" si="288"/>
        <v>2788289.61</v>
      </c>
      <c r="AT220" s="16">
        <f t="shared" si="288"/>
        <v>2788289.61</v>
      </c>
      <c r="AU220" s="16">
        <f t="shared" si="288"/>
        <v>2788289.61</v>
      </c>
      <c r="AV220" s="16">
        <f t="shared" si="288"/>
        <v>2788289.61</v>
      </c>
      <c r="AW220" s="16">
        <f t="shared" si="288"/>
        <v>2788289.61</v>
      </c>
      <c r="AX220" s="16">
        <f t="shared" si="288"/>
        <v>2788289.61</v>
      </c>
      <c r="AY220" s="16">
        <f t="shared" si="288"/>
        <v>2788289.61</v>
      </c>
      <c r="AZ220" s="16">
        <f t="shared" si="288"/>
        <v>2788289.61</v>
      </c>
      <c r="BA220" s="16">
        <f t="shared" si="288"/>
        <v>2788289.61</v>
      </c>
      <c r="BB220" s="16">
        <f t="shared" si="288"/>
        <v>2788289.61</v>
      </c>
      <c r="BC220" s="16">
        <f t="shared" si="288"/>
        <v>2788289.61</v>
      </c>
      <c r="BD220" s="16">
        <f t="shared" si="288"/>
        <v>2788289.61</v>
      </c>
      <c r="BE220" s="16">
        <f t="shared" si="288"/>
        <v>2788289.61</v>
      </c>
      <c r="BF220" s="16">
        <f t="shared" si="288"/>
        <v>2788289.61</v>
      </c>
      <c r="BG220" s="16">
        <f t="shared" si="288"/>
        <v>2788289.61</v>
      </c>
      <c r="BH220" s="16">
        <f t="shared" si="288"/>
        <v>2788289.61</v>
      </c>
      <c r="BI220" s="16">
        <f t="shared" si="288"/>
        <v>2788289.61</v>
      </c>
      <c r="BJ220" s="16">
        <f t="shared" si="288"/>
        <v>2788289.61</v>
      </c>
      <c r="BK220" s="16">
        <f t="shared" si="288"/>
        <v>2788289.61</v>
      </c>
      <c r="BL220" s="16">
        <f t="shared" si="288"/>
        <v>2788289.61</v>
      </c>
      <c r="BM220" s="16">
        <f t="shared" si="288"/>
        <v>2788289.61</v>
      </c>
      <c r="BN220" s="16">
        <f t="shared" si="288"/>
        <v>2788289.61</v>
      </c>
      <c r="BO220" s="16">
        <f t="shared" si="288"/>
        <v>2788289.61</v>
      </c>
      <c r="BP220" s="16">
        <f t="shared" si="288"/>
        <v>2788289.61</v>
      </c>
      <c r="BQ220" s="16">
        <f t="shared" si="288"/>
        <v>2788289.61</v>
      </c>
      <c r="BR220" s="16">
        <f t="shared" si="288"/>
        <v>2788289.61</v>
      </c>
      <c r="BS220" s="16">
        <f t="shared" si="288"/>
        <v>2788289.61</v>
      </c>
    </row>
    <row r="221" spans="1:72" x14ac:dyDescent="0.35">
      <c r="A221" s="15" t="str">
        <f t="shared" ref="A221:B221" si="307">A122</f>
        <v>Standard Close</v>
      </c>
      <c r="B221" s="15" t="str">
        <f t="shared" si="307"/>
        <v>A2811992</v>
      </c>
      <c r="C221" s="15" t="str">
        <f t="shared" ref="C221:J221" si="308">C122</f>
        <v>Base Rates</v>
      </c>
      <c r="D221" s="15" t="str">
        <f t="shared" si="308"/>
        <v/>
      </c>
      <c r="E221" s="50">
        <f t="shared" si="308"/>
        <v>34330</v>
      </c>
      <c r="F221" s="15" t="str">
        <f t="shared" si="308"/>
        <v>CRR-15996</v>
      </c>
      <c r="G221" s="15" t="str">
        <f t="shared" si="308"/>
        <v>open</v>
      </c>
      <c r="H221" s="15" t="str">
        <f t="shared" si="308"/>
        <v>Electric Other Production Plant</v>
      </c>
      <c r="I221" s="15" t="str">
        <f t="shared" si="308"/>
        <v>Bayside Station</v>
      </c>
      <c r="J221" s="15" t="str">
        <f t="shared" si="308"/>
        <v>BAYSIDE POWER UNIT 1 CT (ABC)</v>
      </c>
      <c r="K221" s="16">
        <f>SUM($K122:K122)/13</f>
        <v>0</v>
      </c>
      <c r="L221" s="16">
        <f>SUM($K122:L122)/13</f>
        <v>0</v>
      </c>
      <c r="M221" s="16">
        <f>SUM($K122:M122)/13</f>
        <v>0</v>
      </c>
      <c r="N221" s="16">
        <f>SUM($K122:N122)/13</f>
        <v>0</v>
      </c>
      <c r="O221" s="16">
        <f>SUM($K122:O122)/13</f>
        <v>0</v>
      </c>
      <c r="P221" s="16">
        <f>SUM($K122:P122)/13</f>
        <v>15.233846153846155</v>
      </c>
      <c r="Q221" s="16">
        <f>SUM($K122:Q122)/13</f>
        <v>30.46769230769231</v>
      </c>
      <c r="R221" s="16">
        <f>SUM($K122:R122)/13</f>
        <v>45.701538461538469</v>
      </c>
      <c r="S221" s="16">
        <f>SUM($K122:S122)/13</f>
        <v>60.935384615384621</v>
      </c>
      <c r="T221" s="16">
        <f>SUM($K122:T122)/13</f>
        <v>76.169230769230779</v>
      </c>
      <c r="U221" s="16">
        <f>SUM($K122:U122)/13</f>
        <v>91.403076923076924</v>
      </c>
      <c r="V221" s="16">
        <f>SUM($K122:V122)/13</f>
        <v>106.63692307692307</v>
      </c>
      <c r="W221" s="16">
        <f t="shared" ref="W221:AI221" si="309">SUM(K122:W122)/13</f>
        <v>121.87076923076923</v>
      </c>
      <c r="X221" s="16">
        <f t="shared" si="309"/>
        <v>137.10461538461539</v>
      </c>
      <c r="Y221" s="16">
        <f t="shared" si="309"/>
        <v>152.33846153846153</v>
      </c>
      <c r="Z221" s="16">
        <f t="shared" si="309"/>
        <v>167.5723076923077</v>
      </c>
      <c r="AA221" s="16">
        <f t="shared" si="309"/>
        <v>182.80615384615385</v>
      </c>
      <c r="AB221" s="16">
        <f t="shared" si="309"/>
        <v>198.04</v>
      </c>
      <c r="AC221" s="16">
        <f t="shared" si="309"/>
        <v>198.04</v>
      </c>
      <c r="AD221" s="16">
        <f t="shared" si="309"/>
        <v>198.04</v>
      </c>
      <c r="AE221" s="16">
        <f t="shared" si="309"/>
        <v>198.04</v>
      </c>
      <c r="AF221" s="16">
        <f t="shared" si="309"/>
        <v>198.04</v>
      </c>
      <c r="AG221" s="16">
        <f t="shared" si="309"/>
        <v>198.04</v>
      </c>
      <c r="AH221" s="16">
        <f t="shared" si="309"/>
        <v>198.04</v>
      </c>
      <c r="AI221" s="16">
        <f t="shared" si="309"/>
        <v>198.04</v>
      </c>
      <c r="AJ221" s="16">
        <f t="shared" si="288"/>
        <v>198.04</v>
      </c>
      <c r="AK221" s="16">
        <f t="shared" si="288"/>
        <v>198.04</v>
      </c>
      <c r="AL221" s="16">
        <f t="shared" si="288"/>
        <v>198.04</v>
      </c>
      <c r="AM221" s="16">
        <f t="shared" ref="AM221:AM284" si="310">SUM(AA122:AM122)/13</f>
        <v>198.04</v>
      </c>
      <c r="AN221" s="16">
        <f t="shared" ref="AN221:AN284" si="311">SUM(AB122:AN122)/13</f>
        <v>198.04</v>
      </c>
      <c r="AO221" s="16">
        <f t="shared" ref="AO221:AO284" si="312">SUM(AC122:AO122)/13</f>
        <v>198.04</v>
      </c>
      <c r="AP221" s="16">
        <f t="shared" ref="AP221:AP284" si="313">SUM(AD122:AP122)/13</f>
        <v>198.04</v>
      </c>
      <c r="AQ221" s="16">
        <f t="shared" ref="AQ221:AQ284" si="314">SUM(AE122:AQ122)/13</f>
        <v>198.04</v>
      </c>
      <c r="AR221" s="16">
        <f t="shared" ref="AR221:AR284" si="315">SUM(AF122:AR122)/13</f>
        <v>198.04</v>
      </c>
      <c r="AS221" s="16">
        <f t="shared" ref="AS221:AS284" si="316">SUM(AG122:AS122)/13</f>
        <v>198.04</v>
      </c>
      <c r="AT221" s="16">
        <f t="shared" ref="AT221:AT284" si="317">SUM(AH122:AT122)/13</f>
        <v>198.04</v>
      </c>
      <c r="AU221" s="16">
        <f t="shared" ref="AU221:AU284" si="318">SUM(AI122:AU122)/13</f>
        <v>198.04</v>
      </c>
      <c r="AV221" s="16">
        <f t="shared" ref="AV221:AV284" si="319">SUM(AJ122:AV122)/13</f>
        <v>198.04</v>
      </c>
      <c r="AW221" s="16">
        <f t="shared" ref="AW221:AW284" si="320">SUM(AK122:AW122)/13</f>
        <v>198.04</v>
      </c>
      <c r="AX221" s="16">
        <f t="shared" ref="AX221:AX284" si="321">SUM(AL122:AX122)/13</f>
        <v>198.04</v>
      </c>
      <c r="AY221" s="16">
        <f t="shared" ref="AY221:AY284" si="322">SUM(AM122:AY122)/13</f>
        <v>198.04</v>
      </c>
      <c r="AZ221" s="16">
        <f t="shared" ref="AZ221:AZ284" si="323">SUM(AN122:AZ122)/13</f>
        <v>198.04</v>
      </c>
      <c r="BA221" s="16">
        <f t="shared" ref="BA221:BA284" si="324">SUM(AO122:BA122)/13</f>
        <v>198.04</v>
      </c>
      <c r="BB221" s="16">
        <f t="shared" ref="BB221:BB284" si="325">SUM(AP122:BB122)/13</f>
        <v>198.04</v>
      </c>
      <c r="BC221" s="16">
        <f t="shared" ref="BC221:BC284" si="326">SUM(AQ122:BC122)/13</f>
        <v>198.04</v>
      </c>
      <c r="BD221" s="16">
        <f t="shared" ref="BD221:BD284" si="327">SUM(AR122:BD122)/13</f>
        <v>198.04</v>
      </c>
      <c r="BE221" s="16">
        <f t="shared" ref="BE221:BE284" si="328">SUM(AS122:BE122)/13</f>
        <v>198.04</v>
      </c>
      <c r="BF221" s="16">
        <f t="shared" ref="BF221:BF284" si="329">SUM(AT122:BF122)/13</f>
        <v>198.04</v>
      </c>
      <c r="BG221" s="16">
        <f t="shared" ref="BG221:BG284" si="330">SUM(AU122:BG122)/13</f>
        <v>198.04</v>
      </c>
      <c r="BH221" s="16">
        <f t="shared" ref="BH221:BH284" si="331">SUM(AV122:BH122)/13</f>
        <v>198.04</v>
      </c>
      <c r="BI221" s="16">
        <f t="shared" ref="BI221:BI284" si="332">SUM(AW122:BI122)/13</f>
        <v>198.04</v>
      </c>
      <c r="BJ221" s="16">
        <f t="shared" ref="BJ221:BJ284" si="333">SUM(AX122:BJ122)/13</f>
        <v>198.04</v>
      </c>
      <c r="BK221" s="16">
        <f t="shared" ref="BK221:BK284" si="334">SUM(AY122:BK122)/13</f>
        <v>198.04</v>
      </c>
      <c r="BL221" s="16">
        <f t="shared" ref="BL221:BL284" si="335">SUM(AZ122:BL122)/13</f>
        <v>198.04</v>
      </c>
      <c r="BM221" s="16">
        <f t="shared" ref="BM221:BM284" si="336">SUM(BA122:BM122)/13</f>
        <v>198.04</v>
      </c>
      <c r="BN221" s="16">
        <f t="shared" ref="BN221:BN284" si="337">SUM(BB122:BN122)/13</f>
        <v>198.04</v>
      </c>
      <c r="BO221" s="16">
        <f t="shared" ref="BO221:BO284" si="338">SUM(BC122:BO122)/13</f>
        <v>198.04</v>
      </c>
      <c r="BP221" s="16">
        <f t="shared" ref="BP221:BP284" si="339">SUM(BD122:BP122)/13</f>
        <v>198.04</v>
      </c>
      <c r="BQ221" s="16">
        <f t="shared" ref="BQ221:BQ284" si="340">SUM(BE122:BQ122)/13</f>
        <v>198.04</v>
      </c>
      <c r="BR221" s="16">
        <f t="shared" ref="BR221:BR284" si="341">SUM(BF122:BR122)/13</f>
        <v>198.04</v>
      </c>
      <c r="BS221" s="16">
        <f t="shared" ref="BS221:BS284" si="342">SUM(BG122:BS122)/13</f>
        <v>198.04</v>
      </c>
    </row>
    <row r="222" spans="1:72" x14ac:dyDescent="0.35">
      <c r="A222" s="15" t="str">
        <f t="shared" ref="A222:B222" si="343">A123</f>
        <v>Standard Close</v>
      </c>
      <c r="B222" s="15" t="str">
        <f t="shared" si="343"/>
        <v>A2811994</v>
      </c>
      <c r="C222" s="15" t="str">
        <f t="shared" ref="C222:J222" si="344">C123</f>
        <v>Base Rates</v>
      </c>
      <c r="D222" s="15" t="str">
        <f t="shared" si="344"/>
        <v/>
      </c>
      <c r="E222" s="50">
        <f t="shared" si="344"/>
        <v>34330</v>
      </c>
      <c r="F222" s="15" t="str">
        <f t="shared" si="344"/>
        <v>CRR-15996</v>
      </c>
      <c r="G222" s="15" t="str">
        <f t="shared" si="344"/>
        <v>open</v>
      </c>
      <c r="H222" s="15" t="str">
        <f t="shared" si="344"/>
        <v>Electric Other Production Plant</v>
      </c>
      <c r="I222" s="15" t="str">
        <f t="shared" si="344"/>
        <v>Bayside Station</v>
      </c>
      <c r="J222" s="15" t="str">
        <f t="shared" si="344"/>
        <v>BAYSIDE POWER UNIT 1 CT (ABC)</v>
      </c>
      <c r="K222" s="16">
        <f>SUM($K123:K123)/13</f>
        <v>0</v>
      </c>
      <c r="L222" s="16">
        <f>SUM($K123:L123)/13</f>
        <v>0</v>
      </c>
      <c r="M222" s="16">
        <f>SUM($K123:M123)/13</f>
        <v>0</v>
      </c>
      <c r="N222" s="16">
        <f>SUM($K123:N123)/13</f>
        <v>0</v>
      </c>
      <c r="O222" s="16">
        <f>SUM($K123:O123)/13</f>
        <v>0</v>
      </c>
      <c r="P222" s="16">
        <f>SUM($K123:P123)/13</f>
        <v>14.834615384615384</v>
      </c>
      <c r="Q222" s="16">
        <f>SUM($K123:Q123)/13</f>
        <v>29.669230769230769</v>
      </c>
      <c r="R222" s="16">
        <f>SUM($K123:R123)/13</f>
        <v>44.503846153846148</v>
      </c>
      <c r="S222" s="16">
        <f>SUM($K123:S123)/13</f>
        <v>59.338461538461537</v>
      </c>
      <c r="T222" s="16">
        <f>SUM($K123:T123)/13</f>
        <v>74.17307692307692</v>
      </c>
      <c r="U222" s="16">
        <f>SUM($K123:U123)/13</f>
        <v>89.007692307692295</v>
      </c>
      <c r="V222" s="16">
        <f>SUM($K123:V123)/13</f>
        <v>103.84230769230768</v>
      </c>
      <c r="W222" s="16">
        <f t="shared" ref="W222:AI222" si="345">SUM(K123:W123)/13</f>
        <v>118.67692307692306</v>
      </c>
      <c r="X222" s="16">
        <f t="shared" si="345"/>
        <v>133.51153846153844</v>
      </c>
      <c r="Y222" s="16">
        <f t="shared" si="345"/>
        <v>148.34615384615381</v>
      </c>
      <c r="Z222" s="16">
        <f t="shared" si="345"/>
        <v>163.18076923076919</v>
      </c>
      <c r="AA222" s="16">
        <f t="shared" si="345"/>
        <v>178.01538461538456</v>
      </c>
      <c r="AB222" s="16">
        <f t="shared" si="345"/>
        <v>192.84999999999994</v>
      </c>
      <c r="AC222" s="16">
        <f t="shared" si="345"/>
        <v>192.84999999999994</v>
      </c>
      <c r="AD222" s="16">
        <f t="shared" si="345"/>
        <v>192.84999999999994</v>
      </c>
      <c r="AE222" s="16">
        <f t="shared" si="345"/>
        <v>192.84999999999994</v>
      </c>
      <c r="AF222" s="16">
        <f t="shared" si="345"/>
        <v>192.84999999999994</v>
      </c>
      <c r="AG222" s="16">
        <f t="shared" si="345"/>
        <v>192.84999999999994</v>
      </c>
      <c r="AH222" s="16">
        <f t="shared" si="345"/>
        <v>192.84999999999994</v>
      </c>
      <c r="AI222" s="16">
        <f t="shared" si="345"/>
        <v>192.84999999999994</v>
      </c>
      <c r="AJ222" s="16">
        <f t="shared" ref="AJ222:AJ285" si="346">SUM(X123:AJ123)/13</f>
        <v>192.84999999999994</v>
      </c>
      <c r="AK222" s="16">
        <f t="shared" ref="AK222:AK285" si="347">SUM(Y123:AK123)/13</f>
        <v>192.84999999999994</v>
      </c>
      <c r="AL222" s="16">
        <f t="shared" ref="AL222:AL285" si="348">SUM(Z123:AL123)/13</f>
        <v>192.84999999999994</v>
      </c>
      <c r="AM222" s="16">
        <f t="shared" si="310"/>
        <v>192.84999999999994</v>
      </c>
      <c r="AN222" s="16">
        <f t="shared" si="311"/>
        <v>192.84999999999994</v>
      </c>
      <c r="AO222" s="16">
        <f t="shared" si="312"/>
        <v>192.84999999999994</v>
      </c>
      <c r="AP222" s="16">
        <f t="shared" si="313"/>
        <v>192.84999999999994</v>
      </c>
      <c r="AQ222" s="16">
        <f t="shared" si="314"/>
        <v>192.84999999999994</v>
      </c>
      <c r="AR222" s="16">
        <f t="shared" si="315"/>
        <v>192.84999999999994</v>
      </c>
      <c r="AS222" s="16">
        <f t="shared" si="316"/>
        <v>192.84999999999994</v>
      </c>
      <c r="AT222" s="16">
        <f t="shared" si="317"/>
        <v>192.84999999999994</v>
      </c>
      <c r="AU222" s="16">
        <f t="shared" si="318"/>
        <v>192.84999999999994</v>
      </c>
      <c r="AV222" s="16">
        <f t="shared" si="319"/>
        <v>192.84999999999994</v>
      </c>
      <c r="AW222" s="16">
        <f t="shared" si="320"/>
        <v>192.84999999999994</v>
      </c>
      <c r="AX222" s="16">
        <f t="shared" si="321"/>
        <v>192.84999999999994</v>
      </c>
      <c r="AY222" s="16">
        <f t="shared" si="322"/>
        <v>192.84999999999994</v>
      </c>
      <c r="AZ222" s="16">
        <f t="shared" si="323"/>
        <v>192.84999999999994</v>
      </c>
      <c r="BA222" s="16">
        <f t="shared" si="324"/>
        <v>192.84999999999994</v>
      </c>
      <c r="BB222" s="16">
        <f t="shared" si="325"/>
        <v>192.84999999999994</v>
      </c>
      <c r="BC222" s="16">
        <f t="shared" si="326"/>
        <v>192.84999999999994</v>
      </c>
      <c r="BD222" s="16">
        <f t="shared" si="327"/>
        <v>192.84999999999994</v>
      </c>
      <c r="BE222" s="16">
        <f t="shared" si="328"/>
        <v>192.84999999999994</v>
      </c>
      <c r="BF222" s="16">
        <f t="shared" si="329"/>
        <v>192.84999999999994</v>
      </c>
      <c r="BG222" s="16">
        <f t="shared" si="330"/>
        <v>192.84999999999994</v>
      </c>
      <c r="BH222" s="16">
        <f t="shared" si="331"/>
        <v>192.84999999999994</v>
      </c>
      <c r="BI222" s="16">
        <f t="shared" si="332"/>
        <v>192.84999999999994</v>
      </c>
      <c r="BJ222" s="16">
        <f t="shared" si="333"/>
        <v>192.84999999999994</v>
      </c>
      <c r="BK222" s="16">
        <f t="shared" si="334"/>
        <v>192.84999999999994</v>
      </c>
      <c r="BL222" s="16">
        <f t="shared" si="335"/>
        <v>192.84999999999994</v>
      </c>
      <c r="BM222" s="16">
        <f t="shared" si="336"/>
        <v>192.84999999999994</v>
      </c>
      <c r="BN222" s="16">
        <f t="shared" si="337"/>
        <v>192.84999999999994</v>
      </c>
      <c r="BO222" s="16">
        <f t="shared" si="338"/>
        <v>192.84999999999994</v>
      </c>
      <c r="BP222" s="16">
        <f t="shared" si="339"/>
        <v>192.84999999999994</v>
      </c>
      <c r="BQ222" s="16">
        <f t="shared" si="340"/>
        <v>192.84999999999994</v>
      </c>
      <c r="BR222" s="16">
        <f t="shared" si="341"/>
        <v>192.84999999999994</v>
      </c>
      <c r="BS222" s="16">
        <f t="shared" si="342"/>
        <v>192.84999999999994</v>
      </c>
    </row>
    <row r="223" spans="1:72" x14ac:dyDescent="0.35">
      <c r="A223" s="15" t="str">
        <f t="shared" ref="A223:B223" si="349">A124</f>
        <v>Standard Close</v>
      </c>
      <c r="B223" s="15" t="str">
        <f t="shared" si="349"/>
        <v>A2811996</v>
      </c>
      <c r="C223" s="15" t="str">
        <f t="shared" ref="C223:J223" si="350">C124</f>
        <v>Base Rates</v>
      </c>
      <c r="D223" s="15" t="str">
        <f t="shared" si="350"/>
        <v/>
      </c>
      <c r="E223" s="50">
        <f t="shared" si="350"/>
        <v>34330</v>
      </c>
      <c r="F223" s="15" t="str">
        <f t="shared" si="350"/>
        <v>CRR-15996</v>
      </c>
      <c r="G223" s="15" t="str">
        <f t="shared" si="350"/>
        <v>open</v>
      </c>
      <c r="H223" s="15" t="str">
        <f t="shared" si="350"/>
        <v>Electric Other Production Plant</v>
      </c>
      <c r="I223" s="15" t="str">
        <f t="shared" si="350"/>
        <v>Bayside Station</v>
      </c>
      <c r="J223" s="15" t="str">
        <f t="shared" si="350"/>
        <v>BAYSIDE POWER UNIT 1 CT (ABC)</v>
      </c>
      <c r="K223" s="16">
        <f>SUM($K124:K124)/13</f>
        <v>0</v>
      </c>
      <c r="L223" s="16">
        <f>SUM($K124:L124)/13</f>
        <v>0</v>
      </c>
      <c r="M223" s="16">
        <f>SUM($K124:M124)/13</f>
        <v>0</v>
      </c>
      <c r="N223" s="16">
        <f>SUM($K124:N124)/13</f>
        <v>0</v>
      </c>
      <c r="O223" s="16">
        <f>SUM($K124:O124)/13</f>
        <v>0</v>
      </c>
      <c r="P223" s="16">
        <f>SUM($K124:P124)/13</f>
        <v>14.834615384615384</v>
      </c>
      <c r="Q223" s="16">
        <f>SUM($K124:Q124)/13</f>
        <v>29.669230769230769</v>
      </c>
      <c r="R223" s="16">
        <f>SUM($K124:R124)/13</f>
        <v>44.503846153846148</v>
      </c>
      <c r="S223" s="16">
        <f>SUM($K124:S124)/13</f>
        <v>59.338461538461537</v>
      </c>
      <c r="T223" s="16">
        <f>SUM($K124:T124)/13</f>
        <v>74.17307692307692</v>
      </c>
      <c r="U223" s="16">
        <f>SUM($K124:U124)/13</f>
        <v>89.007692307692295</v>
      </c>
      <c r="V223" s="16">
        <f>SUM($K124:V124)/13</f>
        <v>103.84230769230768</v>
      </c>
      <c r="W223" s="16">
        <f t="shared" ref="W223:AI223" si="351">SUM(K124:W124)/13</f>
        <v>118.67692307692306</v>
      </c>
      <c r="X223" s="16">
        <f t="shared" si="351"/>
        <v>133.51153846153844</v>
      </c>
      <c r="Y223" s="16">
        <f t="shared" si="351"/>
        <v>148.34615384615381</v>
      </c>
      <c r="Z223" s="16">
        <f t="shared" si="351"/>
        <v>163.18076923076919</v>
      </c>
      <c r="AA223" s="16">
        <f t="shared" si="351"/>
        <v>178.01538461538456</v>
      </c>
      <c r="AB223" s="16">
        <f t="shared" si="351"/>
        <v>192.84999999999994</v>
      </c>
      <c r="AC223" s="16">
        <f t="shared" si="351"/>
        <v>192.84999999999994</v>
      </c>
      <c r="AD223" s="16">
        <f t="shared" si="351"/>
        <v>192.84999999999994</v>
      </c>
      <c r="AE223" s="16">
        <f t="shared" si="351"/>
        <v>192.84999999999994</v>
      </c>
      <c r="AF223" s="16">
        <f t="shared" si="351"/>
        <v>192.84999999999994</v>
      </c>
      <c r="AG223" s="16">
        <f t="shared" si="351"/>
        <v>192.84999999999994</v>
      </c>
      <c r="AH223" s="16">
        <f t="shared" si="351"/>
        <v>192.84999999999994</v>
      </c>
      <c r="AI223" s="16">
        <f t="shared" si="351"/>
        <v>192.84999999999994</v>
      </c>
      <c r="AJ223" s="16">
        <f t="shared" si="346"/>
        <v>192.84999999999994</v>
      </c>
      <c r="AK223" s="16">
        <f t="shared" si="347"/>
        <v>192.84999999999994</v>
      </c>
      <c r="AL223" s="16">
        <f t="shared" si="348"/>
        <v>192.84999999999994</v>
      </c>
      <c r="AM223" s="16">
        <f t="shared" si="310"/>
        <v>192.84999999999994</v>
      </c>
      <c r="AN223" s="16">
        <f t="shared" si="311"/>
        <v>192.84999999999994</v>
      </c>
      <c r="AO223" s="16">
        <f t="shared" si="312"/>
        <v>192.84999999999994</v>
      </c>
      <c r="AP223" s="16">
        <f t="shared" si="313"/>
        <v>192.84999999999994</v>
      </c>
      <c r="AQ223" s="16">
        <f t="shared" si="314"/>
        <v>192.84999999999994</v>
      </c>
      <c r="AR223" s="16">
        <f t="shared" si="315"/>
        <v>192.84999999999994</v>
      </c>
      <c r="AS223" s="16">
        <f t="shared" si="316"/>
        <v>192.84999999999994</v>
      </c>
      <c r="AT223" s="16">
        <f t="shared" si="317"/>
        <v>192.84999999999994</v>
      </c>
      <c r="AU223" s="16">
        <f t="shared" si="318"/>
        <v>192.84999999999994</v>
      </c>
      <c r="AV223" s="16">
        <f t="shared" si="319"/>
        <v>192.84999999999994</v>
      </c>
      <c r="AW223" s="16">
        <f t="shared" si="320"/>
        <v>192.84999999999994</v>
      </c>
      <c r="AX223" s="16">
        <f t="shared" si="321"/>
        <v>192.84999999999994</v>
      </c>
      <c r="AY223" s="16">
        <f t="shared" si="322"/>
        <v>192.84999999999994</v>
      </c>
      <c r="AZ223" s="16">
        <f t="shared" si="323"/>
        <v>192.84999999999994</v>
      </c>
      <c r="BA223" s="16">
        <f t="shared" si="324"/>
        <v>192.84999999999994</v>
      </c>
      <c r="BB223" s="16">
        <f t="shared" si="325"/>
        <v>192.84999999999994</v>
      </c>
      <c r="BC223" s="16">
        <f t="shared" si="326"/>
        <v>192.84999999999994</v>
      </c>
      <c r="BD223" s="16">
        <f t="shared" si="327"/>
        <v>192.84999999999994</v>
      </c>
      <c r="BE223" s="16">
        <f t="shared" si="328"/>
        <v>192.84999999999994</v>
      </c>
      <c r="BF223" s="16">
        <f t="shared" si="329"/>
        <v>192.84999999999994</v>
      </c>
      <c r="BG223" s="16">
        <f t="shared" si="330"/>
        <v>192.84999999999994</v>
      </c>
      <c r="BH223" s="16">
        <f t="shared" si="331"/>
        <v>192.84999999999994</v>
      </c>
      <c r="BI223" s="16">
        <f t="shared" si="332"/>
        <v>192.84999999999994</v>
      </c>
      <c r="BJ223" s="16">
        <f t="shared" si="333"/>
        <v>192.84999999999994</v>
      </c>
      <c r="BK223" s="16">
        <f t="shared" si="334"/>
        <v>192.84999999999994</v>
      </c>
      <c r="BL223" s="16">
        <f t="shared" si="335"/>
        <v>192.84999999999994</v>
      </c>
      <c r="BM223" s="16">
        <f t="shared" si="336"/>
        <v>192.84999999999994</v>
      </c>
      <c r="BN223" s="16">
        <f t="shared" si="337"/>
        <v>192.84999999999994</v>
      </c>
      <c r="BO223" s="16">
        <f t="shared" si="338"/>
        <v>192.84999999999994</v>
      </c>
      <c r="BP223" s="16">
        <f t="shared" si="339"/>
        <v>192.84999999999994</v>
      </c>
      <c r="BQ223" s="16">
        <f t="shared" si="340"/>
        <v>192.84999999999994</v>
      </c>
      <c r="BR223" s="16">
        <f t="shared" si="341"/>
        <v>192.84999999999994</v>
      </c>
      <c r="BS223" s="16">
        <f t="shared" si="342"/>
        <v>192.84999999999994</v>
      </c>
    </row>
    <row r="224" spans="1:72" x14ac:dyDescent="0.35">
      <c r="A224" s="15" t="str">
        <f t="shared" ref="A224:B224" si="352">A125</f>
        <v>Standard Close</v>
      </c>
      <c r="B224" s="15" t="str">
        <f t="shared" si="352"/>
        <v>A2826501</v>
      </c>
      <c r="C224" s="15" t="str">
        <f t="shared" ref="C224:J224" si="353">C125</f>
        <v>Base Rates</v>
      </c>
      <c r="D224" s="15" t="str">
        <f t="shared" si="353"/>
        <v/>
      </c>
      <c r="E224" s="50">
        <f t="shared" si="353"/>
        <v>34331</v>
      </c>
      <c r="F224" s="15" t="str">
        <f t="shared" si="353"/>
        <v>CRR-15996</v>
      </c>
      <c r="G224" s="15" t="str">
        <f t="shared" si="353"/>
        <v>open</v>
      </c>
      <c r="H224" s="15" t="str">
        <f t="shared" si="353"/>
        <v>Electric Other Production Plant</v>
      </c>
      <c r="I224" s="15" t="str">
        <f t="shared" si="353"/>
        <v>Bayside Station</v>
      </c>
      <c r="J224" s="15" t="str">
        <f t="shared" si="353"/>
        <v>BAYSIDE POWER UNIT 1 CT (ABC)</v>
      </c>
      <c r="K224" s="16">
        <f>SUM($K125:K125)/13</f>
        <v>0</v>
      </c>
      <c r="L224" s="16">
        <f>SUM($K125:L125)/13</f>
        <v>0</v>
      </c>
      <c r="M224" s="16">
        <f>SUM($K125:M125)/13</f>
        <v>0</v>
      </c>
      <c r="N224" s="16">
        <f>SUM($K125:N125)/13</f>
        <v>0</v>
      </c>
      <c r="O224" s="16">
        <f>SUM($K125:O125)/13</f>
        <v>0</v>
      </c>
      <c r="P224" s="16">
        <f>SUM($K125:P125)/13</f>
        <v>2721.7946153846156</v>
      </c>
      <c r="Q224" s="16">
        <f>SUM($K125:Q125)/13</f>
        <v>5443.5892307692311</v>
      </c>
      <c r="R224" s="16">
        <f>SUM($K125:R125)/13</f>
        <v>8165.3838461538462</v>
      </c>
      <c r="S224" s="16">
        <f>SUM($K125:S125)/13</f>
        <v>10887.178461538462</v>
      </c>
      <c r="T224" s="16">
        <f>SUM($K125:T125)/13</f>
        <v>13608.973076923079</v>
      </c>
      <c r="U224" s="16">
        <f>SUM($K125:U125)/13</f>
        <v>16330.767692307696</v>
      </c>
      <c r="V224" s="16">
        <f>SUM($K125:V125)/13</f>
        <v>19052.562307692311</v>
      </c>
      <c r="W224" s="16">
        <f t="shared" ref="W224:AI224" si="354">SUM(K125:W125)/13</f>
        <v>21774.356923076928</v>
      </c>
      <c r="X224" s="16">
        <f t="shared" si="354"/>
        <v>24496.151538461545</v>
      </c>
      <c r="Y224" s="16">
        <f t="shared" si="354"/>
        <v>27217.946153846162</v>
      </c>
      <c r="Z224" s="16">
        <f t="shared" si="354"/>
        <v>29939.740769230779</v>
      </c>
      <c r="AA224" s="16">
        <f t="shared" si="354"/>
        <v>32661.535384615396</v>
      </c>
      <c r="AB224" s="16">
        <f t="shared" si="354"/>
        <v>35383.330000000009</v>
      </c>
      <c r="AC224" s="16">
        <f t="shared" si="354"/>
        <v>35383.330000000009</v>
      </c>
      <c r="AD224" s="16">
        <f t="shared" si="354"/>
        <v>35383.330000000009</v>
      </c>
      <c r="AE224" s="16">
        <f t="shared" si="354"/>
        <v>35383.330000000009</v>
      </c>
      <c r="AF224" s="16">
        <f t="shared" si="354"/>
        <v>35383.330000000009</v>
      </c>
      <c r="AG224" s="16">
        <f t="shared" si="354"/>
        <v>35383.330000000009</v>
      </c>
      <c r="AH224" s="16">
        <f t="shared" si="354"/>
        <v>35383.330000000009</v>
      </c>
      <c r="AI224" s="16">
        <f t="shared" si="354"/>
        <v>35383.330000000009</v>
      </c>
      <c r="AJ224" s="16">
        <f t="shared" si="346"/>
        <v>35383.330000000009</v>
      </c>
      <c r="AK224" s="16">
        <f t="shared" si="347"/>
        <v>35383.330000000009</v>
      </c>
      <c r="AL224" s="16">
        <f t="shared" si="348"/>
        <v>35383.330000000009</v>
      </c>
      <c r="AM224" s="16">
        <f t="shared" si="310"/>
        <v>35383.330000000009</v>
      </c>
      <c r="AN224" s="16">
        <f t="shared" si="311"/>
        <v>35383.330000000009</v>
      </c>
      <c r="AO224" s="16">
        <f t="shared" si="312"/>
        <v>35383.330000000009</v>
      </c>
      <c r="AP224" s="16">
        <f t="shared" si="313"/>
        <v>35383.330000000009</v>
      </c>
      <c r="AQ224" s="16">
        <f t="shared" si="314"/>
        <v>35383.330000000009</v>
      </c>
      <c r="AR224" s="16">
        <f t="shared" si="315"/>
        <v>35383.330000000009</v>
      </c>
      <c r="AS224" s="16">
        <f t="shared" si="316"/>
        <v>35383.330000000009</v>
      </c>
      <c r="AT224" s="16">
        <f t="shared" si="317"/>
        <v>35383.330000000009</v>
      </c>
      <c r="AU224" s="16">
        <f t="shared" si="318"/>
        <v>35383.330000000009</v>
      </c>
      <c r="AV224" s="16">
        <f t="shared" si="319"/>
        <v>35383.330000000009</v>
      </c>
      <c r="AW224" s="16">
        <f t="shared" si="320"/>
        <v>35383.330000000009</v>
      </c>
      <c r="AX224" s="16">
        <f t="shared" si="321"/>
        <v>35383.330000000009</v>
      </c>
      <c r="AY224" s="16">
        <f t="shared" si="322"/>
        <v>35383.330000000009</v>
      </c>
      <c r="AZ224" s="16">
        <f t="shared" si="323"/>
        <v>35383.330000000009</v>
      </c>
      <c r="BA224" s="16">
        <f t="shared" si="324"/>
        <v>35383.330000000009</v>
      </c>
      <c r="BB224" s="16">
        <f t="shared" si="325"/>
        <v>35383.330000000009</v>
      </c>
      <c r="BC224" s="16">
        <f t="shared" si="326"/>
        <v>35383.330000000009</v>
      </c>
      <c r="BD224" s="16">
        <f t="shared" si="327"/>
        <v>35383.330000000009</v>
      </c>
      <c r="BE224" s="16">
        <f t="shared" si="328"/>
        <v>35383.330000000009</v>
      </c>
      <c r="BF224" s="16">
        <f t="shared" si="329"/>
        <v>35383.330000000009</v>
      </c>
      <c r="BG224" s="16">
        <f t="shared" si="330"/>
        <v>35383.330000000009</v>
      </c>
      <c r="BH224" s="16">
        <f t="shared" si="331"/>
        <v>35383.330000000009</v>
      </c>
      <c r="BI224" s="16">
        <f t="shared" si="332"/>
        <v>35383.330000000009</v>
      </c>
      <c r="BJ224" s="16">
        <f t="shared" si="333"/>
        <v>35383.330000000009</v>
      </c>
      <c r="BK224" s="16">
        <f t="shared" si="334"/>
        <v>35383.330000000009</v>
      </c>
      <c r="BL224" s="16">
        <f t="shared" si="335"/>
        <v>35383.330000000009</v>
      </c>
      <c r="BM224" s="16">
        <f t="shared" si="336"/>
        <v>35383.330000000009</v>
      </c>
      <c r="BN224" s="16">
        <f t="shared" si="337"/>
        <v>35383.330000000009</v>
      </c>
      <c r="BO224" s="16">
        <f t="shared" si="338"/>
        <v>35383.330000000009</v>
      </c>
      <c r="BP224" s="16">
        <f t="shared" si="339"/>
        <v>35383.330000000009</v>
      </c>
      <c r="BQ224" s="16">
        <f t="shared" si="340"/>
        <v>35383.330000000009</v>
      </c>
      <c r="BR224" s="16">
        <f t="shared" si="341"/>
        <v>35383.330000000009</v>
      </c>
      <c r="BS224" s="16">
        <f t="shared" si="342"/>
        <v>35383.330000000009</v>
      </c>
    </row>
    <row r="225" spans="1:71" x14ac:dyDescent="0.35">
      <c r="A225" s="15" t="str">
        <f t="shared" ref="A225:B225" si="355">A126</f>
        <v>Standard Close</v>
      </c>
      <c r="B225" s="15" t="str">
        <f t="shared" si="355"/>
        <v>A2826503</v>
      </c>
      <c r="C225" s="15" t="str">
        <f t="shared" ref="C225:J225" si="356">C126</f>
        <v>Base Rates</v>
      </c>
      <c r="D225" s="15" t="str">
        <f t="shared" si="356"/>
        <v/>
      </c>
      <c r="E225" s="50">
        <f t="shared" si="356"/>
        <v>34331</v>
      </c>
      <c r="F225" s="15" t="str">
        <f t="shared" si="356"/>
        <v>CRR-15996</v>
      </c>
      <c r="G225" s="15" t="str">
        <f t="shared" si="356"/>
        <v>open</v>
      </c>
      <c r="H225" s="15" t="str">
        <f t="shared" si="356"/>
        <v>Electric Other Production Plant</v>
      </c>
      <c r="I225" s="15" t="str">
        <f t="shared" si="356"/>
        <v>Bayside Station</v>
      </c>
      <c r="J225" s="15" t="str">
        <f t="shared" si="356"/>
        <v>BAYSIDE POWER UNIT 1 CT (ABC)</v>
      </c>
      <c r="K225" s="16">
        <f>SUM($K126:K126)/13</f>
        <v>0</v>
      </c>
      <c r="L225" s="16">
        <f>SUM($K126:L126)/13</f>
        <v>0</v>
      </c>
      <c r="M225" s="16">
        <f>SUM($K126:M126)/13</f>
        <v>0</v>
      </c>
      <c r="N225" s="16">
        <f>SUM($K126:N126)/13</f>
        <v>0</v>
      </c>
      <c r="O225" s="16">
        <f>SUM($K126:O126)/13</f>
        <v>0</v>
      </c>
      <c r="P225" s="16">
        <f>SUM($K126:P126)/13</f>
        <v>2654.8607692307696</v>
      </c>
      <c r="Q225" s="16">
        <f>SUM($K126:Q126)/13</f>
        <v>5309.7215384615392</v>
      </c>
      <c r="R225" s="16">
        <f>SUM($K126:R126)/13</f>
        <v>7964.5823076923079</v>
      </c>
      <c r="S225" s="16">
        <f>SUM($K126:S126)/13</f>
        <v>10619.443076923078</v>
      </c>
      <c r="T225" s="16">
        <f>SUM($K126:T126)/13</f>
        <v>13274.303846153847</v>
      </c>
      <c r="U225" s="16">
        <f>SUM($K126:U126)/13</f>
        <v>15929.164615384616</v>
      </c>
      <c r="V225" s="16">
        <f>SUM($K126:V126)/13</f>
        <v>18584.025384615386</v>
      </c>
      <c r="W225" s="16">
        <f t="shared" ref="W225:AI225" si="357">SUM(K126:W126)/13</f>
        <v>21238.886153846157</v>
      </c>
      <c r="X225" s="16">
        <f t="shared" si="357"/>
        <v>23893.746923076924</v>
      </c>
      <c r="Y225" s="16">
        <f t="shared" si="357"/>
        <v>26548.607692307694</v>
      </c>
      <c r="Z225" s="16">
        <f t="shared" si="357"/>
        <v>29203.468461538465</v>
      </c>
      <c r="AA225" s="16">
        <f t="shared" si="357"/>
        <v>31858.329230769232</v>
      </c>
      <c r="AB225" s="16">
        <f t="shared" si="357"/>
        <v>34513.19</v>
      </c>
      <c r="AC225" s="16">
        <f t="shared" si="357"/>
        <v>34513.19</v>
      </c>
      <c r="AD225" s="16">
        <f t="shared" si="357"/>
        <v>34513.19</v>
      </c>
      <c r="AE225" s="16">
        <f t="shared" si="357"/>
        <v>34513.19</v>
      </c>
      <c r="AF225" s="16">
        <f t="shared" si="357"/>
        <v>34513.19</v>
      </c>
      <c r="AG225" s="16">
        <f t="shared" si="357"/>
        <v>34513.19</v>
      </c>
      <c r="AH225" s="16">
        <f t="shared" si="357"/>
        <v>34513.19</v>
      </c>
      <c r="AI225" s="16">
        <f t="shared" si="357"/>
        <v>34513.19</v>
      </c>
      <c r="AJ225" s="16">
        <f t="shared" si="346"/>
        <v>34513.19</v>
      </c>
      <c r="AK225" s="16">
        <f t="shared" si="347"/>
        <v>34513.19</v>
      </c>
      <c r="AL225" s="16">
        <f t="shared" si="348"/>
        <v>34513.19</v>
      </c>
      <c r="AM225" s="16">
        <f t="shared" si="310"/>
        <v>34513.19</v>
      </c>
      <c r="AN225" s="16">
        <f t="shared" si="311"/>
        <v>34513.19</v>
      </c>
      <c r="AO225" s="16">
        <f t="shared" si="312"/>
        <v>34513.19</v>
      </c>
      <c r="AP225" s="16">
        <f t="shared" si="313"/>
        <v>34513.19</v>
      </c>
      <c r="AQ225" s="16">
        <f t="shared" si="314"/>
        <v>34513.19</v>
      </c>
      <c r="AR225" s="16">
        <f t="shared" si="315"/>
        <v>34513.19</v>
      </c>
      <c r="AS225" s="16">
        <f t="shared" si="316"/>
        <v>34513.19</v>
      </c>
      <c r="AT225" s="16">
        <f t="shared" si="317"/>
        <v>34513.19</v>
      </c>
      <c r="AU225" s="16">
        <f t="shared" si="318"/>
        <v>34513.19</v>
      </c>
      <c r="AV225" s="16">
        <f t="shared" si="319"/>
        <v>34513.19</v>
      </c>
      <c r="AW225" s="16">
        <f t="shared" si="320"/>
        <v>34513.19</v>
      </c>
      <c r="AX225" s="16">
        <f t="shared" si="321"/>
        <v>34513.19</v>
      </c>
      <c r="AY225" s="16">
        <f t="shared" si="322"/>
        <v>34513.19</v>
      </c>
      <c r="AZ225" s="16">
        <f t="shared" si="323"/>
        <v>34513.19</v>
      </c>
      <c r="BA225" s="16">
        <f t="shared" si="324"/>
        <v>34513.19</v>
      </c>
      <c r="BB225" s="16">
        <f t="shared" si="325"/>
        <v>34513.19</v>
      </c>
      <c r="BC225" s="16">
        <f t="shared" si="326"/>
        <v>34513.19</v>
      </c>
      <c r="BD225" s="16">
        <f t="shared" si="327"/>
        <v>34513.19</v>
      </c>
      <c r="BE225" s="16">
        <f t="shared" si="328"/>
        <v>34513.19</v>
      </c>
      <c r="BF225" s="16">
        <f t="shared" si="329"/>
        <v>34513.19</v>
      </c>
      <c r="BG225" s="16">
        <f t="shared" si="330"/>
        <v>34513.19</v>
      </c>
      <c r="BH225" s="16">
        <f t="shared" si="331"/>
        <v>34513.19</v>
      </c>
      <c r="BI225" s="16">
        <f t="shared" si="332"/>
        <v>34513.19</v>
      </c>
      <c r="BJ225" s="16">
        <f t="shared" si="333"/>
        <v>34513.19</v>
      </c>
      <c r="BK225" s="16">
        <f t="shared" si="334"/>
        <v>34513.19</v>
      </c>
      <c r="BL225" s="16">
        <f t="shared" si="335"/>
        <v>34513.19</v>
      </c>
      <c r="BM225" s="16">
        <f t="shared" si="336"/>
        <v>34513.19</v>
      </c>
      <c r="BN225" s="16">
        <f t="shared" si="337"/>
        <v>34513.19</v>
      </c>
      <c r="BO225" s="16">
        <f t="shared" si="338"/>
        <v>34513.19</v>
      </c>
      <c r="BP225" s="16">
        <f t="shared" si="339"/>
        <v>34513.19</v>
      </c>
      <c r="BQ225" s="16">
        <f t="shared" si="340"/>
        <v>34513.19</v>
      </c>
      <c r="BR225" s="16">
        <f t="shared" si="341"/>
        <v>34513.19</v>
      </c>
      <c r="BS225" s="16">
        <f t="shared" si="342"/>
        <v>34513.19</v>
      </c>
    </row>
    <row r="226" spans="1:71" x14ac:dyDescent="0.35">
      <c r="A226" s="15" t="str">
        <f t="shared" ref="A226:B226" si="358">A127</f>
        <v>Standard Close</v>
      </c>
      <c r="B226" s="15" t="str">
        <f t="shared" si="358"/>
        <v>A2826506</v>
      </c>
      <c r="C226" s="15" t="str">
        <f t="shared" ref="C226:J226" si="359">C127</f>
        <v>Base Rates</v>
      </c>
      <c r="D226" s="15" t="str">
        <f t="shared" si="359"/>
        <v/>
      </c>
      <c r="E226" s="50">
        <f t="shared" si="359"/>
        <v>34331</v>
      </c>
      <c r="F226" s="15" t="str">
        <f t="shared" si="359"/>
        <v>CRR-15996</v>
      </c>
      <c r="G226" s="15" t="str">
        <f t="shared" si="359"/>
        <v>open</v>
      </c>
      <c r="H226" s="15" t="str">
        <f t="shared" si="359"/>
        <v>Electric Other Production Plant</v>
      </c>
      <c r="I226" s="15" t="str">
        <f t="shared" si="359"/>
        <v>Bayside Station</v>
      </c>
      <c r="J226" s="15" t="str">
        <f t="shared" si="359"/>
        <v>BAYSIDE POWER UNIT 1 CT (ABC)</v>
      </c>
      <c r="K226" s="16">
        <f>SUM($K127:K127)/13</f>
        <v>0</v>
      </c>
      <c r="L226" s="16">
        <f>SUM($K127:L127)/13</f>
        <v>0</v>
      </c>
      <c r="M226" s="16">
        <f>SUM($K127:M127)/13</f>
        <v>0</v>
      </c>
      <c r="N226" s="16">
        <f>SUM($K127:N127)/13</f>
        <v>0</v>
      </c>
      <c r="O226" s="16">
        <f>SUM($K127:O127)/13</f>
        <v>0</v>
      </c>
      <c r="P226" s="16">
        <f>SUM($K127:P127)/13</f>
        <v>1928.9661538461537</v>
      </c>
      <c r="Q226" s="16">
        <f>SUM($K127:Q127)/13</f>
        <v>3857.9323076923074</v>
      </c>
      <c r="R226" s="16">
        <f>SUM($K127:R127)/13</f>
        <v>5786.8984615384607</v>
      </c>
      <c r="S226" s="16">
        <f>SUM($K127:S127)/13</f>
        <v>7715.8646153846148</v>
      </c>
      <c r="T226" s="16">
        <f>SUM($K127:T127)/13</f>
        <v>9644.8307692307681</v>
      </c>
      <c r="U226" s="16">
        <f>SUM($K127:U127)/13</f>
        <v>11573.796923076921</v>
      </c>
      <c r="V226" s="16">
        <f>SUM($K127:V127)/13</f>
        <v>13502.763076923076</v>
      </c>
      <c r="W226" s="16">
        <f t="shared" ref="W226:AI226" si="360">SUM(K127:W127)/13</f>
        <v>15431.72923076923</v>
      </c>
      <c r="X226" s="16">
        <f t="shared" si="360"/>
        <v>17360.695384615385</v>
      </c>
      <c r="Y226" s="16">
        <f t="shared" si="360"/>
        <v>19289.661538461536</v>
      </c>
      <c r="Z226" s="16">
        <f t="shared" si="360"/>
        <v>21218.627692307691</v>
      </c>
      <c r="AA226" s="16">
        <f t="shared" si="360"/>
        <v>23147.593846153843</v>
      </c>
      <c r="AB226" s="16">
        <f t="shared" si="360"/>
        <v>25076.559999999998</v>
      </c>
      <c r="AC226" s="16">
        <f t="shared" si="360"/>
        <v>25076.559999999998</v>
      </c>
      <c r="AD226" s="16">
        <f t="shared" si="360"/>
        <v>25076.559999999998</v>
      </c>
      <c r="AE226" s="16">
        <f t="shared" si="360"/>
        <v>25076.559999999998</v>
      </c>
      <c r="AF226" s="16">
        <f t="shared" si="360"/>
        <v>25076.559999999998</v>
      </c>
      <c r="AG226" s="16">
        <f t="shared" si="360"/>
        <v>25076.559999999998</v>
      </c>
      <c r="AH226" s="16">
        <f t="shared" si="360"/>
        <v>25076.559999999998</v>
      </c>
      <c r="AI226" s="16">
        <f t="shared" si="360"/>
        <v>25076.559999999998</v>
      </c>
      <c r="AJ226" s="16">
        <f t="shared" si="346"/>
        <v>25076.559999999998</v>
      </c>
      <c r="AK226" s="16">
        <f t="shared" si="347"/>
        <v>25076.559999999998</v>
      </c>
      <c r="AL226" s="16">
        <f t="shared" si="348"/>
        <v>25076.559999999998</v>
      </c>
      <c r="AM226" s="16">
        <f t="shared" si="310"/>
        <v>25076.559999999998</v>
      </c>
      <c r="AN226" s="16">
        <f t="shared" si="311"/>
        <v>25076.559999999998</v>
      </c>
      <c r="AO226" s="16">
        <f t="shared" si="312"/>
        <v>25076.559999999998</v>
      </c>
      <c r="AP226" s="16">
        <f t="shared" si="313"/>
        <v>25076.559999999998</v>
      </c>
      <c r="AQ226" s="16">
        <f t="shared" si="314"/>
        <v>25076.559999999998</v>
      </c>
      <c r="AR226" s="16">
        <f t="shared" si="315"/>
        <v>25076.559999999998</v>
      </c>
      <c r="AS226" s="16">
        <f t="shared" si="316"/>
        <v>25076.559999999998</v>
      </c>
      <c r="AT226" s="16">
        <f t="shared" si="317"/>
        <v>25076.559999999998</v>
      </c>
      <c r="AU226" s="16">
        <f t="shared" si="318"/>
        <v>25076.559999999998</v>
      </c>
      <c r="AV226" s="16">
        <f t="shared" si="319"/>
        <v>25076.559999999998</v>
      </c>
      <c r="AW226" s="16">
        <f t="shared" si="320"/>
        <v>25076.559999999998</v>
      </c>
      <c r="AX226" s="16">
        <f t="shared" si="321"/>
        <v>25076.559999999998</v>
      </c>
      <c r="AY226" s="16">
        <f t="shared" si="322"/>
        <v>25076.559999999998</v>
      </c>
      <c r="AZ226" s="16">
        <f t="shared" si="323"/>
        <v>25076.559999999998</v>
      </c>
      <c r="BA226" s="16">
        <f t="shared" si="324"/>
        <v>25076.559999999998</v>
      </c>
      <c r="BB226" s="16">
        <f t="shared" si="325"/>
        <v>25076.559999999998</v>
      </c>
      <c r="BC226" s="16">
        <f t="shared" si="326"/>
        <v>25076.559999999998</v>
      </c>
      <c r="BD226" s="16">
        <f t="shared" si="327"/>
        <v>25076.559999999998</v>
      </c>
      <c r="BE226" s="16">
        <f t="shared" si="328"/>
        <v>25076.559999999998</v>
      </c>
      <c r="BF226" s="16">
        <f t="shared" si="329"/>
        <v>25076.559999999998</v>
      </c>
      <c r="BG226" s="16">
        <f t="shared" si="330"/>
        <v>25076.559999999998</v>
      </c>
      <c r="BH226" s="16">
        <f t="shared" si="331"/>
        <v>25076.559999999998</v>
      </c>
      <c r="BI226" s="16">
        <f t="shared" si="332"/>
        <v>25076.559999999998</v>
      </c>
      <c r="BJ226" s="16">
        <f t="shared" si="333"/>
        <v>25076.559999999998</v>
      </c>
      <c r="BK226" s="16">
        <f t="shared" si="334"/>
        <v>25076.559999999998</v>
      </c>
      <c r="BL226" s="16">
        <f t="shared" si="335"/>
        <v>25076.559999999998</v>
      </c>
      <c r="BM226" s="16">
        <f t="shared" si="336"/>
        <v>25076.559999999998</v>
      </c>
      <c r="BN226" s="16">
        <f t="shared" si="337"/>
        <v>25076.559999999998</v>
      </c>
      <c r="BO226" s="16">
        <f t="shared" si="338"/>
        <v>25076.559999999998</v>
      </c>
      <c r="BP226" s="16">
        <f t="shared" si="339"/>
        <v>25076.559999999998</v>
      </c>
      <c r="BQ226" s="16">
        <f t="shared" si="340"/>
        <v>25076.559999999998</v>
      </c>
      <c r="BR226" s="16">
        <f t="shared" si="341"/>
        <v>25076.559999999998</v>
      </c>
      <c r="BS226" s="16">
        <f t="shared" si="342"/>
        <v>25076.559999999998</v>
      </c>
    </row>
    <row r="227" spans="1:71" x14ac:dyDescent="0.35">
      <c r="A227" s="15" t="str">
        <f t="shared" ref="A227:B227" si="361">A128</f>
        <v>Standard Close</v>
      </c>
      <c r="B227" s="15" t="str">
        <f t="shared" si="361"/>
        <v>A2838483</v>
      </c>
      <c r="C227" s="15" t="str">
        <f t="shared" ref="C227:J227" si="362">C128</f>
        <v>Base Rates</v>
      </c>
      <c r="D227" s="15" t="str">
        <f t="shared" si="362"/>
        <v/>
      </c>
      <c r="E227" s="50">
        <f t="shared" si="362"/>
        <v>34332</v>
      </c>
      <c r="F227" s="15" t="str">
        <f t="shared" si="362"/>
        <v>CRR-15996</v>
      </c>
      <c r="G227" s="15" t="str">
        <f t="shared" si="362"/>
        <v>open</v>
      </c>
      <c r="H227" s="15" t="str">
        <f t="shared" si="362"/>
        <v>Electric Other Production Plant</v>
      </c>
      <c r="I227" s="15" t="str">
        <f t="shared" si="362"/>
        <v>Bayside Station</v>
      </c>
      <c r="J227" s="15" t="str">
        <f t="shared" si="362"/>
        <v>BAYSIDE POWER UNIT 2 CT (ABCD)</v>
      </c>
      <c r="K227" s="16">
        <f>SUM($K128:K128)/13</f>
        <v>0</v>
      </c>
      <c r="L227" s="16">
        <f>SUM($K128:L128)/13</f>
        <v>0</v>
      </c>
      <c r="M227" s="16">
        <f>SUM($K128:M128)/13</f>
        <v>0</v>
      </c>
      <c r="N227" s="16">
        <f>SUM($K128:N128)/13</f>
        <v>0</v>
      </c>
      <c r="O227" s="16">
        <f>SUM($K128:O128)/13</f>
        <v>0</v>
      </c>
      <c r="P227" s="16">
        <f>SUM($K128:P128)/13</f>
        <v>0</v>
      </c>
      <c r="Q227" s="16">
        <f>SUM($K128:Q128)/13</f>
        <v>622.02230769230766</v>
      </c>
      <c r="R227" s="16">
        <f>SUM($K128:R128)/13</f>
        <v>1244.0446153846153</v>
      </c>
      <c r="S227" s="16">
        <f>SUM($K128:S128)/13</f>
        <v>1866.0669230769226</v>
      </c>
      <c r="T227" s="16">
        <f>SUM($K128:T128)/13</f>
        <v>2488.0892307692307</v>
      </c>
      <c r="U227" s="16">
        <f>SUM($K128:U128)/13</f>
        <v>3110.1115384615382</v>
      </c>
      <c r="V227" s="16">
        <f>SUM($K128:V128)/13</f>
        <v>3732.1338461538462</v>
      </c>
      <c r="W227" s="16">
        <f t="shared" ref="W227:AI227" si="363">SUM(K128:W128)/13</f>
        <v>4354.1561538461538</v>
      </c>
      <c r="X227" s="16">
        <f t="shared" si="363"/>
        <v>4976.1784615384613</v>
      </c>
      <c r="Y227" s="16">
        <f t="shared" si="363"/>
        <v>5598.2007692307689</v>
      </c>
      <c r="Z227" s="16">
        <f t="shared" si="363"/>
        <v>6220.2230769230764</v>
      </c>
      <c r="AA227" s="16">
        <f t="shared" si="363"/>
        <v>6842.245384615384</v>
      </c>
      <c r="AB227" s="16">
        <f t="shared" si="363"/>
        <v>7464.2676923076906</v>
      </c>
      <c r="AC227" s="16">
        <f t="shared" si="363"/>
        <v>8086.2899999999981</v>
      </c>
      <c r="AD227" s="16">
        <f t="shared" si="363"/>
        <v>8086.2899999999981</v>
      </c>
      <c r="AE227" s="16">
        <f t="shared" si="363"/>
        <v>8086.2899999999981</v>
      </c>
      <c r="AF227" s="16">
        <f t="shared" si="363"/>
        <v>8086.2899999999981</v>
      </c>
      <c r="AG227" s="16">
        <f t="shared" si="363"/>
        <v>8086.2899999999981</v>
      </c>
      <c r="AH227" s="16">
        <f t="shared" si="363"/>
        <v>8086.2899999999981</v>
      </c>
      <c r="AI227" s="16">
        <f t="shared" si="363"/>
        <v>8086.2899999999981</v>
      </c>
      <c r="AJ227" s="16">
        <f t="shared" si="346"/>
        <v>8086.2899999999981</v>
      </c>
      <c r="AK227" s="16">
        <f t="shared" si="347"/>
        <v>8086.2899999999981</v>
      </c>
      <c r="AL227" s="16">
        <f t="shared" si="348"/>
        <v>8086.2899999999981</v>
      </c>
      <c r="AM227" s="16">
        <f t="shared" si="310"/>
        <v>8086.2899999999981</v>
      </c>
      <c r="AN227" s="16">
        <f t="shared" si="311"/>
        <v>8086.2899999999981</v>
      </c>
      <c r="AO227" s="16">
        <f t="shared" si="312"/>
        <v>8086.2899999999981</v>
      </c>
      <c r="AP227" s="16">
        <f t="shared" si="313"/>
        <v>8086.2899999999981</v>
      </c>
      <c r="AQ227" s="16">
        <f t="shared" si="314"/>
        <v>8086.2899999999981</v>
      </c>
      <c r="AR227" s="16">
        <f t="shared" si="315"/>
        <v>8086.2899999999981</v>
      </c>
      <c r="AS227" s="16">
        <f t="shared" si="316"/>
        <v>8086.2899999999981</v>
      </c>
      <c r="AT227" s="16">
        <f t="shared" si="317"/>
        <v>8086.2899999999981</v>
      </c>
      <c r="AU227" s="16">
        <f t="shared" si="318"/>
        <v>8086.2899999999981</v>
      </c>
      <c r="AV227" s="16">
        <f t="shared" si="319"/>
        <v>8086.2899999999981</v>
      </c>
      <c r="AW227" s="16">
        <f t="shared" si="320"/>
        <v>8086.2899999999981</v>
      </c>
      <c r="AX227" s="16">
        <f t="shared" si="321"/>
        <v>8086.2899999999981</v>
      </c>
      <c r="AY227" s="16">
        <f t="shared" si="322"/>
        <v>8086.2899999999981</v>
      </c>
      <c r="AZ227" s="16">
        <f t="shared" si="323"/>
        <v>8086.2899999999981</v>
      </c>
      <c r="BA227" s="16">
        <f t="shared" si="324"/>
        <v>8086.2899999999981</v>
      </c>
      <c r="BB227" s="16">
        <f t="shared" si="325"/>
        <v>8086.2899999999981</v>
      </c>
      <c r="BC227" s="16">
        <f t="shared" si="326"/>
        <v>8086.2899999999981</v>
      </c>
      <c r="BD227" s="16">
        <f t="shared" si="327"/>
        <v>8086.2899999999981</v>
      </c>
      <c r="BE227" s="16">
        <f t="shared" si="328"/>
        <v>8086.2899999999981</v>
      </c>
      <c r="BF227" s="16">
        <f t="shared" si="329"/>
        <v>8086.2899999999981</v>
      </c>
      <c r="BG227" s="16">
        <f t="shared" si="330"/>
        <v>8086.2899999999981</v>
      </c>
      <c r="BH227" s="16">
        <f t="shared" si="331"/>
        <v>8086.2899999999981</v>
      </c>
      <c r="BI227" s="16">
        <f t="shared" si="332"/>
        <v>8086.2899999999981</v>
      </c>
      <c r="BJ227" s="16">
        <f t="shared" si="333"/>
        <v>8086.2899999999981</v>
      </c>
      <c r="BK227" s="16">
        <f t="shared" si="334"/>
        <v>8086.2899999999981</v>
      </c>
      <c r="BL227" s="16">
        <f t="shared" si="335"/>
        <v>8086.2899999999981</v>
      </c>
      <c r="BM227" s="16">
        <f t="shared" si="336"/>
        <v>8086.2899999999981</v>
      </c>
      <c r="BN227" s="16">
        <f t="shared" si="337"/>
        <v>8086.2899999999981</v>
      </c>
      <c r="BO227" s="16">
        <f t="shared" si="338"/>
        <v>8086.2899999999981</v>
      </c>
      <c r="BP227" s="16">
        <f t="shared" si="339"/>
        <v>8086.2899999999981</v>
      </c>
      <c r="BQ227" s="16">
        <f t="shared" si="340"/>
        <v>8086.2899999999981</v>
      </c>
      <c r="BR227" s="16">
        <f t="shared" si="341"/>
        <v>8086.2899999999981</v>
      </c>
      <c r="BS227" s="16">
        <f t="shared" si="342"/>
        <v>8086.2899999999981</v>
      </c>
    </row>
    <row r="228" spans="1:71" x14ac:dyDescent="0.35">
      <c r="A228" s="15" t="str">
        <f t="shared" ref="A228:B228" si="364">A129</f>
        <v>Standard Close</v>
      </c>
      <c r="B228" s="15" t="str">
        <f t="shared" si="364"/>
        <v>A2838485</v>
      </c>
      <c r="C228" s="15" t="str">
        <f t="shared" ref="C228:J228" si="365">C129</f>
        <v>Base Rates</v>
      </c>
      <c r="D228" s="15" t="str">
        <f t="shared" si="365"/>
        <v/>
      </c>
      <c r="E228" s="50">
        <f t="shared" si="365"/>
        <v>34332</v>
      </c>
      <c r="F228" s="15" t="str">
        <f t="shared" si="365"/>
        <v>CRR-15996</v>
      </c>
      <c r="G228" s="15" t="str">
        <f t="shared" si="365"/>
        <v>open</v>
      </c>
      <c r="H228" s="15" t="str">
        <f t="shared" si="365"/>
        <v>Electric Other Production Plant</v>
      </c>
      <c r="I228" s="15" t="str">
        <f t="shared" si="365"/>
        <v>Bayside Station</v>
      </c>
      <c r="J228" s="15" t="str">
        <f t="shared" si="365"/>
        <v>BAYSIDE POWER UNIT 2 CT (ABCD)</v>
      </c>
      <c r="K228" s="16">
        <f>SUM($K129:K129)/13</f>
        <v>0</v>
      </c>
      <c r="L228" s="16">
        <f>SUM($K129:L129)/13</f>
        <v>0</v>
      </c>
      <c r="M228" s="16">
        <f>SUM($K129:M129)/13</f>
        <v>0</v>
      </c>
      <c r="N228" s="16">
        <f>SUM($K129:N129)/13</f>
        <v>0</v>
      </c>
      <c r="O228" s="16">
        <f>SUM($K129:O129)/13</f>
        <v>0</v>
      </c>
      <c r="P228" s="16">
        <f>SUM($K129:P129)/13</f>
        <v>0</v>
      </c>
      <c r="Q228" s="16">
        <f>SUM($K129:Q129)/13</f>
        <v>655.02615384615387</v>
      </c>
      <c r="R228" s="16">
        <f>SUM($K129:R129)/13</f>
        <v>1310.0523076923077</v>
      </c>
      <c r="S228" s="16">
        <f>SUM($K129:S129)/13</f>
        <v>1965.0784615384616</v>
      </c>
      <c r="T228" s="16">
        <f>SUM($K129:T129)/13</f>
        <v>2620.1046153846155</v>
      </c>
      <c r="U228" s="16">
        <f>SUM($K129:U129)/13</f>
        <v>3275.1307692307691</v>
      </c>
      <c r="V228" s="16">
        <f>SUM($K129:V129)/13</f>
        <v>3930.1569230769228</v>
      </c>
      <c r="W228" s="16">
        <f t="shared" ref="W228:AI228" si="366">SUM(K129:W129)/13</f>
        <v>4585.1830769230764</v>
      </c>
      <c r="X228" s="16">
        <f t="shared" si="366"/>
        <v>5240.2092307692301</v>
      </c>
      <c r="Y228" s="16">
        <f t="shared" si="366"/>
        <v>5895.2353846153837</v>
      </c>
      <c r="Z228" s="16">
        <f t="shared" si="366"/>
        <v>6550.2615384615365</v>
      </c>
      <c r="AA228" s="16">
        <f t="shared" si="366"/>
        <v>7205.2876923076901</v>
      </c>
      <c r="AB228" s="16">
        <f t="shared" si="366"/>
        <v>7860.3138461538438</v>
      </c>
      <c r="AC228" s="16">
        <f t="shared" si="366"/>
        <v>8515.3399999999983</v>
      </c>
      <c r="AD228" s="16">
        <f t="shared" si="366"/>
        <v>8515.3399999999983</v>
      </c>
      <c r="AE228" s="16">
        <f t="shared" si="366"/>
        <v>8515.3399999999983</v>
      </c>
      <c r="AF228" s="16">
        <f t="shared" si="366"/>
        <v>8515.3399999999983</v>
      </c>
      <c r="AG228" s="16">
        <f t="shared" si="366"/>
        <v>8515.3399999999983</v>
      </c>
      <c r="AH228" s="16">
        <f t="shared" si="366"/>
        <v>8515.3399999999983</v>
      </c>
      <c r="AI228" s="16">
        <f t="shared" si="366"/>
        <v>8515.3399999999983</v>
      </c>
      <c r="AJ228" s="16">
        <f t="shared" si="346"/>
        <v>8515.3399999999983</v>
      </c>
      <c r="AK228" s="16">
        <f t="shared" si="347"/>
        <v>8515.3399999999983</v>
      </c>
      <c r="AL228" s="16">
        <f t="shared" si="348"/>
        <v>8515.3399999999983</v>
      </c>
      <c r="AM228" s="16">
        <f t="shared" si="310"/>
        <v>8515.3399999999983</v>
      </c>
      <c r="AN228" s="16">
        <f t="shared" si="311"/>
        <v>8515.3399999999983</v>
      </c>
      <c r="AO228" s="16">
        <f t="shared" si="312"/>
        <v>8515.3399999999983</v>
      </c>
      <c r="AP228" s="16">
        <f t="shared" si="313"/>
        <v>8515.3399999999983</v>
      </c>
      <c r="AQ228" s="16">
        <f t="shared" si="314"/>
        <v>8515.3399999999983</v>
      </c>
      <c r="AR228" s="16">
        <f t="shared" si="315"/>
        <v>8515.3399999999983</v>
      </c>
      <c r="AS228" s="16">
        <f t="shared" si="316"/>
        <v>8515.3399999999983</v>
      </c>
      <c r="AT228" s="16">
        <f t="shared" si="317"/>
        <v>8515.3399999999983</v>
      </c>
      <c r="AU228" s="16">
        <f t="shared" si="318"/>
        <v>8515.3399999999983</v>
      </c>
      <c r="AV228" s="16">
        <f t="shared" si="319"/>
        <v>8515.3399999999983</v>
      </c>
      <c r="AW228" s="16">
        <f t="shared" si="320"/>
        <v>8515.3399999999983</v>
      </c>
      <c r="AX228" s="16">
        <f t="shared" si="321"/>
        <v>8515.3399999999983</v>
      </c>
      <c r="AY228" s="16">
        <f t="shared" si="322"/>
        <v>8515.3399999999983</v>
      </c>
      <c r="AZ228" s="16">
        <f t="shared" si="323"/>
        <v>8515.3399999999983</v>
      </c>
      <c r="BA228" s="16">
        <f t="shared" si="324"/>
        <v>8515.3399999999983</v>
      </c>
      <c r="BB228" s="16">
        <f t="shared" si="325"/>
        <v>8515.3399999999983</v>
      </c>
      <c r="BC228" s="16">
        <f t="shared" si="326"/>
        <v>8515.3399999999983</v>
      </c>
      <c r="BD228" s="16">
        <f t="shared" si="327"/>
        <v>8515.3399999999983</v>
      </c>
      <c r="BE228" s="16">
        <f t="shared" si="328"/>
        <v>8515.3399999999983</v>
      </c>
      <c r="BF228" s="16">
        <f t="shared" si="329"/>
        <v>8515.3399999999983</v>
      </c>
      <c r="BG228" s="16">
        <f t="shared" si="330"/>
        <v>8515.3399999999983</v>
      </c>
      <c r="BH228" s="16">
        <f t="shared" si="331"/>
        <v>8515.3399999999983</v>
      </c>
      <c r="BI228" s="16">
        <f t="shared" si="332"/>
        <v>8515.3399999999983</v>
      </c>
      <c r="BJ228" s="16">
        <f t="shared" si="333"/>
        <v>8515.3399999999983</v>
      </c>
      <c r="BK228" s="16">
        <f t="shared" si="334"/>
        <v>8515.3399999999983</v>
      </c>
      <c r="BL228" s="16">
        <f t="shared" si="335"/>
        <v>8515.3399999999983</v>
      </c>
      <c r="BM228" s="16">
        <f t="shared" si="336"/>
        <v>8515.3399999999983</v>
      </c>
      <c r="BN228" s="16">
        <f t="shared" si="337"/>
        <v>8515.3399999999983</v>
      </c>
      <c r="BO228" s="16">
        <f t="shared" si="338"/>
        <v>8515.3399999999983</v>
      </c>
      <c r="BP228" s="16">
        <f t="shared" si="339"/>
        <v>8515.3399999999983</v>
      </c>
      <c r="BQ228" s="16">
        <f t="shared" si="340"/>
        <v>8515.3399999999983</v>
      </c>
      <c r="BR228" s="16">
        <f t="shared" si="341"/>
        <v>8515.3399999999983</v>
      </c>
      <c r="BS228" s="16">
        <f t="shared" si="342"/>
        <v>8515.3399999999983</v>
      </c>
    </row>
    <row r="229" spans="1:71" x14ac:dyDescent="0.35">
      <c r="A229" s="15" t="str">
        <f t="shared" ref="A229:B229" si="367">A130</f>
        <v>Standard Close</v>
      </c>
      <c r="B229" s="15" t="str">
        <f t="shared" si="367"/>
        <v>A2838486</v>
      </c>
      <c r="C229" s="15" t="str">
        <f t="shared" ref="C229:J229" si="368">C130</f>
        <v>Base Rates</v>
      </c>
      <c r="D229" s="15" t="str">
        <f t="shared" si="368"/>
        <v/>
      </c>
      <c r="E229" s="50">
        <f t="shared" si="368"/>
        <v>34332</v>
      </c>
      <c r="F229" s="15" t="str">
        <f t="shared" si="368"/>
        <v>CRR-15996</v>
      </c>
      <c r="G229" s="15" t="str">
        <f t="shared" si="368"/>
        <v>open</v>
      </c>
      <c r="H229" s="15" t="str">
        <f t="shared" si="368"/>
        <v>Electric Other Production Plant</v>
      </c>
      <c r="I229" s="15" t="str">
        <f t="shared" si="368"/>
        <v>Bayside Station</v>
      </c>
      <c r="J229" s="15" t="str">
        <f t="shared" si="368"/>
        <v>BAYSIDE POWER UNIT 2 CT (ABCD)</v>
      </c>
      <c r="K229" s="16">
        <f>SUM($K130:K130)/13</f>
        <v>0</v>
      </c>
      <c r="L229" s="16">
        <f>SUM($K130:L130)/13</f>
        <v>0</v>
      </c>
      <c r="M229" s="16">
        <f>SUM($K130:M130)/13</f>
        <v>0</v>
      </c>
      <c r="N229" s="16">
        <f>SUM($K130:N130)/13</f>
        <v>0</v>
      </c>
      <c r="O229" s="16">
        <f>SUM($K130:O130)/13</f>
        <v>0</v>
      </c>
      <c r="P229" s="16">
        <f>SUM($K130:P130)/13</f>
        <v>0</v>
      </c>
      <c r="Q229" s="16">
        <f>SUM($K130:Q130)/13</f>
        <v>655.02615384615387</v>
      </c>
      <c r="R229" s="16">
        <f>SUM($K130:R130)/13</f>
        <v>1310.0523076923077</v>
      </c>
      <c r="S229" s="16">
        <f>SUM($K130:S130)/13</f>
        <v>1965.0784615384616</v>
      </c>
      <c r="T229" s="16">
        <f>SUM($K130:T130)/13</f>
        <v>2620.1046153846155</v>
      </c>
      <c r="U229" s="16">
        <f>SUM($K130:U130)/13</f>
        <v>3275.1307692307691</v>
      </c>
      <c r="V229" s="16">
        <f>SUM($K130:V130)/13</f>
        <v>3930.1569230769228</v>
      </c>
      <c r="W229" s="16">
        <f t="shared" ref="W229:AI229" si="369">SUM(K130:W130)/13</f>
        <v>4585.1830769230764</v>
      </c>
      <c r="X229" s="16">
        <f t="shared" si="369"/>
        <v>5240.2092307692301</v>
      </c>
      <c r="Y229" s="16">
        <f t="shared" si="369"/>
        <v>5895.2353846153837</v>
      </c>
      <c r="Z229" s="16">
        <f t="shared" si="369"/>
        <v>6550.2615384615365</v>
      </c>
      <c r="AA229" s="16">
        <f t="shared" si="369"/>
        <v>7205.2876923076901</v>
      </c>
      <c r="AB229" s="16">
        <f t="shared" si="369"/>
        <v>7860.3138461538438</v>
      </c>
      <c r="AC229" s="16">
        <f t="shared" si="369"/>
        <v>8515.3399999999983</v>
      </c>
      <c r="AD229" s="16">
        <f t="shared" si="369"/>
        <v>8515.3399999999983</v>
      </c>
      <c r="AE229" s="16">
        <f t="shared" si="369"/>
        <v>8515.3399999999983</v>
      </c>
      <c r="AF229" s="16">
        <f t="shared" si="369"/>
        <v>8515.3399999999983</v>
      </c>
      <c r="AG229" s="16">
        <f t="shared" si="369"/>
        <v>8515.3399999999983</v>
      </c>
      <c r="AH229" s="16">
        <f t="shared" si="369"/>
        <v>8515.3399999999983</v>
      </c>
      <c r="AI229" s="16">
        <f t="shared" si="369"/>
        <v>8515.3399999999983</v>
      </c>
      <c r="AJ229" s="16">
        <f t="shared" si="346"/>
        <v>8515.3399999999983</v>
      </c>
      <c r="AK229" s="16">
        <f t="shared" si="347"/>
        <v>8515.3399999999983</v>
      </c>
      <c r="AL229" s="16">
        <f t="shared" si="348"/>
        <v>8515.3399999999983</v>
      </c>
      <c r="AM229" s="16">
        <f t="shared" si="310"/>
        <v>8515.3399999999983</v>
      </c>
      <c r="AN229" s="16">
        <f t="shared" si="311"/>
        <v>8515.3399999999983</v>
      </c>
      <c r="AO229" s="16">
        <f t="shared" si="312"/>
        <v>8515.3399999999983</v>
      </c>
      <c r="AP229" s="16">
        <f t="shared" si="313"/>
        <v>8515.3399999999983</v>
      </c>
      <c r="AQ229" s="16">
        <f t="shared" si="314"/>
        <v>8515.3399999999983</v>
      </c>
      <c r="AR229" s="16">
        <f t="shared" si="315"/>
        <v>8515.3399999999983</v>
      </c>
      <c r="AS229" s="16">
        <f t="shared" si="316"/>
        <v>8515.3399999999983</v>
      </c>
      <c r="AT229" s="16">
        <f t="shared" si="317"/>
        <v>8515.3399999999983</v>
      </c>
      <c r="AU229" s="16">
        <f t="shared" si="318"/>
        <v>8515.3399999999983</v>
      </c>
      <c r="AV229" s="16">
        <f t="shared" si="319"/>
        <v>8515.3399999999983</v>
      </c>
      <c r="AW229" s="16">
        <f t="shared" si="320"/>
        <v>8515.3399999999983</v>
      </c>
      <c r="AX229" s="16">
        <f t="shared" si="321"/>
        <v>8515.3399999999983</v>
      </c>
      <c r="AY229" s="16">
        <f t="shared" si="322"/>
        <v>8515.3399999999983</v>
      </c>
      <c r="AZ229" s="16">
        <f t="shared" si="323"/>
        <v>8515.3399999999983</v>
      </c>
      <c r="BA229" s="16">
        <f t="shared" si="324"/>
        <v>8515.3399999999983</v>
      </c>
      <c r="BB229" s="16">
        <f t="shared" si="325"/>
        <v>8515.3399999999983</v>
      </c>
      <c r="BC229" s="16">
        <f t="shared" si="326"/>
        <v>8515.3399999999983</v>
      </c>
      <c r="BD229" s="16">
        <f t="shared" si="327"/>
        <v>8515.3399999999983</v>
      </c>
      <c r="BE229" s="16">
        <f t="shared" si="328"/>
        <v>8515.3399999999983</v>
      </c>
      <c r="BF229" s="16">
        <f t="shared" si="329"/>
        <v>8515.3399999999983</v>
      </c>
      <c r="BG229" s="16">
        <f t="shared" si="330"/>
        <v>8515.3399999999983</v>
      </c>
      <c r="BH229" s="16">
        <f t="shared" si="331"/>
        <v>8515.3399999999983</v>
      </c>
      <c r="BI229" s="16">
        <f t="shared" si="332"/>
        <v>8515.3399999999983</v>
      </c>
      <c r="BJ229" s="16">
        <f t="shared" si="333"/>
        <v>8515.3399999999983</v>
      </c>
      <c r="BK229" s="16">
        <f t="shared" si="334"/>
        <v>8515.3399999999983</v>
      </c>
      <c r="BL229" s="16">
        <f t="shared" si="335"/>
        <v>8515.3399999999983</v>
      </c>
      <c r="BM229" s="16">
        <f t="shared" si="336"/>
        <v>8515.3399999999983</v>
      </c>
      <c r="BN229" s="16">
        <f t="shared" si="337"/>
        <v>8515.3399999999983</v>
      </c>
      <c r="BO229" s="16">
        <f t="shared" si="338"/>
        <v>8515.3399999999983</v>
      </c>
      <c r="BP229" s="16">
        <f t="shared" si="339"/>
        <v>8515.3399999999983</v>
      </c>
      <c r="BQ229" s="16">
        <f t="shared" si="340"/>
        <v>8515.3399999999983</v>
      </c>
      <c r="BR229" s="16">
        <f t="shared" si="341"/>
        <v>8515.3399999999983</v>
      </c>
      <c r="BS229" s="16">
        <f t="shared" si="342"/>
        <v>8515.3399999999983</v>
      </c>
    </row>
    <row r="230" spans="1:71" x14ac:dyDescent="0.35">
      <c r="A230" s="15" t="str">
        <f t="shared" ref="A230:B230" si="370">A131</f>
        <v>Standard Close</v>
      </c>
      <c r="B230" s="15" t="str">
        <f t="shared" si="370"/>
        <v>A2838487</v>
      </c>
      <c r="C230" s="15" t="str">
        <f t="shared" ref="C230:J230" si="371">C131</f>
        <v>Base Rates</v>
      </c>
      <c r="D230" s="15" t="str">
        <f t="shared" si="371"/>
        <v/>
      </c>
      <c r="E230" s="50">
        <f t="shared" si="371"/>
        <v>34332</v>
      </c>
      <c r="F230" s="15" t="str">
        <f t="shared" si="371"/>
        <v>CRR-15996</v>
      </c>
      <c r="G230" s="15" t="str">
        <f t="shared" si="371"/>
        <v>open</v>
      </c>
      <c r="H230" s="15" t="str">
        <f t="shared" si="371"/>
        <v>Electric Other Production Plant</v>
      </c>
      <c r="I230" s="15" t="str">
        <f t="shared" si="371"/>
        <v>Bayside Station</v>
      </c>
      <c r="J230" s="15" t="str">
        <f t="shared" si="371"/>
        <v>BAYSIDE POWER UNIT 2 CT (ABCD)</v>
      </c>
      <c r="K230" s="16">
        <f>SUM($K131:K131)/13</f>
        <v>0</v>
      </c>
      <c r="L230" s="16">
        <f>SUM($K131:L131)/13</f>
        <v>0</v>
      </c>
      <c r="M230" s="16">
        <f>SUM($K131:M131)/13</f>
        <v>0</v>
      </c>
      <c r="N230" s="16">
        <f>SUM($K131:N131)/13</f>
        <v>0</v>
      </c>
      <c r="O230" s="16">
        <f>SUM($K131:O131)/13</f>
        <v>0</v>
      </c>
      <c r="P230" s="16">
        <f>SUM($K131:P131)/13</f>
        <v>0</v>
      </c>
      <c r="Q230" s="16">
        <f>SUM($K131:Q131)/13</f>
        <v>655.02615384615387</v>
      </c>
      <c r="R230" s="16">
        <f>SUM($K131:R131)/13</f>
        <v>1310.0523076923077</v>
      </c>
      <c r="S230" s="16">
        <f>SUM($K131:S131)/13</f>
        <v>1965.0784615384616</v>
      </c>
      <c r="T230" s="16">
        <f>SUM($K131:T131)/13</f>
        <v>2620.1046153846155</v>
      </c>
      <c r="U230" s="16">
        <f>SUM($K131:U131)/13</f>
        <v>3275.1307692307691</v>
      </c>
      <c r="V230" s="16">
        <f>SUM($K131:V131)/13</f>
        <v>3930.1569230769228</v>
      </c>
      <c r="W230" s="16">
        <f t="shared" ref="W230:AI230" si="372">SUM(K131:W131)/13</f>
        <v>4585.1830769230764</v>
      </c>
      <c r="X230" s="16">
        <f t="shared" si="372"/>
        <v>5240.2092307692301</v>
      </c>
      <c r="Y230" s="16">
        <f t="shared" si="372"/>
        <v>5895.2353846153837</v>
      </c>
      <c r="Z230" s="16">
        <f t="shared" si="372"/>
        <v>6550.2615384615365</v>
      </c>
      <c r="AA230" s="16">
        <f t="shared" si="372"/>
        <v>7205.2876923076901</v>
      </c>
      <c r="AB230" s="16">
        <f t="shared" si="372"/>
        <v>7860.3138461538438</v>
      </c>
      <c r="AC230" s="16">
        <f t="shared" si="372"/>
        <v>8515.3399999999983</v>
      </c>
      <c r="AD230" s="16">
        <f t="shared" si="372"/>
        <v>8515.3399999999983</v>
      </c>
      <c r="AE230" s="16">
        <f t="shared" si="372"/>
        <v>8515.3399999999983</v>
      </c>
      <c r="AF230" s="16">
        <f t="shared" si="372"/>
        <v>8515.3399999999983</v>
      </c>
      <c r="AG230" s="16">
        <f t="shared" si="372"/>
        <v>8515.3399999999983</v>
      </c>
      <c r="AH230" s="16">
        <f t="shared" si="372"/>
        <v>8515.3399999999983</v>
      </c>
      <c r="AI230" s="16">
        <f t="shared" si="372"/>
        <v>8515.3399999999983</v>
      </c>
      <c r="AJ230" s="16">
        <f t="shared" si="346"/>
        <v>8515.3399999999983</v>
      </c>
      <c r="AK230" s="16">
        <f t="shared" si="347"/>
        <v>8515.3399999999983</v>
      </c>
      <c r="AL230" s="16">
        <f t="shared" si="348"/>
        <v>8515.3399999999983</v>
      </c>
      <c r="AM230" s="16">
        <f t="shared" si="310"/>
        <v>8515.3399999999983</v>
      </c>
      <c r="AN230" s="16">
        <f t="shared" si="311"/>
        <v>8515.3399999999983</v>
      </c>
      <c r="AO230" s="16">
        <f t="shared" si="312"/>
        <v>8515.3399999999983</v>
      </c>
      <c r="AP230" s="16">
        <f t="shared" si="313"/>
        <v>8515.3399999999983</v>
      </c>
      <c r="AQ230" s="16">
        <f t="shared" si="314"/>
        <v>8515.3399999999983</v>
      </c>
      <c r="AR230" s="16">
        <f t="shared" si="315"/>
        <v>8515.3399999999983</v>
      </c>
      <c r="AS230" s="16">
        <f t="shared" si="316"/>
        <v>8515.3399999999983</v>
      </c>
      <c r="AT230" s="16">
        <f t="shared" si="317"/>
        <v>8515.3399999999983</v>
      </c>
      <c r="AU230" s="16">
        <f t="shared" si="318"/>
        <v>8515.3399999999983</v>
      </c>
      <c r="AV230" s="16">
        <f t="shared" si="319"/>
        <v>8515.3399999999983</v>
      </c>
      <c r="AW230" s="16">
        <f t="shared" si="320"/>
        <v>8515.3399999999983</v>
      </c>
      <c r="AX230" s="16">
        <f t="shared" si="321"/>
        <v>8515.3399999999983</v>
      </c>
      <c r="AY230" s="16">
        <f t="shared" si="322"/>
        <v>8515.3399999999983</v>
      </c>
      <c r="AZ230" s="16">
        <f t="shared" si="323"/>
        <v>8515.3399999999983</v>
      </c>
      <c r="BA230" s="16">
        <f t="shared" si="324"/>
        <v>8515.3399999999983</v>
      </c>
      <c r="BB230" s="16">
        <f t="shared" si="325"/>
        <v>8515.3399999999983</v>
      </c>
      <c r="BC230" s="16">
        <f t="shared" si="326"/>
        <v>8515.3399999999983</v>
      </c>
      <c r="BD230" s="16">
        <f t="shared" si="327"/>
        <v>8515.3399999999983</v>
      </c>
      <c r="BE230" s="16">
        <f t="shared" si="328"/>
        <v>8515.3399999999983</v>
      </c>
      <c r="BF230" s="16">
        <f t="shared" si="329"/>
        <v>8515.3399999999983</v>
      </c>
      <c r="BG230" s="16">
        <f t="shared" si="330"/>
        <v>8515.3399999999983</v>
      </c>
      <c r="BH230" s="16">
        <f t="shared" si="331"/>
        <v>8515.3399999999983</v>
      </c>
      <c r="BI230" s="16">
        <f t="shared" si="332"/>
        <v>8515.3399999999983</v>
      </c>
      <c r="BJ230" s="16">
        <f t="shared" si="333"/>
        <v>8515.3399999999983</v>
      </c>
      <c r="BK230" s="16">
        <f t="shared" si="334"/>
        <v>8515.3399999999983</v>
      </c>
      <c r="BL230" s="16">
        <f t="shared" si="335"/>
        <v>8515.3399999999983</v>
      </c>
      <c r="BM230" s="16">
        <f t="shared" si="336"/>
        <v>8515.3399999999983</v>
      </c>
      <c r="BN230" s="16">
        <f t="shared" si="337"/>
        <v>8515.3399999999983</v>
      </c>
      <c r="BO230" s="16">
        <f t="shared" si="338"/>
        <v>8515.3399999999983</v>
      </c>
      <c r="BP230" s="16">
        <f t="shared" si="339"/>
        <v>8515.3399999999983</v>
      </c>
      <c r="BQ230" s="16">
        <f t="shared" si="340"/>
        <v>8515.3399999999983</v>
      </c>
      <c r="BR230" s="16">
        <f t="shared" si="341"/>
        <v>8515.3399999999983</v>
      </c>
      <c r="BS230" s="16">
        <f t="shared" si="342"/>
        <v>8515.3399999999983</v>
      </c>
    </row>
    <row r="231" spans="1:71" x14ac:dyDescent="0.35">
      <c r="A231" s="15" t="str">
        <f t="shared" ref="A231:B231" si="373">A132</f>
        <v>Standard Close</v>
      </c>
      <c r="B231" s="15" t="str">
        <f t="shared" si="373"/>
        <v>A2838502</v>
      </c>
      <c r="C231" s="15" t="str">
        <f t="shared" ref="C231:J231" si="374">C132</f>
        <v>Base Rates</v>
      </c>
      <c r="D231" s="15" t="str">
        <f t="shared" si="374"/>
        <v/>
      </c>
      <c r="E231" s="50">
        <f t="shared" si="374"/>
        <v>34332</v>
      </c>
      <c r="F231" s="15" t="str">
        <f t="shared" si="374"/>
        <v>CRR-15996</v>
      </c>
      <c r="G231" s="15" t="str">
        <f t="shared" si="374"/>
        <v>open</v>
      </c>
      <c r="H231" s="15" t="str">
        <f t="shared" si="374"/>
        <v>Electric Other Production Plant</v>
      </c>
      <c r="I231" s="15" t="str">
        <f t="shared" si="374"/>
        <v>Bayside Station</v>
      </c>
      <c r="J231" s="15" t="str">
        <f t="shared" si="374"/>
        <v>BAYSIDE POWER UNIT 2 CT (ABCD)</v>
      </c>
      <c r="K231" s="16">
        <f>SUM($K132:K132)/13</f>
        <v>0</v>
      </c>
      <c r="L231" s="16">
        <f>SUM($K132:L132)/13</f>
        <v>0</v>
      </c>
      <c r="M231" s="16">
        <f>SUM($K132:M132)/13</f>
        <v>0</v>
      </c>
      <c r="N231" s="16">
        <f>SUM($K132:N132)/13</f>
        <v>0</v>
      </c>
      <c r="O231" s="16">
        <f>SUM($K132:O132)/13</f>
        <v>0</v>
      </c>
      <c r="P231" s="16">
        <f>SUM($K132:P132)/13</f>
        <v>0</v>
      </c>
      <c r="Q231" s="16">
        <f>SUM($K132:Q132)/13</f>
        <v>386.40384615384613</v>
      </c>
      <c r="R231" s="16">
        <f>SUM($K132:R132)/13</f>
        <v>772.80769230769226</v>
      </c>
      <c r="S231" s="16">
        <f>SUM($K132:S132)/13</f>
        <v>1159.2115384615386</v>
      </c>
      <c r="T231" s="16">
        <f>SUM($K132:T132)/13</f>
        <v>1545.6153846153845</v>
      </c>
      <c r="U231" s="16">
        <f>SUM($K132:U132)/13</f>
        <v>1932.0192307692307</v>
      </c>
      <c r="V231" s="16">
        <f>SUM($K132:V132)/13</f>
        <v>2318.4230769230771</v>
      </c>
      <c r="W231" s="16">
        <f t="shared" ref="W231:AI231" si="375">SUM(K132:W132)/13</f>
        <v>2704.8269230769229</v>
      </c>
      <c r="X231" s="16">
        <f t="shared" si="375"/>
        <v>3091.2307692307691</v>
      </c>
      <c r="Y231" s="16">
        <f t="shared" si="375"/>
        <v>3477.6346153846152</v>
      </c>
      <c r="Z231" s="16">
        <f t="shared" si="375"/>
        <v>3864.0384615384614</v>
      </c>
      <c r="AA231" s="16">
        <f t="shared" si="375"/>
        <v>4250.4423076923076</v>
      </c>
      <c r="AB231" s="16">
        <f t="shared" si="375"/>
        <v>4636.8461538461543</v>
      </c>
      <c r="AC231" s="16">
        <f t="shared" si="375"/>
        <v>5023.25</v>
      </c>
      <c r="AD231" s="16">
        <f t="shared" si="375"/>
        <v>5023.25</v>
      </c>
      <c r="AE231" s="16">
        <f t="shared" si="375"/>
        <v>5023.25</v>
      </c>
      <c r="AF231" s="16">
        <f t="shared" si="375"/>
        <v>5023.25</v>
      </c>
      <c r="AG231" s="16">
        <f t="shared" si="375"/>
        <v>5023.25</v>
      </c>
      <c r="AH231" s="16">
        <f t="shared" si="375"/>
        <v>5023.25</v>
      </c>
      <c r="AI231" s="16">
        <f t="shared" si="375"/>
        <v>5023.25</v>
      </c>
      <c r="AJ231" s="16">
        <f t="shared" si="346"/>
        <v>5023.25</v>
      </c>
      <c r="AK231" s="16">
        <f t="shared" si="347"/>
        <v>5023.25</v>
      </c>
      <c r="AL231" s="16">
        <f t="shared" si="348"/>
        <v>5023.25</v>
      </c>
      <c r="AM231" s="16">
        <f t="shared" si="310"/>
        <v>5023.25</v>
      </c>
      <c r="AN231" s="16">
        <f t="shared" si="311"/>
        <v>5023.25</v>
      </c>
      <c r="AO231" s="16">
        <f t="shared" si="312"/>
        <v>5023.25</v>
      </c>
      <c r="AP231" s="16">
        <f t="shared" si="313"/>
        <v>5023.25</v>
      </c>
      <c r="AQ231" s="16">
        <f t="shared" si="314"/>
        <v>5023.25</v>
      </c>
      <c r="AR231" s="16">
        <f t="shared" si="315"/>
        <v>5023.25</v>
      </c>
      <c r="AS231" s="16">
        <f t="shared" si="316"/>
        <v>5023.25</v>
      </c>
      <c r="AT231" s="16">
        <f t="shared" si="317"/>
        <v>5023.25</v>
      </c>
      <c r="AU231" s="16">
        <f t="shared" si="318"/>
        <v>5023.25</v>
      </c>
      <c r="AV231" s="16">
        <f t="shared" si="319"/>
        <v>5023.25</v>
      </c>
      <c r="AW231" s="16">
        <f t="shared" si="320"/>
        <v>5023.25</v>
      </c>
      <c r="AX231" s="16">
        <f t="shared" si="321"/>
        <v>5023.25</v>
      </c>
      <c r="AY231" s="16">
        <f t="shared" si="322"/>
        <v>5023.25</v>
      </c>
      <c r="AZ231" s="16">
        <f t="shared" si="323"/>
        <v>5023.25</v>
      </c>
      <c r="BA231" s="16">
        <f t="shared" si="324"/>
        <v>5023.25</v>
      </c>
      <c r="BB231" s="16">
        <f t="shared" si="325"/>
        <v>5023.25</v>
      </c>
      <c r="BC231" s="16">
        <f t="shared" si="326"/>
        <v>5023.25</v>
      </c>
      <c r="BD231" s="16">
        <f t="shared" si="327"/>
        <v>5023.25</v>
      </c>
      <c r="BE231" s="16">
        <f t="shared" si="328"/>
        <v>5023.25</v>
      </c>
      <c r="BF231" s="16">
        <f t="shared" si="329"/>
        <v>5023.25</v>
      </c>
      <c r="BG231" s="16">
        <f t="shared" si="330"/>
        <v>5023.25</v>
      </c>
      <c r="BH231" s="16">
        <f t="shared" si="331"/>
        <v>5023.25</v>
      </c>
      <c r="BI231" s="16">
        <f t="shared" si="332"/>
        <v>5023.25</v>
      </c>
      <c r="BJ231" s="16">
        <f t="shared" si="333"/>
        <v>5023.25</v>
      </c>
      <c r="BK231" s="16">
        <f t="shared" si="334"/>
        <v>5023.25</v>
      </c>
      <c r="BL231" s="16">
        <f t="shared" si="335"/>
        <v>5023.25</v>
      </c>
      <c r="BM231" s="16">
        <f t="shared" si="336"/>
        <v>5023.25</v>
      </c>
      <c r="BN231" s="16">
        <f t="shared" si="337"/>
        <v>5023.25</v>
      </c>
      <c r="BO231" s="16">
        <f t="shared" si="338"/>
        <v>5023.25</v>
      </c>
      <c r="BP231" s="16">
        <f t="shared" si="339"/>
        <v>5023.25</v>
      </c>
      <c r="BQ231" s="16">
        <f t="shared" si="340"/>
        <v>5023.25</v>
      </c>
      <c r="BR231" s="16">
        <f t="shared" si="341"/>
        <v>5023.25</v>
      </c>
      <c r="BS231" s="16">
        <f t="shared" si="342"/>
        <v>5023.25</v>
      </c>
    </row>
    <row r="232" spans="1:71" x14ac:dyDescent="0.35">
      <c r="A232" s="15" t="str">
        <f t="shared" ref="A232:B232" si="376">A133</f>
        <v>Standard Close</v>
      </c>
      <c r="B232" s="15" t="str">
        <f t="shared" si="376"/>
        <v>A2838503</v>
      </c>
      <c r="C232" s="15" t="str">
        <f t="shared" ref="C232:J232" si="377">C133</f>
        <v>Base Rates</v>
      </c>
      <c r="D232" s="15" t="str">
        <f t="shared" si="377"/>
        <v/>
      </c>
      <c r="E232" s="50">
        <f t="shared" si="377"/>
        <v>34332</v>
      </c>
      <c r="F232" s="15" t="str">
        <f t="shared" si="377"/>
        <v>CRR-15996</v>
      </c>
      <c r="G232" s="15" t="str">
        <f t="shared" si="377"/>
        <v>open</v>
      </c>
      <c r="H232" s="15" t="str">
        <f t="shared" si="377"/>
        <v>Electric Other Production Plant</v>
      </c>
      <c r="I232" s="15" t="str">
        <f t="shared" si="377"/>
        <v>Bayside Station</v>
      </c>
      <c r="J232" s="15" t="str">
        <f t="shared" si="377"/>
        <v>BAYSIDE POWER UNIT 2 CT (ABCD)</v>
      </c>
      <c r="K232" s="16">
        <f>SUM($K133:K133)/13</f>
        <v>0</v>
      </c>
      <c r="L232" s="16">
        <f>SUM($K133:L133)/13</f>
        <v>0</v>
      </c>
      <c r="M232" s="16">
        <f>SUM($K133:M133)/13</f>
        <v>0</v>
      </c>
      <c r="N232" s="16">
        <f>SUM($K133:N133)/13</f>
        <v>0</v>
      </c>
      <c r="O232" s="16">
        <f>SUM($K133:O133)/13</f>
        <v>0</v>
      </c>
      <c r="P232" s="16">
        <f>SUM($K133:P133)/13</f>
        <v>384.51230769230767</v>
      </c>
      <c r="Q232" s="16">
        <f>SUM($K133:Q133)/13</f>
        <v>769.02461538461534</v>
      </c>
      <c r="R232" s="16">
        <f>SUM($K133:R133)/13</f>
        <v>1153.5369230769231</v>
      </c>
      <c r="S232" s="16">
        <f>SUM($K133:S133)/13</f>
        <v>1538.0492307692307</v>
      </c>
      <c r="T232" s="16">
        <f>SUM($K133:T133)/13</f>
        <v>1922.5615384615385</v>
      </c>
      <c r="U232" s="16">
        <f>SUM($K133:U133)/13</f>
        <v>2307.0738461538463</v>
      </c>
      <c r="V232" s="16">
        <f>SUM($K133:V133)/13</f>
        <v>2691.5861538461536</v>
      </c>
      <c r="W232" s="16">
        <f t="shared" ref="W232:AI232" si="378">SUM(K133:W133)/13</f>
        <v>3076.0984615384614</v>
      </c>
      <c r="X232" s="16">
        <f t="shared" si="378"/>
        <v>3460.6107692307696</v>
      </c>
      <c r="Y232" s="16">
        <f t="shared" si="378"/>
        <v>3845.1230769230774</v>
      </c>
      <c r="Z232" s="16">
        <f t="shared" si="378"/>
        <v>4229.6353846153852</v>
      </c>
      <c r="AA232" s="16">
        <f t="shared" si="378"/>
        <v>4614.1476923076934</v>
      </c>
      <c r="AB232" s="16">
        <f t="shared" si="378"/>
        <v>4998.6600000000017</v>
      </c>
      <c r="AC232" s="16">
        <f t="shared" si="378"/>
        <v>4998.6600000000017</v>
      </c>
      <c r="AD232" s="16">
        <f t="shared" si="378"/>
        <v>4998.6600000000017</v>
      </c>
      <c r="AE232" s="16">
        <f t="shared" si="378"/>
        <v>4998.6600000000017</v>
      </c>
      <c r="AF232" s="16">
        <f t="shared" si="378"/>
        <v>4998.6600000000017</v>
      </c>
      <c r="AG232" s="16">
        <f t="shared" si="378"/>
        <v>4998.6600000000017</v>
      </c>
      <c r="AH232" s="16">
        <f t="shared" si="378"/>
        <v>4998.6600000000017</v>
      </c>
      <c r="AI232" s="16">
        <f t="shared" si="378"/>
        <v>4998.6600000000017</v>
      </c>
      <c r="AJ232" s="16">
        <f t="shared" si="346"/>
        <v>4998.6600000000017</v>
      </c>
      <c r="AK232" s="16">
        <f t="shared" si="347"/>
        <v>4998.6600000000017</v>
      </c>
      <c r="AL232" s="16">
        <f t="shared" si="348"/>
        <v>4998.6600000000017</v>
      </c>
      <c r="AM232" s="16">
        <f t="shared" si="310"/>
        <v>4998.6600000000017</v>
      </c>
      <c r="AN232" s="16">
        <f t="shared" si="311"/>
        <v>4998.6600000000017</v>
      </c>
      <c r="AO232" s="16">
        <f t="shared" si="312"/>
        <v>4998.6600000000017</v>
      </c>
      <c r="AP232" s="16">
        <f t="shared" si="313"/>
        <v>4998.6600000000017</v>
      </c>
      <c r="AQ232" s="16">
        <f t="shared" si="314"/>
        <v>4998.6600000000017</v>
      </c>
      <c r="AR232" s="16">
        <f t="shared" si="315"/>
        <v>4998.6600000000017</v>
      </c>
      <c r="AS232" s="16">
        <f t="shared" si="316"/>
        <v>4998.6600000000017</v>
      </c>
      <c r="AT232" s="16">
        <f t="shared" si="317"/>
        <v>4998.6600000000017</v>
      </c>
      <c r="AU232" s="16">
        <f t="shared" si="318"/>
        <v>4998.6600000000017</v>
      </c>
      <c r="AV232" s="16">
        <f t="shared" si="319"/>
        <v>4998.6600000000017</v>
      </c>
      <c r="AW232" s="16">
        <f t="shared" si="320"/>
        <v>4998.6600000000017</v>
      </c>
      <c r="AX232" s="16">
        <f t="shared" si="321"/>
        <v>4998.6600000000017</v>
      </c>
      <c r="AY232" s="16">
        <f t="shared" si="322"/>
        <v>4998.6600000000017</v>
      </c>
      <c r="AZ232" s="16">
        <f t="shared" si="323"/>
        <v>4998.6600000000017</v>
      </c>
      <c r="BA232" s="16">
        <f t="shared" si="324"/>
        <v>4998.6600000000017</v>
      </c>
      <c r="BB232" s="16">
        <f t="shared" si="325"/>
        <v>4998.6600000000017</v>
      </c>
      <c r="BC232" s="16">
        <f t="shared" si="326"/>
        <v>4998.6600000000017</v>
      </c>
      <c r="BD232" s="16">
        <f t="shared" si="327"/>
        <v>4998.6600000000017</v>
      </c>
      <c r="BE232" s="16">
        <f t="shared" si="328"/>
        <v>4998.6600000000017</v>
      </c>
      <c r="BF232" s="16">
        <f t="shared" si="329"/>
        <v>4998.6600000000017</v>
      </c>
      <c r="BG232" s="16">
        <f t="shared" si="330"/>
        <v>4998.6600000000017</v>
      </c>
      <c r="BH232" s="16">
        <f t="shared" si="331"/>
        <v>4998.6600000000017</v>
      </c>
      <c r="BI232" s="16">
        <f t="shared" si="332"/>
        <v>4998.6600000000017</v>
      </c>
      <c r="BJ232" s="16">
        <f t="shared" si="333"/>
        <v>4998.6600000000017</v>
      </c>
      <c r="BK232" s="16">
        <f t="shared" si="334"/>
        <v>4998.6600000000017</v>
      </c>
      <c r="BL232" s="16">
        <f t="shared" si="335"/>
        <v>4998.6600000000017</v>
      </c>
      <c r="BM232" s="16">
        <f t="shared" si="336"/>
        <v>4998.6600000000017</v>
      </c>
      <c r="BN232" s="16">
        <f t="shared" si="337"/>
        <v>4998.6600000000017</v>
      </c>
      <c r="BO232" s="16">
        <f t="shared" si="338"/>
        <v>4998.6600000000017</v>
      </c>
      <c r="BP232" s="16">
        <f t="shared" si="339"/>
        <v>4998.6600000000017</v>
      </c>
      <c r="BQ232" s="16">
        <f t="shared" si="340"/>
        <v>4998.6600000000017</v>
      </c>
      <c r="BR232" s="16">
        <f t="shared" si="341"/>
        <v>4998.6600000000017</v>
      </c>
      <c r="BS232" s="16">
        <f t="shared" si="342"/>
        <v>4998.6600000000017</v>
      </c>
    </row>
    <row r="233" spans="1:71" x14ac:dyDescent="0.35">
      <c r="A233" s="15" t="str">
        <f t="shared" ref="A233:B233" si="379">A134</f>
        <v>Standard Close</v>
      </c>
      <c r="B233" s="15" t="str">
        <f t="shared" si="379"/>
        <v>A2838504</v>
      </c>
      <c r="C233" s="15" t="str">
        <f t="shared" ref="C233:J233" si="380">C134</f>
        <v>Base Rates</v>
      </c>
      <c r="D233" s="15" t="str">
        <f t="shared" si="380"/>
        <v/>
      </c>
      <c r="E233" s="50">
        <f t="shared" si="380"/>
        <v>34332</v>
      </c>
      <c r="F233" s="15" t="str">
        <f t="shared" si="380"/>
        <v>CRR-15996</v>
      </c>
      <c r="G233" s="15" t="str">
        <f t="shared" si="380"/>
        <v>open</v>
      </c>
      <c r="H233" s="15" t="str">
        <f t="shared" si="380"/>
        <v>Electric Other Production Plant</v>
      </c>
      <c r="I233" s="15" t="str">
        <f t="shared" si="380"/>
        <v>Bayside Station</v>
      </c>
      <c r="J233" s="15" t="str">
        <f t="shared" si="380"/>
        <v>BAYSIDE POWER UNIT 2 CT (ABCD)</v>
      </c>
      <c r="K233" s="16">
        <f>SUM($K134:K134)/13</f>
        <v>0</v>
      </c>
      <c r="L233" s="16">
        <f>SUM($K134:L134)/13</f>
        <v>0</v>
      </c>
      <c r="M233" s="16">
        <f>SUM($K134:M134)/13</f>
        <v>0</v>
      </c>
      <c r="N233" s="16">
        <f>SUM($K134:N134)/13</f>
        <v>0</v>
      </c>
      <c r="O233" s="16">
        <f>SUM($K134:O134)/13</f>
        <v>0</v>
      </c>
      <c r="P233" s="16">
        <f>SUM($K134:P134)/13</f>
        <v>0</v>
      </c>
      <c r="Q233" s="16">
        <f>SUM($K134:Q134)/13</f>
        <v>386.40384615384613</v>
      </c>
      <c r="R233" s="16">
        <f>SUM($K134:R134)/13</f>
        <v>772.80769230769226</v>
      </c>
      <c r="S233" s="16">
        <f>SUM($K134:S134)/13</f>
        <v>1159.2115384615386</v>
      </c>
      <c r="T233" s="16">
        <f>SUM($K134:T134)/13</f>
        <v>1545.6153846153845</v>
      </c>
      <c r="U233" s="16">
        <f>SUM($K134:U134)/13</f>
        <v>1932.0192307692307</v>
      </c>
      <c r="V233" s="16">
        <f>SUM($K134:V134)/13</f>
        <v>2318.4230769230771</v>
      </c>
      <c r="W233" s="16">
        <f t="shared" ref="W233:AI233" si="381">SUM(K134:W134)/13</f>
        <v>2704.8269230769229</v>
      </c>
      <c r="X233" s="16">
        <f t="shared" si="381"/>
        <v>3091.2307692307691</v>
      </c>
      <c r="Y233" s="16">
        <f t="shared" si="381"/>
        <v>3477.6346153846152</v>
      </c>
      <c r="Z233" s="16">
        <f t="shared" si="381"/>
        <v>3864.0384615384614</v>
      </c>
      <c r="AA233" s="16">
        <f t="shared" si="381"/>
        <v>4250.4423076923076</v>
      </c>
      <c r="AB233" s="16">
        <f t="shared" si="381"/>
        <v>4636.8461538461543</v>
      </c>
      <c r="AC233" s="16">
        <f t="shared" si="381"/>
        <v>5023.25</v>
      </c>
      <c r="AD233" s="16">
        <f t="shared" si="381"/>
        <v>5023.25</v>
      </c>
      <c r="AE233" s="16">
        <f t="shared" si="381"/>
        <v>5023.25</v>
      </c>
      <c r="AF233" s="16">
        <f t="shared" si="381"/>
        <v>5023.25</v>
      </c>
      <c r="AG233" s="16">
        <f t="shared" si="381"/>
        <v>5023.25</v>
      </c>
      <c r="AH233" s="16">
        <f t="shared" si="381"/>
        <v>5023.25</v>
      </c>
      <c r="AI233" s="16">
        <f t="shared" si="381"/>
        <v>5023.25</v>
      </c>
      <c r="AJ233" s="16">
        <f t="shared" si="346"/>
        <v>5023.25</v>
      </c>
      <c r="AK233" s="16">
        <f t="shared" si="347"/>
        <v>5023.25</v>
      </c>
      <c r="AL233" s="16">
        <f t="shared" si="348"/>
        <v>5023.25</v>
      </c>
      <c r="AM233" s="16">
        <f t="shared" si="310"/>
        <v>5023.25</v>
      </c>
      <c r="AN233" s="16">
        <f t="shared" si="311"/>
        <v>5023.25</v>
      </c>
      <c r="AO233" s="16">
        <f t="shared" si="312"/>
        <v>5023.25</v>
      </c>
      <c r="AP233" s="16">
        <f t="shared" si="313"/>
        <v>5023.25</v>
      </c>
      <c r="AQ233" s="16">
        <f t="shared" si="314"/>
        <v>5023.25</v>
      </c>
      <c r="AR233" s="16">
        <f t="shared" si="315"/>
        <v>5023.25</v>
      </c>
      <c r="AS233" s="16">
        <f t="shared" si="316"/>
        <v>5023.25</v>
      </c>
      <c r="AT233" s="16">
        <f t="shared" si="317"/>
        <v>5023.25</v>
      </c>
      <c r="AU233" s="16">
        <f t="shared" si="318"/>
        <v>5023.25</v>
      </c>
      <c r="AV233" s="16">
        <f t="shared" si="319"/>
        <v>5023.25</v>
      </c>
      <c r="AW233" s="16">
        <f t="shared" si="320"/>
        <v>5023.25</v>
      </c>
      <c r="AX233" s="16">
        <f t="shared" si="321"/>
        <v>5023.25</v>
      </c>
      <c r="AY233" s="16">
        <f t="shared" si="322"/>
        <v>5023.25</v>
      </c>
      <c r="AZ233" s="16">
        <f t="shared" si="323"/>
        <v>5023.25</v>
      </c>
      <c r="BA233" s="16">
        <f t="shared" si="324"/>
        <v>5023.25</v>
      </c>
      <c r="BB233" s="16">
        <f t="shared" si="325"/>
        <v>5023.25</v>
      </c>
      <c r="BC233" s="16">
        <f t="shared" si="326"/>
        <v>5023.25</v>
      </c>
      <c r="BD233" s="16">
        <f t="shared" si="327"/>
        <v>5023.25</v>
      </c>
      <c r="BE233" s="16">
        <f t="shared" si="328"/>
        <v>5023.25</v>
      </c>
      <c r="BF233" s="16">
        <f t="shared" si="329"/>
        <v>5023.25</v>
      </c>
      <c r="BG233" s="16">
        <f t="shared" si="330"/>
        <v>5023.25</v>
      </c>
      <c r="BH233" s="16">
        <f t="shared" si="331"/>
        <v>5023.25</v>
      </c>
      <c r="BI233" s="16">
        <f t="shared" si="332"/>
        <v>5023.25</v>
      </c>
      <c r="BJ233" s="16">
        <f t="shared" si="333"/>
        <v>5023.25</v>
      </c>
      <c r="BK233" s="16">
        <f t="shared" si="334"/>
        <v>5023.25</v>
      </c>
      <c r="BL233" s="16">
        <f t="shared" si="335"/>
        <v>5023.25</v>
      </c>
      <c r="BM233" s="16">
        <f t="shared" si="336"/>
        <v>5023.25</v>
      </c>
      <c r="BN233" s="16">
        <f t="shared" si="337"/>
        <v>5023.25</v>
      </c>
      <c r="BO233" s="16">
        <f t="shared" si="338"/>
        <v>5023.25</v>
      </c>
      <c r="BP233" s="16">
        <f t="shared" si="339"/>
        <v>5023.25</v>
      </c>
      <c r="BQ233" s="16">
        <f t="shared" si="340"/>
        <v>5023.25</v>
      </c>
      <c r="BR233" s="16">
        <f t="shared" si="341"/>
        <v>5023.25</v>
      </c>
      <c r="BS233" s="16">
        <f t="shared" si="342"/>
        <v>5023.25</v>
      </c>
    </row>
    <row r="234" spans="1:71" x14ac:dyDescent="0.35">
      <c r="A234" s="15" t="str">
        <f t="shared" ref="A234:B234" si="382">A135</f>
        <v>Standard Close</v>
      </c>
      <c r="B234" s="15" t="str">
        <f t="shared" si="382"/>
        <v>A2838505</v>
      </c>
      <c r="C234" s="15" t="str">
        <f t="shared" ref="C234:J234" si="383">C135</f>
        <v>Base Rates</v>
      </c>
      <c r="D234" s="15" t="str">
        <f t="shared" si="383"/>
        <v/>
      </c>
      <c r="E234" s="50">
        <f t="shared" si="383"/>
        <v>34332</v>
      </c>
      <c r="F234" s="15" t="str">
        <f t="shared" si="383"/>
        <v>CRR-15996</v>
      </c>
      <c r="G234" s="15" t="str">
        <f t="shared" si="383"/>
        <v>open</v>
      </c>
      <c r="H234" s="15" t="str">
        <f t="shared" si="383"/>
        <v>Electric Other Production Plant</v>
      </c>
      <c r="I234" s="15" t="str">
        <f t="shared" si="383"/>
        <v>Bayside Station</v>
      </c>
      <c r="J234" s="15" t="str">
        <f t="shared" si="383"/>
        <v>BAYSIDE POWER UNIT 2 CT (ABCD)</v>
      </c>
      <c r="K234" s="16">
        <f>SUM($K135:K135)/13</f>
        <v>0</v>
      </c>
      <c r="L234" s="16">
        <f>SUM($K135:L135)/13</f>
        <v>0</v>
      </c>
      <c r="M234" s="16">
        <f>SUM($K135:M135)/13</f>
        <v>0</v>
      </c>
      <c r="N234" s="16">
        <f>SUM($K135:N135)/13</f>
        <v>0</v>
      </c>
      <c r="O234" s="16">
        <f>SUM($K135:O135)/13</f>
        <v>0</v>
      </c>
      <c r="P234" s="16">
        <f>SUM($K135:P135)/13</f>
        <v>0</v>
      </c>
      <c r="Q234" s="16">
        <f>SUM($K135:Q135)/13</f>
        <v>517.61538461538464</v>
      </c>
      <c r="R234" s="16">
        <f>SUM($K135:R135)/13</f>
        <v>1035.2307692307693</v>
      </c>
      <c r="S234" s="16">
        <f>SUM($K135:S135)/13</f>
        <v>1552.846153846154</v>
      </c>
      <c r="T234" s="16">
        <f>SUM($K135:T135)/13</f>
        <v>2070.4615384615386</v>
      </c>
      <c r="U234" s="16">
        <f>SUM($K135:U135)/13</f>
        <v>2588.0769230769238</v>
      </c>
      <c r="V234" s="16">
        <f>SUM($K135:V135)/13</f>
        <v>3105.6923076923081</v>
      </c>
      <c r="W234" s="16">
        <f t="shared" ref="W234:AI234" si="384">SUM(K135:W135)/13</f>
        <v>3623.3076923076928</v>
      </c>
      <c r="X234" s="16">
        <f t="shared" si="384"/>
        <v>4140.9230769230771</v>
      </c>
      <c r="Y234" s="16">
        <f t="shared" si="384"/>
        <v>4658.5384615384619</v>
      </c>
      <c r="Z234" s="16">
        <f t="shared" si="384"/>
        <v>5176.1538461538476</v>
      </c>
      <c r="AA234" s="16">
        <f t="shared" si="384"/>
        <v>5693.7692307692323</v>
      </c>
      <c r="AB234" s="16">
        <f t="shared" si="384"/>
        <v>6211.3846153846162</v>
      </c>
      <c r="AC234" s="16">
        <f t="shared" si="384"/>
        <v>6729.0000000000009</v>
      </c>
      <c r="AD234" s="16">
        <f t="shared" si="384"/>
        <v>6729.0000000000009</v>
      </c>
      <c r="AE234" s="16">
        <f t="shared" si="384"/>
        <v>6729.0000000000009</v>
      </c>
      <c r="AF234" s="16">
        <f t="shared" si="384"/>
        <v>6729.0000000000009</v>
      </c>
      <c r="AG234" s="16">
        <f t="shared" si="384"/>
        <v>6729.0000000000009</v>
      </c>
      <c r="AH234" s="16">
        <f t="shared" si="384"/>
        <v>6729.0000000000009</v>
      </c>
      <c r="AI234" s="16">
        <f t="shared" si="384"/>
        <v>6729.0000000000009</v>
      </c>
      <c r="AJ234" s="16">
        <f t="shared" si="346"/>
        <v>6729.0000000000009</v>
      </c>
      <c r="AK234" s="16">
        <f t="shared" si="347"/>
        <v>6729.0000000000009</v>
      </c>
      <c r="AL234" s="16">
        <f t="shared" si="348"/>
        <v>6729.0000000000009</v>
      </c>
      <c r="AM234" s="16">
        <f t="shared" si="310"/>
        <v>6729.0000000000009</v>
      </c>
      <c r="AN234" s="16">
        <f t="shared" si="311"/>
        <v>6729.0000000000009</v>
      </c>
      <c r="AO234" s="16">
        <f t="shared" si="312"/>
        <v>6729.0000000000009</v>
      </c>
      <c r="AP234" s="16">
        <f t="shared" si="313"/>
        <v>6729.0000000000009</v>
      </c>
      <c r="AQ234" s="16">
        <f t="shared" si="314"/>
        <v>6729.0000000000009</v>
      </c>
      <c r="AR234" s="16">
        <f t="shared" si="315"/>
        <v>6729.0000000000009</v>
      </c>
      <c r="AS234" s="16">
        <f t="shared" si="316"/>
        <v>6729.0000000000009</v>
      </c>
      <c r="AT234" s="16">
        <f t="shared" si="317"/>
        <v>6729.0000000000009</v>
      </c>
      <c r="AU234" s="16">
        <f t="shared" si="318"/>
        <v>6729.0000000000009</v>
      </c>
      <c r="AV234" s="16">
        <f t="shared" si="319"/>
        <v>6729.0000000000009</v>
      </c>
      <c r="AW234" s="16">
        <f t="shared" si="320"/>
        <v>6729.0000000000009</v>
      </c>
      <c r="AX234" s="16">
        <f t="shared" si="321"/>
        <v>6729.0000000000009</v>
      </c>
      <c r="AY234" s="16">
        <f t="shared" si="322"/>
        <v>6729.0000000000009</v>
      </c>
      <c r="AZ234" s="16">
        <f t="shared" si="323"/>
        <v>6729.0000000000009</v>
      </c>
      <c r="BA234" s="16">
        <f t="shared" si="324"/>
        <v>6729.0000000000009</v>
      </c>
      <c r="BB234" s="16">
        <f t="shared" si="325"/>
        <v>6729.0000000000009</v>
      </c>
      <c r="BC234" s="16">
        <f t="shared" si="326"/>
        <v>6729.0000000000009</v>
      </c>
      <c r="BD234" s="16">
        <f t="shared" si="327"/>
        <v>6729.0000000000009</v>
      </c>
      <c r="BE234" s="16">
        <f t="shared" si="328"/>
        <v>6729.0000000000009</v>
      </c>
      <c r="BF234" s="16">
        <f t="shared" si="329"/>
        <v>6729.0000000000009</v>
      </c>
      <c r="BG234" s="16">
        <f t="shared" si="330"/>
        <v>6729.0000000000009</v>
      </c>
      <c r="BH234" s="16">
        <f t="shared" si="331"/>
        <v>6729.0000000000009</v>
      </c>
      <c r="BI234" s="16">
        <f t="shared" si="332"/>
        <v>6729.0000000000009</v>
      </c>
      <c r="BJ234" s="16">
        <f t="shared" si="333"/>
        <v>6729.0000000000009</v>
      </c>
      <c r="BK234" s="16">
        <f t="shared" si="334"/>
        <v>6729.0000000000009</v>
      </c>
      <c r="BL234" s="16">
        <f t="shared" si="335"/>
        <v>6729.0000000000009</v>
      </c>
      <c r="BM234" s="16">
        <f t="shared" si="336"/>
        <v>6729.0000000000009</v>
      </c>
      <c r="BN234" s="16">
        <f t="shared" si="337"/>
        <v>6729.0000000000009</v>
      </c>
      <c r="BO234" s="16">
        <f t="shared" si="338"/>
        <v>6729.0000000000009</v>
      </c>
      <c r="BP234" s="16">
        <f t="shared" si="339"/>
        <v>6729.0000000000009</v>
      </c>
      <c r="BQ234" s="16">
        <f t="shared" si="340"/>
        <v>6729.0000000000009</v>
      </c>
      <c r="BR234" s="16">
        <f t="shared" si="341"/>
        <v>6729.0000000000009</v>
      </c>
      <c r="BS234" s="16">
        <f t="shared" si="342"/>
        <v>6729.0000000000009</v>
      </c>
    </row>
    <row r="235" spans="1:71" x14ac:dyDescent="0.35">
      <c r="A235" s="15" t="str">
        <f t="shared" ref="A235:B235" si="385">A136</f>
        <v>Standard Close</v>
      </c>
      <c r="B235" s="15" t="str">
        <f t="shared" si="385"/>
        <v>A2838514</v>
      </c>
      <c r="C235" s="15" t="str">
        <f t="shared" ref="C235:J235" si="386">C136</f>
        <v>Base Rates</v>
      </c>
      <c r="D235" s="15" t="str">
        <f t="shared" si="386"/>
        <v/>
      </c>
      <c r="E235" s="50">
        <f t="shared" si="386"/>
        <v>34332</v>
      </c>
      <c r="F235" s="15" t="str">
        <f t="shared" si="386"/>
        <v>CRR-15996</v>
      </c>
      <c r="G235" s="15" t="str">
        <f t="shared" si="386"/>
        <v>open</v>
      </c>
      <c r="H235" s="15" t="str">
        <f t="shared" si="386"/>
        <v>Electric Other Production Plant</v>
      </c>
      <c r="I235" s="15" t="str">
        <f t="shared" si="386"/>
        <v>Bayside Station</v>
      </c>
      <c r="J235" s="15" t="str">
        <f t="shared" si="386"/>
        <v>BAYSIDE POWER UNIT 2 CT (ABCD)</v>
      </c>
      <c r="K235" s="16">
        <f>SUM($K136:K136)/13</f>
        <v>0</v>
      </c>
      <c r="L235" s="16">
        <f>SUM($K136:L136)/13</f>
        <v>0</v>
      </c>
      <c r="M235" s="16">
        <f>SUM($K136:M136)/13</f>
        <v>0</v>
      </c>
      <c r="N235" s="16">
        <f>SUM($K136:N136)/13</f>
        <v>0</v>
      </c>
      <c r="O235" s="16">
        <f>SUM($K136:O136)/13</f>
        <v>0</v>
      </c>
      <c r="P235" s="16">
        <f>SUM($K136:P136)/13</f>
        <v>422.03769230769245</v>
      </c>
      <c r="Q235" s="16">
        <f>SUM($K136:Q136)/13</f>
        <v>844.07538461538491</v>
      </c>
      <c r="R235" s="16">
        <f>SUM($K136:R136)/13</f>
        <v>1266.1130769230772</v>
      </c>
      <c r="S235" s="16">
        <f>SUM($K136:S136)/13</f>
        <v>1688.1507692307698</v>
      </c>
      <c r="T235" s="16">
        <f>SUM($K136:T136)/13</f>
        <v>2110.188461538462</v>
      </c>
      <c r="U235" s="16">
        <f>SUM($K136:U136)/13</f>
        <v>2532.2261538461544</v>
      </c>
      <c r="V235" s="16">
        <f>SUM($K136:V136)/13</f>
        <v>2954.2638461538468</v>
      </c>
      <c r="W235" s="16">
        <f t="shared" ref="W235:AI235" si="387">SUM(K136:W136)/13</f>
        <v>3376.3015384615396</v>
      </c>
      <c r="X235" s="16">
        <f t="shared" si="387"/>
        <v>3798.339230769232</v>
      </c>
      <c r="Y235" s="16">
        <f t="shared" si="387"/>
        <v>4220.3769230769249</v>
      </c>
      <c r="Z235" s="16">
        <f t="shared" si="387"/>
        <v>4642.4146153846177</v>
      </c>
      <c r="AA235" s="16">
        <f t="shared" si="387"/>
        <v>5064.4523076923106</v>
      </c>
      <c r="AB235" s="16">
        <f t="shared" si="387"/>
        <v>5486.4900000000034</v>
      </c>
      <c r="AC235" s="16">
        <f t="shared" si="387"/>
        <v>5486.4900000000034</v>
      </c>
      <c r="AD235" s="16">
        <f t="shared" si="387"/>
        <v>5486.4900000000034</v>
      </c>
      <c r="AE235" s="16">
        <f t="shared" si="387"/>
        <v>5486.4900000000034</v>
      </c>
      <c r="AF235" s="16">
        <f t="shared" si="387"/>
        <v>5486.4900000000034</v>
      </c>
      <c r="AG235" s="16">
        <f t="shared" si="387"/>
        <v>5486.4900000000034</v>
      </c>
      <c r="AH235" s="16">
        <f t="shared" si="387"/>
        <v>5486.4900000000034</v>
      </c>
      <c r="AI235" s="16">
        <f t="shared" si="387"/>
        <v>5486.4900000000034</v>
      </c>
      <c r="AJ235" s="16">
        <f t="shared" si="346"/>
        <v>5486.4900000000034</v>
      </c>
      <c r="AK235" s="16">
        <f t="shared" si="347"/>
        <v>5486.4900000000034</v>
      </c>
      <c r="AL235" s="16">
        <f t="shared" si="348"/>
        <v>5486.4900000000034</v>
      </c>
      <c r="AM235" s="16">
        <f t="shared" si="310"/>
        <v>5486.4900000000034</v>
      </c>
      <c r="AN235" s="16">
        <f t="shared" si="311"/>
        <v>5486.4900000000034</v>
      </c>
      <c r="AO235" s="16">
        <f t="shared" si="312"/>
        <v>5486.4900000000034</v>
      </c>
      <c r="AP235" s="16">
        <f t="shared" si="313"/>
        <v>5486.4900000000034</v>
      </c>
      <c r="AQ235" s="16">
        <f t="shared" si="314"/>
        <v>5486.4900000000034</v>
      </c>
      <c r="AR235" s="16">
        <f t="shared" si="315"/>
        <v>5486.4900000000034</v>
      </c>
      <c r="AS235" s="16">
        <f t="shared" si="316"/>
        <v>5486.4900000000034</v>
      </c>
      <c r="AT235" s="16">
        <f t="shared" si="317"/>
        <v>5486.4900000000034</v>
      </c>
      <c r="AU235" s="16">
        <f t="shared" si="318"/>
        <v>5486.4900000000034</v>
      </c>
      <c r="AV235" s="16">
        <f t="shared" si="319"/>
        <v>5486.4900000000034</v>
      </c>
      <c r="AW235" s="16">
        <f t="shared" si="320"/>
        <v>5486.4900000000034</v>
      </c>
      <c r="AX235" s="16">
        <f t="shared" si="321"/>
        <v>5486.4900000000034</v>
      </c>
      <c r="AY235" s="16">
        <f t="shared" si="322"/>
        <v>5486.4900000000034</v>
      </c>
      <c r="AZ235" s="16">
        <f t="shared" si="323"/>
        <v>5486.4900000000034</v>
      </c>
      <c r="BA235" s="16">
        <f t="shared" si="324"/>
        <v>5486.4900000000034</v>
      </c>
      <c r="BB235" s="16">
        <f t="shared" si="325"/>
        <v>5486.4900000000034</v>
      </c>
      <c r="BC235" s="16">
        <f t="shared" si="326"/>
        <v>5486.4900000000034</v>
      </c>
      <c r="BD235" s="16">
        <f t="shared" si="327"/>
        <v>5486.4900000000034</v>
      </c>
      <c r="BE235" s="16">
        <f t="shared" si="328"/>
        <v>5486.4900000000034</v>
      </c>
      <c r="BF235" s="16">
        <f t="shared" si="329"/>
        <v>5486.4900000000034</v>
      </c>
      <c r="BG235" s="16">
        <f t="shared" si="330"/>
        <v>5486.4900000000034</v>
      </c>
      <c r="BH235" s="16">
        <f t="shared" si="331"/>
        <v>5486.4900000000034</v>
      </c>
      <c r="BI235" s="16">
        <f t="shared" si="332"/>
        <v>5486.4900000000034</v>
      </c>
      <c r="BJ235" s="16">
        <f t="shared" si="333"/>
        <v>5486.4900000000034</v>
      </c>
      <c r="BK235" s="16">
        <f t="shared" si="334"/>
        <v>5486.4900000000034</v>
      </c>
      <c r="BL235" s="16">
        <f t="shared" si="335"/>
        <v>5486.4900000000034</v>
      </c>
      <c r="BM235" s="16">
        <f t="shared" si="336"/>
        <v>5486.4900000000034</v>
      </c>
      <c r="BN235" s="16">
        <f t="shared" si="337"/>
        <v>5486.4900000000034</v>
      </c>
      <c r="BO235" s="16">
        <f t="shared" si="338"/>
        <v>5486.4900000000034</v>
      </c>
      <c r="BP235" s="16">
        <f t="shared" si="339"/>
        <v>5486.4900000000034</v>
      </c>
      <c r="BQ235" s="16">
        <f t="shared" si="340"/>
        <v>5486.4900000000034</v>
      </c>
      <c r="BR235" s="16">
        <f t="shared" si="341"/>
        <v>5486.4900000000034</v>
      </c>
      <c r="BS235" s="16">
        <f t="shared" si="342"/>
        <v>5486.4900000000034</v>
      </c>
    </row>
    <row r="236" spans="1:71" x14ac:dyDescent="0.35">
      <c r="A236" s="15" t="str">
        <f t="shared" ref="A236:B236" si="388">A137</f>
        <v>Standard Close</v>
      </c>
      <c r="B236" s="15" t="str">
        <f t="shared" si="388"/>
        <v>A2838515</v>
      </c>
      <c r="C236" s="15" t="str">
        <f t="shared" ref="C236:J236" si="389">C137</f>
        <v>Base Rates</v>
      </c>
      <c r="D236" s="15" t="str">
        <f t="shared" si="389"/>
        <v/>
      </c>
      <c r="E236" s="50">
        <f t="shared" si="389"/>
        <v>34332</v>
      </c>
      <c r="F236" s="15" t="str">
        <f t="shared" si="389"/>
        <v>CRR-15996</v>
      </c>
      <c r="G236" s="15" t="str">
        <f t="shared" si="389"/>
        <v>open</v>
      </c>
      <c r="H236" s="15" t="str">
        <f t="shared" si="389"/>
        <v>Electric Other Production Plant</v>
      </c>
      <c r="I236" s="15" t="str">
        <f t="shared" si="389"/>
        <v>Bayside Station</v>
      </c>
      <c r="J236" s="15" t="str">
        <f t="shared" si="389"/>
        <v>BAYSIDE POWER UNIT 2 CT (ABCD)</v>
      </c>
      <c r="K236" s="16">
        <f>SUM($K137:K137)/13</f>
        <v>0</v>
      </c>
      <c r="L236" s="16">
        <f>SUM($K137:L137)/13</f>
        <v>0</v>
      </c>
      <c r="M236" s="16">
        <f>SUM($K137:M137)/13</f>
        <v>0</v>
      </c>
      <c r="N236" s="16">
        <f>SUM($K137:N137)/13</f>
        <v>0</v>
      </c>
      <c r="O236" s="16">
        <f>SUM($K137:O137)/13</f>
        <v>0</v>
      </c>
      <c r="P236" s="16">
        <f>SUM($K137:P137)/13</f>
        <v>410.15461538461545</v>
      </c>
      <c r="Q236" s="16">
        <f>SUM($K137:Q137)/13</f>
        <v>820.30923076923091</v>
      </c>
      <c r="R236" s="16">
        <f>SUM($K137:R137)/13</f>
        <v>1230.4638461538464</v>
      </c>
      <c r="S236" s="16">
        <f>SUM($K137:S137)/13</f>
        <v>1640.6184615384618</v>
      </c>
      <c r="T236" s="16">
        <f>SUM($K137:T137)/13</f>
        <v>2050.7730769230775</v>
      </c>
      <c r="U236" s="16">
        <f>SUM($K137:U137)/13</f>
        <v>2460.9276923076932</v>
      </c>
      <c r="V236" s="16">
        <f>SUM($K137:V137)/13</f>
        <v>2871.0823076923084</v>
      </c>
      <c r="W236" s="16">
        <f t="shared" ref="W236:AI236" si="390">SUM(K137:W137)/13</f>
        <v>3281.2369230769236</v>
      </c>
      <c r="X236" s="16">
        <f t="shared" si="390"/>
        <v>3691.3915384615393</v>
      </c>
      <c r="Y236" s="16">
        <f t="shared" si="390"/>
        <v>4101.546153846155</v>
      </c>
      <c r="Z236" s="16">
        <f t="shared" si="390"/>
        <v>4511.7007692307707</v>
      </c>
      <c r="AA236" s="16">
        <f t="shared" si="390"/>
        <v>4921.8553846153864</v>
      </c>
      <c r="AB236" s="16">
        <f t="shared" si="390"/>
        <v>5332.0100000000011</v>
      </c>
      <c r="AC236" s="16">
        <f t="shared" si="390"/>
        <v>5332.0100000000011</v>
      </c>
      <c r="AD236" s="16">
        <f t="shared" si="390"/>
        <v>5332.0100000000011</v>
      </c>
      <c r="AE236" s="16">
        <f t="shared" si="390"/>
        <v>5332.0100000000011</v>
      </c>
      <c r="AF236" s="16">
        <f t="shared" si="390"/>
        <v>5332.0100000000011</v>
      </c>
      <c r="AG236" s="16">
        <f t="shared" si="390"/>
        <v>5332.0100000000011</v>
      </c>
      <c r="AH236" s="16">
        <f t="shared" si="390"/>
        <v>5332.0100000000011</v>
      </c>
      <c r="AI236" s="16">
        <f t="shared" si="390"/>
        <v>5332.0100000000011</v>
      </c>
      <c r="AJ236" s="16">
        <f t="shared" si="346"/>
        <v>5332.0100000000011</v>
      </c>
      <c r="AK236" s="16">
        <f t="shared" si="347"/>
        <v>5332.0100000000011</v>
      </c>
      <c r="AL236" s="16">
        <f t="shared" si="348"/>
        <v>5332.0100000000011</v>
      </c>
      <c r="AM236" s="16">
        <f t="shared" si="310"/>
        <v>5332.0100000000011</v>
      </c>
      <c r="AN236" s="16">
        <f t="shared" si="311"/>
        <v>5332.0100000000011</v>
      </c>
      <c r="AO236" s="16">
        <f t="shared" si="312"/>
        <v>5332.0100000000011</v>
      </c>
      <c r="AP236" s="16">
        <f t="shared" si="313"/>
        <v>5332.0100000000011</v>
      </c>
      <c r="AQ236" s="16">
        <f t="shared" si="314"/>
        <v>5332.0100000000011</v>
      </c>
      <c r="AR236" s="16">
        <f t="shared" si="315"/>
        <v>5332.0100000000011</v>
      </c>
      <c r="AS236" s="16">
        <f t="shared" si="316"/>
        <v>5332.0100000000011</v>
      </c>
      <c r="AT236" s="16">
        <f t="shared" si="317"/>
        <v>5332.0100000000011</v>
      </c>
      <c r="AU236" s="16">
        <f t="shared" si="318"/>
        <v>5332.0100000000011</v>
      </c>
      <c r="AV236" s="16">
        <f t="shared" si="319"/>
        <v>5332.0100000000011</v>
      </c>
      <c r="AW236" s="16">
        <f t="shared" si="320"/>
        <v>5332.0100000000011</v>
      </c>
      <c r="AX236" s="16">
        <f t="shared" si="321"/>
        <v>5332.0100000000011</v>
      </c>
      <c r="AY236" s="16">
        <f t="shared" si="322"/>
        <v>5332.0100000000011</v>
      </c>
      <c r="AZ236" s="16">
        <f t="shared" si="323"/>
        <v>5332.0100000000011</v>
      </c>
      <c r="BA236" s="16">
        <f t="shared" si="324"/>
        <v>5332.0100000000011</v>
      </c>
      <c r="BB236" s="16">
        <f t="shared" si="325"/>
        <v>5332.0100000000011</v>
      </c>
      <c r="BC236" s="16">
        <f t="shared" si="326"/>
        <v>5332.0100000000011</v>
      </c>
      <c r="BD236" s="16">
        <f t="shared" si="327"/>
        <v>5332.0100000000011</v>
      </c>
      <c r="BE236" s="16">
        <f t="shared" si="328"/>
        <v>5332.0100000000011</v>
      </c>
      <c r="BF236" s="16">
        <f t="shared" si="329"/>
        <v>5332.0100000000011</v>
      </c>
      <c r="BG236" s="16">
        <f t="shared" si="330"/>
        <v>5332.0100000000011</v>
      </c>
      <c r="BH236" s="16">
        <f t="shared" si="331"/>
        <v>5332.0100000000011</v>
      </c>
      <c r="BI236" s="16">
        <f t="shared" si="332"/>
        <v>5332.0100000000011</v>
      </c>
      <c r="BJ236" s="16">
        <f t="shared" si="333"/>
        <v>5332.0100000000011</v>
      </c>
      <c r="BK236" s="16">
        <f t="shared" si="334"/>
        <v>5332.0100000000011</v>
      </c>
      <c r="BL236" s="16">
        <f t="shared" si="335"/>
        <v>5332.0100000000011</v>
      </c>
      <c r="BM236" s="16">
        <f t="shared" si="336"/>
        <v>5332.0100000000011</v>
      </c>
      <c r="BN236" s="16">
        <f t="shared" si="337"/>
        <v>5332.0100000000011</v>
      </c>
      <c r="BO236" s="16">
        <f t="shared" si="338"/>
        <v>5332.0100000000011</v>
      </c>
      <c r="BP236" s="16">
        <f t="shared" si="339"/>
        <v>5332.0100000000011</v>
      </c>
      <c r="BQ236" s="16">
        <f t="shared" si="340"/>
        <v>5332.0100000000011</v>
      </c>
      <c r="BR236" s="16">
        <f t="shared" si="341"/>
        <v>5332.0100000000011</v>
      </c>
      <c r="BS236" s="16">
        <f t="shared" si="342"/>
        <v>5332.0100000000011</v>
      </c>
    </row>
    <row r="237" spans="1:71" x14ac:dyDescent="0.35">
      <c r="A237" s="15" t="str">
        <f t="shared" ref="A237:B237" si="391">A138</f>
        <v>Standard Close</v>
      </c>
      <c r="B237" s="15" t="str">
        <f t="shared" si="391"/>
        <v>A2838516</v>
      </c>
      <c r="C237" s="15" t="str">
        <f t="shared" ref="C237:J237" si="392">C138</f>
        <v>Base Rates</v>
      </c>
      <c r="D237" s="15" t="str">
        <f t="shared" si="392"/>
        <v/>
      </c>
      <c r="E237" s="50">
        <f t="shared" si="392"/>
        <v>34332</v>
      </c>
      <c r="F237" s="15" t="str">
        <f t="shared" si="392"/>
        <v>CRR-15996</v>
      </c>
      <c r="G237" s="15" t="str">
        <f t="shared" si="392"/>
        <v>open</v>
      </c>
      <c r="H237" s="15" t="str">
        <f t="shared" si="392"/>
        <v>Electric Other Production Plant</v>
      </c>
      <c r="I237" s="15" t="str">
        <f t="shared" si="392"/>
        <v>Bayside Station</v>
      </c>
      <c r="J237" s="15" t="str">
        <f t="shared" si="392"/>
        <v>BAYSIDE POWER UNIT 2 CT (ABCD)</v>
      </c>
      <c r="K237" s="16">
        <f>SUM($K138:K138)/13</f>
        <v>0</v>
      </c>
      <c r="L237" s="16">
        <f>SUM($K138:L138)/13</f>
        <v>0</v>
      </c>
      <c r="M237" s="16">
        <f>SUM($K138:M138)/13</f>
        <v>0</v>
      </c>
      <c r="N237" s="16">
        <f>SUM($K138:N138)/13</f>
        <v>0</v>
      </c>
      <c r="O237" s="16">
        <f>SUM($K138:O138)/13</f>
        <v>0</v>
      </c>
      <c r="P237" s="16">
        <f>SUM($K138:P138)/13</f>
        <v>422.03769230769245</v>
      </c>
      <c r="Q237" s="16">
        <f>SUM($K138:Q138)/13</f>
        <v>844.07538461538491</v>
      </c>
      <c r="R237" s="16">
        <f>SUM($K138:R138)/13</f>
        <v>1266.1130769230772</v>
      </c>
      <c r="S237" s="16">
        <f>SUM($K138:S138)/13</f>
        <v>1688.1507692307698</v>
      </c>
      <c r="T237" s="16">
        <f>SUM($K138:T138)/13</f>
        <v>2110.188461538462</v>
      </c>
      <c r="U237" s="16">
        <f>SUM($K138:U138)/13</f>
        <v>2532.2261538461544</v>
      </c>
      <c r="V237" s="16">
        <f>SUM($K138:V138)/13</f>
        <v>2954.2638461538468</v>
      </c>
      <c r="W237" s="16">
        <f t="shared" ref="W237:AI237" si="393">SUM(K138:W138)/13</f>
        <v>3376.3015384615396</v>
      </c>
      <c r="X237" s="16">
        <f t="shared" si="393"/>
        <v>3798.339230769232</v>
      </c>
      <c r="Y237" s="16">
        <f t="shared" si="393"/>
        <v>4220.3769230769249</v>
      </c>
      <c r="Z237" s="16">
        <f t="shared" si="393"/>
        <v>4642.4146153846177</v>
      </c>
      <c r="AA237" s="16">
        <f t="shared" si="393"/>
        <v>5064.4523076923106</v>
      </c>
      <c r="AB237" s="16">
        <f t="shared" si="393"/>
        <v>5486.4900000000034</v>
      </c>
      <c r="AC237" s="16">
        <f t="shared" si="393"/>
        <v>5486.4900000000034</v>
      </c>
      <c r="AD237" s="16">
        <f t="shared" si="393"/>
        <v>5486.4900000000034</v>
      </c>
      <c r="AE237" s="16">
        <f t="shared" si="393"/>
        <v>5486.4900000000034</v>
      </c>
      <c r="AF237" s="16">
        <f t="shared" si="393"/>
        <v>5486.4900000000034</v>
      </c>
      <c r="AG237" s="16">
        <f t="shared" si="393"/>
        <v>5486.4900000000034</v>
      </c>
      <c r="AH237" s="16">
        <f t="shared" si="393"/>
        <v>5486.4900000000034</v>
      </c>
      <c r="AI237" s="16">
        <f t="shared" si="393"/>
        <v>5486.4900000000034</v>
      </c>
      <c r="AJ237" s="16">
        <f t="shared" si="346"/>
        <v>5486.4900000000034</v>
      </c>
      <c r="AK237" s="16">
        <f t="shared" si="347"/>
        <v>5486.4900000000034</v>
      </c>
      <c r="AL237" s="16">
        <f t="shared" si="348"/>
        <v>5486.4900000000034</v>
      </c>
      <c r="AM237" s="16">
        <f t="shared" si="310"/>
        <v>5486.4900000000034</v>
      </c>
      <c r="AN237" s="16">
        <f t="shared" si="311"/>
        <v>5486.4900000000034</v>
      </c>
      <c r="AO237" s="16">
        <f t="shared" si="312"/>
        <v>5486.4900000000034</v>
      </c>
      <c r="AP237" s="16">
        <f t="shared" si="313"/>
        <v>5486.4900000000034</v>
      </c>
      <c r="AQ237" s="16">
        <f t="shared" si="314"/>
        <v>5486.4900000000034</v>
      </c>
      <c r="AR237" s="16">
        <f t="shared" si="315"/>
        <v>5486.4900000000034</v>
      </c>
      <c r="AS237" s="16">
        <f t="shared" si="316"/>
        <v>5486.4900000000034</v>
      </c>
      <c r="AT237" s="16">
        <f t="shared" si="317"/>
        <v>5486.4900000000034</v>
      </c>
      <c r="AU237" s="16">
        <f t="shared" si="318"/>
        <v>5486.4900000000034</v>
      </c>
      <c r="AV237" s="16">
        <f t="shared" si="319"/>
        <v>5486.4900000000034</v>
      </c>
      <c r="AW237" s="16">
        <f t="shared" si="320"/>
        <v>5486.4900000000034</v>
      </c>
      <c r="AX237" s="16">
        <f t="shared" si="321"/>
        <v>5486.4900000000034</v>
      </c>
      <c r="AY237" s="16">
        <f t="shared" si="322"/>
        <v>5486.4900000000034</v>
      </c>
      <c r="AZ237" s="16">
        <f t="shared" si="323"/>
        <v>5486.4900000000034</v>
      </c>
      <c r="BA237" s="16">
        <f t="shared" si="324"/>
        <v>5486.4900000000034</v>
      </c>
      <c r="BB237" s="16">
        <f t="shared" si="325"/>
        <v>5486.4900000000034</v>
      </c>
      <c r="BC237" s="16">
        <f t="shared" si="326"/>
        <v>5486.4900000000034</v>
      </c>
      <c r="BD237" s="16">
        <f t="shared" si="327"/>
        <v>5486.4900000000034</v>
      </c>
      <c r="BE237" s="16">
        <f t="shared" si="328"/>
        <v>5486.4900000000034</v>
      </c>
      <c r="BF237" s="16">
        <f t="shared" si="329"/>
        <v>5486.4900000000034</v>
      </c>
      <c r="BG237" s="16">
        <f t="shared" si="330"/>
        <v>5486.4900000000034</v>
      </c>
      <c r="BH237" s="16">
        <f t="shared" si="331"/>
        <v>5486.4900000000034</v>
      </c>
      <c r="BI237" s="16">
        <f t="shared" si="332"/>
        <v>5486.4900000000034</v>
      </c>
      <c r="BJ237" s="16">
        <f t="shared" si="333"/>
        <v>5486.4900000000034</v>
      </c>
      <c r="BK237" s="16">
        <f t="shared" si="334"/>
        <v>5486.4900000000034</v>
      </c>
      <c r="BL237" s="16">
        <f t="shared" si="335"/>
        <v>5486.4900000000034</v>
      </c>
      <c r="BM237" s="16">
        <f t="shared" si="336"/>
        <v>5486.4900000000034</v>
      </c>
      <c r="BN237" s="16">
        <f t="shared" si="337"/>
        <v>5486.4900000000034</v>
      </c>
      <c r="BO237" s="16">
        <f t="shared" si="338"/>
        <v>5486.4900000000034</v>
      </c>
      <c r="BP237" s="16">
        <f t="shared" si="339"/>
        <v>5486.4900000000034</v>
      </c>
      <c r="BQ237" s="16">
        <f t="shared" si="340"/>
        <v>5486.4900000000034</v>
      </c>
      <c r="BR237" s="16">
        <f t="shared" si="341"/>
        <v>5486.4900000000034</v>
      </c>
      <c r="BS237" s="16">
        <f t="shared" si="342"/>
        <v>5486.4900000000034</v>
      </c>
    </row>
    <row r="238" spans="1:71" x14ac:dyDescent="0.35">
      <c r="A238" s="15" t="str">
        <f t="shared" ref="A238:B238" si="394">A139</f>
        <v>Standard Close</v>
      </c>
      <c r="B238" s="15" t="str">
        <f t="shared" si="394"/>
        <v>A2838517</v>
      </c>
      <c r="C238" s="15" t="str">
        <f t="shared" ref="C238:J238" si="395">C139</f>
        <v>Base Rates</v>
      </c>
      <c r="D238" s="15" t="str">
        <f t="shared" si="395"/>
        <v/>
      </c>
      <c r="E238" s="50">
        <f t="shared" si="395"/>
        <v>34332</v>
      </c>
      <c r="F238" s="15" t="str">
        <f t="shared" si="395"/>
        <v>CRR-15996</v>
      </c>
      <c r="G238" s="15" t="str">
        <f t="shared" si="395"/>
        <v>open</v>
      </c>
      <c r="H238" s="15" t="str">
        <f t="shared" si="395"/>
        <v>Electric Other Production Plant</v>
      </c>
      <c r="I238" s="15" t="str">
        <f t="shared" si="395"/>
        <v>Bayside Station</v>
      </c>
      <c r="J238" s="15" t="str">
        <f t="shared" si="395"/>
        <v>BAYSIDE POWER UNIT 2 CT (ABCD)</v>
      </c>
      <c r="K238" s="16">
        <f>SUM($K139:K139)/13</f>
        <v>0</v>
      </c>
      <c r="L238" s="16">
        <f>SUM($K139:L139)/13</f>
        <v>0</v>
      </c>
      <c r="M238" s="16">
        <f>SUM($K139:M139)/13</f>
        <v>0</v>
      </c>
      <c r="N238" s="16">
        <f>SUM($K139:N139)/13</f>
        <v>0</v>
      </c>
      <c r="O238" s="16">
        <f>SUM($K139:O139)/13</f>
        <v>0</v>
      </c>
      <c r="P238" s="16">
        <f>SUM($K139:P139)/13</f>
        <v>422.03769230769245</v>
      </c>
      <c r="Q238" s="16">
        <f>SUM($K139:Q139)/13</f>
        <v>844.07538461538491</v>
      </c>
      <c r="R238" s="16">
        <f>SUM($K139:R139)/13</f>
        <v>1266.1130769230772</v>
      </c>
      <c r="S238" s="16">
        <f>SUM($K139:S139)/13</f>
        <v>1688.1507692307698</v>
      </c>
      <c r="T238" s="16">
        <f>SUM($K139:T139)/13</f>
        <v>2110.188461538462</v>
      </c>
      <c r="U238" s="16">
        <f>SUM($K139:U139)/13</f>
        <v>2532.2261538461544</v>
      </c>
      <c r="V238" s="16">
        <f>SUM($K139:V139)/13</f>
        <v>2954.2638461538468</v>
      </c>
      <c r="W238" s="16">
        <f t="shared" ref="W238:AI238" si="396">SUM(K139:W139)/13</f>
        <v>3376.3015384615396</v>
      </c>
      <c r="X238" s="16">
        <f t="shared" si="396"/>
        <v>3798.339230769232</v>
      </c>
      <c r="Y238" s="16">
        <f t="shared" si="396"/>
        <v>4220.3769230769249</v>
      </c>
      <c r="Z238" s="16">
        <f t="shared" si="396"/>
        <v>4642.4146153846177</v>
      </c>
      <c r="AA238" s="16">
        <f t="shared" si="396"/>
        <v>5064.4523076923106</v>
      </c>
      <c r="AB238" s="16">
        <f t="shared" si="396"/>
        <v>5486.4900000000034</v>
      </c>
      <c r="AC238" s="16">
        <f t="shared" si="396"/>
        <v>5486.4900000000034</v>
      </c>
      <c r="AD238" s="16">
        <f t="shared" si="396"/>
        <v>5486.4900000000034</v>
      </c>
      <c r="AE238" s="16">
        <f t="shared" si="396"/>
        <v>5486.4900000000034</v>
      </c>
      <c r="AF238" s="16">
        <f t="shared" si="396"/>
        <v>5486.4900000000034</v>
      </c>
      <c r="AG238" s="16">
        <f t="shared" si="396"/>
        <v>5486.4900000000034</v>
      </c>
      <c r="AH238" s="16">
        <f t="shared" si="396"/>
        <v>5486.4900000000034</v>
      </c>
      <c r="AI238" s="16">
        <f t="shared" si="396"/>
        <v>5486.4900000000034</v>
      </c>
      <c r="AJ238" s="16">
        <f t="shared" si="346"/>
        <v>5486.4900000000034</v>
      </c>
      <c r="AK238" s="16">
        <f t="shared" si="347"/>
        <v>5486.4900000000034</v>
      </c>
      <c r="AL238" s="16">
        <f t="shared" si="348"/>
        <v>5486.4900000000034</v>
      </c>
      <c r="AM238" s="16">
        <f t="shared" si="310"/>
        <v>5486.4900000000034</v>
      </c>
      <c r="AN238" s="16">
        <f t="shared" si="311"/>
        <v>5486.4900000000034</v>
      </c>
      <c r="AO238" s="16">
        <f t="shared" si="312"/>
        <v>5486.4900000000034</v>
      </c>
      <c r="AP238" s="16">
        <f t="shared" si="313"/>
        <v>5486.4900000000034</v>
      </c>
      <c r="AQ238" s="16">
        <f t="shared" si="314"/>
        <v>5486.4900000000034</v>
      </c>
      <c r="AR238" s="16">
        <f t="shared" si="315"/>
        <v>5486.4900000000034</v>
      </c>
      <c r="AS238" s="16">
        <f t="shared" si="316"/>
        <v>5486.4900000000034</v>
      </c>
      <c r="AT238" s="16">
        <f t="shared" si="317"/>
        <v>5486.4900000000034</v>
      </c>
      <c r="AU238" s="16">
        <f t="shared" si="318"/>
        <v>5486.4900000000034</v>
      </c>
      <c r="AV238" s="16">
        <f t="shared" si="319"/>
        <v>5486.4900000000034</v>
      </c>
      <c r="AW238" s="16">
        <f t="shared" si="320"/>
        <v>5486.4900000000034</v>
      </c>
      <c r="AX238" s="16">
        <f t="shared" si="321"/>
        <v>5486.4900000000034</v>
      </c>
      <c r="AY238" s="16">
        <f t="shared" si="322"/>
        <v>5486.4900000000034</v>
      </c>
      <c r="AZ238" s="16">
        <f t="shared" si="323"/>
        <v>5486.4900000000034</v>
      </c>
      <c r="BA238" s="16">
        <f t="shared" si="324"/>
        <v>5486.4900000000034</v>
      </c>
      <c r="BB238" s="16">
        <f t="shared" si="325"/>
        <v>5486.4900000000034</v>
      </c>
      <c r="BC238" s="16">
        <f t="shared" si="326"/>
        <v>5486.4900000000034</v>
      </c>
      <c r="BD238" s="16">
        <f t="shared" si="327"/>
        <v>5486.4900000000034</v>
      </c>
      <c r="BE238" s="16">
        <f t="shared" si="328"/>
        <v>5486.4900000000034</v>
      </c>
      <c r="BF238" s="16">
        <f t="shared" si="329"/>
        <v>5486.4900000000034</v>
      </c>
      <c r="BG238" s="16">
        <f t="shared" si="330"/>
        <v>5486.4900000000034</v>
      </c>
      <c r="BH238" s="16">
        <f t="shared" si="331"/>
        <v>5486.4900000000034</v>
      </c>
      <c r="BI238" s="16">
        <f t="shared" si="332"/>
        <v>5486.4900000000034</v>
      </c>
      <c r="BJ238" s="16">
        <f t="shared" si="333"/>
        <v>5486.4900000000034</v>
      </c>
      <c r="BK238" s="16">
        <f t="shared" si="334"/>
        <v>5486.4900000000034</v>
      </c>
      <c r="BL238" s="16">
        <f t="shared" si="335"/>
        <v>5486.4900000000034</v>
      </c>
      <c r="BM238" s="16">
        <f t="shared" si="336"/>
        <v>5486.4900000000034</v>
      </c>
      <c r="BN238" s="16">
        <f t="shared" si="337"/>
        <v>5486.4900000000034</v>
      </c>
      <c r="BO238" s="16">
        <f t="shared" si="338"/>
        <v>5486.4900000000034</v>
      </c>
      <c r="BP238" s="16">
        <f t="shared" si="339"/>
        <v>5486.4900000000034</v>
      </c>
      <c r="BQ238" s="16">
        <f t="shared" si="340"/>
        <v>5486.4900000000034</v>
      </c>
      <c r="BR238" s="16">
        <f t="shared" si="341"/>
        <v>5486.4900000000034</v>
      </c>
      <c r="BS238" s="16">
        <f t="shared" si="342"/>
        <v>5486.4900000000034</v>
      </c>
    </row>
    <row r="239" spans="1:71" x14ac:dyDescent="0.35">
      <c r="A239" s="15" t="str">
        <f t="shared" ref="A239:B239" si="397">A140</f>
        <v>Standard Close</v>
      </c>
      <c r="B239" s="15" t="str">
        <f t="shared" si="397"/>
        <v>A2838526</v>
      </c>
      <c r="C239" s="15" t="str">
        <f t="shared" ref="C239:J239" si="398">C140</f>
        <v>Base Rates</v>
      </c>
      <c r="D239" s="15" t="str">
        <f t="shared" si="398"/>
        <v/>
      </c>
      <c r="E239" s="50">
        <f t="shared" si="398"/>
        <v>34332</v>
      </c>
      <c r="F239" s="15" t="str">
        <f t="shared" si="398"/>
        <v>CRR-15996</v>
      </c>
      <c r="G239" s="15" t="str">
        <f t="shared" si="398"/>
        <v>open</v>
      </c>
      <c r="H239" s="15" t="str">
        <f t="shared" si="398"/>
        <v>Electric Other Production Plant</v>
      </c>
      <c r="I239" s="15" t="str">
        <f t="shared" si="398"/>
        <v>Bayside Station</v>
      </c>
      <c r="J239" s="15" t="str">
        <f t="shared" si="398"/>
        <v>BAYSIDE POWER UNIT 2 CT (ABCD)</v>
      </c>
      <c r="K239" s="16">
        <f>SUM($K140:K140)/13</f>
        <v>0</v>
      </c>
      <c r="L239" s="16">
        <f>SUM($K140:L140)/13</f>
        <v>0</v>
      </c>
      <c r="M239" s="16">
        <f>SUM($K140:M140)/13</f>
        <v>0</v>
      </c>
      <c r="N239" s="16">
        <f>SUM($K140:N140)/13</f>
        <v>0</v>
      </c>
      <c r="O239" s="16">
        <f>SUM($K140:O140)/13</f>
        <v>0</v>
      </c>
      <c r="P239" s="16">
        <f>SUM($K140:P140)/13</f>
        <v>459.57615384615389</v>
      </c>
      <c r="Q239" s="16">
        <f>SUM($K140:Q140)/13</f>
        <v>919.15230769230777</v>
      </c>
      <c r="R239" s="16">
        <f>SUM($K140:R140)/13</f>
        <v>1378.7284615384617</v>
      </c>
      <c r="S239" s="16">
        <f>SUM($K140:S140)/13</f>
        <v>1838.3046153846155</v>
      </c>
      <c r="T239" s="16">
        <f>SUM($K140:T140)/13</f>
        <v>2297.8807692307696</v>
      </c>
      <c r="U239" s="16">
        <f>SUM($K140:U140)/13</f>
        <v>2757.4569230769234</v>
      </c>
      <c r="V239" s="16">
        <f>SUM($K140:V140)/13</f>
        <v>3217.0330769230768</v>
      </c>
      <c r="W239" s="16">
        <f t="shared" ref="W239:AI239" si="399">SUM(K140:W140)/13</f>
        <v>3676.6092307692306</v>
      </c>
      <c r="X239" s="16">
        <f t="shared" si="399"/>
        <v>4136.1853846153845</v>
      </c>
      <c r="Y239" s="16">
        <f t="shared" si="399"/>
        <v>4595.7615384615383</v>
      </c>
      <c r="Z239" s="16">
        <f t="shared" si="399"/>
        <v>5055.3376923076921</v>
      </c>
      <c r="AA239" s="16">
        <f t="shared" si="399"/>
        <v>5514.9138461538469</v>
      </c>
      <c r="AB239" s="16">
        <f t="shared" si="399"/>
        <v>5974.4900000000007</v>
      </c>
      <c r="AC239" s="16">
        <f t="shared" si="399"/>
        <v>5974.4900000000007</v>
      </c>
      <c r="AD239" s="16">
        <f t="shared" si="399"/>
        <v>5974.4900000000007</v>
      </c>
      <c r="AE239" s="16">
        <f t="shared" si="399"/>
        <v>5974.4900000000007</v>
      </c>
      <c r="AF239" s="16">
        <f t="shared" si="399"/>
        <v>5974.4900000000007</v>
      </c>
      <c r="AG239" s="16">
        <f t="shared" si="399"/>
        <v>5974.4900000000007</v>
      </c>
      <c r="AH239" s="16">
        <f t="shared" si="399"/>
        <v>5974.4900000000007</v>
      </c>
      <c r="AI239" s="16">
        <f t="shared" si="399"/>
        <v>5974.4900000000007</v>
      </c>
      <c r="AJ239" s="16">
        <f t="shared" si="346"/>
        <v>5974.4900000000007</v>
      </c>
      <c r="AK239" s="16">
        <f t="shared" si="347"/>
        <v>5974.4900000000007</v>
      </c>
      <c r="AL239" s="16">
        <f t="shared" si="348"/>
        <v>5974.4900000000007</v>
      </c>
      <c r="AM239" s="16">
        <f t="shared" si="310"/>
        <v>5974.4900000000007</v>
      </c>
      <c r="AN239" s="16">
        <f t="shared" si="311"/>
        <v>5974.4900000000007</v>
      </c>
      <c r="AO239" s="16">
        <f t="shared" si="312"/>
        <v>5974.4900000000007</v>
      </c>
      <c r="AP239" s="16">
        <f t="shared" si="313"/>
        <v>5974.4900000000007</v>
      </c>
      <c r="AQ239" s="16">
        <f t="shared" si="314"/>
        <v>5974.4900000000007</v>
      </c>
      <c r="AR239" s="16">
        <f t="shared" si="315"/>
        <v>5974.4900000000007</v>
      </c>
      <c r="AS239" s="16">
        <f t="shared" si="316"/>
        <v>5974.4900000000007</v>
      </c>
      <c r="AT239" s="16">
        <f t="shared" si="317"/>
        <v>5974.4900000000007</v>
      </c>
      <c r="AU239" s="16">
        <f t="shared" si="318"/>
        <v>5974.4900000000007</v>
      </c>
      <c r="AV239" s="16">
        <f t="shared" si="319"/>
        <v>5974.4900000000007</v>
      </c>
      <c r="AW239" s="16">
        <f t="shared" si="320"/>
        <v>5974.4900000000007</v>
      </c>
      <c r="AX239" s="16">
        <f t="shared" si="321"/>
        <v>5974.4900000000007</v>
      </c>
      <c r="AY239" s="16">
        <f t="shared" si="322"/>
        <v>5974.4900000000007</v>
      </c>
      <c r="AZ239" s="16">
        <f t="shared" si="323"/>
        <v>5974.4900000000007</v>
      </c>
      <c r="BA239" s="16">
        <f t="shared" si="324"/>
        <v>5974.4900000000007</v>
      </c>
      <c r="BB239" s="16">
        <f t="shared" si="325"/>
        <v>5974.4900000000007</v>
      </c>
      <c r="BC239" s="16">
        <f t="shared" si="326"/>
        <v>5974.4900000000007</v>
      </c>
      <c r="BD239" s="16">
        <f t="shared" si="327"/>
        <v>5974.4900000000007</v>
      </c>
      <c r="BE239" s="16">
        <f t="shared" si="328"/>
        <v>5974.4900000000007</v>
      </c>
      <c r="BF239" s="16">
        <f t="shared" si="329"/>
        <v>5974.4900000000007</v>
      </c>
      <c r="BG239" s="16">
        <f t="shared" si="330"/>
        <v>5974.4900000000007</v>
      </c>
      <c r="BH239" s="16">
        <f t="shared" si="331"/>
        <v>5974.4900000000007</v>
      </c>
      <c r="BI239" s="16">
        <f t="shared" si="332"/>
        <v>5974.4900000000007</v>
      </c>
      <c r="BJ239" s="16">
        <f t="shared" si="333"/>
        <v>5974.4900000000007</v>
      </c>
      <c r="BK239" s="16">
        <f t="shared" si="334"/>
        <v>5974.4900000000007</v>
      </c>
      <c r="BL239" s="16">
        <f t="shared" si="335"/>
        <v>5974.4900000000007</v>
      </c>
      <c r="BM239" s="16">
        <f t="shared" si="336"/>
        <v>5974.4900000000007</v>
      </c>
      <c r="BN239" s="16">
        <f t="shared" si="337"/>
        <v>5974.4900000000007</v>
      </c>
      <c r="BO239" s="16">
        <f t="shared" si="338"/>
        <v>5974.4900000000007</v>
      </c>
      <c r="BP239" s="16">
        <f t="shared" si="339"/>
        <v>5974.4900000000007</v>
      </c>
      <c r="BQ239" s="16">
        <f t="shared" si="340"/>
        <v>5974.4900000000007</v>
      </c>
      <c r="BR239" s="16">
        <f t="shared" si="341"/>
        <v>5974.4900000000007</v>
      </c>
      <c r="BS239" s="16">
        <f t="shared" si="342"/>
        <v>5974.4900000000007</v>
      </c>
    </row>
    <row r="240" spans="1:71" x14ac:dyDescent="0.35">
      <c r="A240" s="15" t="str">
        <f t="shared" ref="A240:B240" si="400">A141</f>
        <v>Standard Close</v>
      </c>
      <c r="B240" s="15" t="str">
        <f t="shared" si="400"/>
        <v>A2838527</v>
      </c>
      <c r="C240" s="15" t="str">
        <f t="shared" ref="C240:J240" si="401">C141</f>
        <v>Base Rates</v>
      </c>
      <c r="D240" s="15" t="str">
        <f t="shared" si="401"/>
        <v/>
      </c>
      <c r="E240" s="50">
        <f t="shared" si="401"/>
        <v>34332</v>
      </c>
      <c r="F240" s="15" t="str">
        <f t="shared" si="401"/>
        <v>CRR-15996</v>
      </c>
      <c r="G240" s="15" t="str">
        <f t="shared" si="401"/>
        <v>open</v>
      </c>
      <c r="H240" s="15" t="str">
        <f t="shared" si="401"/>
        <v>Electric Other Production Plant</v>
      </c>
      <c r="I240" s="15" t="str">
        <f t="shared" si="401"/>
        <v>Bayside Station</v>
      </c>
      <c r="J240" s="15" t="str">
        <f t="shared" si="401"/>
        <v>BAYSIDE POWER UNIT 2 CT (ABCD)</v>
      </c>
      <c r="K240" s="16">
        <f>SUM($K141:K141)/13</f>
        <v>0</v>
      </c>
      <c r="L240" s="16">
        <f>SUM($K141:L141)/13</f>
        <v>0</v>
      </c>
      <c r="M240" s="16">
        <f>SUM($K141:M141)/13</f>
        <v>0</v>
      </c>
      <c r="N240" s="16">
        <f>SUM($K141:N141)/13</f>
        <v>0</v>
      </c>
      <c r="O240" s="16">
        <f>SUM($K141:O141)/13</f>
        <v>0</v>
      </c>
      <c r="P240" s="16">
        <f>SUM($K141:P141)/13</f>
        <v>392.27615384615399</v>
      </c>
      <c r="Q240" s="16">
        <f>SUM($K141:Q141)/13</f>
        <v>784.55230769230798</v>
      </c>
      <c r="R240" s="16">
        <f>SUM($K141:R141)/13</f>
        <v>1176.8284615384621</v>
      </c>
      <c r="S240" s="16">
        <f>SUM($K141:S141)/13</f>
        <v>1569.104615384616</v>
      </c>
      <c r="T240" s="16">
        <f>SUM($K141:T141)/13</f>
        <v>1961.3807692307701</v>
      </c>
      <c r="U240" s="16">
        <f>SUM($K141:U141)/13</f>
        <v>2353.6569230769242</v>
      </c>
      <c r="V240" s="16">
        <f>SUM($K141:V141)/13</f>
        <v>2745.9330769230783</v>
      </c>
      <c r="W240" s="16">
        <f t="shared" ref="W240:AI240" si="402">SUM(K141:W141)/13</f>
        <v>3138.2092307692324</v>
      </c>
      <c r="X240" s="16">
        <f t="shared" si="402"/>
        <v>3530.4853846153865</v>
      </c>
      <c r="Y240" s="16">
        <f t="shared" si="402"/>
        <v>3922.761538461541</v>
      </c>
      <c r="Z240" s="16">
        <f t="shared" si="402"/>
        <v>4315.0376923076947</v>
      </c>
      <c r="AA240" s="16">
        <f t="shared" si="402"/>
        <v>4707.3138461538492</v>
      </c>
      <c r="AB240" s="16">
        <f t="shared" si="402"/>
        <v>5099.5900000000029</v>
      </c>
      <c r="AC240" s="16">
        <f t="shared" si="402"/>
        <v>5099.5900000000029</v>
      </c>
      <c r="AD240" s="16">
        <f t="shared" si="402"/>
        <v>5099.5900000000029</v>
      </c>
      <c r="AE240" s="16">
        <f t="shared" si="402"/>
        <v>5099.5900000000029</v>
      </c>
      <c r="AF240" s="16">
        <f t="shared" si="402"/>
        <v>5099.5900000000029</v>
      </c>
      <c r="AG240" s="16">
        <f t="shared" si="402"/>
        <v>5099.5900000000029</v>
      </c>
      <c r="AH240" s="16">
        <f t="shared" si="402"/>
        <v>5099.5900000000029</v>
      </c>
      <c r="AI240" s="16">
        <f t="shared" si="402"/>
        <v>5099.5900000000029</v>
      </c>
      <c r="AJ240" s="16">
        <f t="shared" si="346"/>
        <v>5099.5900000000029</v>
      </c>
      <c r="AK240" s="16">
        <f t="shared" si="347"/>
        <v>5099.5900000000029</v>
      </c>
      <c r="AL240" s="16">
        <f t="shared" si="348"/>
        <v>5099.5900000000029</v>
      </c>
      <c r="AM240" s="16">
        <f t="shared" si="310"/>
        <v>5099.5900000000029</v>
      </c>
      <c r="AN240" s="16">
        <f t="shared" si="311"/>
        <v>5099.5900000000029</v>
      </c>
      <c r="AO240" s="16">
        <f t="shared" si="312"/>
        <v>5099.5900000000029</v>
      </c>
      <c r="AP240" s="16">
        <f t="shared" si="313"/>
        <v>5099.5900000000029</v>
      </c>
      <c r="AQ240" s="16">
        <f t="shared" si="314"/>
        <v>5099.5900000000029</v>
      </c>
      <c r="AR240" s="16">
        <f t="shared" si="315"/>
        <v>5099.5900000000029</v>
      </c>
      <c r="AS240" s="16">
        <f t="shared" si="316"/>
        <v>5099.5900000000029</v>
      </c>
      <c r="AT240" s="16">
        <f t="shared" si="317"/>
        <v>5099.5900000000029</v>
      </c>
      <c r="AU240" s="16">
        <f t="shared" si="318"/>
        <v>5099.5900000000029</v>
      </c>
      <c r="AV240" s="16">
        <f t="shared" si="319"/>
        <v>5099.5900000000029</v>
      </c>
      <c r="AW240" s="16">
        <f t="shared" si="320"/>
        <v>5099.5900000000029</v>
      </c>
      <c r="AX240" s="16">
        <f t="shared" si="321"/>
        <v>5099.5900000000029</v>
      </c>
      <c r="AY240" s="16">
        <f t="shared" si="322"/>
        <v>5099.5900000000029</v>
      </c>
      <c r="AZ240" s="16">
        <f t="shared" si="323"/>
        <v>5099.5900000000029</v>
      </c>
      <c r="BA240" s="16">
        <f t="shared" si="324"/>
        <v>5099.5900000000029</v>
      </c>
      <c r="BB240" s="16">
        <f t="shared" si="325"/>
        <v>5099.5900000000029</v>
      </c>
      <c r="BC240" s="16">
        <f t="shared" si="326"/>
        <v>5099.5900000000029</v>
      </c>
      <c r="BD240" s="16">
        <f t="shared" si="327"/>
        <v>5099.5900000000029</v>
      </c>
      <c r="BE240" s="16">
        <f t="shared" si="328"/>
        <v>5099.5900000000029</v>
      </c>
      <c r="BF240" s="16">
        <f t="shared" si="329"/>
        <v>5099.5900000000029</v>
      </c>
      <c r="BG240" s="16">
        <f t="shared" si="330"/>
        <v>5099.5900000000029</v>
      </c>
      <c r="BH240" s="16">
        <f t="shared" si="331"/>
        <v>5099.5900000000029</v>
      </c>
      <c r="BI240" s="16">
        <f t="shared" si="332"/>
        <v>5099.5900000000029</v>
      </c>
      <c r="BJ240" s="16">
        <f t="shared" si="333"/>
        <v>5099.5900000000029</v>
      </c>
      <c r="BK240" s="16">
        <f t="shared" si="334"/>
        <v>5099.5900000000029</v>
      </c>
      <c r="BL240" s="16">
        <f t="shared" si="335"/>
        <v>5099.5900000000029</v>
      </c>
      <c r="BM240" s="16">
        <f t="shared" si="336"/>
        <v>5099.5900000000029</v>
      </c>
      <c r="BN240" s="16">
        <f t="shared" si="337"/>
        <v>5099.5900000000029</v>
      </c>
      <c r="BO240" s="16">
        <f t="shared" si="338"/>
        <v>5099.5900000000029</v>
      </c>
      <c r="BP240" s="16">
        <f t="shared" si="339"/>
        <v>5099.5900000000029</v>
      </c>
      <c r="BQ240" s="16">
        <f t="shared" si="340"/>
        <v>5099.5900000000029</v>
      </c>
      <c r="BR240" s="16">
        <f t="shared" si="341"/>
        <v>5099.5900000000029</v>
      </c>
      <c r="BS240" s="16">
        <f t="shared" si="342"/>
        <v>5099.5900000000029</v>
      </c>
    </row>
    <row r="241" spans="1:71" x14ac:dyDescent="0.35">
      <c r="A241" s="15" t="str">
        <f t="shared" ref="A241:B241" si="403">A142</f>
        <v>Standard Close</v>
      </c>
      <c r="B241" s="15" t="str">
        <f t="shared" si="403"/>
        <v>A2838528</v>
      </c>
      <c r="C241" s="15" t="str">
        <f t="shared" ref="C241:J241" si="404">C142</f>
        <v>Base Rates</v>
      </c>
      <c r="D241" s="15" t="str">
        <f t="shared" si="404"/>
        <v/>
      </c>
      <c r="E241" s="50">
        <f t="shared" si="404"/>
        <v>34332</v>
      </c>
      <c r="F241" s="15" t="str">
        <f t="shared" si="404"/>
        <v>CRR-15996</v>
      </c>
      <c r="G241" s="15" t="str">
        <f t="shared" si="404"/>
        <v>open</v>
      </c>
      <c r="H241" s="15" t="str">
        <f t="shared" si="404"/>
        <v>Electric Other Production Plant</v>
      </c>
      <c r="I241" s="15" t="str">
        <f t="shared" si="404"/>
        <v>Bayside Station</v>
      </c>
      <c r="J241" s="15" t="str">
        <f t="shared" si="404"/>
        <v>BAYSIDE POWER UNIT 2 CT (ABCD)</v>
      </c>
      <c r="K241" s="16">
        <f>SUM($K142:K142)/13</f>
        <v>0</v>
      </c>
      <c r="L241" s="16">
        <f>SUM($K142:L142)/13</f>
        <v>0</v>
      </c>
      <c r="M241" s="16">
        <f>SUM($K142:M142)/13</f>
        <v>0</v>
      </c>
      <c r="N241" s="16">
        <f>SUM($K142:N142)/13</f>
        <v>0</v>
      </c>
      <c r="O241" s="16">
        <f>SUM($K142:O142)/13</f>
        <v>0</v>
      </c>
      <c r="P241" s="16">
        <f>SUM($K142:P142)/13</f>
        <v>392.27615384615399</v>
      </c>
      <c r="Q241" s="16">
        <f>SUM($K142:Q142)/13</f>
        <v>784.55230769230798</v>
      </c>
      <c r="R241" s="16">
        <f>SUM($K142:R142)/13</f>
        <v>1176.8284615384621</v>
      </c>
      <c r="S241" s="16">
        <f>SUM($K142:S142)/13</f>
        <v>1569.104615384616</v>
      </c>
      <c r="T241" s="16">
        <f>SUM($K142:T142)/13</f>
        <v>1961.3807692307701</v>
      </c>
      <c r="U241" s="16">
        <f>SUM($K142:U142)/13</f>
        <v>2353.6569230769242</v>
      </c>
      <c r="V241" s="16">
        <f>SUM($K142:V142)/13</f>
        <v>2745.9330769230783</v>
      </c>
      <c r="W241" s="16">
        <f t="shared" ref="W241:AI241" si="405">SUM(K142:W142)/13</f>
        <v>3138.2092307692324</v>
      </c>
      <c r="X241" s="16">
        <f t="shared" si="405"/>
        <v>3530.4853846153865</v>
      </c>
      <c r="Y241" s="16">
        <f t="shared" si="405"/>
        <v>3922.761538461541</v>
      </c>
      <c r="Z241" s="16">
        <f t="shared" si="405"/>
        <v>4315.0376923076947</v>
      </c>
      <c r="AA241" s="16">
        <f t="shared" si="405"/>
        <v>4707.3138461538492</v>
      </c>
      <c r="AB241" s="16">
        <f t="shared" si="405"/>
        <v>5099.5900000000029</v>
      </c>
      <c r="AC241" s="16">
        <f t="shared" si="405"/>
        <v>5099.5900000000029</v>
      </c>
      <c r="AD241" s="16">
        <f t="shared" si="405"/>
        <v>5099.5900000000029</v>
      </c>
      <c r="AE241" s="16">
        <f t="shared" si="405"/>
        <v>5099.5900000000029</v>
      </c>
      <c r="AF241" s="16">
        <f t="shared" si="405"/>
        <v>5099.5900000000029</v>
      </c>
      <c r="AG241" s="16">
        <f t="shared" si="405"/>
        <v>5099.5900000000029</v>
      </c>
      <c r="AH241" s="16">
        <f t="shared" si="405"/>
        <v>5099.5900000000029</v>
      </c>
      <c r="AI241" s="16">
        <f t="shared" si="405"/>
        <v>5099.5900000000029</v>
      </c>
      <c r="AJ241" s="16">
        <f t="shared" si="346"/>
        <v>5099.5900000000029</v>
      </c>
      <c r="AK241" s="16">
        <f t="shared" si="347"/>
        <v>5099.5900000000029</v>
      </c>
      <c r="AL241" s="16">
        <f t="shared" si="348"/>
        <v>5099.5900000000029</v>
      </c>
      <c r="AM241" s="16">
        <f t="shared" si="310"/>
        <v>5099.5900000000029</v>
      </c>
      <c r="AN241" s="16">
        <f t="shared" si="311"/>
        <v>5099.5900000000029</v>
      </c>
      <c r="AO241" s="16">
        <f t="shared" si="312"/>
        <v>5099.5900000000029</v>
      </c>
      <c r="AP241" s="16">
        <f t="shared" si="313"/>
        <v>5099.5900000000029</v>
      </c>
      <c r="AQ241" s="16">
        <f t="shared" si="314"/>
        <v>5099.5900000000029</v>
      </c>
      <c r="AR241" s="16">
        <f t="shared" si="315"/>
        <v>5099.5900000000029</v>
      </c>
      <c r="AS241" s="16">
        <f t="shared" si="316"/>
        <v>5099.5900000000029</v>
      </c>
      <c r="AT241" s="16">
        <f t="shared" si="317"/>
        <v>5099.5900000000029</v>
      </c>
      <c r="AU241" s="16">
        <f t="shared" si="318"/>
        <v>5099.5900000000029</v>
      </c>
      <c r="AV241" s="16">
        <f t="shared" si="319"/>
        <v>5099.5900000000029</v>
      </c>
      <c r="AW241" s="16">
        <f t="shared" si="320"/>
        <v>5099.5900000000029</v>
      </c>
      <c r="AX241" s="16">
        <f t="shared" si="321"/>
        <v>5099.5900000000029</v>
      </c>
      <c r="AY241" s="16">
        <f t="shared" si="322"/>
        <v>5099.5900000000029</v>
      </c>
      <c r="AZ241" s="16">
        <f t="shared" si="323"/>
        <v>5099.5900000000029</v>
      </c>
      <c r="BA241" s="16">
        <f t="shared" si="324"/>
        <v>5099.5900000000029</v>
      </c>
      <c r="BB241" s="16">
        <f t="shared" si="325"/>
        <v>5099.5900000000029</v>
      </c>
      <c r="BC241" s="16">
        <f t="shared" si="326"/>
        <v>5099.5900000000029</v>
      </c>
      <c r="BD241" s="16">
        <f t="shared" si="327"/>
        <v>5099.5900000000029</v>
      </c>
      <c r="BE241" s="16">
        <f t="shared" si="328"/>
        <v>5099.5900000000029</v>
      </c>
      <c r="BF241" s="16">
        <f t="shared" si="329"/>
        <v>5099.5900000000029</v>
      </c>
      <c r="BG241" s="16">
        <f t="shared" si="330"/>
        <v>5099.5900000000029</v>
      </c>
      <c r="BH241" s="16">
        <f t="shared" si="331"/>
        <v>5099.5900000000029</v>
      </c>
      <c r="BI241" s="16">
        <f t="shared" si="332"/>
        <v>5099.5900000000029</v>
      </c>
      <c r="BJ241" s="16">
        <f t="shared" si="333"/>
        <v>5099.5900000000029</v>
      </c>
      <c r="BK241" s="16">
        <f t="shared" si="334"/>
        <v>5099.5900000000029</v>
      </c>
      <c r="BL241" s="16">
        <f t="shared" si="335"/>
        <v>5099.5900000000029</v>
      </c>
      <c r="BM241" s="16">
        <f t="shared" si="336"/>
        <v>5099.5900000000029</v>
      </c>
      <c r="BN241" s="16">
        <f t="shared" si="337"/>
        <v>5099.5900000000029</v>
      </c>
      <c r="BO241" s="16">
        <f t="shared" si="338"/>
        <v>5099.5900000000029</v>
      </c>
      <c r="BP241" s="16">
        <f t="shared" si="339"/>
        <v>5099.5900000000029</v>
      </c>
      <c r="BQ241" s="16">
        <f t="shared" si="340"/>
        <v>5099.5900000000029</v>
      </c>
      <c r="BR241" s="16">
        <f t="shared" si="341"/>
        <v>5099.5900000000029</v>
      </c>
      <c r="BS241" s="16">
        <f t="shared" si="342"/>
        <v>5099.5900000000029</v>
      </c>
    </row>
    <row r="242" spans="1:71" x14ac:dyDescent="0.35">
      <c r="A242" s="15" t="str">
        <f t="shared" ref="A242:B242" si="406">A143</f>
        <v>Standard Close</v>
      </c>
      <c r="B242" s="15" t="str">
        <f t="shared" si="406"/>
        <v>A2838529</v>
      </c>
      <c r="C242" s="15" t="str">
        <f t="shared" ref="C242:J242" si="407">C143</f>
        <v>Base Rates</v>
      </c>
      <c r="D242" s="15" t="str">
        <f t="shared" si="407"/>
        <v/>
      </c>
      <c r="E242" s="50">
        <f t="shared" si="407"/>
        <v>34332</v>
      </c>
      <c r="F242" s="15" t="str">
        <f t="shared" si="407"/>
        <v>CRR-15996</v>
      </c>
      <c r="G242" s="15" t="str">
        <f t="shared" si="407"/>
        <v>open</v>
      </c>
      <c r="H242" s="15" t="str">
        <f t="shared" si="407"/>
        <v>Electric Other Production Plant</v>
      </c>
      <c r="I242" s="15" t="str">
        <f t="shared" si="407"/>
        <v>Bayside Station</v>
      </c>
      <c r="J242" s="15" t="str">
        <f t="shared" si="407"/>
        <v>BAYSIDE POWER UNIT 2 CT (ABCD)</v>
      </c>
      <c r="K242" s="16">
        <f>SUM($K143:K143)/13</f>
        <v>0</v>
      </c>
      <c r="L242" s="16">
        <f>SUM($K143:L143)/13</f>
        <v>0</v>
      </c>
      <c r="M242" s="16">
        <f>SUM($K143:M143)/13</f>
        <v>0</v>
      </c>
      <c r="N242" s="16">
        <f>SUM($K143:N143)/13</f>
        <v>0</v>
      </c>
      <c r="O242" s="16">
        <f>SUM($K143:O143)/13</f>
        <v>0</v>
      </c>
      <c r="P242" s="16">
        <f>SUM($K143:P143)/13</f>
        <v>392.27615384615399</v>
      </c>
      <c r="Q242" s="16">
        <f>SUM($K143:Q143)/13</f>
        <v>784.55230769230798</v>
      </c>
      <c r="R242" s="16">
        <f>SUM($K143:R143)/13</f>
        <v>1176.8284615384621</v>
      </c>
      <c r="S242" s="16">
        <f>SUM($K143:S143)/13</f>
        <v>1569.104615384616</v>
      </c>
      <c r="T242" s="16">
        <f>SUM($K143:T143)/13</f>
        <v>1961.3807692307701</v>
      </c>
      <c r="U242" s="16">
        <f>SUM($K143:U143)/13</f>
        <v>2353.6569230769242</v>
      </c>
      <c r="V242" s="16">
        <f>SUM($K143:V143)/13</f>
        <v>2745.9330769230783</v>
      </c>
      <c r="W242" s="16">
        <f t="shared" ref="W242:AI242" si="408">SUM(K143:W143)/13</f>
        <v>3138.2092307692324</v>
      </c>
      <c r="X242" s="16">
        <f t="shared" si="408"/>
        <v>3530.4853846153865</v>
      </c>
      <c r="Y242" s="16">
        <f t="shared" si="408"/>
        <v>3922.761538461541</v>
      </c>
      <c r="Z242" s="16">
        <f t="shared" si="408"/>
        <v>4315.0376923076947</v>
      </c>
      <c r="AA242" s="16">
        <f t="shared" si="408"/>
        <v>4707.3138461538492</v>
      </c>
      <c r="AB242" s="16">
        <f t="shared" si="408"/>
        <v>5099.5900000000029</v>
      </c>
      <c r="AC242" s="16">
        <f t="shared" si="408"/>
        <v>5099.5900000000029</v>
      </c>
      <c r="AD242" s="16">
        <f t="shared" si="408"/>
        <v>5099.5900000000029</v>
      </c>
      <c r="AE242" s="16">
        <f t="shared" si="408"/>
        <v>5099.5900000000029</v>
      </c>
      <c r="AF242" s="16">
        <f t="shared" si="408"/>
        <v>5099.5900000000029</v>
      </c>
      <c r="AG242" s="16">
        <f t="shared" si="408"/>
        <v>5099.5900000000029</v>
      </c>
      <c r="AH242" s="16">
        <f t="shared" si="408"/>
        <v>5099.5900000000029</v>
      </c>
      <c r="AI242" s="16">
        <f t="shared" si="408"/>
        <v>5099.5900000000029</v>
      </c>
      <c r="AJ242" s="16">
        <f t="shared" si="346"/>
        <v>5099.5900000000029</v>
      </c>
      <c r="AK242" s="16">
        <f t="shared" si="347"/>
        <v>5099.5900000000029</v>
      </c>
      <c r="AL242" s="16">
        <f t="shared" si="348"/>
        <v>5099.5900000000029</v>
      </c>
      <c r="AM242" s="16">
        <f t="shared" si="310"/>
        <v>5099.5900000000029</v>
      </c>
      <c r="AN242" s="16">
        <f t="shared" si="311"/>
        <v>5099.5900000000029</v>
      </c>
      <c r="AO242" s="16">
        <f t="shared" si="312"/>
        <v>5099.5900000000029</v>
      </c>
      <c r="AP242" s="16">
        <f t="shared" si="313"/>
        <v>5099.5900000000029</v>
      </c>
      <c r="AQ242" s="16">
        <f t="shared" si="314"/>
        <v>5099.5900000000029</v>
      </c>
      <c r="AR242" s="16">
        <f t="shared" si="315"/>
        <v>5099.5900000000029</v>
      </c>
      <c r="AS242" s="16">
        <f t="shared" si="316"/>
        <v>5099.5900000000029</v>
      </c>
      <c r="AT242" s="16">
        <f t="shared" si="317"/>
        <v>5099.5900000000029</v>
      </c>
      <c r="AU242" s="16">
        <f t="shared" si="318"/>
        <v>5099.5900000000029</v>
      </c>
      <c r="AV242" s="16">
        <f t="shared" si="319"/>
        <v>5099.5900000000029</v>
      </c>
      <c r="AW242" s="16">
        <f t="shared" si="320"/>
        <v>5099.5900000000029</v>
      </c>
      <c r="AX242" s="16">
        <f t="shared" si="321"/>
        <v>5099.5900000000029</v>
      </c>
      <c r="AY242" s="16">
        <f t="shared" si="322"/>
        <v>5099.5900000000029</v>
      </c>
      <c r="AZ242" s="16">
        <f t="shared" si="323"/>
        <v>5099.5900000000029</v>
      </c>
      <c r="BA242" s="16">
        <f t="shared" si="324"/>
        <v>5099.5900000000029</v>
      </c>
      <c r="BB242" s="16">
        <f t="shared" si="325"/>
        <v>5099.5900000000029</v>
      </c>
      <c r="BC242" s="16">
        <f t="shared" si="326"/>
        <v>5099.5900000000029</v>
      </c>
      <c r="BD242" s="16">
        <f t="shared" si="327"/>
        <v>5099.5900000000029</v>
      </c>
      <c r="BE242" s="16">
        <f t="shared" si="328"/>
        <v>5099.5900000000029</v>
      </c>
      <c r="BF242" s="16">
        <f t="shared" si="329"/>
        <v>5099.5900000000029</v>
      </c>
      <c r="BG242" s="16">
        <f t="shared" si="330"/>
        <v>5099.5900000000029</v>
      </c>
      <c r="BH242" s="16">
        <f t="shared" si="331"/>
        <v>5099.5900000000029</v>
      </c>
      <c r="BI242" s="16">
        <f t="shared" si="332"/>
        <v>5099.5900000000029</v>
      </c>
      <c r="BJ242" s="16">
        <f t="shared" si="333"/>
        <v>5099.5900000000029</v>
      </c>
      <c r="BK242" s="16">
        <f t="shared" si="334"/>
        <v>5099.5900000000029</v>
      </c>
      <c r="BL242" s="16">
        <f t="shared" si="335"/>
        <v>5099.5900000000029</v>
      </c>
      <c r="BM242" s="16">
        <f t="shared" si="336"/>
        <v>5099.5900000000029</v>
      </c>
      <c r="BN242" s="16">
        <f t="shared" si="337"/>
        <v>5099.5900000000029</v>
      </c>
      <c r="BO242" s="16">
        <f t="shared" si="338"/>
        <v>5099.5900000000029</v>
      </c>
      <c r="BP242" s="16">
        <f t="shared" si="339"/>
        <v>5099.5900000000029</v>
      </c>
      <c r="BQ242" s="16">
        <f t="shared" si="340"/>
        <v>5099.5900000000029</v>
      </c>
      <c r="BR242" s="16">
        <f t="shared" si="341"/>
        <v>5099.5900000000029</v>
      </c>
      <c r="BS242" s="16">
        <f t="shared" si="342"/>
        <v>5099.5900000000029</v>
      </c>
    </row>
    <row r="243" spans="1:71" x14ac:dyDescent="0.35">
      <c r="A243" s="15" t="str">
        <f t="shared" ref="A243:B243" si="409">A144</f>
        <v>Standard Close</v>
      </c>
      <c r="B243" s="15" t="str">
        <f t="shared" si="409"/>
        <v>A2846184</v>
      </c>
      <c r="C243" s="15" t="str">
        <f t="shared" ref="C243:J243" si="410">C144</f>
        <v>Base Rates</v>
      </c>
      <c r="D243" s="15" t="str">
        <f t="shared" si="410"/>
        <v/>
      </c>
      <c r="E243" s="50">
        <f t="shared" si="410"/>
        <v>34332</v>
      </c>
      <c r="F243" s="15" t="str">
        <f t="shared" si="410"/>
        <v>CRR-15996</v>
      </c>
      <c r="G243" s="15" t="str">
        <f t="shared" si="410"/>
        <v>open</v>
      </c>
      <c r="H243" s="15" t="str">
        <f t="shared" si="410"/>
        <v>Electric Other Production Plant</v>
      </c>
      <c r="I243" s="15" t="str">
        <f t="shared" si="410"/>
        <v>Bayside Station</v>
      </c>
      <c r="J243" s="15" t="str">
        <f t="shared" si="410"/>
        <v>BAYSIDE POWER UNIT 2 CT (ABCD)</v>
      </c>
      <c r="K243" s="16">
        <f>SUM($K144:K144)/13</f>
        <v>0</v>
      </c>
      <c r="L243" s="16">
        <f>SUM($K144:L144)/13</f>
        <v>0</v>
      </c>
      <c r="M243" s="16">
        <f>SUM($K144:M144)/13</f>
        <v>0</v>
      </c>
      <c r="N243" s="16">
        <f>SUM($K144:N144)/13</f>
        <v>0</v>
      </c>
      <c r="O243" s="16">
        <f>SUM($K144:O144)/13</f>
        <v>0</v>
      </c>
      <c r="P243" s="16">
        <f>SUM($K144:P144)/13</f>
        <v>0</v>
      </c>
      <c r="Q243" s="16">
        <f>SUM($K144:Q144)/13</f>
        <v>4400.2853846153839</v>
      </c>
      <c r="R243" s="16">
        <f>SUM($K144:R144)/13</f>
        <v>8800.5707692307678</v>
      </c>
      <c r="S243" s="16">
        <f>SUM($K144:S144)/13</f>
        <v>13200.856153846153</v>
      </c>
      <c r="T243" s="16">
        <f>SUM($K144:T144)/13</f>
        <v>17601.141538461536</v>
      </c>
      <c r="U243" s="16">
        <f>SUM($K144:U144)/13</f>
        <v>22001.426923076917</v>
      </c>
      <c r="V243" s="16">
        <f>SUM($K144:V144)/13</f>
        <v>26401.712307692298</v>
      </c>
      <c r="W243" s="16">
        <f t="shared" ref="W243:AI243" si="411">SUM(K144:W144)/13</f>
        <v>30801.997692307683</v>
      </c>
      <c r="X243" s="16">
        <f t="shared" si="411"/>
        <v>35202.283076923064</v>
      </c>
      <c r="Y243" s="16">
        <f t="shared" si="411"/>
        <v>39602.568461538445</v>
      </c>
      <c r="Z243" s="16">
        <f t="shared" si="411"/>
        <v>44002.853846153826</v>
      </c>
      <c r="AA243" s="16">
        <f t="shared" si="411"/>
        <v>48403.139230769208</v>
      </c>
      <c r="AB243" s="16">
        <f t="shared" si="411"/>
        <v>52803.424615384589</v>
      </c>
      <c r="AC243" s="16">
        <f t="shared" si="411"/>
        <v>57203.70999999997</v>
      </c>
      <c r="AD243" s="16">
        <f t="shared" si="411"/>
        <v>57203.70999999997</v>
      </c>
      <c r="AE243" s="16">
        <f t="shared" si="411"/>
        <v>57203.70999999997</v>
      </c>
      <c r="AF243" s="16">
        <f t="shared" si="411"/>
        <v>57203.70999999997</v>
      </c>
      <c r="AG243" s="16">
        <f t="shared" si="411"/>
        <v>57203.70999999997</v>
      </c>
      <c r="AH243" s="16">
        <f t="shared" si="411"/>
        <v>57203.70999999997</v>
      </c>
      <c r="AI243" s="16">
        <f t="shared" si="411"/>
        <v>57203.70999999997</v>
      </c>
      <c r="AJ243" s="16">
        <f t="shared" si="346"/>
        <v>57203.70999999997</v>
      </c>
      <c r="AK243" s="16">
        <f t="shared" si="347"/>
        <v>57203.70999999997</v>
      </c>
      <c r="AL243" s="16">
        <f t="shared" si="348"/>
        <v>57203.70999999997</v>
      </c>
      <c r="AM243" s="16">
        <f t="shared" si="310"/>
        <v>57203.70999999997</v>
      </c>
      <c r="AN243" s="16">
        <f t="shared" si="311"/>
        <v>57203.70999999997</v>
      </c>
      <c r="AO243" s="16">
        <f t="shared" si="312"/>
        <v>57203.70999999997</v>
      </c>
      <c r="AP243" s="16">
        <f t="shared" si="313"/>
        <v>57203.70999999997</v>
      </c>
      <c r="AQ243" s="16">
        <f t="shared" si="314"/>
        <v>57203.70999999997</v>
      </c>
      <c r="AR243" s="16">
        <f t="shared" si="315"/>
        <v>57203.70999999997</v>
      </c>
      <c r="AS243" s="16">
        <f t="shared" si="316"/>
        <v>57203.70999999997</v>
      </c>
      <c r="AT243" s="16">
        <f t="shared" si="317"/>
        <v>57203.70999999997</v>
      </c>
      <c r="AU243" s="16">
        <f t="shared" si="318"/>
        <v>57203.70999999997</v>
      </c>
      <c r="AV243" s="16">
        <f t="shared" si="319"/>
        <v>57203.70999999997</v>
      </c>
      <c r="AW243" s="16">
        <f t="shared" si="320"/>
        <v>57203.70999999997</v>
      </c>
      <c r="AX243" s="16">
        <f t="shared" si="321"/>
        <v>57203.70999999997</v>
      </c>
      <c r="AY243" s="16">
        <f t="shared" si="322"/>
        <v>57203.70999999997</v>
      </c>
      <c r="AZ243" s="16">
        <f t="shared" si="323"/>
        <v>57203.70999999997</v>
      </c>
      <c r="BA243" s="16">
        <f t="shared" si="324"/>
        <v>57203.70999999997</v>
      </c>
      <c r="BB243" s="16">
        <f t="shared" si="325"/>
        <v>57203.70999999997</v>
      </c>
      <c r="BC243" s="16">
        <f t="shared" si="326"/>
        <v>57203.70999999997</v>
      </c>
      <c r="BD243" s="16">
        <f t="shared" si="327"/>
        <v>57203.70999999997</v>
      </c>
      <c r="BE243" s="16">
        <f t="shared" si="328"/>
        <v>57203.70999999997</v>
      </c>
      <c r="BF243" s="16">
        <f t="shared" si="329"/>
        <v>57203.70999999997</v>
      </c>
      <c r="BG243" s="16">
        <f t="shared" si="330"/>
        <v>57203.70999999997</v>
      </c>
      <c r="BH243" s="16">
        <f t="shared" si="331"/>
        <v>57203.70999999997</v>
      </c>
      <c r="BI243" s="16">
        <f t="shared" si="332"/>
        <v>57203.70999999997</v>
      </c>
      <c r="BJ243" s="16">
        <f t="shared" si="333"/>
        <v>57203.70999999997</v>
      </c>
      <c r="BK243" s="16">
        <f t="shared" si="334"/>
        <v>57203.70999999997</v>
      </c>
      <c r="BL243" s="16">
        <f t="shared" si="335"/>
        <v>57203.70999999997</v>
      </c>
      <c r="BM243" s="16">
        <f t="shared" si="336"/>
        <v>57203.70999999997</v>
      </c>
      <c r="BN243" s="16">
        <f t="shared" si="337"/>
        <v>57203.70999999997</v>
      </c>
      <c r="BO243" s="16">
        <f t="shared" si="338"/>
        <v>57203.70999999997</v>
      </c>
      <c r="BP243" s="16">
        <f t="shared" si="339"/>
        <v>57203.70999999997</v>
      </c>
      <c r="BQ243" s="16">
        <f t="shared" si="340"/>
        <v>57203.70999999997</v>
      </c>
      <c r="BR243" s="16">
        <f t="shared" si="341"/>
        <v>57203.70999999997</v>
      </c>
      <c r="BS243" s="16">
        <f t="shared" si="342"/>
        <v>57203.70999999997</v>
      </c>
    </row>
    <row r="244" spans="1:71" x14ac:dyDescent="0.35">
      <c r="A244" s="15" t="str">
        <f t="shared" ref="A244:B244" si="412">A145</f>
        <v>Standard Close</v>
      </c>
      <c r="B244" s="15" t="str">
        <f t="shared" si="412"/>
        <v>A2846186</v>
      </c>
      <c r="C244" s="15" t="str">
        <f t="shared" ref="C244:J244" si="413">C145</f>
        <v>Base Rates</v>
      </c>
      <c r="D244" s="15" t="str">
        <f t="shared" si="413"/>
        <v/>
      </c>
      <c r="E244" s="50">
        <f t="shared" si="413"/>
        <v>34332</v>
      </c>
      <c r="F244" s="15" t="str">
        <f t="shared" si="413"/>
        <v>CRR-15996</v>
      </c>
      <c r="G244" s="15" t="str">
        <f t="shared" si="413"/>
        <v>open</v>
      </c>
      <c r="H244" s="15" t="str">
        <f t="shared" si="413"/>
        <v>Electric Other Production Plant</v>
      </c>
      <c r="I244" s="15" t="str">
        <f t="shared" si="413"/>
        <v>Bayside Station</v>
      </c>
      <c r="J244" s="15" t="str">
        <f t="shared" si="413"/>
        <v>BAYSIDE POWER UNIT 2 CT (ABCD)</v>
      </c>
      <c r="K244" s="16">
        <f>SUM($K145:K145)/13</f>
        <v>0</v>
      </c>
      <c r="L244" s="16">
        <f>SUM($K145:L145)/13</f>
        <v>0</v>
      </c>
      <c r="M244" s="16">
        <f>SUM($K145:M145)/13</f>
        <v>0</v>
      </c>
      <c r="N244" s="16">
        <f>SUM($K145:N145)/13</f>
        <v>0</v>
      </c>
      <c r="O244" s="16">
        <f>SUM($K145:O145)/13</f>
        <v>0</v>
      </c>
      <c r="P244" s="16">
        <f>SUM($K145:P145)/13</f>
        <v>0</v>
      </c>
      <c r="Q244" s="16">
        <f>SUM($K145:Q145)/13</f>
        <v>1478.7807692307692</v>
      </c>
      <c r="R244" s="16">
        <f>SUM($K145:R145)/13</f>
        <v>2957.5615384615385</v>
      </c>
      <c r="S244" s="16">
        <f>SUM($K145:S145)/13</f>
        <v>4436.3423076923082</v>
      </c>
      <c r="T244" s="16">
        <f>SUM($K145:T145)/13</f>
        <v>5915.123076923077</v>
      </c>
      <c r="U244" s="16">
        <f>SUM($K145:U145)/13</f>
        <v>7393.9038461538457</v>
      </c>
      <c r="V244" s="16">
        <f>SUM($K145:V145)/13</f>
        <v>8872.6846153846145</v>
      </c>
      <c r="W244" s="16">
        <f t="shared" ref="W244:AI244" si="414">SUM(K145:W145)/13</f>
        <v>10351.465384615383</v>
      </c>
      <c r="X244" s="16">
        <f t="shared" si="414"/>
        <v>11830.246153846152</v>
      </c>
      <c r="Y244" s="16">
        <f t="shared" si="414"/>
        <v>13309.026923076921</v>
      </c>
      <c r="Z244" s="16">
        <f t="shared" si="414"/>
        <v>14787.80769230769</v>
      </c>
      <c r="AA244" s="16">
        <f t="shared" si="414"/>
        <v>16266.588461538458</v>
      </c>
      <c r="AB244" s="16">
        <f t="shared" si="414"/>
        <v>17745.369230769229</v>
      </c>
      <c r="AC244" s="16">
        <f t="shared" si="414"/>
        <v>19224.149999999998</v>
      </c>
      <c r="AD244" s="16">
        <f t="shared" si="414"/>
        <v>19224.149999999998</v>
      </c>
      <c r="AE244" s="16">
        <f t="shared" si="414"/>
        <v>19224.149999999998</v>
      </c>
      <c r="AF244" s="16">
        <f t="shared" si="414"/>
        <v>19224.149999999998</v>
      </c>
      <c r="AG244" s="16">
        <f t="shared" si="414"/>
        <v>19224.149999999998</v>
      </c>
      <c r="AH244" s="16">
        <f t="shared" si="414"/>
        <v>19224.149999999998</v>
      </c>
      <c r="AI244" s="16">
        <f t="shared" si="414"/>
        <v>19224.149999999998</v>
      </c>
      <c r="AJ244" s="16">
        <f t="shared" si="346"/>
        <v>19224.149999999998</v>
      </c>
      <c r="AK244" s="16">
        <f t="shared" si="347"/>
        <v>19224.149999999998</v>
      </c>
      <c r="AL244" s="16">
        <f t="shared" si="348"/>
        <v>19224.149999999998</v>
      </c>
      <c r="AM244" s="16">
        <f t="shared" si="310"/>
        <v>19224.149999999998</v>
      </c>
      <c r="AN244" s="16">
        <f t="shared" si="311"/>
        <v>19224.149999999998</v>
      </c>
      <c r="AO244" s="16">
        <f t="shared" si="312"/>
        <v>19224.149999999998</v>
      </c>
      <c r="AP244" s="16">
        <f t="shared" si="313"/>
        <v>19224.149999999998</v>
      </c>
      <c r="AQ244" s="16">
        <f t="shared" si="314"/>
        <v>19224.149999999998</v>
      </c>
      <c r="AR244" s="16">
        <f t="shared" si="315"/>
        <v>19224.149999999998</v>
      </c>
      <c r="AS244" s="16">
        <f t="shared" si="316"/>
        <v>19224.149999999998</v>
      </c>
      <c r="AT244" s="16">
        <f t="shared" si="317"/>
        <v>19224.149999999998</v>
      </c>
      <c r="AU244" s="16">
        <f t="shared" si="318"/>
        <v>19224.149999999998</v>
      </c>
      <c r="AV244" s="16">
        <f t="shared" si="319"/>
        <v>19224.149999999998</v>
      </c>
      <c r="AW244" s="16">
        <f t="shared" si="320"/>
        <v>19224.149999999998</v>
      </c>
      <c r="AX244" s="16">
        <f t="shared" si="321"/>
        <v>19224.149999999998</v>
      </c>
      <c r="AY244" s="16">
        <f t="shared" si="322"/>
        <v>19224.149999999998</v>
      </c>
      <c r="AZ244" s="16">
        <f t="shared" si="323"/>
        <v>19224.149999999998</v>
      </c>
      <c r="BA244" s="16">
        <f t="shared" si="324"/>
        <v>19224.149999999998</v>
      </c>
      <c r="BB244" s="16">
        <f t="shared" si="325"/>
        <v>19224.149999999998</v>
      </c>
      <c r="BC244" s="16">
        <f t="shared" si="326"/>
        <v>19224.149999999998</v>
      </c>
      <c r="BD244" s="16">
        <f t="shared" si="327"/>
        <v>19224.149999999998</v>
      </c>
      <c r="BE244" s="16">
        <f t="shared" si="328"/>
        <v>19224.149999999998</v>
      </c>
      <c r="BF244" s="16">
        <f t="shared" si="329"/>
        <v>19224.149999999998</v>
      </c>
      <c r="BG244" s="16">
        <f t="shared" si="330"/>
        <v>19224.149999999998</v>
      </c>
      <c r="BH244" s="16">
        <f t="shared" si="331"/>
        <v>19224.149999999998</v>
      </c>
      <c r="BI244" s="16">
        <f t="shared" si="332"/>
        <v>19224.149999999998</v>
      </c>
      <c r="BJ244" s="16">
        <f t="shared" si="333"/>
        <v>19224.149999999998</v>
      </c>
      <c r="BK244" s="16">
        <f t="shared" si="334"/>
        <v>19224.149999999998</v>
      </c>
      <c r="BL244" s="16">
        <f t="shared" si="335"/>
        <v>19224.149999999998</v>
      </c>
      <c r="BM244" s="16">
        <f t="shared" si="336"/>
        <v>19224.149999999998</v>
      </c>
      <c r="BN244" s="16">
        <f t="shared" si="337"/>
        <v>19224.149999999998</v>
      </c>
      <c r="BO244" s="16">
        <f t="shared" si="338"/>
        <v>19224.149999999998</v>
      </c>
      <c r="BP244" s="16">
        <f t="shared" si="339"/>
        <v>19224.149999999998</v>
      </c>
      <c r="BQ244" s="16">
        <f t="shared" si="340"/>
        <v>19224.149999999998</v>
      </c>
      <c r="BR244" s="16">
        <f t="shared" si="341"/>
        <v>19224.149999999998</v>
      </c>
      <c r="BS244" s="16">
        <f t="shared" si="342"/>
        <v>19224.149999999998</v>
      </c>
    </row>
    <row r="245" spans="1:71" x14ac:dyDescent="0.35">
      <c r="A245" s="15" t="str">
        <f t="shared" ref="A245:B245" si="415">A146</f>
        <v>Standard Close</v>
      </c>
      <c r="B245" s="15" t="str">
        <f t="shared" si="415"/>
        <v>A2846187</v>
      </c>
      <c r="C245" s="15" t="str">
        <f t="shared" ref="C245:J245" si="416">C146</f>
        <v>Base Rates</v>
      </c>
      <c r="D245" s="15" t="str">
        <f t="shared" si="416"/>
        <v/>
      </c>
      <c r="E245" s="50">
        <f t="shared" si="416"/>
        <v>34332</v>
      </c>
      <c r="F245" s="15" t="str">
        <f t="shared" si="416"/>
        <v>CRR-15996</v>
      </c>
      <c r="G245" s="15" t="str">
        <f t="shared" si="416"/>
        <v>open</v>
      </c>
      <c r="H245" s="15" t="str">
        <f t="shared" si="416"/>
        <v>Electric Other Production Plant</v>
      </c>
      <c r="I245" s="15" t="str">
        <f t="shared" si="416"/>
        <v>Bayside Station</v>
      </c>
      <c r="J245" s="15" t="str">
        <f t="shared" si="416"/>
        <v>BAYSIDE POWER UNIT 2 CT (ABCD)</v>
      </c>
      <c r="K245" s="16">
        <f>SUM($K146:K146)/13</f>
        <v>0</v>
      </c>
      <c r="L245" s="16">
        <f>SUM($K146:L146)/13</f>
        <v>0</v>
      </c>
      <c r="M245" s="16">
        <f>SUM($K146:M146)/13</f>
        <v>0</v>
      </c>
      <c r="N245" s="16">
        <f>SUM($K146:N146)/13</f>
        <v>0</v>
      </c>
      <c r="O245" s="16">
        <f>SUM($K146:O146)/13</f>
        <v>0</v>
      </c>
      <c r="P245" s="16">
        <f>SUM($K146:P146)/13</f>
        <v>0</v>
      </c>
      <c r="Q245" s="16">
        <f>SUM($K146:Q146)/13</f>
        <v>1478.7807692307692</v>
      </c>
      <c r="R245" s="16">
        <f>SUM($K146:R146)/13</f>
        <v>2957.5615384615385</v>
      </c>
      <c r="S245" s="16">
        <f>SUM($K146:S146)/13</f>
        <v>4436.3423076923082</v>
      </c>
      <c r="T245" s="16">
        <f>SUM($K146:T146)/13</f>
        <v>5915.123076923077</v>
      </c>
      <c r="U245" s="16">
        <f>SUM($K146:U146)/13</f>
        <v>7393.9038461538457</v>
      </c>
      <c r="V245" s="16">
        <f>SUM($K146:V146)/13</f>
        <v>8872.6846153846145</v>
      </c>
      <c r="W245" s="16">
        <f t="shared" ref="W245:AI245" si="417">SUM(K146:W146)/13</f>
        <v>10351.465384615383</v>
      </c>
      <c r="X245" s="16">
        <f t="shared" si="417"/>
        <v>11830.246153846152</v>
      </c>
      <c r="Y245" s="16">
        <f t="shared" si="417"/>
        <v>13309.026923076921</v>
      </c>
      <c r="Z245" s="16">
        <f t="shared" si="417"/>
        <v>14787.80769230769</v>
      </c>
      <c r="AA245" s="16">
        <f t="shared" si="417"/>
        <v>16266.588461538458</v>
      </c>
      <c r="AB245" s="16">
        <f t="shared" si="417"/>
        <v>17745.369230769229</v>
      </c>
      <c r="AC245" s="16">
        <f t="shared" si="417"/>
        <v>19224.149999999998</v>
      </c>
      <c r="AD245" s="16">
        <f t="shared" si="417"/>
        <v>19224.149999999998</v>
      </c>
      <c r="AE245" s="16">
        <f t="shared" si="417"/>
        <v>19224.149999999998</v>
      </c>
      <c r="AF245" s="16">
        <f t="shared" si="417"/>
        <v>19224.149999999998</v>
      </c>
      <c r="AG245" s="16">
        <f t="shared" si="417"/>
        <v>19224.149999999998</v>
      </c>
      <c r="AH245" s="16">
        <f t="shared" si="417"/>
        <v>19224.149999999998</v>
      </c>
      <c r="AI245" s="16">
        <f t="shared" si="417"/>
        <v>19224.149999999998</v>
      </c>
      <c r="AJ245" s="16">
        <f t="shared" si="346"/>
        <v>19224.149999999998</v>
      </c>
      <c r="AK245" s="16">
        <f t="shared" si="347"/>
        <v>19224.149999999998</v>
      </c>
      <c r="AL245" s="16">
        <f t="shared" si="348"/>
        <v>19224.149999999998</v>
      </c>
      <c r="AM245" s="16">
        <f t="shared" si="310"/>
        <v>19224.149999999998</v>
      </c>
      <c r="AN245" s="16">
        <f t="shared" si="311"/>
        <v>19224.149999999998</v>
      </c>
      <c r="AO245" s="16">
        <f t="shared" si="312"/>
        <v>19224.149999999998</v>
      </c>
      <c r="AP245" s="16">
        <f t="shared" si="313"/>
        <v>19224.149999999998</v>
      </c>
      <c r="AQ245" s="16">
        <f t="shared" si="314"/>
        <v>19224.149999999998</v>
      </c>
      <c r="AR245" s="16">
        <f t="shared" si="315"/>
        <v>19224.149999999998</v>
      </c>
      <c r="AS245" s="16">
        <f t="shared" si="316"/>
        <v>19224.149999999998</v>
      </c>
      <c r="AT245" s="16">
        <f t="shared" si="317"/>
        <v>19224.149999999998</v>
      </c>
      <c r="AU245" s="16">
        <f t="shared" si="318"/>
        <v>19224.149999999998</v>
      </c>
      <c r="AV245" s="16">
        <f t="shared" si="319"/>
        <v>19224.149999999998</v>
      </c>
      <c r="AW245" s="16">
        <f t="shared" si="320"/>
        <v>19224.149999999998</v>
      </c>
      <c r="AX245" s="16">
        <f t="shared" si="321"/>
        <v>19224.149999999998</v>
      </c>
      <c r="AY245" s="16">
        <f t="shared" si="322"/>
        <v>19224.149999999998</v>
      </c>
      <c r="AZ245" s="16">
        <f t="shared" si="323"/>
        <v>19224.149999999998</v>
      </c>
      <c r="BA245" s="16">
        <f t="shared" si="324"/>
        <v>19224.149999999998</v>
      </c>
      <c r="BB245" s="16">
        <f t="shared" si="325"/>
        <v>19224.149999999998</v>
      </c>
      <c r="BC245" s="16">
        <f t="shared" si="326"/>
        <v>19224.149999999998</v>
      </c>
      <c r="BD245" s="16">
        <f t="shared" si="327"/>
        <v>19224.149999999998</v>
      </c>
      <c r="BE245" s="16">
        <f t="shared" si="328"/>
        <v>19224.149999999998</v>
      </c>
      <c r="BF245" s="16">
        <f t="shared" si="329"/>
        <v>19224.149999999998</v>
      </c>
      <c r="BG245" s="16">
        <f t="shared" si="330"/>
        <v>19224.149999999998</v>
      </c>
      <c r="BH245" s="16">
        <f t="shared" si="331"/>
        <v>19224.149999999998</v>
      </c>
      <c r="BI245" s="16">
        <f t="shared" si="332"/>
        <v>19224.149999999998</v>
      </c>
      <c r="BJ245" s="16">
        <f t="shared" si="333"/>
        <v>19224.149999999998</v>
      </c>
      <c r="BK245" s="16">
        <f t="shared" si="334"/>
        <v>19224.149999999998</v>
      </c>
      <c r="BL245" s="16">
        <f t="shared" si="335"/>
        <v>19224.149999999998</v>
      </c>
      <c r="BM245" s="16">
        <f t="shared" si="336"/>
        <v>19224.149999999998</v>
      </c>
      <c r="BN245" s="16">
        <f t="shared" si="337"/>
        <v>19224.149999999998</v>
      </c>
      <c r="BO245" s="16">
        <f t="shared" si="338"/>
        <v>19224.149999999998</v>
      </c>
      <c r="BP245" s="16">
        <f t="shared" si="339"/>
        <v>19224.149999999998</v>
      </c>
      <c r="BQ245" s="16">
        <f t="shared" si="340"/>
        <v>19224.149999999998</v>
      </c>
      <c r="BR245" s="16">
        <f t="shared" si="341"/>
        <v>19224.149999999998</v>
      </c>
      <c r="BS245" s="16">
        <f t="shared" si="342"/>
        <v>19224.149999999998</v>
      </c>
    </row>
    <row r="246" spans="1:71" x14ac:dyDescent="0.35">
      <c r="A246" s="15" t="str">
        <f t="shared" ref="A246:B246" si="418">A147</f>
        <v>Standard Close</v>
      </c>
      <c r="B246" s="15" t="str">
        <f t="shared" si="418"/>
        <v>A2846188</v>
      </c>
      <c r="C246" s="15" t="str">
        <f t="shared" ref="C246:J246" si="419">C147</f>
        <v>Base Rates</v>
      </c>
      <c r="D246" s="15" t="str">
        <f t="shared" si="419"/>
        <v/>
      </c>
      <c r="E246" s="50">
        <f t="shared" si="419"/>
        <v>34332</v>
      </c>
      <c r="F246" s="15" t="str">
        <f t="shared" si="419"/>
        <v>CRR-15996</v>
      </c>
      <c r="G246" s="15" t="str">
        <f t="shared" si="419"/>
        <v>open</v>
      </c>
      <c r="H246" s="15" t="str">
        <f t="shared" si="419"/>
        <v>Electric Other Production Plant</v>
      </c>
      <c r="I246" s="15" t="str">
        <f t="shared" si="419"/>
        <v>Bayside Station</v>
      </c>
      <c r="J246" s="15" t="str">
        <f t="shared" si="419"/>
        <v>BAYSIDE POWER UNIT 2 CT (ABCD)</v>
      </c>
      <c r="K246" s="16">
        <f>SUM($K147:K147)/13</f>
        <v>0</v>
      </c>
      <c r="L246" s="16">
        <f>SUM($K147:L147)/13</f>
        <v>0</v>
      </c>
      <c r="M246" s="16">
        <f>SUM($K147:M147)/13</f>
        <v>0</v>
      </c>
      <c r="N246" s="16">
        <f>SUM($K147:N147)/13</f>
        <v>0</v>
      </c>
      <c r="O246" s="16">
        <f>SUM($K147:O147)/13</f>
        <v>0</v>
      </c>
      <c r="P246" s="16">
        <f>SUM($K147:P147)/13</f>
        <v>0</v>
      </c>
      <c r="Q246" s="16">
        <f>SUM($K147:Q147)/13</f>
        <v>4560.9361538461544</v>
      </c>
      <c r="R246" s="16">
        <f>SUM($K147:R147)/13</f>
        <v>9121.8723076923088</v>
      </c>
      <c r="S246" s="16">
        <f>SUM($K147:S147)/13</f>
        <v>13682.808461538461</v>
      </c>
      <c r="T246" s="16">
        <f>SUM($K147:T147)/13</f>
        <v>18243.744615384618</v>
      </c>
      <c r="U246" s="16">
        <f>SUM($K147:U147)/13</f>
        <v>22804.68076923077</v>
      </c>
      <c r="V246" s="16">
        <f>SUM($K147:V147)/13</f>
        <v>27365.616923076923</v>
      </c>
      <c r="W246" s="16">
        <f t="shared" ref="W246:AI246" si="420">SUM(K147:W147)/13</f>
        <v>31926.553076923075</v>
      </c>
      <c r="X246" s="16">
        <f t="shared" si="420"/>
        <v>36487.489230769228</v>
      </c>
      <c r="Y246" s="16">
        <f t="shared" si="420"/>
        <v>41048.425384615388</v>
      </c>
      <c r="Z246" s="16">
        <f t="shared" si="420"/>
        <v>45609.36153846154</v>
      </c>
      <c r="AA246" s="16">
        <f t="shared" si="420"/>
        <v>50170.2976923077</v>
      </c>
      <c r="AB246" s="16">
        <f t="shared" si="420"/>
        <v>54731.23384615386</v>
      </c>
      <c r="AC246" s="16">
        <f t="shared" si="420"/>
        <v>59292.170000000013</v>
      </c>
      <c r="AD246" s="16">
        <f t="shared" si="420"/>
        <v>59292.170000000013</v>
      </c>
      <c r="AE246" s="16">
        <f t="shared" si="420"/>
        <v>59292.170000000013</v>
      </c>
      <c r="AF246" s="16">
        <f t="shared" si="420"/>
        <v>59292.170000000013</v>
      </c>
      <c r="AG246" s="16">
        <f t="shared" si="420"/>
        <v>59292.170000000013</v>
      </c>
      <c r="AH246" s="16">
        <f t="shared" si="420"/>
        <v>59292.170000000013</v>
      </c>
      <c r="AI246" s="16">
        <f t="shared" si="420"/>
        <v>59292.170000000013</v>
      </c>
      <c r="AJ246" s="16">
        <f t="shared" si="346"/>
        <v>59292.170000000013</v>
      </c>
      <c r="AK246" s="16">
        <f t="shared" si="347"/>
        <v>59292.170000000013</v>
      </c>
      <c r="AL246" s="16">
        <f t="shared" si="348"/>
        <v>59292.170000000013</v>
      </c>
      <c r="AM246" s="16">
        <f t="shared" si="310"/>
        <v>59292.170000000013</v>
      </c>
      <c r="AN246" s="16">
        <f t="shared" si="311"/>
        <v>59292.170000000013</v>
      </c>
      <c r="AO246" s="16">
        <f t="shared" si="312"/>
        <v>59292.170000000013</v>
      </c>
      <c r="AP246" s="16">
        <f t="shared" si="313"/>
        <v>59292.170000000013</v>
      </c>
      <c r="AQ246" s="16">
        <f t="shared" si="314"/>
        <v>59292.170000000013</v>
      </c>
      <c r="AR246" s="16">
        <f t="shared" si="315"/>
        <v>59292.170000000013</v>
      </c>
      <c r="AS246" s="16">
        <f t="shared" si="316"/>
        <v>59292.170000000013</v>
      </c>
      <c r="AT246" s="16">
        <f t="shared" si="317"/>
        <v>59292.170000000013</v>
      </c>
      <c r="AU246" s="16">
        <f t="shared" si="318"/>
        <v>59292.170000000013</v>
      </c>
      <c r="AV246" s="16">
        <f t="shared" si="319"/>
        <v>59292.170000000013</v>
      </c>
      <c r="AW246" s="16">
        <f t="shared" si="320"/>
        <v>59292.170000000013</v>
      </c>
      <c r="AX246" s="16">
        <f t="shared" si="321"/>
        <v>59292.170000000013</v>
      </c>
      <c r="AY246" s="16">
        <f t="shared" si="322"/>
        <v>59292.170000000013</v>
      </c>
      <c r="AZ246" s="16">
        <f t="shared" si="323"/>
        <v>59292.170000000013</v>
      </c>
      <c r="BA246" s="16">
        <f t="shared" si="324"/>
        <v>59292.170000000013</v>
      </c>
      <c r="BB246" s="16">
        <f t="shared" si="325"/>
        <v>59292.170000000013</v>
      </c>
      <c r="BC246" s="16">
        <f t="shared" si="326"/>
        <v>59292.170000000013</v>
      </c>
      <c r="BD246" s="16">
        <f t="shared" si="327"/>
        <v>59292.170000000013</v>
      </c>
      <c r="BE246" s="16">
        <f t="shared" si="328"/>
        <v>59292.170000000013</v>
      </c>
      <c r="BF246" s="16">
        <f t="shared" si="329"/>
        <v>59292.170000000013</v>
      </c>
      <c r="BG246" s="16">
        <f t="shared" si="330"/>
        <v>59292.170000000013</v>
      </c>
      <c r="BH246" s="16">
        <f t="shared" si="331"/>
        <v>59292.170000000013</v>
      </c>
      <c r="BI246" s="16">
        <f t="shared" si="332"/>
        <v>59292.170000000013</v>
      </c>
      <c r="BJ246" s="16">
        <f t="shared" si="333"/>
        <v>59292.170000000013</v>
      </c>
      <c r="BK246" s="16">
        <f t="shared" si="334"/>
        <v>59292.170000000013</v>
      </c>
      <c r="BL246" s="16">
        <f t="shared" si="335"/>
        <v>59292.170000000013</v>
      </c>
      <c r="BM246" s="16">
        <f t="shared" si="336"/>
        <v>59292.170000000013</v>
      </c>
      <c r="BN246" s="16">
        <f t="shared" si="337"/>
        <v>59292.170000000013</v>
      </c>
      <c r="BO246" s="16">
        <f t="shared" si="338"/>
        <v>59292.170000000013</v>
      </c>
      <c r="BP246" s="16">
        <f t="shared" si="339"/>
        <v>59292.170000000013</v>
      </c>
      <c r="BQ246" s="16">
        <f t="shared" si="340"/>
        <v>59292.170000000013</v>
      </c>
      <c r="BR246" s="16">
        <f t="shared" si="341"/>
        <v>59292.170000000013</v>
      </c>
      <c r="BS246" s="16">
        <f t="shared" si="342"/>
        <v>59292.170000000013</v>
      </c>
    </row>
    <row r="247" spans="1:71" x14ac:dyDescent="0.35">
      <c r="A247" s="15" t="str">
        <f t="shared" ref="A247:B247" si="421">A148</f>
        <v>Standard Close</v>
      </c>
      <c r="B247" s="15" t="str">
        <f t="shared" si="421"/>
        <v>A2846191</v>
      </c>
      <c r="C247" s="15" t="str">
        <f t="shared" ref="C247:J247" si="422">C148</f>
        <v>Base Rates</v>
      </c>
      <c r="D247" s="15" t="str">
        <f t="shared" si="422"/>
        <v/>
      </c>
      <c r="E247" s="50">
        <f t="shared" si="422"/>
        <v>34332</v>
      </c>
      <c r="F247" s="15" t="str">
        <f t="shared" si="422"/>
        <v>CRR-15996</v>
      </c>
      <c r="G247" s="15" t="str">
        <f t="shared" si="422"/>
        <v>open</v>
      </c>
      <c r="H247" s="15" t="str">
        <f t="shared" si="422"/>
        <v>Electric Other Production Plant</v>
      </c>
      <c r="I247" s="15" t="str">
        <f t="shared" si="422"/>
        <v>Bayside Station</v>
      </c>
      <c r="J247" s="15" t="str">
        <f t="shared" si="422"/>
        <v>BAYSIDE POWER UNIT 2 CT (ABCD)</v>
      </c>
      <c r="K247" s="16">
        <f>SUM($K148:K148)/13</f>
        <v>0</v>
      </c>
      <c r="L247" s="16">
        <f>SUM($K148:L148)/13</f>
        <v>0</v>
      </c>
      <c r="M247" s="16">
        <f>SUM($K148:M148)/13</f>
        <v>0</v>
      </c>
      <c r="N247" s="16">
        <f>SUM($K148:N148)/13</f>
        <v>0</v>
      </c>
      <c r="O247" s="16">
        <f>SUM($K148:O148)/13</f>
        <v>0</v>
      </c>
      <c r="P247" s="16">
        <f>SUM($K148:P148)/13</f>
        <v>0</v>
      </c>
      <c r="Q247" s="16">
        <f>SUM($K148:Q148)/13</f>
        <v>4198.0423076923071</v>
      </c>
      <c r="R247" s="16">
        <f>SUM($K148:R148)/13</f>
        <v>8396.0846153846142</v>
      </c>
      <c r="S247" s="16">
        <f>SUM($K148:S148)/13</f>
        <v>12594.126923076923</v>
      </c>
      <c r="T247" s="16">
        <f>SUM($K148:T148)/13</f>
        <v>16792.169230769228</v>
      </c>
      <c r="U247" s="16">
        <f>SUM($K148:U148)/13</f>
        <v>20990.211538461539</v>
      </c>
      <c r="V247" s="16">
        <f>SUM($K148:V148)/13</f>
        <v>25188.253846153846</v>
      </c>
      <c r="W247" s="16">
        <f t="shared" ref="W247:AI247" si="423">SUM(K148:W148)/13</f>
        <v>29386.296153846153</v>
      </c>
      <c r="X247" s="16">
        <f t="shared" si="423"/>
        <v>33584.338461538457</v>
      </c>
      <c r="Y247" s="16">
        <f t="shared" si="423"/>
        <v>37782.380769230767</v>
      </c>
      <c r="Z247" s="16">
        <f t="shared" si="423"/>
        <v>41980.423076923078</v>
      </c>
      <c r="AA247" s="16">
        <f t="shared" si="423"/>
        <v>46178.465384615389</v>
      </c>
      <c r="AB247" s="16">
        <f t="shared" si="423"/>
        <v>50376.507692307699</v>
      </c>
      <c r="AC247" s="16">
        <f t="shared" si="423"/>
        <v>54574.55000000001</v>
      </c>
      <c r="AD247" s="16">
        <f t="shared" si="423"/>
        <v>54574.55000000001</v>
      </c>
      <c r="AE247" s="16">
        <f t="shared" si="423"/>
        <v>54574.55000000001</v>
      </c>
      <c r="AF247" s="16">
        <f t="shared" si="423"/>
        <v>54574.55000000001</v>
      </c>
      <c r="AG247" s="16">
        <f t="shared" si="423"/>
        <v>54574.55000000001</v>
      </c>
      <c r="AH247" s="16">
        <f t="shared" si="423"/>
        <v>54574.55000000001</v>
      </c>
      <c r="AI247" s="16">
        <f t="shared" si="423"/>
        <v>54574.55000000001</v>
      </c>
      <c r="AJ247" s="16">
        <f t="shared" si="346"/>
        <v>54574.55000000001</v>
      </c>
      <c r="AK247" s="16">
        <f t="shared" si="347"/>
        <v>54574.55000000001</v>
      </c>
      <c r="AL247" s="16">
        <f t="shared" si="348"/>
        <v>54574.55000000001</v>
      </c>
      <c r="AM247" s="16">
        <f t="shared" si="310"/>
        <v>54574.55000000001</v>
      </c>
      <c r="AN247" s="16">
        <f t="shared" si="311"/>
        <v>54574.55000000001</v>
      </c>
      <c r="AO247" s="16">
        <f t="shared" si="312"/>
        <v>54574.55000000001</v>
      </c>
      <c r="AP247" s="16">
        <f t="shared" si="313"/>
        <v>54574.55000000001</v>
      </c>
      <c r="AQ247" s="16">
        <f t="shared" si="314"/>
        <v>54574.55000000001</v>
      </c>
      <c r="AR247" s="16">
        <f t="shared" si="315"/>
        <v>54574.55000000001</v>
      </c>
      <c r="AS247" s="16">
        <f t="shared" si="316"/>
        <v>54574.55000000001</v>
      </c>
      <c r="AT247" s="16">
        <f t="shared" si="317"/>
        <v>54574.55000000001</v>
      </c>
      <c r="AU247" s="16">
        <f t="shared" si="318"/>
        <v>54574.55000000001</v>
      </c>
      <c r="AV247" s="16">
        <f t="shared" si="319"/>
        <v>54574.55000000001</v>
      </c>
      <c r="AW247" s="16">
        <f t="shared" si="320"/>
        <v>54574.55000000001</v>
      </c>
      <c r="AX247" s="16">
        <f t="shared" si="321"/>
        <v>54574.55000000001</v>
      </c>
      <c r="AY247" s="16">
        <f t="shared" si="322"/>
        <v>54574.55000000001</v>
      </c>
      <c r="AZ247" s="16">
        <f t="shared" si="323"/>
        <v>54574.55000000001</v>
      </c>
      <c r="BA247" s="16">
        <f t="shared" si="324"/>
        <v>54574.55000000001</v>
      </c>
      <c r="BB247" s="16">
        <f t="shared" si="325"/>
        <v>54574.55000000001</v>
      </c>
      <c r="BC247" s="16">
        <f t="shared" si="326"/>
        <v>54574.55000000001</v>
      </c>
      <c r="BD247" s="16">
        <f t="shared" si="327"/>
        <v>54574.55000000001</v>
      </c>
      <c r="BE247" s="16">
        <f t="shared" si="328"/>
        <v>54574.55000000001</v>
      </c>
      <c r="BF247" s="16">
        <f t="shared" si="329"/>
        <v>54574.55000000001</v>
      </c>
      <c r="BG247" s="16">
        <f t="shared" si="330"/>
        <v>54574.55000000001</v>
      </c>
      <c r="BH247" s="16">
        <f t="shared" si="331"/>
        <v>54574.55000000001</v>
      </c>
      <c r="BI247" s="16">
        <f t="shared" si="332"/>
        <v>54574.55000000001</v>
      </c>
      <c r="BJ247" s="16">
        <f t="shared" si="333"/>
        <v>54574.55000000001</v>
      </c>
      <c r="BK247" s="16">
        <f t="shared" si="334"/>
        <v>54574.55000000001</v>
      </c>
      <c r="BL247" s="16">
        <f t="shared" si="335"/>
        <v>54574.55000000001</v>
      </c>
      <c r="BM247" s="16">
        <f t="shared" si="336"/>
        <v>54574.55000000001</v>
      </c>
      <c r="BN247" s="16">
        <f t="shared" si="337"/>
        <v>54574.55000000001</v>
      </c>
      <c r="BO247" s="16">
        <f t="shared" si="338"/>
        <v>54574.55000000001</v>
      </c>
      <c r="BP247" s="16">
        <f t="shared" si="339"/>
        <v>54574.55000000001</v>
      </c>
      <c r="BQ247" s="16">
        <f t="shared" si="340"/>
        <v>54574.55000000001</v>
      </c>
      <c r="BR247" s="16">
        <f t="shared" si="341"/>
        <v>54574.55000000001</v>
      </c>
      <c r="BS247" s="16">
        <f t="shared" si="342"/>
        <v>54574.55000000001</v>
      </c>
    </row>
    <row r="248" spans="1:71" x14ac:dyDescent="0.35">
      <c r="A248" s="15" t="str">
        <f t="shared" ref="A248:B248" si="424">A149</f>
        <v>Standard Close</v>
      </c>
      <c r="B248" s="15" t="str">
        <f t="shared" si="424"/>
        <v>A2846192</v>
      </c>
      <c r="C248" s="15" t="str">
        <f t="shared" ref="C248:J248" si="425">C149</f>
        <v>Base Rates</v>
      </c>
      <c r="D248" s="15" t="str">
        <f t="shared" si="425"/>
        <v/>
      </c>
      <c r="E248" s="50">
        <f t="shared" si="425"/>
        <v>34332</v>
      </c>
      <c r="F248" s="15" t="str">
        <f t="shared" si="425"/>
        <v>CRR-15996</v>
      </c>
      <c r="G248" s="15" t="str">
        <f t="shared" si="425"/>
        <v>open</v>
      </c>
      <c r="H248" s="15" t="str">
        <f t="shared" si="425"/>
        <v>Electric Other Production Plant</v>
      </c>
      <c r="I248" s="15" t="str">
        <f t="shared" si="425"/>
        <v>Bayside Station</v>
      </c>
      <c r="J248" s="15" t="str">
        <f t="shared" si="425"/>
        <v>BAYSIDE POWER UNIT 2 CT (ABCD)</v>
      </c>
      <c r="K248" s="16">
        <f>SUM($K149:K149)/13</f>
        <v>0</v>
      </c>
      <c r="L248" s="16">
        <f>SUM($K149:L149)/13</f>
        <v>0</v>
      </c>
      <c r="M248" s="16">
        <f>SUM($K149:M149)/13</f>
        <v>0</v>
      </c>
      <c r="N248" s="16">
        <f>SUM($K149:N149)/13</f>
        <v>0</v>
      </c>
      <c r="O248" s="16">
        <f>SUM($K149:O149)/13</f>
        <v>0</v>
      </c>
      <c r="P248" s="16">
        <f>SUM($K149:P149)/13</f>
        <v>0</v>
      </c>
      <c r="Q248" s="16">
        <f>SUM($K149:Q149)/13</f>
        <v>4151.6607692307698</v>
      </c>
      <c r="R248" s="16">
        <f>SUM($K149:R149)/13</f>
        <v>8303.3215384615396</v>
      </c>
      <c r="S248" s="16">
        <f>SUM($K149:S149)/13</f>
        <v>12454.982307692309</v>
      </c>
      <c r="T248" s="16">
        <f>SUM($K149:T149)/13</f>
        <v>16606.643076923079</v>
      </c>
      <c r="U248" s="16">
        <f>SUM($K149:U149)/13</f>
        <v>20758.303846153845</v>
      </c>
      <c r="V248" s="16">
        <f>SUM($K149:V149)/13</f>
        <v>24909.964615384619</v>
      </c>
      <c r="W248" s="16">
        <f t="shared" ref="W248:AI248" si="426">SUM(K149:W149)/13</f>
        <v>29061.625384615389</v>
      </c>
      <c r="X248" s="16">
        <f t="shared" si="426"/>
        <v>33213.286153846158</v>
      </c>
      <c r="Y248" s="16">
        <f t="shared" si="426"/>
        <v>37364.946923076932</v>
      </c>
      <c r="Z248" s="16">
        <f t="shared" si="426"/>
        <v>41516.607692307705</v>
      </c>
      <c r="AA248" s="16">
        <f t="shared" si="426"/>
        <v>45668.268461538471</v>
      </c>
      <c r="AB248" s="16">
        <f t="shared" si="426"/>
        <v>49819.929230769238</v>
      </c>
      <c r="AC248" s="16">
        <f t="shared" si="426"/>
        <v>53971.590000000004</v>
      </c>
      <c r="AD248" s="16">
        <f t="shared" si="426"/>
        <v>53971.590000000004</v>
      </c>
      <c r="AE248" s="16">
        <f t="shared" si="426"/>
        <v>53971.590000000004</v>
      </c>
      <c r="AF248" s="16">
        <f t="shared" si="426"/>
        <v>53971.590000000004</v>
      </c>
      <c r="AG248" s="16">
        <f t="shared" si="426"/>
        <v>53971.590000000004</v>
      </c>
      <c r="AH248" s="16">
        <f t="shared" si="426"/>
        <v>53971.590000000004</v>
      </c>
      <c r="AI248" s="16">
        <f t="shared" si="426"/>
        <v>53971.590000000004</v>
      </c>
      <c r="AJ248" s="16">
        <f t="shared" si="346"/>
        <v>53971.590000000004</v>
      </c>
      <c r="AK248" s="16">
        <f t="shared" si="347"/>
        <v>53971.590000000004</v>
      </c>
      <c r="AL248" s="16">
        <f t="shared" si="348"/>
        <v>53971.590000000004</v>
      </c>
      <c r="AM248" s="16">
        <f t="shared" si="310"/>
        <v>53971.590000000004</v>
      </c>
      <c r="AN248" s="16">
        <f t="shared" si="311"/>
        <v>53971.590000000004</v>
      </c>
      <c r="AO248" s="16">
        <f t="shared" si="312"/>
        <v>53971.590000000004</v>
      </c>
      <c r="AP248" s="16">
        <f t="shared" si="313"/>
        <v>53971.590000000004</v>
      </c>
      <c r="AQ248" s="16">
        <f t="shared" si="314"/>
        <v>53971.590000000004</v>
      </c>
      <c r="AR248" s="16">
        <f t="shared" si="315"/>
        <v>53971.590000000004</v>
      </c>
      <c r="AS248" s="16">
        <f t="shared" si="316"/>
        <v>53971.590000000004</v>
      </c>
      <c r="AT248" s="16">
        <f t="shared" si="317"/>
        <v>53971.590000000004</v>
      </c>
      <c r="AU248" s="16">
        <f t="shared" si="318"/>
        <v>53971.590000000004</v>
      </c>
      <c r="AV248" s="16">
        <f t="shared" si="319"/>
        <v>53971.590000000004</v>
      </c>
      <c r="AW248" s="16">
        <f t="shared" si="320"/>
        <v>53971.590000000004</v>
      </c>
      <c r="AX248" s="16">
        <f t="shared" si="321"/>
        <v>53971.590000000004</v>
      </c>
      <c r="AY248" s="16">
        <f t="shared" si="322"/>
        <v>53971.590000000004</v>
      </c>
      <c r="AZ248" s="16">
        <f t="shared" si="323"/>
        <v>53971.590000000004</v>
      </c>
      <c r="BA248" s="16">
        <f t="shared" si="324"/>
        <v>53971.590000000004</v>
      </c>
      <c r="BB248" s="16">
        <f t="shared" si="325"/>
        <v>53971.590000000004</v>
      </c>
      <c r="BC248" s="16">
        <f t="shared" si="326"/>
        <v>53971.590000000004</v>
      </c>
      <c r="BD248" s="16">
        <f t="shared" si="327"/>
        <v>53971.590000000004</v>
      </c>
      <c r="BE248" s="16">
        <f t="shared" si="328"/>
        <v>53971.590000000004</v>
      </c>
      <c r="BF248" s="16">
        <f t="shared" si="329"/>
        <v>53971.590000000004</v>
      </c>
      <c r="BG248" s="16">
        <f t="shared" si="330"/>
        <v>53971.590000000004</v>
      </c>
      <c r="BH248" s="16">
        <f t="shared" si="331"/>
        <v>53971.590000000004</v>
      </c>
      <c r="BI248" s="16">
        <f t="shared" si="332"/>
        <v>53971.590000000004</v>
      </c>
      <c r="BJ248" s="16">
        <f t="shared" si="333"/>
        <v>53971.590000000004</v>
      </c>
      <c r="BK248" s="16">
        <f t="shared" si="334"/>
        <v>53971.590000000004</v>
      </c>
      <c r="BL248" s="16">
        <f t="shared" si="335"/>
        <v>53971.590000000004</v>
      </c>
      <c r="BM248" s="16">
        <f t="shared" si="336"/>
        <v>53971.590000000004</v>
      </c>
      <c r="BN248" s="16">
        <f t="shared" si="337"/>
        <v>53971.590000000004</v>
      </c>
      <c r="BO248" s="16">
        <f t="shared" si="338"/>
        <v>53971.590000000004</v>
      </c>
      <c r="BP248" s="16">
        <f t="shared" si="339"/>
        <v>53971.590000000004</v>
      </c>
      <c r="BQ248" s="16">
        <f t="shared" si="340"/>
        <v>53971.590000000004</v>
      </c>
      <c r="BR248" s="16">
        <f t="shared" si="341"/>
        <v>53971.590000000004</v>
      </c>
      <c r="BS248" s="16">
        <f t="shared" si="342"/>
        <v>53971.590000000004</v>
      </c>
    </row>
    <row r="249" spans="1:71" x14ac:dyDescent="0.35">
      <c r="A249" s="15" t="str">
        <f t="shared" ref="A249:B249" si="427">A150</f>
        <v>Standard Close</v>
      </c>
      <c r="B249" s="15" t="str">
        <f t="shared" si="427"/>
        <v>A2846193</v>
      </c>
      <c r="C249" s="15" t="str">
        <f t="shared" ref="C249:J249" si="428">C150</f>
        <v>Base Rates</v>
      </c>
      <c r="D249" s="15" t="str">
        <f t="shared" si="428"/>
        <v/>
      </c>
      <c r="E249" s="50">
        <f t="shared" si="428"/>
        <v>34332</v>
      </c>
      <c r="F249" s="15" t="str">
        <f t="shared" si="428"/>
        <v>CRR-15996</v>
      </c>
      <c r="G249" s="15" t="str">
        <f t="shared" si="428"/>
        <v>open</v>
      </c>
      <c r="H249" s="15" t="str">
        <f t="shared" si="428"/>
        <v>Electric Other Production Plant</v>
      </c>
      <c r="I249" s="15" t="str">
        <f t="shared" si="428"/>
        <v>Bayside Station</v>
      </c>
      <c r="J249" s="15" t="str">
        <f t="shared" si="428"/>
        <v>BAYSIDE POWER UNIT 2 CT (ABCD)</v>
      </c>
      <c r="K249" s="16">
        <f>SUM($K150:K150)/13</f>
        <v>0</v>
      </c>
      <c r="L249" s="16">
        <f>SUM($K150:L150)/13</f>
        <v>0</v>
      </c>
      <c r="M249" s="16">
        <f>SUM($K150:M150)/13</f>
        <v>0</v>
      </c>
      <c r="N249" s="16">
        <f>SUM($K150:N150)/13</f>
        <v>0</v>
      </c>
      <c r="O249" s="16">
        <f>SUM($K150:O150)/13</f>
        <v>0</v>
      </c>
      <c r="P249" s="16">
        <f>SUM($K150:P150)/13</f>
        <v>0</v>
      </c>
      <c r="Q249" s="16">
        <f>SUM($K150:Q150)/13</f>
        <v>1478.7807692307692</v>
      </c>
      <c r="R249" s="16">
        <f>SUM($K150:R150)/13</f>
        <v>2957.5615384615385</v>
      </c>
      <c r="S249" s="16">
        <f>SUM($K150:S150)/13</f>
        <v>4436.3423076923082</v>
      </c>
      <c r="T249" s="16">
        <f>SUM($K150:T150)/13</f>
        <v>5915.123076923077</v>
      </c>
      <c r="U249" s="16">
        <f>SUM($K150:U150)/13</f>
        <v>7393.9038461538457</v>
      </c>
      <c r="V249" s="16">
        <f>SUM($K150:V150)/13</f>
        <v>8872.6846153846145</v>
      </c>
      <c r="W249" s="16">
        <f t="shared" ref="W249:AI249" si="429">SUM(K150:W150)/13</f>
        <v>10351.465384615383</v>
      </c>
      <c r="X249" s="16">
        <f t="shared" si="429"/>
        <v>11830.246153846152</v>
      </c>
      <c r="Y249" s="16">
        <f t="shared" si="429"/>
        <v>13309.026923076921</v>
      </c>
      <c r="Z249" s="16">
        <f t="shared" si="429"/>
        <v>14787.80769230769</v>
      </c>
      <c r="AA249" s="16">
        <f t="shared" si="429"/>
        <v>16266.588461538458</v>
      </c>
      <c r="AB249" s="16">
        <f t="shared" si="429"/>
        <v>17745.369230769229</v>
      </c>
      <c r="AC249" s="16">
        <f t="shared" si="429"/>
        <v>19224.149999999998</v>
      </c>
      <c r="AD249" s="16">
        <f t="shared" si="429"/>
        <v>19224.149999999998</v>
      </c>
      <c r="AE249" s="16">
        <f t="shared" si="429"/>
        <v>19224.149999999998</v>
      </c>
      <c r="AF249" s="16">
        <f t="shared" si="429"/>
        <v>19224.149999999998</v>
      </c>
      <c r="AG249" s="16">
        <f t="shared" si="429"/>
        <v>19224.149999999998</v>
      </c>
      <c r="AH249" s="16">
        <f t="shared" si="429"/>
        <v>19224.149999999998</v>
      </c>
      <c r="AI249" s="16">
        <f t="shared" si="429"/>
        <v>19224.149999999998</v>
      </c>
      <c r="AJ249" s="16">
        <f t="shared" si="346"/>
        <v>19224.149999999998</v>
      </c>
      <c r="AK249" s="16">
        <f t="shared" si="347"/>
        <v>19224.149999999998</v>
      </c>
      <c r="AL249" s="16">
        <f t="shared" si="348"/>
        <v>19224.149999999998</v>
      </c>
      <c r="AM249" s="16">
        <f t="shared" si="310"/>
        <v>19224.149999999998</v>
      </c>
      <c r="AN249" s="16">
        <f t="shared" si="311"/>
        <v>19224.149999999998</v>
      </c>
      <c r="AO249" s="16">
        <f t="shared" si="312"/>
        <v>19224.149999999998</v>
      </c>
      <c r="AP249" s="16">
        <f t="shared" si="313"/>
        <v>19224.149999999998</v>
      </c>
      <c r="AQ249" s="16">
        <f t="shared" si="314"/>
        <v>19224.149999999998</v>
      </c>
      <c r="AR249" s="16">
        <f t="shared" si="315"/>
        <v>19224.149999999998</v>
      </c>
      <c r="AS249" s="16">
        <f t="shared" si="316"/>
        <v>19224.149999999998</v>
      </c>
      <c r="AT249" s="16">
        <f t="shared" si="317"/>
        <v>19224.149999999998</v>
      </c>
      <c r="AU249" s="16">
        <f t="shared" si="318"/>
        <v>19224.149999999998</v>
      </c>
      <c r="AV249" s="16">
        <f t="shared" si="319"/>
        <v>19224.149999999998</v>
      </c>
      <c r="AW249" s="16">
        <f t="shared" si="320"/>
        <v>19224.149999999998</v>
      </c>
      <c r="AX249" s="16">
        <f t="shared" si="321"/>
        <v>19224.149999999998</v>
      </c>
      <c r="AY249" s="16">
        <f t="shared" si="322"/>
        <v>19224.149999999998</v>
      </c>
      <c r="AZ249" s="16">
        <f t="shared" si="323"/>
        <v>19224.149999999998</v>
      </c>
      <c r="BA249" s="16">
        <f t="shared" si="324"/>
        <v>19224.149999999998</v>
      </c>
      <c r="BB249" s="16">
        <f t="shared" si="325"/>
        <v>19224.149999999998</v>
      </c>
      <c r="BC249" s="16">
        <f t="shared" si="326"/>
        <v>19224.149999999998</v>
      </c>
      <c r="BD249" s="16">
        <f t="shared" si="327"/>
        <v>19224.149999999998</v>
      </c>
      <c r="BE249" s="16">
        <f t="shared" si="328"/>
        <v>19224.149999999998</v>
      </c>
      <c r="BF249" s="16">
        <f t="shared" si="329"/>
        <v>19224.149999999998</v>
      </c>
      <c r="BG249" s="16">
        <f t="shared" si="330"/>
        <v>19224.149999999998</v>
      </c>
      <c r="BH249" s="16">
        <f t="shared" si="331"/>
        <v>19224.149999999998</v>
      </c>
      <c r="BI249" s="16">
        <f t="shared" si="332"/>
        <v>19224.149999999998</v>
      </c>
      <c r="BJ249" s="16">
        <f t="shared" si="333"/>
        <v>19224.149999999998</v>
      </c>
      <c r="BK249" s="16">
        <f t="shared" si="334"/>
        <v>19224.149999999998</v>
      </c>
      <c r="BL249" s="16">
        <f t="shared" si="335"/>
        <v>19224.149999999998</v>
      </c>
      <c r="BM249" s="16">
        <f t="shared" si="336"/>
        <v>19224.149999999998</v>
      </c>
      <c r="BN249" s="16">
        <f t="shared" si="337"/>
        <v>19224.149999999998</v>
      </c>
      <c r="BO249" s="16">
        <f t="shared" si="338"/>
        <v>19224.149999999998</v>
      </c>
      <c r="BP249" s="16">
        <f t="shared" si="339"/>
        <v>19224.149999999998</v>
      </c>
      <c r="BQ249" s="16">
        <f t="shared" si="340"/>
        <v>19224.149999999998</v>
      </c>
      <c r="BR249" s="16">
        <f t="shared" si="341"/>
        <v>19224.149999999998</v>
      </c>
      <c r="BS249" s="16">
        <f t="shared" si="342"/>
        <v>19224.149999999998</v>
      </c>
    </row>
    <row r="250" spans="1:71" x14ac:dyDescent="0.35">
      <c r="A250" s="15" t="str">
        <f t="shared" ref="A250:B250" si="430">A151</f>
        <v>Standard Close</v>
      </c>
      <c r="B250" s="15" t="str">
        <f t="shared" si="430"/>
        <v>A2846194</v>
      </c>
      <c r="C250" s="15" t="str">
        <f t="shared" ref="C250:J250" si="431">C151</f>
        <v>Base Rates</v>
      </c>
      <c r="D250" s="15" t="str">
        <f t="shared" si="431"/>
        <v/>
      </c>
      <c r="E250" s="50">
        <f t="shared" si="431"/>
        <v>34332</v>
      </c>
      <c r="F250" s="15" t="str">
        <f t="shared" si="431"/>
        <v>CRR-15996</v>
      </c>
      <c r="G250" s="15" t="str">
        <f t="shared" si="431"/>
        <v>open</v>
      </c>
      <c r="H250" s="15" t="str">
        <f t="shared" si="431"/>
        <v>Electric Other Production Plant</v>
      </c>
      <c r="I250" s="15" t="str">
        <f t="shared" si="431"/>
        <v>Bayside Station</v>
      </c>
      <c r="J250" s="15" t="str">
        <f t="shared" si="431"/>
        <v>BAYSIDE POWER UNIT 2 CT (ABCD)</v>
      </c>
      <c r="K250" s="16">
        <f>SUM($K151:K151)/13</f>
        <v>0</v>
      </c>
      <c r="L250" s="16">
        <f>SUM($K151:L151)/13</f>
        <v>0</v>
      </c>
      <c r="M250" s="16">
        <f>SUM($K151:M151)/13</f>
        <v>0</v>
      </c>
      <c r="N250" s="16">
        <f>SUM($K151:N151)/13</f>
        <v>0</v>
      </c>
      <c r="O250" s="16">
        <f>SUM($K151:O151)/13</f>
        <v>0</v>
      </c>
      <c r="P250" s="16">
        <f>SUM($K151:P151)/13</f>
        <v>0</v>
      </c>
      <c r="Q250" s="16">
        <f>SUM($K151:Q151)/13</f>
        <v>1478.7807692307692</v>
      </c>
      <c r="R250" s="16">
        <f>SUM($K151:R151)/13</f>
        <v>2957.5615384615385</v>
      </c>
      <c r="S250" s="16">
        <f>SUM($K151:S151)/13</f>
        <v>4436.3423076923082</v>
      </c>
      <c r="T250" s="16">
        <f>SUM($K151:T151)/13</f>
        <v>5915.123076923077</v>
      </c>
      <c r="U250" s="16">
        <f>SUM($K151:U151)/13</f>
        <v>7393.9038461538457</v>
      </c>
      <c r="V250" s="16">
        <f>SUM($K151:V151)/13</f>
        <v>8872.6846153846145</v>
      </c>
      <c r="W250" s="16">
        <f t="shared" ref="W250:AI250" si="432">SUM(K151:W151)/13</f>
        <v>10351.465384615383</v>
      </c>
      <c r="X250" s="16">
        <f t="shared" si="432"/>
        <v>11830.246153846152</v>
      </c>
      <c r="Y250" s="16">
        <f t="shared" si="432"/>
        <v>13309.026923076921</v>
      </c>
      <c r="Z250" s="16">
        <f t="shared" si="432"/>
        <v>14787.80769230769</v>
      </c>
      <c r="AA250" s="16">
        <f t="shared" si="432"/>
        <v>16266.588461538458</v>
      </c>
      <c r="AB250" s="16">
        <f t="shared" si="432"/>
        <v>17745.369230769229</v>
      </c>
      <c r="AC250" s="16">
        <f t="shared" si="432"/>
        <v>19224.149999999998</v>
      </c>
      <c r="AD250" s="16">
        <f t="shared" si="432"/>
        <v>19224.149999999998</v>
      </c>
      <c r="AE250" s="16">
        <f t="shared" si="432"/>
        <v>19224.149999999998</v>
      </c>
      <c r="AF250" s="16">
        <f t="shared" si="432"/>
        <v>19224.149999999998</v>
      </c>
      <c r="AG250" s="16">
        <f t="shared" si="432"/>
        <v>19224.149999999998</v>
      </c>
      <c r="AH250" s="16">
        <f t="shared" si="432"/>
        <v>19224.149999999998</v>
      </c>
      <c r="AI250" s="16">
        <f t="shared" si="432"/>
        <v>19224.149999999998</v>
      </c>
      <c r="AJ250" s="16">
        <f t="shared" si="346"/>
        <v>19224.149999999998</v>
      </c>
      <c r="AK250" s="16">
        <f t="shared" si="347"/>
        <v>19224.149999999998</v>
      </c>
      <c r="AL250" s="16">
        <f t="shared" si="348"/>
        <v>19224.149999999998</v>
      </c>
      <c r="AM250" s="16">
        <f t="shared" si="310"/>
        <v>19224.149999999998</v>
      </c>
      <c r="AN250" s="16">
        <f t="shared" si="311"/>
        <v>19224.149999999998</v>
      </c>
      <c r="AO250" s="16">
        <f t="shared" si="312"/>
        <v>19224.149999999998</v>
      </c>
      <c r="AP250" s="16">
        <f t="shared" si="313"/>
        <v>19224.149999999998</v>
      </c>
      <c r="AQ250" s="16">
        <f t="shared" si="314"/>
        <v>19224.149999999998</v>
      </c>
      <c r="AR250" s="16">
        <f t="shared" si="315"/>
        <v>19224.149999999998</v>
      </c>
      <c r="AS250" s="16">
        <f t="shared" si="316"/>
        <v>19224.149999999998</v>
      </c>
      <c r="AT250" s="16">
        <f t="shared" si="317"/>
        <v>19224.149999999998</v>
      </c>
      <c r="AU250" s="16">
        <f t="shared" si="318"/>
        <v>19224.149999999998</v>
      </c>
      <c r="AV250" s="16">
        <f t="shared" si="319"/>
        <v>19224.149999999998</v>
      </c>
      <c r="AW250" s="16">
        <f t="shared" si="320"/>
        <v>19224.149999999998</v>
      </c>
      <c r="AX250" s="16">
        <f t="shared" si="321"/>
        <v>19224.149999999998</v>
      </c>
      <c r="AY250" s="16">
        <f t="shared" si="322"/>
        <v>19224.149999999998</v>
      </c>
      <c r="AZ250" s="16">
        <f t="shared" si="323"/>
        <v>19224.149999999998</v>
      </c>
      <c r="BA250" s="16">
        <f t="shared" si="324"/>
        <v>19224.149999999998</v>
      </c>
      <c r="BB250" s="16">
        <f t="shared" si="325"/>
        <v>19224.149999999998</v>
      </c>
      <c r="BC250" s="16">
        <f t="shared" si="326"/>
        <v>19224.149999999998</v>
      </c>
      <c r="BD250" s="16">
        <f t="shared" si="327"/>
        <v>19224.149999999998</v>
      </c>
      <c r="BE250" s="16">
        <f t="shared" si="328"/>
        <v>19224.149999999998</v>
      </c>
      <c r="BF250" s="16">
        <f t="shared" si="329"/>
        <v>19224.149999999998</v>
      </c>
      <c r="BG250" s="16">
        <f t="shared" si="330"/>
        <v>19224.149999999998</v>
      </c>
      <c r="BH250" s="16">
        <f t="shared" si="331"/>
        <v>19224.149999999998</v>
      </c>
      <c r="BI250" s="16">
        <f t="shared" si="332"/>
        <v>19224.149999999998</v>
      </c>
      <c r="BJ250" s="16">
        <f t="shared" si="333"/>
        <v>19224.149999999998</v>
      </c>
      <c r="BK250" s="16">
        <f t="shared" si="334"/>
        <v>19224.149999999998</v>
      </c>
      <c r="BL250" s="16">
        <f t="shared" si="335"/>
        <v>19224.149999999998</v>
      </c>
      <c r="BM250" s="16">
        <f t="shared" si="336"/>
        <v>19224.149999999998</v>
      </c>
      <c r="BN250" s="16">
        <f t="shared" si="337"/>
        <v>19224.149999999998</v>
      </c>
      <c r="BO250" s="16">
        <f t="shared" si="338"/>
        <v>19224.149999999998</v>
      </c>
      <c r="BP250" s="16">
        <f t="shared" si="339"/>
        <v>19224.149999999998</v>
      </c>
      <c r="BQ250" s="16">
        <f t="shared" si="340"/>
        <v>19224.149999999998</v>
      </c>
      <c r="BR250" s="16">
        <f t="shared" si="341"/>
        <v>19224.149999999998</v>
      </c>
      <c r="BS250" s="16">
        <f t="shared" si="342"/>
        <v>19224.149999999998</v>
      </c>
    </row>
    <row r="251" spans="1:71" x14ac:dyDescent="0.35">
      <c r="A251" s="15" t="str">
        <f t="shared" ref="A251:B251" si="433">A152</f>
        <v>Standard Close</v>
      </c>
      <c r="B251" s="15" t="str">
        <f t="shared" si="433"/>
        <v>A2873455</v>
      </c>
      <c r="C251" s="15" t="str">
        <f t="shared" ref="C251:J251" si="434">C152</f>
        <v>Base Rates</v>
      </c>
      <c r="D251" s="15" t="str">
        <f t="shared" si="434"/>
        <v>ENERGY SUPPLY</v>
      </c>
      <c r="E251" s="50">
        <f t="shared" si="434"/>
        <v>34330</v>
      </c>
      <c r="F251" s="15" t="str">
        <f t="shared" si="434"/>
        <v>CRR-15996</v>
      </c>
      <c r="G251" s="15" t="str">
        <f t="shared" si="434"/>
        <v>open</v>
      </c>
      <c r="H251" s="15" t="str">
        <f t="shared" si="434"/>
        <v>Electric Other Production Plant</v>
      </c>
      <c r="I251" s="15" t="str">
        <f t="shared" si="434"/>
        <v>Bayside Station</v>
      </c>
      <c r="J251" s="15" t="str">
        <f t="shared" si="434"/>
        <v>BAYSIDE POWER COMMON</v>
      </c>
      <c r="K251" s="16">
        <f>SUM($K152:K152)/13</f>
        <v>0</v>
      </c>
      <c r="L251" s="16">
        <f>SUM($K152:L152)/13</f>
        <v>0</v>
      </c>
      <c r="M251" s="16">
        <f>SUM($K152:M152)/13</f>
        <v>0</v>
      </c>
      <c r="N251" s="16">
        <f>SUM($K152:N152)/13</f>
        <v>0</v>
      </c>
      <c r="O251" s="16">
        <f>SUM($K152:O152)/13</f>
        <v>0</v>
      </c>
      <c r="P251" s="16">
        <f>SUM($K152:P152)/13</f>
        <v>0</v>
      </c>
      <c r="Q251" s="16">
        <f>SUM($K152:Q152)/13</f>
        <v>509.92076923076917</v>
      </c>
      <c r="R251" s="16">
        <f>SUM($K152:R152)/13</f>
        <v>1019.8415384615383</v>
      </c>
      <c r="S251" s="16">
        <f>SUM($K152:S152)/13</f>
        <v>1529.7623076923073</v>
      </c>
      <c r="T251" s="16">
        <f>SUM($K152:T152)/13</f>
        <v>2039.6830769230767</v>
      </c>
      <c r="U251" s="16">
        <f>SUM($K152:U152)/13</f>
        <v>2549.603846153846</v>
      </c>
      <c r="V251" s="16">
        <f>SUM($K152:V152)/13</f>
        <v>3059.5246153846156</v>
      </c>
      <c r="W251" s="16">
        <f t="shared" ref="W251:AI251" si="435">SUM(K152:W152)/13</f>
        <v>3569.4453846153847</v>
      </c>
      <c r="X251" s="16">
        <f t="shared" si="435"/>
        <v>4079.3661538461538</v>
      </c>
      <c r="Y251" s="16">
        <f t="shared" si="435"/>
        <v>4589.2869230769229</v>
      </c>
      <c r="Z251" s="16">
        <f t="shared" si="435"/>
        <v>5099.207692307692</v>
      </c>
      <c r="AA251" s="16">
        <f t="shared" si="435"/>
        <v>5609.1284615384611</v>
      </c>
      <c r="AB251" s="16">
        <f t="shared" si="435"/>
        <v>6119.0492307692311</v>
      </c>
      <c r="AC251" s="16">
        <f t="shared" si="435"/>
        <v>6628.97</v>
      </c>
      <c r="AD251" s="16">
        <f t="shared" si="435"/>
        <v>6628.97</v>
      </c>
      <c r="AE251" s="16">
        <f t="shared" si="435"/>
        <v>6628.97</v>
      </c>
      <c r="AF251" s="16">
        <f t="shared" si="435"/>
        <v>6628.97</v>
      </c>
      <c r="AG251" s="16">
        <f t="shared" si="435"/>
        <v>6628.97</v>
      </c>
      <c r="AH251" s="16">
        <f t="shared" si="435"/>
        <v>6628.97</v>
      </c>
      <c r="AI251" s="16">
        <f t="shared" si="435"/>
        <v>6628.97</v>
      </c>
      <c r="AJ251" s="16">
        <f t="shared" si="346"/>
        <v>6628.97</v>
      </c>
      <c r="AK251" s="16">
        <f t="shared" si="347"/>
        <v>6628.97</v>
      </c>
      <c r="AL251" s="16">
        <f t="shared" si="348"/>
        <v>6628.97</v>
      </c>
      <c r="AM251" s="16">
        <f t="shared" si="310"/>
        <v>6628.97</v>
      </c>
      <c r="AN251" s="16">
        <f t="shared" si="311"/>
        <v>6628.97</v>
      </c>
      <c r="AO251" s="16">
        <f t="shared" si="312"/>
        <v>6628.97</v>
      </c>
      <c r="AP251" s="16">
        <f t="shared" si="313"/>
        <v>6628.97</v>
      </c>
      <c r="AQ251" s="16">
        <f t="shared" si="314"/>
        <v>6628.97</v>
      </c>
      <c r="AR251" s="16">
        <f t="shared" si="315"/>
        <v>6628.97</v>
      </c>
      <c r="AS251" s="16">
        <f t="shared" si="316"/>
        <v>6628.97</v>
      </c>
      <c r="AT251" s="16">
        <f t="shared" si="317"/>
        <v>6628.97</v>
      </c>
      <c r="AU251" s="16">
        <f t="shared" si="318"/>
        <v>6628.97</v>
      </c>
      <c r="AV251" s="16">
        <f t="shared" si="319"/>
        <v>6628.97</v>
      </c>
      <c r="AW251" s="16">
        <f t="shared" si="320"/>
        <v>6628.97</v>
      </c>
      <c r="AX251" s="16">
        <f t="shared" si="321"/>
        <v>6628.97</v>
      </c>
      <c r="AY251" s="16">
        <f t="shared" si="322"/>
        <v>6628.97</v>
      </c>
      <c r="AZ251" s="16">
        <f t="shared" si="323"/>
        <v>6628.97</v>
      </c>
      <c r="BA251" s="16">
        <f t="shared" si="324"/>
        <v>6628.97</v>
      </c>
      <c r="BB251" s="16">
        <f t="shared" si="325"/>
        <v>6628.97</v>
      </c>
      <c r="BC251" s="16">
        <f t="shared" si="326"/>
        <v>6628.97</v>
      </c>
      <c r="BD251" s="16">
        <f t="shared" si="327"/>
        <v>6628.97</v>
      </c>
      <c r="BE251" s="16">
        <f t="shared" si="328"/>
        <v>6628.97</v>
      </c>
      <c r="BF251" s="16">
        <f t="shared" si="329"/>
        <v>6628.97</v>
      </c>
      <c r="BG251" s="16">
        <f t="shared" si="330"/>
        <v>6628.97</v>
      </c>
      <c r="BH251" s="16">
        <f t="shared" si="331"/>
        <v>6628.97</v>
      </c>
      <c r="BI251" s="16">
        <f t="shared" si="332"/>
        <v>6628.97</v>
      </c>
      <c r="BJ251" s="16">
        <f t="shared" si="333"/>
        <v>6628.97</v>
      </c>
      <c r="BK251" s="16">
        <f t="shared" si="334"/>
        <v>6628.97</v>
      </c>
      <c r="BL251" s="16">
        <f t="shared" si="335"/>
        <v>6628.97</v>
      </c>
      <c r="BM251" s="16">
        <f t="shared" si="336"/>
        <v>6628.97</v>
      </c>
      <c r="BN251" s="16">
        <f t="shared" si="337"/>
        <v>6628.97</v>
      </c>
      <c r="BO251" s="16">
        <f t="shared" si="338"/>
        <v>6628.97</v>
      </c>
      <c r="BP251" s="16">
        <f t="shared" si="339"/>
        <v>6628.97</v>
      </c>
      <c r="BQ251" s="16">
        <f t="shared" si="340"/>
        <v>6628.97</v>
      </c>
      <c r="BR251" s="16">
        <f t="shared" si="341"/>
        <v>6628.97</v>
      </c>
      <c r="BS251" s="16">
        <f t="shared" si="342"/>
        <v>6628.97</v>
      </c>
    </row>
    <row r="252" spans="1:71" x14ac:dyDescent="0.35">
      <c r="A252" s="15" t="str">
        <f t="shared" ref="A252:B252" si="436">A153</f>
        <v>Standard Close</v>
      </c>
      <c r="B252" s="15" t="str">
        <f t="shared" si="436"/>
        <v>A2873456</v>
      </c>
      <c r="C252" s="15" t="str">
        <f t="shared" ref="C252:J252" si="437">C153</f>
        <v>Base Rates</v>
      </c>
      <c r="D252" s="15" t="str">
        <f t="shared" si="437"/>
        <v>ENERGY SUPPLY</v>
      </c>
      <c r="E252" s="50">
        <f t="shared" si="437"/>
        <v>34330</v>
      </c>
      <c r="F252" s="15" t="str">
        <f t="shared" si="437"/>
        <v>CRR-15996</v>
      </c>
      <c r="G252" s="15" t="str">
        <f t="shared" si="437"/>
        <v>open</v>
      </c>
      <c r="H252" s="15" t="str">
        <f t="shared" si="437"/>
        <v>Electric Other Production Plant</v>
      </c>
      <c r="I252" s="15" t="str">
        <f t="shared" si="437"/>
        <v>Bayside Station</v>
      </c>
      <c r="J252" s="15" t="str">
        <f t="shared" si="437"/>
        <v>BAYSIDE POWER COMMON</v>
      </c>
      <c r="K252" s="16">
        <f>SUM($K153:K153)/13</f>
        <v>0</v>
      </c>
      <c r="L252" s="16">
        <f>SUM($K153:L153)/13</f>
        <v>0</v>
      </c>
      <c r="M252" s="16">
        <f>SUM($K153:M153)/13</f>
        <v>0</v>
      </c>
      <c r="N252" s="16">
        <f>SUM($K153:N153)/13</f>
        <v>0</v>
      </c>
      <c r="O252" s="16">
        <f>SUM($K153:O153)/13</f>
        <v>0</v>
      </c>
      <c r="P252" s="16">
        <f>SUM($K153:P153)/13</f>
        <v>0</v>
      </c>
      <c r="Q252" s="16">
        <f>SUM($K153:Q153)/13</f>
        <v>507.42307692307685</v>
      </c>
      <c r="R252" s="16">
        <f>SUM($K153:R153)/13</f>
        <v>1014.8461538461537</v>
      </c>
      <c r="S252" s="16">
        <f>SUM($K153:S153)/13</f>
        <v>1522.2692307692305</v>
      </c>
      <c r="T252" s="16">
        <f>SUM($K153:T153)/13</f>
        <v>2029.6923076923074</v>
      </c>
      <c r="U252" s="16">
        <f>SUM($K153:U153)/13</f>
        <v>2537.1153846153838</v>
      </c>
      <c r="V252" s="16">
        <f>SUM($K153:V153)/13</f>
        <v>3044.538461538461</v>
      </c>
      <c r="W252" s="16">
        <f t="shared" ref="W252:AI252" si="438">SUM(K153:W153)/13</f>
        <v>3551.9615384615381</v>
      </c>
      <c r="X252" s="16">
        <f t="shared" si="438"/>
        <v>4059.3846153846148</v>
      </c>
      <c r="Y252" s="16">
        <f t="shared" si="438"/>
        <v>4566.8076923076915</v>
      </c>
      <c r="Z252" s="16">
        <f t="shared" si="438"/>
        <v>5074.2307692307677</v>
      </c>
      <c r="AA252" s="16">
        <f t="shared" si="438"/>
        <v>5581.6538461538448</v>
      </c>
      <c r="AB252" s="16">
        <f t="shared" si="438"/>
        <v>6089.076923076922</v>
      </c>
      <c r="AC252" s="16">
        <f t="shared" si="438"/>
        <v>6596.4999999999991</v>
      </c>
      <c r="AD252" s="16">
        <f t="shared" si="438"/>
        <v>6596.4999999999991</v>
      </c>
      <c r="AE252" s="16">
        <f t="shared" si="438"/>
        <v>6596.4999999999991</v>
      </c>
      <c r="AF252" s="16">
        <f t="shared" si="438"/>
        <v>6596.4999999999991</v>
      </c>
      <c r="AG252" s="16">
        <f t="shared" si="438"/>
        <v>6596.4999999999991</v>
      </c>
      <c r="AH252" s="16">
        <f t="shared" si="438"/>
        <v>6596.4999999999991</v>
      </c>
      <c r="AI252" s="16">
        <f t="shared" si="438"/>
        <v>6596.4999999999991</v>
      </c>
      <c r="AJ252" s="16">
        <f t="shared" si="346"/>
        <v>6596.4999999999991</v>
      </c>
      <c r="AK252" s="16">
        <f t="shared" si="347"/>
        <v>6596.4999999999991</v>
      </c>
      <c r="AL252" s="16">
        <f t="shared" si="348"/>
        <v>6596.4999999999991</v>
      </c>
      <c r="AM252" s="16">
        <f t="shared" si="310"/>
        <v>6596.4999999999991</v>
      </c>
      <c r="AN252" s="16">
        <f t="shared" si="311"/>
        <v>6596.4999999999991</v>
      </c>
      <c r="AO252" s="16">
        <f t="shared" si="312"/>
        <v>6596.4999999999991</v>
      </c>
      <c r="AP252" s="16">
        <f t="shared" si="313"/>
        <v>6596.4999999999991</v>
      </c>
      <c r="AQ252" s="16">
        <f t="shared" si="314"/>
        <v>6596.4999999999991</v>
      </c>
      <c r="AR252" s="16">
        <f t="shared" si="315"/>
        <v>6596.4999999999991</v>
      </c>
      <c r="AS252" s="16">
        <f t="shared" si="316"/>
        <v>6596.4999999999991</v>
      </c>
      <c r="AT252" s="16">
        <f t="shared" si="317"/>
        <v>6596.4999999999991</v>
      </c>
      <c r="AU252" s="16">
        <f t="shared" si="318"/>
        <v>6596.4999999999991</v>
      </c>
      <c r="AV252" s="16">
        <f t="shared" si="319"/>
        <v>6596.4999999999991</v>
      </c>
      <c r="AW252" s="16">
        <f t="shared" si="320"/>
        <v>6596.4999999999991</v>
      </c>
      <c r="AX252" s="16">
        <f t="shared" si="321"/>
        <v>6596.4999999999991</v>
      </c>
      <c r="AY252" s="16">
        <f t="shared" si="322"/>
        <v>6596.4999999999991</v>
      </c>
      <c r="AZ252" s="16">
        <f t="shared" si="323"/>
        <v>6596.4999999999991</v>
      </c>
      <c r="BA252" s="16">
        <f t="shared" si="324"/>
        <v>6596.4999999999991</v>
      </c>
      <c r="BB252" s="16">
        <f t="shared" si="325"/>
        <v>6596.4999999999991</v>
      </c>
      <c r="BC252" s="16">
        <f t="shared" si="326"/>
        <v>6596.4999999999991</v>
      </c>
      <c r="BD252" s="16">
        <f t="shared" si="327"/>
        <v>6596.4999999999991</v>
      </c>
      <c r="BE252" s="16">
        <f t="shared" si="328"/>
        <v>6596.4999999999991</v>
      </c>
      <c r="BF252" s="16">
        <f t="shared" si="329"/>
        <v>6596.4999999999991</v>
      </c>
      <c r="BG252" s="16">
        <f t="shared" si="330"/>
        <v>6596.4999999999991</v>
      </c>
      <c r="BH252" s="16">
        <f t="shared" si="331"/>
        <v>6596.4999999999991</v>
      </c>
      <c r="BI252" s="16">
        <f t="shared" si="332"/>
        <v>6596.4999999999991</v>
      </c>
      <c r="BJ252" s="16">
        <f t="shared" si="333"/>
        <v>6596.4999999999991</v>
      </c>
      <c r="BK252" s="16">
        <f t="shared" si="334"/>
        <v>6596.4999999999991</v>
      </c>
      <c r="BL252" s="16">
        <f t="shared" si="335"/>
        <v>6596.4999999999991</v>
      </c>
      <c r="BM252" s="16">
        <f t="shared" si="336"/>
        <v>6596.4999999999991</v>
      </c>
      <c r="BN252" s="16">
        <f t="shared" si="337"/>
        <v>6596.4999999999991</v>
      </c>
      <c r="BO252" s="16">
        <f t="shared" si="338"/>
        <v>6596.4999999999991</v>
      </c>
      <c r="BP252" s="16">
        <f t="shared" si="339"/>
        <v>6596.4999999999991</v>
      </c>
      <c r="BQ252" s="16">
        <f t="shared" si="340"/>
        <v>6596.4999999999991</v>
      </c>
      <c r="BR252" s="16">
        <f t="shared" si="341"/>
        <v>6596.4999999999991</v>
      </c>
      <c r="BS252" s="16">
        <f t="shared" si="342"/>
        <v>6596.4999999999991</v>
      </c>
    </row>
    <row r="253" spans="1:71" x14ac:dyDescent="0.35">
      <c r="A253" s="15" t="str">
        <f t="shared" ref="A253:B253" si="439">A154</f>
        <v>Standard Close</v>
      </c>
      <c r="B253" s="15" t="str">
        <f t="shared" si="439"/>
        <v>A2873457</v>
      </c>
      <c r="C253" s="15" t="str">
        <f t="shared" ref="C253:J253" si="440">C154</f>
        <v>Base Rates</v>
      </c>
      <c r="D253" s="15" t="str">
        <f t="shared" si="440"/>
        <v>ENERGY SUPPLY</v>
      </c>
      <c r="E253" s="50">
        <f t="shared" si="440"/>
        <v>34330</v>
      </c>
      <c r="F253" s="15" t="str">
        <f t="shared" si="440"/>
        <v>CRR-15996</v>
      </c>
      <c r="G253" s="15" t="str">
        <f t="shared" si="440"/>
        <v>open</v>
      </c>
      <c r="H253" s="15" t="str">
        <f t="shared" si="440"/>
        <v>Electric Other Production Plant</v>
      </c>
      <c r="I253" s="15" t="str">
        <f t="shared" si="440"/>
        <v>Bayside Station</v>
      </c>
      <c r="J253" s="15" t="str">
        <f t="shared" si="440"/>
        <v>BAYSIDE POWER COMMON</v>
      </c>
      <c r="K253" s="16">
        <f>SUM($K154:K154)/13</f>
        <v>0</v>
      </c>
      <c r="L253" s="16">
        <f>SUM($K154:L154)/13</f>
        <v>0</v>
      </c>
      <c r="M253" s="16">
        <f>SUM($K154:M154)/13</f>
        <v>0</v>
      </c>
      <c r="N253" s="16">
        <f>SUM($K154:N154)/13</f>
        <v>0</v>
      </c>
      <c r="O253" s="16">
        <f>SUM($K154:O154)/13</f>
        <v>0</v>
      </c>
      <c r="P253" s="16">
        <f>SUM($K154:P154)/13</f>
        <v>0</v>
      </c>
      <c r="Q253" s="16">
        <f>SUM($K154:Q154)/13</f>
        <v>507.42307692307685</v>
      </c>
      <c r="R253" s="16">
        <f>SUM($K154:R154)/13</f>
        <v>1014.8461538461537</v>
      </c>
      <c r="S253" s="16">
        <f>SUM($K154:S154)/13</f>
        <v>1522.2692307692305</v>
      </c>
      <c r="T253" s="16">
        <f>SUM($K154:T154)/13</f>
        <v>2029.6923076923074</v>
      </c>
      <c r="U253" s="16">
        <f>SUM($K154:U154)/13</f>
        <v>2537.1153846153838</v>
      </c>
      <c r="V253" s="16">
        <f>SUM($K154:V154)/13</f>
        <v>3044.538461538461</v>
      </c>
      <c r="W253" s="16">
        <f t="shared" ref="W253:AI253" si="441">SUM(K154:W154)/13</f>
        <v>3551.9615384615381</v>
      </c>
      <c r="X253" s="16">
        <f t="shared" si="441"/>
        <v>4059.3846153846148</v>
      </c>
      <c r="Y253" s="16">
        <f t="shared" si="441"/>
        <v>4566.8076923076915</v>
      </c>
      <c r="Z253" s="16">
        <f t="shared" si="441"/>
        <v>5074.2307692307677</v>
      </c>
      <c r="AA253" s="16">
        <f t="shared" si="441"/>
        <v>5581.6538461538448</v>
      </c>
      <c r="AB253" s="16">
        <f t="shared" si="441"/>
        <v>6089.076923076922</v>
      </c>
      <c r="AC253" s="16">
        <f t="shared" si="441"/>
        <v>6596.4999999999991</v>
      </c>
      <c r="AD253" s="16">
        <f t="shared" si="441"/>
        <v>6596.4999999999991</v>
      </c>
      <c r="AE253" s="16">
        <f t="shared" si="441"/>
        <v>6596.4999999999991</v>
      </c>
      <c r="AF253" s="16">
        <f t="shared" si="441"/>
        <v>6596.4999999999991</v>
      </c>
      <c r="AG253" s="16">
        <f t="shared" si="441"/>
        <v>6596.4999999999991</v>
      </c>
      <c r="AH253" s="16">
        <f t="shared" si="441"/>
        <v>6596.4999999999991</v>
      </c>
      <c r="AI253" s="16">
        <f t="shared" si="441"/>
        <v>6596.4999999999991</v>
      </c>
      <c r="AJ253" s="16">
        <f t="shared" si="346"/>
        <v>6596.4999999999991</v>
      </c>
      <c r="AK253" s="16">
        <f t="shared" si="347"/>
        <v>6596.4999999999991</v>
      </c>
      <c r="AL253" s="16">
        <f t="shared" si="348"/>
        <v>6596.4999999999991</v>
      </c>
      <c r="AM253" s="16">
        <f t="shared" si="310"/>
        <v>6596.4999999999991</v>
      </c>
      <c r="AN253" s="16">
        <f t="shared" si="311"/>
        <v>6596.4999999999991</v>
      </c>
      <c r="AO253" s="16">
        <f t="shared" si="312"/>
        <v>6596.4999999999991</v>
      </c>
      <c r="AP253" s="16">
        <f t="shared" si="313"/>
        <v>6596.4999999999991</v>
      </c>
      <c r="AQ253" s="16">
        <f t="shared" si="314"/>
        <v>6596.4999999999991</v>
      </c>
      <c r="AR253" s="16">
        <f t="shared" si="315"/>
        <v>6596.4999999999991</v>
      </c>
      <c r="AS253" s="16">
        <f t="shared" si="316"/>
        <v>6596.4999999999991</v>
      </c>
      <c r="AT253" s="16">
        <f t="shared" si="317"/>
        <v>6596.4999999999991</v>
      </c>
      <c r="AU253" s="16">
        <f t="shared" si="318"/>
        <v>6596.4999999999991</v>
      </c>
      <c r="AV253" s="16">
        <f t="shared" si="319"/>
        <v>6596.4999999999991</v>
      </c>
      <c r="AW253" s="16">
        <f t="shared" si="320"/>
        <v>6596.4999999999991</v>
      </c>
      <c r="AX253" s="16">
        <f t="shared" si="321"/>
        <v>6596.4999999999991</v>
      </c>
      <c r="AY253" s="16">
        <f t="shared" si="322"/>
        <v>6596.4999999999991</v>
      </c>
      <c r="AZ253" s="16">
        <f t="shared" si="323"/>
        <v>6596.4999999999991</v>
      </c>
      <c r="BA253" s="16">
        <f t="shared" si="324"/>
        <v>6596.4999999999991</v>
      </c>
      <c r="BB253" s="16">
        <f t="shared" si="325"/>
        <v>6596.4999999999991</v>
      </c>
      <c r="BC253" s="16">
        <f t="shared" si="326"/>
        <v>6596.4999999999991</v>
      </c>
      <c r="BD253" s="16">
        <f t="shared" si="327"/>
        <v>6596.4999999999991</v>
      </c>
      <c r="BE253" s="16">
        <f t="shared" si="328"/>
        <v>6596.4999999999991</v>
      </c>
      <c r="BF253" s="16">
        <f t="shared" si="329"/>
        <v>6596.4999999999991</v>
      </c>
      <c r="BG253" s="16">
        <f t="shared" si="330"/>
        <v>6596.4999999999991</v>
      </c>
      <c r="BH253" s="16">
        <f t="shared" si="331"/>
        <v>6596.4999999999991</v>
      </c>
      <c r="BI253" s="16">
        <f t="shared" si="332"/>
        <v>6596.4999999999991</v>
      </c>
      <c r="BJ253" s="16">
        <f t="shared" si="333"/>
        <v>6596.4999999999991</v>
      </c>
      <c r="BK253" s="16">
        <f t="shared" si="334"/>
        <v>6596.4999999999991</v>
      </c>
      <c r="BL253" s="16">
        <f t="shared" si="335"/>
        <v>6596.4999999999991</v>
      </c>
      <c r="BM253" s="16">
        <f t="shared" si="336"/>
        <v>6596.4999999999991</v>
      </c>
      <c r="BN253" s="16">
        <f t="shared" si="337"/>
        <v>6596.4999999999991</v>
      </c>
      <c r="BO253" s="16">
        <f t="shared" si="338"/>
        <v>6596.4999999999991</v>
      </c>
      <c r="BP253" s="16">
        <f t="shared" si="339"/>
        <v>6596.4999999999991</v>
      </c>
      <c r="BQ253" s="16">
        <f t="shared" si="340"/>
        <v>6596.4999999999991</v>
      </c>
      <c r="BR253" s="16">
        <f t="shared" si="341"/>
        <v>6596.4999999999991</v>
      </c>
      <c r="BS253" s="16">
        <f t="shared" si="342"/>
        <v>6596.4999999999991</v>
      </c>
    </row>
    <row r="254" spans="1:71" x14ac:dyDescent="0.35">
      <c r="A254" s="15" t="str">
        <f t="shared" ref="A254:B254" si="442">A155</f>
        <v>Standard Close</v>
      </c>
      <c r="B254" s="15" t="str">
        <f t="shared" si="442"/>
        <v>A2873458</v>
      </c>
      <c r="C254" s="15" t="str">
        <f t="shared" ref="C254:J254" si="443">C155</f>
        <v>Base Rates</v>
      </c>
      <c r="D254" s="15" t="str">
        <f t="shared" si="443"/>
        <v>ENERGY SUPPLY</v>
      </c>
      <c r="E254" s="50">
        <f t="shared" si="443"/>
        <v>34330</v>
      </c>
      <c r="F254" s="15" t="str">
        <f t="shared" si="443"/>
        <v>CRR-15996</v>
      </c>
      <c r="G254" s="15" t="str">
        <f t="shared" si="443"/>
        <v>open</v>
      </c>
      <c r="H254" s="15" t="str">
        <f t="shared" si="443"/>
        <v>Electric Other Production Plant</v>
      </c>
      <c r="I254" s="15" t="str">
        <f t="shared" si="443"/>
        <v>Bayside Station</v>
      </c>
      <c r="J254" s="15" t="str">
        <f t="shared" si="443"/>
        <v>BAYSIDE POWER COMMON</v>
      </c>
      <c r="K254" s="16">
        <f>SUM($K155:K155)/13</f>
        <v>0</v>
      </c>
      <c r="L254" s="16">
        <f>SUM($K155:L155)/13</f>
        <v>0</v>
      </c>
      <c r="M254" s="16">
        <f>SUM($K155:M155)/13</f>
        <v>0</v>
      </c>
      <c r="N254" s="16">
        <f>SUM($K155:N155)/13</f>
        <v>0</v>
      </c>
      <c r="O254" s="16">
        <f>SUM($K155:O155)/13</f>
        <v>0</v>
      </c>
      <c r="P254" s="16">
        <f>SUM($K155:P155)/13</f>
        <v>0</v>
      </c>
      <c r="Q254" s="16">
        <f>SUM($K155:Q155)/13</f>
        <v>396.0384615384616</v>
      </c>
      <c r="R254" s="16">
        <f>SUM($K155:R155)/13</f>
        <v>792.07692307692321</v>
      </c>
      <c r="S254" s="16">
        <f>SUM($K155:S155)/13</f>
        <v>1188.115384615385</v>
      </c>
      <c r="T254" s="16">
        <f>SUM($K155:T155)/13</f>
        <v>1584.1538461538464</v>
      </c>
      <c r="U254" s="16">
        <f>SUM($K155:U155)/13</f>
        <v>1980.1923076923081</v>
      </c>
      <c r="V254" s="16">
        <f>SUM($K155:V155)/13</f>
        <v>2376.2307692307695</v>
      </c>
      <c r="W254" s="16">
        <f t="shared" ref="W254:AI254" si="444">SUM(K155:W155)/13</f>
        <v>2772.2692307692314</v>
      </c>
      <c r="X254" s="16">
        <f t="shared" si="444"/>
        <v>3168.3076923076928</v>
      </c>
      <c r="Y254" s="16">
        <f t="shared" si="444"/>
        <v>3564.3461538461543</v>
      </c>
      <c r="Z254" s="16">
        <f t="shared" si="444"/>
        <v>3960.3846153846162</v>
      </c>
      <c r="AA254" s="16">
        <f t="shared" si="444"/>
        <v>4356.4230769230771</v>
      </c>
      <c r="AB254" s="16">
        <f t="shared" si="444"/>
        <v>4752.461538461539</v>
      </c>
      <c r="AC254" s="16">
        <f t="shared" si="444"/>
        <v>5148.5000000000009</v>
      </c>
      <c r="AD254" s="16">
        <f t="shared" si="444"/>
        <v>5148.5000000000009</v>
      </c>
      <c r="AE254" s="16">
        <f t="shared" si="444"/>
        <v>5148.5000000000009</v>
      </c>
      <c r="AF254" s="16">
        <f t="shared" si="444"/>
        <v>5148.5000000000009</v>
      </c>
      <c r="AG254" s="16">
        <f t="shared" si="444"/>
        <v>5148.5000000000009</v>
      </c>
      <c r="AH254" s="16">
        <f t="shared" si="444"/>
        <v>5148.5000000000009</v>
      </c>
      <c r="AI254" s="16">
        <f t="shared" si="444"/>
        <v>5148.5000000000009</v>
      </c>
      <c r="AJ254" s="16">
        <f t="shared" si="346"/>
        <v>5148.5000000000009</v>
      </c>
      <c r="AK254" s="16">
        <f t="shared" si="347"/>
        <v>5148.5000000000009</v>
      </c>
      <c r="AL254" s="16">
        <f t="shared" si="348"/>
        <v>5148.5000000000009</v>
      </c>
      <c r="AM254" s="16">
        <f t="shared" si="310"/>
        <v>5148.5000000000009</v>
      </c>
      <c r="AN254" s="16">
        <f t="shared" si="311"/>
        <v>5148.5000000000009</v>
      </c>
      <c r="AO254" s="16">
        <f t="shared" si="312"/>
        <v>5148.5000000000009</v>
      </c>
      <c r="AP254" s="16">
        <f t="shared" si="313"/>
        <v>5148.5000000000009</v>
      </c>
      <c r="AQ254" s="16">
        <f t="shared" si="314"/>
        <v>5148.5000000000009</v>
      </c>
      <c r="AR254" s="16">
        <f t="shared" si="315"/>
        <v>5148.5000000000009</v>
      </c>
      <c r="AS254" s="16">
        <f t="shared" si="316"/>
        <v>5148.5000000000009</v>
      </c>
      <c r="AT254" s="16">
        <f t="shared" si="317"/>
        <v>5148.5000000000009</v>
      </c>
      <c r="AU254" s="16">
        <f t="shared" si="318"/>
        <v>5148.5000000000009</v>
      </c>
      <c r="AV254" s="16">
        <f t="shared" si="319"/>
        <v>5148.5000000000009</v>
      </c>
      <c r="AW254" s="16">
        <f t="shared" si="320"/>
        <v>5148.5000000000009</v>
      </c>
      <c r="AX254" s="16">
        <f t="shared" si="321"/>
        <v>5148.5000000000009</v>
      </c>
      <c r="AY254" s="16">
        <f t="shared" si="322"/>
        <v>5148.5000000000009</v>
      </c>
      <c r="AZ254" s="16">
        <f t="shared" si="323"/>
        <v>5148.5000000000009</v>
      </c>
      <c r="BA254" s="16">
        <f t="shared" si="324"/>
        <v>5148.5000000000009</v>
      </c>
      <c r="BB254" s="16">
        <f t="shared" si="325"/>
        <v>5148.5000000000009</v>
      </c>
      <c r="BC254" s="16">
        <f t="shared" si="326"/>
        <v>5148.5000000000009</v>
      </c>
      <c r="BD254" s="16">
        <f t="shared" si="327"/>
        <v>5148.5000000000009</v>
      </c>
      <c r="BE254" s="16">
        <f t="shared" si="328"/>
        <v>5148.5000000000009</v>
      </c>
      <c r="BF254" s="16">
        <f t="shared" si="329"/>
        <v>5148.5000000000009</v>
      </c>
      <c r="BG254" s="16">
        <f t="shared" si="330"/>
        <v>5148.5000000000009</v>
      </c>
      <c r="BH254" s="16">
        <f t="shared" si="331"/>
        <v>5148.5000000000009</v>
      </c>
      <c r="BI254" s="16">
        <f t="shared" si="332"/>
        <v>5148.5000000000009</v>
      </c>
      <c r="BJ254" s="16">
        <f t="shared" si="333"/>
        <v>5148.5000000000009</v>
      </c>
      <c r="BK254" s="16">
        <f t="shared" si="334"/>
        <v>5148.5000000000009</v>
      </c>
      <c r="BL254" s="16">
        <f t="shared" si="335"/>
        <v>5148.5000000000009</v>
      </c>
      <c r="BM254" s="16">
        <f t="shared" si="336"/>
        <v>5148.5000000000009</v>
      </c>
      <c r="BN254" s="16">
        <f t="shared" si="337"/>
        <v>5148.5000000000009</v>
      </c>
      <c r="BO254" s="16">
        <f t="shared" si="338"/>
        <v>5148.5000000000009</v>
      </c>
      <c r="BP254" s="16">
        <f t="shared" si="339"/>
        <v>5148.5000000000009</v>
      </c>
      <c r="BQ254" s="16">
        <f t="shared" si="340"/>
        <v>5148.5000000000009</v>
      </c>
      <c r="BR254" s="16">
        <f t="shared" si="341"/>
        <v>5148.5000000000009</v>
      </c>
      <c r="BS254" s="16">
        <f t="shared" si="342"/>
        <v>5148.5000000000009</v>
      </c>
    </row>
    <row r="255" spans="1:71" x14ac:dyDescent="0.35">
      <c r="A255" s="15" t="str">
        <f t="shared" ref="A255:B255" si="445">A156</f>
        <v>Standard Close</v>
      </c>
      <c r="B255" s="15" t="str">
        <f t="shared" si="445"/>
        <v>A2875952</v>
      </c>
      <c r="C255" s="15" t="str">
        <f t="shared" ref="C255:J255" si="446">C156</f>
        <v>Base Rates</v>
      </c>
      <c r="D255" s="15" t="str">
        <f t="shared" si="446"/>
        <v>ENERGY SUPPLY</v>
      </c>
      <c r="E255" s="50">
        <f t="shared" si="446"/>
        <v>34330</v>
      </c>
      <c r="F255" s="15" t="str">
        <f t="shared" si="446"/>
        <v>CRR-15996</v>
      </c>
      <c r="G255" s="15" t="str">
        <f t="shared" si="446"/>
        <v>open</v>
      </c>
      <c r="H255" s="15" t="str">
        <f t="shared" si="446"/>
        <v>Electric Other Production Plant</v>
      </c>
      <c r="I255" s="15" t="str">
        <f t="shared" si="446"/>
        <v>Bayside Station</v>
      </c>
      <c r="J255" s="15" t="str">
        <f t="shared" si="446"/>
        <v>BAYSIDE POWER COMMON</v>
      </c>
      <c r="K255" s="16">
        <f>SUM($K156:K156)/13</f>
        <v>0</v>
      </c>
      <c r="L255" s="16">
        <f>SUM($K156:L156)/13</f>
        <v>0</v>
      </c>
      <c r="M255" s="16">
        <f>SUM($K156:M156)/13</f>
        <v>0</v>
      </c>
      <c r="N255" s="16">
        <f>SUM($K156:N156)/13</f>
        <v>0</v>
      </c>
      <c r="O255" s="16">
        <f>SUM($K156:O156)/13</f>
        <v>0</v>
      </c>
      <c r="P255" s="16">
        <f>SUM($K156:P156)/13</f>
        <v>0</v>
      </c>
      <c r="Q255" s="16">
        <f>SUM($K156:Q156)/13</f>
        <v>33473.515384615384</v>
      </c>
      <c r="R255" s="16">
        <f>SUM($K156:R156)/13</f>
        <v>66947.030769230769</v>
      </c>
      <c r="S255" s="16">
        <f>SUM($K156:S156)/13</f>
        <v>100420.54615384614</v>
      </c>
      <c r="T255" s="16">
        <f>SUM($K156:T156)/13</f>
        <v>133894.06153846154</v>
      </c>
      <c r="U255" s="16">
        <f>SUM($K156:U156)/13</f>
        <v>167367.57692307694</v>
      </c>
      <c r="V255" s="16">
        <f>SUM($K156:V156)/13</f>
        <v>200841.09230769234</v>
      </c>
      <c r="W255" s="16">
        <f t="shared" ref="W255:AI255" si="447">SUM(K156:W156)/13</f>
        <v>234314.60769230773</v>
      </c>
      <c r="X255" s="16">
        <f t="shared" si="447"/>
        <v>267788.12307692313</v>
      </c>
      <c r="Y255" s="16">
        <f t="shared" si="447"/>
        <v>301261.63846153853</v>
      </c>
      <c r="Z255" s="16">
        <f t="shared" si="447"/>
        <v>334735.15384615393</v>
      </c>
      <c r="AA255" s="16">
        <f t="shared" si="447"/>
        <v>368208.66923076933</v>
      </c>
      <c r="AB255" s="16">
        <f t="shared" si="447"/>
        <v>401682.18461538473</v>
      </c>
      <c r="AC255" s="16">
        <f t="shared" si="447"/>
        <v>435155.70000000013</v>
      </c>
      <c r="AD255" s="16">
        <f t="shared" si="447"/>
        <v>435155.70000000013</v>
      </c>
      <c r="AE255" s="16">
        <f t="shared" si="447"/>
        <v>435155.70000000013</v>
      </c>
      <c r="AF255" s="16">
        <f t="shared" si="447"/>
        <v>435155.70000000013</v>
      </c>
      <c r="AG255" s="16">
        <f t="shared" si="447"/>
        <v>435155.70000000013</v>
      </c>
      <c r="AH255" s="16">
        <f t="shared" si="447"/>
        <v>435155.70000000013</v>
      </c>
      <c r="AI255" s="16">
        <f t="shared" si="447"/>
        <v>435155.70000000013</v>
      </c>
      <c r="AJ255" s="16">
        <f t="shared" si="346"/>
        <v>435155.70000000013</v>
      </c>
      <c r="AK255" s="16">
        <f t="shared" si="347"/>
        <v>435155.70000000013</v>
      </c>
      <c r="AL255" s="16">
        <f t="shared" si="348"/>
        <v>435155.70000000013</v>
      </c>
      <c r="AM255" s="16">
        <f t="shared" si="310"/>
        <v>435155.70000000013</v>
      </c>
      <c r="AN255" s="16">
        <f t="shared" si="311"/>
        <v>435155.70000000013</v>
      </c>
      <c r="AO255" s="16">
        <f t="shared" si="312"/>
        <v>435155.70000000013</v>
      </c>
      <c r="AP255" s="16">
        <f t="shared" si="313"/>
        <v>435155.70000000013</v>
      </c>
      <c r="AQ255" s="16">
        <f t="shared" si="314"/>
        <v>435155.70000000013</v>
      </c>
      <c r="AR255" s="16">
        <f t="shared" si="315"/>
        <v>435155.70000000013</v>
      </c>
      <c r="AS255" s="16">
        <f t="shared" si="316"/>
        <v>435155.70000000013</v>
      </c>
      <c r="AT255" s="16">
        <f t="shared" si="317"/>
        <v>435155.70000000013</v>
      </c>
      <c r="AU255" s="16">
        <f t="shared" si="318"/>
        <v>435155.70000000013</v>
      </c>
      <c r="AV255" s="16">
        <f t="shared" si="319"/>
        <v>435155.70000000013</v>
      </c>
      <c r="AW255" s="16">
        <f t="shared" si="320"/>
        <v>435155.70000000013</v>
      </c>
      <c r="AX255" s="16">
        <f t="shared" si="321"/>
        <v>435155.70000000013</v>
      </c>
      <c r="AY255" s="16">
        <f t="shared" si="322"/>
        <v>435155.70000000013</v>
      </c>
      <c r="AZ255" s="16">
        <f t="shared" si="323"/>
        <v>435155.70000000013</v>
      </c>
      <c r="BA255" s="16">
        <f t="shared" si="324"/>
        <v>435155.70000000013</v>
      </c>
      <c r="BB255" s="16">
        <f t="shared" si="325"/>
        <v>435155.70000000013</v>
      </c>
      <c r="BC255" s="16">
        <f t="shared" si="326"/>
        <v>435155.70000000013</v>
      </c>
      <c r="BD255" s="16">
        <f t="shared" si="327"/>
        <v>435155.70000000013</v>
      </c>
      <c r="BE255" s="16">
        <f t="shared" si="328"/>
        <v>435155.70000000013</v>
      </c>
      <c r="BF255" s="16">
        <f t="shared" si="329"/>
        <v>435155.70000000013</v>
      </c>
      <c r="BG255" s="16">
        <f t="shared" si="330"/>
        <v>435155.70000000013</v>
      </c>
      <c r="BH255" s="16">
        <f t="shared" si="331"/>
        <v>435155.70000000013</v>
      </c>
      <c r="BI255" s="16">
        <f t="shared" si="332"/>
        <v>435155.70000000013</v>
      </c>
      <c r="BJ255" s="16">
        <f t="shared" si="333"/>
        <v>435155.70000000013</v>
      </c>
      <c r="BK255" s="16">
        <f t="shared" si="334"/>
        <v>435155.70000000013</v>
      </c>
      <c r="BL255" s="16">
        <f t="shared" si="335"/>
        <v>435155.70000000013</v>
      </c>
      <c r="BM255" s="16">
        <f t="shared" si="336"/>
        <v>435155.70000000013</v>
      </c>
      <c r="BN255" s="16">
        <f t="shared" si="337"/>
        <v>435155.70000000013</v>
      </c>
      <c r="BO255" s="16">
        <f t="shared" si="338"/>
        <v>435155.70000000013</v>
      </c>
      <c r="BP255" s="16">
        <f t="shared" si="339"/>
        <v>435155.70000000013</v>
      </c>
      <c r="BQ255" s="16">
        <f t="shared" si="340"/>
        <v>435155.70000000013</v>
      </c>
      <c r="BR255" s="16">
        <f t="shared" si="341"/>
        <v>435155.70000000013</v>
      </c>
      <c r="BS255" s="16">
        <f t="shared" si="342"/>
        <v>435155.70000000013</v>
      </c>
    </row>
    <row r="256" spans="1:71" x14ac:dyDescent="0.35">
      <c r="A256" s="15" t="str">
        <f t="shared" ref="A256:B256" si="448">A157</f>
        <v>Standard Close</v>
      </c>
      <c r="B256" s="15" t="str">
        <f t="shared" si="448"/>
        <v>A2875953</v>
      </c>
      <c r="C256" s="15" t="str">
        <f t="shared" ref="C256:J256" si="449">C157</f>
        <v>Base Rates</v>
      </c>
      <c r="D256" s="15" t="str">
        <f t="shared" si="449"/>
        <v>ENERGY SUPPLY</v>
      </c>
      <c r="E256" s="50">
        <f t="shared" si="449"/>
        <v>34330</v>
      </c>
      <c r="F256" s="15" t="str">
        <f t="shared" si="449"/>
        <v>CRR-15996</v>
      </c>
      <c r="G256" s="15" t="str">
        <f t="shared" si="449"/>
        <v>open</v>
      </c>
      <c r="H256" s="15" t="str">
        <f t="shared" si="449"/>
        <v>Electric Other Production Plant</v>
      </c>
      <c r="I256" s="15" t="str">
        <f t="shared" si="449"/>
        <v>Bayside Station</v>
      </c>
      <c r="J256" s="15" t="str">
        <f t="shared" si="449"/>
        <v>BAYSIDE POWER COMMON</v>
      </c>
      <c r="K256" s="16">
        <f>SUM($K157:K157)/13</f>
        <v>0</v>
      </c>
      <c r="L256" s="16">
        <f>SUM($K157:L157)/13</f>
        <v>0</v>
      </c>
      <c r="M256" s="16">
        <f>SUM($K157:M157)/13</f>
        <v>0</v>
      </c>
      <c r="N256" s="16">
        <f>SUM($K157:N157)/13</f>
        <v>0</v>
      </c>
      <c r="O256" s="16">
        <f>SUM($K157:O157)/13</f>
        <v>0</v>
      </c>
      <c r="P256" s="16">
        <f>SUM($K157:P157)/13</f>
        <v>0</v>
      </c>
      <c r="Q256" s="16">
        <f>SUM($K157:Q157)/13</f>
        <v>33473.515384615384</v>
      </c>
      <c r="R256" s="16">
        <f>SUM($K157:R157)/13</f>
        <v>66947.030769230769</v>
      </c>
      <c r="S256" s="16">
        <f>SUM($K157:S157)/13</f>
        <v>100420.54615384614</v>
      </c>
      <c r="T256" s="16">
        <f>SUM($K157:T157)/13</f>
        <v>133894.06153846154</v>
      </c>
      <c r="U256" s="16">
        <f>SUM($K157:U157)/13</f>
        <v>167367.57692307694</v>
      </c>
      <c r="V256" s="16">
        <f>SUM($K157:V157)/13</f>
        <v>200841.09230769234</v>
      </c>
      <c r="W256" s="16">
        <f t="shared" ref="W256:AI256" si="450">SUM(K157:W157)/13</f>
        <v>234314.60769230773</v>
      </c>
      <c r="X256" s="16">
        <f t="shared" si="450"/>
        <v>267788.12307692313</v>
      </c>
      <c r="Y256" s="16">
        <f t="shared" si="450"/>
        <v>301261.63846153853</v>
      </c>
      <c r="Z256" s="16">
        <f t="shared" si="450"/>
        <v>334735.15384615393</v>
      </c>
      <c r="AA256" s="16">
        <f t="shared" si="450"/>
        <v>368208.66923076933</v>
      </c>
      <c r="AB256" s="16">
        <f t="shared" si="450"/>
        <v>401682.18461538473</v>
      </c>
      <c r="AC256" s="16">
        <f t="shared" si="450"/>
        <v>435155.70000000013</v>
      </c>
      <c r="AD256" s="16">
        <f t="shared" si="450"/>
        <v>435155.70000000013</v>
      </c>
      <c r="AE256" s="16">
        <f t="shared" si="450"/>
        <v>435155.70000000013</v>
      </c>
      <c r="AF256" s="16">
        <f t="shared" si="450"/>
        <v>435155.70000000013</v>
      </c>
      <c r="AG256" s="16">
        <f t="shared" si="450"/>
        <v>435155.70000000013</v>
      </c>
      <c r="AH256" s="16">
        <f t="shared" si="450"/>
        <v>435155.70000000013</v>
      </c>
      <c r="AI256" s="16">
        <f t="shared" si="450"/>
        <v>435155.70000000013</v>
      </c>
      <c r="AJ256" s="16">
        <f t="shared" si="346"/>
        <v>435155.70000000013</v>
      </c>
      <c r="AK256" s="16">
        <f t="shared" si="347"/>
        <v>435155.70000000013</v>
      </c>
      <c r="AL256" s="16">
        <f t="shared" si="348"/>
        <v>435155.70000000013</v>
      </c>
      <c r="AM256" s="16">
        <f t="shared" si="310"/>
        <v>435155.70000000013</v>
      </c>
      <c r="AN256" s="16">
        <f t="shared" si="311"/>
        <v>435155.70000000013</v>
      </c>
      <c r="AO256" s="16">
        <f t="shared" si="312"/>
        <v>435155.70000000013</v>
      </c>
      <c r="AP256" s="16">
        <f t="shared" si="313"/>
        <v>435155.70000000013</v>
      </c>
      <c r="AQ256" s="16">
        <f t="shared" si="314"/>
        <v>435155.70000000013</v>
      </c>
      <c r="AR256" s="16">
        <f t="shared" si="315"/>
        <v>435155.70000000013</v>
      </c>
      <c r="AS256" s="16">
        <f t="shared" si="316"/>
        <v>435155.70000000013</v>
      </c>
      <c r="AT256" s="16">
        <f t="shared" si="317"/>
        <v>435155.70000000013</v>
      </c>
      <c r="AU256" s="16">
        <f t="shared" si="318"/>
        <v>435155.70000000013</v>
      </c>
      <c r="AV256" s="16">
        <f t="shared" si="319"/>
        <v>435155.70000000013</v>
      </c>
      <c r="AW256" s="16">
        <f t="shared" si="320"/>
        <v>435155.70000000013</v>
      </c>
      <c r="AX256" s="16">
        <f t="shared" si="321"/>
        <v>435155.70000000013</v>
      </c>
      <c r="AY256" s="16">
        <f t="shared" si="322"/>
        <v>435155.70000000013</v>
      </c>
      <c r="AZ256" s="16">
        <f t="shared" si="323"/>
        <v>435155.70000000013</v>
      </c>
      <c r="BA256" s="16">
        <f t="shared" si="324"/>
        <v>435155.70000000013</v>
      </c>
      <c r="BB256" s="16">
        <f t="shared" si="325"/>
        <v>435155.70000000013</v>
      </c>
      <c r="BC256" s="16">
        <f t="shared" si="326"/>
        <v>435155.70000000013</v>
      </c>
      <c r="BD256" s="16">
        <f t="shared" si="327"/>
        <v>435155.70000000013</v>
      </c>
      <c r="BE256" s="16">
        <f t="shared" si="328"/>
        <v>435155.70000000013</v>
      </c>
      <c r="BF256" s="16">
        <f t="shared" si="329"/>
        <v>435155.70000000013</v>
      </c>
      <c r="BG256" s="16">
        <f t="shared" si="330"/>
        <v>435155.70000000013</v>
      </c>
      <c r="BH256" s="16">
        <f t="shared" si="331"/>
        <v>435155.70000000013</v>
      </c>
      <c r="BI256" s="16">
        <f t="shared" si="332"/>
        <v>435155.70000000013</v>
      </c>
      <c r="BJ256" s="16">
        <f t="shared" si="333"/>
        <v>435155.70000000013</v>
      </c>
      <c r="BK256" s="16">
        <f t="shared" si="334"/>
        <v>435155.70000000013</v>
      </c>
      <c r="BL256" s="16">
        <f t="shared" si="335"/>
        <v>435155.70000000013</v>
      </c>
      <c r="BM256" s="16">
        <f t="shared" si="336"/>
        <v>435155.70000000013</v>
      </c>
      <c r="BN256" s="16">
        <f t="shared" si="337"/>
        <v>435155.70000000013</v>
      </c>
      <c r="BO256" s="16">
        <f t="shared" si="338"/>
        <v>435155.70000000013</v>
      </c>
      <c r="BP256" s="16">
        <f t="shared" si="339"/>
        <v>435155.70000000013</v>
      </c>
      <c r="BQ256" s="16">
        <f t="shared" si="340"/>
        <v>435155.70000000013</v>
      </c>
      <c r="BR256" s="16">
        <f t="shared" si="341"/>
        <v>435155.70000000013</v>
      </c>
      <c r="BS256" s="16">
        <f t="shared" si="342"/>
        <v>435155.70000000013</v>
      </c>
    </row>
    <row r="257" spans="1:71" x14ac:dyDescent="0.35">
      <c r="A257" s="15" t="str">
        <f t="shared" ref="A257:B257" si="451">A158</f>
        <v>Standard Close</v>
      </c>
      <c r="B257" s="15" t="str">
        <f t="shared" si="451"/>
        <v>A2875954</v>
      </c>
      <c r="C257" s="15" t="str">
        <f t="shared" ref="C257:J257" si="452">C158</f>
        <v>Base Rates</v>
      </c>
      <c r="D257" s="15" t="str">
        <f t="shared" si="452"/>
        <v>ENERGY SUPPLY</v>
      </c>
      <c r="E257" s="50">
        <f t="shared" si="452"/>
        <v>34330</v>
      </c>
      <c r="F257" s="15" t="str">
        <f t="shared" si="452"/>
        <v>CRR-15996</v>
      </c>
      <c r="G257" s="15" t="str">
        <f t="shared" si="452"/>
        <v>open</v>
      </c>
      <c r="H257" s="15" t="str">
        <f t="shared" si="452"/>
        <v>Electric Other Production Plant</v>
      </c>
      <c r="I257" s="15" t="str">
        <f t="shared" si="452"/>
        <v>Bayside Station</v>
      </c>
      <c r="J257" s="15" t="str">
        <f t="shared" si="452"/>
        <v>BAYSIDE POWER COMMON</v>
      </c>
      <c r="K257" s="16">
        <f>SUM($K158:K158)/13</f>
        <v>0</v>
      </c>
      <c r="L257" s="16">
        <f>SUM($K158:L158)/13</f>
        <v>0</v>
      </c>
      <c r="M257" s="16">
        <f>SUM($K158:M158)/13</f>
        <v>0</v>
      </c>
      <c r="N257" s="16">
        <f>SUM($K158:N158)/13</f>
        <v>0</v>
      </c>
      <c r="O257" s="16">
        <f>SUM($K158:O158)/13</f>
        <v>0</v>
      </c>
      <c r="P257" s="16">
        <f>SUM($K158:P158)/13</f>
        <v>0</v>
      </c>
      <c r="Q257" s="16">
        <f>SUM($K158:Q158)/13</f>
        <v>33457.979230769233</v>
      </c>
      <c r="R257" s="16">
        <f>SUM($K158:R158)/13</f>
        <v>66915.958461538467</v>
      </c>
      <c r="S257" s="16">
        <f>SUM($K158:S158)/13</f>
        <v>100373.93769230771</v>
      </c>
      <c r="T257" s="16">
        <f>SUM($K158:T158)/13</f>
        <v>133831.91692307693</v>
      </c>
      <c r="U257" s="16">
        <f>SUM($K158:U158)/13</f>
        <v>167289.89615384617</v>
      </c>
      <c r="V257" s="16">
        <f>SUM($K158:V158)/13</f>
        <v>200747.87538461541</v>
      </c>
      <c r="W257" s="16">
        <f t="shared" ref="W257:AI257" si="453">SUM(K158:W158)/13</f>
        <v>234205.85461538465</v>
      </c>
      <c r="X257" s="16">
        <f t="shared" si="453"/>
        <v>267663.83384615387</v>
      </c>
      <c r="Y257" s="16">
        <f t="shared" si="453"/>
        <v>301121.81307692308</v>
      </c>
      <c r="Z257" s="16">
        <f t="shared" si="453"/>
        <v>334579.79230769235</v>
      </c>
      <c r="AA257" s="16">
        <f t="shared" si="453"/>
        <v>368037.77153846162</v>
      </c>
      <c r="AB257" s="16">
        <f t="shared" si="453"/>
        <v>401495.75076923089</v>
      </c>
      <c r="AC257" s="16">
        <f t="shared" si="453"/>
        <v>434953.73000000016</v>
      </c>
      <c r="AD257" s="16">
        <f t="shared" si="453"/>
        <v>434953.73000000016</v>
      </c>
      <c r="AE257" s="16">
        <f t="shared" si="453"/>
        <v>434953.73000000016</v>
      </c>
      <c r="AF257" s="16">
        <f t="shared" si="453"/>
        <v>434953.73000000016</v>
      </c>
      <c r="AG257" s="16">
        <f t="shared" si="453"/>
        <v>434953.73000000016</v>
      </c>
      <c r="AH257" s="16">
        <f t="shared" si="453"/>
        <v>434953.73000000016</v>
      </c>
      <c r="AI257" s="16">
        <f t="shared" si="453"/>
        <v>434953.73000000016</v>
      </c>
      <c r="AJ257" s="16">
        <f t="shared" si="346"/>
        <v>434953.73000000016</v>
      </c>
      <c r="AK257" s="16">
        <f t="shared" si="347"/>
        <v>434953.73000000016</v>
      </c>
      <c r="AL257" s="16">
        <f t="shared" si="348"/>
        <v>434953.73000000016</v>
      </c>
      <c r="AM257" s="16">
        <f t="shared" si="310"/>
        <v>434953.73000000016</v>
      </c>
      <c r="AN257" s="16">
        <f t="shared" si="311"/>
        <v>434953.73000000016</v>
      </c>
      <c r="AO257" s="16">
        <f t="shared" si="312"/>
        <v>434953.73000000016</v>
      </c>
      <c r="AP257" s="16">
        <f t="shared" si="313"/>
        <v>434953.73000000016</v>
      </c>
      <c r="AQ257" s="16">
        <f t="shared" si="314"/>
        <v>434953.73000000016</v>
      </c>
      <c r="AR257" s="16">
        <f t="shared" si="315"/>
        <v>434953.73000000016</v>
      </c>
      <c r="AS257" s="16">
        <f t="shared" si="316"/>
        <v>434953.73000000016</v>
      </c>
      <c r="AT257" s="16">
        <f t="shared" si="317"/>
        <v>434953.73000000016</v>
      </c>
      <c r="AU257" s="16">
        <f t="shared" si="318"/>
        <v>434953.73000000016</v>
      </c>
      <c r="AV257" s="16">
        <f t="shared" si="319"/>
        <v>434953.73000000016</v>
      </c>
      <c r="AW257" s="16">
        <f t="shared" si="320"/>
        <v>434953.73000000016</v>
      </c>
      <c r="AX257" s="16">
        <f t="shared" si="321"/>
        <v>434953.73000000016</v>
      </c>
      <c r="AY257" s="16">
        <f t="shared" si="322"/>
        <v>434953.73000000016</v>
      </c>
      <c r="AZ257" s="16">
        <f t="shared" si="323"/>
        <v>434953.73000000016</v>
      </c>
      <c r="BA257" s="16">
        <f t="shared" si="324"/>
        <v>434953.73000000016</v>
      </c>
      <c r="BB257" s="16">
        <f t="shared" si="325"/>
        <v>434953.73000000016</v>
      </c>
      <c r="BC257" s="16">
        <f t="shared" si="326"/>
        <v>434953.73000000016</v>
      </c>
      <c r="BD257" s="16">
        <f t="shared" si="327"/>
        <v>434953.73000000016</v>
      </c>
      <c r="BE257" s="16">
        <f t="shared" si="328"/>
        <v>434953.73000000016</v>
      </c>
      <c r="BF257" s="16">
        <f t="shared" si="329"/>
        <v>434953.73000000016</v>
      </c>
      <c r="BG257" s="16">
        <f t="shared" si="330"/>
        <v>434953.73000000016</v>
      </c>
      <c r="BH257" s="16">
        <f t="shared" si="331"/>
        <v>434953.73000000016</v>
      </c>
      <c r="BI257" s="16">
        <f t="shared" si="332"/>
        <v>434953.73000000016</v>
      </c>
      <c r="BJ257" s="16">
        <f t="shared" si="333"/>
        <v>434953.73000000016</v>
      </c>
      <c r="BK257" s="16">
        <f t="shared" si="334"/>
        <v>434953.73000000016</v>
      </c>
      <c r="BL257" s="16">
        <f t="shared" si="335"/>
        <v>434953.73000000016</v>
      </c>
      <c r="BM257" s="16">
        <f t="shared" si="336"/>
        <v>434953.73000000016</v>
      </c>
      <c r="BN257" s="16">
        <f t="shared" si="337"/>
        <v>434953.73000000016</v>
      </c>
      <c r="BO257" s="16">
        <f t="shared" si="338"/>
        <v>434953.73000000016</v>
      </c>
      <c r="BP257" s="16">
        <f t="shared" si="339"/>
        <v>434953.73000000016</v>
      </c>
      <c r="BQ257" s="16">
        <f t="shared" si="340"/>
        <v>434953.73000000016</v>
      </c>
      <c r="BR257" s="16">
        <f t="shared" si="341"/>
        <v>434953.73000000016</v>
      </c>
      <c r="BS257" s="16">
        <f t="shared" si="342"/>
        <v>434953.73000000016</v>
      </c>
    </row>
    <row r="258" spans="1:71" x14ac:dyDescent="0.35">
      <c r="A258" s="15" t="str">
        <f t="shared" ref="A258:B258" si="454">A159</f>
        <v>Standard Close</v>
      </c>
      <c r="B258" s="15" t="str">
        <f t="shared" si="454"/>
        <v>A2875955</v>
      </c>
      <c r="C258" s="15" t="str">
        <f t="shared" ref="C258:J258" si="455">C159</f>
        <v>Base Rates</v>
      </c>
      <c r="D258" s="15" t="str">
        <f t="shared" si="455"/>
        <v>ENERGY SUPPLY</v>
      </c>
      <c r="E258" s="50">
        <f t="shared" si="455"/>
        <v>34330</v>
      </c>
      <c r="F258" s="15" t="str">
        <f t="shared" si="455"/>
        <v>CRR-15996</v>
      </c>
      <c r="G258" s="15" t="str">
        <f t="shared" si="455"/>
        <v>open</v>
      </c>
      <c r="H258" s="15" t="str">
        <f t="shared" si="455"/>
        <v>Electric Other Production Plant</v>
      </c>
      <c r="I258" s="15" t="str">
        <f t="shared" si="455"/>
        <v>Bayside Station</v>
      </c>
      <c r="J258" s="15" t="str">
        <f t="shared" si="455"/>
        <v>BAYSIDE POWER COMMON</v>
      </c>
      <c r="K258" s="16">
        <f>SUM($K159:K159)/13</f>
        <v>0</v>
      </c>
      <c r="L258" s="16">
        <f>SUM($K159:L159)/13</f>
        <v>0</v>
      </c>
      <c r="M258" s="16">
        <f>SUM($K159:M159)/13</f>
        <v>0</v>
      </c>
      <c r="N258" s="16">
        <f>SUM($K159:N159)/13</f>
        <v>0</v>
      </c>
      <c r="O258" s="16">
        <f>SUM($K159:O159)/13</f>
        <v>0</v>
      </c>
      <c r="P258" s="16">
        <f>SUM($K159:P159)/13</f>
        <v>0</v>
      </c>
      <c r="Q258" s="16">
        <f>SUM($K159:Q159)/13</f>
        <v>33473.515384615384</v>
      </c>
      <c r="R258" s="16">
        <f>SUM($K159:R159)/13</f>
        <v>66947.030769230769</v>
      </c>
      <c r="S258" s="16">
        <f>SUM($K159:S159)/13</f>
        <v>100420.54615384614</v>
      </c>
      <c r="T258" s="16">
        <f>SUM($K159:T159)/13</f>
        <v>133894.06153846154</v>
      </c>
      <c r="U258" s="16">
        <f>SUM($K159:U159)/13</f>
        <v>167367.57692307694</v>
      </c>
      <c r="V258" s="16">
        <f>SUM($K159:V159)/13</f>
        <v>200841.09230769234</v>
      </c>
      <c r="W258" s="16">
        <f t="shared" ref="W258:AI258" si="456">SUM(K159:W159)/13</f>
        <v>234314.60769230773</v>
      </c>
      <c r="X258" s="16">
        <f t="shared" si="456"/>
        <v>267788.12307692313</v>
      </c>
      <c r="Y258" s="16">
        <f t="shared" si="456"/>
        <v>301261.63846153853</v>
      </c>
      <c r="Z258" s="16">
        <f t="shared" si="456"/>
        <v>334735.15384615393</v>
      </c>
      <c r="AA258" s="16">
        <f t="shared" si="456"/>
        <v>368208.66923076933</v>
      </c>
      <c r="AB258" s="16">
        <f t="shared" si="456"/>
        <v>401682.18461538473</v>
      </c>
      <c r="AC258" s="16">
        <f t="shared" si="456"/>
        <v>435155.70000000013</v>
      </c>
      <c r="AD258" s="16">
        <f t="shared" si="456"/>
        <v>435155.70000000013</v>
      </c>
      <c r="AE258" s="16">
        <f t="shared" si="456"/>
        <v>435155.70000000013</v>
      </c>
      <c r="AF258" s="16">
        <f t="shared" si="456"/>
        <v>435155.70000000013</v>
      </c>
      <c r="AG258" s="16">
        <f t="shared" si="456"/>
        <v>435155.70000000013</v>
      </c>
      <c r="AH258" s="16">
        <f t="shared" si="456"/>
        <v>435155.70000000013</v>
      </c>
      <c r="AI258" s="16">
        <f t="shared" si="456"/>
        <v>435155.70000000013</v>
      </c>
      <c r="AJ258" s="16">
        <f t="shared" si="346"/>
        <v>435155.70000000013</v>
      </c>
      <c r="AK258" s="16">
        <f t="shared" si="347"/>
        <v>435155.70000000013</v>
      </c>
      <c r="AL258" s="16">
        <f t="shared" si="348"/>
        <v>435155.70000000013</v>
      </c>
      <c r="AM258" s="16">
        <f t="shared" si="310"/>
        <v>435155.70000000013</v>
      </c>
      <c r="AN258" s="16">
        <f t="shared" si="311"/>
        <v>435155.70000000013</v>
      </c>
      <c r="AO258" s="16">
        <f t="shared" si="312"/>
        <v>435155.70000000013</v>
      </c>
      <c r="AP258" s="16">
        <f t="shared" si="313"/>
        <v>435155.70000000013</v>
      </c>
      <c r="AQ258" s="16">
        <f t="shared" si="314"/>
        <v>435155.70000000013</v>
      </c>
      <c r="AR258" s="16">
        <f t="shared" si="315"/>
        <v>435155.70000000013</v>
      </c>
      <c r="AS258" s="16">
        <f t="shared" si="316"/>
        <v>435155.70000000013</v>
      </c>
      <c r="AT258" s="16">
        <f t="shared" si="317"/>
        <v>435155.70000000013</v>
      </c>
      <c r="AU258" s="16">
        <f t="shared" si="318"/>
        <v>435155.70000000013</v>
      </c>
      <c r="AV258" s="16">
        <f t="shared" si="319"/>
        <v>435155.70000000013</v>
      </c>
      <c r="AW258" s="16">
        <f t="shared" si="320"/>
        <v>435155.70000000013</v>
      </c>
      <c r="AX258" s="16">
        <f t="shared" si="321"/>
        <v>435155.70000000013</v>
      </c>
      <c r="AY258" s="16">
        <f t="shared" si="322"/>
        <v>435155.70000000013</v>
      </c>
      <c r="AZ258" s="16">
        <f t="shared" si="323"/>
        <v>435155.70000000013</v>
      </c>
      <c r="BA258" s="16">
        <f t="shared" si="324"/>
        <v>435155.70000000013</v>
      </c>
      <c r="BB258" s="16">
        <f t="shared" si="325"/>
        <v>435155.70000000013</v>
      </c>
      <c r="BC258" s="16">
        <f t="shared" si="326"/>
        <v>435155.70000000013</v>
      </c>
      <c r="BD258" s="16">
        <f t="shared" si="327"/>
        <v>435155.70000000013</v>
      </c>
      <c r="BE258" s="16">
        <f t="shared" si="328"/>
        <v>435155.70000000013</v>
      </c>
      <c r="BF258" s="16">
        <f t="shared" si="329"/>
        <v>435155.70000000013</v>
      </c>
      <c r="BG258" s="16">
        <f t="shared" si="330"/>
        <v>435155.70000000013</v>
      </c>
      <c r="BH258" s="16">
        <f t="shared" si="331"/>
        <v>435155.70000000013</v>
      </c>
      <c r="BI258" s="16">
        <f t="shared" si="332"/>
        <v>435155.70000000013</v>
      </c>
      <c r="BJ258" s="16">
        <f t="shared" si="333"/>
        <v>435155.70000000013</v>
      </c>
      <c r="BK258" s="16">
        <f t="shared" si="334"/>
        <v>435155.70000000013</v>
      </c>
      <c r="BL258" s="16">
        <f t="shared" si="335"/>
        <v>435155.70000000013</v>
      </c>
      <c r="BM258" s="16">
        <f t="shared" si="336"/>
        <v>435155.70000000013</v>
      </c>
      <c r="BN258" s="16">
        <f t="shared" si="337"/>
        <v>435155.70000000013</v>
      </c>
      <c r="BO258" s="16">
        <f t="shared" si="338"/>
        <v>435155.70000000013</v>
      </c>
      <c r="BP258" s="16">
        <f t="shared" si="339"/>
        <v>435155.70000000013</v>
      </c>
      <c r="BQ258" s="16">
        <f t="shared" si="340"/>
        <v>435155.70000000013</v>
      </c>
      <c r="BR258" s="16">
        <f t="shared" si="341"/>
        <v>435155.70000000013</v>
      </c>
      <c r="BS258" s="16">
        <f t="shared" si="342"/>
        <v>435155.70000000013</v>
      </c>
    </row>
    <row r="259" spans="1:71" x14ac:dyDescent="0.35">
      <c r="A259" s="15" t="str">
        <f t="shared" ref="A259:B259" si="457">A160</f>
        <v>Standard Close</v>
      </c>
      <c r="B259" s="15" t="str">
        <f t="shared" si="457"/>
        <v>A2876077</v>
      </c>
      <c r="C259" s="15" t="str">
        <f t="shared" ref="C259:J259" si="458">C160</f>
        <v>Base Rates</v>
      </c>
      <c r="D259" s="15" t="str">
        <f t="shared" si="458"/>
        <v/>
      </c>
      <c r="E259" s="50">
        <f t="shared" si="458"/>
        <v>34330</v>
      </c>
      <c r="F259" s="15" t="str">
        <f t="shared" si="458"/>
        <v>CRR-15996</v>
      </c>
      <c r="G259" s="15" t="str">
        <f t="shared" si="458"/>
        <v>open</v>
      </c>
      <c r="H259" s="15" t="str">
        <f t="shared" si="458"/>
        <v>Electric Other Production Plant</v>
      </c>
      <c r="I259" s="15" t="str">
        <f t="shared" si="458"/>
        <v>Bayside Station</v>
      </c>
      <c r="J259" s="15" t="str">
        <f t="shared" si="458"/>
        <v>BAYSIDE POWER UNIT 2 CT (ABCD)</v>
      </c>
      <c r="K259" s="16">
        <f>SUM($K160:K160)/13</f>
        <v>0</v>
      </c>
      <c r="L259" s="16">
        <f>SUM($K160:L160)/13</f>
        <v>0</v>
      </c>
      <c r="M259" s="16">
        <f>SUM($K160:M160)/13</f>
        <v>0</v>
      </c>
      <c r="N259" s="16">
        <f>SUM($K160:N160)/13</f>
        <v>0</v>
      </c>
      <c r="O259" s="16">
        <f>SUM($K160:O160)/13</f>
        <v>0</v>
      </c>
      <c r="P259" s="16">
        <f>SUM($K160:P160)/13</f>
        <v>0</v>
      </c>
      <c r="Q259" s="16">
        <f>SUM($K160:Q160)/13</f>
        <v>14263.618461538459</v>
      </c>
      <c r="R259" s="16">
        <f>SUM($K160:R160)/13</f>
        <v>28527.236923076918</v>
      </c>
      <c r="S259" s="16">
        <f>SUM($K160:S160)/13</f>
        <v>42790.855384615374</v>
      </c>
      <c r="T259" s="16">
        <f>SUM($K160:T160)/13</f>
        <v>57054.473846153836</v>
      </c>
      <c r="U259" s="16">
        <f>SUM($K160:U160)/13</f>
        <v>71318.092307692306</v>
      </c>
      <c r="V259" s="16">
        <f>SUM($K160:V160)/13</f>
        <v>85581.710769230762</v>
      </c>
      <c r="W259" s="16">
        <f t="shared" ref="W259:AI259" si="459">SUM(K160:W160)/13</f>
        <v>99845.329230769232</v>
      </c>
      <c r="X259" s="16">
        <f t="shared" si="459"/>
        <v>114108.9476923077</v>
      </c>
      <c r="Y259" s="16">
        <f t="shared" si="459"/>
        <v>128372.56615384616</v>
      </c>
      <c r="Z259" s="16">
        <f t="shared" si="459"/>
        <v>142636.18461538461</v>
      </c>
      <c r="AA259" s="16">
        <f t="shared" si="459"/>
        <v>156899.8030769231</v>
      </c>
      <c r="AB259" s="16">
        <f t="shared" si="459"/>
        <v>171163.42153846152</v>
      </c>
      <c r="AC259" s="16">
        <f t="shared" si="459"/>
        <v>185427.04</v>
      </c>
      <c r="AD259" s="16">
        <f t="shared" si="459"/>
        <v>185427.04</v>
      </c>
      <c r="AE259" s="16">
        <f t="shared" si="459"/>
        <v>185427.04</v>
      </c>
      <c r="AF259" s="16">
        <f t="shared" si="459"/>
        <v>185427.04</v>
      </c>
      <c r="AG259" s="16">
        <f t="shared" si="459"/>
        <v>185427.04</v>
      </c>
      <c r="AH259" s="16">
        <f t="shared" si="459"/>
        <v>185427.04</v>
      </c>
      <c r="AI259" s="16">
        <f t="shared" si="459"/>
        <v>185427.04</v>
      </c>
      <c r="AJ259" s="16">
        <f t="shared" si="346"/>
        <v>185427.04</v>
      </c>
      <c r="AK259" s="16">
        <f t="shared" si="347"/>
        <v>185427.04</v>
      </c>
      <c r="AL259" s="16">
        <f t="shared" si="348"/>
        <v>185427.04</v>
      </c>
      <c r="AM259" s="16">
        <f t="shared" si="310"/>
        <v>185427.04</v>
      </c>
      <c r="AN259" s="16">
        <f t="shared" si="311"/>
        <v>185427.04</v>
      </c>
      <c r="AO259" s="16">
        <f t="shared" si="312"/>
        <v>185427.04</v>
      </c>
      <c r="AP259" s="16">
        <f t="shared" si="313"/>
        <v>185427.04</v>
      </c>
      <c r="AQ259" s="16">
        <f t="shared" si="314"/>
        <v>185427.04</v>
      </c>
      <c r="AR259" s="16">
        <f t="shared" si="315"/>
        <v>185427.04</v>
      </c>
      <c r="AS259" s="16">
        <f t="shared" si="316"/>
        <v>185427.04</v>
      </c>
      <c r="AT259" s="16">
        <f t="shared" si="317"/>
        <v>185427.04</v>
      </c>
      <c r="AU259" s="16">
        <f t="shared" si="318"/>
        <v>185427.04</v>
      </c>
      <c r="AV259" s="16">
        <f t="shared" si="319"/>
        <v>185427.04</v>
      </c>
      <c r="AW259" s="16">
        <f t="shared" si="320"/>
        <v>185427.04</v>
      </c>
      <c r="AX259" s="16">
        <f t="shared" si="321"/>
        <v>185427.04</v>
      </c>
      <c r="AY259" s="16">
        <f t="shared" si="322"/>
        <v>185427.04</v>
      </c>
      <c r="AZ259" s="16">
        <f t="shared" si="323"/>
        <v>185427.04</v>
      </c>
      <c r="BA259" s="16">
        <f t="shared" si="324"/>
        <v>185427.04</v>
      </c>
      <c r="BB259" s="16">
        <f t="shared" si="325"/>
        <v>185427.04</v>
      </c>
      <c r="BC259" s="16">
        <f t="shared" si="326"/>
        <v>185427.04</v>
      </c>
      <c r="BD259" s="16">
        <f t="shared" si="327"/>
        <v>185427.04</v>
      </c>
      <c r="BE259" s="16">
        <f t="shared" si="328"/>
        <v>185427.04</v>
      </c>
      <c r="BF259" s="16">
        <f t="shared" si="329"/>
        <v>185427.04</v>
      </c>
      <c r="BG259" s="16">
        <f t="shared" si="330"/>
        <v>185427.04</v>
      </c>
      <c r="BH259" s="16">
        <f t="shared" si="331"/>
        <v>185427.04</v>
      </c>
      <c r="BI259" s="16">
        <f t="shared" si="332"/>
        <v>185427.04</v>
      </c>
      <c r="BJ259" s="16">
        <f t="shared" si="333"/>
        <v>185427.04</v>
      </c>
      <c r="BK259" s="16">
        <f t="shared" si="334"/>
        <v>185427.04</v>
      </c>
      <c r="BL259" s="16">
        <f t="shared" si="335"/>
        <v>185427.04</v>
      </c>
      <c r="BM259" s="16">
        <f t="shared" si="336"/>
        <v>185427.04</v>
      </c>
      <c r="BN259" s="16">
        <f t="shared" si="337"/>
        <v>185427.04</v>
      </c>
      <c r="BO259" s="16">
        <f t="shared" si="338"/>
        <v>185427.04</v>
      </c>
      <c r="BP259" s="16">
        <f t="shared" si="339"/>
        <v>185427.04</v>
      </c>
      <c r="BQ259" s="16">
        <f t="shared" si="340"/>
        <v>185427.04</v>
      </c>
      <c r="BR259" s="16">
        <f t="shared" si="341"/>
        <v>185427.04</v>
      </c>
      <c r="BS259" s="16">
        <f t="shared" si="342"/>
        <v>185427.04</v>
      </c>
    </row>
    <row r="260" spans="1:71" x14ac:dyDescent="0.35">
      <c r="A260" s="15" t="str">
        <f t="shared" ref="A260:B260" si="460">A161</f>
        <v>Standard Close</v>
      </c>
      <c r="B260" s="15" t="str">
        <f t="shared" si="460"/>
        <v>A2876278</v>
      </c>
      <c r="C260" s="15" t="str">
        <f t="shared" ref="C260:J260" si="461">C161</f>
        <v>Base Rates</v>
      </c>
      <c r="D260" s="15" t="str">
        <f t="shared" si="461"/>
        <v/>
      </c>
      <c r="E260" s="50">
        <f t="shared" si="461"/>
        <v>34332</v>
      </c>
      <c r="F260" s="15" t="str">
        <f t="shared" si="461"/>
        <v>CRR-15996</v>
      </c>
      <c r="G260" s="15" t="str">
        <f t="shared" si="461"/>
        <v>open</v>
      </c>
      <c r="H260" s="15" t="str">
        <f t="shared" si="461"/>
        <v>Electric Other Production Plant</v>
      </c>
      <c r="I260" s="15" t="str">
        <f t="shared" si="461"/>
        <v>Bayside Station</v>
      </c>
      <c r="J260" s="15" t="str">
        <f t="shared" si="461"/>
        <v>BAYSIDE POWER UNIT 2 CT (ABCD)</v>
      </c>
      <c r="K260" s="16">
        <f>SUM($K161:K161)/13</f>
        <v>0</v>
      </c>
      <c r="L260" s="16">
        <f>SUM($K161:L161)/13</f>
        <v>0</v>
      </c>
      <c r="M260" s="16">
        <f>SUM($K161:M161)/13</f>
        <v>0</v>
      </c>
      <c r="N260" s="16">
        <f>SUM($K161:N161)/13</f>
        <v>0</v>
      </c>
      <c r="O260" s="16">
        <f>SUM($K161:O161)/13</f>
        <v>0</v>
      </c>
      <c r="P260" s="16">
        <f>SUM($K161:P161)/13</f>
        <v>0</v>
      </c>
      <c r="Q260" s="16">
        <f>SUM($K161:Q161)/13</f>
        <v>44167.963076923079</v>
      </c>
      <c r="R260" s="16">
        <f>SUM($K161:R161)/13</f>
        <v>88335.926153846158</v>
      </c>
      <c r="S260" s="16">
        <f>SUM($K161:S161)/13</f>
        <v>132503.88923076924</v>
      </c>
      <c r="T260" s="16">
        <f>SUM($K161:T161)/13</f>
        <v>176671.85230769232</v>
      </c>
      <c r="U260" s="16">
        <f>SUM($K161:U161)/13</f>
        <v>220839.81538461539</v>
      </c>
      <c r="V260" s="16">
        <f>SUM($K161:V161)/13</f>
        <v>265007.77846153849</v>
      </c>
      <c r="W260" s="16">
        <f t="shared" ref="W260:AI260" si="462">SUM(K161:W161)/13</f>
        <v>309175.74153846153</v>
      </c>
      <c r="X260" s="16">
        <f t="shared" si="462"/>
        <v>353343.70461538463</v>
      </c>
      <c r="Y260" s="16">
        <f t="shared" si="462"/>
        <v>397511.66769230767</v>
      </c>
      <c r="Z260" s="16">
        <f t="shared" si="462"/>
        <v>441679.63076923072</v>
      </c>
      <c r="AA260" s="16">
        <f t="shared" si="462"/>
        <v>485847.59384615376</v>
      </c>
      <c r="AB260" s="16">
        <f t="shared" si="462"/>
        <v>530015.55692307674</v>
      </c>
      <c r="AC260" s="16">
        <f t="shared" si="462"/>
        <v>574183.51999999979</v>
      </c>
      <c r="AD260" s="16">
        <f t="shared" si="462"/>
        <v>574183.51999999979</v>
      </c>
      <c r="AE260" s="16">
        <f t="shared" si="462"/>
        <v>574183.51999999979</v>
      </c>
      <c r="AF260" s="16">
        <f t="shared" si="462"/>
        <v>574183.51999999979</v>
      </c>
      <c r="AG260" s="16">
        <f t="shared" si="462"/>
        <v>574183.51999999979</v>
      </c>
      <c r="AH260" s="16">
        <f t="shared" si="462"/>
        <v>574183.51999999979</v>
      </c>
      <c r="AI260" s="16">
        <f t="shared" si="462"/>
        <v>574183.51999999979</v>
      </c>
      <c r="AJ260" s="16">
        <f t="shared" si="346"/>
        <v>574183.51999999979</v>
      </c>
      <c r="AK260" s="16">
        <f t="shared" si="347"/>
        <v>574183.51999999979</v>
      </c>
      <c r="AL260" s="16">
        <f t="shared" si="348"/>
        <v>574183.51999999979</v>
      </c>
      <c r="AM260" s="16">
        <f t="shared" si="310"/>
        <v>574183.51999999979</v>
      </c>
      <c r="AN260" s="16">
        <f t="shared" si="311"/>
        <v>574183.51999999979</v>
      </c>
      <c r="AO260" s="16">
        <f t="shared" si="312"/>
        <v>574183.51999999979</v>
      </c>
      <c r="AP260" s="16">
        <f t="shared" si="313"/>
        <v>574183.51999999979</v>
      </c>
      <c r="AQ260" s="16">
        <f t="shared" si="314"/>
        <v>574183.51999999979</v>
      </c>
      <c r="AR260" s="16">
        <f t="shared" si="315"/>
        <v>574183.51999999979</v>
      </c>
      <c r="AS260" s="16">
        <f t="shared" si="316"/>
        <v>574183.51999999979</v>
      </c>
      <c r="AT260" s="16">
        <f t="shared" si="317"/>
        <v>574183.51999999979</v>
      </c>
      <c r="AU260" s="16">
        <f t="shared" si="318"/>
        <v>574183.51999999979</v>
      </c>
      <c r="AV260" s="16">
        <f t="shared" si="319"/>
        <v>574183.51999999979</v>
      </c>
      <c r="AW260" s="16">
        <f t="shared" si="320"/>
        <v>574183.51999999979</v>
      </c>
      <c r="AX260" s="16">
        <f t="shared" si="321"/>
        <v>574183.51999999979</v>
      </c>
      <c r="AY260" s="16">
        <f t="shared" si="322"/>
        <v>574183.51999999979</v>
      </c>
      <c r="AZ260" s="16">
        <f t="shared" si="323"/>
        <v>574183.51999999979</v>
      </c>
      <c r="BA260" s="16">
        <f t="shared" si="324"/>
        <v>574183.51999999979</v>
      </c>
      <c r="BB260" s="16">
        <f t="shared" si="325"/>
        <v>574183.51999999979</v>
      </c>
      <c r="BC260" s="16">
        <f t="shared" si="326"/>
        <v>574183.51999999979</v>
      </c>
      <c r="BD260" s="16">
        <f t="shared" si="327"/>
        <v>574183.51999999979</v>
      </c>
      <c r="BE260" s="16">
        <f t="shared" si="328"/>
        <v>574183.51999999979</v>
      </c>
      <c r="BF260" s="16">
        <f t="shared" si="329"/>
        <v>574183.51999999979</v>
      </c>
      <c r="BG260" s="16">
        <f t="shared" si="330"/>
        <v>574183.51999999979</v>
      </c>
      <c r="BH260" s="16">
        <f t="shared" si="331"/>
        <v>574183.51999999979</v>
      </c>
      <c r="BI260" s="16">
        <f t="shared" si="332"/>
        <v>574183.51999999979</v>
      </c>
      <c r="BJ260" s="16">
        <f t="shared" si="333"/>
        <v>574183.51999999979</v>
      </c>
      <c r="BK260" s="16">
        <f t="shared" si="334"/>
        <v>574183.51999999979</v>
      </c>
      <c r="BL260" s="16">
        <f t="shared" si="335"/>
        <v>574183.51999999979</v>
      </c>
      <c r="BM260" s="16">
        <f t="shared" si="336"/>
        <v>574183.51999999979</v>
      </c>
      <c r="BN260" s="16">
        <f t="shared" si="337"/>
        <v>574183.51999999979</v>
      </c>
      <c r="BO260" s="16">
        <f t="shared" si="338"/>
        <v>574183.51999999979</v>
      </c>
      <c r="BP260" s="16">
        <f t="shared" si="339"/>
        <v>574183.51999999979</v>
      </c>
      <c r="BQ260" s="16">
        <f t="shared" si="340"/>
        <v>574183.51999999979</v>
      </c>
      <c r="BR260" s="16">
        <f t="shared" si="341"/>
        <v>574183.51999999979</v>
      </c>
      <c r="BS260" s="16">
        <f t="shared" si="342"/>
        <v>574183.51999999979</v>
      </c>
    </row>
    <row r="261" spans="1:71" x14ac:dyDescent="0.35">
      <c r="A261" s="15" t="str">
        <f t="shared" ref="A261:B261" si="463">A162</f>
        <v>Standard Close</v>
      </c>
      <c r="B261" s="15" t="str">
        <f t="shared" si="463"/>
        <v>A2895984</v>
      </c>
      <c r="C261" s="15" t="str">
        <f t="shared" ref="C261:J261" si="464">C162</f>
        <v>Base Rates</v>
      </c>
      <c r="D261" s="15" t="str">
        <f t="shared" si="464"/>
        <v/>
      </c>
      <c r="E261" s="50">
        <f t="shared" si="464"/>
        <v>34331</v>
      </c>
      <c r="F261" s="15" t="str">
        <f t="shared" si="464"/>
        <v>CRR-15996</v>
      </c>
      <c r="G261" s="15" t="str">
        <f t="shared" si="464"/>
        <v>open</v>
      </c>
      <c r="H261" s="15" t="str">
        <f t="shared" si="464"/>
        <v>Electric Other Production Plant</v>
      </c>
      <c r="I261" s="15" t="str">
        <f t="shared" si="464"/>
        <v>Bayside Station</v>
      </c>
      <c r="J261" s="15" t="str">
        <f t="shared" si="464"/>
        <v>BAYSIDE POWER UNIT 1 CT (ABC)</v>
      </c>
      <c r="K261" s="16">
        <f>SUM($K162:K162)/13</f>
        <v>0</v>
      </c>
      <c r="L261" s="16">
        <f>SUM($K162:L162)/13</f>
        <v>0</v>
      </c>
      <c r="M261" s="16">
        <f>SUM($K162:M162)/13</f>
        <v>0</v>
      </c>
      <c r="N261" s="16">
        <f>SUM($K162:N162)/13</f>
        <v>0</v>
      </c>
      <c r="O261" s="16">
        <f>SUM($K162:O162)/13</f>
        <v>43.664615384615381</v>
      </c>
      <c r="P261" s="16">
        <f>SUM($K162:P162)/13</f>
        <v>87.329230769230762</v>
      </c>
      <c r="Q261" s="16">
        <f>SUM($K162:Q162)/13</f>
        <v>130.99384615384616</v>
      </c>
      <c r="R261" s="16">
        <f>SUM($K162:R162)/13</f>
        <v>174.65846153846152</v>
      </c>
      <c r="S261" s="16">
        <f>SUM($K162:S162)/13</f>
        <v>218.32307692307691</v>
      </c>
      <c r="T261" s="16">
        <f>SUM($K162:T162)/13</f>
        <v>261.98769230769227</v>
      </c>
      <c r="U261" s="16">
        <f>SUM($K162:U162)/13</f>
        <v>305.65230769230766</v>
      </c>
      <c r="V261" s="16">
        <f>SUM($K162:V162)/13</f>
        <v>349.31692307692305</v>
      </c>
      <c r="W261" s="16">
        <f t="shared" ref="W261:AI261" si="465">SUM(K162:W162)/13</f>
        <v>392.98153846153849</v>
      </c>
      <c r="X261" s="16">
        <f t="shared" si="465"/>
        <v>436.64615384615388</v>
      </c>
      <c r="Y261" s="16">
        <f t="shared" si="465"/>
        <v>480.31076923076932</v>
      </c>
      <c r="Z261" s="16">
        <f t="shared" si="465"/>
        <v>523.97538461538466</v>
      </c>
      <c r="AA261" s="16">
        <f t="shared" si="465"/>
        <v>567.6400000000001</v>
      </c>
      <c r="AB261" s="16">
        <f t="shared" si="465"/>
        <v>567.6400000000001</v>
      </c>
      <c r="AC261" s="16">
        <f t="shared" si="465"/>
        <v>567.6400000000001</v>
      </c>
      <c r="AD261" s="16">
        <f t="shared" si="465"/>
        <v>567.6400000000001</v>
      </c>
      <c r="AE261" s="16">
        <f t="shared" si="465"/>
        <v>567.6400000000001</v>
      </c>
      <c r="AF261" s="16">
        <f t="shared" si="465"/>
        <v>567.6400000000001</v>
      </c>
      <c r="AG261" s="16">
        <f t="shared" si="465"/>
        <v>567.6400000000001</v>
      </c>
      <c r="AH261" s="16">
        <f t="shared" si="465"/>
        <v>567.6400000000001</v>
      </c>
      <c r="AI261" s="16">
        <f t="shared" si="465"/>
        <v>567.6400000000001</v>
      </c>
      <c r="AJ261" s="16">
        <f t="shared" si="346"/>
        <v>567.6400000000001</v>
      </c>
      <c r="AK261" s="16">
        <f t="shared" si="347"/>
        <v>567.6400000000001</v>
      </c>
      <c r="AL261" s="16">
        <f t="shared" si="348"/>
        <v>567.6400000000001</v>
      </c>
      <c r="AM261" s="16">
        <f t="shared" si="310"/>
        <v>567.6400000000001</v>
      </c>
      <c r="AN261" s="16">
        <f t="shared" si="311"/>
        <v>567.6400000000001</v>
      </c>
      <c r="AO261" s="16">
        <f t="shared" si="312"/>
        <v>567.6400000000001</v>
      </c>
      <c r="AP261" s="16">
        <f t="shared" si="313"/>
        <v>567.6400000000001</v>
      </c>
      <c r="AQ261" s="16">
        <f t="shared" si="314"/>
        <v>567.6400000000001</v>
      </c>
      <c r="AR261" s="16">
        <f t="shared" si="315"/>
        <v>567.6400000000001</v>
      </c>
      <c r="AS261" s="16">
        <f t="shared" si="316"/>
        <v>567.6400000000001</v>
      </c>
      <c r="AT261" s="16">
        <f t="shared" si="317"/>
        <v>567.6400000000001</v>
      </c>
      <c r="AU261" s="16">
        <f t="shared" si="318"/>
        <v>567.6400000000001</v>
      </c>
      <c r="AV261" s="16">
        <f t="shared" si="319"/>
        <v>567.6400000000001</v>
      </c>
      <c r="AW261" s="16">
        <f t="shared" si="320"/>
        <v>567.6400000000001</v>
      </c>
      <c r="AX261" s="16">
        <f t="shared" si="321"/>
        <v>567.6400000000001</v>
      </c>
      <c r="AY261" s="16">
        <f t="shared" si="322"/>
        <v>567.6400000000001</v>
      </c>
      <c r="AZ261" s="16">
        <f t="shared" si="323"/>
        <v>567.6400000000001</v>
      </c>
      <c r="BA261" s="16">
        <f t="shared" si="324"/>
        <v>567.6400000000001</v>
      </c>
      <c r="BB261" s="16">
        <f t="shared" si="325"/>
        <v>567.6400000000001</v>
      </c>
      <c r="BC261" s="16">
        <f t="shared" si="326"/>
        <v>567.6400000000001</v>
      </c>
      <c r="BD261" s="16">
        <f t="shared" si="327"/>
        <v>567.6400000000001</v>
      </c>
      <c r="BE261" s="16">
        <f t="shared" si="328"/>
        <v>567.6400000000001</v>
      </c>
      <c r="BF261" s="16">
        <f t="shared" si="329"/>
        <v>567.6400000000001</v>
      </c>
      <c r="BG261" s="16">
        <f t="shared" si="330"/>
        <v>567.6400000000001</v>
      </c>
      <c r="BH261" s="16">
        <f t="shared" si="331"/>
        <v>567.6400000000001</v>
      </c>
      <c r="BI261" s="16">
        <f t="shared" si="332"/>
        <v>567.6400000000001</v>
      </c>
      <c r="BJ261" s="16">
        <f t="shared" si="333"/>
        <v>567.6400000000001</v>
      </c>
      <c r="BK261" s="16">
        <f t="shared" si="334"/>
        <v>567.6400000000001</v>
      </c>
      <c r="BL261" s="16">
        <f t="shared" si="335"/>
        <v>567.6400000000001</v>
      </c>
      <c r="BM261" s="16">
        <f t="shared" si="336"/>
        <v>567.6400000000001</v>
      </c>
      <c r="BN261" s="16">
        <f t="shared" si="337"/>
        <v>567.6400000000001</v>
      </c>
      <c r="BO261" s="16">
        <f t="shared" si="338"/>
        <v>567.6400000000001</v>
      </c>
      <c r="BP261" s="16">
        <f t="shared" si="339"/>
        <v>567.6400000000001</v>
      </c>
      <c r="BQ261" s="16">
        <f t="shared" si="340"/>
        <v>567.6400000000001</v>
      </c>
      <c r="BR261" s="16">
        <f t="shared" si="341"/>
        <v>567.6400000000001</v>
      </c>
      <c r="BS261" s="16">
        <f t="shared" si="342"/>
        <v>567.6400000000001</v>
      </c>
    </row>
    <row r="262" spans="1:71" x14ac:dyDescent="0.35">
      <c r="A262" s="15" t="str">
        <f t="shared" ref="A262:B262" si="466">A163</f>
        <v>Standard Close</v>
      </c>
      <c r="B262" s="15" t="str">
        <f t="shared" si="466"/>
        <v>A2895985</v>
      </c>
      <c r="C262" s="15" t="str">
        <f t="shared" ref="C262:J262" si="467">C163</f>
        <v>Base Rates</v>
      </c>
      <c r="D262" s="15" t="str">
        <f t="shared" si="467"/>
        <v/>
      </c>
      <c r="E262" s="50">
        <f t="shared" si="467"/>
        <v>34331</v>
      </c>
      <c r="F262" s="15" t="str">
        <f t="shared" si="467"/>
        <v>CRR-15996</v>
      </c>
      <c r="G262" s="15" t="str">
        <f t="shared" si="467"/>
        <v>open</v>
      </c>
      <c r="H262" s="15" t="str">
        <f t="shared" si="467"/>
        <v>Electric Other Production Plant</v>
      </c>
      <c r="I262" s="15" t="str">
        <f t="shared" si="467"/>
        <v>Bayside Station</v>
      </c>
      <c r="J262" s="15" t="str">
        <f t="shared" si="467"/>
        <v>BAYSIDE POWER UNIT 1 CT (ABC)</v>
      </c>
      <c r="K262" s="16">
        <f>SUM($K163:K163)/13</f>
        <v>0</v>
      </c>
      <c r="L262" s="16">
        <f>SUM($K163:L163)/13</f>
        <v>0</v>
      </c>
      <c r="M262" s="16">
        <f>SUM($K163:M163)/13</f>
        <v>0</v>
      </c>
      <c r="N262" s="16">
        <f>SUM($K163:N163)/13</f>
        <v>0</v>
      </c>
      <c r="O262" s="16">
        <f>SUM($K163:O163)/13</f>
        <v>179.46461538461543</v>
      </c>
      <c r="P262" s="16">
        <f>SUM($K163:P163)/13</f>
        <v>358.92923076923086</v>
      </c>
      <c r="Q262" s="16">
        <f>SUM($K163:Q163)/13</f>
        <v>538.3938461538462</v>
      </c>
      <c r="R262" s="16">
        <f>SUM($K163:R163)/13</f>
        <v>717.85846153846171</v>
      </c>
      <c r="S262" s="16">
        <f>SUM($K163:S163)/13</f>
        <v>897.32307692307711</v>
      </c>
      <c r="T262" s="16">
        <f>SUM($K163:T163)/13</f>
        <v>1076.7876923076926</v>
      </c>
      <c r="U262" s="16">
        <f>SUM($K163:U163)/13</f>
        <v>1256.252307692308</v>
      </c>
      <c r="V262" s="16">
        <f>SUM($K163:V163)/13</f>
        <v>1435.7169230769234</v>
      </c>
      <c r="W262" s="16">
        <f t="shared" ref="W262:AI262" si="468">SUM(K163:W163)/13</f>
        <v>1615.1815384615388</v>
      </c>
      <c r="X262" s="16">
        <f t="shared" si="468"/>
        <v>1794.6461538461542</v>
      </c>
      <c r="Y262" s="16">
        <f t="shared" si="468"/>
        <v>1974.1107692307696</v>
      </c>
      <c r="Z262" s="16">
        <f t="shared" si="468"/>
        <v>2153.5753846153852</v>
      </c>
      <c r="AA262" s="16">
        <f t="shared" si="468"/>
        <v>2333.0400000000004</v>
      </c>
      <c r="AB262" s="16">
        <f t="shared" si="468"/>
        <v>2333.0400000000004</v>
      </c>
      <c r="AC262" s="16">
        <f t="shared" si="468"/>
        <v>2333.0400000000004</v>
      </c>
      <c r="AD262" s="16">
        <f t="shared" si="468"/>
        <v>2333.0400000000004</v>
      </c>
      <c r="AE262" s="16">
        <f t="shared" si="468"/>
        <v>2333.0400000000004</v>
      </c>
      <c r="AF262" s="16">
        <f t="shared" si="468"/>
        <v>2333.0400000000004</v>
      </c>
      <c r="AG262" s="16">
        <f t="shared" si="468"/>
        <v>2333.0400000000004</v>
      </c>
      <c r="AH262" s="16">
        <f t="shared" si="468"/>
        <v>2333.0400000000004</v>
      </c>
      <c r="AI262" s="16">
        <f t="shared" si="468"/>
        <v>2333.0400000000004</v>
      </c>
      <c r="AJ262" s="16">
        <f t="shared" si="346"/>
        <v>2333.0400000000004</v>
      </c>
      <c r="AK262" s="16">
        <f t="shared" si="347"/>
        <v>2333.0400000000004</v>
      </c>
      <c r="AL262" s="16">
        <f t="shared" si="348"/>
        <v>2333.0400000000004</v>
      </c>
      <c r="AM262" s="16">
        <f t="shared" si="310"/>
        <v>2333.0400000000004</v>
      </c>
      <c r="AN262" s="16">
        <f t="shared" si="311"/>
        <v>2333.0400000000004</v>
      </c>
      <c r="AO262" s="16">
        <f t="shared" si="312"/>
        <v>2333.0400000000004</v>
      </c>
      <c r="AP262" s="16">
        <f t="shared" si="313"/>
        <v>2333.0400000000004</v>
      </c>
      <c r="AQ262" s="16">
        <f t="shared" si="314"/>
        <v>2333.0400000000004</v>
      </c>
      <c r="AR262" s="16">
        <f t="shared" si="315"/>
        <v>2333.0400000000004</v>
      </c>
      <c r="AS262" s="16">
        <f t="shared" si="316"/>
        <v>2333.0400000000004</v>
      </c>
      <c r="AT262" s="16">
        <f t="shared" si="317"/>
        <v>2333.0400000000004</v>
      </c>
      <c r="AU262" s="16">
        <f t="shared" si="318"/>
        <v>2333.0400000000004</v>
      </c>
      <c r="AV262" s="16">
        <f t="shared" si="319"/>
        <v>2333.0400000000004</v>
      </c>
      <c r="AW262" s="16">
        <f t="shared" si="320"/>
        <v>2333.0400000000004</v>
      </c>
      <c r="AX262" s="16">
        <f t="shared" si="321"/>
        <v>2333.0400000000004</v>
      </c>
      <c r="AY262" s="16">
        <f t="shared" si="322"/>
        <v>2333.0400000000004</v>
      </c>
      <c r="AZ262" s="16">
        <f t="shared" si="323"/>
        <v>2333.0400000000004</v>
      </c>
      <c r="BA262" s="16">
        <f t="shared" si="324"/>
        <v>2333.0400000000004</v>
      </c>
      <c r="BB262" s="16">
        <f t="shared" si="325"/>
        <v>2333.0400000000004</v>
      </c>
      <c r="BC262" s="16">
        <f t="shared" si="326"/>
        <v>2333.0400000000004</v>
      </c>
      <c r="BD262" s="16">
        <f t="shared" si="327"/>
        <v>2333.0400000000004</v>
      </c>
      <c r="BE262" s="16">
        <f t="shared" si="328"/>
        <v>2333.0400000000004</v>
      </c>
      <c r="BF262" s="16">
        <f t="shared" si="329"/>
        <v>2333.0400000000004</v>
      </c>
      <c r="BG262" s="16">
        <f t="shared" si="330"/>
        <v>2333.0400000000004</v>
      </c>
      <c r="BH262" s="16">
        <f t="shared" si="331"/>
        <v>2333.0400000000004</v>
      </c>
      <c r="BI262" s="16">
        <f t="shared" si="332"/>
        <v>2333.0400000000004</v>
      </c>
      <c r="BJ262" s="16">
        <f t="shared" si="333"/>
        <v>2333.0400000000004</v>
      </c>
      <c r="BK262" s="16">
        <f t="shared" si="334"/>
        <v>2333.0400000000004</v>
      </c>
      <c r="BL262" s="16">
        <f t="shared" si="335"/>
        <v>2333.0400000000004</v>
      </c>
      <c r="BM262" s="16">
        <f t="shared" si="336"/>
        <v>2333.0400000000004</v>
      </c>
      <c r="BN262" s="16">
        <f t="shared" si="337"/>
        <v>2333.0400000000004</v>
      </c>
      <c r="BO262" s="16">
        <f t="shared" si="338"/>
        <v>2333.0400000000004</v>
      </c>
      <c r="BP262" s="16">
        <f t="shared" si="339"/>
        <v>2333.0400000000004</v>
      </c>
      <c r="BQ262" s="16">
        <f t="shared" si="340"/>
        <v>2333.0400000000004</v>
      </c>
      <c r="BR262" s="16">
        <f t="shared" si="341"/>
        <v>2333.0400000000004</v>
      </c>
      <c r="BS262" s="16">
        <f t="shared" si="342"/>
        <v>2333.0400000000004</v>
      </c>
    </row>
    <row r="263" spans="1:71" x14ac:dyDescent="0.35">
      <c r="A263" s="15" t="str">
        <f t="shared" ref="A263:B263" si="469">A164</f>
        <v>Standard Close</v>
      </c>
      <c r="B263" s="15" t="str">
        <f t="shared" si="469"/>
        <v>A2895986</v>
      </c>
      <c r="C263" s="15" t="str">
        <f t="shared" ref="C263:J263" si="470">C164</f>
        <v>Base Rates</v>
      </c>
      <c r="D263" s="15" t="str">
        <f t="shared" si="470"/>
        <v/>
      </c>
      <c r="E263" s="50">
        <f t="shared" si="470"/>
        <v>34331</v>
      </c>
      <c r="F263" s="15" t="str">
        <f t="shared" si="470"/>
        <v>CRR-15996</v>
      </c>
      <c r="G263" s="15" t="str">
        <f t="shared" si="470"/>
        <v>open</v>
      </c>
      <c r="H263" s="15" t="str">
        <f t="shared" si="470"/>
        <v>Electric Other Production Plant</v>
      </c>
      <c r="I263" s="15" t="str">
        <f t="shared" si="470"/>
        <v>Bayside Station</v>
      </c>
      <c r="J263" s="15" t="str">
        <f t="shared" si="470"/>
        <v>BAYSIDE POWER UNIT 1 CT (ABC)</v>
      </c>
      <c r="K263" s="16">
        <f>SUM($K164:K164)/13</f>
        <v>0</v>
      </c>
      <c r="L263" s="16">
        <f>SUM($K164:L164)/13</f>
        <v>0</v>
      </c>
      <c r="M263" s="16">
        <f>SUM($K164:M164)/13</f>
        <v>0</v>
      </c>
      <c r="N263" s="16">
        <f>SUM($K164:N164)/13</f>
        <v>0</v>
      </c>
      <c r="O263" s="16">
        <f>SUM($K164:O164)/13</f>
        <v>118.58538461538463</v>
      </c>
      <c r="P263" s="16">
        <f>SUM($K164:P164)/13</f>
        <v>237.17076923076925</v>
      </c>
      <c r="Q263" s="16">
        <f>SUM($K164:Q164)/13</f>
        <v>355.75615384615384</v>
      </c>
      <c r="R263" s="16">
        <f>SUM($K164:R164)/13</f>
        <v>474.34153846153851</v>
      </c>
      <c r="S263" s="16">
        <f>SUM($K164:S164)/13</f>
        <v>592.92692307692312</v>
      </c>
      <c r="T263" s="16">
        <f>SUM($K164:T164)/13</f>
        <v>711.51230769230779</v>
      </c>
      <c r="U263" s="16">
        <f>SUM($K164:U164)/13</f>
        <v>830.09769230769245</v>
      </c>
      <c r="V263" s="16">
        <f>SUM($K164:V164)/13</f>
        <v>948.68307692307712</v>
      </c>
      <c r="W263" s="16">
        <f t="shared" ref="W263:AI263" si="471">SUM(K164:W164)/13</f>
        <v>1067.2684615384619</v>
      </c>
      <c r="X263" s="16">
        <f t="shared" si="471"/>
        <v>1185.8538461538465</v>
      </c>
      <c r="Y263" s="16">
        <f t="shared" si="471"/>
        <v>1304.439230769231</v>
      </c>
      <c r="Z263" s="16">
        <f t="shared" si="471"/>
        <v>1423.0246153846156</v>
      </c>
      <c r="AA263" s="16">
        <f t="shared" si="471"/>
        <v>1541.6100000000004</v>
      </c>
      <c r="AB263" s="16">
        <f t="shared" si="471"/>
        <v>1541.6100000000004</v>
      </c>
      <c r="AC263" s="16">
        <f t="shared" si="471"/>
        <v>1541.6100000000004</v>
      </c>
      <c r="AD263" s="16">
        <f t="shared" si="471"/>
        <v>1541.6100000000004</v>
      </c>
      <c r="AE263" s="16">
        <f t="shared" si="471"/>
        <v>1541.6100000000004</v>
      </c>
      <c r="AF263" s="16">
        <f t="shared" si="471"/>
        <v>1541.6100000000004</v>
      </c>
      <c r="AG263" s="16">
        <f t="shared" si="471"/>
        <v>1541.6100000000004</v>
      </c>
      <c r="AH263" s="16">
        <f t="shared" si="471"/>
        <v>1541.6100000000004</v>
      </c>
      <c r="AI263" s="16">
        <f t="shared" si="471"/>
        <v>1541.6100000000004</v>
      </c>
      <c r="AJ263" s="16">
        <f t="shared" si="346"/>
        <v>1541.6100000000004</v>
      </c>
      <c r="AK263" s="16">
        <f t="shared" si="347"/>
        <v>1541.6100000000004</v>
      </c>
      <c r="AL263" s="16">
        <f t="shared" si="348"/>
        <v>1541.6100000000004</v>
      </c>
      <c r="AM263" s="16">
        <f t="shared" si="310"/>
        <v>1541.6100000000004</v>
      </c>
      <c r="AN263" s="16">
        <f t="shared" si="311"/>
        <v>1541.6100000000004</v>
      </c>
      <c r="AO263" s="16">
        <f t="shared" si="312"/>
        <v>1541.6100000000004</v>
      </c>
      <c r="AP263" s="16">
        <f t="shared" si="313"/>
        <v>1541.6100000000004</v>
      </c>
      <c r="AQ263" s="16">
        <f t="shared" si="314"/>
        <v>1541.6100000000004</v>
      </c>
      <c r="AR263" s="16">
        <f t="shared" si="315"/>
        <v>1541.6100000000004</v>
      </c>
      <c r="AS263" s="16">
        <f t="shared" si="316"/>
        <v>1541.6100000000004</v>
      </c>
      <c r="AT263" s="16">
        <f t="shared" si="317"/>
        <v>1541.6100000000004</v>
      </c>
      <c r="AU263" s="16">
        <f t="shared" si="318"/>
        <v>1541.6100000000004</v>
      </c>
      <c r="AV263" s="16">
        <f t="shared" si="319"/>
        <v>1541.6100000000004</v>
      </c>
      <c r="AW263" s="16">
        <f t="shared" si="320"/>
        <v>1541.6100000000004</v>
      </c>
      <c r="AX263" s="16">
        <f t="shared" si="321"/>
        <v>1541.6100000000004</v>
      </c>
      <c r="AY263" s="16">
        <f t="shared" si="322"/>
        <v>1541.6100000000004</v>
      </c>
      <c r="AZ263" s="16">
        <f t="shared" si="323"/>
        <v>1541.6100000000004</v>
      </c>
      <c r="BA263" s="16">
        <f t="shared" si="324"/>
        <v>1541.6100000000004</v>
      </c>
      <c r="BB263" s="16">
        <f t="shared" si="325"/>
        <v>1541.6100000000004</v>
      </c>
      <c r="BC263" s="16">
        <f t="shared" si="326"/>
        <v>1541.6100000000004</v>
      </c>
      <c r="BD263" s="16">
        <f t="shared" si="327"/>
        <v>1541.6100000000004</v>
      </c>
      <c r="BE263" s="16">
        <f t="shared" si="328"/>
        <v>1541.6100000000004</v>
      </c>
      <c r="BF263" s="16">
        <f t="shared" si="329"/>
        <v>1541.6100000000004</v>
      </c>
      <c r="BG263" s="16">
        <f t="shared" si="330"/>
        <v>1541.6100000000004</v>
      </c>
      <c r="BH263" s="16">
        <f t="shared" si="331"/>
        <v>1541.6100000000004</v>
      </c>
      <c r="BI263" s="16">
        <f t="shared" si="332"/>
        <v>1541.6100000000004</v>
      </c>
      <c r="BJ263" s="16">
        <f t="shared" si="333"/>
        <v>1541.6100000000004</v>
      </c>
      <c r="BK263" s="16">
        <f t="shared" si="334"/>
        <v>1541.6100000000004</v>
      </c>
      <c r="BL263" s="16">
        <f t="shared" si="335"/>
        <v>1541.6100000000004</v>
      </c>
      <c r="BM263" s="16">
        <f t="shared" si="336"/>
        <v>1541.6100000000004</v>
      </c>
      <c r="BN263" s="16">
        <f t="shared" si="337"/>
        <v>1541.6100000000004</v>
      </c>
      <c r="BO263" s="16">
        <f t="shared" si="338"/>
        <v>1541.6100000000004</v>
      </c>
      <c r="BP263" s="16">
        <f t="shared" si="339"/>
        <v>1541.6100000000004</v>
      </c>
      <c r="BQ263" s="16">
        <f t="shared" si="340"/>
        <v>1541.6100000000004</v>
      </c>
      <c r="BR263" s="16">
        <f t="shared" si="341"/>
        <v>1541.6100000000004</v>
      </c>
      <c r="BS263" s="16">
        <f t="shared" si="342"/>
        <v>1541.6100000000004</v>
      </c>
    </row>
    <row r="264" spans="1:71" x14ac:dyDescent="0.35">
      <c r="A264" s="15" t="str">
        <f t="shared" ref="A264:B264" si="472">A165</f>
        <v>Standard Close</v>
      </c>
      <c r="B264" s="15" t="str">
        <f t="shared" si="472"/>
        <v>A2895987</v>
      </c>
      <c r="C264" s="15" t="str">
        <f t="shared" ref="C264:J264" si="473">C165</f>
        <v>Base Rates</v>
      </c>
      <c r="D264" s="15" t="str">
        <f t="shared" si="473"/>
        <v/>
      </c>
      <c r="E264" s="50">
        <f t="shared" si="473"/>
        <v>34331</v>
      </c>
      <c r="F264" s="15" t="str">
        <f t="shared" si="473"/>
        <v>CRR-15996</v>
      </c>
      <c r="G264" s="15" t="str">
        <f t="shared" si="473"/>
        <v>open</v>
      </c>
      <c r="H264" s="15" t="str">
        <f t="shared" si="473"/>
        <v>Electric Other Production Plant</v>
      </c>
      <c r="I264" s="15" t="str">
        <f t="shared" si="473"/>
        <v>Bayside Station</v>
      </c>
      <c r="J264" s="15" t="str">
        <f t="shared" si="473"/>
        <v>BAYSIDE POWER UNIT 1 CT (ABC)</v>
      </c>
      <c r="K264" s="16">
        <f>SUM($K165:K165)/13</f>
        <v>0</v>
      </c>
      <c r="L264" s="16">
        <f>SUM($K165:L165)/13</f>
        <v>0</v>
      </c>
      <c r="M264" s="16">
        <f>SUM($K165:M165)/13</f>
        <v>0</v>
      </c>
      <c r="N264" s="16">
        <f>SUM($K165:N165)/13</f>
        <v>0</v>
      </c>
      <c r="O264" s="16">
        <f>SUM($K165:O165)/13</f>
        <v>102.10769230769232</v>
      </c>
      <c r="P264" s="16">
        <f>SUM($K165:P165)/13</f>
        <v>204.21538461538464</v>
      </c>
      <c r="Q264" s="16">
        <f>SUM($K165:Q165)/13</f>
        <v>306.32307692307694</v>
      </c>
      <c r="R264" s="16">
        <f>SUM($K165:R165)/13</f>
        <v>408.43076923076927</v>
      </c>
      <c r="S264" s="16">
        <f>SUM($K165:S165)/13</f>
        <v>510.53846153846155</v>
      </c>
      <c r="T264" s="16">
        <f>SUM($K165:T165)/13</f>
        <v>612.64615384615377</v>
      </c>
      <c r="U264" s="16">
        <f>SUM($K165:U165)/13</f>
        <v>714.7538461538461</v>
      </c>
      <c r="V264" s="16">
        <f>SUM($K165:V165)/13</f>
        <v>816.86153846153843</v>
      </c>
      <c r="W264" s="16">
        <f t="shared" ref="W264:AI264" si="474">SUM(K165:W165)/13</f>
        <v>918.96923076923065</v>
      </c>
      <c r="X264" s="16">
        <f t="shared" si="474"/>
        <v>1021.076923076923</v>
      </c>
      <c r="Y264" s="16">
        <f t="shared" si="474"/>
        <v>1123.1846153846152</v>
      </c>
      <c r="Z264" s="16">
        <f t="shared" si="474"/>
        <v>1225.2923076923075</v>
      </c>
      <c r="AA264" s="16">
        <f t="shared" si="474"/>
        <v>1327.3999999999999</v>
      </c>
      <c r="AB264" s="16">
        <f t="shared" si="474"/>
        <v>1327.3999999999999</v>
      </c>
      <c r="AC264" s="16">
        <f t="shared" si="474"/>
        <v>1327.3999999999999</v>
      </c>
      <c r="AD264" s="16">
        <f t="shared" si="474"/>
        <v>1327.3999999999999</v>
      </c>
      <c r="AE264" s="16">
        <f t="shared" si="474"/>
        <v>1327.3999999999999</v>
      </c>
      <c r="AF264" s="16">
        <f t="shared" si="474"/>
        <v>1327.3999999999999</v>
      </c>
      <c r="AG264" s="16">
        <f t="shared" si="474"/>
        <v>1327.3999999999999</v>
      </c>
      <c r="AH264" s="16">
        <f t="shared" si="474"/>
        <v>1327.3999999999999</v>
      </c>
      <c r="AI264" s="16">
        <f t="shared" si="474"/>
        <v>1327.3999999999999</v>
      </c>
      <c r="AJ264" s="16">
        <f t="shared" si="346"/>
        <v>1327.3999999999999</v>
      </c>
      <c r="AK264" s="16">
        <f t="shared" si="347"/>
        <v>1327.3999999999999</v>
      </c>
      <c r="AL264" s="16">
        <f t="shared" si="348"/>
        <v>1327.3999999999999</v>
      </c>
      <c r="AM264" s="16">
        <f t="shared" si="310"/>
        <v>1327.3999999999999</v>
      </c>
      <c r="AN264" s="16">
        <f t="shared" si="311"/>
        <v>1327.3999999999999</v>
      </c>
      <c r="AO264" s="16">
        <f t="shared" si="312"/>
        <v>1327.3999999999999</v>
      </c>
      <c r="AP264" s="16">
        <f t="shared" si="313"/>
        <v>1327.3999999999999</v>
      </c>
      <c r="AQ264" s="16">
        <f t="shared" si="314"/>
        <v>1327.3999999999999</v>
      </c>
      <c r="AR264" s="16">
        <f t="shared" si="315"/>
        <v>1327.3999999999999</v>
      </c>
      <c r="AS264" s="16">
        <f t="shared" si="316"/>
        <v>1327.3999999999999</v>
      </c>
      <c r="AT264" s="16">
        <f t="shared" si="317"/>
        <v>1327.3999999999999</v>
      </c>
      <c r="AU264" s="16">
        <f t="shared" si="318"/>
        <v>1327.3999999999999</v>
      </c>
      <c r="AV264" s="16">
        <f t="shared" si="319"/>
        <v>1327.3999999999999</v>
      </c>
      <c r="AW264" s="16">
        <f t="shared" si="320"/>
        <v>1327.3999999999999</v>
      </c>
      <c r="AX264" s="16">
        <f t="shared" si="321"/>
        <v>1327.3999999999999</v>
      </c>
      <c r="AY264" s="16">
        <f t="shared" si="322"/>
        <v>1327.3999999999999</v>
      </c>
      <c r="AZ264" s="16">
        <f t="shared" si="323"/>
        <v>1327.3999999999999</v>
      </c>
      <c r="BA264" s="16">
        <f t="shared" si="324"/>
        <v>1327.3999999999999</v>
      </c>
      <c r="BB264" s="16">
        <f t="shared" si="325"/>
        <v>1327.3999999999999</v>
      </c>
      <c r="BC264" s="16">
        <f t="shared" si="326"/>
        <v>1327.3999999999999</v>
      </c>
      <c r="BD264" s="16">
        <f t="shared" si="327"/>
        <v>1327.3999999999999</v>
      </c>
      <c r="BE264" s="16">
        <f t="shared" si="328"/>
        <v>1327.3999999999999</v>
      </c>
      <c r="BF264" s="16">
        <f t="shared" si="329"/>
        <v>1327.3999999999999</v>
      </c>
      <c r="BG264" s="16">
        <f t="shared" si="330"/>
        <v>1327.3999999999999</v>
      </c>
      <c r="BH264" s="16">
        <f t="shared" si="331"/>
        <v>1327.3999999999999</v>
      </c>
      <c r="BI264" s="16">
        <f t="shared" si="332"/>
        <v>1327.3999999999999</v>
      </c>
      <c r="BJ264" s="16">
        <f t="shared" si="333"/>
        <v>1327.3999999999999</v>
      </c>
      <c r="BK264" s="16">
        <f t="shared" si="334"/>
        <v>1327.3999999999999</v>
      </c>
      <c r="BL264" s="16">
        <f t="shared" si="335"/>
        <v>1327.3999999999999</v>
      </c>
      <c r="BM264" s="16">
        <f t="shared" si="336"/>
        <v>1327.3999999999999</v>
      </c>
      <c r="BN264" s="16">
        <f t="shared" si="337"/>
        <v>1327.3999999999999</v>
      </c>
      <c r="BO264" s="16">
        <f t="shared" si="338"/>
        <v>1327.3999999999999</v>
      </c>
      <c r="BP264" s="16">
        <f t="shared" si="339"/>
        <v>1327.3999999999999</v>
      </c>
      <c r="BQ264" s="16">
        <f t="shared" si="340"/>
        <v>1327.3999999999999</v>
      </c>
      <c r="BR264" s="16">
        <f t="shared" si="341"/>
        <v>1327.3999999999999</v>
      </c>
      <c r="BS264" s="16">
        <f t="shared" si="342"/>
        <v>1327.3999999999999</v>
      </c>
    </row>
    <row r="265" spans="1:71" x14ac:dyDescent="0.35">
      <c r="A265" s="15" t="str">
        <f t="shared" ref="A265:B265" si="475">A166</f>
        <v>Standard Close</v>
      </c>
      <c r="B265" s="15" t="str">
        <f t="shared" si="475"/>
        <v>A2896021</v>
      </c>
      <c r="C265" s="15" t="str">
        <f t="shared" ref="C265:J265" si="476">C166</f>
        <v>Base Rates</v>
      </c>
      <c r="D265" s="15" t="str">
        <f t="shared" si="476"/>
        <v/>
      </c>
      <c r="E265" s="50">
        <f t="shared" si="476"/>
        <v>34332</v>
      </c>
      <c r="F265" s="15" t="str">
        <f t="shared" si="476"/>
        <v>CRR-15996</v>
      </c>
      <c r="G265" s="15" t="str">
        <f t="shared" si="476"/>
        <v>open</v>
      </c>
      <c r="H265" s="15" t="str">
        <f t="shared" si="476"/>
        <v>Electric Other Production Plant</v>
      </c>
      <c r="I265" s="15" t="str">
        <f t="shared" si="476"/>
        <v>Bayside Station</v>
      </c>
      <c r="J265" s="15" t="str">
        <f t="shared" si="476"/>
        <v>BAYSIDE POWER UNIT 2 CT (ABCD)</v>
      </c>
      <c r="K265" s="16">
        <f>SUM($K166:K166)/13</f>
        <v>0</v>
      </c>
      <c r="L265" s="16">
        <f>SUM($K166:L166)/13</f>
        <v>0</v>
      </c>
      <c r="M265" s="16">
        <f>SUM($K166:M166)/13</f>
        <v>0</v>
      </c>
      <c r="N265" s="16">
        <f>SUM($K166:N166)/13</f>
        <v>0</v>
      </c>
      <c r="O265" s="16">
        <f>SUM($K166:O166)/13</f>
        <v>157.43692307692308</v>
      </c>
      <c r="P265" s="16">
        <f>SUM($K166:P166)/13</f>
        <v>314.87384615384616</v>
      </c>
      <c r="Q265" s="16">
        <f>SUM($K166:Q166)/13</f>
        <v>472.31076923076921</v>
      </c>
      <c r="R265" s="16">
        <f>SUM($K166:R166)/13</f>
        <v>629.74769230769232</v>
      </c>
      <c r="S265" s="16">
        <f>SUM($K166:S166)/13</f>
        <v>787.18461538461531</v>
      </c>
      <c r="T265" s="16">
        <f>SUM($K166:T166)/13</f>
        <v>944.62153846153842</v>
      </c>
      <c r="U265" s="16">
        <f>SUM($K166:U166)/13</f>
        <v>1102.0584615384616</v>
      </c>
      <c r="V265" s="16">
        <f>SUM($K166:V166)/13</f>
        <v>1259.4953846153846</v>
      </c>
      <c r="W265" s="16">
        <f t="shared" ref="W265:AI265" si="477">SUM(K166:W166)/13</f>
        <v>1416.9323076923076</v>
      </c>
      <c r="X265" s="16">
        <f t="shared" si="477"/>
        <v>1574.3692307692306</v>
      </c>
      <c r="Y265" s="16">
        <f t="shared" si="477"/>
        <v>1731.8061538461538</v>
      </c>
      <c r="Z265" s="16">
        <f t="shared" si="477"/>
        <v>1889.2430769230768</v>
      </c>
      <c r="AA265" s="16">
        <f t="shared" si="477"/>
        <v>2046.68</v>
      </c>
      <c r="AB265" s="16">
        <f t="shared" si="477"/>
        <v>2046.68</v>
      </c>
      <c r="AC265" s="16">
        <f t="shared" si="477"/>
        <v>2046.68</v>
      </c>
      <c r="AD265" s="16">
        <f t="shared" si="477"/>
        <v>2046.68</v>
      </c>
      <c r="AE265" s="16">
        <f t="shared" si="477"/>
        <v>2046.68</v>
      </c>
      <c r="AF265" s="16">
        <f t="shared" si="477"/>
        <v>2046.68</v>
      </c>
      <c r="AG265" s="16">
        <f t="shared" si="477"/>
        <v>2046.68</v>
      </c>
      <c r="AH265" s="16">
        <f t="shared" si="477"/>
        <v>2046.68</v>
      </c>
      <c r="AI265" s="16">
        <f t="shared" si="477"/>
        <v>2046.68</v>
      </c>
      <c r="AJ265" s="16">
        <f t="shared" si="346"/>
        <v>2046.68</v>
      </c>
      <c r="AK265" s="16">
        <f t="shared" si="347"/>
        <v>2046.68</v>
      </c>
      <c r="AL265" s="16">
        <f t="shared" si="348"/>
        <v>2046.68</v>
      </c>
      <c r="AM265" s="16">
        <f t="shared" si="310"/>
        <v>2046.68</v>
      </c>
      <c r="AN265" s="16">
        <f t="shared" si="311"/>
        <v>2046.68</v>
      </c>
      <c r="AO265" s="16">
        <f t="shared" si="312"/>
        <v>2046.68</v>
      </c>
      <c r="AP265" s="16">
        <f t="shared" si="313"/>
        <v>2046.68</v>
      </c>
      <c r="AQ265" s="16">
        <f t="shared" si="314"/>
        <v>2046.68</v>
      </c>
      <c r="AR265" s="16">
        <f t="shared" si="315"/>
        <v>2046.68</v>
      </c>
      <c r="AS265" s="16">
        <f t="shared" si="316"/>
        <v>2046.68</v>
      </c>
      <c r="AT265" s="16">
        <f t="shared" si="317"/>
        <v>2046.68</v>
      </c>
      <c r="AU265" s="16">
        <f t="shared" si="318"/>
        <v>2046.68</v>
      </c>
      <c r="AV265" s="16">
        <f t="shared" si="319"/>
        <v>2046.68</v>
      </c>
      <c r="AW265" s="16">
        <f t="shared" si="320"/>
        <v>2046.68</v>
      </c>
      <c r="AX265" s="16">
        <f t="shared" si="321"/>
        <v>2046.68</v>
      </c>
      <c r="AY265" s="16">
        <f t="shared" si="322"/>
        <v>2046.68</v>
      </c>
      <c r="AZ265" s="16">
        <f t="shared" si="323"/>
        <v>2046.68</v>
      </c>
      <c r="BA265" s="16">
        <f t="shared" si="324"/>
        <v>2046.68</v>
      </c>
      <c r="BB265" s="16">
        <f t="shared" si="325"/>
        <v>2046.68</v>
      </c>
      <c r="BC265" s="16">
        <f t="shared" si="326"/>
        <v>2046.68</v>
      </c>
      <c r="BD265" s="16">
        <f t="shared" si="327"/>
        <v>2046.68</v>
      </c>
      <c r="BE265" s="16">
        <f t="shared" si="328"/>
        <v>2046.68</v>
      </c>
      <c r="BF265" s="16">
        <f t="shared" si="329"/>
        <v>2046.68</v>
      </c>
      <c r="BG265" s="16">
        <f t="shared" si="330"/>
        <v>2046.68</v>
      </c>
      <c r="BH265" s="16">
        <f t="shared" si="331"/>
        <v>2046.68</v>
      </c>
      <c r="BI265" s="16">
        <f t="shared" si="332"/>
        <v>2046.68</v>
      </c>
      <c r="BJ265" s="16">
        <f t="shared" si="333"/>
        <v>2046.68</v>
      </c>
      <c r="BK265" s="16">
        <f t="shared" si="334"/>
        <v>2046.68</v>
      </c>
      <c r="BL265" s="16">
        <f t="shared" si="335"/>
        <v>2046.68</v>
      </c>
      <c r="BM265" s="16">
        <f t="shared" si="336"/>
        <v>2046.68</v>
      </c>
      <c r="BN265" s="16">
        <f t="shared" si="337"/>
        <v>2046.68</v>
      </c>
      <c r="BO265" s="16">
        <f t="shared" si="338"/>
        <v>2046.68</v>
      </c>
      <c r="BP265" s="16">
        <f t="shared" si="339"/>
        <v>2046.68</v>
      </c>
      <c r="BQ265" s="16">
        <f t="shared" si="340"/>
        <v>2046.68</v>
      </c>
      <c r="BR265" s="16">
        <f t="shared" si="341"/>
        <v>2046.68</v>
      </c>
      <c r="BS265" s="16">
        <f t="shared" si="342"/>
        <v>2046.68</v>
      </c>
    </row>
    <row r="266" spans="1:71" x14ac:dyDescent="0.35">
      <c r="A266" s="15" t="str">
        <f t="shared" ref="A266:B266" si="478">A167</f>
        <v>Standard Close</v>
      </c>
      <c r="B266" s="15" t="str">
        <f t="shared" si="478"/>
        <v>A2896022</v>
      </c>
      <c r="C266" s="15" t="str">
        <f t="shared" ref="C266:J266" si="479">C167</f>
        <v>Base Rates</v>
      </c>
      <c r="D266" s="15" t="str">
        <f t="shared" si="479"/>
        <v/>
      </c>
      <c r="E266" s="50">
        <f t="shared" si="479"/>
        <v>34332</v>
      </c>
      <c r="F266" s="15" t="str">
        <f t="shared" si="479"/>
        <v>CRR-15996</v>
      </c>
      <c r="G266" s="15" t="str">
        <f t="shared" si="479"/>
        <v>open</v>
      </c>
      <c r="H266" s="15" t="str">
        <f t="shared" si="479"/>
        <v>Electric Other Production Plant</v>
      </c>
      <c r="I266" s="15" t="str">
        <f t="shared" si="479"/>
        <v>Bayside Station</v>
      </c>
      <c r="J266" s="15" t="str">
        <f t="shared" si="479"/>
        <v>BAYSIDE POWER UNIT 2 CT (ABCD)</v>
      </c>
      <c r="K266" s="16">
        <f>SUM($K167:K167)/13</f>
        <v>0</v>
      </c>
      <c r="L266" s="16">
        <f>SUM($K167:L167)/13</f>
        <v>0</v>
      </c>
      <c r="M266" s="16">
        <f>SUM($K167:M167)/13</f>
        <v>0</v>
      </c>
      <c r="N266" s="16">
        <f>SUM($K167:N167)/13</f>
        <v>0</v>
      </c>
      <c r="O266" s="16">
        <f>SUM($K167:O167)/13</f>
        <v>71.943076923076916</v>
      </c>
      <c r="P266" s="16">
        <f>SUM($K167:P167)/13</f>
        <v>143.88615384615383</v>
      </c>
      <c r="Q266" s="16">
        <f>SUM($K167:Q167)/13</f>
        <v>215.82923076923075</v>
      </c>
      <c r="R266" s="16">
        <f>SUM($K167:R167)/13</f>
        <v>287.77230769230766</v>
      </c>
      <c r="S266" s="16">
        <f>SUM($K167:S167)/13</f>
        <v>359.71538461538461</v>
      </c>
      <c r="T266" s="16">
        <f>SUM($K167:T167)/13</f>
        <v>431.65846153846155</v>
      </c>
      <c r="U266" s="16">
        <f>SUM($K167:U167)/13</f>
        <v>503.6015384615385</v>
      </c>
      <c r="V266" s="16">
        <f>SUM($K167:V167)/13</f>
        <v>575.54461538461544</v>
      </c>
      <c r="W266" s="16">
        <f t="shared" ref="W266:AI266" si="480">SUM(K167:W167)/13</f>
        <v>647.48769230769233</v>
      </c>
      <c r="X266" s="16">
        <f t="shared" si="480"/>
        <v>719.43076923076922</v>
      </c>
      <c r="Y266" s="16">
        <f t="shared" si="480"/>
        <v>791.37384615384622</v>
      </c>
      <c r="Z266" s="16">
        <f t="shared" si="480"/>
        <v>863.3169230769231</v>
      </c>
      <c r="AA266" s="16">
        <f t="shared" si="480"/>
        <v>935.2600000000001</v>
      </c>
      <c r="AB266" s="16">
        <f t="shared" si="480"/>
        <v>935.2600000000001</v>
      </c>
      <c r="AC266" s="16">
        <f t="shared" si="480"/>
        <v>935.2600000000001</v>
      </c>
      <c r="AD266" s="16">
        <f t="shared" si="480"/>
        <v>935.2600000000001</v>
      </c>
      <c r="AE266" s="16">
        <f t="shared" si="480"/>
        <v>935.2600000000001</v>
      </c>
      <c r="AF266" s="16">
        <f t="shared" si="480"/>
        <v>935.2600000000001</v>
      </c>
      <c r="AG266" s="16">
        <f t="shared" si="480"/>
        <v>935.2600000000001</v>
      </c>
      <c r="AH266" s="16">
        <f t="shared" si="480"/>
        <v>935.2600000000001</v>
      </c>
      <c r="AI266" s="16">
        <f t="shared" si="480"/>
        <v>935.2600000000001</v>
      </c>
      <c r="AJ266" s="16">
        <f t="shared" si="346"/>
        <v>935.2600000000001</v>
      </c>
      <c r="AK266" s="16">
        <f t="shared" si="347"/>
        <v>935.2600000000001</v>
      </c>
      <c r="AL266" s="16">
        <f t="shared" si="348"/>
        <v>935.2600000000001</v>
      </c>
      <c r="AM266" s="16">
        <f t="shared" si="310"/>
        <v>935.2600000000001</v>
      </c>
      <c r="AN266" s="16">
        <f t="shared" si="311"/>
        <v>935.2600000000001</v>
      </c>
      <c r="AO266" s="16">
        <f t="shared" si="312"/>
        <v>935.2600000000001</v>
      </c>
      <c r="AP266" s="16">
        <f t="shared" si="313"/>
        <v>935.2600000000001</v>
      </c>
      <c r="AQ266" s="16">
        <f t="shared" si="314"/>
        <v>935.2600000000001</v>
      </c>
      <c r="AR266" s="16">
        <f t="shared" si="315"/>
        <v>935.2600000000001</v>
      </c>
      <c r="AS266" s="16">
        <f t="shared" si="316"/>
        <v>935.2600000000001</v>
      </c>
      <c r="AT266" s="16">
        <f t="shared" si="317"/>
        <v>935.2600000000001</v>
      </c>
      <c r="AU266" s="16">
        <f t="shared" si="318"/>
        <v>935.2600000000001</v>
      </c>
      <c r="AV266" s="16">
        <f t="shared" si="319"/>
        <v>935.2600000000001</v>
      </c>
      <c r="AW266" s="16">
        <f t="shared" si="320"/>
        <v>935.2600000000001</v>
      </c>
      <c r="AX266" s="16">
        <f t="shared" si="321"/>
        <v>935.2600000000001</v>
      </c>
      <c r="AY266" s="16">
        <f t="shared" si="322"/>
        <v>935.2600000000001</v>
      </c>
      <c r="AZ266" s="16">
        <f t="shared" si="323"/>
        <v>935.2600000000001</v>
      </c>
      <c r="BA266" s="16">
        <f t="shared" si="324"/>
        <v>935.2600000000001</v>
      </c>
      <c r="BB266" s="16">
        <f t="shared" si="325"/>
        <v>935.2600000000001</v>
      </c>
      <c r="BC266" s="16">
        <f t="shared" si="326"/>
        <v>935.2600000000001</v>
      </c>
      <c r="BD266" s="16">
        <f t="shared" si="327"/>
        <v>935.2600000000001</v>
      </c>
      <c r="BE266" s="16">
        <f t="shared" si="328"/>
        <v>935.2600000000001</v>
      </c>
      <c r="BF266" s="16">
        <f t="shared" si="329"/>
        <v>935.2600000000001</v>
      </c>
      <c r="BG266" s="16">
        <f t="shared" si="330"/>
        <v>935.2600000000001</v>
      </c>
      <c r="BH266" s="16">
        <f t="shared" si="331"/>
        <v>935.2600000000001</v>
      </c>
      <c r="BI266" s="16">
        <f t="shared" si="332"/>
        <v>935.2600000000001</v>
      </c>
      <c r="BJ266" s="16">
        <f t="shared" si="333"/>
        <v>935.2600000000001</v>
      </c>
      <c r="BK266" s="16">
        <f t="shared" si="334"/>
        <v>935.2600000000001</v>
      </c>
      <c r="BL266" s="16">
        <f t="shared" si="335"/>
        <v>935.2600000000001</v>
      </c>
      <c r="BM266" s="16">
        <f t="shared" si="336"/>
        <v>935.2600000000001</v>
      </c>
      <c r="BN266" s="16">
        <f t="shared" si="337"/>
        <v>935.2600000000001</v>
      </c>
      <c r="BO266" s="16">
        <f t="shared" si="338"/>
        <v>935.2600000000001</v>
      </c>
      <c r="BP266" s="16">
        <f t="shared" si="339"/>
        <v>935.2600000000001</v>
      </c>
      <c r="BQ266" s="16">
        <f t="shared" si="340"/>
        <v>935.2600000000001</v>
      </c>
      <c r="BR266" s="16">
        <f t="shared" si="341"/>
        <v>935.2600000000001</v>
      </c>
      <c r="BS266" s="16">
        <f t="shared" si="342"/>
        <v>935.2600000000001</v>
      </c>
    </row>
    <row r="267" spans="1:71" x14ac:dyDescent="0.35">
      <c r="A267" s="15" t="str">
        <f t="shared" ref="A267:B267" si="481">A168</f>
        <v>Standard Close</v>
      </c>
      <c r="B267" s="15" t="str">
        <f t="shared" si="481"/>
        <v>A2896023</v>
      </c>
      <c r="C267" s="15" t="str">
        <f t="shared" ref="C267:J267" si="482">C168</f>
        <v>Base Rates</v>
      </c>
      <c r="D267" s="15" t="str">
        <f t="shared" si="482"/>
        <v/>
      </c>
      <c r="E267" s="50">
        <f t="shared" si="482"/>
        <v>34332</v>
      </c>
      <c r="F267" s="15" t="str">
        <f t="shared" si="482"/>
        <v>CRR-15996</v>
      </c>
      <c r="G267" s="15" t="str">
        <f t="shared" si="482"/>
        <v>open</v>
      </c>
      <c r="H267" s="15" t="str">
        <f t="shared" si="482"/>
        <v>Electric Other Production Plant</v>
      </c>
      <c r="I267" s="15" t="str">
        <f t="shared" si="482"/>
        <v>Bayside Station</v>
      </c>
      <c r="J267" s="15" t="str">
        <f t="shared" si="482"/>
        <v>BAYSIDE POWER UNIT 2 CT (ABCD)</v>
      </c>
      <c r="K267" s="16">
        <f>SUM($K168:K168)/13</f>
        <v>0</v>
      </c>
      <c r="L267" s="16">
        <f>SUM($K168:L168)/13</f>
        <v>0</v>
      </c>
      <c r="M267" s="16">
        <f>SUM($K168:M168)/13</f>
        <v>0</v>
      </c>
      <c r="N267" s="16">
        <f>SUM($K168:N168)/13</f>
        <v>0</v>
      </c>
      <c r="O267" s="16">
        <f>SUM($K168:O168)/13</f>
        <v>32.880769230769232</v>
      </c>
      <c r="P267" s="16">
        <f>SUM($K168:P168)/13</f>
        <v>65.761538461538464</v>
      </c>
      <c r="Q267" s="16">
        <f>SUM($K168:Q168)/13</f>
        <v>98.642307692307682</v>
      </c>
      <c r="R267" s="16">
        <f>SUM($K168:R168)/13</f>
        <v>131.52307692307693</v>
      </c>
      <c r="S267" s="16">
        <f>SUM($K168:S168)/13</f>
        <v>164.40384615384616</v>
      </c>
      <c r="T267" s="16">
        <f>SUM($K168:T168)/13</f>
        <v>197.28461538461536</v>
      </c>
      <c r="U267" s="16">
        <f>SUM($K168:U168)/13</f>
        <v>230.1653846153846</v>
      </c>
      <c r="V267" s="16">
        <f>SUM($K168:V168)/13</f>
        <v>263.0461538461538</v>
      </c>
      <c r="W267" s="16">
        <f t="shared" ref="W267:AI267" si="483">SUM(K168:W168)/13</f>
        <v>295.926923076923</v>
      </c>
      <c r="X267" s="16">
        <f t="shared" si="483"/>
        <v>328.80769230769226</v>
      </c>
      <c r="Y267" s="16">
        <f t="shared" si="483"/>
        <v>361.68846153846147</v>
      </c>
      <c r="Z267" s="16">
        <f t="shared" si="483"/>
        <v>394.56923076923067</v>
      </c>
      <c r="AA267" s="16">
        <f t="shared" si="483"/>
        <v>427.44999999999987</v>
      </c>
      <c r="AB267" s="16">
        <f t="shared" si="483"/>
        <v>427.44999999999987</v>
      </c>
      <c r="AC267" s="16">
        <f t="shared" si="483"/>
        <v>427.44999999999987</v>
      </c>
      <c r="AD267" s="16">
        <f t="shared" si="483"/>
        <v>427.44999999999987</v>
      </c>
      <c r="AE267" s="16">
        <f t="shared" si="483"/>
        <v>427.44999999999987</v>
      </c>
      <c r="AF267" s="16">
        <f t="shared" si="483"/>
        <v>427.44999999999987</v>
      </c>
      <c r="AG267" s="16">
        <f t="shared" si="483"/>
        <v>427.44999999999987</v>
      </c>
      <c r="AH267" s="16">
        <f t="shared" si="483"/>
        <v>427.44999999999987</v>
      </c>
      <c r="AI267" s="16">
        <f t="shared" si="483"/>
        <v>427.44999999999987</v>
      </c>
      <c r="AJ267" s="16">
        <f t="shared" si="346"/>
        <v>427.44999999999987</v>
      </c>
      <c r="AK267" s="16">
        <f t="shared" si="347"/>
        <v>427.44999999999987</v>
      </c>
      <c r="AL267" s="16">
        <f t="shared" si="348"/>
        <v>427.44999999999987</v>
      </c>
      <c r="AM267" s="16">
        <f t="shared" si="310"/>
        <v>427.44999999999987</v>
      </c>
      <c r="AN267" s="16">
        <f t="shared" si="311"/>
        <v>427.44999999999987</v>
      </c>
      <c r="AO267" s="16">
        <f t="shared" si="312"/>
        <v>427.44999999999987</v>
      </c>
      <c r="AP267" s="16">
        <f t="shared" si="313"/>
        <v>427.44999999999987</v>
      </c>
      <c r="AQ267" s="16">
        <f t="shared" si="314"/>
        <v>427.44999999999987</v>
      </c>
      <c r="AR267" s="16">
        <f t="shared" si="315"/>
        <v>427.44999999999987</v>
      </c>
      <c r="AS267" s="16">
        <f t="shared" si="316"/>
        <v>427.44999999999987</v>
      </c>
      <c r="AT267" s="16">
        <f t="shared" si="317"/>
        <v>427.44999999999987</v>
      </c>
      <c r="AU267" s="16">
        <f t="shared" si="318"/>
        <v>427.44999999999987</v>
      </c>
      <c r="AV267" s="16">
        <f t="shared" si="319"/>
        <v>427.44999999999987</v>
      </c>
      <c r="AW267" s="16">
        <f t="shared" si="320"/>
        <v>427.44999999999987</v>
      </c>
      <c r="AX267" s="16">
        <f t="shared" si="321"/>
        <v>427.44999999999987</v>
      </c>
      <c r="AY267" s="16">
        <f t="shared" si="322"/>
        <v>427.44999999999987</v>
      </c>
      <c r="AZ267" s="16">
        <f t="shared" si="323"/>
        <v>427.44999999999987</v>
      </c>
      <c r="BA267" s="16">
        <f t="shared" si="324"/>
        <v>427.44999999999987</v>
      </c>
      <c r="BB267" s="16">
        <f t="shared" si="325"/>
        <v>427.44999999999987</v>
      </c>
      <c r="BC267" s="16">
        <f t="shared" si="326"/>
        <v>427.44999999999987</v>
      </c>
      <c r="BD267" s="16">
        <f t="shared" si="327"/>
        <v>427.44999999999987</v>
      </c>
      <c r="BE267" s="16">
        <f t="shared" si="328"/>
        <v>427.44999999999987</v>
      </c>
      <c r="BF267" s="16">
        <f t="shared" si="329"/>
        <v>427.44999999999987</v>
      </c>
      <c r="BG267" s="16">
        <f t="shared" si="330"/>
        <v>427.44999999999987</v>
      </c>
      <c r="BH267" s="16">
        <f t="shared" si="331"/>
        <v>427.44999999999987</v>
      </c>
      <c r="BI267" s="16">
        <f t="shared" si="332"/>
        <v>427.44999999999987</v>
      </c>
      <c r="BJ267" s="16">
        <f t="shared" si="333"/>
        <v>427.44999999999987</v>
      </c>
      <c r="BK267" s="16">
        <f t="shared" si="334"/>
        <v>427.44999999999987</v>
      </c>
      <c r="BL267" s="16">
        <f t="shared" si="335"/>
        <v>427.44999999999987</v>
      </c>
      <c r="BM267" s="16">
        <f t="shared" si="336"/>
        <v>427.44999999999987</v>
      </c>
      <c r="BN267" s="16">
        <f t="shared" si="337"/>
        <v>427.44999999999987</v>
      </c>
      <c r="BO267" s="16">
        <f t="shared" si="338"/>
        <v>427.44999999999987</v>
      </c>
      <c r="BP267" s="16">
        <f t="shared" si="339"/>
        <v>427.44999999999987</v>
      </c>
      <c r="BQ267" s="16">
        <f t="shared" si="340"/>
        <v>427.44999999999987</v>
      </c>
      <c r="BR267" s="16">
        <f t="shared" si="341"/>
        <v>427.44999999999987</v>
      </c>
      <c r="BS267" s="16">
        <f t="shared" si="342"/>
        <v>427.44999999999987</v>
      </c>
    </row>
    <row r="268" spans="1:71" x14ac:dyDescent="0.35">
      <c r="A268" s="15" t="str">
        <f t="shared" ref="A268:B268" si="484">A169</f>
        <v>Standard Close</v>
      </c>
      <c r="B268" s="15" t="str">
        <f t="shared" si="484"/>
        <v>A2738048</v>
      </c>
      <c r="C268" s="15" t="str">
        <f t="shared" ref="C268:J268" si="485">C169</f>
        <v>Base Rates</v>
      </c>
      <c r="D268" s="15" t="str">
        <f t="shared" si="485"/>
        <v/>
      </c>
      <c r="E268" s="50">
        <f t="shared" si="485"/>
        <v>34331</v>
      </c>
      <c r="F268" s="15" t="str">
        <f t="shared" si="485"/>
        <v>CRR-15996</v>
      </c>
      <c r="G268" s="15" t="str">
        <f t="shared" si="485"/>
        <v>open</v>
      </c>
      <c r="H268" s="15" t="str">
        <f t="shared" si="485"/>
        <v>Electric Other Production Plant</v>
      </c>
      <c r="I268" s="15" t="str">
        <f t="shared" si="485"/>
        <v>Bayside Station</v>
      </c>
      <c r="J268" s="15" t="str">
        <f t="shared" si="485"/>
        <v>BAYSIDE POWER UNIT 1 CT (ABC)</v>
      </c>
      <c r="K268" s="16">
        <v>7843519.4507692298</v>
      </c>
      <c r="L268" s="16">
        <f>SUM($K169:L169)/13</f>
        <v>1438789.32</v>
      </c>
      <c r="M268" s="16">
        <f>SUM($K169:M169)/13</f>
        <v>2158183.98</v>
      </c>
      <c r="N268" s="16">
        <f>SUM($K169:N169)/13</f>
        <v>2877578.64</v>
      </c>
      <c r="O268" s="16">
        <f>SUM($K169:O169)/13</f>
        <v>3596973.3</v>
      </c>
      <c r="P268" s="16">
        <f>SUM($K169:P169)/13</f>
        <v>4316367.96</v>
      </c>
      <c r="Q268" s="16">
        <f>SUM($K169:Q169)/13</f>
        <v>5035762.6199999992</v>
      </c>
      <c r="R268" s="16">
        <f>SUM($K169:R169)/13</f>
        <v>5755157.2800000003</v>
      </c>
      <c r="S268" s="16">
        <f>SUM($K169:S169)/13</f>
        <v>6474551.9399999995</v>
      </c>
      <c r="T268" s="16">
        <f>SUM($K169:T169)/13</f>
        <v>7193946.5999999996</v>
      </c>
      <c r="U268" s="16">
        <f>SUM($K169:U169)/13</f>
        <v>7913341.2599999998</v>
      </c>
      <c r="V268" s="16">
        <f>SUM($K169:V169)/13</f>
        <v>8632735.9199999999</v>
      </c>
      <c r="W268" s="16">
        <f t="shared" ref="W268:AI268" si="486">SUM(K169:W169)/13</f>
        <v>9352130.5800000001</v>
      </c>
      <c r="X268" s="16">
        <f t="shared" si="486"/>
        <v>9352130.5800000001</v>
      </c>
      <c r="Y268" s="16">
        <f t="shared" si="486"/>
        <v>9352130.5800000001</v>
      </c>
      <c r="Z268" s="16">
        <f t="shared" si="486"/>
        <v>9352130.5800000001</v>
      </c>
      <c r="AA268" s="16">
        <f t="shared" si="486"/>
        <v>9352130.5800000001</v>
      </c>
      <c r="AB268" s="16">
        <f t="shared" si="486"/>
        <v>9352130.5800000001</v>
      </c>
      <c r="AC268" s="16">
        <f t="shared" si="486"/>
        <v>9352130.5800000001</v>
      </c>
      <c r="AD268" s="16">
        <f t="shared" si="486"/>
        <v>9352130.5800000001</v>
      </c>
      <c r="AE268" s="16">
        <f t="shared" si="486"/>
        <v>9352130.5800000001</v>
      </c>
      <c r="AF268" s="16">
        <f t="shared" si="486"/>
        <v>9352130.5800000001</v>
      </c>
      <c r="AG268" s="16">
        <f t="shared" si="486"/>
        <v>9352130.5800000001</v>
      </c>
      <c r="AH268" s="16">
        <f t="shared" si="486"/>
        <v>9352130.5800000001</v>
      </c>
      <c r="AI268" s="16">
        <f t="shared" si="486"/>
        <v>9352130.5800000001</v>
      </c>
      <c r="AJ268" s="16">
        <f t="shared" si="346"/>
        <v>9352130.5800000001</v>
      </c>
      <c r="AK268" s="16">
        <f t="shared" si="347"/>
        <v>9352130.5800000001</v>
      </c>
      <c r="AL268" s="16">
        <f t="shared" si="348"/>
        <v>9352130.5800000001</v>
      </c>
      <c r="AM268" s="16">
        <f t="shared" si="310"/>
        <v>9352130.5800000001</v>
      </c>
      <c r="AN268" s="16">
        <f t="shared" si="311"/>
        <v>9352130.5800000001</v>
      </c>
      <c r="AO268" s="16">
        <f t="shared" si="312"/>
        <v>9352130.5800000001</v>
      </c>
      <c r="AP268" s="16">
        <f t="shared" si="313"/>
        <v>9352130.5800000001</v>
      </c>
      <c r="AQ268" s="16">
        <f t="shared" si="314"/>
        <v>9352130.5800000001</v>
      </c>
      <c r="AR268" s="16">
        <f t="shared" si="315"/>
        <v>9352130.5800000001</v>
      </c>
      <c r="AS268" s="16">
        <f t="shared" si="316"/>
        <v>9352130.5800000001</v>
      </c>
      <c r="AT268" s="16">
        <f t="shared" si="317"/>
        <v>9352130.5800000001</v>
      </c>
      <c r="AU268" s="16">
        <f t="shared" si="318"/>
        <v>9352130.5800000001</v>
      </c>
      <c r="AV268" s="16">
        <f t="shared" si="319"/>
        <v>9352130.5800000001</v>
      </c>
      <c r="AW268" s="16">
        <f t="shared" si="320"/>
        <v>9352130.5800000001</v>
      </c>
      <c r="AX268" s="16">
        <f t="shared" si="321"/>
        <v>9352130.5800000001</v>
      </c>
      <c r="AY268" s="16">
        <f t="shared" si="322"/>
        <v>9352130.5800000001</v>
      </c>
      <c r="AZ268" s="16">
        <f t="shared" si="323"/>
        <v>9352130.5800000001</v>
      </c>
      <c r="BA268" s="16">
        <f t="shared" si="324"/>
        <v>9352130.5800000001</v>
      </c>
      <c r="BB268" s="16">
        <f t="shared" si="325"/>
        <v>9352130.5800000001</v>
      </c>
      <c r="BC268" s="16">
        <f t="shared" si="326"/>
        <v>9352130.5800000001</v>
      </c>
      <c r="BD268" s="16">
        <f t="shared" si="327"/>
        <v>9352130.5800000001</v>
      </c>
      <c r="BE268" s="16">
        <f t="shared" si="328"/>
        <v>9352130.5800000001</v>
      </c>
      <c r="BF268" s="16">
        <f t="shared" si="329"/>
        <v>9352130.5800000001</v>
      </c>
      <c r="BG268" s="16">
        <f t="shared" si="330"/>
        <v>9352130.5800000001</v>
      </c>
      <c r="BH268" s="16">
        <f t="shared" si="331"/>
        <v>9352130.5800000001</v>
      </c>
      <c r="BI268" s="16">
        <f t="shared" si="332"/>
        <v>9352130.5800000001</v>
      </c>
      <c r="BJ268" s="16">
        <f t="shared" si="333"/>
        <v>9352130.5800000001</v>
      </c>
      <c r="BK268" s="16">
        <f t="shared" si="334"/>
        <v>9352130.5800000001</v>
      </c>
      <c r="BL268" s="16">
        <f t="shared" si="335"/>
        <v>9352130.5800000001</v>
      </c>
      <c r="BM268" s="16">
        <f t="shared" si="336"/>
        <v>9352130.5800000001</v>
      </c>
      <c r="BN268" s="16">
        <f t="shared" si="337"/>
        <v>9352130.5800000001</v>
      </c>
      <c r="BO268" s="16">
        <f t="shared" si="338"/>
        <v>9352130.5800000001</v>
      </c>
      <c r="BP268" s="16">
        <f t="shared" si="339"/>
        <v>9352130.5800000001</v>
      </c>
      <c r="BQ268" s="16">
        <f t="shared" si="340"/>
        <v>9352130.5800000001</v>
      </c>
      <c r="BR268" s="16">
        <f t="shared" si="341"/>
        <v>9352130.5800000001</v>
      </c>
      <c r="BS268" s="16">
        <f t="shared" si="342"/>
        <v>9352130.5800000001</v>
      </c>
    </row>
    <row r="269" spans="1:71" x14ac:dyDescent="0.35">
      <c r="A269" s="15" t="str">
        <f t="shared" ref="A269:B269" si="487">A170</f>
        <v>Standard Close</v>
      </c>
      <c r="B269" s="15" t="str">
        <f t="shared" si="487"/>
        <v>A2738049</v>
      </c>
      <c r="C269" s="15" t="str">
        <f t="shared" ref="C269:J269" si="488">C170</f>
        <v>Base Rates</v>
      </c>
      <c r="D269" s="15" t="str">
        <f t="shared" si="488"/>
        <v/>
      </c>
      <c r="E269" s="50">
        <f t="shared" si="488"/>
        <v>34331</v>
      </c>
      <c r="F269" s="15" t="str">
        <f t="shared" si="488"/>
        <v>CRR-15996</v>
      </c>
      <c r="G269" s="15" t="str">
        <f t="shared" si="488"/>
        <v>open</v>
      </c>
      <c r="H269" s="15" t="str">
        <f t="shared" si="488"/>
        <v>Electric Other Production Plant</v>
      </c>
      <c r="I269" s="15" t="str">
        <f t="shared" si="488"/>
        <v>Bayside Station</v>
      </c>
      <c r="J269" s="15" t="str">
        <f t="shared" si="488"/>
        <v>BAYSIDE POWER UNIT 1 CT (ABC)</v>
      </c>
      <c r="K269" s="16">
        <v>7824977.2638461553</v>
      </c>
      <c r="L269" s="16">
        <f>SUM($K170:L170)/13</f>
        <v>1435418.0138461539</v>
      </c>
      <c r="M269" s="16">
        <f>SUM($K170:M170)/13</f>
        <v>2153127.0207692306</v>
      </c>
      <c r="N269" s="16">
        <f>SUM($K170:N170)/13</f>
        <v>2870836.0276923077</v>
      </c>
      <c r="O269" s="16">
        <f>SUM($K170:O170)/13</f>
        <v>3588545.0346153849</v>
      </c>
      <c r="P269" s="16">
        <f>SUM($K170:P170)/13</f>
        <v>4306254.041538462</v>
      </c>
      <c r="Q269" s="16">
        <f>SUM($K170:Q170)/13</f>
        <v>5023963.0484615397</v>
      </c>
      <c r="R269" s="16">
        <f>SUM($K170:R170)/13</f>
        <v>5741672.0553846164</v>
      </c>
      <c r="S269" s="16">
        <f>SUM($K170:S170)/13</f>
        <v>6459381.062307694</v>
      </c>
      <c r="T269" s="16">
        <f>SUM($K170:T170)/13</f>
        <v>7177090.0692307707</v>
      </c>
      <c r="U269" s="16">
        <f>SUM($K170:U170)/13</f>
        <v>7894799.0761538483</v>
      </c>
      <c r="V269" s="16">
        <f>SUM($K170:V170)/13</f>
        <v>8612508.0830769259</v>
      </c>
      <c r="W269" s="16">
        <f t="shared" ref="W269:AI269" si="489">SUM(K170:W170)/13</f>
        <v>9330217.0900000017</v>
      </c>
      <c r="X269" s="16">
        <f t="shared" si="489"/>
        <v>9330217.0900000017</v>
      </c>
      <c r="Y269" s="16">
        <f t="shared" si="489"/>
        <v>9330217.0900000017</v>
      </c>
      <c r="Z269" s="16">
        <f t="shared" si="489"/>
        <v>9330217.0900000017</v>
      </c>
      <c r="AA269" s="16">
        <f t="shared" si="489"/>
        <v>9330217.0900000017</v>
      </c>
      <c r="AB269" s="16">
        <f t="shared" si="489"/>
        <v>9330217.0900000017</v>
      </c>
      <c r="AC269" s="16">
        <f t="shared" si="489"/>
        <v>9330217.0900000017</v>
      </c>
      <c r="AD269" s="16">
        <f t="shared" si="489"/>
        <v>9330217.0900000017</v>
      </c>
      <c r="AE269" s="16">
        <f t="shared" si="489"/>
        <v>9330217.0900000017</v>
      </c>
      <c r="AF269" s="16">
        <f t="shared" si="489"/>
        <v>9330217.0900000017</v>
      </c>
      <c r="AG269" s="16">
        <f t="shared" si="489"/>
        <v>9330217.0900000017</v>
      </c>
      <c r="AH269" s="16">
        <f t="shared" si="489"/>
        <v>9330217.0900000017</v>
      </c>
      <c r="AI269" s="16">
        <f t="shared" si="489"/>
        <v>9330217.0900000017</v>
      </c>
      <c r="AJ269" s="16">
        <f t="shared" si="346"/>
        <v>9330217.0900000017</v>
      </c>
      <c r="AK269" s="16">
        <f t="shared" si="347"/>
        <v>9330217.0900000017</v>
      </c>
      <c r="AL269" s="16">
        <f t="shared" si="348"/>
        <v>9330217.0900000017</v>
      </c>
      <c r="AM269" s="16">
        <f t="shared" si="310"/>
        <v>9330217.0900000017</v>
      </c>
      <c r="AN269" s="16">
        <f t="shared" si="311"/>
        <v>9330217.0900000017</v>
      </c>
      <c r="AO269" s="16">
        <f t="shared" si="312"/>
        <v>9330217.0900000017</v>
      </c>
      <c r="AP269" s="16">
        <f t="shared" si="313"/>
        <v>9330217.0900000017</v>
      </c>
      <c r="AQ269" s="16">
        <f t="shared" si="314"/>
        <v>9330217.0900000017</v>
      </c>
      <c r="AR269" s="16">
        <f t="shared" si="315"/>
        <v>9330217.0900000017</v>
      </c>
      <c r="AS269" s="16">
        <f t="shared" si="316"/>
        <v>9330217.0900000017</v>
      </c>
      <c r="AT269" s="16">
        <f t="shared" si="317"/>
        <v>9330217.0900000017</v>
      </c>
      <c r="AU269" s="16">
        <f t="shared" si="318"/>
        <v>9330217.0900000017</v>
      </c>
      <c r="AV269" s="16">
        <f t="shared" si="319"/>
        <v>9330217.0900000017</v>
      </c>
      <c r="AW269" s="16">
        <f t="shared" si="320"/>
        <v>9330217.0900000017</v>
      </c>
      <c r="AX269" s="16">
        <f t="shared" si="321"/>
        <v>9330217.0900000017</v>
      </c>
      <c r="AY269" s="16">
        <f t="shared" si="322"/>
        <v>9330217.0900000017</v>
      </c>
      <c r="AZ269" s="16">
        <f t="shared" si="323"/>
        <v>9330217.0900000017</v>
      </c>
      <c r="BA269" s="16">
        <f t="shared" si="324"/>
        <v>9330217.0900000017</v>
      </c>
      <c r="BB269" s="16">
        <f t="shared" si="325"/>
        <v>9330217.0900000017</v>
      </c>
      <c r="BC269" s="16">
        <f t="shared" si="326"/>
        <v>9330217.0900000017</v>
      </c>
      <c r="BD269" s="16">
        <f t="shared" si="327"/>
        <v>9330217.0900000017</v>
      </c>
      <c r="BE269" s="16">
        <f t="shared" si="328"/>
        <v>9330217.0900000017</v>
      </c>
      <c r="BF269" s="16">
        <f t="shared" si="329"/>
        <v>9330217.0900000017</v>
      </c>
      <c r="BG269" s="16">
        <f t="shared" si="330"/>
        <v>9330217.0900000017</v>
      </c>
      <c r="BH269" s="16">
        <f t="shared" si="331"/>
        <v>9330217.0900000017</v>
      </c>
      <c r="BI269" s="16">
        <f t="shared" si="332"/>
        <v>9330217.0900000017</v>
      </c>
      <c r="BJ269" s="16">
        <f t="shared" si="333"/>
        <v>9330217.0900000017</v>
      </c>
      <c r="BK269" s="16">
        <f t="shared" si="334"/>
        <v>9330217.0900000017</v>
      </c>
      <c r="BL269" s="16">
        <f t="shared" si="335"/>
        <v>9330217.0900000017</v>
      </c>
      <c r="BM269" s="16">
        <f t="shared" si="336"/>
        <v>9330217.0900000017</v>
      </c>
      <c r="BN269" s="16">
        <f t="shared" si="337"/>
        <v>9330217.0900000017</v>
      </c>
      <c r="BO269" s="16">
        <f t="shared" si="338"/>
        <v>9330217.0900000017</v>
      </c>
      <c r="BP269" s="16">
        <f t="shared" si="339"/>
        <v>9330217.0900000017</v>
      </c>
      <c r="BQ269" s="16">
        <f t="shared" si="340"/>
        <v>9330217.0900000017</v>
      </c>
      <c r="BR269" s="16">
        <f t="shared" si="341"/>
        <v>9330217.0900000017</v>
      </c>
      <c r="BS269" s="16">
        <f t="shared" si="342"/>
        <v>9330217.0900000017</v>
      </c>
    </row>
    <row r="270" spans="1:71" x14ac:dyDescent="0.35">
      <c r="A270" s="15" t="str">
        <f t="shared" ref="A270:B270" si="490">A171</f>
        <v>Standard Close</v>
      </c>
      <c r="B270" s="15" t="str">
        <f t="shared" si="490"/>
        <v>A2738050</v>
      </c>
      <c r="C270" s="15" t="str">
        <f t="shared" ref="C270:J270" si="491">C171</f>
        <v>Base Rates</v>
      </c>
      <c r="D270" s="15" t="str">
        <f t="shared" si="491"/>
        <v/>
      </c>
      <c r="E270" s="50">
        <f t="shared" si="491"/>
        <v>34331</v>
      </c>
      <c r="F270" s="15" t="str">
        <f t="shared" si="491"/>
        <v>CRR-15996</v>
      </c>
      <c r="G270" s="15" t="str">
        <f t="shared" si="491"/>
        <v>open</v>
      </c>
      <c r="H270" s="15" t="str">
        <f t="shared" si="491"/>
        <v>Electric Other Production Plant</v>
      </c>
      <c r="I270" s="15" t="str">
        <f t="shared" si="491"/>
        <v>Bayside Station</v>
      </c>
      <c r="J270" s="15" t="str">
        <f t="shared" si="491"/>
        <v>BAYSIDE POWER UNIT 1 CT (ABC)</v>
      </c>
      <c r="K270" s="16">
        <v>7825049.9569230769</v>
      </c>
      <c r="L270" s="16">
        <f>SUM($K171:L171)/13</f>
        <v>1435431.2307692308</v>
      </c>
      <c r="M270" s="16">
        <f>SUM($K171:M171)/13</f>
        <v>2153146.846153846</v>
      </c>
      <c r="N270" s="16">
        <f>SUM($K171:N171)/13</f>
        <v>2870862.4615384615</v>
      </c>
      <c r="O270" s="16">
        <f>SUM($K171:O171)/13</f>
        <v>3588578.076923077</v>
      </c>
      <c r="P270" s="16">
        <f>SUM($K171:P171)/13</f>
        <v>4306293.692307692</v>
      </c>
      <c r="Q270" s="16">
        <f>SUM($K171:Q171)/13</f>
        <v>5024009.307692308</v>
      </c>
      <c r="R270" s="16">
        <f>SUM($K171:R171)/13</f>
        <v>5741724.923076923</v>
      </c>
      <c r="S270" s="16">
        <f>SUM($K171:S171)/13</f>
        <v>6459440.538461538</v>
      </c>
      <c r="T270" s="16">
        <f>SUM($K171:T171)/13</f>
        <v>7177156.153846154</v>
      </c>
      <c r="U270" s="16">
        <f>SUM($K171:U171)/13</f>
        <v>7894871.769230769</v>
      </c>
      <c r="V270" s="16">
        <f>SUM($K171:V171)/13</f>
        <v>8612587.384615384</v>
      </c>
      <c r="W270" s="16">
        <f t="shared" ref="W270:AI270" si="492">SUM(K171:W171)/13</f>
        <v>9330303</v>
      </c>
      <c r="X270" s="16">
        <f t="shared" si="492"/>
        <v>9330303</v>
      </c>
      <c r="Y270" s="16">
        <f t="shared" si="492"/>
        <v>9330303</v>
      </c>
      <c r="Z270" s="16">
        <f t="shared" si="492"/>
        <v>9330303</v>
      </c>
      <c r="AA270" s="16">
        <f t="shared" si="492"/>
        <v>9330303</v>
      </c>
      <c r="AB270" s="16">
        <f t="shared" si="492"/>
        <v>9330303</v>
      </c>
      <c r="AC270" s="16">
        <f t="shared" si="492"/>
        <v>9330303</v>
      </c>
      <c r="AD270" s="16">
        <f t="shared" si="492"/>
        <v>9330303</v>
      </c>
      <c r="AE270" s="16">
        <f t="shared" si="492"/>
        <v>9330303</v>
      </c>
      <c r="AF270" s="16">
        <f t="shared" si="492"/>
        <v>9330303</v>
      </c>
      <c r="AG270" s="16">
        <f t="shared" si="492"/>
        <v>9330303</v>
      </c>
      <c r="AH270" s="16">
        <f t="shared" si="492"/>
        <v>9330303</v>
      </c>
      <c r="AI270" s="16">
        <f t="shared" si="492"/>
        <v>9330303</v>
      </c>
      <c r="AJ270" s="16">
        <f t="shared" si="346"/>
        <v>9330303</v>
      </c>
      <c r="AK270" s="16">
        <f t="shared" si="347"/>
        <v>9330303</v>
      </c>
      <c r="AL270" s="16">
        <f t="shared" si="348"/>
        <v>9330303</v>
      </c>
      <c r="AM270" s="16">
        <f t="shared" si="310"/>
        <v>9330303</v>
      </c>
      <c r="AN270" s="16">
        <f t="shared" si="311"/>
        <v>9330303</v>
      </c>
      <c r="AO270" s="16">
        <f t="shared" si="312"/>
        <v>9330303</v>
      </c>
      <c r="AP270" s="16">
        <f t="shared" si="313"/>
        <v>9330303</v>
      </c>
      <c r="AQ270" s="16">
        <f t="shared" si="314"/>
        <v>9330303</v>
      </c>
      <c r="AR270" s="16">
        <f t="shared" si="315"/>
        <v>9330303</v>
      </c>
      <c r="AS270" s="16">
        <f t="shared" si="316"/>
        <v>9330303</v>
      </c>
      <c r="AT270" s="16">
        <f t="shared" si="317"/>
        <v>9330303</v>
      </c>
      <c r="AU270" s="16">
        <f t="shared" si="318"/>
        <v>9330303</v>
      </c>
      <c r="AV270" s="16">
        <f t="shared" si="319"/>
        <v>9330303</v>
      </c>
      <c r="AW270" s="16">
        <f t="shared" si="320"/>
        <v>9330303</v>
      </c>
      <c r="AX270" s="16">
        <f t="shared" si="321"/>
        <v>9330303</v>
      </c>
      <c r="AY270" s="16">
        <f t="shared" si="322"/>
        <v>9330303</v>
      </c>
      <c r="AZ270" s="16">
        <f t="shared" si="323"/>
        <v>9330303</v>
      </c>
      <c r="BA270" s="16">
        <f t="shared" si="324"/>
        <v>9330303</v>
      </c>
      <c r="BB270" s="16">
        <f t="shared" si="325"/>
        <v>9330303</v>
      </c>
      <c r="BC270" s="16">
        <f t="shared" si="326"/>
        <v>9330303</v>
      </c>
      <c r="BD270" s="16">
        <f t="shared" si="327"/>
        <v>9330303</v>
      </c>
      <c r="BE270" s="16">
        <f t="shared" si="328"/>
        <v>9330303</v>
      </c>
      <c r="BF270" s="16">
        <f t="shared" si="329"/>
        <v>9330303</v>
      </c>
      <c r="BG270" s="16">
        <f t="shared" si="330"/>
        <v>9330303</v>
      </c>
      <c r="BH270" s="16">
        <f t="shared" si="331"/>
        <v>9330303</v>
      </c>
      <c r="BI270" s="16">
        <f t="shared" si="332"/>
        <v>9330303</v>
      </c>
      <c r="BJ270" s="16">
        <f t="shared" si="333"/>
        <v>9330303</v>
      </c>
      <c r="BK270" s="16">
        <f t="shared" si="334"/>
        <v>9330303</v>
      </c>
      <c r="BL270" s="16">
        <f t="shared" si="335"/>
        <v>9330303</v>
      </c>
      <c r="BM270" s="16">
        <f t="shared" si="336"/>
        <v>9330303</v>
      </c>
      <c r="BN270" s="16">
        <f t="shared" si="337"/>
        <v>9330303</v>
      </c>
      <c r="BO270" s="16">
        <f t="shared" si="338"/>
        <v>9330303</v>
      </c>
      <c r="BP270" s="16">
        <f t="shared" si="339"/>
        <v>9330303</v>
      </c>
      <c r="BQ270" s="16">
        <f t="shared" si="340"/>
        <v>9330303</v>
      </c>
      <c r="BR270" s="16">
        <f t="shared" si="341"/>
        <v>9330303</v>
      </c>
      <c r="BS270" s="16">
        <f t="shared" si="342"/>
        <v>9330303</v>
      </c>
    </row>
    <row r="271" spans="1:71" x14ac:dyDescent="0.35">
      <c r="A271" s="15" t="str">
        <f t="shared" ref="A271:B271" si="493">A172</f>
        <v>Standard Close</v>
      </c>
      <c r="B271" s="15" t="str">
        <f t="shared" si="493"/>
        <v>A2815285</v>
      </c>
      <c r="C271" s="15" t="str">
        <f t="shared" ref="C271:J271" si="494">C172</f>
        <v>Base Rates</v>
      </c>
      <c r="D271" s="15" t="str">
        <f t="shared" si="494"/>
        <v/>
      </c>
      <c r="E271" s="50">
        <f t="shared" si="494"/>
        <v>34331</v>
      </c>
      <c r="F271" s="15" t="str">
        <f t="shared" si="494"/>
        <v>CRR-15996</v>
      </c>
      <c r="G271" s="15" t="str">
        <f t="shared" si="494"/>
        <v>open</v>
      </c>
      <c r="H271" s="15" t="str">
        <f t="shared" si="494"/>
        <v>Electric Other Production Plant</v>
      </c>
      <c r="I271" s="15" t="str">
        <f t="shared" si="494"/>
        <v>Bayside Station</v>
      </c>
      <c r="J271" s="15" t="str">
        <f t="shared" si="494"/>
        <v>BAYSIDE POWER UNIT 1 CT (ABC)</v>
      </c>
      <c r="K271" s="16">
        <v>70637.852307692287</v>
      </c>
      <c r="L271" s="16">
        <f>SUM($K172:L172)/13</f>
        <v>11772.975384615384</v>
      </c>
      <c r="M271" s="16">
        <f>SUM($K172:M172)/13</f>
        <v>17659.463076923075</v>
      </c>
      <c r="N271" s="16">
        <f>SUM($K172:N172)/13</f>
        <v>23545.950769230767</v>
      </c>
      <c r="O271" s="16">
        <f>SUM($K172:O172)/13</f>
        <v>29432.438461538459</v>
      </c>
      <c r="P271" s="16">
        <f>SUM($K172:P172)/13</f>
        <v>35318.926153846151</v>
      </c>
      <c r="Q271" s="16">
        <f>SUM($K172:Q172)/13</f>
        <v>41205.413846153839</v>
      </c>
      <c r="R271" s="16">
        <f>SUM($K172:R172)/13</f>
        <v>47091.901538461527</v>
      </c>
      <c r="S271" s="16">
        <f>SUM($K172:S172)/13</f>
        <v>52978.389230769215</v>
      </c>
      <c r="T271" s="16">
        <f>SUM($K172:T172)/13</f>
        <v>58864.87692307691</v>
      </c>
      <c r="U271" s="16">
        <f>SUM($K172:U172)/13</f>
        <v>64751.364615384598</v>
      </c>
      <c r="V271" s="16">
        <f>SUM($K172:V172)/13</f>
        <v>70637.852307692287</v>
      </c>
      <c r="W271" s="16">
        <f t="shared" ref="W271:AI271" si="495">SUM(K172:W172)/13</f>
        <v>76524.339999999982</v>
      </c>
      <c r="X271" s="16">
        <f t="shared" si="495"/>
        <v>76524.339999999982</v>
      </c>
      <c r="Y271" s="16">
        <f t="shared" si="495"/>
        <v>76524.339999999982</v>
      </c>
      <c r="Z271" s="16">
        <f t="shared" si="495"/>
        <v>76524.339999999982</v>
      </c>
      <c r="AA271" s="16">
        <f t="shared" si="495"/>
        <v>76524.339999999982</v>
      </c>
      <c r="AB271" s="16">
        <f t="shared" si="495"/>
        <v>76524.339999999982</v>
      </c>
      <c r="AC271" s="16">
        <f t="shared" si="495"/>
        <v>76524.339999999982</v>
      </c>
      <c r="AD271" s="16">
        <f t="shared" si="495"/>
        <v>76524.339999999982</v>
      </c>
      <c r="AE271" s="16">
        <f t="shared" si="495"/>
        <v>76524.339999999982</v>
      </c>
      <c r="AF271" s="16">
        <f t="shared" si="495"/>
        <v>76524.339999999982</v>
      </c>
      <c r="AG271" s="16">
        <f t="shared" si="495"/>
        <v>76524.339999999982</v>
      </c>
      <c r="AH271" s="16">
        <f t="shared" si="495"/>
        <v>76524.339999999982</v>
      </c>
      <c r="AI271" s="16">
        <f t="shared" si="495"/>
        <v>76524.339999999982</v>
      </c>
      <c r="AJ271" s="16">
        <f t="shared" si="346"/>
        <v>76524.339999999982</v>
      </c>
      <c r="AK271" s="16">
        <f t="shared" si="347"/>
        <v>76524.339999999982</v>
      </c>
      <c r="AL271" s="16">
        <f t="shared" si="348"/>
        <v>76524.339999999982</v>
      </c>
      <c r="AM271" s="16">
        <f t="shared" si="310"/>
        <v>76524.339999999982</v>
      </c>
      <c r="AN271" s="16">
        <f t="shared" si="311"/>
        <v>76524.339999999982</v>
      </c>
      <c r="AO271" s="16">
        <f t="shared" si="312"/>
        <v>76524.339999999982</v>
      </c>
      <c r="AP271" s="16">
        <f t="shared" si="313"/>
        <v>76524.339999999982</v>
      </c>
      <c r="AQ271" s="16">
        <f t="shared" si="314"/>
        <v>76524.339999999982</v>
      </c>
      <c r="AR271" s="16">
        <f t="shared" si="315"/>
        <v>76524.339999999982</v>
      </c>
      <c r="AS271" s="16">
        <f t="shared" si="316"/>
        <v>76524.339999999982</v>
      </c>
      <c r="AT271" s="16">
        <f t="shared" si="317"/>
        <v>76524.339999999982</v>
      </c>
      <c r="AU271" s="16">
        <f t="shared" si="318"/>
        <v>76524.339999999982</v>
      </c>
      <c r="AV271" s="16">
        <f t="shared" si="319"/>
        <v>76524.339999999982</v>
      </c>
      <c r="AW271" s="16">
        <f t="shared" si="320"/>
        <v>76524.339999999982</v>
      </c>
      <c r="AX271" s="16">
        <f t="shared" si="321"/>
        <v>76524.339999999982</v>
      </c>
      <c r="AY271" s="16">
        <f t="shared" si="322"/>
        <v>76524.339999999982</v>
      </c>
      <c r="AZ271" s="16">
        <f t="shared" si="323"/>
        <v>76524.339999999982</v>
      </c>
      <c r="BA271" s="16">
        <f t="shared" si="324"/>
        <v>76524.339999999982</v>
      </c>
      <c r="BB271" s="16">
        <f t="shared" si="325"/>
        <v>76524.339999999982</v>
      </c>
      <c r="BC271" s="16">
        <f t="shared" si="326"/>
        <v>76524.339999999982</v>
      </c>
      <c r="BD271" s="16">
        <f t="shared" si="327"/>
        <v>76524.339999999982</v>
      </c>
      <c r="BE271" s="16">
        <f t="shared" si="328"/>
        <v>76524.339999999982</v>
      </c>
      <c r="BF271" s="16">
        <f t="shared" si="329"/>
        <v>76524.339999999982</v>
      </c>
      <c r="BG271" s="16">
        <f t="shared" si="330"/>
        <v>76524.339999999982</v>
      </c>
      <c r="BH271" s="16">
        <f t="shared" si="331"/>
        <v>76524.339999999982</v>
      </c>
      <c r="BI271" s="16">
        <f t="shared" si="332"/>
        <v>76524.339999999982</v>
      </c>
      <c r="BJ271" s="16">
        <f t="shared" si="333"/>
        <v>76524.339999999982</v>
      </c>
      <c r="BK271" s="16">
        <f t="shared" si="334"/>
        <v>76524.339999999982</v>
      </c>
      <c r="BL271" s="16">
        <f t="shared" si="335"/>
        <v>76524.339999999982</v>
      </c>
      <c r="BM271" s="16">
        <f t="shared" si="336"/>
        <v>76524.339999999982</v>
      </c>
      <c r="BN271" s="16">
        <f t="shared" si="337"/>
        <v>76524.339999999982</v>
      </c>
      <c r="BO271" s="16">
        <f t="shared" si="338"/>
        <v>76524.339999999982</v>
      </c>
      <c r="BP271" s="16">
        <f t="shared" si="339"/>
        <v>76524.339999999982</v>
      </c>
      <c r="BQ271" s="16">
        <f t="shared" si="340"/>
        <v>76524.339999999982</v>
      </c>
      <c r="BR271" s="16">
        <f t="shared" si="341"/>
        <v>76524.339999999982</v>
      </c>
      <c r="BS271" s="16">
        <f t="shared" si="342"/>
        <v>76524.339999999982</v>
      </c>
    </row>
    <row r="272" spans="1:71" x14ac:dyDescent="0.35">
      <c r="A272" s="15" t="str">
        <f t="shared" ref="A272:B272" si="496">A173</f>
        <v>Standard Close</v>
      </c>
      <c r="B272" s="15" t="str">
        <f t="shared" si="496"/>
        <v>A2826939</v>
      </c>
      <c r="C272" s="15" t="str">
        <f t="shared" ref="C272:J272" si="497">C173</f>
        <v>Base Rates</v>
      </c>
      <c r="D272" s="15" t="str">
        <f t="shared" si="497"/>
        <v/>
      </c>
      <c r="E272" s="50">
        <f t="shared" si="497"/>
        <v>34331</v>
      </c>
      <c r="F272" s="15" t="str">
        <f t="shared" si="497"/>
        <v>CRR-15996</v>
      </c>
      <c r="G272" s="15" t="str">
        <f t="shared" si="497"/>
        <v>open</v>
      </c>
      <c r="H272" s="15" t="str">
        <f t="shared" si="497"/>
        <v>Electric Other Production Plant</v>
      </c>
      <c r="I272" s="15" t="str">
        <f t="shared" si="497"/>
        <v>Bayside Station</v>
      </c>
      <c r="J272" s="15" t="str">
        <f t="shared" si="497"/>
        <v>BAYSIDE POWER UNIT 1 CT (ABC)</v>
      </c>
      <c r="K272" s="16">
        <v>109516.79999999999</v>
      </c>
      <c r="L272" s="16">
        <f>SUM($K173:L173)/13</f>
        <v>5089.42</v>
      </c>
      <c r="M272" s="16">
        <f>SUM($K173:M173)/13</f>
        <v>7634.13</v>
      </c>
      <c r="N272" s="16">
        <f>SUM($K173:N173)/13</f>
        <v>10178.84</v>
      </c>
      <c r="O272" s="16">
        <f>SUM($K173:O173)/13</f>
        <v>12723.550000000001</v>
      </c>
      <c r="P272" s="16">
        <f>SUM($K173:P173)/13</f>
        <v>15268.260000000002</v>
      </c>
      <c r="Q272" s="16">
        <f>SUM($K173:Q173)/13</f>
        <v>17812.970000000005</v>
      </c>
      <c r="R272" s="16">
        <f>SUM($K173:R173)/13</f>
        <v>20357.68</v>
      </c>
      <c r="S272" s="16">
        <f>SUM($K173:S173)/13</f>
        <v>22902.39</v>
      </c>
      <c r="T272" s="16">
        <f>SUM($K173:T173)/13</f>
        <v>25447.1</v>
      </c>
      <c r="U272" s="16">
        <f>SUM($K173:U173)/13</f>
        <v>27991.809999999998</v>
      </c>
      <c r="V272" s="16">
        <f>SUM($K173:V173)/13</f>
        <v>30536.519999999997</v>
      </c>
      <c r="W272" s="16">
        <f t="shared" ref="W272:AI272" si="498">SUM(K173:W173)/13</f>
        <v>33081.229999999996</v>
      </c>
      <c r="X272" s="16">
        <f t="shared" si="498"/>
        <v>33081.229999999996</v>
      </c>
      <c r="Y272" s="16">
        <f t="shared" si="498"/>
        <v>33081.229999999996</v>
      </c>
      <c r="Z272" s="16">
        <f t="shared" si="498"/>
        <v>33081.229999999996</v>
      </c>
      <c r="AA272" s="16">
        <f t="shared" si="498"/>
        <v>33081.229999999996</v>
      </c>
      <c r="AB272" s="16">
        <f t="shared" si="498"/>
        <v>33081.229999999996</v>
      </c>
      <c r="AC272" s="16">
        <f t="shared" si="498"/>
        <v>33081.229999999996</v>
      </c>
      <c r="AD272" s="16">
        <f t="shared" si="498"/>
        <v>33081.229999999996</v>
      </c>
      <c r="AE272" s="16">
        <f t="shared" si="498"/>
        <v>33081.229999999996</v>
      </c>
      <c r="AF272" s="16">
        <f t="shared" si="498"/>
        <v>33081.229999999996</v>
      </c>
      <c r="AG272" s="16">
        <f t="shared" si="498"/>
        <v>33081.229999999996</v>
      </c>
      <c r="AH272" s="16">
        <f t="shared" si="498"/>
        <v>33081.229999999996</v>
      </c>
      <c r="AI272" s="16">
        <f t="shared" si="498"/>
        <v>33081.229999999996</v>
      </c>
      <c r="AJ272" s="16">
        <f t="shared" si="346"/>
        <v>33081.229999999996</v>
      </c>
      <c r="AK272" s="16">
        <f t="shared" si="347"/>
        <v>33081.229999999996</v>
      </c>
      <c r="AL272" s="16">
        <f t="shared" si="348"/>
        <v>33081.229999999996</v>
      </c>
      <c r="AM272" s="16">
        <f t="shared" si="310"/>
        <v>33081.229999999996</v>
      </c>
      <c r="AN272" s="16">
        <f t="shared" si="311"/>
        <v>33081.229999999996</v>
      </c>
      <c r="AO272" s="16">
        <f t="shared" si="312"/>
        <v>33081.229999999996</v>
      </c>
      <c r="AP272" s="16">
        <f t="shared" si="313"/>
        <v>33081.229999999996</v>
      </c>
      <c r="AQ272" s="16">
        <f t="shared" si="314"/>
        <v>33081.229999999996</v>
      </c>
      <c r="AR272" s="16">
        <f t="shared" si="315"/>
        <v>33081.229999999996</v>
      </c>
      <c r="AS272" s="16">
        <f t="shared" si="316"/>
        <v>33081.229999999996</v>
      </c>
      <c r="AT272" s="16">
        <f t="shared" si="317"/>
        <v>33081.229999999996</v>
      </c>
      <c r="AU272" s="16">
        <f t="shared" si="318"/>
        <v>33081.229999999996</v>
      </c>
      <c r="AV272" s="16">
        <f t="shared" si="319"/>
        <v>33081.229999999996</v>
      </c>
      <c r="AW272" s="16">
        <f t="shared" si="320"/>
        <v>33081.229999999996</v>
      </c>
      <c r="AX272" s="16">
        <f t="shared" si="321"/>
        <v>33081.229999999996</v>
      </c>
      <c r="AY272" s="16">
        <f t="shared" si="322"/>
        <v>33081.229999999996</v>
      </c>
      <c r="AZ272" s="16">
        <f t="shared" si="323"/>
        <v>33081.229999999996</v>
      </c>
      <c r="BA272" s="16">
        <f t="shared" si="324"/>
        <v>33081.229999999996</v>
      </c>
      <c r="BB272" s="16">
        <f t="shared" si="325"/>
        <v>33081.229999999996</v>
      </c>
      <c r="BC272" s="16">
        <f t="shared" si="326"/>
        <v>33081.229999999996</v>
      </c>
      <c r="BD272" s="16">
        <f t="shared" si="327"/>
        <v>33081.229999999996</v>
      </c>
      <c r="BE272" s="16">
        <f t="shared" si="328"/>
        <v>33081.229999999996</v>
      </c>
      <c r="BF272" s="16">
        <f t="shared" si="329"/>
        <v>33081.229999999996</v>
      </c>
      <c r="BG272" s="16">
        <f t="shared" si="330"/>
        <v>33081.229999999996</v>
      </c>
      <c r="BH272" s="16">
        <f t="shared" si="331"/>
        <v>33081.229999999996</v>
      </c>
      <c r="BI272" s="16">
        <f t="shared" si="332"/>
        <v>33081.229999999996</v>
      </c>
      <c r="BJ272" s="16">
        <f t="shared" si="333"/>
        <v>33081.229999999996</v>
      </c>
      <c r="BK272" s="16">
        <f t="shared" si="334"/>
        <v>33081.229999999996</v>
      </c>
      <c r="BL272" s="16">
        <f t="shared" si="335"/>
        <v>33081.229999999996</v>
      </c>
      <c r="BM272" s="16">
        <f t="shared" si="336"/>
        <v>33081.229999999996</v>
      </c>
      <c r="BN272" s="16">
        <f t="shared" si="337"/>
        <v>33081.229999999996</v>
      </c>
      <c r="BO272" s="16">
        <f t="shared" si="338"/>
        <v>33081.229999999996</v>
      </c>
      <c r="BP272" s="16">
        <f t="shared" si="339"/>
        <v>33081.229999999996</v>
      </c>
      <c r="BQ272" s="16">
        <f t="shared" si="340"/>
        <v>33081.229999999996</v>
      </c>
      <c r="BR272" s="16">
        <f t="shared" si="341"/>
        <v>33081.229999999996</v>
      </c>
      <c r="BS272" s="16">
        <f t="shared" si="342"/>
        <v>33081.229999999996</v>
      </c>
    </row>
    <row r="273" spans="1:71" x14ac:dyDescent="0.35">
      <c r="A273" s="15" t="str">
        <f t="shared" ref="A273:B273" si="499">A174</f>
        <v>Standard Close</v>
      </c>
      <c r="B273" s="15" t="str">
        <f t="shared" si="499"/>
        <v>A2826939</v>
      </c>
      <c r="C273" s="15" t="str">
        <f t="shared" ref="C273:J273" si="500">C174</f>
        <v>Base Rates</v>
      </c>
      <c r="D273" s="15" t="str">
        <f t="shared" si="500"/>
        <v/>
      </c>
      <c r="E273" s="50">
        <f t="shared" si="500"/>
        <v>34331</v>
      </c>
      <c r="F273" s="15" t="str">
        <f t="shared" si="500"/>
        <v>CRR-15996</v>
      </c>
      <c r="G273" s="15" t="str">
        <f t="shared" si="500"/>
        <v>open</v>
      </c>
      <c r="H273" s="15" t="str">
        <f t="shared" si="500"/>
        <v>Electric Other Production Plant</v>
      </c>
      <c r="I273" s="15" t="str">
        <f t="shared" si="500"/>
        <v>Bayside Station</v>
      </c>
      <c r="J273" s="15" t="str">
        <f t="shared" si="500"/>
        <v>BAYSIDE POWER UNIT 1 CT (ABC)</v>
      </c>
      <c r="K273" s="16">
        <v>109516.79999999999</v>
      </c>
      <c r="L273" s="16">
        <f>SUM($K174:L174)/13</f>
        <v>13163.380000000001</v>
      </c>
      <c r="M273" s="16">
        <f>SUM($K174:M174)/13</f>
        <v>19745.07</v>
      </c>
      <c r="N273" s="16">
        <f>SUM($K174:N174)/13</f>
        <v>26326.760000000002</v>
      </c>
      <c r="O273" s="16">
        <f>SUM($K174:O174)/13</f>
        <v>32908.449999999997</v>
      </c>
      <c r="P273" s="16">
        <f>SUM($K174:P174)/13</f>
        <v>39490.14</v>
      </c>
      <c r="Q273" s="16">
        <f>SUM($K174:Q174)/13</f>
        <v>46071.829999999994</v>
      </c>
      <c r="R273" s="16">
        <f>SUM($K174:R174)/13</f>
        <v>52653.51999999999</v>
      </c>
      <c r="S273" s="16">
        <f>SUM($K174:S174)/13</f>
        <v>59235.209999999992</v>
      </c>
      <c r="T273" s="16">
        <f>SUM($K174:T174)/13</f>
        <v>65816.899999999994</v>
      </c>
      <c r="U273" s="16">
        <f>SUM($K174:U174)/13</f>
        <v>72398.589999999982</v>
      </c>
      <c r="V273" s="16">
        <f>SUM($K174:V174)/13</f>
        <v>78980.279999999984</v>
      </c>
      <c r="W273" s="16">
        <f t="shared" ref="W273:AI273" si="501">SUM(K174:W174)/13</f>
        <v>85561.969999999987</v>
      </c>
      <c r="X273" s="16">
        <f t="shared" si="501"/>
        <v>85561.969999999987</v>
      </c>
      <c r="Y273" s="16">
        <f t="shared" si="501"/>
        <v>85561.969999999987</v>
      </c>
      <c r="Z273" s="16">
        <f t="shared" si="501"/>
        <v>85561.969999999987</v>
      </c>
      <c r="AA273" s="16">
        <f t="shared" si="501"/>
        <v>85561.969999999987</v>
      </c>
      <c r="AB273" s="16">
        <f t="shared" si="501"/>
        <v>85561.969999999987</v>
      </c>
      <c r="AC273" s="16">
        <f t="shared" si="501"/>
        <v>85561.969999999987</v>
      </c>
      <c r="AD273" s="16">
        <f t="shared" si="501"/>
        <v>85561.969999999987</v>
      </c>
      <c r="AE273" s="16">
        <f t="shared" si="501"/>
        <v>85561.969999999987</v>
      </c>
      <c r="AF273" s="16">
        <f t="shared" si="501"/>
        <v>85561.969999999987</v>
      </c>
      <c r="AG273" s="16">
        <f t="shared" si="501"/>
        <v>85561.969999999987</v>
      </c>
      <c r="AH273" s="16">
        <f t="shared" si="501"/>
        <v>85561.969999999987</v>
      </c>
      <c r="AI273" s="16">
        <f t="shared" si="501"/>
        <v>85561.969999999987</v>
      </c>
      <c r="AJ273" s="16">
        <f t="shared" si="346"/>
        <v>85561.969999999987</v>
      </c>
      <c r="AK273" s="16">
        <f t="shared" si="347"/>
        <v>85561.969999999987</v>
      </c>
      <c r="AL273" s="16">
        <f t="shared" si="348"/>
        <v>85561.969999999987</v>
      </c>
      <c r="AM273" s="16">
        <f t="shared" si="310"/>
        <v>85561.969999999987</v>
      </c>
      <c r="AN273" s="16">
        <f t="shared" si="311"/>
        <v>85561.969999999987</v>
      </c>
      <c r="AO273" s="16">
        <f t="shared" si="312"/>
        <v>85561.969999999987</v>
      </c>
      <c r="AP273" s="16">
        <f t="shared" si="313"/>
        <v>85561.969999999987</v>
      </c>
      <c r="AQ273" s="16">
        <f t="shared" si="314"/>
        <v>85561.969999999987</v>
      </c>
      <c r="AR273" s="16">
        <f t="shared" si="315"/>
        <v>85561.969999999987</v>
      </c>
      <c r="AS273" s="16">
        <f t="shared" si="316"/>
        <v>85561.969999999987</v>
      </c>
      <c r="AT273" s="16">
        <f t="shared" si="317"/>
        <v>85561.969999999987</v>
      </c>
      <c r="AU273" s="16">
        <f t="shared" si="318"/>
        <v>85561.969999999987</v>
      </c>
      <c r="AV273" s="16">
        <f t="shared" si="319"/>
        <v>85561.969999999987</v>
      </c>
      <c r="AW273" s="16">
        <f t="shared" si="320"/>
        <v>85561.969999999987</v>
      </c>
      <c r="AX273" s="16">
        <f t="shared" si="321"/>
        <v>85561.969999999987</v>
      </c>
      <c r="AY273" s="16">
        <f t="shared" si="322"/>
        <v>85561.969999999987</v>
      </c>
      <c r="AZ273" s="16">
        <f t="shared" si="323"/>
        <v>85561.969999999987</v>
      </c>
      <c r="BA273" s="16">
        <f t="shared" si="324"/>
        <v>85561.969999999987</v>
      </c>
      <c r="BB273" s="16">
        <f t="shared" si="325"/>
        <v>85561.969999999987</v>
      </c>
      <c r="BC273" s="16">
        <f t="shared" si="326"/>
        <v>85561.969999999987</v>
      </c>
      <c r="BD273" s="16">
        <f t="shared" si="327"/>
        <v>85561.969999999987</v>
      </c>
      <c r="BE273" s="16">
        <f t="shared" si="328"/>
        <v>85561.969999999987</v>
      </c>
      <c r="BF273" s="16">
        <f t="shared" si="329"/>
        <v>85561.969999999987</v>
      </c>
      <c r="BG273" s="16">
        <f t="shared" si="330"/>
        <v>85561.969999999987</v>
      </c>
      <c r="BH273" s="16">
        <f t="shared" si="331"/>
        <v>85561.969999999987</v>
      </c>
      <c r="BI273" s="16">
        <f t="shared" si="332"/>
        <v>85561.969999999987</v>
      </c>
      <c r="BJ273" s="16">
        <f t="shared" si="333"/>
        <v>85561.969999999987</v>
      </c>
      <c r="BK273" s="16">
        <f t="shared" si="334"/>
        <v>85561.969999999987</v>
      </c>
      <c r="BL273" s="16">
        <f t="shared" si="335"/>
        <v>85561.969999999987</v>
      </c>
      <c r="BM273" s="16">
        <f t="shared" si="336"/>
        <v>85561.969999999987</v>
      </c>
      <c r="BN273" s="16">
        <f t="shared" si="337"/>
        <v>85561.969999999987</v>
      </c>
      <c r="BO273" s="16">
        <f t="shared" si="338"/>
        <v>85561.969999999987</v>
      </c>
      <c r="BP273" s="16">
        <f t="shared" si="339"/>
        <v>85561.969999999987</v>
      </c>
      <c r="BQ273" s="16">
        <f t="shared" si="340"/>
        <v>85561.969999999987</v>
      </c>
      <c r="BR273" s="16">
        <f t="shared" si="341"/>
        <v>85561.969999999987</v>
      </c>
      <c r="BS273" s="16">
        <f t="shared" si="342"/>
        <v>85561.969999999987</v>
      </c>
    </row>
    <row r="274" spans="1:71" x14ac:dyDescent="0.35">
      <c r="A274" s="15" t="str">
        <f t="shared" ref="A274:B274" si="502">A175</f>
        <v>Standard Close</v>
      </c>
      <c r="B274" s="15" t="str">
        <f t="shared" si="502"/>
        <v>A2826955</v>
      </c>
      <c r="C274" s="15" t="str">
        <f t="shared" ref="C274:J274" si="503">C175</f>
        <v>Base Rates</v>
      </c>
      <c r="D274" s="15" t="str">
        <f t="shared" si="503"/>
        <v/>
      </c>
      <c r="E274" s="50">
        <f t="shared" si="503"/>
        <v>34331</v>
      </c>
      <c r="F274" s="15" t="str">
        <f t="shared" si="503"/>
        <v>CRR-15996</v>
      </c>
      <c r="G274" s="15" t="str">
        <f t="shared" si="503"/>
        <v>open</v>
      </c>
      <c r="H274" s="15" t="str">
        <f t="shared" si="503"/>
        <v>Electric Other Production Plant</v>
      </c>
      <c r="I274" s="15" t="str">
        <f t="shared" si="503"/>
        <v>Bayside Station</v>
      </c>
      <c r="J274" s="15" t="str">
        <f t="shared" si="503"/>
        <v>BAYSIDE POWER UNIT 1 CT (ABC)</v>
      </c>
      <c r="K274" s="16">
        <v>215529.28615384619</v>
      </c>
      <c r="L274" s="16">
        <f>SUM($K175:L175)/13</f>
        <v>5089.42</v>
      </c>
      <c r="M274" s="16">
        <f>SUM($K175:M175)/13</f>
        <v>7634.13</v>
      </c>
      <c r="N274" s="16">
        <f>SUM($K175:N175)/13</f>
        <v>10178.84</v>
      </c>
      <c r="O274" s="16">
        <f>SUM($K175:O175)/13</f>
        <v>12723.550000000001</v>
      </c>
      <c r="P274" s="16">
        <f>SUM($K175:P175)/13</f>
        <v>15268.260000000002</v>
      </c>
      <c r="Q274" s="16">
        <f>SUM($K175:Q175)/13</f>
        <v>17812.970000000005</v>
      </c>
      <c r="R274" s="16">
        <f>SUM($K175:R175)/13</f>
        <v>20357.68</v>
      </c>
      <c r="S274" s="16">
        <f>SUM($K175:S175)/13</f>
        <v>22902.39</v>
      </c>
      <c r="T274" s="16">
        <f>SUM($K175:T175)/13</f>
        <v>25447.1</v>
      </c>
      <c r="U274" s="16">
        <f>SUM($K175:U175)/13</f>
        <v>27991.809999999998</v>
      </c>
      <c r="V274" s="16">
        <f>SUM($K175:V175)/13</f>
        <v>30536.519999999997</v>
      </c>
      <c r="W274" s="16">
        <f t="shared" ref="W274:AI274" si="504">SUM(K175:W175)/13</f>
        <v>33081.229999999996</v>
      </c>
      <c r="X274" s="16">
        <f t="shared" si="504"/>
        <v>33081.229999999996</v>
      </c>
      <c r="Y274" s="16">
        <f t="shared" si="504"/>
        <v>33081.229999999996</v>
      </c>
      <c r="Z274" s="16">
        <f t="shared" si="504"/>
        <v>33081.229999999996</v>
      </c>
      <c r="AA274" s="16">
        <f t="shared" si="504"/>
        <v>33081.229999999996</v>
      </c>
      <c r="AB274" s="16">
        <f t="shared" si="504"/>
        <v>33081.229999999996</v>
      </c>
      <c r="AC274" s="16">
        <f t="shared" si="504"/>
        <v>33081.229999999996</v>
      </c>
      <c r="AD274" s="16">
        <f t="shared" si="504"/>
        <v>33081.229999999996</v>
      </c>
      <c r="AE274" s="16">
        <f t="shared" si="504"/>
        <v>33081.229999999996</v>
      </c>
      <c r="AF274" s="16">
        <f t="shared" si="504"/>
        <v>33081.229999999996</v>
      </c>
      <c r="AG274" s="16">
        <f t="shared" si="504"/>
        <v>33081.229999999996</v>
      </c>
      <c r="AH274" s="16">
        <f t="shared" si="504"/>
        <v>33081.229999999996</v>
      </c>
      <c r="AI274" s="16">
        <f t="shared" si="504"/>
        <v>33081.229999999996</v>
      </c>
      <c r="AJ274" s="16">
        <f t="shared" si="346"/>
        <v>33081.229999999996</v>
      </c>
      <c r="AK274" s="16">
        <f t="shared" si="347"/>
        <v>33081.229999999996</v>
      </c>
      <c r="AL274" s="16">
        <f t="shared" si="348"/>
        <v>33081.229999999996</v>
      </c>
      <c r="AM274" s="16">
        <f t="shared" si="310"/>
        <v>33081.229999999996</v>
      </c>
      <c r="AN274" s="16">
        <f t="shared" si="311"/>
        <v>33081.229999999996</v>
      </c>
      <c r="AO274" s="16">
        <f t="shared" si="312"/>
        <v>33081.229999999996</v>
      </c>
      <c r="AP274" s="16">
        <f t="shared" si="313"/>
        <v>33081.229999999996</v>
      </c>
      <c r="AQ274" s="16">
        <f t="shared" si="314"/>
        <v>33081.229999999996</v>
      </c>
      <c r="AR274" s="16">
        <f t="shared" si="315"/>
        <v>33081.229999999996</v>
      </c>
      <c r="AS274" s="16">
        <f t="shared" si="316"/>
        <v>33081.229999999996</v>
      </c>
      <c r="AT274" s="16">
        <f t="shared" si="317"/>
        <v>33081.229999999996</v>
      </c>
      <c r="AU274" s="16">
        <f t="shared" si="318"/>
        <v>33081.229999999996</v>
      </c>
      <c r="AV274" s="16">
        <f t="shared" si="319"/>
        <v>33081.229999999996</v>
      </c>
      <c r="AW274" s="16">
        <f t="shared" si="320"/>
        <v>33081.229999999996</v>
      </c>
      <c r="AX274" s="16">
        <f t="shared" si="321"/>
        <v>33081.229999999996</v>
      </c>
      <c r="AY274" s="16">
        <f t="shared" si="322"/>
        <v>33081.229999999996</v>
      </c>
      <c r="AZ274" s="16">
        <f t="shared" si="323"/>
        <v>33081.229999999996</v>
      </c>
      <c r="BA274" s="16">
        <f t="shared" si="324"/>
        <v>33081.229999999996</v>
      </c>
      <c r="BB274" s="16">
        <f t="shared" si="325"/>
        <v>33081.229999999996</v>
      </c>
      <c r="BC274" s="16">
        <f t="shared" si="326"/>
        <v>33081.229999999996</v>
      </c>
      <c r="BD274" s="16">
        <f t="shared" si="327"/>
        <v>33081.229999999996</v>
      </c>
      <c r="BE274" s="16">
        <f t="shared" si="328"/>
        <v>33081.229999999996</v>
      </c>
      <c r="BF274" s="16">
        <f t="shared" si="329"/>
        <v>33081.229999999996</v>
      </c>
      <c r="BG274" s="16">
        <f t="shared" si="330"/>
        <v>33081.229999999996</v>
      </c>
      <c r="BH274" s="16">
        <f t="shared" si="331"/>
        <v>33081.229999999996</v>
      </c>
      <c r="BI274" s="16">
        <f t="shared" si="332"/>
        <v>33081.229999999996</v>
      </c>
      <c r="BJ274" s="16">
        <f t="shared" si="333"/>
        <v>33081.229999999996</v>
      </c>
      <c r="BK274" s="16">
        <f t="shared" si="334"/>
        <v>33081.229999999996</v>
      </c>
      <c r="BL274" s="16">
        <f t="shared" si="335"/>
        <v>33081.229999999996</v>
      </c>
      <c r="BM274" s="16">
        <f t="shared" si="336"/>
        <v>33081.229999999996</v>
      </c>
      <c r="BN274" s="16">
        <f t="shared" si="337"/>
        <v>33081.229999999996</v>
      </c>
      <c r="BO274" s="16">
        <f t="shared" si="338"/>
        <v>33081.229999999996</v>
      </c>
      <c r="BP274" s="16">
        <f t="shared" si="339"/>
        <v>33081.229999999996</v>
      </c>
      <c r="BQ274" s="16">
        <f t="shared" si="340"/>
        <v>33081.229999999996</v>
      </c>
      <c r="BR274" s="16">
        <f t="shared" si="341"/>
        <v>33081.229999999996</v>
      </c>
      <c r="BS274" s="16">
        <f t="shared" si="342"/>
        <v>33081.229999999996</v>
      </c>
    </row>
    <row r="275" spans="1:71" x14ac:dyDescent="0.35">
      <c r="A275" s="15" t="str">
        <f t="shared" ref="A275:B275" si="505">A176</f>
        <v>Standard Close</v>
      </c>
      <c r="B275" s="15" t="str">
        <f t="shared" si="505"/>
        <v>A2826955</v>
      </c>
      <c r="C275" s="15" t="str">
        <f t="shared" ref="C275:J275" si="506">C176</f>
        <v>Base Rates</v>
      </c>
      <c r="D275" s="15" t="str">
        <f t="shared" si="506"/>
        <v/>
      </c>
      <c r="E275" s="50">
        <f t="shared" si="506"/>
        <v>34331</v>
      </c>
      <c r="F275" s="15" t="str">
        <f t="shared" si="506"/>
        <v>CRR-15996</v>
      </c>
      <c r="G275" s="15" t="str">
        <f t="shared" si="506"/>
        <v>open</v>
      </c>
      <c r="H275" s="15" t="str">
        <f t="shared" si="506"/>
        <v>Electric Other Production Plant</v>
      </c>
      <c r="I275" s="15" t="str">
        <f t="shared" si="506"/>
        <v>Bayside Station</v>
      </c>
      <c r="J275" s="15" t="str">
        <f t="shared" si="506"/>
        <v>BAYSIDE POWER UNIT 1 CT (ABC)</v>
      </c>
      <c r="K275" s="16">
        <v>215529.28615384619</v>
      </c>
      <c r="L275" s="16">
        <f>SUM($K176:L176)/13</f>
        <v>30832.127692307695</v>
      </c>
      <c r="M275" s="16">
        <f>SUM($K176:M176)/13</f>
        <v>46248.191538461535</v>
      </c>
      <c r="N275" s="16">
        <f>SUM($K176:N176)/13</f>
        <v>61664.25538461539</v>
      </c>
      <c r="O275" s="16">
        <f>SUM($K176:O176)/13</f>
        <v>77080.319230769237</v>
      </c>
      <c r="P275" s="16">
        <f>SUM($K176:P176)/13</f>
        <v>92496.383076923099</v>
      </c>
      <c r="Q275" s="16">
        <f>SUM($K176:Q176)/13</f>
        <v>107912.44692307695</v>
      </c>
      <c r="R275" s="16">
        <f>SUM($K176:R176)/13</f>
        <v>123328.51076923079</v>
      </c>
      <c r="S275" s="16">
        <f>SUM($K176:S176)/13</f>
        <v>138744.57461538466</v>
      </c>
      <c r="T275" s="16">
        <f>SUM($K176:T176)/13</f>
        <v>154160.6384615385</v>
      </c>
      <c r="U275" s="16">
        <f>SUM($K176:U176)/13</f>
        <v>169576.70230769232</v>
      </c>
      <c r="V275" s="16">
        <f>SUM($K176:V176)/13</f>
        <v>184992.7661538462</v>
      </c>
      <c r="W275" s="16">
        <f t="shared" ref="W275:AI275" si="507">SUM(K176:W176)/13</f>
        <v>200408.83000000005</v>
      </c>
      <c r="X275" s="16">
        <f t="shared" si="507"/>
        <v>200408.83000000005</v>
      </c>
      <c r="Y275" s="16">
        <f t="shared" si="507"/>
        <v>200408.83000000005</v>
      </c>
      <c r="Z275" s="16">
        <f t="shared" si="507"/>
        <v>200408.83000000005</v>
      </c>
      <c r="AA275" s="16">
        <f t="shared" si="507"/>
        <v>200408.83000000005</v>
      </c>
      <c r="AB275" s="16">
        <f t="shared" si="507"/>
        <v>200408.83000000005</v>
      </c>
      <c r="AC275" s="16">
        <f t="shared" si="507"/>
        <v>200408.83000000005</v>
      </c>
      <c r="AD275" s="16">
        <f t="shared" si="507"/>
        <v>200408.83000000005</v>
      </c>
      <c r="AE275" s="16">
        <f t="shared" si="507"/>
        <v>200408.83000000005</v>
      </c>
      <c r="AF275" s="16">
        <f t="shared" si="507"/>
        <v>200408.83000000005</v>
      </c>
      <c r="AG275" s="16">
        <f t="shared" si="507"/>
        <v>200408.83000000005</v>
      </c>
      <c r="AH275" s="16">
        <f t="shared" si="507"/>
        <v>200408.83000000005</v>
      </c>
      <c r="AI275" s="16">
        <f t="shared" si="507"/>
        <v>200408.83000000005</v>
      </c>
      <c r="AJ275" s="16">
        <f t="shared" si="346"/>
        <v>200408.83000000005</v>
      </c>
      <c r="AK275" s="16">
        <f t="shared" si="347"/>
        <v>200408.83000000005</v>
      </c>
      <c r="AL275" s="16">
        <f t="shared" si="348"/>
        <v>200408.83000000005</v>
      </c>
      <c r="AM275" s="16">
        <f t="shared" si="310"/>
        <v>200408.83000000005</v>
      </c>
      <c r="AN275" s="16">
        <f t="shared" si="311"/>
        <v>200408.83000000005</v>
      </c>
      <c r="AO275" s="16">
        <f t="shared" si="312"/>
        <v>200408.83000000005</v>
      </c>
      <c r="AP275" s="16">
        <f t="shared" si="313"/>
        <v>200408.83000000005</v>
      </c>
      <c r="AQ275" s="16">
        <f t="shared" si="314"/>
        <v>200408.83000000005</v>
      </c>
      <c r="AR275" s="16">
        <f t="shared" si="315"/>
        <v>200408.83000000005</v>
      </c>
      <c r="AS275" s="16">
        <f t="shared" si="316"/>
        <v>200408.83000000005</v>
      </c>
      <c r="AT275" s="16">
        <f t="shared" si="317"/>
        <v>200408.83000000005</v>
      </c>
      <c r="AU275" s="16">
        <f t="shared" si="318"/>
        <v>200408.83000000005</v>
      </c>
      <c r="AV275" s="16">
        <f t="shared" si="319"/>
        <v>200408.83000000005</v>
      </c>
      <c r="AW275" s="16">
        <f t="shared" si="320"/>
        <v>200408.83000000005</v>
      </c>
      <c r="AX275" s="16">
        <f t="shared" si="321"/>
        <v>200408.83000000005</v>
      </c>
      <c r="AY275" s="16">
        <f t="shared" si="322"/>
        <v>200408.83000000005</v>
      </c>
      <c r="AZ275" s="16">
        <f t="shared" si="323"/>
        <v>200408.83000000005</v>
      </c>
      <c r="BA275" s="16">
        <f t="shared" si="324"/>
        <v>200408.83000000005</v>
      </c>
      <c r="BB275" s="16">
        <f t="shared" si="325"/>
        <v>200408.83000000005</v>
      </c>
      <c r="BC275" s="16">
        <f t="shared" si="326"/>
        <v>200408.83000000005</v>
      </c>
      <c r="BD275" s="16">
        <f t="shared" si="327"/>
        <v>200408.83000000005</v>
      </c>
      <c r="BE275" s="16">
        <f t="shared" si="328"/>
        <v>200408.83000000005</v>
      </c>
      <c r="BF275" s="16">
        <f t="shared" si="329"/>
        <v>200408.83000000005</v>
      </c>
      <c r="BG275" s="16">
        <f t="shared" si="330"/>
        <v>200408.83000000005</v>
      </c>
      <c r="BH275" s="16">
        <f t="shared" si="331"/>
        <v>200408.83000000005</v>
      </c>
      <c r="BI275" s="16">
        <f t="shared" si="332"/>
        <v>200408.83000000005</v>
      </c>
      <c r="BJ275" s="16">
        <f t="shared" si="333"/>
        <v>200408.83000000005</v>
      </c>
      <c r="BK275" s="16">
        <f t="shared" si="334"/>
        <v>200408.83000000005</v>
      </c>
      <c r="BL275" s="16">
        <f t="shared" si="335"/>
        <v>200408.83000000005</v>
      </c>
      <c r="BM275" s="16">
        <f t="shared" si="336"/>
        <v>200408.83000000005</v>
      </c>
      <c r="BN275" s="16">
        <f t="shared" si="337"/>
        <v>200408.83000000005</v>
      </c>
      <c r="BO275" s="16">
        <f t="shared" si="338"/>
        <v>200408.83000000005</v>
      </c>
      <c r="BP275" s="16">
        <f t="shared" si="339"/>
        <v>200408.83000000005</v>
      </c>
      <c r="BQ275" s="16">
        <f t="shared" si="340"/>
        <v>200408.83000000005</v>
      </c>
      <c r="BR275" s="16">
        <f t="shared" si="341"/>
        <v>200408.83000000005</v>
      </c>
      <c r="BS275" s="16">
        <f t="shared" si="342"/>
        <v>200408.83000000005</v>
      </c>
    </row>
    <row r="276" spans="1:71" x14ac:dyDescent="0.35">
      <c r="A276" s="15" t="str">
        <f t="shared" ref="A276:B276" si="508">A177</f>
        <v>Standard Close</v>
      </c>
      <c r="B276" s="15" t="str">
        <f t="shared" si="508"/>
        <v>A2826957</v>
      </c>
      <c r="C276" s="15" t="str">
        <f t="shared" ref="C276:J276" si="509">C177</f>
        <v>Base Rates</v>
      </c>
      <c r="D276" s="15" t="str">
        <f t="shared" si="509"/>
        <v/>
      </c>
      <c r="E276" s="50">
        <f t="shared" si="509"/>
        <v>34331</v>
      </c>
      <c r="F276" s="15" t="str">
        <f t="shared" si="509"/>
        <v>CRR-15996</v>
      </c>
      <c r="G276" s="15" t="str">
        <f t="shared" si="509"/>
        <v>open</v>
      </c>
      <c r="H276" s="15" t="str">
        <f t="shared" si="509"/>
        <v>Electric Other Production Plant</v>
      </c>
      <c r="I276" s="15" t="str">
        <f t="shared" si="509"/>
        <v>Bayside Station</v>
      </c>
      <c r="J276" s="15" t="str">
        <f t="shared" si="509"/>
        <v>BAYSIDE POWER UNIT 1 CT (ABC)</v>
      </c>
      <c r="K276" s="16">
        <v>2.5465851649641991E-11</v>
      </c>
      <c r="L276" s="16">
        <f>SUM($K177:L177)/13</f>
        <v>4440.3092307692314</v>
      </c>
      <c r="M276" s="16">
        <f>SUM($K177:M177)/13</f>
        <v>6660.4638461538461</v>
      </c>
      <c r="N276" s="16">
        <f>SUM($K177:N177)/13</f>
        <v>8880.6184615384627</v>
      </c>
      <c r="O276" s="16">
        <f>SUM($K177:O177)/13</f>
        <v>11100.773076923078</v>
      </c>
      <c r="P276" s="16">
        <f>SUM($K177:P177)/13</f>
        <v>13320.927692307694</v>
      </c>
      <c r="Q276" s="16">
        <f>SUM($K177:Q177)/13</f>
        <v>15541.08230769231</v>
      </c>
      <c r="R276" s="16">
        <f>SUM($K177:R177)/13</f>
        <v>17761.236923076925</v>
      </c>
      <c r="S276" s="16">
        <f>SUM($K177:S177)/13</f>
        <v>19981.391538461543</v>
      </c>
      <c r="T276" s="16">
        <f>SUM($K177:T177)/13</f>
        <v>22201.546153846157</v>
      </c>
      <c r="U276" s="16">
        <f>SUM($K177:U177)/13</f>
        <v>24421.700769230774</v>
      </c>
      <c r="V276" s="16">
        <f>SUM($K177:V177)/13</f>
        <v>26641.855384615388</v>
      </c>
      <c r="W276" s="16">
        <f t="shared" ref="W276:AI276" si="510">SUM(K177:W177)/13</f>
        <v>28862.010000000006</v>
      </c>
      <c r="X276" s="16">
        <f t="shared" si="510"/>
        <v>28862.010000000006</v>
      </c>
      <c r="Y276" s="16">
        <f t="shared" si="510"/>
        <v>28862.010000000006</v>
      </c>
      <c r="Z276" s="16">
        <f t="shared" si="510"/>
        <v>28862.010000000006</v>
      </c>
      <c r="AA276" s="16">
        <f t="shared" si="510"/>
        <v>28862.010000000006</v>
      </c>
      <c r="AB276" s="16">
        <f t="shared" si="510"/>
        <v>28862.010000000006</v>
      </c>
      <c r="AC276" s="16">
        <f t="shared" si="510"/>
        <v>28862.010000000006</v>
      </c>
      <c r="AD276" s="16">
        <f t="shared" si="510"/>
        <v>28862.010000000006</v>
      </c>
      <c r="AE276" s="16">
        <f t="shared" si="510"/>
        <v>28862.010000000006</v>
      </c>
      <c r="AF276" s="16">
        <f t="shared" si="510"/>
        <v>28862.010000000006</v>
      </c>
      <c r="AG276" s="16">
        <f t="shared" si="510"/>
        <v>28862.010000000006</v>
      </c>
      <c r="AH276" s="16">
        <f t="shared" si="510"/>
        <v>28862.010000000006</v>
      </c>
      <c r="AI276" s="16">
        <f t="shared" si="510"/>
        <v>28862.010000000006</v>
      </c>
      <c r="AJ276" s="16">
        <f t="shared" si="346"/>
        <v>28862.010000000006</v>
      </c>
      <c r="AK276" s="16">
        <f t="shared" si="347"/>
        <v>28862.010000000006</v>
      </c>
      <c r="AL276" s="16">
        <f t="shared" si="348"/>
        <v>28862.010000000006</v>
      </c>
      <c r="AM276" s="16">
        <f t="shared" si="310"/>
        <v>28862.010000000006</v>
      </c>
      <c r="AN276" s="16">
        <f t="shared" si="311"/>
        <v>28862.010000000006</v>
      </c>
      <c r="AO276" s="16">
        <f t="shared" si="312"/>
        <v>28862.010000000006</v>
      </c>
      <c r="AP276" s="16">
        <f t="shared" si="313"/>
        <v>28862.010000000006</v>
      </c>
      <c r="AQ276" s="16">
        <f t="shared" si="314"/>
        <v>28862.010000000006</v>
      </c>
      <c r="AR276" s="16">
        <f t="shared" si="315"/>
        <v>28862.010000000006</v>
      </c>
      <c r="AS276" s="16">
        <f t="shared" si="316"/>
        <v>28862.010000000006</v>
      </c>
      <c r="AT276" s="16">
        <f t="shared" si="317"/>
        <v>28862.010000000006</v>
      </c>
      <c r="AU276" s="16">
        <f t="shared" si="318"/>
        <v>28862.010000000006</v>
      </c>
      <c r="AV276" s="16">
        <f t="shared" si="319"/>
        <v>28862.010000000006</v>
      </c>
      <c r="AW276" s="16">
        <f t="shared" si="320"/>
        <v>28862.010000000006</v>
      </c>
      <c r="AX276" s="16">
        <f t="shared" si="321"/>
        <v>28862.010000000006</v>
      </c>
      <c r="AY276" s="16">
        <f t="shared" si="322"/>
        <v>28862.010000000006</v>
      </c>
      <c r="AZ276" s="16">
        <f t="shared" si="323"/>
        <v>28862.010000000006</v>
      </c>
      <c r="BA276" s="16">
        <f t="shared" si="324"/>
        <v>28862.010000000006</v>
      </c>
      <c r="BB276" s="16">
        <f t="shared" si="325"/>
        <v>28862.010000000006</v>
      </c>
      <c r="BC276" s="16">
        <f t="shared" si="326"/>
        <v>28862.010000000006</v>
      </c>
      <c r="BD276" s="16">
        <f t="shared" si="327"/>
        <v>28862.010000000006</v>
      </c>
      <c r="BE276" s="16">
        <f t="shared" si="328"/>
        <v>28862.010000000006</v>
      </c>
      <c r="BF276" s="16">
        <f t="shared" si="329"/>
        <v>28862.010000000006</v>
      </c>
      <c r="BG276" s="16">
        <f t="shared" si="330"/>
        <v>28862.010000000006</v>
      </c>
      <c r="BH276" s="16">
        <f t="shared" si="331"/>
        <v>28862.010000000006</v>
      </c>
      <c r="BI276" s="16">
        <f t="shared" si="332"/>
        <v>28862.010000000006</v>
      </c>
      <c r="BJ276" s="16">
        <f t="shared" si="333"/>
        <v>28862.010000000006</v>
      </c>
      <c r="BK276" s="16">
        <f t="shared" si="334"/>
        <v>28862.010000000006</v>
      </c>
      <c r="BL276" s="16">
        <f t="shared" si="335"/>
        <v>28862.010000000006</v>
      </c>
      <c r="BM276" s="16">
        <f t="shared" si="336"/>
        <v>28862.010000000006</v>
      </c>
      <c r="BN276" s="16">
        <f t="shared" si="337"/>
        <v>28862.010000000006</v>
      </c>
      <c r="BO276" s="16">
        <f t="shared" si="338"/>
        <v>28862.010000000006</v>
      </c>
      <c r="BP276" s="16">
        <f t="shared" si="339"/>
        <v>28862.010000000006</v>
      </c>
      <c r="BQ276" s="16">
        <f t="shared" si="340"/>
        <v>28862.010000000006</v>
      </c>
      <c r="BR276" s="16">
        <f t="shared" si="341"/>
        <v>28862.010000000006</v>
      </c>
      <c r="BS276" s="16">
        <f t="shared" si="342"/>
        <v>28862.010000000006</v>
      </c>
    </row>
    <row r="277" spans="1:71" x14ac:dyDescent="0.35">
      <c r="A277" s="15" t="str">
        <f t="shared" ref="A277:B277" si="511">A178</f>
        <v>Standard Close</v>
      </c>
      <c r="B277" s="15" t="str">
        <f t="shared" si="511"/>
        <v>A2826957</v>
      </c>
      <c r="C277" s="15" t="str">
        <f t="shared" ref="C277:J277" si="512">C178</f>
        <v>Base Rates</v>
      </c>
      <c r="D277" s="15" t="str">
        <f t="shared" si="512"/>
        <v/>
      </c>
      <c r="E277" s="50">
        <f t="shared" si="512"/>
        <v>34331</v>
      </c>
      <c r="F277" s="15" t="str">
        <f t="shared" si="512"/>
        <v>CRR-15996</v>
      </c>
      <c r="G277" s="15" t="str">
        <f t="shared" si="512"/>
        <v>open</v>
      </c>
      <c r="H277" s="15" t="str">
        <f t="shared" si="512"/>
        <v>Electric Other Production Plant</v>
      </c>
      <c r="I277" s="15" t="str">
        <f t="shared" si="512"/>
        <v>Bayside Station</v>
      </c>
      <c r="J277" s="15" t="str">
        <f t="shared" si="512"/>
        <v>BAYSIDE POWER UNIT 1 CT (ABC)</v>
      </c>
      <c r="K277" s="16">
        <v>2.5465851649641991E-11</v>
      </c>
      <c r="L277" s="16">
        <f>SUM($K178:L178)/13</f>
        <v>-4440.3092307692277</v>
      </c>
      <c r="M277" s="16">
        <f>SUM($K178:M178)/13</f>
        <v>-6660.4638461538416</v>
      </c>
      <c r="N277" s="16">
        <f>SUM($K178:N178)/13</f>
        <v>-8880.6184615384554</v>
      </c>
      <c r="O277" s="16">
        <f>SUM($K178:O178)/13</f>
        <v>-11100.773076923069</v>
      </c>
      <c r="P277" s="16">
        <f>SUM($K178:P178)/13</f>
        <v>-13320.927692307683</v>
      </c>
      <c r="Q277" s="16">
        <f>SUM($K178:Q178)/13</f>
        <v>-15541.082307692297</v>
      </c>
      <c r="R277" s="16">
        <f>SUM($K178:R178)/13</f>
        <v>-17761.236923076911</v>
      </c>
      <c r="S277" s="16">
        <f>SUM($K178:S178)/13</f>
        <v>-19981.391538461525</v>
      </c>
      <c r="T277" s="16">
        <f>SUM($K178:T178)/13</f>
        <v>-22201.546153846139</v>
      </c>
      <c r="U277" s="16">
        <f>SUM($K178:U178)/13</f>
        <v>-24421.700769230749</v>
      </c>
      <c r="V277" s="16">
        <f>SUM($K178:V178)/13</f>
        <v>-26641.855384615366</v>
      </c>
      <c r="W277" s="16">
        <f t="shared" ref="W277:AI277" si="513">SUM(K178:W178)/13</f>
        <v>-28862.009999999984</v>
      </c>
      <c r="X277" s="16">
        <f t="shared" si="513"/>
        <v>-28862.009999999984</v>
      </c>
      <c r="Y277" s="16">
        <f t="shared" si="513"/>
        <v>-28862.009999999984</v>
      </c>
      <c r="Z277" s="16">
        <f t="shared" si="513"/>
        <v>-28862.009999999984</v>
      </c>
      <c r="AA277" s="16">
        <f t="shared" si="513"/>
        <v>-28862.009999999984</v>
      </c>
      <c r="AB277" s="16">
        <f t="shared" si="513"/>
        <v>-28862.009999999984</v>
      </c>
      <c r="AC277" s="16">
        <f t="shared" si="513"/>
        <v>-28862.009999999984</v>
      </c>
      <c r="AD277" s="16">
        <f t="shared" si="513"/>
        <v>-28862.009999999984</v>
      </c>
      <c r="AE277" s="16">
        <f t="shared" si="513"/>
        <v>-28862.009999999984</v>
      </c>
      <c r="AF277" s="16">
        <f t="shared" si="513"/>
        <v>-28862.009999999984</v>
      </c>
      <c r="AG277" s="16">
        <f t="shared" si="513"/>
        <v>-28862.009999999984</v>
      </c>
      <c r="AH277" s="16">
        <f t="shared" si="513"/>
        <v>-28862.009999999984</v>
      </c>
      <c r="AI277" s="16">
        <f t="shared" si="513"/>
        <v>-28862.009999999984</v>
      </c>
      <c r="AJ277" s="16">
        <f t="shared" si="346"/>
        <v>-28862.009999999984</v>
      </c>
      <c r="AK277" s="16">
        <f t="shared" si="347"/>
        <v>-28862.009999999984</v>
      </c>
      <c r="AL277" s="16">
        <f t="shared" si="348"/>
        <v>-28862.009999999984</v>
      </c>
      <c r="AM277" s="16">
        <f t="shared" si="310"/>
        <v>-28862.009999999984</v>
      </c>
      <c r="AN277" s="16">
        <f t="shared" si="311"/>
        <v>-28862.009999999984</v>
      </c>
      <c r="AO277" s="16">
        <f t="shared" si="312"/>
        <v>-28862.009999999984</v>
      </c>
      <c r="AP277" s="16">
        <f t="shared" si="313"/>
        <v>-28862.009999999984</v>
      </c>
      <c r="AQ277" s="16">
        <f t="shared" si="314"/>
        <v>-28862.009999999984</v>
      </c>
      <c r="AR277" s="16">
        <f t="shared" si="315"/>
        <v>-28862.009999999984</v>
      </c>
      <c r="AS277" s="16">
        <f t="shared" si="316"/>
        <v>-28862.009999999984</v>
      </c>
      <c r="AT277" s="16">
        <f t="shared" si="317"/>
        <v>-28862.009999999984</v>
      </c>
      <c r="AU277" s="16">
        <f t="shared" si="318"/>
        <v>-28862.009999999984</v>
      </c>
      <c r="AV277" s="16">
        <f t="shared" si="319"/>
        <v>-28862.009999999984</v>
      </c>
      <c r="AW277" s="16">
        <f t="shared" si="320"/>
        <v>-28862.009999999984</v>
      </c>
      <c r="AX277" s="16">
        <f t="shared" si="321"/>
        <v>-28862.009999999984</v>
      </c>
      <c r="AY277" s="16">
        <f t="shared" si="322"/>
        <v>-28862.009999999984</v>
      </c>
      <c r="AZ277" s="16">
        <f t="shared" si="323"/>
        <v>-28862.009999999984</v>
      </c>
      <c r="BA277" s="16">
        <f t="shared" si="324"/>
        <v>-28862.009999999984</v>
      </c>
      <c r="BB277" s="16">
        <f t="shared" si="325"/>
        <v>-28862.009999999984</v>
      </c>
      <c r="BC277" s="16">
        <f t="shared" si="326"/>
        <v>-28862.009999999984</v>
      </c>
      <c r="BD277" s="16">
        <f t="shared" si="327"/>
        <v>-28862.009999999984</v>
      </c>
      <c r="BE277" s="16">
        <f t="shared" si="328"/>
        <v>-28862.009999999984</v>
      </c>
      <c r="BF277" s="16">
        <f t="shared" si="329"/>
        <v>-28862.009999999984</v>
      </c>
      <c r="BG277" s="16">
        <f t="shared" si="330"/>
        <v>-28862.009999999984</v>
      </c>
      <c r="BH277" s="16">
        <f t="shared" si="331"/>
        <v>-28862.009999999984</v>
      </c>
      <c r="BI277" s="16">
        <f t="shared" si="332"/>
        <v>-28862.009999999984</v>
      </c>
      <c r="BJ277" s="16">
        <f t="shared" si="333"/>
        <v>-28862.009999999984</v>
      </c>
      <c r="BK277" s="16">
        <f t="shared" si="334"/>
        <v>-28862.009999999984</v>
      </c>
      <c r="BL277" s="16">
        <f t="shared" si="335"/>
        <v>-28862.009999999984</v>
      </c>
      <c r="BM277" s="16">
        <f t="shared" si="336"/>
        <v>-28862.009999999984</v>
      </c>
      <c r="BN277" s="16">
        <f t="shared" si="337"/>
        <v>-28862.009999999984</v>
      </c>
      <c r="BO277" s="16">
        <f t="shared" si="338"/>
        <v>-28862.009999999984</v>
      </c>
      <c r="BP277" s="16">
        <f t="shared" si="339"/>
        <v>-28862.009999999984</v>
      </c>
      <c r="BQ277" s="16">
        <f t="shared" si="340"/>
        <v>-28862.009999999984</v>
      </c>
      <c r="BR277" s="16">
        <f t="shared" si="341"/>
        <v>-28862.009999999984</v>
      </c>
      <c r="BS277" s="16">
        <f t="shared" si="342"/>
        <v>-28862.009999999984</v>
      </c>
    </row>
    <row r="278" spans="1:71" x14ac:dyDescent="0.35">
      <c r="A278" s="15" t="str">
        <f t="shared" ref="A278:B278" si="514">A179</f>
        <v>Standard Close</v>
      </c>
      <c r="B278" s="15" t="str">
        <f t="shared" si="514"/>
        <v>A2830079</v>
      </c>
      <c r="C278" s="15" t="str">
        <f t="shared" ref="C278:J278" si="515">C179</f>
        <v>Base Rates</v>
      </c>
      <c r="D278" s="15" t="str">
        <f t="shared" si="515"/>
        <v/>
      </c>
      <c r="E278" s="50">
        <f t="shared" si="515"/>
        <v>34331</v>
      </c>
      <c r="F278" s="15" t="str">
        <f t="shared" si="515"/>
        <v>CRR-15996</v>
      </c>
      <c r="G278" s="15" t="str">
        <f t="shared" si="515"/>
        <v>open</v>
      </c>
      <c r="H278" s="15" t="str">
        <f t="shared" si="515"/>
        <v>Electric Other Production Plant</v>
      </c>
      <c r="I278" s="15" t="str">
        <f t="shared" si="515"/>
        <v>Bayside Station</v>
      </c>
      <c r="J278" s="15" t="str">
        <f t="shared" si="515"/>
        <v>BAYSIDE POWER UNIT 1 CT (ABC)</v>
      </c>
      <c r="K278" s="16">
        <v>433.2569230769231</v>
      </c>
      <c r="L278" s="16">
        <f>SUM($K179:L179)/13</f>
        <v>123.90615384615384</v>
      </c>
      <c r="M278" s="16">
        <f>SUM($K179:M179)/13</f>
        <v>185.85923076923078</v>
      </c>
      <c r="N278" s="16">
        <f>SUM($K179:N179)/13</f>
        <v>247.81230769230768</v>
      </c>
      <c r="O278" s="16">
        <f>SUM($K179:O179)/13</f>
        <v>309.76538461538462</v>
      </c>
      <c r="P278" s="16">
        <f>SUM($K179:P179)/13</f>
        <v>371.71846153846155</v>
      </c>
      <c r="Q278" s="16">
        <f>SUM($K179:Q179)/13</f>
        <v>433.67153846153849</v>
      </c>
      <c r="R278" s="16">
        <f>SUM($K179:R179)/13</f>
        <v>495.62461538461542</v>
      </c>
      <c r="S278" s="16">
        <f>SUM($K179:S179)/13</f>
        <v>557.57769230769236</v>
      </c>
      <c r="T278" s="16">
        <f>SUM($K179:T179)/13</f>
        <v>619.53076923076935</v>
      </c>
      <c r="U278" s="16">
        <f>SUM($K179:U179)/13</f>
        <v>681.48384615384623</v>
      </c>
      <c r="V278" s="16">
        <f>SUM($K179:V179)/13</f>
        <v>743.43692307692311</v>
      </c>
      <c r="W278" s="16">
        <f t="shared" ref="W278:AI278" si="516">SUM(K179:W179)/13</f>
        <v>805.39</v>
      </c>
      <c r="X278" s="16">
        <f t="shared" si="516"/>
        <v>805.39</v>
      </c>
      <c r="Y278" s="16">
        <f t="shared" si="516"/>
        <v>805.39</v>
      </c>
      <c r="Z278" s="16">
        <f t="shared" si="516"/>
        <v>805.39</v>
      </c>
      <c r="AA278" s="16">
        <f t="shared" si="516"/>
        <v>805.39</v>
      </c>
      <c r="AB278" s="16">
        <f t="shared" si="516"/>
        <v>805.39</v>
      </c>
      <c r="AC278" s="16">
        <f t="shared" si="516"/>
        <v>805.39</v>
      </c>
      <c r="AD278" s="16">
        <f t="shared" si="516"/>
        <v>805.39</v>
      </c>
      <c r="AE278" s="16">
        <f t="shared" si="516"/>
        <v>805.39</v>
      </c>
      <c r="AF278" s="16">
        <f t="shared" si="516"/>
        <v>805.39</v>
      </c>
      <c r="AG278" s="16">
        <f t="shared" si="516"/>
        <v>805.39</v>
      </c>
      <c r="AH278" s="16">
        <f t="shared" si="516"/>
        <v>805.39</v>
      </c>
      <c r="AI278" s="16">
        <f t="shared" si="516"/>
        <v>805.39</v>
      </c>
      <c r="AJ278" s="16">
        <f t="shared" si="346"/>
        <v>805.39</v>
      </c>
      <c r="AK278" s="16">
        <f t="shared" si="347"/>
        <v>805.39</v>
      </c>
      <c r="AL278" s="16">
        <f t="shared" si="348"/>
        <v>805.39</v>
      </c>
      <c r="AM278" s="16">
        <f t="shared" si="310"/>
        <v>805.39</v>
      </c>
      <c r="AN278" s="16">
        <f t="shared" si="311"/>
        <v>805.39</v>
      </c>
      <c r="AO278" s="16">
        <f t="shared" si="312"/>
        <v>805.39</v>
      </c>
      <c r="AP278" s="16">
        <f t="shared" si="313"/>
        <v>805.39</v>
      </c>
      <c r="AQ278" s="16">
        <f t="shared" si="314"/>
        <v>805.39</v>
      </c>
      <c r="AR278" s="16">
        <f t="shared" si="315"/>
        <v>805.39</v>
      </c>
      <c r="AS278" s="16">
        <f t="shared" si="316"/>
        <v>805.39</v>
      </c>
      <c r="AT278" s="16">
        <f t="shared" si="317"/>
        <v>805.39</v>
      </c>
      <c r="AU278" s="16">
        <f t="shared" si="318"/>
        <v>805.39</v>
      </c>
      <c r="AV278" s="16">
        <f t="shared" si="319"/>
        <v>805.39</v>
      </c>
      <c r="AW278" s="16">
        <f t="shared" si="320"/>
        <v>805.39</v>
      </c>
      <c r="AX278" s="16">
        <f t="shared" si="321"/>
        <v>805.39</v>
      </c>
      <c r="AY278" s="16">
        <f t="shared" si="322"/>
        <v>805.39</v>
      </c>
      <c r="AZ278" s="16">
        <f t="shared" si="323"/>
        <v>805.39</v>
      </c>
      <c r="BA278" s="16">
        <f t="shared" si="324"/>
        <v>805.39</v>
      </c>
      <c r="BB278" s="16">
        <f t="shared" si="325"/>
        <v>805.39</v>
      </c>
      <c r="BC278" s="16">
        <f t="shared" si="326"/>
        <v>805.39</v>
      </c>
      <c r="BD278" s="16">
        <f t="shared" si="327"/>
        <v>805.39</v>
      </c>
      <c r="BE278" s="16">
        <f t="shared" si="328"/>
        <v>805.39</v>
      </c>
      <c r="BF278" s="16">
        <f t="shared" si="329"/>
        <v>805.39</v>
      </c>
      <c r="BG278" s="16">
        <f t="shared" si="330"/>
        <v>805.39</v>
      </c>
      <c r="BH278" s="16">
        <f t="shared" si="331"/>
        <v>805.39</v>
      </c>
      <c r="BI278" s="16">
        <f t="shared" si="332"/>
        <v>805.39</v>
      </c>
      <c r="BJ278" s="16">
        <f t="shared" si="333"/>
        <v>805.39</v>
      </c>
      <c r="BK278" s="16">
        <f t="shared" si="334"/>
        <v>805.39</v>
      </c>
      <c r="BL278" s="16">
        <f t="shared" si="335"/>
        <v>805.39</v>
      </c>
      <c r="BM278" s="16">
        <f t="shared" si="336"/>
        <v>805.39</v>
      </c>
      <c r="BN278" s="16">
        <f t="shared" si="337"/>
        <v>805.39</v>
      </c>
      <c r="BO278" s="16">
        <f t="shared" si="338"/>
        <v>805.39</v>
      </c>
      <c r="BP278" s="16">
        <f t="shared" si="339"/>
        <v>805.39</v>
      </c>
      <c r="BQ278" s="16">
        <f t="shared" si="340"/>
        <v>805.39</v>
      </c>
      <c r="BR278" s="16">
        <f t="shared" si="341"/>
        <v>805.39</v>
      </c>
      <c r="BS278" s="16">
        <f t="shared" si="342"/>
        <v>805.39</v>
      </c>
    </row>
    <row r="279" spans="1:71" x14ac:dyDescent="0.35">
      <c r="A279" s="15" t="str">
        <f t="shared" ref="A279:B279" si="517">A180</f>
        <v>Standard Close</v>
      </c>
      <c r="B279" s="15" t="str">
        <f t="shared" si="517"/>
        <v>A2830103</v>
      </c>
      <c r="C279" s="15" t="str">
        <f t="shared" ref="C279:J279" si="518">C180</f>
        <v>Base Rates</v>
      </c>
      <c r="D279" s="15" t="str">
        <f t="shared" si="518"/>
        <v/>
      </c>
      <c r="E279" s="50">
        <f t="shared" si="518"/>
        <v>34331</v>
      </c>
      <c r="F279" s="15" t="str">
        <f t="shared" si="518"/>
        <v>CRR-15996</v>
      </c>
      <c r="G279" s="15" t="str">
        <f t="shared" si="518"/>
        <v>open</v>
      </c>
      <c r="H279" s="15" t="str">
        <f t="shared" si="518"/>
        <v>Electric Other Production Plant</v>
      </c>
      <c r="I279" s="15" t="str">
        <f t="shared" si="518"/>
        <v>Bayside Station</v>
      </c>
      <c r="J279" s="15" t="str">
        <f t="shared" si="518"/>
        <v>BAYSIDE POWER UNIT 1 CT (ABC)</v>
      </c>
      <c r="K279" s="16">
        <v>11978.612307692307</v>
      </c>
      <c r="L279" s="16">
        <f>SUM($K180:L180)/13</f>
        <v>1996.4353846153847</v>
      </c>
      <c r="M279" s="16">
        <f>SUM($K180:M180)/13</f>
        <v>2994.6530769230767</v>
      </c>
      <c r="N279" s="16">
        <f>SUM($K180:N180)/13</f>
        <v>3992.8707692307694</v>
      </c>
      <c r="O279" s="16">
        <f>SUM($K180:O180)/13</f>
        <v>4991.0884615384621</v>
      </c>
      <c r="P279" s="16">
        <f>SUM($K180:P180)/13</f>
        <v>5989.3061538461534</v>
      </c>
      <c r="Q279" s="16">
        <f>SUM($K180:Q180)/13</f>
        <v>6987.5238461538456</v>
      </c>
      <c r="R279" s="16">
        <f>SUM($K180:R180)/13</f>
        <v>7985.7415384615388</v>
      </c>
      <c r="S279" s="16">
        <f>SUM($K180:S180)/13</f>
        <v>8983.959230769231</v>
      </c>
      <c r="T279" s="16">
        <f>SUM($K180:T180)/13</f>
        <v>9982.1769230769241</v>
      </c>
      <c r="U279" s="16">
        <f>SUM($K180:U180)/13</f>
        <v>10980.394615384615</v>
      </c>
      <c r="V279" s="16">
        <f>SUM($K180:V180)/13</f>
        <v>11978.612307692307</v>
      </c>
      <c r="W279" s="16">
        <f t="shared" ref="W279:AI279" si="519">SUM(K180:W180)/13</f>
        <v>12976.829999999998</v>
      </c>
      <c r="X279" s="16">
        <f t="shared" si="519"/>
        <v>12976.829999999998</v>
      </c>
      <c r="Y279" s="16">
        <f t="shared" si="519"/>
        <v>12976.829999999998</v>
      </c>
      <c r="Z279" s="16">
        <f t="shared" si="519"/>
        <v>12976.829999999998</v>
      </c>
      <c r="AA279" s="16">
        <f t="shared" si="519"/>
        <v>12976.829999999998</v>
      </c>
      <c r="AB279" s="16">
        <f t="shared" si="519"/>
        <v>12976.829999999998</v>
      </c>
      <c r="AC279" s="16">
        <f t="shared" si="519"/>
        <v>12976.829999999998</v>
      </c>
      <c r="AD279" s="16">
        <f t="shared" si="519"/>
        <v>12976.829999999998</v>
      </c>
      <c r="AE279" s="16">
        <f t="shared" si="519"/>
        <v>12976.829999999998</v>
      </c>
      <c r="AF279" s="16">
        <f t="shared" si="519"/>
        <v>12976.829999999998</v>
      </c>
      <c r="AG279" s="16">
        <f t="shared" si="519"/>
        <v>12976.829999999998</v>
      </c>
      <c r="AH279" s="16">
        <f t="shared" si="519"/>
        <v>12976.829999999998</v>
      </c>
      <c r="AI279" s="16">
        <f t="shared" si="519"/>
        <v>12976.829999999998</v>
      </c>
      <c r="AJ279" s="16">
        <f t="shared" si="346"/>
        <v>12976.829999999998</v>
      </c>
      <c r="AK279" s="16">
        <f t="shared" si="347"/>
        <v>12976.829999999998</v>
      </c>
      <c r="AL279" s="16">
        <f t="shared" si="348"/>
        <v>12976.829999999998</v>
      </c>
      <c r="AM279" s="16">
        <f t="shared" si="310"/>
        <v>12976.829999999998</v>
      </c>
      <c r="AN279" s="16">
        <f t="shared" si="311"/>
        <v>12976.829999999998</v>
      </c>
      <c r="AO279" s="16">
        <f t="shared" si="312"/>
        <v>12976.829999999998</v>
      </c>
      <c r="AP279" s="16">
        <f t="shared" si="313"/>
        <v>12976.829999999998</v>
      </c>
      <c r="AQ279" s="16">
        <f t="shared" si="314"/>
        <v>12976.829999999998</v>
      </c>
      <c r="AR279" s="16">
        <f t="shared" si="315"/>
        <v>12976.829999999998</v>
      </c>
      <c r="AS279" s="16">
        <f t="shared" si="316"/>
        <v>12976.829999999998</v>
      </c>
      <c r="AT279" s="16">
        <f t="shared" si="317"/>
        <v>12976.829999999998</v>
      </c>
      <c r="AU279" s="16">
        <f t="shared" si="318"/>
        <v>12976.829999999998</v>
      </c>
      <c r="AV279" s="16">
        <f t="shared" si="319"/>
        <v>12976.829999999998</v>
      </c>
      <c r="AW279" s="16">
        <f t="shared" si="320"/>
        <v>12976.829999999998</v>
      </c>
      <c r="AX279" s="16">
        <f t="shared" si="321"/>
        <v>12976.829999999998</v>
      </c>
      <c r="AY279" s="16">
        <f t="shared" si="322"/>
        <v>12976.829999999998</v>
      </c>
      <c r="AZ279" s="16">
        <f t="shared" si="323"/>
        <v>12976.829999999998</v>
      </c>
      <c r="BA279" s="16">
        <f t="shared" si="324"/>
        <v>12976.829999999998</v>
      </c>
      <c r="BB279" s="16">
        <f t="shared" si="325"/>
        <v>12976.829999999998</v>
      </c>
      <c r="BC279" s="16">
        <f t="shared" si="326"/>
        <v>12976.829999999998</v>
      </c>
      <c r="BD279" s="16">
        <f t="shared" si="327"/>
        <v>12976.829999999998</v>
      </c>
      <c r="BE279" s="16">
        <f t="shared" si="328"/>
        <v>12976.829999999998</v>
      </c>
      <c r="BF279" s="16">
        <f t="shared" si="329"/>
        <v>12976.829999999998</v>
      </c>
      <c r="BG279" s="16">
        <f t="shared" si="330"/>
        <v>12976.829999999998</v>
      </c>
      <c r="BH279" s="16">
        <f t="shared" si="331"/>
        <v>12976.829999999998</v>
      </c>
      <c r="BI279" s="16">
        <f t="shared" si="332"/>
        <v>12976.829999999998</v>
      </c>
      <c r="BJ279" s="16">
        <f t="shared" si="333"/>
        <v>12976.829999999998</v>
      </c>
      <c r="BK279" s="16">
        <f t="shared" si="334"/>
        <v>12976.829999999998</v>
      </c>
      <c r="BL279" s="16">
        <f t="shared" si="335"/>
        <v>12976.829999999998</v>
      </c>
      <c r="BM279" s="16">
        <f t="shared" si="336"/>
        <v>12976.829999999998</v>
      </c>
      <c r="BN279" s="16">
        <f t="shared" si="337"/>
        <v>12976.829999999998</v>
      </c>
      <c r="BO279" s="16">
        <f t="shared" si="338"/>
        <v>12976.829999999998</v>
      </c>
      <c r="BP279" s="16">
        <f t="shared" si="339"/>
        <v>12976.829999999998</v>
      </c>
      <c r="BQ279" s="16">
        <f t="shared" si="340"/>
        <v>12976.829999999998</v>
      </c>
      <c r="BR279" s="16">
        <f t="shared" si="341"/>
        <v>12976.829999999998</v>
      </c>
      <c r="BS279" s="16">
        <f t="shared" si="342"/>
        <v>12976.829999999998</v>
      </c>
    </row>
    <row r="280" spans="1:71" x14ac:dyDescent="0.35">
      <c r="A280" s="15" t="str">
        <f t="shared" ref="A280:B280" si="520">A181</f>
        <v>Standard Close</v>
      </c>
      <c r="B280" s="15" t="str">
        <f t="shared" si="520"/>
        <v>A2830178</v>
      </c>
      <c r="C280" s="15" t="str">
        <f t="shared" ref="C280:J280" si="521">C181</f>
        <v>Base Rates</v>
      </c>
      <c r="D280" s="15" t="str">
        <f t="shared" si="521"/>
        <v/>
      </c>
      <c r="E280" s="50">
        <f t="shared" si="521"/>
        <v>34331</v>
      </c>
      <c r="F280" s="15" t="str">
        <f t="shared" si="521"/>
        <v>CRR-15996</v>
      </c>
      <c r="G280" s="15" t="str">
        <f t="shared" si="521"/>
        <v>open</v>
      </c>
      <c r="H280" s="15" t="str">
        <f t="shared" si="521"/>
        <v>Electric Other Production Plant</v>
      </c>
      <c r="I280" s="15" t="str">
        <f t="shared" si="521"/>
        <v>Bayside Station</v>
      </c>
      <c r="J280" s="15" t="str">
        <f t="shared" si="521"/>
        <v>BAYSIDE POWER UNIT 1 CT (ABC)</v>
      </c>
      <c r="K280" s="16">
        <v>11978.603076923078</v>
      </c>
      <c r="L280" s="16">
        <f>SUM($K181:L181)/13</f>
        <v>1996.4338461538462</v>
      </c>
      <c r="M280" s="16">
        <f>SUM($K181:M181)/13</f>
        <v>2994.6507692307691</v>
      </c>
      <c r="N280" s="16">
        <f>SUM($K181:N181)/13</f>
        <v>3992.8676923076923</v>
      </c>
      <c r="O280" s="16">
        <f>SUM($K181:O181)/13</f>
        <v>4991.0846153846151</v>
      </c>
      <c r="P280" s="16">
        <f>SUM($K181:P181)/13</f>
        <v>5989.3015384615383</v>
      </c>
      <c r="Q280" s="16">
        <f>SUM($K181:Q181)/13</f>
        <v>6987.5184615384605</v>
      </c>
      <c r="R280" s="16">
        <f>SUM($K181:R181)/13</f>
        <v>7985.7353846153846</v>
      </c>
      <c r="S280" s="16">
        <f>SUM($K181:S181)/13</f>
        <v>8983.9523076923088</v>
      </c>
      <c r="T280" s="16">
        <f>SUM($K181:T181)/13</f>
        <v>9982.1692307692319</v>
      </c>
      <c r="U280" s="16">
        <f>SUM($K181:U181)/13</f>
        <v>10980.386153846155</v>
      </c>
      <c r="V280" s="16">
        <f>SUM($K181:V181)/13</f>
        <v>11978.603076923078</v>
      </c>
      <c r="W280" s="16">
        <f t="shared" ref="W280:AI280" si="522">SUM(K181:W181)/13</f>
        <v>12976.820000000003</v>
      </c>
      <c r="X280" s="16">
        <f t="shared" si="522"/>
        <v>12976.820000000003</v>
      </c>
      <c r="Y280" s="16">
        <f t="shared" si="522"/>
        <v>12976.820000000003</v>
      </c>
      <c r="Z280" s="16">
        <f t="shared" si="522"/>
        <v>12976.820000000003</v>
      </c>
      <c r="AA280" s="16">
        <f t="shared" si="522"/>
        <v>12976.820000000003</v>
      </c>
      <c r="AB280" s="16">
        <f t="shared" si="522"/>
        <v>12976.820000000003</v>
      </c>
      <c r="AC280" s="16">
        <f t="shared" si="522"/>
        <v>12976.820000000003</v>
      </c>
      <c r="AD280" s="16">
        <f t="shared" si="522"/>
        <v>12976.820000000003</v>
      </c>
      <c r="AE280" s="16">
        <f t="shared" si="522"/>
        <v>12976.820000000003</v>
      </c>
      <c r="AF280" s="16">
        <f t="shared" si="522"/>
        <v>12976.820000000003</v>
      </c>
      <c r="AG280" s="16">
        <f t="shared" si="522"/>
        <v>12976.820000000003</v>
      </c>
      <c r="AH280" s="16">
        <f t="shared" si="522"/>
        <v>12976.820000000003</v>
      </c>
      <c r="AI280" s="16">
        <f t="shared" si="522"/>
        <v>12976.820000000003</v>
      </c>
      <c r="AJ280" s="16">
        <f t="shared" si="346"/>
        <v>12976.820000000003</v>
      </c>
      <c r="AK280" s="16">
        <f t="shared" si="347"/>
        <v>12976.820000000003</v>
      </c>
      <c r="AL280" s="16">
        <f t="shared" si="348"/>
        <v>12976.820000000003</v>
      </c>
      <c r="AM280" s="16">
        <f t="shared" si="310"/>
        <v>12976.820000000003</v>
      </c>
      <c r="AN280" s="16">
        <f t="shared" si="311"/>
        <v>12976.820000000003</v>
      </c>
      <c r="AO280" s="16">
        <f t="shared" si="312"/>
        <v>12976.820000000003</v>
      </c>
      <c r="AP280" s="16">
        <f t="shared" si="313"/>
        <v>12976.820000000003</v>
      </c>
      <c r="AQ280" s="16">
        <f t="shared" si="314"/>
        <v>12976.820000000003</v>
      </c>
      <c r="AR280" s="16">
        <f t="shared" si="315"/>
        <v>12976.820000000003</v>
      </c>
      <c r="AS280" s="16">
        <f t="shared" si="316"/>
        <v>12976.820000000003</v>
      </c>
      <c r="AT280" s="16">
        <f t="shared" si="317"/>
        <v>12976.820000000003</v>
      </c>
      <c r="AU280" s="16">
        <f t="shared" si="318"/>
        <v>12976.820000000003</v>
      </c>
      <c r="AV280" s="16">
        <f t="shared" si="319"/>
        <v>12976.820000000003</v>
      </c>
      <c r="AW280" s="16">
        <f t="shared" si="320"/>
        <v>12976.820000000003</v>
      </c>
      <c r="AX280" s="16">
        <f t="shared" si="321"/>
        <v>12976.820000000003</v>
      </c>
      <c r="AY280" s="16">
        <f t="shared" si="322"/>
        <v>12976.820000000003</v>
      </c>
      <c r="AZ280" s="16">
        <f t="shared" si="323"/>
        <v>12976.820000000003</v>
      </c>
      <c r="BA280" s="16">
        <f t="shared" si="324"/>
        <v>12976.820000000003</v>
      </c>
      <c r="BB280" s="16">
        <f t="shared" si="325"/>
        <v>12976.820000000003</v>
      </c>
      <c r="BC280" s="16">
        <f t="shared" si="326"/>
        <v>12976.820000000003</v>
      </c>
      <c r="BD280" s="16">
        <f t="shared" si="327"/>
        <v>12976.820000000003</v>
      </c>
      <c r="BE280" s="16">
        <f t="shared" si="328"/>
        <v>12976.820000000003</v>
      </c>
      <c r="BF280" s="16">
        <f t="shared" si="329"/>
        <v>12976.820000000003</v>
      </c>
      <c r="BG280" s="16">
        <f t="shared" si="330"/>
        <v>12976.820000000003</v>
      </c>
      <c r="BH280" s="16">
        <f t="shared" si="331"/>
        <v>12976.820000000003</v>
      </c>
      <c r="BI280" s="16">
        <f t="shared" si="332"/>
        <v>12976.820000000003</v>
      </c>
      <c r="BJ280" s="16">
        <f t="shared" si="333"/>
        <v>12976.820000000003</v>
      </c>
      <c r="BK280" s="16">
        <f t="shared" si="334"/>
        <v>12976.820000000003</v>
      </c>
      <c r="BL280" s="16">
        <f t="shared" si="335"/>
        <v>12976.820000000003</v>
      </c>
      <c r="BM280" s="16">
        <f t="shared" si="336"/>
        <v>12976.820000000003</v>
      </c>
      <c r="BN280" s="16">
        <f t="shared" si="337"/>
        <v>12976.820000000003</v>
      </c>
      <c r="BO280" s="16">
        <f t="shared" si="338"/>
        <v>12976.820000000003</v>
      </c>
      <c r="BP280" s="16">
        <f t="shared" si="339"/>
        <v>12976.820000000003</v>
      </c>
      <c r="BQ280" s="16">
        <f t="shared" si="340"/>
        <v>12976.820000000003</v>
      </c>
      <c r="BR280" s="16">
        <f t="shared" si="341"/>
        <v>12976.820000000003</v>
      </c>
      <c r="BS280" s="16">
        <f t="shared" si="342"/>
        <v>12976.820000000003</v>
      </c>
    </row>
    <row r="281" spans="1:71" x14ac:dyDescent="0.35">
      <c r="A281" s="15" t="str">
        <f t="shared" ref="A281:B281" si="523">A182</f>
        <v>Standard Close</v>
      </c>
      <c r="B281" s="15" t="str">
        <f t="shared" si="523"/>
        <v>A2830185</v>
      </c>
      <c r="C281" s="15" t="str">
        <f t="shared" ref="C281:J281" si="524">C182</f>
        <v>Base Rates</v>
      </c>
      <c r="D281" s="15" t="str">
        <f t="shared" si="524"/>
        <v/>
      </c>
      <c r="E281" s="50">
        <f t="shared" si="524"/>
        <v>34331</v>
      </c>
      <c r="F281" s="15" t="str">
        <f t="shared" si="524"/>
        <v>CRR-15996</v>
      </c>
      <c r="G281" s="15" t="str">
        <f t="shared" si="524"/>
        <v>open</v>
      </c>
      <c r="H281" s="15" t="str">
        <f t="shared" si="524"/>
        <v>Electric Other Production Plant</v>
      </c>
      <c r="I281" s="15" t="str">
        <f t="shared" si="524"/>
        <v>Bayside Station</v>
      </c>
      <c r="J281" s="15" t="str">
        <f t="shared" si="524"/>
        <v>BAYSIDE POWER UNIT 1 CT (ABC)</v>
      </c>
      <c r="K281" s="16">
        <v>4719.5738461538449</v>
      </c>
      <c r="L281" s="16">
        <f>SUM($K182:L182)/13</f>
        <v>820.86615384615391</v>
      </c>
      <c r="M281" s="16">
        <f>SUM($K182:M182)/13</f>
        <v>1231.2992307692307</v>
      </c>
      <c r="N281" s="16">
        <f>SUM($K182:N182)/13</f>
        <v>1641.7323076923078</v>
      </c>
      <c r="O281" s="16">
        <f>SUM($K182:O182)/13</f>
        <v>2052.1653846153849</v>
      </c>
      <c r="P281" s="16">
        <f>SUM($K182:P182)/13</f>
        <v>2462.5984615384618</v>
      </c>
      <c r="Q281" s="16">
        <f>SUM($K182:Q182)/13</f>
        <v>2873.0315384615387</v>
      </c>
      <c r="R281" s="16">
        <f>SUM($K182:R182)/13</f>
        <v>3283.4646153846156</v>
      </c>
      <c r="S281" s="16">
        <f>SUM($K182:S182)/13</f>
        <v>3693.8976923076921</v>
      </c>
      <c r="T281" s="16">
        <f>SUM($K182:T182)/13</f>
        <v>4104.330769230769</v>
      </c>
      <c r="U281" s="16">
        <f>SUM($K182:U182)/13</f>
        <v>4514.7638461538454</v>
      </c>
      <c r="V281" s="16">
        <f>SUM($K182:V182)/13</f>
        <v>4925.1969230769228</v>
      </c>
      <c r="W281" s="16">
        <f t="shared" ref="W281:AI281" si="525">SUM(K182:W182)/13</f>
        <v>5335.6299999999992</v>
      </c>
      <c r="X281" s="16">
        <f t="shared" si="525"/>
        <v>5335.6299999999992</v>
      </c>
      <c r="Y281" s="16">
        <f t="shared" si="525"/>
        <v>5335.6299999999992</v>
      </c>
      <c r="Z281" s="16">
        <f t="shared" si="525"/>
        <v>5335.6299999999992</v>
      </c>
      <c r="AA281" s="16">
        <f t="shared" si="525"/>
        <v>5335.6299999999992</v>
      </c>
      <c r="AB281" s="16">
        <f t="shared" si="525"/>
        <v>5335.6299999999992</v>
      </c>
      <c r="AC281" s="16">
        <f t="shared" si="525"/>
        <v>5335.6299999999992</v>
      </c>
      <c r="AD281" s="16">
        <f t="shared" si="525"/>
        <v>5335.6299999999992</v>
      </c>
      <c r="AE281" s="16">
        <f t="shared" si="525"/>
        <v>5335.6299999999992</v>
      </c>
      <c r="AF281" s="16">
        <f t="shared" si="525"/>
        <v>5335.6299999999992</v>
      </c>
      <c r="AG281" s="16">
        <f t="shared" si="525"/>
        <v>5335.6299999999992</v>
      </c>
      <c r="AH281" s="16">
        <f t="shared" si="525"/>
        <v>5335.6299999999992</v>
      </c>
      <c r="AI281" s="16">
        <f t="shared" si="525"/>
        <v>5335.6299999999992</v>
      </c>
      <c r="AJ281" s="16">
        <f t="shared" si="346"/>
        <v>5335.6299999999992</v>
      </c>
      <c r="AK281" s="16">
        <f t="shared" si="347"/>
        <v>5335.6299999999992</v>
      </c>
      <c r="AL281" s="16">
        <f t="shared" si="348"/>
        <v>5335.6299999999992</v>
      </c>
      <c r="AM281" s="16">
        <f t="shared" si="310"/>
        <v>5335.6299999999992</v>
      </c>
      <c r="AN281" s="16">
        <f t="shared" si="311"/>
        <v>5335.6299999999992</v>
      </c>
      <c r="AO281" s="16">
        <f t="shared" si="312"/>
        <v>5335.6299999999992</v>
      </c>
      <c r="AP281" s="16">
        <f t="shared" si="313"/>
        <v>5335.6299999999992</v>
      </c>
      <c r="AQ281" s="16">
        <f t="shared" si="314"/>
        <v>5335.6299999999992</v>
      </c>
      <c r="AR281" s="16">
        <f t="shared" si="315"/>
        <v>5335.6299999999992</v>
      </c>
      <c r="AS281" s="16">
        <f t="shared" si="316"/>
        <v>5335.6299999999992</v>
      </c>
      <c r="AT281" s="16">
        <f t="shared" si="317"/>
        <v>5335.6299999999992</v>
      </c>
      <c r="AU281" s="16">
        <f t="shared" si="318"/>
        <v>5335.6299999999992</v>
      </c>
      <c r="AV281" s="16">
        <f t="shared" si="319"/>
        <v>5335.6299999999992</v>
      </c>
      <c r="AW281" s="16">
        <f t="shared" si="320"/>
        <v>5335.6299999999992</v>
      </c>
      <c r="AX281" s="16">
        <f t="shared" si="321"/>
        <v>5335.6299999999992</v>
      </c>
      <c r="AY281" s="16">
        <f t="shared" si="322"/>
        <v>5335.6299999999992</v>
      </c>
      <c r="AZ281" s="16">
        <f t="shared" si="323"/>
        <v>5335.6299999999992</v>
      </c>
      <c r="BA281" s="16">
        <f t="shared" si="324"/>
        <v>5335.6299999999992</v>
      </c>
      <c r="BB281" s="16">
        <f t="shared" si="325"/>
        <v>5335.6299999999992</v>
      </c>
      <c r="BC281" s="16">
        <f t="shared" si="326"/>
        <v>5335.6299999999992</v>
      </c>
      <c r="BD281" s="16">
        <f t="shared" si="327"/>
        <v>5335.6299999999992</v>
      </c>
      <c r="BE281" s="16">
        <f t="shared" si="328"/>
        <v>5335.6299999999992</v>
      </c>
      <c r="BF281" s="16">
        <f t="shared" si="329"/>
        <v>5335.6299999999992</v>
      </c>
      <c r="BG281" s="16">
        <f t="shared" si="330"/>
        <v>5335.6299999999992</v>
      </c>
      <c r="BH281" s="16">
        <f t="shared" si="331"/>
        <v>5335.6299999999992</v>
      </c>
      <c r="BI281" s="16">
        <f t="shared" si="332"/>
        <v>5335.6299999999992</v>
      </c>
      <c r="BJ281" s="16">
        <f t="shared" si="333"/>
        <v>5335.6299999999992</v>
      </c>
      <c r="BK281" s="16">
        <f t="shared" si="334"/>
        <v>5335.6299999999992</v>
      </c>
      <c r="BL281" s="16">
        <f t="shared" si="335"/>
        <v>5335.6299999999992</v>
      </c>
      <c r="BM281" s="16">
        <f t="shared" si="336"/>
        <v>5335.6299999999992</v>
      </c>
      <c r="BN281" s="16">
        <f t="shared" si="337"/>
        <v>5335.6299999999992</v>
      </c>
      <c r="BO281" s="16">
        <f t="shared" si="338"/>
        <v>5335.6299999999992</v>
      </c>
      <c r="BP281" s="16">
        <f t="shared" si="339"/>
        <v>5335.6299999999992</v>
      </c>
      <c r="BQ281" s="16">
        <f t="shared" si="340"/>
        <v>5335.6299999999992</v>
      </c>
      <c r="BR281" s="16">
        <f t="shared" si="341"/>
        <v>5335.6299999999992</v>
      </c>
      <c r="BS281" s="16">
        <f t="shared" si="342"/>
        <v>5335.6299999999992</v>
      </c>
    </row>
    <row r="282" spans="1:71" x14ac:dyDescent="0.35">
      <c r="A282" s="15" t="str">
        <f t="shared" ref="A282:B282" si="526">A183</f>
        <v>Standard Close</v>
      </c>
      <c r="B282" s="15" t="str">
        <f t="shared" si="526"/>
        <v>A2830188</v>
      </c>
      <c r="C282" s="15" t="str">
        <f t="shared" ref="C282:J282" si="527">C183</f>
        <v>Base Rates</v>
      </c>
      <c r="D282" s="15" t="str">
        <f t="shared" si="527"/>
        <v/>
      </c>
      <c r="E282" s="50">
        <f t="shared" si="527"/>
        <v>34331</v>
      </c>
      <c r="F282" s="15" t="str">
        <f t="shared" si="527"/>
        <v>CRR-15996</v>
      </c>
      <c r="G282" s="15" t="str">
        <f t="shared" si="527"/>
        <v>open</v>
      </c>
      <c r="H282" s="15" t="str">
        <f t="shared" si="527"/>
        <v>Electric Other Production Plant</v>
      </c>
      <c r="I282" s="15" t="str">
        <f t="shared" si="527"/>
        <v>Bayside Station</v>
      </c>
      <c r="J282" s="15" t="str">
        <f t="shared" si="527"/>
        <v>BAYSIDE POWER UNIT 1 CT (ABC)</v>
      </c>
      <c r="K282" s="16">
        <v>6663.7584615384631</v>
      </c>
      <c r="L282" s="16">
        <f>SUM($K183:L183)/13</f>
        <v>1145.8138461538463</v>
      </c>
      <c r="M282" s="16">
        <f>SUM($K183:M183)/13</f>
        <v>1718.7207692307695</v>
      </c>
      <c r="N282" s="16">
        <f>SUM($K183:N183)/13</f>
        <v>2291.6276923076925</v>
      </c>
      <c r="O282" s="16">
        <f>SUM($K183:O183)/13</f>
        <v>2864.5346153846158</v>
      </c>
      <c r="P282" s="16">
        <f>SUM($K183:P183)/13</f>
        <v>3437.441538461539</v>
      </c>
      <c r="Q282" s="16">
        <f>SUM($K183:Q183)/13</f>
        <v>4010.3484615384618</v>
      </c>
      <c r="R282" s="16">
        <f>SUM($K183:R183)/13</f>
        <v>4583.2553846153851</v>
      </c>
      <c r="S282" s="16">
        <f>SUM($K183:S183)/13</f>
        <v>5156.1623076923088</v>
      </c>
      <c r="T282" s="16">
        <f>SUM($K183:T183)/13</f>
        <v>5729.0692307692325</v>
      </c>
      <c r="U282" s="16">
        <f>SUM($K183:U183)/13</f>
        <v>6301.9761538461562</v>
      </c>
      <c r="V282" s="16">
        <f>SUM($K183:V183)/13</f>
        <v>6874.8830769230799</v>
      </c>
      <c r="W282" s="16">
        <f t="shared" ref="W282:AI282" si="528">SUM(K183:W183)/13</f>
        <v>7447.7900000000036</v>
      </c>
      <c r="X282" s="16">
        <f t="shared" si="528"/>
        <v>7447.7900000000036</v>
      </c>
      <c r="Y282" s="16">
        <f t="shared" si="528"/>
        <v>7447.7900000000036</v>
      </c>
      <c r="Z282" s="16">
        <f t="shared" si="528"/>
        <v>7447.7900000000036</v>
      </c>
      <c r="AA282" s="16">
        <f t="shared" si="528"/>
        <v>7447.7900000000036</v>
      </c>
      <c r="AB282" s="16">
        <f t="shared" si="528"/>
        <v>7447.7900000000036</v>
      </c>
      <c r="AC282" s="16">
        <f t="shared" si="528"/>
        <v>7447.7900000000036</v>
      </c>
      <c r="AD282" s="16">
        <f t="shared" si="528"/>
        <v>7447.7900000000036</v>
      </c>
      <c r="AE282" s="16">
        <f t="shared" si="528"/>
        <v>7447.7900000000036</v>
      </c>
      <c r="AF282" s="16">
        <f t="shared" si="528"/>
        <v>7447.7900000000036</v>
      </c>
      <c r="AG282" s="16">
        <f t="shared" si="528"/>
        <v>7447.7900000000036</v>
      </c>
      <c r="AH282" s="16">
        <f t="shared" si="528"/>
        <v>7447.7900000000036</v>
      </c>
      <c r="AI282" s="16">
        <f t="shared" si="528"/>
        <v>7447.7900000000036</v>
      </c>
      <c r="AJ282" s="16">
        <f t="shared" si="346"/>
        <v>7447.7900000000036</v>
      </c>
      <c r="AK282" s="16">
        <f t="shared" si="347"/>
        <v>7447.7900000000036</v>
      </c>
      <c r="AL282" s="16">
        <f t="shared" si="348"/>
        <v>7447.7900000000036</v>
      </c>
      <c r="AM282" s="16">
        <f t="shared" si="310"/>
        <v>7447.7900000000036</v>
      </c>
      <c r="AN282" s="16">
        <f t="shared" si="311"/>
        <v>7447.7900000000036</v>
      </c>
      <c r="AO282" s="16">
        <f t="shared" si="312"/>
        <v>7447.7900000000036</v>
      </c>
      <c r="AP282" s="16">
        <f t="shared" si="313"/>
        <v>7447.7900000000036</v>
      </c>
      <c r="AQ282" s="16">
        <f t="shared" si="314"/>
        <v>7447.7900000000036</v>
      </c>
      <c r="AR282" s="16">
        <f t="shared" si="315"/>
        <v>7447.7900000000036</v>
      </c>
      <c r="AS282" s="16">
        <f t="shared" si="316"/>
        <v>7447.7900000000036</v>
      </c>
      <c r="AT282" s="16">
        <f t="shared" si="317"/>
        <v>7447.7900000000036</v>
      </c>
      <c r="AU282" s="16">
        <f t="shared" si="318"/>
        <v>7447.7900000000036</v>
      </c>
      <c r="AV282" s="16">
        <f t="shared" si="319"/>
        <v>7447.7900000000036</v>
      </c>
      <c r="AW282" s="16">
        <f t="shared" si="320"/>
        <v>7447.7900000000036</v>
      </c>
      <c r="AX282" s="16">
        <f t="shared" si="321"/>
        <v>7447.7900000000036</v>
      </c>
      <c r="AY282" s="16">
        <f t="shared" si="322"/>
        <v>7447.7900000000036</v>
      </c>
      <c r="AZ282" s="16">
        <f t="shared" si="323"/>
        <v>7447.7900000000036</v>
      </c>
      <c r="BA282" s="16">
        <f t="shared" si="324"/>
        <v>7447.7900000000036</v>
      </c>
      <c r="BB282" s="16">
        <f t="shared" si="325"/>
        <v>7447.7900000000036</v>
      </c>
      <c r="BC282" s="16">
        <f t="shared" si="326"/>
        <v>7447.7900000000036</v>
      </c>
      <c r="BD282" s="16">
        <f t="shared" si="327"/>
        <v>7447.7900000000036</v>
      </c>
      <c r="BE282" s="16">
        <f t="shared" si="328"/>
        <v>7447.7900000000036</v>
      </c>
      <c r="BF282" s="16">
        <f t="shared" si="329"/>
        <v>7447.7900000000036</v>
      </c>
      <c r="BG282" s="16">
        <f t="shared" si="330"/>
        <v>7447.7900000000036</v>
      </c>
      <c r="BH282" s="16">
        <f t="shared" si="331"/>
        <v>7447.7900000000036</v>
      </c>
      <c r="BI282" s="16">
        <f t="shared" si="332"/>
        <v>7447.7900000000036</v>
      </c>
      <c r="BJ282" s="16">
        <f t="shared" si="333"/>
        <v>7447.7900000000036</v>
      </c>
      <c r="BK282" s="16">
        <f t="shared" si="334"/>
        <v>7447.7900000000036</v>
      </c>
      <c r="BL282" s="16">
        <f t="shared" si="335"/>
        <v>7447.7900000000036</v>
      </c>
      <c r="BM282" s="16">
        <f t="shared" si="336"/>
        <v>7447.7900000000036</v>
      </c>
      <c r="BN282" s="16">
        <f t="shared" si="337"/>
        <v>7447.7900000000036</v>
      </c>
      <c r="BO282" s="16">
        <f t="shared" si="338"/>
        <v>7447.7900000000036</v>
      </c>
      <c r="BP282" s="16">
        <f t="shared" si="339"/>
        <v>7447.7900000000036</v>
      </c>
      <c r="BQ282" s="16">
        <f t="shared" si="340"/>
        <v>7447.7900000000036</v>
      </c>
      <c r="BR282" s="16">
        <f t="shared" si="341"/>
        <v>7447.7900000000036</v>
      </c>
      <c r="BS282" s="16">
        <f t="shared" si="342"/>
        <v>7447.7900000000036</v>
      </c>
    </row>
    <row r="283" spans="1:71" x14ac:dyDescent="0.35">
      <c r="A283" s="15" t="str">
        <f t="shared" ref="A283:B283" si="529">A184</f>
        <v>Standard Close</v>
      </c>
      <c r="B283" s="15" t="str">
        <f t="shared" si="529"/>
        <v>A2830194</v>
      </c>
      <c r="C283" s="15" t="str">
        <f t="shared" ref="C283:J283" si="530">C184</f>
        <v>Base Rates</v>
      </c>
      <c r="D283" s="15" t="str">
        <f t="shared" si="530"/>
        <v/>
      </c>
      <c r="E283" s="50">
        <f t="shared" si="530"/>
        <v>34331</v>
      </c>
      <c r="F283" s="15" t="str">
        <f t="shared" si="530"/>
        <v>CRR-15996</v>
      </c>
      <c r="G283" s="15" t="str">
        <f t="shared" si="530"/>
        <v>open</v>
      </c>
      <c r="H283" s="15" t="str">
        <f t="shared" si="530"/>
        <v>Electric Other Production Plant</v>
      </c>
      <c r="I283" s="15" t="str">
        <f t="shared" si="530"/>
        <v>Bayside Station</v>
      </c>
      <c r="J283" s="15" t="str">
        <f t="shared" si="530"/>
        <v>BAYSIDE POWER UNIT 1 CT (ABC)</v>
      </c>
      <c r="K283" s="16">
        <v>11978.603076923078</v>
      </c>
      <c r="L283" s="16">
        <f>SUM($K184:L184)/13</f>
        <v>1996.4338461538462</v>
      </c>
      <c r="M283" s="16">
        <f>SUM($K184:M184)/13</f>
        <v>2994.6507692307691</v>
      </c>
      <c r="N283" s="16">
        <f>SUM($K184:N184)/13</f>
        <v>3992.8676923076923</v>
      </c>
      <c r="O283" s="16">
        <f>SUM($K184:O184)/13</f>
        <v>4991.0846153846151</v>
      </c>
      <c r="P283" s="16">
        <f>SUM($K184:P184)/13</f>
        <v>5989.3015384615383</v>
      </c>
      <c r="Q283" s="16">
        <f>SUM($K184:Q184)/13</f>
        <v>6987.5184615384605</v>
      </c>
      <c r="R283" s="16">
        <f>SUM($K184:R184)/13</f>
        <v>7985.7353846153846</v>
      </c>
      <c r="S283" s="16">
        <f>SUM($K184:S184)/13</f>
        <v>8983.9523076923088</v>
      </c>
      <c r="T283" s="16">
        <f>SUM($K184:T184)/13</f>
        <v>9982.1692307692319</v>
      </c>
      <c r="U283" s="16">
        <f>SUM($K184:U184)/13</f>
        <v>10980.386153846155</v>
      </c>
      <c r="V283" s="16">
        <f>SUM($K184:V184)/13</f>
        <v>11978.603076923078</v>
      </c>
      <c r="W283" s="16">
        <f t="shared" ref="W283:AI283" si="531">SUM(K184:W184)/13</f>
        <v>12976.820000000003</v>
      </c>
      <c r="X283" s="16">
        <f t="shared" si="531"/>
        <v>12976.820000000003</v>
      </c>
      <c r="Y283" s="16">
        <f t="shared" si="531"/>
        <v>12976.820000000003</v>
      </c>
      <c r="Z283" s="16">
        <f t="shared" si="531"/>
        <v>12976.820000000003</v>
      </c>
      <c r="AA283" s="16">
        <f t="shared" si="531"/>
        <v>12976.820000000003</v>
      </c>
      <c r="AB283" s="16">
        <f t="shared" si="531"/>
        <v>12976.820000000003</v>
      </c>
      <c r="AC283" s="16">
        <f t="shared" si="531"/>
        <v>12976.820000000003</v>
      </c>
      <c r="AD283" s="16">
        <f t="shared" si="531"/>
        <v>12976.820000000003</v>
      </c>
      <c r="AE283" s="16">
        <f t="shared" si="531"/>
        <v>12976.820000000003</v>
      </c>
      <c r="AF283" s="16">
        <f t="shared" si="531"/>
        <v>12976.820000000003</v>
      </c>
      <c r="AG283" s="16">
        <f t="shared" si="531"/>
        <v>12976.820000000003</v>
      </c>
      <c r="AH283" s="16">
        <f t="shared" si="531"/>
        <v>12976.820000000003</v>
      </c>
      <c r="AI283" s="16">
        <f t="shared" si="531"/>
        <v>12976.820000000003</v>
      </c>
      <c r="AJ283" s="16">
        <f t="shared" si="346"/>
        <v>12976.820000000003</v>
      </c>
      <c r="AK283" s="16">
        <f t="shared" si="347"/>
        <v>12976.820000000003</v>
      </c>
      <c r="AL283" s="16">
        <f t="shared" si="348"/>
        <v>12976.820000000003</v>
      </c>
      <c r="AM283" s="16">
        <f t="shared" si="310"/>
        <v>12976.820000000003</v>
      </c>
      <c r="AN283" s="16">
        <f t="shared" si="311"/>
        <v>12976.820000000003</v>
      </c>
      <c r="AO283" s="16">
        <f t="shared" si="312"/>
        <v>12976.820000000003</v>
      </c>
      <c r="AP283" s="16">
        <f t="shared" si="313"/>
        <v>12976.820000000003</v>
      </c>
      <c r="AQ283" s="16">
        <f t="shared" si="314"/>
        <v>12976.820000000003</v>
      </c>
      <c r="AR283" s="16">
        <f t="shared" si="315"/>
        <v>12976.820000000003</v>
      </c>
      <c r="AS283" s="16">
        <f t="shared" si="316"/>
        <v>12976.820000000003</v>
      </c>
      <c r="AT283" s="16">
        <f t="shared" si="317"/>
        <v>12976.820000000003</v>
      </c>
      <c r="AU283" s="16">
        <f t="shared" si="318"/>
        <v>12976.820000000003</v>
      </c>
      <c r="AV283" s="16">
        <f t="shared" si="319"/>
        <v>12976.820000000003</v>
      </c>
      <c r="AW283" s="16">
        <f t="shared" si="320"/>
        <v>12976.820000000003</v>
      </c>
      <c r="AX283" s="16">
        <f t="shared" si="321"/>
        <v>12976.820000000003</v>
      </c>
      <c r="AY283" s="16">
        <f t="shared" si="322"/>
        <v>12976.820000000003</v>
      </c>
      <c r="AZ283" s="16">
        <f t="shared" si="323"/>
        <v>12976.820000000003</v>
      </c>
      <c r="BA283" s="16">
        <f t="shared" si="324"/>
        <v>12976.820000000003</v>
      </c>
      <c r="BB283" s="16">
        <f t="shared" si="325"/>
        <v>12976.820000000003</v>
      </c>
      <c r="BC283" s="16">
        <f t="shared" si="326"/>
        <v>12976.820000000003</v>
      </c>
      <c r="BD283" s="16">
        <f t="shared" si="327"/>
        <v>12976.820000000003</v>
      </c>
      <c r="BE283" s="16">
        <f t="shared" si="328"/>
        <v>12976.820000000003</v>
      </c>
      <c r="BF283" s="16">
        <f t="shared" si="329"/>
        <v>12976.820000000003</v>
      </c>
      <c r="BG283" s="16">
        <f t="shared" si="330"/>
        <v>12976.820000000003</v>
      </c>
      <c r="BH283" s="16">
        <f t="shared" si="331"/>
        <v>12976.820000000003</v>
      </c>
      <c r="BI283" s="16">
        <f t="shared" si="332"/>
        <v>12976.820000000003</v>
      </c>
      <c r="BJ283" s="16">
        <f t="shared" si="333"/>
        <v>12976.820000000003</v>
      </c>
      <c r="BK283" s="16">
        <f t="shared" si="334"/>
        <v>12976.820000000003</v>
      </c>
      <c r="BL283" s="16">
        <f t="shared" si="335"/>
        <v>12976.820000000003</v>
      </c>
      <c r="BM283" s="16">
        <f t="shared" si="336"/>
        <v>12976.820000000003</v>
      </c>
      <c r="BN283" s="16">
        <f t="shared" si="337"/>
        <v>12976.820000000003</v>
      </c>
      <c r="BO283" s="16">
        <f t="shared" si="338"/>
        <v>12976.820000000003</v>
      </c>
      <c r="BP283" s="16">
        <f t="shared" si="339"/>
        <v>12976.820000000003</v>
      </c>
      <c r="BQ283" s="16">
        <f t="shared" si="340"/>
        <v>12976.820000000003</v>
      </c>
      <c r="BR283" s="16">
        <f t="shared" si="341"/>
        <v>12976.820000000003</v>
      </c>
      <c r="BS283" s="16">
        <f t="shared" si="342"/>
        <v>12976.820000000003</v>
      </c>
    </row>
    <row r="284" spans="1:71" x14ac:dyDescent="0.35">
      <c r="A284" s="15" t="str">
        <f t="shared" ref="A284:B284" si="532">A185</f>
        <v>Standard Close</v>
      </c>
      <c r="B284" s="15" t="str">
        <f t="shared" si="532"/>
        <v>A2832317</v>
      </c>
      <c r="C284" s="15" t="str">
        <f t="shared" ref="C284:J284" si="533">C185</f>
        <v>Base Rates</v>
      </c>
      <c r="D284" s="15" t="str">
        <f t="shared" si="533"/>
        <v/>
      </c>
      <c r="E284" s="50">
        <f t="shared" si="533"/>
        <v>34331</v>
      </c>
      <c r="F284" s="15" t="str">
        <f t="shared" si="533"/>
        <v>CRR-15996</v>
      </c>
      <c r="G284" s="15" t="str">
        <f t="shared" si="533"/>
        <v>open</v>
      </c>
      <c r="H284" s="15" t="str">
        <f t="shared" si="533"/>
        <v>Electric Other Production Plant</v>
      </c>
      <c r="I284" s="15" t="str">
        <f t="shared" si="533"/>
        <v>Bayside Station</v>
      </c>
      <c r="J284" s="15" t="str">
        <f t="shared" si="533"/>
        <v>BAYSIDE POWER UNIT 1 CT (ABC)</v>
      </c>
      <c r="K284" s="16">
        <v>41265.316923076913</v>
      </c>
      <c r="L284" s="16">
        <f>SUM($K185:L185)/13</f>
        <v>7419.7861538461539</v>
      </c>
      <c r="M284" s="16">
        <f>SUM($K185:M185)/13</f>
        <v>11129.679230769232</v>
      </c>
      <c r="N284" s="16">
        <f>SUM($K185:N185)/13</f>
        <v>14839.572307692308</v>
      </c>
      <c r="O284" s="16">
        <f>SUM($K185:O185)/13</f>
        <v>18549.465384615385</v>
      </c>
      <c r="P284" s="16">
        <f>SUM($K185:P185)/13</f>
        <v>22259.358461538461</v>
      </c>
      <c r="Q284" s="16">
        <f>SUM($K185:Q185)/13</f>
        <v>25969.251538461536</v>
      </c>
      <c r="R284" s="16">
        <f>SUM($K185:R185)/13</f>
        <v>29679.144615384612</v>
      </c>
      <c r="S284" s="16">
        <f>SUM($K185:S185)/13</f>
        <v>33389.037692307684</v>
      </c>
      <c r="T284" s="16">
        <f>SUM($K185:T185)/13</f>
        <v>37098.930769230763</v>
      </c>
      <c r="U284" s="16">
        <f>SUM($K185:U185)/13</f>
        <v>40808.823846153842</v>
      </c>
      <c r="V284" s="16">
        <f>SUM($K185:V185)/13</f>
        <v>44518.716923076921</v>
      </c>
      <c r="W284" s="16">
        <f t="shared" ref="W284:AI284" si="534">SUM(K185:W185)/13</f>
        <v>48228.609999999993</v>
      </c>
      <c r="X284" s="16">
        <f t="shared" si="534"/>
        <v>48228.609999999993</v>
      </c>
      <c r="Y284" s="16">
        <f t="shared" si="534"/>
        <v>48228.609999999993</v>
      </c>
      <c r="Z284" s="16">
        <f t="shared" si="534"/>
        <v>48228.609999999993</v>
      </c>
      <c r="AA284" s="16">
        <f t="shared" si="534"/>
        <v>48228.609999999993</v>
      </c>
      <c r="AB284" s="16">
        <f t="shared" si="534"/>
        <v>48228.609999999993</v>
      </c>
      <c r="AC284" s="16">
        <f t="shared" si="534"/>
        <v>48228.609999999993</v>
      </c>
      <c r="AD284" s="16">
        <f t="shared" si="534"/>
        <v>48228.609999999993</v>
      </c>
      <c r="AE284" s="16">
        <f t="shared" si="534"/>
        <v>48228.609999999993</v>
      </c>
      <c r="AF284" s="16">
        <f t="shared" si="534"/>
        <v>48228.609999999993</v>
      </c>
      <c r="AG284" s="16">
        <f t="shared" si="534"/>
        <v>48228.609999999993</v>
      </c>
      <c r="AH284" s="16">
        <f t="shared" si="534"/>
        <v>48228.609999999993</v>
      </c>
      <c r="AI284" s="16">
        <f t="shared" si="534"/>
        <v>48228.609999999993</v>
      </c>
      <c r="AJ284" s="16">
        <f t="shared" si="346"/>
        <v>48228.609999999993</v>
      </c>
      <c r="AK284" s="16">
        <f t="shared" si="347"/>
        <v>48228.609999999993</v>
      </c>
      <c r="AL284" s="16">
        <f t="shared" si="348"/>
        <v>48228.609999999993</v>
      </c>
      <c r="AM284" s="16">
        <f t="shared" si="310"/>
        <v>48228.609999999993</v>
      </c>
      <c r="AN284" s="16">
        <f t="shared" si="311"/>
        <v>48228.609999999993</v>
      </c>
      <c r="AO284" s="16">
        <f t="shared" si="312"/>
        <v>48228.609999999993</v>
      </c>
      <c r="AP284" s="16">
        <f t="shared" si="313"/>
        <v>48228.609999999993</v>
      </c>
      <c r="AQ284" s="16">
        <f t="shared" si="314"/>
        <v>48228.609999999993</v>
      </c>
      <c r="AR284" s="16">
        <f t="shared" si="315"/>
        <v>48228.609999999993</v>
      </c>
      <c r="AS284" s="16">
        <f t="shared" si="316"/>
        <v>48228.609999999993</v>
      </c>
      <c r="AT284" s="16">
        <f t="shared" si="317"/>
        <v>48228.609999999993</v>
      </c>
      <c r="AU284" s="16">
        <f t="shared" si="318"/>
        <v>48228.609999999993</v>
      </c>
      <c r="AV284" s="16">
        <f t="shared" si="319"/>
        <v>48228.609999999993</v>
      </c>
      <c r="AW284" s="16">
        <f t="shared" si="320"/>
        <v>48228.609999999993</v>
      </c>
      <c r="AX284" s="16">
        <f t="shared" si="321"/>
        <v>48228.609999999993</v>
      </c>
      <c r="AY284" s="16">
        <f t="shared" si="322"/>
        <v>48228.609999999993</v>
      </c>
      <c r="AZ284" s="16">
        <f t="shared" si="323"/>
        <v>48228.609999999993</v>
      </c>
      <c r="BA284" s="16">
        <f t="shared" si="324"/>
        <v>48228.609999999993</v>
      </c>
      <c r="BB284" s="16">
        <f t="shared" si="325"/>
        <v>48228.609999999993</v>
      </c>
      <c r="BC284" s="16">
        <f t="shared" si="326"/>
        <v>48228.609999999993</v>
      </c>
      <c r="BD284" s="16">
        <f t="shared" si="327"/>
        <v>48228.609999999993</v>
      </c>
      <c r="BE284" s="16">
        <f t="shared" si="328"/>
        <v>48228.609999999993</v>
      </c>
      <c r="BF284" s="16">
        <f t="shared" si="329"/>
        <v>48228.609999999993</v>
      </c>
      <c r="BG284" s="16">
        <f t="shared" si="330"/>
        <v>48228.609999999993</v>
      </c>
      <c r="BH284" s="16">
        <f t="shared" si="331"/>
        <v>48228.609999999993</v>
      </c>
      <c r="BI284" s="16">
        <f t="shared" si="332"/>
        <v>48228.609999999993</v>
      </c>
      <c r="BJ284" s="16">
        <f t="shared" si="333"/>
        <v>48228.609999999993</v>
      </c>
      <c r="BK284" s="16">
        <f t="shared" si="334"/>
        <v>48228.609999999993</v>
      </c>
      <c r="BL284" s="16">
        <f t="shared" si="335"/>
        <v>48228.609999999993</v>
      </c>
      <c r="BM284" s="16">
        <f t="shared" si="336"/>
        <v>48228.609999999993</v>
      </c>
      <c r="BN284" s="16">
        <f t="shared" si="337"/>
        <v>48228.609999999993</v>
      </c>
      <c r="BO284" s="16">
        <f t="shared" si="338"/>
        <v>48228.609999999993</v>
      </c>
      <c r="BP284" s="16">
        <f t="shared" si="339"/>
        <v>48228.609999999993</v>
      </c>
      <c r="BQ284" s="16">
        <f t="shared" si="340"/>
        <v>48228.609999999993</v>
      </c>
      <c r="BR284" s="16">
        <f t="shared" si="341"/>
        <v>48228.609999999993</v>
      </c>
      <c r="BS284" s="16">
        <f t="shared" si="342"/>
        <v>48228.609999999993</v>
      </c>
    </row>
    <row r="285" spans="1:71" x14ac:dyDescent="0.35">
      <c r="A285" s="15" t="str">
        <f t="shared" ref="A285:B285" si="535">A186</f>
        <v>Standard Close</v>
      </c>
      <c r="B285" s="15" t="str">
        <f t="shared" si="535"/>
        <v>A2832520</v>
      </c>
      <c r="C285" s="15" t="str">
        <f t="shared" ref="C285:J285" si="536">C186</f>
        <v>Base Rates</v>
      </c>
      <c r="D285" s="15" t="str">
        <f t="shared" si="536"/>
        <v/>
      </c>
      <c r="E285" s="50">
        <f t="shared" si="536"/>
        <v>34331</v>
      </c>
      <c r="F285" s="15" t="str">
        <f t="shared" si="536"/>
        <v>CRR-15996</v>
      </c>
      <c r="G285" s="15" t="str">
        <f t="shared" si="536"/>
        <v>open</v>
      </c>
      <c r="H285" s="15" t="str">
        <f t="shared" si="536"/>
        <v>Electric Other Production Plant</v>
      </c>
      <c r="I285" s="15" t="str">
        <f t="shared" si="536"/>
        <v>Bayside Station</v>
      </c>
      <c r="J285" s="15" t="str">
        <f t="shared" si="536"/>
        <v>BAYSIDE POWER UNIT 1 CT (ABC)</v>
      </c>
      <c r="K285" s="16">
        <v>24369.261538461542</v>
      </c>
      <c r="L285" s="16">
        <f>SUM($K186:L186)/13</f>
        <v>4873.8523076923075</v>
      </c>
      <c r="M285" s="16">
        <f>SUM($K186:M186)/13</f>
        <v>7310.7784615384608</v>
      </c>
      <c r="N285" s="16">
        <f>SUM($K186:N186)/13</f>
        <v>9747.704615384615</v>
      </c>
      <c r="O285" s="16">
        <f>SUM($K186:O186)/13</f>
        <v>12184.630769230771</v>
      </c>
      <c r="P285" s="16">
        <f>SUM($K186:P186)/13</f>
        <v>14621.556923076925</v>
      </c>
      <c r="Q285" s="16">
        <f>SUM($K186:Q186)/13</f>
        <v>17058.483076923079</v>
      </c>
      <c r="R285" s="16">
        <f>SUM($K186:R186)/13</f>
        <v>19495.409230769234</v>
      </c>
      <c r="S285" s="16">
        <f>SUM($K186:S186)/13</f>
        <v>21932.335384615388</v>
      </c>
      <c r="T285" s="16">
        <f>SUM($K186:T186)/13</f>
        <v>24369.261538461542</v>
      </c>
      <c r="U285" s="16">
        <f>SUM($K186:U186)/13</f>
        <v>26806.187692307692</v>
      </c>
      <c r="V285" s="16">
        <f>SUM($K186:V186)/13</f>
        <v>29243.113846153843</v>
      </c>
      <c r="W285" s="16">
        <f t="shared" ref="W285:AI285" si="537">SUM(K186:W186)/13</f>
        <v>31680.039999999997</v>
      </c>
      <c r="X285" s="16">
        <f t="shared" si="537"/>
        <v>31680.039999999997</v>
      </c>
      <c r="Y285" s="16">
        <f t="shared" si="537"/>
        <v>31680.039999999997</v>
      </c>
      <c r="Z285" s="16">
        <f t="shared" si="537"/>
        <v>31680.039999999997</v>
      </c>
      <c r="AA285" s="16">
        <f t="shared" si="537"/>
        <v>31680.039999999997</v>
      </c>
      <c r="AB285" s="16">
        <f t="shared" si="537"/>
        <v>31680.039999999997</v>
      </c>
      <c r="AC285" s="16">
        <f t="shared" si="537"/>
        <v>31680.039999999997</v>
      </c>
      <c r="AD285" s="16">
        <f t="shared" si="537"/>
        <v>31680.039999999997</v>
      </c>
      <c r="AE285" s="16">
        <f t="shared" si="537"/>
        <v>31680.039999999997</v>
      </c>
      <c r="AF285" s="16">
        <f t="shared" si="537"/>
        <v>31680.039999999997</v>
      </c>
      <c r="AG285" s="16">
        <f t="shared" si="537"/>
        <v>31680.039999999997</v>
      </c>
      <c r="AH285" s="16">
        <f t="shared" si="537"/>
        <v>31680.039999999997</v>
      </c>
      <c r="AI285" s="16">
        <f t="shared" si="537"/>
        <v>31680.039999999997</v>
      </c>
      <c r="AJ285" s="16">
        <f t="shared" si="346"/>
        <v>31680.039999999997</v>
      </c>
      <c r="AK285" s="16">
        <f t="shared" si="347"/>
        <v>31680.039999999997</v>
      </c>
      <c r="AL285" s="16">
        <f t="shared" si="348"/>
        <v>31680.039999999997</v>
      </c>
      <c r="AM285" s="16">
        <f t="shared" ref="AM285:AM306" si="538">SUM(AA186:AM186)/13</f>
        <v>31680.039999999997</v>
      </c>
      <c r="AN285" s="16">
        <f t="shared" ref="AN285:AN306" si="539">SUM(AB186:AN186)/13</f>
        <v>31680.039999999997</v>
      </c>
      <c r="AO285" s="16">
        <f t="shared" ref="AO285:AO306" si="540">SUM(AC186:AO186)/13</f>
        <v>31680.039999999997</v>
      </c>
      <c r="AP285" s="16">
        <f t="shared" ref="AP285:AP306" si="541">SUM(AD186:AP186)/13</f>
        <v>31680.039999999997</v>
      </c>
      <c r="AQ285" s="16">
        <f t="shared" ref="AQ285:AQ306" si="542">SUM(AE186:AQ186)/13</f>
        <v>31680.039999999997</v>
      </c>
      <c r="AR285" s="16">
        <f t="shared" ref="AR285:AR306" si="543">SUM(AF186:AR186)/13</f>
        <v>31680.039999999997</v>
      </c>
      <c r="AS285" s="16">
        <f t="shared" ref="AS285:AS306" si="544">SUM(AG186:AS186)/13</f>
        <v>31680.039999999997</v>
      </c>
      <c r="AT285" s="16">
        <f t="shared" ref="AT285:AT306" si="545">SUM(AH186:AT186)/13</f>
        <v>31680.039999999997</v>
      </c>
      <c r="AU285" s="16">
        <f t="shared" ref="AU285:AU306" si="546">SUM(AI186:AU186)/13</f>
        <v>31680.039999999997</v>
      </c>
      <c r="AV285" s="16">
        <f t="shared" ref="AV285:AV306" si="547">SUM(AJ186:AV186)/13</f>
        <v>31680.039999999997</v>
      </c>
      <c r="AW285" s="16">
        <f t="shared" ref="AW285:AW306" si="548">SUM(AK186:AW186)/13</f>
        <v>31680.039999999997</v>
      </c>
      <c r="AX285" s="16">
        <f t="shared" ref="AX285:AX306" si="549">SUM(AL186:AX186)/13</f>
        <v>31680.039999999997</v>
      </c>
      <c r="AY285" s="16">
        <f t="shared" ref="AY285:AY306" si="550">SUM(AM186:AY186)/13</f>
        <v>31680.039999999997</v>
      </c>
      <c r="AZ285" s="16">
        <f t="shared" ref="AZ285:AZ306" si="551">SUM(AN186:AZ186)/13</f>
        <v>31680.039999999997</v>
      </c>
      <c r="BA285" s="16">
        <f t="shared" ref="BA285:BA306" si="552">SUM(AO186:BA186)/13</f>
        <v>31680.039999999997</v>
      </c>
      <c r="BB285" s="16">
        <f t="shared" ref="BB285:BB306" si="553">SUM(AP186:BB186)/13</f>
        <v>31680.039999999997</v>
      </c>
      <c r="BC285" s="16">
        <f t="shared" ref="BC285:BC306" si="554">SUM(AQ186:BC186)/13</f>
        <v>31680.039999999997</v>
      </c>
      <c r="BD285" s="16">
        <f t="shared" ref="BD285:BD306" si="555">SUM(AR186:BD186)/13</f>
        <v>31680.039999999997</v>
      </c>
      <c r="BE285" s="16">
        <f t="shared" ref="BE285:BE306" si="556">SUM(AS186:BE186)/13</f>
        <v>31680.039999999997</v>
      </c>
      <c r="BF285" s="16">
        <f t="shared" ref="BF285:BF306" si="557">SUM(AT186:BF186)/13</f>
        <v>31680.039999999997</v>
      </c>
      <c r="BG285" s="16">
        <f t="shared" ref="BG285:BG306" si="558">SUM(AU186:BG186)/13</f>
        <v>31680.039999999997</v>
      </c>
      <c r="BH285" s="16">
        <f t="shared" ref="BH285:BH306" si="559">SUM(AV186:BH186)/13</f>
        <v>31680.039999999997</v>
      </c>
      <c r="BI285" s="16">
        <f t="shared" ref="BI285:BI306" si="560">SUM(AW186:BI186)/13</f>
        <v>31680.039999999997</v>
      </c>
      <c r="BJ285" s="16">
        <f t="shared" ref="BJ285:BJ306" si="561">SUM(AX186:BJ186)/13</f>
        <v>31680.039999999997</v>
      </c>
      <c r="BK285" s="16">
        <f t="shared" ref="BK285:BK306" si="562">SUM(AY186:BK186)/13</f>
        <v>31680.039999999997</v>
      </c>
      <c r="BL285" s="16">
        <f t="shared" ref="BL285:BL306" si="563">SUM(AZ186:BL186)/13</f>
        <v>31680.039999999997</v>
      </c>
      <c r="BM285" s="16">
        <f t="shared" ref="BM285:BM306" si="564">SUM(BA186:BM186)/13</f>
        <v>31680.039999999997</v>
      </c>
      <c r="BN285" s="16">
        <f t="shared" ref="BN285:BN306" si="565">SUM(BB186:BN186)/13</f>
        <v>31680.039999999997</v>
      </c>
      <c r="BO285" s="16">
        <f t="shared" ref="BO285:BO306" si="566">SUM(BC186:BO186)/13</f>
        <v>31680.039999999997</v>
      </c>
      <c r="BP285" s="16">
        <f t="shared" ref="BP285:BP306" si="567">SUM(BD186:BP186)/13</f>
        <v>31680.039999999997</v>
      </c>
      <c r="BQ285" s="16">
        <f t="shared" ref="BQ285:BQ306" si="568">SUM(BE186:BQ186)/13</f>
        <v>31680.039999999997</v>
      </c>
      <c r="BR285" s="16">
        <f t="shared" ref="BR285:BR306" si="569">SUM(BF186:BR186)/13</f>
        <v>31680.039999999997</v>
      </c>
      <c r="BS285" s="16">
        <f t="shared" ref="BS285:BS306" si="570">SUM(BG186:BS186)/13</f>
        <v>31680.039999999997</v>
      </c>
    </row>
    <row r="286" spans="1:71" x14ac:dyDescent="0.35">
      <c r="A286" s="15" t="str">
        <f t="shared" ref="A286:B286" si="571">A187</f>
        <v>Standard Close</v>
      </c>
      <c r="B286" s="15" t="str">
        <f t="shared" si="571"/>
        <v>A2832521</v>
      </c>
      <c r="C286" s="15" t="str">
        <f t="shared" ref="C286:J286" si="572">C187</f>
        <v>Base Rates</v>
      </c>
      <c r="D286" s="15" t="str">
        <f t="shared" si="572"/>
        <v/>
      </c>
      <c r="E286" s="50">
        <f t="shared" si="572"/>
        <v>34331</v>
      </c>
      <c r="F286" s="15" t="str">
        <f t="shared" si="572"/>
        <v>CRR-15996</v>
      </c>
      <c r="G286" s="15" t="str">
        <f t="shared" si="572"/>
        <v>open</v>
      </c>
      <c r="H286" s="15" t="str">
        <f t="shared" si="572"/>
        <v>Electric Other Production Plant</v>
      </c>
      <c r="I286" s="15" t="str">
        <f t="shared" si="572"/>
        <v>Bayside Station</v>
      </c>
      <c r="J286" s="15" t="str">
        <f t="shared" si="572"/>
        <v>BAYSIDE POWER UNIT 1 CT (ABC)</v>
      </c>
      <c r="K286" s="16">
        <v>3995.2384615384613</v>
      </c>
      <c r="L286" s="16">
        <f>SUM($K187:L187)/13</f>
        <v>799.04769230769239</v>
      </c>
      <c r="M286" s="16">
        <f>SUM($K187:M187)/13</f>
        <v>1198.5715384615385</v>
      </c>
      <c r="N286" s="16">
        <f>SUM($K187:N187)/13</f>
        <v>1598.0953846153848</v>
      </c>
      <c r="O286" s="16">
        <f>SUM($K187:O187)/13</f>
        <v>1997.6192307692311</v>
      </c>
      <c r="P286" s="16">
        <f>SUM($K187:P187)/13</f>
        <v>2397.1430769230774</v>
      </c>
      <c r="Q286" s="16">
        <f>SUM($K187:Q187)/13</f>
        <v>2796.6669230769235</v>
      </c>
      <c r="R286" s="16">
        <f>SUM($K187:R187)/13</f>
        <v>3196.1907692307695</v>
      </c>
      <c r="S286" s="16">
        <f>SUM($K187:S187)/13</f>
        <v>3595.7146153846156</v>
      </c>
      <c r="T286" s="16">
        <f>SUM($K187:T187)/13</f>
        <v>3995.2384615384613</v>
      </c>
      <c r="U286" s="16">
        <f>SUM($K187:U187)/13</f>
        <v>4394.7623076923073</v>
      </c>
      <c r="V286" s="16">
        <f>SUM($K187:V187)/13</f>
        <v>4794.286153846153</v>
      </c>
      <c r="W286" s="16">
        <f t="shared" ref="W286:AI286" si="573">SUM(K187:W187)/13</f>
        <v>5193.8099999999995</v>
      </c>
      <c r="X286" s="16">
        <f t="shared" si="573"/>
        <v>5193.8099999999995</v>
      </c>
      <c r="Y286" s="16">
        <f t="shared" si="573"/>
        <v>5193.8099999999995</v>
      </c>
      <c r="Z286" s="16">
        <f t="shared" si="573"/>
        <v>5193.8099999999995</v>
      </c>
      <c r="AA286" s="16">
        <f t="shared" si="573"/>
        <v>5193.8099999999995</v>
      </c>
      <c r="AB286" s="16">
        <f t="shared" si="573"/>
        <v>5193.8099999999995</v>
      </c>
      <c r="AC286" s="16">
        <f t="shared" si="573"/>
        <v>5193.8099999999995</v>
      </c>
      <c r="AD286" s="16">
        <f t="shared" si="573"/>
        <v>5193.8099999999995</v>
      </c>
      <c r="AE286" s="16">
        <f t="shared" si="573"/>
        <v>5193.8099999999995</v>
      </c>
      <c r="AF286" s="16">
        <f t="shared" si="573"/>
        <v>5193.8099999999995</v>
      </c>
      <c r="AG286" s="16">
        <f t="shared" si="573"/>
        <v>5193.8099999999995</v>
      </c>
      <c r="AH286" s="16">
        <f t="shared" si="573"/>
        <v>5193.8099999999995</v>
      </c>
      <c r="AI286" s="16">
        <f t="shared" si="573"/>
        <v>5193.8099999999995</v>
      </c>
      <c r="AJ286" s="16">
        <f t="shared" ref="AJ286:AJ306" si="574">SUM(X187:AJ187)/13</f>
        <v>5193.8099999999995</v>
      </c>
      <c r="AK286" s="16">
        <f t="shared" ref="AK286:AK306" si="575">SUM(Y187:AK187)/13</f>
        <v>5193.8099999999995</v>
      </c>
      <c r="AL286" s="16">
        <f t="shared" ref="AL286:AL306" si="576">SUM(Z187:AL187)/13</f>
        <v>5193.8099999999995</v>
      </c>
      <c r="AM286" s="16">
        <f t="shared" si="538"/>
        <v>5193.8099999999995</v>
      </c>
      <c r="AN286" s="16">
        <f t="shared" si="539"/>
        <v>5193.8099999999995</v>
      </c>
      <c r="AO286" s="16">
        <f t="shared" si="540"/>
        <v>5193.8099999999995</v>
      </c>
      <c r="AP286" s="16">
        <f t="shared" si="541"/>
        <v>5193.8099999999995</v>
      </c>
      <c r="AQ286" s="16">
        <f t="shared" si="542"/>
        <v>5193.8099999999995</v>
      </c>
      <c r="AR286" s="16">
        <f t="shared" si="543"/>
        <v>5193.8099999999995</v>
      </c>
      <c r="AS286" s="16">
        <f t="shared" si="544"/>
        <v>5193.8099999999995</v>
      </c>
      <c r="AT286" s="16">
        <f t="shared" si="545"/>
        <v>5193.8099999999995</v>
      </c>
      <c r="AU286" s="16">
        <f t="shared" si="546"/>
        <v>5193.8099999999995</v>
      </c>
      <c r="AV286" s="16">
        <f t="shared" si="547"/>
        <v>5193.8099999999995</v>
      </c>
      <c r="AW286" s="16">
        <f t="shared" si="548"/>
        <v>5193.8099999999995</v>
      </c>
      <c r="AX286" s="16">
        <f t="shared" si="549"/>
        <v>5193.8099999999995</v>
      </c>
      <c r="AY286" s="16">
        <f t="shared" si="550"/>
        <v>5193.8099999999995</v>
      </c>
      <c r="AZ286" s="16">
        <f t="shared" si="551"/>
        <v>5193.8099999999995</v>
      </c>
      <c r="BA286" s="16">
        <f t="shared" si="552"/>
        <v>5193.8099999999995</v>
      </c>
      <c r="BB286" s="16">
        <f t="shared" si="553"/>
        <v>5193.8099999999995</v>
      </c>
      <c r="BC286" s="16">
        <f t="shared" si="554"/>
        <v>5193.8099999999995</v>
      </c>
      <c r="BD286" s="16">
        <f t="shared" si="555"/>
        <v>5193.8099999999995</v>
      </c>
      <c r="BE286" s="16">
        <f t="shared" si="556"/>
        <v>5193.8099999999995</v>
      </c>
      <c r="BF286" s="16">
        <f t="shared" si="557"/>
        <v>5193.8099999999995</v>
      </c>
      <c r="BG286" s="16">
        <f t="shared" si="558"/>
        <v>5193.8099999999995</v>
      </c>
      <c r="BH286" s="16">
        <f t="shared" si="559"/>
        <v>5193.8099999999995</v>
      </c>
      <c r="BI286" s="16">
        <f t="shared" si="560"/>
        <v>5193.8099999999995</v>
      </c>
      <c r="BJ286" s="16">
        <f t="shared" si="561"/>
        <v>5193.8099999999995</v>
      </c>
      <c r="BK286" s="16">
        <f t="shared" si="562"/>
        <v>5193.8099999999995</v>
      </c>
      <c r="BL286" s="16">
        <f t="shared" si="563"/>
        <v>5193.8099999999995</v>
      </c>
      <c r="BM286" s="16">
        <f t="shared" si="564"/>
        <v>5193.8099999999995</v>
      </c>
      <c r="BN286" s="16">
        <f t="shared" si="565"/>
        <v>5193.8099999999995</v>
      </c>
      <c r="BO286" s="16">
        <f t="shared" si="566"/>
        <v>5193.8099999999995</v>
      </c>
      <c r="BP286" s="16">
        <f t="shared" si="567"/>
        <v>5193.8099999999995</v>
      </c>
      <c r="BQ286" s="16">
        <f t="shared" si="568"/>
        <v>5193.8099999999995</v>
      </c>
      <c r="BR286" s="16">
        <f t="shared" si="569"/>
        <v>5193.8099999999995</v>
      </c>
      <c r="BS286" s="16">
        <f t="shared" si="570"/>
        <v>5193.8099999999995</v>
      </c>
    </row>
    <row r="287" spans="1:71" x14ac:dyDescent="0.35">
      <c r="A287" s="15" t="str">
        <f t="shared" ref="A287:B287" si="577">A188</f>
        <v>Standard Close</v>
      </c>
      <c r="B287" s="15" t="str">
        <f t="shared" si="577"/>
        <v>A2833887</v>
      </c>
      <c r="C287" s="15" t="str">
        <f t="shared" ref="C287:J287" si="578">C188</f>
        <v>Base Rates</v>
      </c>
      <c r="D287" s="15" t="str">
        <f t="shared" si="578"/>
        <v/>
      </c>
      <c r="E287" s="50">
        <f t="shared" si="578"/>
        <v>34331</v>
      </c>
      <c r="F287" s="15" t="str">
        <f t="shared" si="578"/>
        <v>CRR-15996</v>
      </c>
      <c r="G287" s="15" t="str">
        <f t="shared" si="578"/>
        <v>open</v>
      </c>
      <c r="H287" s="15" t="str">
        <f t="shared" si="578"/>
        <v>Electric Other Production Plant</v>
      </c>
      <c r="I287" s="15" t="str">
        <f t="shared" si="578"/>
        <v>Bayside Station</v>
      </c>
      <c r="J287" s="15" t="str">
        <f t="shared" si="578"/>
        <v>BAYSIDE POWER UNIT 1 CT (ABC)</v>
      </c>
      <c r="K287" s="16">
        <v>5672.8261538461538</v>
      </c>
      <c r="L287" s="16">
        <f>SUM($K188:L188)/13</f>
        <v>1279.083076923077</v>
      </c>
      <c r="M287" s="16">
        <f>SUM($K188:M188)/13</f>
        <v>1918.6246153846155</v>
      </c>
      <c r="N287" s="16">
        <f>SUM($K188:N188)/13</f>
        <v>2558.166153846154</v>
      </c>
      <c r="O287" s="16">
        <f>SUM($K188:O188)/13</f>
        <v>3197.7076923076925</v>
      </c>
      <c r="P287" s="16">
        <f>SUM($K188:P188)/13</f>
        <v>3837.249230769231</v>
      </c>
      <c r="Q287" s="16">
        <f>SUM($K188:Q188)/13</f>
        <v>4476.7907692307699</v>
      </c>
      <c r="R287" s="16">
        <f>SUM($K188:R188)/13</f>
        <v>5116.3323076923079</v>
      </c>
      <c r="S287" s="16">
        <f>SUM($K188:S188)/13</f>
        <v>5755.8738461538469</v>
      </c>
      <c r="T287" s="16">
        <f>SUM($K188:T188)/13</f>
        <v>6395.4153846153868</v>
      </c>
      <c r="U287" s="16">
        <f>SUM($K188:U188)/13</f>
        <v>7034.9569230769257</v>
      </c>
      <c r="V287" s="16">
        <f>SUM($K188:V188)/13</f>
        <v>7674.4984615384647</v>
      </c>
      <c r="W287" s="16">
        <f t="shared" ref="W287:AI287" si="579">SUM(K188:W188)/13</f>
        <v>8314.0400000000045</v>
      </c>
      <c r="X287" s="16">
        <f t="shared" si="579"/>
        <v>8314.0400000000045</v>
      </c>
      <c r="Y287" s="16">
        <f t="shared" si="579"/>
        <v>8314.0400000000045</v>
      </c>
      <c r="Z287" s="16">
        <f t="shared" si="579"/>
        <v>8314.0400000000045</v>
      </c>
      <c r="AA287" s="16">
        <f t="shared" si="579"/>
        <v>8314.0400000000045</v>
      </c>
      <c r="AB287" s="16">
        <f t="shared" si="579"/>
        <v>8314.0400000000045</v>
      </c>
      <c r="AC287" s="16">
        <f t="shared" si="579"/>
        <v>8314.0400000000045</v>
      </c>
      <c r="AD287" s="16">
        <f t="shared" si="579"/>
        <v>8314.0400000000045</v>
      </c>
      <c r="AE287" s="16">
        <f t="shared" si="579"/>
        <v>8314.0400000000045</v>
      </c>
      <c r="AF287" s="16">
        <f t="shared" si="579"/>
        <v>8314.0400000000045</v>
      </c>
      <c r="AG287" s="16">
        <f t="shared" si="579"/>
        <v>8314.0400000000045</v>
      </c>
      <c r="AH287" s="16">
        <f t="shared" si="579"/>
        <v>8314.0400000000045</v>
      </c>
      <c r="AI287" s="16">
        <f t="shared" si="579"/>
        <v>8314.0400000000045</v>
      </c>
      <c r="AJ287" s="16">
        <f t="shared" si="574"/>
        <v>8314.0400000000045</v>
      </c>
      <c r="AK287" s="16">
        <f t="shared" si="575"/>
        <v>8314.0400000000045</v>
      </c>
      <c r="AL287" s="16">
        <f t="shared" si="576"/>
        <v>8314.0400000000045</v>
      </c>
      <c r="AM287" s="16">
        <f t="shared" si="538"/>
        <v>8314.0400000000045</v>
      </c>
      <c r="AN287" s="16">
        <f t="shared" si="539"/>
        <v>8314.0400000000045</v>
      </c>
      <c r="AO287" s="16">
        <f t="shared" si="540"/>
        <v>8314.0400000000045</v>
      </c>
      <c r="AP287" s="16">
        <f t="shared" si="541"/>
        <v>8314.0400000000045</v>
      </c>
      <c r="AQ287" s="16">
        <f t="shared" si="542"/>
        <v>8314.0400000000045</v>
      </c>
      <c r="AR287" s="16">
        <f t="shared" si="543"/>
        <v>8314.0400000000045</v>
      </c>
      <c r="AS287" s="16">
        <f t="shared" si="544"/>
        <v>8314.0400000000045</v>
      </c>
      <c r="AT287" s="16">
        <f t="shared" si="545"/>
        <v>8314.0400000000045</v>
      </c>
      <c r="AU287" s="16">
        <f t="shared" si="546"/>
        <v>8314.0400000000045</v>
      </c>
      <c r="AV287" s="16">
        <f t="shared" si="547"/>
        <v>8314.0400000000045</v>
      </c>
      <c r="AW287" s="16">
        <f t="shared" si="548"/>
        <v>8314.0400000000045</v>
      </c>
      <c r="AX287" s="16">
        <f t="shared" si="549"/>
        <v>8314.0400000000045</v>
      </c>
      <c r="AY287" s="16">
        <f t="shared" si="550"/>
        <v>8314.0400000000045</v>
      </c>
      <c r="AZ287" s="16">
        <f t="shared" si="551"/>
        <v>8314.0400000000045</v>
      </c>
      <c r="BA287" s="16">
        <f t="shared" si="552"/>
        <v>8314.0400000000045</v>
      </c>
      <c r="BB287" s="16">
        <f t="shared" si="553"/>
        <v>8314.0400000000045</v>
      </c>
      <c r="BC287" s="16">
        <f t="shared" si="554"/>
        <v>8314.0400000000045</v>
      </c>
      <c r="BD287" s="16">
        <f t="shared" si="555"/>
        <v>8314.0400000000045</v>
      </c>
      <c r="BE287" s="16">
        <f t="shared" si="556"/>
        <v>8314.0400000000045</v>
      </c>
      <c r="BF287" s="16">
        <f t="shared" si="557"/>
        <v>8314.0400000000045</v>
      </c>
      <c r="BG287" s="16">
        <f t="shared" si="558"/>
        <v>8314.0400000000045</v>
      </c>
      <c r="BH287" s="16">
        <f t="shared" si="559"/>
        <v>8314.0400000000045</v>
      </c>
      <c r="BI287" s="16">
        <f t="shared" si="560"/>
        <v>8314.0400000000045</v>
      </c>
      <c r="BJ287" s="16">
        <f t="shared" si="561"/>
        <v>8314.0400000000045</v>
      </c>
      <c r="BK287" s="16">
        <f t="shared" si="562"/>
        <v>8314.0400000000045</v>
      </c>
      <c r="BL287" s="16">
        <f t="shared" si="563"/>
        <v>8314.0400000000045</v>
      </c>
      <c r="BM287" s="16">
        <f t="shared" si="564"/>
        <v>8314.0400000000045</v>
      </c>
      <c r="BN287" s="16">
        <f t="shared" si="565"/>
        <v>8314.0400000000045</v>
      </c>
      <c r="BO287" s="16">
        <f t="shared" si="566"/>
        <v>8314.0400000000045</v>
      </c>
      <c r="BP287" s="16">
        <f t="shared" si="567"/>
        <v>8314.0400000000045</v>
      </c>
      <c r="BQ287" s="16">
        <f t="shared" si="568"/>
        <v>8314.0400000000045</v>
      </c>
      <c r="BR287" s="16">
        <f t="shared" si="569"/>
        <v>8314.0400000000045</v>
      </c>
      <c r="BS287" s="16">
        <f t="shared" si="570"/>
        <v>8314.0400000000045</v>
      </c>
    </row>
    <row r="288" spans="1:71" x14ac:dyDescent="0.35">
      <c r="A288" s="15" t="str">
        <f t="shared" ref="A288:B288" si="580">A189</f>
        <v>Standard Close</v>
      </c>
      <c r="B288" s="15" t="str">
        <f t="shared" si="580"/>
        <v>A2833892</v>
      </c>
      <c r="C288" s="15" t="str">
        <f t="shared" ref="C288:J288" si="581">C189</f>
        <v>Base Rates</v>
      </c>
      <c r="D288" s="15" t="str">
        <f t="shared" si="581"/>
        <v/>
      </c>
      <c r="E288" s="50">
        <f t="shared" si="581"/>
        <v>34331</v>
      </c>
      <c r="F288" s="15" t="str">
        <f t="shared" si="581"/>
        <v>CRR-15996</v>
      </c>
      <c r="G288" s="15" t="str">
        <f t="shared" si="581"/>
        <v>open</v>
      </c>
      <c r="H288" s="15" t="str">
        <f t="shared" si="581"/>
        <v>Electric Other Production Plant</v>
      </c>
      <c r="I288" s="15" t="str">
        <f t="shared" si="581"/>
        <v>Bayside Station</v>
      </c>
      <c r="J288" s="15" t="str">
        <f t="shared" si="581"/>
        <v>BAYSIDE POWER UNIT 1 CT (ABC)</v>
      </c>
      <c r="K288" s="16">
        <v>5672.8261538461538</v>
      </c>
      <c r="L288" s="16">
        <f>SUM($K189:L189)/13</f>
        <v>1279.083076923077</v>
      </c>
      <c r="M288" s="16">
        <f>SUM($K189:M189)/13</f>
        <v>1918.6246153846155</v>
      </c>
      <c r="N288" s="16">
        <f>SUM($K189:N189)/13</f>
        <v>2558.166153846154</v>
      </c>
      <c r="O288" s="16">
        <f>SUM($K189:O189)/13</f>
        <v>3197.7076923076925</v>
      </c>
      <c r="P288" s="16">
        <f>SUM($K189:P189)/13</f>
        <v>3837.249230769231</v>
      </c>
      <c r="Q288" s="16">
        <f>SUM($K189:Q189)/13</f>
        <v>4476.7907692307699</v>
      </c>
      <c r="R288" s="16">
        <f>SUM($K189:R189)/13</f>
        <v>5116.3323076923079</v>
      </c>
      <c r="S288" s="16">
        <f>SUM($K189:S189)/13</f>
        <v>5755.8738461538469</v>
      </c>
      <c r="T288" s="16">
        <f>SUM($K189:T189)/13</f>
        <v>6395.4153846153868</v>
      </c>
      <c r="U288" s="16">
        <f>SUM($K189:U189)/13</f>
        <v>7034.9569230769257</v>
      </c>
      <c r="V288" s="16">
        <f>SUM($K189:V189)/13</f>
        <v>7674.4984615384647</v>
      </c>
      <c r="W288" s="16">
        <f t="shared" ref="W288:AI288" si="582">SUM(K189:W189)/13</f>
        <v>8314.0400000000045</v>
      </c>
      <c r="X288" s="16">
        <f t="shared" si="582"/>
        <v>8314.0400000000045</v>
      </c>
      <c r="Y288" s="16">
        <f t="shared" si="582"/>
        <v>8314.0400000000045</v>
      </c>
      <c r="Z288" s="16">
        <f t="shared" si="582"/>
        <v>8314.0400000000045</v>
      </c>
      <c r="AA288" s="16">
        <f t="shared" si="582"/>
        <v>8314.0400000000045</v>
      </c>
      <c r="AB288" s="16">
        <f t="shared" si="582"/>
        <v>8314.0400000000045</v>
      </c>
      <c r="AC288" s="16">
        <f t="shared" si="582"/>
        <v>8314.0400000000045</v>
      </c>
      <c r="AD288" s="16">
        <f t="shared" si="582"/>
        <v>8314.0400000000045</v>
      </c>
      <c r="AE288" s="16">
        <f t="shared" si="582"/>
        <v>8314.0400000000045</v>
      </c>
      <c r="AF288" s="16">
        <f t="shared" si="582"/>
        <v>8314.0400000000045</v>
      </c>
      <c r="AG288" s="16">
        <f t="shared" si="582"/>
        <v>8314.0400000000045</v>
      </c>
      <c r="AH288" s="16">
        <f t="shared" si="582"/>
        <v>8314.0400000000045</v>
      </c>
      <c r="AI288" s="16">
        <f t="shared" si="582"/>
        <v>8314.0400000000045</v>
      </c>
      <c r="AJ288" s="16">
        <f t="shared" si="574"/>
        <v>8314.0400000000045</v>
      </c>
      <c r="AK288" s="16">
        <f t="shared" si="575"/>
        <v>8314.0400000000045</v>
      </c>
      <c r="AL288" s="16">
        <f t="shared" si="576"/>
        <v>8314.0400000000045</v>
      </c>
      <c r="AM288" s="16">
        <f t="shared" si="538"/>
        <v>8314.0400000000045</v>
      </c>
      <c r="AN288" s="16">
        <f t="shared" si="539"/>
        <v>8314.0400000000045</v>
      </c>
      <c r="AO288" s="16">
        <f t="shared" si="540"/>
        <v>8314.0400000000045</v>
      </c>
      <c r="AP288" s="16">
        <f t="shared" si="541"/>
        <v>8314.0400000000045</v>
      </c>
      <c r="AQ288" s="16">
        <f t="shared" si="542"/>
        <v>8314.0400000000045</v>
      </c>
      <c r="AR288" s="16">
        <f t="shared" si="543"/>
        <v>8314.0400000000045</v>
      </c>
      <c r="AS288" s="16">
        <f t="shared" si="544"/>
        <v>8314.0400000000045</v>
      </c>
      <c r="AT288" s="16">
        <f t="shared" si="545"/>
        <v>8314.0400000000045</v>
      </c>
      <c r="AU288" s="16">
        <f t="shared" si="546"/>
        <v>8314.0400000000045</v>
      </c>
      <c r="AV288" s="16">
        <f t="shared" si="547"/>
        <v>8314.0400000000045</v>
      </c>
      <c r="AW288" s="16">
        <f t="shared" si="548"/>
        <v>8314.0400000000045</v>
      </c>
      <c r="AX288" s="16">
        <f t="shared" si="549"/>
        <v>8314.0400000000045</v>
      </c>
      <c r="AY288" s="16">
        <f t="shared" si="550"/>
        <v>8314.0400000000045</v>
      </c>
      <c r="AZ288" s="16">
        <f t="shared" si="551"/>
        <v>8314.0400000000045</v>
      </c>
      <c r="BA288" s="16">
        <f t="shared" si="552"/>
        <v>8314.0400000000045</v>
      </c>
      <c r="BB288" s="16">
        <f t="shared" si="553"/>
        <v>8314.0400000000045</v>
      </c>
      <c r="BC288" s="16">
        <f t="shared" si="554"/>
        <v>8314.0400000000045</v>
      </c>
      <c r="BD288" s="16">
        <f t="shared" si="555"/>
        <v>8314.0400000000045</v>
      </c>
      <c r="BE288" s="16">
        <f t="shared" si="556"/>
        <v>8314.0400000000045</v>
      </c>
      <c r="BF288" s="16">
        <f t="shared" si="557"/>
        <v>8314.0400000000045</v>
      </c>
      <c r="BG288" s="16">
        <f t="shared" si="558"/>
        <v>8314.0400000000045</v>
      </c>
      <c r="BH288" s="16">
        <f t="shared" si="559"/>
        <v>8314.0400000000045</v>
      </c>
      <c r="BI288" s="16">
        <f t="shared" si="560"/>
        <v>8314.0400000000045</v>
      </c>
      <c r="BJ288" s="16">
        <f t="shared" si="561"/>
        <v>8314.0400000000045</v>
      </c>
      <c r="BK288" s="16">
        <f t="shared" si="562"/>
        <v>8314.0400000000045</v>
      </c>
      <c r="BL288" s="16">
        <f t="shared" si="563"/>
        <v>8314.0400000000045</v>
      </c>
      <c r="BM288" s="16">
        <f t="shared" si="564"/>
        <v>8314.0400000000045</v>
      </c>
      <c r="BN288" s="16">
        <f t="shared" si="565"/>
        <v>8314.0400000000045</v>
      </c>
      <c r="BO288" s="16">
        <f t="shared" si="566"/>
        <v>8314.0400000000045</v>
      </c>
      <c r="BP288" s="16">
        <f t="shared" si="567"/>
        <v>8314.0400000000045</v>
      </c>
      <c r="BQ288" s="16">
        <f t="shared" si="568"/>
        <v>8314.0400000000045</v>
      </c>
      <c r="BR288" s="16">
        <f t="shared" si="569"/>
        <v>8314.0400000000045</v>
      </c>
      <c r="BS288" s="16">
        <f t="shared" si="570"/>
        <v>8314.0400000000045</v>
      </c>
    </row>
    <row r="289" spans="1:71" x14ac:dyDescent="0.35">
      <c r="A289" s="15" t="str">
        <f t="shared" ref="A289:B289" si="583">A190</f>
        <v>Standard Close</v>
      </c>
      <c r="B289" s="15" t="str">
        <f t="shared" si="583"/>
        <v>A2833896</v>
      </c>
      <c r="C289" s="15" t="str">
        <f t="shared" ref="C289:J289" si="584">C190</f>
        <v>Base Rates</v>
      </c>
      <c r="D289" s="15" t="str">
        <f t="shared" si="584"/>
        <v/>
      </c>
      <c r="E289" s="50">
        <f t="shared" si="584"/>
        <v>34331</v>
      </c>
      <c r="F289" s="15" t="str">
        <f t="shared" si="584"/>
        <v>CRR-15996</v>
      </c>
      <c r="G289" s="15" t="str">
        <f t="shared" si="584"/>
        <v>open</v>
      </c>
      <c r="H289" s="15" t="str">
        <f t="shared" si="584"/>
        <v>Electric Other Production Plant</v>
      </c>
      <c r="I289" s="15" t="str">
        <f t="shared" si="584"/>
        <v>Bayside Station</v>
      </c>
      <c r="J289" s="15" t="str">
        <f t="shared" si="584"/>
        <v>BAYSIDE POWER UNIT 1 CT (ABC)</v>
      </c>
      <c r="K289" s="16">
        <v>3670.732307692308</v>
      </c>
      <c r="L289" s="16">
        <f>SUM($K190:L190)/13</f>
        <v>831.72769230769234</v>
      </c>
      <c r="M289" s="16">
        <f>SUM($K190:M190)/13</f>
        <v>1247.5915384615387</v>
      </c>
      <c r="N289" s="16">
        <f>SUM($K190:N190)/13</f>
        <v>1663.4553846153847</v>
      </c>
      <c r="O289" s="16">
        <f>SUM($K190:O190)/13</f>
        <v>2079.3192307692307</v>
      </c>
      <c r="P289" s="16">
        <f>SUM($K190:P190)/13</f>
        <v>2495.1830769230769</v>
      </c>
      <c r="Q289" s="16">
        <f>SUM($K190:Q190)/13</f>
        <v>2911.0469230769231</v>
      </c>
      <c r="R289" s="16">
        <f>SUM($K190:R190)/13</f>
        <v>3326.9107692307693</v>
      </c>
      <c r="S289" s="16">
        <f>SUM($K190:S190)/13</f>
        <v>3742.774615384616</v>
      </c>
      <c r="T289" s="16">
        <f>SUM($K190:T190)/13</f>
        <v>4158.6384615384623</v>
      </c>
      <c r="U289" s="16">
        <f>SUM($K190:U190)/13</f>
        <v>4574.5023076923089</v>
      </c>
      <c r="V289" s="16">
        <f>SUM($K190:V190)/13</f>
        <v>4990.3661538461547</v>
      </c>
      <c r="W289" s="16">
        <f t="shared" ref="W289:AI289" si="585">SUM(K190:W190)/13</f>
        <v>5406.2300000000014</v>
      </c>
      <c r="X289" s="16">
        <f t="shared" si="585"/>
        <v>5406.2300000000014</v>
      </c>
      <c r="Y289" s="16">
        <f t="shared" si="585"/>
        <v>5406.2300000000014</v>
      </c>
      <c r="Z289" s="16">
        <f t="shared" si="585"/>
        <v>5406.2300000000014</v>
      </c>
      <c r="AA289" s="16">
        <f t="shared" si="585"/>
        <v>5406.2300000000014</v>
      </c>
      <c r="AB289" s="16">
        <f t="shared" si="585"/>
        <v>5406.2300000000014</v>
      </c>
      <c r="AC289" s="16">
        <f t="shared" si="585"/>
        <v>5406.2300000000014</v>
      </c>
      <c r="AD289" s="16">
        <f t="shared" si="585"/>
        <v>5406.2300000000014</v>
      </c>
      <c r="AE289" s="16">
        <f t="shared" si="585"/>
        <v>5406.2300000000014</v>
      </c>
      <c r="AF289" s="16">
        <f t="shared" si="585"/>
        <v>5406.2300000000014</v>
      </c>
      <c r="AG289" s="16">
        <f t="shared" si="585"/>
        <v>5406.2300000000014</v>
      </c>
      <c r="AH289" s="16">
        <f t="shared" si="585"/>
        <v>5406.2300000000014</v>
      </c>
      <c r="AI289" s="16">
        <f t="shared" si="585"/>
        <v>5406.2300000000014</v>
      </c>
      <c r="AJ289" s="16">
        <f t="shared" si="574"/>
        <v>5406.2300000000014</v>
      </c>
      <c r="AK289" s="16">
        <f t="shared" si="575"/>
        <v>5406.2300000000014</v>
      </c>
      <c r="AL289" s="16">
        <f t="shared" si="576"/>
        <v>5406.2300000000014</v>
      </c>
      <c r="AM289" s="16">
        <f t="shared" si="538"/>
        <v>5406.2300000000014</v>
      </c>
      <c r="AN289" s="16">
        <f t="shared" si="539"/>
        <v>5406.2300000000014</v>
      </c>
      <c r="AO289" s="16">
        <f t="shared" si="540"/>
        <v>5406.2300000000014</v>
      </c>
      <c r="AP289" s="16">
        <f t="shared" si="541"/>
        <v>5406.2300000000014</v>
      </c>
      <c r="AQ289" s="16">
        <f t="shared" si="542"/>
        <v>5406.2300000000014</v>
      </c>
      <c r="AR289" s="16">
        <f t="shared" si="543"/>
        <v>5406.2300000000014</v>
      </c>
      <c r="AS289" s="16">
        <f t="shared" si="544"/>
        <v>5406.2300000000014</v>
      </c>
      <c r="AT289" s="16">
        <f t="shared" si="545"/>
        <v>5406.2300000000014</v>
      </c>
      <c r="AU289" s="16">
        <f t="shared" si="546"/>
        <v>5406.2300000000014</v>
      </c>
      <c r="AV289" s="16">
        <f t="shared" si="547"/>
        <v>5406.2300000000014</v>
      </c>
      <c r="AW289" s="16">
        <f t="shared" si="548"/>
        <v>5406.2300000000014</v>
      </c>
      <c r="AX289" s="16">
        <f t="shared" si="549"/>
        <v>5406.2300000000014</v>
      </c>
      <c r="AY289" s="16">
        <f t="shared" si="550"/>
        <v>5406.2300000000014</v>
      </c>
      <c r="AZ289" s="16">
        <f t="shared" si="551"/>
        <v>5406.2300000000014</v>
      </c>
      <c r="BA289" s="16">
        <f t="shared" si="552"/>
        <v>5406.2300000000014</v>
      </c>
      <c r="BB289" s="16">
        <f t="shared" si="553"/>
        <v>5406.2300000000014</v>
      </c>
      <c r="BC289" s="16">
        <f t="shared" si="554"/>
        <v>5406.2300000000014</v>
      </c>
      <c r="BD289" s="16">
        <f t="shared" si="555"/>
        <v>5406.2300000000014</v>
      </c>
      <c r="BE289" s="16">
        <f t="shared" si="556"/>
        <v>5406.2300000000014</v>
      </c>
      <c r="BF289" s="16">
        <f t="shared" si="557"/>
        <v>5406.2300000000014</v>
      </c>
      <c r="BG289" s="16">
        <f t="shared" si="558"/>
        <v>5406.2300000000014</v>
      </c>
      <c r="BH289" s="16">
        <f t="shared" si="559"/>
        <v>5406.2300000000014</v>
      </c>
      <c r="BI289" s="16">
        <f t="shared" si="560"/>
        <v>5406.2300000000014</v>
      </c>
      <c r="BJ289" s="16">
        <f t="shared" si="561"/>
        <v>5406.2300000000014</v>
      </c>
      <c r="BK289" s="16">
        <f t="shared" si="562"/>
        <v>5406.2300000000014</v>
      </c>
      <c r="BL289" s="16">
        <f t="shared" si="563"/>
        <v>5406.2300000000014</v>
      </c>
      <c r="BM289" s="16">
        <f t="shared" si="564"/>
        <v>5406.2300000000014</v>
      </c>
      <c r="BN289" s="16">
        <f t="shared" si="565"/>
        <v>5406.2300000000014</v>
      </c>
      <c r="BO289" s="16">
        <f t="shared" si="566"/>
        <v>5406.2300000000014</v>
      </c>
      <c r="BP289" s="16">
        <f t="shared" si="567"/>
        <v>5406.2300000000014</v>
      </c>
      <c r="BQ289" s="16">
        <f t="shared" si="568"/>
        <v>5406.2300000000014</v>
      </c>
      <c r="BR289" s="16">
        <f t="shared" si="569"/>
        <v>5406.2300000000014</v>
      </c>
      <c r="BS289" s="16">
        <f t="shared" si="570"/>
        <v>5406.2300000000014</v>
      </c>
    </row>
    <row r="290" spans="1:71" x14ac:dyDescent="0.35">
      <c r="A290" s="15" t="str">
        <f t="shared" ref="A290:B290" si="586">A191</f>
        <v>Standard Close</v>
      </c>
      <c r="B290" s="15" t="str">
        <f t="shared" si="586"/>
        <v>A2833897</v>
      </c>
      <c r="C290" s="15" t="str">
        <f t="shared" ref="C290:J290" si="587">C191</f>
        <v>Base Rates</v>
      </c>
      <c r="D290" s="15" t="str">
        <f t="shared" si="587"/>
        <v/>
      </c>
      <c r="E290" s="50">
        <f t="shared" si="587"/>
        <v>34331</v>
      </c>
      <c r="F290" s="15" t="str">
        <f t="shared" si="587"/>
        <v>CRR-15996</v>
      </c>
      <c r="G290" s="15" t="str">
        <f t="shared" si="587"/>
        <v>open</v>
      </c>
      <c r="H290" s="15" t="str">
        <f t="shared" si="587"/>
        <v>Electric Other Production Plant</v>
      </c>
      <c r="I290" s="15" t="str">
        <f t="shared" si="587"/>
        <v>Bayside Station</v>
      </c>
      <c r="J290" s="15" t="str">
        <f t="shared" si="587"/>
        <v>BAYSIDE POWER UNIT 1 CT (ABC)</v>
      </c>
      <c r="K290" s="16">
        <v>3940.0353846153839</v>
      </c>
      <c r="L290" s="16">
        <f>SUM($K191:L191)/13</f>
        <v>892.79538461538459</v>
      </c>
      <c r="M290" s="16">
        <f>SUM($K191:M191)/13</f>
        <v>1339.1930769230771</v>
      </c>
      <c r="N290" s="16">
        <f>SUM($K191:N191)/13</f>
        <v>1785.5907692307692</v>
      </c>
      <c r="O290" s="16">
        <f>SUM($K191:O191)/13</f>
        <v>2231.9884615384613</v>
      </c>
      <c r="P290" s="16">
        <f>SUM($K191:P191)/13</f>
        <v>2678.3861538461538</v>
      </c>
      <c r="Q290" s="16">
        <f>SUM($K191:Q191)/13</f>
        <v>3124.7838461538458</v>
      </c>
      <c r="R290" s="16">
        <f>SUM($K191:R191)/13</f>
        <v>3571.1815384615379</v>
      </c>
      <c r="S290" s="16">
        <f>SUM($K191:S191)/13</f>
        <v>4017.57923076923</v>
      </c>
      <c r="T290" s="16">
        <f>SUM($K191:T191)/13</f>
        <v>4463.9769230769225</v>
      </c>
      <c r="U290" s="16">
        <f>SUM($K191:U191)/13</f>
        <v>4910.3746153846141</v>
      </c>
      <c r="V290" s="16">
        <f>SUM($K191:V191)/13</f>
        <v>5356.7723076923075</v>
      </c>
      <c r="W290" s="16">
        <f t="shared" ref="W290:AI290" si="588">SUM(K191:W191)/13</f>
        <v>5803.1699999999992</v>
      </c>
      <c r="X290" s="16">
        <f t="shared" si="588"/>
        <v>5803.1699999999992</v>
      </c>
      <c r="Y290" s="16">
        <f t="shared" si="588"/>
        <v>5803.1699999999992</v>
      </c>
      <c r="Z290" s="16">
        <f t="shared" si="588"/>
        <v>5803.1699999999992</v>
      </c>
      <c r="AA290" s="16">
        <f t="shared" si="588"/>
        <v>5803.1699999999992</v>
      </c>
      <c r="AB290" s="16">
        <f t="shared" si="588"/>
        <v>5803.1699999999992</v>
      </c>
      <c r="AC290" s="16">
        <f t="shared" si="588"/>
        <v>5803.1699999999992</v>
      </c>
      <c r="AD290" s="16">
        <f t="shared" si="588"/>
        <v>5803.1699999999992</v>
      </c>
      <c r="AE290" s="16">
        <f t="shared" si="588"/>
        <v>5803.1699999999992</v>
      </c>
      <c r="AF290" s="16">
        <f t="shared" si="588"/>
        <v>5803.1699999999992</v>
      </c>
      <c r="AG290" s="16">
        <f t="shared" si="588"/>
        <v>5803.1699999999992</v>
      </c>
      <c r="AH290" s="16">
        <f t="shared" si="588"/>
        <v>5803.1699999999992</v>
      </c>
      <c r="AI290" s="16">
        <f t="shared" si="588"/>
        <v>5803.1699999999992</v>
      </c>
      <c r="AJ290" s="16">
        <f t="shared" si="574"/>
        <v>5803.1699999999992</v>
      </c>
      <c r="AK290" s="16">
        <f t="shared" si="575"/>
        <v>5803.1699999999992</v>
      </c>
      <c r="AL290" s="16">
        <f t="shared" si="576"/>
        <v>5803.1699999999992</v>
      </c>
      <c r="AM290" s="16">
        <f t="shared" si="538"/>
        <v>5803.1699999999992</v>
      </c>
      <c r="AN290" s="16">
        <f t="shared" si="539"/>
        <v>5803.1699999999992</v>
      </c>
      <c r="AO290" s="16">
        <f t="shared" si="540"/>
        <v>5803.1699999999992</v>
      </c>
      <c r="AP290" s="16">
        <f t="shared" si="541"/>
        <v>5803.1699999999992</v>
      </c>
      <c r="AQ290" s="16">
        <f t="shared" si="542"/>
        <v>5803.1699999999992</v>
      </c>
      <c r="AR290" s="16">
        <f t="shared" si="543"/>
        <v>5803.1699999999992</v>
      </c>
      <c r="AS290" s="16">
        <f t="shared" si="544"/>
        <v>5803.1699999999992</v>
      </c>
      <c r="AT290" s="16">
        <f t="shared" si="545"/>
        <v>5803.1699999999992</v>
      </c>
      <c r="AU290" s="16">
        <f t="shared" si="546"/>
        <v>5803.1699999999992</v>
      </c>
      <c r="AV290" s="16">
        <f t="shared" si="547"/>
        <v>5803.1699999999992</v>
      </c>
      <c r="AW290" s="16">
        <f t="shared" si="548"/>
        <v>5803.1699999999992</v>
      </c>
      <c r="AX290" s="16">
        <f t="shared" si="549"/>
        <v>5803.1699999999992</v>
      </c>
      <c r="AY290" s="16">
        <f t="shared" si="550"/>
        <v>5803.1699999999992</v>
      </c>
      <c r="AZ290" s="16">
        <f t="shared" si="551"/>
        <v>5803.1699999999992</v>
      </c>
      <c r="BA290" s="16">
        <f t="shared" si="552"/>
        <v>5803.1699999999992</v>
      </c>
      <c r="BB290" s="16">
        <f t="shared" si="553"/>
        <v>5803.1699999999992</v>
      </c>
      <c r="BC290" s="16">
        <f t="shared" si="554"/>
        <v>5803.1699999999992</v>
      </c>
      <c r="BD290" s="16">
        <f t="shared" si="555"/>
        <v>5803.1699999999992</v>
      </c>
      <c r="BE290" s="16">
        <f t="shared" si="556"/>
        <v>5803.1699999999992</v>
      </c>
      <c r="BF290" s="16">
        <f t="shared" si="557"/>
        <v>5803.1699999999992</v>
      </c>
      <c r="BG290" s="16">
        <f t="shared" si="558"/>
        <v>5803.1699999999992</v>
      </c>
      <c r="BH290" s="16">
        <f t="shared" si="559"/>
        <v>5803.1699999999992</v>
      </c>
      <c r="BI290" s="16">
        <f t="shared" si="560"/>
        <v>5803.1699999999992</v>
      </c>
      <c r="BJ290" s="16">
        <f t="shared" si="561"/>
        <v>5803.1699999999992</v>
      </c>
      <c r="BK290" s="16">
        <f t="shared" si="562"/>
        <v>5803.1699999999992</v>
      </c>
      <c r="BL290" s="16">
        <f t="shared" si="563"/>
        <v>5803.1699999999992</v>
      </c>
      <c r="BM290" s="16">
        <f t="shared" si="564"/>
        <v>5803.1699999999992</v>
      </c>
      <c r="BN290" s="16">
        <f t="shared" si="565"/>
        <v>5803.1699999999992</v>
      </c>
      <c r="BO290" s="16">
        <f t="shared" si="566"/>
        <v>5803.1699999999992</v>
      </c>
      <c r="BP290" s="16">
        <f t="shared" si="567"/>
        <v>5803.1699999999992</v>
      </c>
      <c r="BQ290" s="16">
        <f t="shared" si="568"/>
        <v>5803.1699999999992</v>
      </c>
      <c r="BR290" s="16">
        <f t="shared" si="569"/>
        <v>5803.1699999999992</v>
      </c>
      <c r="BS290" s="16">
        <f t="shared" si="570"/>
        <v>5803.1699999999992</v>
      </c>
    </row>
    <row r="291" spans="1:71" x14ac:dyDescent="0.35">
      <c r="A291" s="15" t="str">
        <f t="shared" ref="A291:B291" si="589">A192</f>
        <v>Standard Close</v>
      </c>
      <c r="B291" s="15" t="str">
        <f t="shared" si="589"/>
        <v>A2833901</v>
      </c>
      <c r="C291" s="15" t="str">
        <f t="shared" ref="C291:J291" si="590">C192</f>
        <v>Base Rates</v>
      </c>
      <c r="D291" s="15" t="str">
        <f t="shared" si="590"/>
        <v/>
      </c>
      <c r="E291" s="50">
        <f t="shared" si="590"/>
        <v>34331</v>
      </c>
      <c r="F291" s="15" t="str">
        <f t="shared" si="590"/>
        <v>CRR-15996</v>
      </c>
      <c r="G291" s="15" t="str">
        <f t="shared" si="590"/>
        <v>open</v>
      </c>
      <c r="H291" s="15" t="str">
        <f t="shared" si="590"/>
        <v>Electric Other Production Plant</v>
      </c>
      <c r="I291" s="15" t="str">
        <f t="shared" si="590"/>
        <v>Bayside Station</v>
      </c>
      <c r="J291" s="15" t="str">
        <f t="shared" si="590"/>
        <v>BAYSIDE POWER UNIT 1 CT (ABC)</v>
      </c>
      <c r="K291" s="16">
        <v>5151.8323076923079</v>
      </c>
      <c r="L291" s="16">
        <f>SUM($K192:L192)/13</f>
        <v>1161.4723076923078</v>
      </c>
      <c r="M291" s="16">
        <f>SUM($K192:M192)/13</f>
        <v>1742.2084615384617</v>
      </c>
      <c r="N291" s="16">
        <f>SUM($K192:N192)/13</f>
        <v>2322.9446153846156</v>
      </c>
      <c r="O291" s="16">
        <f>SUM($K192:O192)/13</f>
        <v>2903.6807692307698</v>
      </c>
      <c r="P291" s="16">
        <f>SUM($K192:P192)/13</f>
        <v>3484.4169230769235</v>
      </c>
      <c r="Q291" s="16">
        <f>SUM($K192:Q192)/13</f>
        <v>4065.1530769230772</v>
      </c>
      <c r="R291" s="16">
        <f>SUM($K192:R192)/13</f>
        <v>4645.8892307692313</v>
      </c>
      <c r="S291" s="16">
        <f>SUM($K192:S192)/13</f>
        <v>5226.625384615385</v>
      </c>
      <c r="T291" s="16">
        <f>SUM($K192:T192)/13</f>
        <v>5807.3615384615396</v>
      </c>
      <c r="U291" s="16">
        <f>SUM($K192:U192)/13</f>
        <v>6388.0976923076942</v>
      </c>
      <c r="V291" s="16">
        <f>SUM($K192:V192)/13</f>
        <v>6968.8338461538478</v>
      </c>
      <c r="W291" s="16">
        <f t="shared" ref="W291:AI291" si="591">SUM(K192:W192)/13</f>
        <v>7549.5700000000024</v>
      </c>
      <c r="X291" s="16">
        <f t="shared" si="591"/>
        <v>7549.5700000000024</v>
      </c>
      <c r="Y291" s="16">
        <f t="shared" si="591"/>
        <v>7549.5700000000024</v>
      </c>
      <c r="Z291" s="16">
        <f t="shared" si="591"/>
        <v>7549.5700000000024</v>
      </c>
      <c r="AA291" s="16">
        <f t="shared" si="591"/>
        <v>7549.5700000000024</v>
      </c>
      <c r="AB291" s="16">
        <f t="shared" si="591"/>
        <v>7549.5700000000024</v>
      </c>
      <c r="AC291" s="16">
        <f t="shared" si="591"/>
        <v>7549.5700000000024</v>
      </c>
      <c r="AD291" s="16">
        <f t="shared" si="591"/>
        <v>7549.5700000000024</v>
      </c>
      <c r="AE291" s="16">
        <f t="shared" si="591"/>
        <v>7549.5700000000024</v>
      </c>
      <c r="AF291" s="16">
        <f t="shared" si="591"/>
        <v>7549.5700000000024</v>
      </c>
      <c r="AG291" s="16">
        <f t="shared" si="591"/>
        <v>7549.5700000000024</v>
      </c>
      <c r="AH291" s="16">
        <f t="shared" si="591"/>
        <v>7549.5700000000024</v>
      </c>
      <c r="AI291" s="16">
        <f t="shared" si="591"/>
        <v>7549.5700000000024</v>
      </c>
      <c r="AJ291" s="16">
        <f t="shared" si="574"/>
        <v>7549.5700000000024</v>
      </c>
      <c r="AK291" s="16">
        <f t="shared" si="575"/>
        <v>7549.5700000000024</v>
      </c>
      <c r="AL291" s="16">
        <f t="shared" si="576"/>
        <v>7549.5700000000024</v>
      </c>
      <c r="AM291" s="16">
        <f t="shared" si="538"/>
        <v>7549.5700000000024</v>
      </c>
      <c r="AN291" s="16">
        <f t="shared" si="539"/>
        <v>7549.5700000000024</v>
      </c>
      <c r="AO291" s="16">
        <f t="shared" si="540"/>
        <v>7549.5700000000024</v>
      </c>
      <c r="AP291" s="16">
        <f t="shared" si="541"/>
        <v>7549.5700000000024</v>
      </c>
      <c r="AQ291" s="16">
        <f t="shared" si="542"/>
        <v>7549.5700000000024</v>
      </c>
      <c r="AR291" s="16">
        <f t="shared" si="543"/>
        <v>7549.5700000000024</v>
      </c>
      <c r="AS291" s="16">
        <f t="shared" si="544"/>
        <v>7549.5700000000024</v>
      </c>
      <c r="AT291" s="16">
        <f t="shared" si="545"/>
        <v>7549.5700000000024</v>
      </c>
      <c r="AU291" s="16">
        <f t="shared" si="546"/>
        <v>7549.5700000000024</v>
      </c>
      <c r="AV291" s="16">
        <f t="shared" si="547"/>
        <v>7549.5700000000024</v>
      </c>
      <c r="AW291" s="16">
        <f t="shared" si="548"/>
        <v>7549.5700000000024</v>
      </c>
      <c r="AX291" s="16">
        <f t="shared" si="549"/>
        <v>7549.5700000000024</v>
      </c>
      <c r="AY291" s="16">
        <f t="shared" si="550"/>
        <v>7549.5700000000024</v>
      </c>
      <c r="AZ291" s="16">
        <f t="shared" si="551"/>
        <v>7549.5700000000024</v>
      </c>
      <c r="BA291" s="16">
        <f t="shared" si="552"/>
        <v>7549.5700000000024</v>
      </c>
      <c r="BB291" s="16">
        <f t="shared" si="553"/>
        <v>7549.5700000000024</v>
      </c>
      <c r="BC291" s="16">
        <f t="shared" si="554"/>
        <v>7549.5700000000024</v>
      </c>
      <c r="BD291" s="16">
        <f t="shared" si="555"/>
        <v>7549.5700000000024</v>
      </c>
      <c r="BE291" s="16">
        <f t="shared" si="556"/>
        <v>7549.5700000000024</v>
      </c>
      <c r="BF291" s="16">
        <f t="shared" si="557"/>
        <v>7549.5700000000024</v>
      </c>
      <c r="BG291" s="16">
        <f t="shared" si="558"/>
        <v>7549.5700000000024</v>
      </c>
      <c r="BH291" s="16">
        <f t="shared" si="559"/>
        <v>7549.5700000000024</v>
      </c>
      <c r="BI291" s="16">
        <f t="shared" si="560"/>
        <v>7549.5700000000024</v>
      </c>
      <c r="BJ291" s="16">
        <f t="shared" si="561"/>
        <v>7549.5700000000024</v>
      </c>
      <c r="BK291" s="16">
        <f t="shared" si="562"/>
        <v>7549.5700000000024</v>
      </c>
      <c r="BL291" s="16">
        <f t="shared" si="563"/>
        <v>7549.5700000000024</v>
      </c>
      <c r="BM291" s="16">
        <f t="shared" si="564"/>
        <v>7549.5700000000024</v>
      </c>
      <c r="BN291" s="16">
        <f t="shared" si="565"/>
        <v>7549.5700000000024</v>
      </c>
      <c r="BO291" s="16">
        <f t="shared" si="566"/>
        <v>7549.5700000000024</v>
      </c>
      <c r="BP291" s="16">
        <f t="shared" si="567"/>
        <v>7549.5700000000024</v>
      </c>
      <c r="BQ291" s="16">
        <f t="shared" si="568"/>
        <v>7549.5700000000024</v>
      </c>
      <c r="BR291" s="16">
        <f t="shared" si="569"/>
        <v>7549.5700000000024</v>
      </c>
      <c r="BS291" s="16">
        <f t="shared" si="570"/>
        <v>7549.5700000000024</v>
      </c>
    </row>
    <row r="292" spans="1:71" x14ac:dyDescent="0.35">
      <c r="A292" s="15" t="str">
        <f t="shared" ref="A292:B292" si="592">A193</f>
        <v>Standard Close</v>
      </c>
      <c r="B292" s="15" t="str">
        <f t="shared" si="592"/>
        <v>A2833902</v>
      </c>
      <c r="C292" s="15" t="str">
        <f t="shared" ref="C292:J292" si="593">C193</f>
        <v>Base Rates</v>
      </c>
      <c r="D292" s="15" t="str">
        <f t="shared" si="593"/>
        <v/>
      </c>
      <c r="E292" s="50">
        <f t="shared" si="593"/>
        <v>34331</v>
      </c>
      <c r="F292" s="15" t="str">
        <f t="shared" si="593"/>
        <v>CRR-15996</v>
      </c>
      <c r="G292" s="15" t="str">
        <f t="shared" si="593"/>
        <v>open</v>
      </c>
      <c r="H292" s="15" t="str">
        <f t="shared" si="593"/>
        <v>Electric Other Production Plant</v>
      </c>
      <c r="I292" s="15" t="str">
        <f t="shared" si="593"/>
        <v>Bayside Station</v>
      </c>
      <c r="J292" s="15" t="str">
        <f t="shared" si="593"/>
        <v>BAYSIDE POWER UNIT 1 CT (ABC)</v>
      </c>
      <c r="K292" s="16">
        <v>5131.8323076923079</v>
      </c>
      <c r="L292" s="16">
        <f>SUM($K193:L193)/13</f>
        <v>1156.4723076923078</v>
      </c>
      <c r="M292" s="16">
        <f>SUM($K193:M193)/13</f>
        <v>1734.7084615384617</v>
      </c>
      <c r="N292" s="16">
        <f>SUM($K193:N193)/13</f>
        <v>2312.9446153846156</v>
      </c>
      <c r="O292" s="16">
        <f>SUM($K193:O193)/13</f>
        <v>2891.1807692307698</v>
      </c>
      <c r="P292" s="16">
        <f>SUM($K193:P193)/13</f>
        <v>3469.4169230769235</v>
      </c>
      <c r="Q292" s="16">
        <f>SUM($K193:Q193)/13</f>
        <v>4047.6530769230772</v>
      </c>
      <c r="R292" s="16">
        <f>SUM($K193:R193)/13</f>
        <v>4625.8892307692313</v>
      </c>
      <c r="S292" s="16">
        <f>SUM($K193:S193)/13</f>
        <v>5204.125384615385</v>
      </c>
      <c r="T292" s="16">
        <f>SUM($K193:T193)/13</f>
        <v>5782.3615384615396</v>
      </c>
      <c r="U292" s="16">
        <f>SUM($K193:U193)/13</f>
        <v>6360.5976923076942</v>
      </c>
      <c r="V292" s="16">
        <f>SUM($K193:V193)/13</f>
        <v>6938.8338461538478</v>
      </c>
      <c r="W292" s="16">
        <f t="shared" ref="W292:AI292" si="594">SUM(K193:W193)/13</f>
        <v>7517.0700000000024</v>
      </c>
      <c r="X292" s="16">
        <f t="shared" si="594"/>
        <v>7517.0700000000024</v>
      </c>
      <c r="Y292" s="16">
        <f t="shared" si="594"/>
        <v>7517.0700000000024</v>
      </c>
      <c r="Z292" s="16">
        <f t="shared" si="594"/>
        <v>7517.0700000000024</v>
      </c>
      <c r="AA292" s="16">
        <f t="shared" si="594"/>
        <v>7517.0700000000024</v>
      </c>
      <c r="AB292" s="16">
        <f t="shared" si="594"/>
        <v>7517.0700000000024</v>
      </c>
      <c r="AC292" s="16">
        <f t="shared" si="594"/>
        <v>7517.0700000000024</v>
      </c>
      <c r="AD292" s="16">
        <f t="shared" si="594"/>
        <v>7517.0700000000024</v>
      </c>
      <c r="AE292" s="16">
        <f t="shared" si="594"/>
        <v>7517.0700000000024</v>
      </c>
      <c r="AF292" s="16">
        <f t="shared" si="594"/>
        <v>7517.0700000000024</v>
      </c>
      <c r="AG292" s="16">
        <f t="shared" si="594"/>
        <v>7517.0700000000024</v>
      </c>
      <c r="AH292" s="16">
        <f t="shared" si="594"/>
        <v>7517.0700000000024</v>
      </c>
      <c r="AI292" s="16">
        <f t="shared" si="594"/>
        <v>7517.0700000000024</v>
      </c>
      <c r="AJ292" s="16">
        <f t="shared" si="574"/>
        <v>7517.0700000000024</v>
      </c>
      <c r="AK292" s="16">
        <f t="shared" si="575"/>
        <v>7517.0700000000024</v>
      </c>
      <c r="AL292" s="16">
        <f t="shared" si="576"/>
        <v>7517.0700000000024</v>
      </c>
      <c r="AM292" s="16">
        <f t="shared" si="538"/>
        <v>7517.0700000000024</v>
      </c>
      <c r="AN292" s="16">
        <f t="shared" si="539"/>
        <v>7517.0700000000024</v>
      </c>
      <c r="AO292" s="16">
        <f t="shared" si="540"/>
        <v>7517.0700000000024</v>
      </c>
      <c r="AP292" s="16">
        <f t="shared" si="541"/>
        <v>7517.0700000000024</v>
      </c>
      <c r="AQ292" s="16">
        <f t="shared" si="542"/>
        <v>7517.0700000000024</v>
      </c>
      <c r="AR292" s="16">
        <f t="shared" si="543"/>
        <v>7517.0700000000024</v>
      </c>
      <c r="AS292" s="16">
        <f t="shared" si="544"/>
        <v>7517.0700000000024</v>
      </c>
      <c r="AT292" s="16">
        <f t="shared" si="545"/>
        <v>7517.0700000000024</v>
      </c>
      <c r="AU292" s="16">
        <f t="shared" si="546"/>
        <v>7517.0700000000024</v>
      </c>
      <c r="AV292" s="16">
        <f t="shared" si="547"/>
        <v>7517.0700000000024</v>
      </c>
      <c r="AW292" s="16">
        <f t="shared" si="548"/>
        <v>7517.0700000000024</v>
      </c>
      <c r="AX292" s="16">
        <f t="shared" si="549"/>
        <v>7517.0700000000024</v>
      </c>
      <c r="AY292" s="16">
        <f t="shared" si="550"/>
        <v>7517.0700000000024</v>
      </c>
      <c r="AZ292" s="16">
        <f t="shared" si="551"/>
        <v>7517.0700000000024</v>
      </c>
      <c r="BA292" s="16">
        <f t="shared" si="552"/>
        <v>7517.0700000000024</v>
      </c>
      <c r="BB292" s="16">
        <f t="shared" si="553"/>
        <v>7517.0700000000024</v>
      </c>
      <c r="BC292" s="16">
        <f t="shared" si="554"/>
        <v>7517.0700000000024</v>
      </c>
      <c r="BD292" s="16">
        <f t="shared" si="555"/>
        <v>7517.0700000000024</v>
      </c>
      <c r="BE292" s="16">
        <f t="shared" si="556"/>
        <v>7517.0700000000024</v>
      </c>
      <c r="BF292" s="16">
        <f t="shared" si="557"/>
        <v>7517.0700000000024</v>
      </c>
      <c r="BG292" s="16">
        <f t="shared" si="558"/>
        <v>7517.0700000000024</v>
      </c>
      <c r="BH292" s="16">
        <f t="shared" si="559"/>
        <v>7517.0700000000024</v>
      </c>
      <c r="BI292" s="16">
        <f t="shared" si="560"/>
        <v>7517.0700000000024</v>
      </c>
      <c r="BJ292" s="16">
        <f t="shared" si="561"/>
        <v>7517.0700000000024</v>
      </c>
      <c r="BK292" s="16">
        <f t="shared" si="562"/>
        <v>7517.0700000000024</v>
      </c>
      <c r="BL292" s="16">
        <f t="shared" si="563"/>
        <v>7517.0700000000024</v>
      </c>
      <c r="BM292" s="16">
        <f t="shared" si="564"/>
        <v>7517.0700000000024</v>
      </c>
      <c r="BN292" s="16">
        <f t="shared" si="565"/>
        <v>7517.0700000000024</v>
      </c>
      <c r="BO292" s="16">
        <f t="shared" si="566"/>
        <v>7517.0700000000024</v>
      </c>
      <c r="BP292" s="16">
        <f t="shared" si="567"/>
        <v>7517.0700000000024</v>
      </c>
      <c r="BQ292" s="16">
        <f t="shared" si="568"/>
        <v>7517.0700000000024</v>
      </c>
      <c r="BR292" s="16">
        <f t="shared" si="569"/>
        <v>7517.0700000000024</v>
      </c>
      <c r="BS292" s="16">
        <f t="shared" si="570"/>
        <v>7517.0700000000024</v>
      </c>
    </row>
    <row r="293" spans="1:71" x14ac:dyDescent="0.35">
      <c r="A293" s="15" t="str">
        <f t="shared" ref="A293:B293" si="595">A194</f>
        <v>Standard Close</v>
      </c>
      <c r="B293" s="15" t="str">
        <f t="shared" si="595"/>
        <v>A2834152</v>
      </c>
      <c r="C293" s="15" t="str">
        <f t="shared" ref="C293:J293" si="596">C194</f>
        <v>Base Rates</v>
      </c>
      <c r="D293" s="15" t="str">
        <f t="shared" si="596"/>
        <v/>
      </c>
      <c r="E293" s="50">
        <f t="shared" si="596"/>
        <v>34331</v>
      </c>
      <c r="F293" s="15" t="str">
        <f t="shared" si="596"/>
        <v>CRR-15996</v>
      </c>
      <c r="G293" s="15" t="str">
        <f t="shared" si="596"/>
        <v>open</v>
      </c>
      <c r="H293" s="15" t="str">
        <f t="shared" si="596"/>
        <v>Electric Other Production Plant</v>
      </c>
      <c r="I293" s="15" t="str">
        <f t="shared" si="596"/>
        <v>Bayside Station</v>
      </c>
      <c r="J293" s="15" t="str">
        <f t="shared" si="596"/>
        <v>BAYSIDE POWER UNIT 1 CT (ABC)</v>
      </c>
      <c r="K293" s="16">
        <v>37119.336923076931</v>
      </c>
      <c r="L293" s="16">
        <f>SUM($K194:L194)/13</f>
        <v>6378.6753846153861</v>
      </c>
      <c r="M293" s="16">
        <f>SUM($K194:M194)/13</f>
        <v>9568.0130769230782</v>
      </c>
      <c r="N293" s="16">
        <f>SUM($K194:N194)/13</f>
        <v>12757.350769230772</v>
      </c>
      <c r="O293" s="16">
        <f>SUM($K194:O194)/13</f>
        <v>15946.688461538464</v>
      </c>
      <c r="P293" s="16">
        <f>SUM($K194:P194)/13</f>
        <v>19136.026153846156</v>
      </c>
      <c r="Q293" s="16">
        <f>SUM($K194:Q194)/13</f>
        <v>22325.36384615385</v>
      </c>
      <c r="R293" s="16">
        <f>SUM($K194:R194)/13</f>
        <v>25514.701538461544</v>
      </c>
      <c r="S293" s="16">
        <f>SUM($K194:S194)/13</f>
        <v>28704.039230769235</v>
      </c>
      <c r="T293" s="16">
        <f>SUM($K194:T194)/13</f>
        <v>31893.376923076929</v>
      </c>
      <c r="U293" s="16">
        <f>SUM($K194:U194)/13</f>
        <v>35082.714615384626</v>
      </c>
      <c r="V293" s="16">
        <f>SUM($K194:V194)/13</f>
        <v>38272.052307692313</v>
      </c>
      <c r="W293" s="16">
        <f t="shared" ref="W293:AI293" si="597">SUM(K194:W194)/13</f>
        <v>41461.390000000007</v>
      </c>
      <c r="X293" s="16">
        <f t="shared" si="597"/>
        <v>41461.390000000007</v>
      </c>
      <c r="Y293" s="16">
        <f t="shared" si="597"/>
        <v>41461.390000000007</v>
      </c>
      <c r="Z293" s="16">
        <f t="shared" si="597"/>
        <v>41461.390000000007</v>
      </c>
      <c r="AA293" s="16">
        <f t="shared" si="597"/>
        <v>41461.390000000007</v>
      </c>
      <c r="AB293" s="16">
        <f t="shared" si="597"/>
        <v>41461.390000000007</v>
      </c>
      <c r="AC293" s="16">
        <f t="shared" si="597"/>
        <v>41461.390000000007</v>
      </c>
      <c r="AD293" s="16">
        <f t="shared" si="597"/>
        <v>41461.390000000007</v>
      </c>
      <c r="AE293" s="16">
        <f t="shared" si="597"/>
        <v>41461.390000000007</v>
      </c>
      <c r="AF293" s="16">
        <f t="shared" si="597"/>
        <v>41461.390000000007</v>
      </c>
      <c r="AG293" s="16">
        <f t="shared" si="597"/>
        <v>41461.390000000007</v>
      </c>
      <c r="AH293" s="16">
        <f t="shared" si="597"/>
        <v>41461.390000000007</v>
      </c>
      <c r="AI293" s="16">
        <f t="shared" si="597"/>
        <v>41461.390000000007</v>
      </c>
      <c r="AJ293" s="16">
        <f t="shared" si="574"/>
        <v>41461.390000000007</v>
      </c>
      <c r="AK293" s="16">
        <f t="shared" si="575"/>
        <v>41461.390000000007</v>
      </c>
      <c r="AL293" s="16">
        <f t="shared" si="576"/>
        <v>41461.390000000007</v>
      </c>
      <c r="AM293" s="16">
        <f t="shared" si="538"/>
        <v>41461.390000000007</v>
      </c>
      <c r="AN293" s="16">
        <f t="shared" si="539"/>
        <v>41461.390000000007</v>
      </c>
      <c r="AO293" s="16">
        <f t="shared" si="540"/>
        <v>41461.390000000007</v>
      </c>
      <c r="AP293" s="16">
        <f t="shared" si="541"/>
        <v>41461.390000000007</v>
      </c>
      <c r="AQ293" s="16">
        <f t="shared" si="542"/>
        <v>41461.390000000007</v>
      </c>
      <c r="AR293" s="16">
        <f t="shared" si="543"/>
        <v>41461.390000000007</v>
      </c>
      <c r="AS293" s="16">
        <f t="shared" si="544"/>
        <v>41461.390000000007</v>
      </c>
      <c r="AT293" s="16">
        <f t="shared" si="545"/>
        <v>41461.390000000007</v>
      </c>
      <c r="AU293" s="16">
        <f t="shared" si="546"/>
        <v>41461.390000000007</v>
      </c>
      <c r="AV293" s="16">
        <f t="shared" si="547"/>
        <v>41461.390000000007</v>
      </c>
      <c r="AW293" s="16">
        <f t="shared" si="548"/>
        <v>41461.390000000007</v>
      </c>
      <c r="AX293" s="16">
        <f t="shared" si="549"/>
        <v>41461.390000000007</v>
      </c>
      <c r="AY293" s="16">
        <f t="shared" si="550"/>
        <v>41461.390000000007</v>
      </c>
      <c r="AZ293" s="16">
        <f t="shared" si="551"/>
        <v>41461.390000000007</v>
      </c>
      <c r="BA293" s="16">
        <f t="shared" si="552"/>
        <v>41461.390000000007</v>
      </c>
      <c r="BB293" s="16">
        <f t="shared" si="553"/>
        <v>41461.390000000007</v>
      </c>
      <c r="BC293" s="16">
        <f t="shared" si="554"/>
        <v>41461.390000000007</v>
      </c>
      <c r="BD293" s="16">
        <f t="shared" si="555"/>
        <v>41461.390000000007</v>
      </c>
      <c r="BE293" s="16">
        <f t="shared" si="556"/>
        <v>41461.390000000007</v>
      </c>
      <c r="BF293" s="16">
        <f t="shared" si="557"/>
        <v>41461.390000000007</v>
      </c>
      <c r="BG293" s="16">
        <f t="shared" si="558"/>
        <v>41461.390000000007</v>
      </c>
      <c r="BH293" s="16">
        <f t="shared" si="559"/>
        <v>41461.390000000007</v>
      </c>
      <c r="BI293" s="16">
        <f t="shared" si="560"/>
        <v>41461.390000000007</v>
      </c>
      <c r="BJ293" s="16">
        <f t="shared" si="561"/>
        <v>41461.390000000007</v>
      </c>
      <c r="BK293" s="16">
        <f t="shared" si="562"/>
        <v>41461.390000000007</v>
      </c>
      <c r="BL293" s="16">
        <f t="shared" si="563"/>
        <v>41461.390000000007</v>
      </c>
      <c r="BM293" s="16">
        <f t="shared" si="564"/>
        <v>41461.390000000007</v>
      </c>
      <c r="BN293" s="16">
        <f t="shared" si="565"/>
        <v>41461.390000000007</v>
      </c>
      <c r="BO293" s="16">
        <f t="shared" si="566"/>
        <v>41461.390000000007</v>
      </c>
      <c r="BP293" s="16">
        <f t="shared" si="567"/>
        <v>41461.390000000007</v>
      </c>
      <c r="BQ293" s="16">
        <f t="shared" si="568"/>
        <v>41461.390000000007</v>
      </c>
      <c r="BR293" s="16">
        <f t="shared" si="569"/>
        <v>41461.390000000007</v>
      </c>
      <c r="BS293" s="16">
        <f t="shared" si="570"/>
        <v>41461.390000000007</v>
      </c>
    </row>
    <row r="294" spans="1:71" x14ac:dyDescent="0.35">
      <c r="A294" s="15" t="str">
        <f t="shared" ref="A294:B294" si="598">A195</f>
        <v>Standard Close</v>
      </c>
      <c r="B294" s="15" t="str">
        <f t="shared" si="598"/>
        <v>A2834163</v>
      </c>
      <c r="C294" s="15" t="str">
        <f t="shared" ref="C294:J294" si="599">C195</f>
        <v>Base Rates</v>
      </c>
      <c r="D294" s="15" t="str">
        <f t="shared" si="599"/>
        <v/>
      </c>
      <c r="E294" s="50">
        <f t="shared" si="599"/>
        <v>34331</v>
      </c>
      <c r="F294" s="15" t="str">
        <f t="shared" si="599"/>
        <v>CRR-15996</v>
      </c>
      <c r="G294" s="15" t="str">
        <f t="shared" si="599"/>
        <v>open</v>
      </c>
      <c r="H294" s="15" t="str">
        <f t="shared" si="599"/>
        <v>Electric Other Production Plant</v>
      </c>
      <c r="I294" s="15" t="str">
        <f t="shared" si="599"/>
        <v>Bayside Station</v>
      </c>
      <c r="J294" s="15" t="str">
        <f t="shared" si="599"/>
        <v>BAYSIDE POWER UNIT 1 CT (ABC)</v>
      </c>
      <c r="K294" s="16">
        <v>29298.567692307697</v>
      </c>
      <c r="L294" s="16">
        <f>SUM($K195:L195)/13</f>
        <v>6498.8000000000011</v>
      </c>
      <c r="M294" s="16">
        <f>SUM($K195:M195)/13</f>
        <v>9748.2000000000007</v>
      </c>
      <c r="N294" s="16">
        <f>SUM($K195:N195)/13</f>
        <v>12997.600000000002</v>
      </c>
      <c r="O294" s="16">
        <f>SUM($K195:O195)/13</f>
        <v>16247.000000000002</v>
      </c>
      <c r="P294" s="16">
        <f>SUM($K195:P195)/13</f>
        <v>19496.400000000001</v>
      </c>
      <c r="Q294" s="16">
        <f>SUM($K195:Q195)/13</f>
        <v>22745.800000000003</v>
      </c>
      <c r="R294" s="16">
        <f>SUM($K195:R195)/13</f>
        <v>25995.200000000004</v>
      </c>
      <c r="S294" s="16">
        <f>SUM($K195:S195)/13</f>
        <v>29244.600000000002</v>
      </c>
      <c r="T294" s="16">
        <f>SUM($K195:T195)/13</f>
        <v>32494.000000000004</v>
      </c>
      <c r="U294" s="16">
        <f>SUM($K195:U195)/13</f>
        <v>35743.400000000009</v>
      </c>
      <c r="V294" s="16">
        <f>SUM($K195:V195)/13</f>
        <v>38992.800000000003</v>
      </c>
      <c r="W294" s="16">
        <f t="shared" ref="W294:AI294" si="600">SUM(K195:W195)/13</f>
        <v>42242.200000000004</v>
      </c>
      <c r="X294" s="16">
        <f t="shared" si="600"/>
        <v>42242.200000000004</v>
      </c>
      <c r="Y294" s="16">
        <f t="shared" si="600"/>
        <v>42242.200000000004</v>
      </c>
      <c r="Z294" s="16">
        <f t="shared" si="600"/>
        <v>42242.200000000004</v>
      </c>
      <c r="AA294" s="16">
        <f t="shared" si="600"/>
        <v>42242.200000000004</v>
      </c>
      <c r="AB294" s="16">
        <f t="shared" si="600"/>
        <v>42242.200000000004</v>
      </c>
      <c r="AC294" s="16">
        <f t="shared" si="600"/>
        <v>42242.200000000004</v>
      </c>
      <c r="AD294" s="16">
        <f t="shared" si="600"/>
        <v>42242.200000000004</v>
      </c>
      <c r="AE294" s="16">
        <f t="shared" si="600"/>
        <v>42242.200000000004</v>
      </c>
      <c r="AF294" s="16">
        <f t="shared" si="600"/>
        <v>42242.200000000004</v>
      </c>
      <c r="AG294" s="16">
        <f t="shared" si="600"/>
        <v>42242.200000000004</v>
      </c>
      <c r="AH294" s="16">
        <f t="shared" si="600"/>
        <v>42242.200000000004</v>
      </c>
      <c r="AI294" s="16">
        <f t="shared" si="600"/>
        <v>42242.200000000004</v>
      </c>
      <c r="AJ294" s="16">
        <f t="shared" si="574"/>
        <v>42242.200000000004</v>
      </c>
      <c r="AK294" s="16">
        <f t="shared" si="575"/>
        <v>42242.200000000004</v>
      </c>
      <c r="AL294" s="16">
        <f t="shared" si="576"/>
        <v>42242.200000000004</v>
      </c>
      <c r="AM294" s="16">
        <f t="shared" si="538"/>
        <v>42242.200000000004</v>
      </c>
      <c r="AN294" s="16">
        <f t="shared" si="539"/>
        <v>42242.200000000004</v>
      </c>
      <c r="AO294" s="16">
        <f t="shared" si="540"/>
        <v>42242.200000000004</v>
      </c>
      <c r="AP294" s="16">
        <f t="shared" si="541"/>
        <v>42242.200000000004</v>
      </c>
      <c r="AQ294" s="16">
        <f t="shared" si="542"/>
        <v>42242.200000000004</v>
      </c>
      <c r="AR294" s="16">
        <f t="shared" si="543"/>
        <v>42242.200000000004</v>
      </c>
      <c r="AS294" s="16">
        <f t="shared" si="544"/>
        <v>42242.200000000004</v>
      </c>
      <c r="AT294" s="16">
        <f t="shared" si="545"/>
        <v>42242.200000000004</v>
      </c>
      <c r="AU294" s="16">
        <f t="shared" si="546"/>
        <v>42242.200000000004</v>
      </c>
      <c r="AV294" s="16">
        <f t="shared" si="547"/>
        <v>42242.200000000004</v>
      </c>
      <c r="AW294" s="16">
        <f t="shared" si="548"/>
        <v>42242.200000000004</v>
      </c>
      <c r="AX294" s="16">
        <f t="shared" si="549"/>
        <v>42242.200000000004</v>
      </c>
      <c r="AY294" s="16">
        <f t="shared" si="550"/>
        <v>42242.200000000004</v>
      </c>
      <c r="AZ294" s="16">
        <f t="shared" si="551"/>
        <v>42242.200000000004</v>
      </c>
      <c r="BA294" s="16">
        <f t="shared" si="552"/>
        <v>42242.200000000004</v>
      </c>
      <c r="BB294" s="16">
        <f t="shared" si="553"/>
        <v>42242.200000000004</v>
      </c>
      <c r="BC294" s="16">
        <f t="shared" si="554"/>
        <v>42242.200000000004</v>
      </c>
      <c r="BD294" s="16">
        <f t="shared" si="555"/>
        <v>42242.200000000004</v>
      </c>
      <c r="BE294" s="16">
        <f t="shared" si="556"/>
        <v>42242.200000000004</v>
      </c>
      <c r="BF294" s="16">
        <f t="shared" si="557"/>
        <v>42242.200000000004</v>
      </c>
      <c r="BG294" s="16">
        <f t="shared" si="558"/>
        <v>42242.200000000004</v>
      </c>
      <c r="BH294" s="16">
        <f t="shared" si="559"/>
        <v>42242.200000000004</v>
      </c>
      <c r="BI294" s="16">
        <f t="shared" si="560"/>
        <v>42242.200000000004</v>
      </c>
      <c r="BJ294" s="16">
        <f t="shared" si="561"/>
        <v>42242.200000000004</v>
      </c>
      <c r="BK294" s="16">
        <f t="shared" si="562"/>
        <v>42242.200000000004</v>
      </c>
      <c r="BL294" s="16">
        <f t="shared" si="563"/>
        <v>42242.200000000004</v>
      </c>
      <c r="BM294" s="16">
        <f t="shared" si="564"/>
        <v>42242.200000000004</v>
      </c>
      <c r="BN294" s="16">
        <f t="shared" si="565"/>
        <v>42242.200000000004</v>
      </c>
      <c r="BO294" s="16">
        <f t="shared" si="566"/>
        <v>42242.200000000004</v>
      </c>
      <c r="BP294" s="16">
        <f t="shared" si="567"/>
        <v>42242.200000000004</v>
      </c>
      <c r="BQ294" s="16">
        <f t="shared" si="568"/>
        <v>42242.200000000004</v>
      </c>
      <c r="BR294" s="16">
        <f t="shared" si="569"/>
        <v>42242.200000000004</v>
      </c>
      <c r="BS294" s="16">
        <f t="shared" si="570"/>
        <v>42242.200000000004</v>
      </c>
    </row>
    <row r="295" spans="1:71" x14ac:dyDescent="0.35">
      <c r="A295" s="15" t="str">
        <f t="shared" ref="A295:B295" si="601">A196</f>
        <v>Standard Close</v>
      </c>
      <c r="B295" s="15" t="str">
        <f t="shared" si="601"/>
        <v>A2834164</v>
      </c>
      <c r="C295" s="15" t="str">
        <f t="shared" ref="C295:J295" si="602">C196</f>
        <v>Base Rates</v>
      </c>
      <c r="D295" s="15" t="str">
        <f t="shared" si="602"/>
        <v/>
      </c>
      <c r="E295" s="50">
        <f t="shared" si="602"/>
        <v>34331</v>
      </c>
      <c r="F295" s="15" t="str">
        <f t="shared" si="602"/>
        <v>CRR-15996</v>
      </c>
      <c r="G295" s="15" t="str">
        <f t="shared" si="602"/>
        <v>open</v>
      </c>
      <c r="H295" s="15" t="str">
        <f t="shared" si="602"/>
        <v>Electric Other Production Plant</v>
      </c>
      <c r="I295" s="15" t="str">
        <f t="shared" si="602"/>
        <v>Bayside Station</v>
      </c>
      <c r="J295" s="15" t="str">
        <f t="shared" si="602"/>
        <v>BAYSIDE POWER UNIT 1 CT (ABC)</v>
      </c>
      <c r="K295" s="16">
        <v>26725.652307692315</v>
      </c>
      <c r="L295" s="16">
        <f>SUM($K196:L196)/13</f>
        <v>5891.2553846153851</v>
      </c>
      <c r="M295" s="16">
        <f>SUM($K196:M196)/13</f>
        <v>8836.8830769230772</v>
      </c>
      <c r="N295" s="16">
        <f>SUM($K196:N196)/13</f>
        <v>11782.51076923077</v>
      </c>
      <c r="O295" s="16">
        <f>SUM($K196:O196)/13</f>
        <v>14728.138461538463</v>
      </c>
      <c r="P295" s="16">
        <f>SUM($K196:P196)/13</f>
        <v>17673.766153846154</v>
      </c>
      <c r="Q295" s="16">
        <f>SUM($K196:Q196)/13</f>
        <v>20619.393846153846</v>
      </c>
      <c r="R295" s="16">
        <f>SUM($K196:R196)/13</f>
        <v>23565.02153846154</v>
      </c>
      <c r="S295" s="16">
        <f>SUM($K196:S196)/13</f>
        <v>26510.649230769235</v>
      </c>
      <c r="T295" s="16">
        <f>SUM($K196:T196)/13</f>
        <v>29456.27692307693</v>
      </c>
      <c r="U295" s="16">
        <f>SUM($K196:U196)/13</f>
        <v>32401.904615384625</v>
      </c>
      <c r="V295" s="16">
        <f>SUM($K196:V196)/13</f>
        <v>35347.532307692323</v>
      </c>
      <c r="W295" s="16">
        <f t="shared" ref="W295:AI295" si="603">SUM(K196:W196)/13</f>
        <v>38293.160000000018</v>
      </c>
      <c r="X295" s="16">
        <f t="shared" si="603"/>
        <v>38293.160000000018</v>
      </c>
      <c r="Y295" s="16">
        <f t="shared" si="603"/>
        <v>38293.160000000018</v>
      </c>
      <c r="Z295" s="16">
        <f t="shared" si="603"/>
        <v>38293.160000000018</v>
      </c>
      <c r="AA295" s="16">
        <f t="shared" si="603"/>
        <v>38293.160000000018</v>
      </c>
      <c r="AB295" s="16">
        <f t="shared" si="603"/>
        <v>38293.160000000018</v>
      </c>
      <c r="AC295" s="16">
        <f t="shared" si="603"/>
        <v>38293.160000000018</v>
      </c>
      <c r="AD295" s="16">
        <f t="shared" si="603"/>
        <v>38293.160000000018</v>
      </c>
      <c r="AE295" s="16">
        <f t="shared" si="603"/>
        <v>38293.160000000018</v>
      </c>
      <c r="AF295" s="16">
        <f t="shared" si="603"/>
        <v>38293.160000000018</v>
      </c>
      <c r="AG295" s="16">
        <f t="shared" si="603"/>
        <v>38293.160000000018</v>
      </c>
      <c r="AH295" s="16">
        <f t="shared" si="603"/>
        <v>38293.160000000018</v>
      </c>
      <c r="AI295" s="16">
        <f t="shared" si="603"/>
        <v>38293.160000000018</v>
      </c>
      <c r="AJ295" s="16">
        <f t="shared" si="574"/>
        <v>38293.160000000018</v>
      </c>
      <c r="AK295" s="16">
        <f t="shared" si="575"/>
        <v>38293.160000000018</v>
      </c>
      <c r="AL295" s="16">
        <f t="shared" si="576"/>
        <v>38293.160000000018</v>
      </c>
      <c r="AM295" s="16">
        <f t="shared" si="538"/>
        <v>38293.160000000018</v>
      </c>
      <c r="AN295" s="16">
        <f t="shared" si="539"/>
        <v>38293.160000000018</v>
      </c>
      <c r="AO295" s="16">
        <f t="shared" si="540"/>
        <v>38293.160000000018</v>
      </c>
      <c r="AP295" s="16">
        <f t="shared" si="541"/>
        <v>38293.160000000018</v>
      </c>
      <c r="AQ295" s="16">
        <f t="shared" si="542"/>
        <v>38293.160000000018</v>
      </c>
      <c r="AR295" s="16">
        <f t="shared" si="543"/>
        <v>38293.160000000018</v>
      </c>
      <c r="AS295" s="16">
        <f t="shared" si="544"/>
        <v>38293.160000000018</v>
      </c>
      <c r="AT295" s="16">
        <f t="shared" si="545"/>
        <v>38293.160000000018</v>
      </c>
      <c r="AU295" s="16">
        <f t="shared" si="546"/>
        <v>38293.160000000018</v>
      </c>
      <c r="AV295" s="16">
        <f t="shared" si="547"/>
        <v>38293.160000000018</v>
      </c>
      <c r="AW295" s="16">
        <f t="shared" si="548"/>
        <v>38293.160000000018</v>
      </c>
      <c r="AX295" s="16">
        <f t="shared" si="549"/>
        <v>38293.160000000018</v>
      </c>
      <c r="AY295" s="16">
        <f t="shared" si="550"/>
        <v>38293.160000000018</v>
      </c>
      <c r="AZ295" s="16">
        <f t="shared" si="551"/>
        <v>38293.160000000018</v>
      </c>
      <c r="BA295" s="16">
        <f t="shared" si="552"/>
        <v>38293.160000000018</v>
      </c>
      <c r="BB295" s="16">
        <f t="shared" si="553"/>
        <v>38293.160000000018</v>
      </c>
      <c r="BC295" s="16">
        <f t="shared" si="554"/>
        <v>38293.160000000018</v>
      </c>
      <c r="BD295" s="16">
        <f t="shared" si="555"/>
        <v>38293.160000000018</v>
      </c>
      <c r="BE295" s="16">
        <f t="shared" si="556"/>
        <v>38293.160000000018</v>
      </c>
      <c r="BF295" s="16">
        <f t="shared" si="557"/>
        <v>38293.160000000018</v>
      </c>
      <c r="BG295" s="16">
        <f t="shared" si="558"/>
        <v>38293.160000000018</v>
      </c>
      <c r="BH295" s="16">
        <f t="shared" si="559"/>
        <v>38293.160000000018</v>
      </c>
      <c r="BI295" s="16">
        <f t="shared" si="560"/>
        <v>38293.160000000018</v>
      </c>
      <c r="BJ295" s="16">
        <f t="shared" si="561"/>
        <v>38293.160000000018</v>
      </c>
      <c r="BK295" s="16">
        <f t="shared" si="562"/>
        <v>38293.160000000018</v>
      </c>
      <c r="BL295" s="16">
        <f t="shared" si="563"/>
        <v>38293.160000000018</v>
      </c>
      <c r="BM295" s="16">
        <f t="shared" si="564"/>
        <v>38293.160000000018</v>
      </c>
      <c r="BN295" s="16">
        <f t="shared" si="565"/>
        <v>38293.160000000018</v>
      </c>
      <c r="BO295" s="16">
        <f t="shared" si="566"/>
        <v>38293.160000000018</v>
      </c>
      <c r="BP295" s="16">
        <f t="shared" si="567"/>
        <v>38293.160000000018</v>
      </c>
      <c r="BQ295" s="16">
        <f t="shared" si="568"/>
        <v>38293.160000000018</v>
      </c>
      <c r="BR295" s="16">
        <f t="shared" si="569"/>
        <v>38293.160000000018</v>
      </c>
      <c r="BS295" s="16">
        <f t="shared" si="570"/>
        <v>38293.160000000018</v>
      </c>
    </row>
    <row r="296" spans="1:71" x14ac:dyDescent="0.35">
      <c r="A296" s="15" t="str">
        <f t="shared" ref="A296:B296" si="604">A197</f>
        <v>Standard Close</v>
      </c>
      <c r="B296" s="15" t="str">
        <f t="shared" si="604"/>
        <v>A2834165</v>
      </c>
      <c r="C296" s="15" t="str">
        <f t="shared" ref="C296:J296" si="605">C197</f>
        <v>Base Rates</v>
      </c>
      <c r="D296" s="15" t="str">
        <f t="shared" si="605"/>
        <v/>
      </c>
      <c r="E296" s="50">
        <f t="shared" si="605"/>
        <v>34331</v>
      </c>
      <c r="F296" s="15" t="str">
        <f t="shared" si="605"/>
        <v>CRR-15996</v>
      </c>
      <c r="G296" s="15" t="str">
        <f t="shared" si="605"/>
        <v>open</v>
      </c>
      <c r="H296" s="15" t="str">
        <f t="shared" si="605"/>
        <v>Electric Other Production Plant</v>
      </c>
      <c r="I296" s="15" t="str">
        <f t="shared" si="605"/>
        <v>Bayside Station</v>
      </c>
      <c r="J296" s="15" t="str">
        <f t="shared" si="605"/>
        <v>BAYSIDE POWER UNIT 1 CT (ABC)</v>
      </c>
      <c r="K296" s="16">
        <v>15168.779230769231</v>
      </c>
      <c r="L296" s="16">
        <f>SUM($K197:L197)/13</f>
        <v>2288.8969230769235</v>
      </c>
      <c r="M296" s="16">
        <f>SUM($K197:M197)/13</f>
        <v>3433.3453846153852</v>
      </c>
      <c r="N296" s="16">
        <f>SUM($K197:N197)/13</f>
        <v>4577.793846153847</v>
      </c>
      <c r="O296" s="16">
        <f>SUM($K197:O197)/13</f>
        <v>5722.2423076923087</v>
      </c>
      <c r="P296" s="16">
        <f>SUM($K197:P197)/13</f>
        <v>6866.6907692307705</v>
      </c>
      <c r="Q296" s="16">
        <f>SUM($K197:Q197)/13</f>
        <v>8011.1392307692313</v>
      </c>
      <c r="R296" s="16">
        <f>SUM($K197:R197)/13</f>
        <v>9155.5876923076939</v>
      </c>
      <c r="S296" s="16">
        <f>SUM($K197:S197)/13</f>
        <v>10300.036153846157</v>
      </c>
      <c r="T296" s="16">
        <f>SUM($K197:T197)/13</f>
        <v>11444.484615384619</v>
      </c>
      <c r="U296" s="16">
        <f>SUM($K197:U197)/13</f>
        <v>12588.933076923082</v>
      </c>
      <c r="V296" s="16">
        <f>SUM($K197:V197)/13</f>
        <v>13733.381538461545</v>
      </c>
      <c r="W296" s="16">
        <f t="shared" ref="W296:AI296" si="606">SUM(K197:W197)/13</f>
        <v>14877.830000000007</v>
      </c>
      <c r="X296" s="16">
        <f t="shared" si="606"/>
        <v>14877.830000000007</v>
      </c>
      <c r="Y296" s="16">
        <f t="shared" si="606"/>
        <v>14877.830000000007</v>
      </c>
      <c r="Z296" s="16">
        <f t="shared" si="606"/>
        <v>14877.830000000007</v>
      </c>
      <c r="AA296" s="16">
        <f t="shared" si="606"/>
        <v>14877.830000000007</v>
      </c>
      <c r="AB296" s="16">
        <f t="shared" si="606"/>
        <v>14877.830000000007</v>
      </c>
      <c r="AC296" s="16">
        <f t="shared" si="606"/>
        <v>14877.830000000007</v>
      </c>
      <c r="AD296" s="16">
        <f t="shared" si="606"/>
        <v>14877.830000000007</v>
      </c>
      <c r="AE296" s="16">
        <f t="shared" si="606"/>
        <v>14877.830000000007</v>
      </c>
      <c r="AF296" s="16">
        <f t="shared" si="606"/>
        <v>14877.830000000007</v>
      </c>
      <c r="AG296" s="16">
        <f t="shared" si="606"/>
        <v>14877.830000000007</v>
      </c>
      <c r="AH296" s="16">
        <f t="shared" si="606"/>
        <v>14877.830000000007</v>
      </c>
      <c r="AI296" s="16">
        <f t="shared" si="606"/>
        <v>14877.830000000007</v>
      </c>
      <c r="AJ296" s="16">
        <f t="shared" si="574"/>
        <v>14877.830000000007</v>
      </c>
      <c r="AK296" s="16">
        <f t="shared" si="575"/>
        <v>14877.830000000007</v>
      </c>
      <c r="AL296" s="16">
        <f t="shared" si="576"/>
        <v>14877.830000000007</v>
      </c>
      <c r="AM296" s="16">
        <f t="shared" si="538"/>
        <v>14877.830000000007</v>
      </c>
      <c r="AN296" s="16">
        <f t="shared" si="539"/>
        <v>14877.830000000007</v>
      </c>
      <c r="AO296" s="16">
        <f t="shared" si="540"/>
        <v>14877.830000000007</v>
      </c>
      <c r="AP296" s="16">
        <f t="shared" si="541"/>
        <v>14877.830000000007</v>
      </c>
      <c r="AQ296" s="16">
        <f t="shared" si="542"/>
        <v>14877.830000000007</v>
      </c>
      <c r="AR296" s="16">
        <f t="shared" si="543"/>
        <v>14877.830000000007</v>
      </c>
      <c r="AS296" s="16">
        <f t="shared" si="544"/>
        <v>14877.830000000007</v>
      </c>
      <c r="AT296" s="16">
        <f t="shared" si="545"/>
        <v>14877.830000000007</v>
      </c>
      <c r="AU296" s="16">
        <f t="shared" si="546"/>
        <v>14877.830000000007</v>
      </c>
      <c r="AV296" s="16">
        <f t="shared" si="547"/>
        <v>14877.830000000007</v>
      </c>
      <c r="AW296" s="16">
        <f t="shared" si="548"/>
        <v>14877.830000000007</v>
      </c>
      <c r="AX296" s="16">
        <f t="shared" si="549"/>
        <v>14877.830000000007</v>
      </c>
      <c r="AY296" s="16">
        <f t="shared" si="550"/>
        <v>14877.830000000007</v>
      </c>
      <c r="AZ296" s="16">
        <f t="shared" si="551"/>
        <v>14877.830000000007</v>
      </c>
      <c r="BA296" s="16">
        <f t="shared" si="552"/>
        <v>14877.830000000007</v>
      </c>
      <c r="BB296" s="16">
        <f t="shared" si="553"/>
        <v>14877.830000000007</v>
      </c>
      <c r="BC296" s="16">
        <f t="shared" si="554"/>
        <v>14877.830000000007</v>
      </c>
      <c r="BD296" s="16">
        <f t="shared" si="555"/>
        <v>14877.830000000007</v>
      </c>
      <c r="BE296" s="16">
        <f t="shared" si="556"/>
        <v>14877.830000000007</v>
      </c>
      <c r="BF296" s="16">
        <f t="shared" si="557"/>
        <v>14877.830000000007</v>
      </c>
      <c r="BG296" s="16">
        <f t="shared" si="558"/>
        <v>14877.830000000007</v>
      </c>
      <c r="BH296" s="16">
        <f t="shared" si="559"/>
        <v>14877.830000000007</v>
      </c>
      <c r="BI296" s="16">
        <f t="shared" si="560"/>
        <v>14877.830000000007</v>
      </c>
      <c r="BJ296" s="16">
        <f t="shared" si="561"/>
        <v>14877.830000000007</v>
      </c>
      <c r="BK296" s="16">
        <f t="shared" si="562"/>
        <v>14877.830000000007</v>
      </c>
      <c r="BL296" s="16">
        <f t="shared" si="563"/>
        <v>14877.830000000007</v>
      </c>
      <c r="BM296" s="16">
        <f t="shared" si="564"/>
        <v>14877.830000000007</v>
      </c>
      <c r="BN296" s="16">
        <f t="shared" si="565"/>
        <v>14877.830000000007</v>
      </c>
      <c r="BO296" s="16">
        <f t="shared" si="566"/>
        <v>14877.830000000007</v>
      </c>
      <c r="BP296" s="16">
        <f t="shared" si="567"/>
        <v>14877.830000000007</v>
      </c>
      <c r="BQ296" s="16">
        <f t="shared" si="568"/>
        <v>14877.830000000007</v>
      </c>
      <c r="BR296" s="16">
        <f t="shared" si="569"/>
        <v>14877.830000000007</v>
      </c>
      <c r="BS296" s="16">
        <f t="shared" si="570"/>
        <v>14877.830000000007</v>
      </c>
    </row>
    <row r="297" spans="1:71" x14ac:dyDescent="0.35">
      <c r="A297" s="15" t="str">
        <f t="shared" ref="A297:B297" si="607">A198</f>
        <v>Standard Close</v>
      </c>
      <c r="B297" s="15" t="str">
        <f t="shared" si="607"/>
        <v>A2834166</v>
      </c>
      <c r="C297" s="15" t="str">
        <f t="shared" ref="C297:J297" si="608">C198</f>
        <v>Base Rates</v>
      </c>
      <c r="D297" s="15" t="str">
        <f t="shared" si="608"/>
        <v/>
      </c>
      <c r="E297" s="50">
        <f t="shared" si="608"/>
        <v>34331</v>
      </c>
      <c r="F297" s="15" t="str">
        <f t="shared" si="608"/>
        <v>CRR-15996</v>
      </c>
      <c r="G297" s="15" t="str">
        <f t="shared" si="608"/>
        <v>open</v>
      </c>
      <c r="H297" s="15" t="str">
        <f t="shared" si="608"/>
        <v>Electric Other Production Plant</v>
      </c>
      <c r="I297" s="15" t="str">
        <f t="shared" si="608"/>
        <v>Bayside Station</v>
      </c>
      <c r="J297" s="15" t="str">
        <f t="shared" si="608"/>
        <v>BAYSIDE POWER UNIT 1 CT (ABC)</v>
      </c>
      <c r="K297" s="16">
        <v>12262.006923076926</v>
      </c>
      <c r="L297" s="16">
        <f>SUM($K198:L198)/13</f>
        <v>2319.46</v>
      </c>
      <c r="M297" s="16">
        <f>SUM($K198:M198)/13</f>
        <v>3479.19</v>
      </c>
      <c r="N297" s="16">
        <f>SUM($K198:N198)/13</f>
        <v>4638.92</v>
      </c>
      <c r="O297" s="16">
        <f>SUM($K198:O198)/13</f>
        <v>5798.6500000000005</v>
      </c>
      <c r="P297" s="16">
        <f>SUM($K198:P198)/13</f>
        <v>6958.380000000001</v>
      </c>
      <c r="Q297" s="16">
        <f>SUM($K198:Q198)/13</f>
        <v>8118.1100000000015</v>
      </c>
      <c r="R297" s="16">
        <f>SUM($K198:R198)/13</f>
        <v>9277.840000000002</v>
      </c>
      <c r="S297" s="16">
        <f>SUM($K198:S198)/13</f>
        <v>10437.570000000003</v>
      </c>
      <c r="T297" s="16">
        <f>SUM($K198:T198)/13</f>
        <v>11597.300000000001</v>
      </c>
      <c r="U297" s="16">
        <f>SUM($K198:U198)/13</f>
        <v>12757.03</v>
      </c>
      <c r="V297" s="16">
        <f>SUM($K198:V198)/13</f>
        <v>13916.76</v>
      </c>
      <c r="W297" s="16">
        <f t="shared" ref="W297:AI297" si="609">SUM(K198:W198)/13</f>
        <v>15076.49</v>
      </c>
      <c r="X297" s="16">
        <f t="shared" si="609"/>
        <v>15076.49</v>
      </c>
      <c r="Y297" s="16">
        <f t="shared" si="609"/>
        <v>15076.49</v>
      </c>
      <c r="Z297" s="16">
        <f t="shared" si="609"/>
        <v>15076.49</v>
      </c>
      <c r="AA297" s="16">
        <f t="shared" si="609"/>
        <v>15076.49</v>
      </c>
      <c r="AB297" s="16">
        <f t="shared" si="609"/>
        <v>15076.49</v>
      </c>
      <c r="AC297" s="16">
        <f t="shared" si="609"/>
        <v>15076.49</v>
      </c>
      <c r="AD297" s="16">
        <f t="shared" si="609"/>
        <v>15076.49</v>
      </c>
      <c r="AE297" s="16">
        <f t="shared" si="609"/>
        <v>15076.49</v>
      </c>
      <c r="AF297" s="16">
        <f t="shared" si="609"/>
        <v>15076.49</v>
      </c>
      <c r="AG297" s="16">
        <f t="shared" si="609"/>
        <v>15076.49</v>
      </c>
      <c r="AH297" s="16">
        <f t="shared" si="609"/>
        <v>15076.49</v>
      </c>
      <c r="AI297" s="16">
        <f t="shared" si="609"/>
        <v>15076.49</v>
      </c>
      <c r="AJ297" s="16">
        <f t="shared" si="574"/>
        <v>15076.49</v>
      </c>
      <c r="AK297" s="16">
        <f t="shared" si="575"/>
        <v>15076.49</v>
      </c>
      <c r="AL297" s="16">
        <f t="shared" si="576"/>
        <v>15076.49</v>
      </c>
      <c r="AM297" s="16">
        <f t="shared" si="538"/>
        <v>15076.49</v>
      </c>
      <c r="AN297" s="16">
        <f t="shared" si="539"/>
        <v>15076.49</v>
      </c>
      <c r="AO297" s="16">
        <f t="shared" si="540"/>
        <v>15076.49</v>
      </c>
      <c r="AP297" s="16">
        <f t="shared" si="541"/>
        <v>15076.49</v>
      </c>
      <c r="AQ297" s="16">
        <f t="shared" si="542"/>
        <v>15076.49</v>
      </c>
      <c r="AR297" s="16">
        <f t="shared" si="543"/>
        <v>15076.49</v>
      </c>
      <c r="AS297" s="16">
        <f t="shared" si="544"/>
        <v>15076.49</v>
      </c>
      <c r="AT297" s="16">
        <f t="shared" si="545"/>
        <v>15076.49</v>
      </c>
      <c r="AU297" s="16">
        <f t="shared" si="546"/>
        <v>15076.49</v>
      </c>
      <c r="AV297" s="16">
        <f t="shared" si="547"/>
        <v>15076.49</v>
      </c>
      <c r="AW297" s="16">
        <f t="shared" si="548"/>
        <v>15076.49</v>
      </c>
      <c r="AX297" s="16">
        <f t="shared" si="549"/>
        <v>15076.49</v>
      </c>
      <c r="AY297" s="16">
        <f t="shared" si="550"/>
        <v>15076.49</v>
      </c>
      <c r="AZ297" s="16">
        <f t="shared" si="551"/>
        <v>15076.49</v>
      </c>
      <c r="BA297" s="16">
        <f t="shared" si="552"/>
        <v>15076.49</v>
      </c>
      <c r="BB297" s="16">
        <f t="shared" si="553"/>
        <v>15076.49</v>
      </c>
      <c r="BC297" s="16">
        <f t="shared" si="554"/>
        <v>15076.49</v>
      </c>
      <c r="BD297" s="16">
        <f t="shared" si="555"/>
        <v>15076.49</v>
      </c>
      <c r="BE297" s="16">
        <f t="shared" si="556"/>
        <v>15076.49</v>
      </c>
      <c r="BF297" s="16">
        <f t="shared" si="557"/>
        <v>15076.49</v>
      </c>
      <c r="BG297" s="16">
        <f t="shared" si="558"/>
        <v>15076.49</v>
      </c>
      <c r="BH297" s="16">
        <f t="shared" si="559"/>
        <v>15076.49</v>
      </c>
      <c r="BI297" s="16">
        <f t="shared" si="560"/>
        <v>15076.49</v>
      </c>
      <c r="BJ297" s="16">
        <f t="shared" si="561"/>
        <v>15076.49</v>
      </c>
      <c r="BK297" s="16">
        <f t="shared" si="562"/>
        <v>15076.49</v>
      </c>
      <c r="BL297" s="16">
        <f t="shared" si="563"/>
        <v>15076.49</v>
      </c>
      <c r="BM297" s="16">
        <f t="shared" si="564"/>
        <v>15076.49</v>
      </c>
      <c r="BN297" s="16">
        <f t="shared" si="565"/>
        <v>15076.49</v>
      </c>
      <c r="BO297" s="16">
        <f t="shared" si="566"/>
        <v>15076.49</v>
      </c>
      <c r="BP297" s="16">
        <f t="shared" si="567"/>
        <v>15076.49</v>
      </c>
      <c r="BQ297" s="16">
        <f t="shared" si="568"/>
        <v>15076.49</v>
      </c>
      <c r="BR297" s="16">
        <f t="shared" si="569"/>
        <v>15076.49</v>
      </c>
      <c r="BS297" s="16">
        <f t="shared" si="570"/>
        <v>15076.49</v>
      </c>
    </row>
    <row r="298" spans="1:71" x14ac:dyDescent="0.35">
      <c r="A298" s="15" t="str">
        <f t="shared" ref="A298:B298" si="610">A199</f>
        <v>Standard Close</v>
      </c>
      <c r="B298" s="15" t="str">
        <f t="shared" si="610"/>
        <v>A2834171</v>
      </c>
      <c r="C298" s="15" t="str">
        <f t="shared" ref="C298:J298" si="611">C199</f>
        <v>Base Rates</v>
      </c>
      <c r="D298" s="15" t="str">
        <f t="shared" si="611"/>
        <v/>
      </c>
      <c r="E298" s="50">
        <f t="shared" si="611"/>
        <v>34331</v>
      </c>
      <c r="F298" s="15" t="str">
        <f t="shared" si="611"/>
        <v>CRR-15996</v>
      </c>
      <c r="G298" s="15" t="str">
        <f t="shared" si="611"/>
        <v>open</v>
      </c>
      <c r="H298" s="15" t="str">
        <f t="shared" si="611"/>
        <v>Electric Other Production Plant</v>
      </c>
      <c r="I298" s="15" t="str">
        <f t="shared" si="611"/>
        <v>Bayside Station</v>
      </c>
      <c r="J298" s="15" t="str">
        <f t="shared" si="611"/>
        <v>BAYSIDE POWER UNIT 1 CT (ABC)</v>
      </c>
      <c r="K298" s="16">
        <v>12262.006923076926</v>
      </c>
      <c r="L298" s="16">
        <f>SUM($K199:L199)/13</f>
        <v>2319.46</v>
      </c>
      <c r="M298" s="16">
        <f>SUM($K199:M199)/13</f>
        <v>3479.19</v>
      </c>
      <c r="N298" s="16">
        <f>SUM($K199:N199)/13</f>
        <v>4638.92</v>
      </c>
      <c r="O298" s="16">
        <f>SUM($K199:O199)/13</f>
        <v>5798.6500000000005</v>
      </c>
      <c r="P298" s="16">
        <f>SUM($K199:P199)/13</f>
        <v>6958.380000000001</v>
      </c>
      <c r="Q298" s="16">
        <f>SUM($K199:Q199)/13</f>
        <v>8118.1100000000015</v>
      </c>
      <c r="R298" s="16">
        <f>SUM($K199:R199)/13</f>
        <v>9277.840000000002</v>
      </c>
      <c r="S298" s="16">
        <f>SUM($K199:S199)/13</f>
        <v>10437.570000000003</v>
      </c>
      <c r="T298" s="16">
        <f>SUM($K199:T199)/13</f>
        <v>11597.300000000001</v>
      </c>
      <c r="U298" s="16">
        <f>SUM($K199:U199)/13</f>
        <v>12757.03</v>
      </c>
      <c r="V298" s="16">
        <f>SUM($K199:V199)/13</f>
        <v>13916.76</v>
      </c>
      <c r="W298" s="16">
        <f t="shared" ref="W298:AI298" si="612">SUM(K199:W199)/13</f>
        <v>15076.49</v>
      </c>
      <c r="X298" s="16">
        <f t="shared" si="612"/>
        <v>15076.49</v>
      </c>
      <c r="Y298" s="16">
        <f t="shared" si="612"/>
        <v>15076.49</v>
      </c>
      <c r="Z298" s="16">
        <f t="shared" si="612"/>
        <v>15076.49</v>
      </c>
      <c r="AA298" s="16">
        <f t="shared" si="612"/>
        <v>15076.49</v>
      </c>
      <c r="AB298" s="16">
        <f t="shared" si="612"/>
        <v>15076.49</v>
      </c>
      <c r="AC298" s="16">
        <f t="shared" si="612"/>
        <v>15076.49</v>
      </c>
      <c r="AD298" s="16">
        <f t="shared" si="612"/>
        <v>15076.49</v>
      </c>
      <c r="AE298" s="16">
        <f t="shared" si="612"/>
        <v>15076.49</v>
      </c>
      <c r="AF298" s="16">
        <f t="shared" si="612"/>
        <v>15076.49</v>
      </c>
      <c r="AG298" s="16">
        <f t="shared" si="612"/>
        <v>15076.49</v>
      </c>
      <c r="AH298" s="16">
        <f t="shared" si="612"/>
        <v>15076.49</v>
      </c>
      <c r="AI298" s="16">
        <f t="shared" si="612"/>
        <v>15076.49</v>
      </c>
      <c r="AJ298" s="16">
        <f t="shared" si="574"/>
        <v>15076.49</v>
      </c>
      <c r="AK298" s="16">
        <f t="shared" si="575"/>
        <v>15076.49</v>
      </c>
      <c r="AL298" s="16">
        <f t="shared" si="576"/>
        <v>15076.49</v>
      </c>
      <c r="AM298" s="16">
        <f t="shared" si="538"/>
        <v>15076.49</v>
      </c>
      <c r="AN298" s="16">
        <f t="shared" si="539"/>
        <v>15076.49</v>
      </c>
      <c r="AO298" s="16">
        <f t="shared" si="540"/>
        <v>15076.49</v>
      </c>
      <c r="AP298" s="16">
        <f t="shared" si="541"/>
        <v>15076.49</v>
      </c>
      <c r="AQ298" s="16">
        <f t="shared" si="542"/>
        <v>15076.49</v>
      </c>
      <c r="AR298" s="16">
        <f t="shared" si="543"/>
        <v>15076.49</v>
      </c>
      <c r="AS298" s="16">
        <f t="shared" si="544"/>
        <v>15076.49</v>
      </c>
      <c r="AT298" s="16">
        <f t="shared" si="545"/>
        <v>15076.49</v>
      </c>
      <c r="AU298" s="16">
        <f t="shared" si="546"/>
        <v>15076.49</v>
      </c>
      <c r="AV298" s="16">
        <f t="shared" si="547"/>
        <v>15076.49</v>
      </c>
      <c r="AW298" s="16">
        <f t="shared" si="548"/>
        <v>15076.49</v>
      </c>
      <c r="AX298" s="16">
        <f t="shared" si="549"/>
        <v>15076.49</v>
      </c>
      <c r="AY298" s="16">
        <f t="shared" si="550"/>
        <v>15076.49</v>
      </c>
      <c r="AZ298" s="16">
        <f t="shared" si="551"/>
        <v>15076.49</v>
      </c>
      <c r="BA298" s="16">
        <f t="shared" si="552"/>
        <v>15076.49</v>
      </c>
      <c r="BB298" s="16">
        <f t="shared" si="553"/>
        <v>15076.49</v>
      </c>
      <c r="BC298" s="16">
        <f t="shared" si="554"/>
        <v>15076.49</v>
      </c>
      <c r="BD298" s="16">
        <f t="shared" si="555"/>
        <v>15076.49</v>
      </c>
      <c r="BE298" s="16">
        <f t="shared" si="556"/>
        <v>15076.49</v>
      </c>
      <c r="BF298" s="16">
        <f t="shared" si="557"/>
        <v>15076.49</v>
      </c>
      <c r="BG298" s="16">
        <f t="shared" si="558"/>
        <v>15076.49</v>
      </c>
      <c r="BH298" s="16">
        <f t="shared" si="559"/>
        <v>15076.49</v>
      </c>
      <c r="BI298" s="16">
        <f t="shared" si="560"/>
        <v>15076.49</v>
      </c>
      <c r="BJ298" s="16">
        <f t="shared" si="561"/>
        <v>15076.49</v>
      </c>
      <c r="BK298" s="16">
        <f t="shared" si="562"/>
        <v>15076.49</v>
      </c>
      <c r="BL298" s="16">
        <f t="shared" si="563"/>
        <v>15076.49</v>
      </c>
      <c r="BM298" s="16">
        <f t="shared" si="564"/>
        <v>15076.49</v>
      </c>
      <c r="BN298" s="16">
        <f t="shared" si="565"/>
        <v>15076.49</v>
      </c>
      <c r="BO298" s="16">
        <f t="shared" si="566"/>
        <v>15076.49</v>
      </c>
      <c r="BP298" s="16">
        <f t="shared" si="567"/>
        <v>15076.49</v>
      </c>
      <c r="BQ298" s="16">
        <f t="shared" si="568"/>
        <v>15076.49</v>
      </c>
      <c r="BR298" s="16">
        <f t="shared" si="569"/>
        <v>15076.49</v>
      </c>
      <c r="BS298" s="16">
        <f t="shared" si="570"/>
        <v>15076.49</v>
      </c>
    </row>
    <row r="299" spans="1:71" x14ac:dyDescent="0.35">
      <c r="A299" s="15" t="str">
        <f t="shared" ref="A299:B299" si="613">A200</f>
        <v>Standard Close</v>
      </c>
      <c r="B299" s="15" t="str">
        <f t="shared" si="613"/>
        <v>A2836696</v>
      </c>
      <c r="C299" s="15" t="str">
        <f t="shared" ref="C299:J299" si="614">C200</f>
        <v>Base Rates</v>
      </c>
      <c r="D299" s="15" t="str">
        <f t="shared" si="614"/>
        <v/>
      </c>
      <c r="E299" s="50">
        <f t="shared" si="614"/>
        <v>34331</v>
      </c>
      <c r="F299" s="15" t="str">
        <f t="shared" si="614"/>
        <v>CRR-15996</v>
      </c>
      <c r="G299" s="15" t="str">
        <f t="shared" si="614"/>
        <v>open</v>
      </c>
      <c r="H299" s="15" t="str">
        <f t="shared" si="614"/>
        <v>Electric Other Production Plant</v>
      </c>
      <c r="I299" s="15" t="str">
        <f t="shared" si="614"/>
        <v>Bayside Station</v>
      </c>
      <c r="J299" s="15" t="str">
        <f t="shared" si="614"/>
        <v>BAYSIDE POWER UNIT 1 CT (ABC)</v>
      </c>
      <c r="K299" s="16">
        <v>24220.52307692308</v>
      </c>
      <c r="L299" s="16">
        <f>SUM($K200:L200)/13</f>
        <v>5382.3384615384621</v>
      </c>
      <c r="M299" s="16">
        <f>SUM($K200:M200)/13</f>
        <v>8073.5076923076931</v>
      </c>
      <c r="N299" s="16">
        <f>SUM($K200:N200)/13</f>
        <v>10764.676923076924</v>
      </c>
      <c r="O299" s="16">
        <f>SUM($K200:O200)/13</f>
        <v>13455.846153846156</v>
      </c>
      <c r="P299" s="16">
        <f>SUM($K200:P200)/13</f>
        <v>16147.015384615388</v>
      </c>
      <c r="Q299" s="16">
        <f>SUM($K200:Q200)/13</f>
        <v>18838.18461538462</v>
      </c>
      <c r="R299" s="16">
        <f>SUM($K200:R200)/13</f>
        <v>21529.353846153848</v>
      </c>
      <c r="S299" s="16">
        <f>SUM($K200:S200)/13</f>
        <v>24220.52307692308</v>
      </c>
      <c r="T299" s="16">
        <f>SUM($K200:T200)/13</f>
        <v>26911.692307692312</v>
      </c>
      <c r="U299" s="16">
        <f>SUM($K200:U200)/13</f>
        <v>29602.861538461544</v>
      </c>
      <c r="V299" s="16">
        <f>SUM($K200:V200)/13</f>
        <v>32294.030769230776</v>
      </c>
      <c r="W299" s="16">
        <f t="shared" ref="W299:AI299" si="615">SUM(K200:W200)/13</f>
        <v>34985.200000000004</v>
      </c>
      <c r="X299" s="16">
        <f t="shared" si="615"/>
        <v>34985.200000000004</v>
      </c>
      <c r="Y299" s="16">
        <f t="shared" si="615"/>
        <v>34985.200000000004</v>
      </c>
      <c r="Z299" s="16">
        <f t="shared" si="615"/>
        <v>34985.200000000004</v>
      </c>
      <c r="AA299" s="16">
        <f t="shared" si="615"/>
        <v>34985.200000000004</v>
      </c>
      <c r="AB299" s="16">
        <f t="shared" si="615"/>
        <v>34985.200000000004</v>
      </c>
      <c r="AC299" s="16">
        <f t="shared" si="615"/>
        <v>34985.200000000004</v>
      </c>
      <c r="AD299" s="16">
        <f t="shared" si="615"/>
        <v>34985.200000000004</v>
      </c>
      <c r="AE299" s="16">
        <f t="shared" si="615"/>
        <v>34985.200000000004</v>
      </c>
      <c r="AF299" s="16">
        <f t="shared" si="615"/>
        <v>34985.200000000004</v>
      </c>
      <c r="AG299" s="16">
        <f t="shared" si="615"/>
        <v>34985.200000000004</v>
      </c>
      <c r="AH299" s="16">
        <f t="shared" si="615"/>
        <v>34985.200000000004</v>
      </c>
      <c r="AI299" s="16">
        <f t="shared" si="615"/>
        <v>34985.200000000004</v>
      </c>
      <c r="AJ299" s="16">
        <f t="shared" si="574"/>
        <v>34985.200000000004</v>
      </c>
      <c r="AK299" s="16">
        <f t="shared" si="575"/>
        <v>34985.200000000004</v>
      </c>
      <c r="AL299" s="16">
        <f t="shared" si="576"/>
        <v>34985.200000000004</v>
      </c>
      <c r="AM299" s="16">
        <f t="shared" si="538"/>
        <v>34985.200000000004</v>
      </c>
      <c r="AN299" s="16">
        <f t="shared" si="539"/>
        <v>34985.200000000004</v>
      </c>
      <c r="AO299" s="16">
        <f t="shared" si="540"/>
        <v>34985.200000000004</v>
      </c>
      <c r="AP299" s="16">
        <f t="shared" si="541"/>
        <v>34985.200000000004</v>
      </c>
      <c r="AQ299" s="16">
        <f t="shared" si="542"/>
        <v>34985.200000000004</v>
      </c>
      <c r="AR299" s="16">
        <f t="shared" si="543"/>
        <v>34985.200000000004</v>
      </c>
      <c r="AS299" s="16">
        <f t="shared" si="544"/>
        <v>34985.200000000004</v>
      </c>
      <c r="AT299" s="16">
        <f t="shared" si="545"/>
        <v>34985.200000000004</v>
      </c>
      <c r="AU299" s="16">
        <f t="shared" si="546"/>
        <v>34985.200000000004</v>
      </c>
      <c r="AV299" s="16">
        <f t="shared" si="547"/>
        <v>34985.200000000004</v>
      </c>
      <c r="AW299" s="16">
        <f t="shared" si="548"/>
        <v>34985.200000000004</v>
      </c>
      <c r="AX299" s="16">
        <f t="shared" si="549"/>
        <v>34985.200000000004</v>
      </c>
      <c r="AY299" s="16">
        <f t="shared" si="550"/>
        <v>34985.200000000004</v>
      </c>
      <c r="AZ299" s="16">
        <f t="shared" si="551"/>
        <v>34985.200000000004</v>
      </c>
      <c r="BA299" s="16">
        <f t="shared" si="552"/>
        <v>34985.200000000004</v>
      </c>
      <c r="BB299" s="16">
        <f t="shared" si="553"/>
        <v>34985.200000000004</v>
      </c>
      <c r="BC299" s="16">
        <f t="shared" si="554"/>
        <v>34985.200000000004</v>
      </c>
      <c r="BD299" s="16">
        <f t="shared" si="555"/>
        <v>34985.200000000004</v>
      </c>
      <c r="BE299" s="16">
        <f t="shared" si="556"/>
        <v>34985.200000000004</v>
      </c>
      <c r="BF299" s="16">
        <f t="shared" si="557"/>
        <v>34985.200000000004</v>
      </c>
      <c r="BG299" s="16">
        <f t="shared" si="558"/>
        <v>34985.200000000004</v>
      </c>
      <c r="BH299" s="16">
        <f t="shared" si="559"/>
        <v>34985.200000000004</v>
      </c>
      <c r="BI299" s="16">
        <f t="shared" si="560"/>
        <v>34985.200000000004</v>
      </c>
      <c r="BJ299" s="16">
        <f t="shared" si="561"/>
        <v>34985.200000000004</v>
      </c>
      <c r="BK299" s="16">
        <f t="shared" si="562"/>
        <v>34985.200000000004</v>
      </c>
      <c r="BL299" s="16">
        <f t="shared" si="563"/>
        <v>34985.200000000004</v>
      </c>
      <c r="BM299" s="16">
        <f t="shared" si="564"/>
        <v>34985.200000000004</v>
      </c>
      <c r="BN299" s="16">
        <f t="shared" si="565"/>
        <v>34985.200000000004</v>
      </c>
      <c r="BO299" s="16">
        <f t="shared" si="566"/>
        <v>34985.200000000004</v>
      </c>
      <c r="BP299" s="16">
        <f t="shared" si="567"/>
        <v>34985.200000000004</v>
      </c>
      <c r="BQ299" s="16">
        <f t="shared" si="568"/>
        <v>34985.200000000004</v>
      </c>
      <c r="BR299" s="16">
        <f t="shared" si="569"/>
        <v>34985.200000000004</v>
      </c>
      <c r="BS299" s="16">
        <f t="shared" si="570"/>
        <v>34985.200000000004</v>
      </c>
    </row>
    <row r="300" spans="1:71" x14ac:dyDescent="0.35">
      <c r="A300" s="15" t="str">
        <f t="shared" ref="A300:B300" si="616">A201</f>
        <v>Standard Close</v>
      </c>
      <c r="B300" s="15" t="str">
        <f t="shared" si="616"/>
        <v>A2841232</v>
      </c>
      <c r="C300" s="15" t="str">
        <f t="shared" ref="C300:J300" si="617">C201</f>
        <v>Base Rates</v>
      </c>
      <c r="D300" s="15" t="str">
        <f t="shared" si="617"/>
        <v/>
      </c>
      <c r="E300" s="50">
        <f t="shared" si="617"/>
        <v>34331</v>
      </c>
      <c r="F300" s="15" t="str">
        <f t="shared" si="617"/>
        <v>CRR-15996</v>
      </c>
      <c r="G300" s="15" t="str">
        <f t="shared" si="617"/>
        <v>open</v>
      </c>
      <c r="H300" s="15" t="str">
        <f t="shared" si="617"/>
        <v>Electric Other Production Plant</v>
      </c>
      <c r="I300" s="15" t="str">
        <f t="shared" si="617"/>
        <v>Bayside Station</v>
      </c>
      <c r="J300" s="15" t="str">
        <f t="shared" si="617"/>
        <v>BAYSIDE POWER UNIT 1 CT (ABC)</v>
      </c>
      <c r="K300" s="16">
        <v>2888.0169230769238</v>
      </c>
      <c r="L300" s="16">
        <f>SUM($K201:L201)/13</f>
        <v>641.7815384615385</v>
      </c>
      <c r="M300" s="16">
        <f>SUM($K201:M201)/13</f>
        <v>962.67230769230764</v>
      </c>
      <c r="N300" s="16">
        <f>SUM($K201:N201)/13</f>
        <v>1283.563076923077</v>
      </c>
      <c r="O300" s="16">
        <f>SUM($K201:O201)/13</f>
        <v>1604.4538461538464</v>
      </c>
      <c r="P300" s="16">
        <f>SUM($K201:P201)/13</f>
        <v>1925.3446153846157</v>
      </c>
      <c r="Q300" s="16">
        <f>SUM($K201:Q201)/13</f>
        <v>2246.2353846153851</v>
      </c>
      <c r="R300" s="16">
        <f>SUM($K201:R201)/13</f>
        <v>2567.1261538461545</v>
      </c>
      <c r="S300" s="16">
        <f>SUM($K201:S201)/13</f>
        <v>2888.0169230769238</v>
      </c>
      <c r="T300" s="16">
        <f>SUM($K201:T201)/13</f>
        <v>3208.9076923076932</v>
      </c>
      <c r="U300" s="16">
        <f>SUM($K201:U201)/13</f>
        <v>3529.7984615384626</v>
      </c>
      <c r="V300" s="16">
        <f>SUM($K201:V201)/13</f>
        <v>3850.6892307692319</v>
      </c>
      <c r="W300" s="16">
        <f t="shared" ref="W300:AI300" si="618">SUM(K201:W201)/13</f>
        <v>4171.5800000000008</v>
      </c>
      <c r="X300" s="16">
        <f t="shared" si="618"/>
        <v>4171.5800000000008</v>
      </c>
      <c r="Y300" s="16">
        <f t="shared" si="618"/>
        <v>4171.5800000000008</v>
      </c>
      <c r="Z300" s="16">
        <f t="shared" si="618"/>
        <v>4171.5800000000008</v>
      </c>
      <c r="AA300" s="16">
        <f t="shared" si="618"/>
        <v>4171.5800000000008</v>
      </c>
      <c r="AB300" s="16">
        <f t="shared" si="618"/>
        <v>4171.5800000000008</v>
      </c>
      <c r="AC300" s="16">
        <f t="shared" si="618"/>
        <v>4171.5800000000008</v>
      </c>
      <c r="AD300" s="16">
        <f t="shared" si="618"/>
        <v>4171.5800000000008</v>
      </c>
      <c r="AE300" s="16">
        <f t="shared" si="618"/>
        <v>4171.5800000000008</v>
      </c>
      <c r="AF300" s="16">
        <f t="shared" si="618"/>
        <v>4171.5800000000008</v>
      </c>
      <c r="AG300" s="16">
        <f t="shared" si="618"/>
        <v>4171.5800000000008</v>
      </c>
      <c r="AH300" s="16">
        <f t="shared" si="618"/>
        <v>4171.5800000000008</v>
      </c>
      <c r="AI300" s="16">
        <f t="shared" si="618"/>
        <v>4171.5800000000008</v>
      </c>
      <c r="AJ300" s="16">
        <f t="shared" si="574"/>
        <v>4171.5800000000008</v>
      </c>
      <c r="AK300" s="16">
        <f t="shared" si="575"/>
        <v>4171.5800000000008</v>
      </c>
      <c r="AL300" s="16">
        <f t="shared" si="576"/>
        <v>4171.5800000000008</v>
      </c>
      <c r="AM300" s="16">
        <f t="shared" si="538"/>
        <v>4171.5800000000008</v>
      </c>
      <c r="AN300" s="16">
        <f t="shared" si="539"/>
        <v>4171.5800000000008</v>
      </c>
      <c r="AO300" s="16">
        <f t="shared" si="540"/>
        <v>4171.5800000000008</v>
      </c>
      <c r="AP300" s="16">
        <f t="shared" si="541"/>
        <v>4171.5800000000008</v>
      </c>
      <c r="AQ300" s="16">
        <f t="shared" si="542"/>
        <v>4171.5800000000008</v>
      </c>
      <c r="AR300" s="16">
        <f t="shared" si="543"/>
        <v>4171.5800000000008</v>
      </c>
      <c r="AS300" s="16">
        <f t="shared" si="544"/>
        <v>4171.5800000000008</v>
      </c>
      <c r="AT300" s="16">
        <f t="shared" si="545"/>
        <v>4171.5800000000008</v>
      </c>
      <c r="AU300" s="16">
        <f t="shared" si="546"/>
        <v>4171.5800000000008</v>
      </c>
      <c r="AV300" s="16">
        <f t="shared" si="547"/>
        <v>4171.5800000000008</v>
      </c>
      <c r="AW300" s="16">
        <f t="shared" si="548"/>
        <v>4171.5800000000008</v>
      </c>
      <c r="AX300" s="16">
        <f t="shared" si="549"/>
        <v>4171.5800000000008</v>
      </c>
      <c r="AY300" s="16">
        <f t="shared" si="550"/>
        <v>4171.5800000000008</v>
      </c>
      <c r="AZ300" s="16">
        <f t="shared" si="551"/>
        <v>4171.5800000000008</v>
      </c>
      <c r="BA300" s="16">
        <f t="shared" si="552"/>
        <v>4171.5800000000008</v>
      </c>
      <c r="BB300" s="16">
        <f t="shared" si="553"/>
        <v>4171.5800000000008</v>
      </c>
      <c r="BC300" s="16">
        <f t="shared" si="554"/>
        <v>4171.5800000000008</v>
      </c>
      <c r="BD300" s="16">
        <f t="shared" si="555"/>
        <v>4171.5800000000008</v>
      </c>
      <c r="BE300" s="16">
        <f t="shared" si="556"/>
        <v>4171.5800000000008</v>
      </c>
      <c r="BF300" s="16">
        <f t="shared" si="557"/>
        <v>4171.5800000000008</v>
      </c>
      <c r="BG300" s="16">
        <f t="shared" si="558"/>
        <v>4171.5800000000008</v>
      </c>
      <c r="BH300" s="16">
        <f t="shared" si="559"/>
        <v>4171.5800000000008</v>
      </c>
      <c r="BI300" s="16">
        <f t="shared" si="560"/>
        <v>4171.5800000000008</v>
      </c>
      <c r="BJ300" s="16">
        <f t="shared" si="561"/>
        <v>4171.5800000000008</v>
      </c>
      <c r="BK300" s="16">
        <f t="shared" si="562"/>
        <v>4171.5800000000008</v>
      </c>
      <c r="BL300" s="16">
        <f t="shared" si="563"/>
        <v>4171.5800000000008</v>
      </c>
      <c r="BM300" s="16">
        <f t="shared" si="564"/>
        <v>4171.5800000000008</v>
      </c>
      <c r="BN300" s="16">
        <f t="shared" si="565"/>
        <v>4171.5800000000008</v>
      </c>
      <c r="BO300" s="16">
        <f t="shared" si="566"/>
        <v>4171.5800000000008</v>
      </c>
      <c r="BP300" s="16">
        <f t="shared" si="567"/>
        <v>4171.5800000000008</v>
      </c>
      <c r="BQ300" s="16">
        <f t="shared" si="568"/>
        <v>4171.5800000000008</v>
      </c>
      <c r="BR300" s="16">
        <f t="shared" si="569"/>
        <v>4171.5800000000008</v>
      </c>
      <c r="BS300" s="16">
        <f t="shared" si="570"/>
        <v>4171.5800000000008</v>
      </c>
    </row>
    <row r="301" spans="1:71" x14ac:dyDescent="0.35">
      <c r="A301" s="15" t="str">
        <f t="shared" ref="A301:B301" si="619">A202</f>
        <v>Standard Close</v>
      </c>
      <c r="B301" s="15" t="str">
        <f t="shared" si="619"/>
        <v>A2841238</v>
      </c>
      <c r="C301" s="15" t="str">
        <f t="shared" ref="C301:J301" si="620">C202</f>
        <v>Base Rates</v>
      </c>
      <c r="D301" s="15" t="str">
        <f t="shared" si="620"/>
        <v/>
      </c>
      <c r="E301" s="50">
        <f t="shared" si="620"/>
        <v>34331</v>
      </c>
      <c r="F301" s="15" t="str">
        <f t="shared" si="620"/>
        <v>CRR-15996</v>
      </c>
      <c r="G301" s="15" t="str">
        <f t="shared" si="620"/>
        <v>open</v>
      </c>
      <c r="H301" s="15" t="str">
        <f t="shared" si="620"/>
        <v>Electric Other Production Plant</v>
      </c>
      <c r="I301" s="15" t="str">
        <f t="shared" si="620"/>
        <v>Bayside Station</v>
      </c>
      <c r="J301" s="15" t="str">
        <f t="shared" si="620"/>
        <v>BAYSIDE POWER UNIT 1 CT (ABC)</v>
      </c>
      <c r="K301" s="16">
        <v>1660.9707692307691</v>
      </c>
      <c r="L301" s="16">
        <f>SUM($K202:L202)/13</f>
        <v>369.10461538461539</v>
      </c>
      <c r="M301" s="16">
        <f>SUM($K202:M202)/13</f>
        <v>553.65692307692302</v>
      </c>
      <c r="N301" s="16">
        <f>SUM($K202:N202)/13</f>
        <v>738.20923076923077</v>
      </c>
      <c r="O301" s="16">
        <f>SUM($K202:O202)/13</f>
        <v>922.76153846153841</v>
      </c>
      <c r="P301" s="16">
        <f>SUM($K202:P202)/13</f>
        <v>1107.313846153846</v>
      </c>
      <c r="Q301" s="16">
        <f>SUM($K202:Q202)/13</f>
        <v>1291.8661538461538</v>
      </c>
      <c r="R301" s="16">
        <f>SUM($K202:R202)/13</f>
        <v>1476.4184615384615</v>
      </c>
      <c r="S301" s="16">
        <f>SUM($K202:S202)/13</f>
        <v>1660.9707692307691</v>
      </c>
      <c r="T301" s="16">
        <f>SUM($K202:T202)/13</f>
        <v>1845.5230769230768</v>
      </c>
      <c r="U301" s="16">
        <f>SUM($K202:U202)/13</f>
        <v>2030.0753846153846</v>
      </c>
      <c r="V301" s="16">
        <f>SUM($K202:V202)/13</f>
        <v>2214.6276923076921</v>
      </c>
      <c r="W301" s="16">
        <f t="shared" ref="W301:AI301" si="621">SUM(K202:W202)/13</f>
        <v>2399.1799999999998</v>
      </c>
      <c r="X301" s="16">
        <f t="shared" si="621"/>
        <v>2399.1799999999998</v>
      </c>
      <c r="Y301" s="16">
        <f t="shared" si="621"/>
        <v>2399.1799999999998</v>
      </c>
      <c r="Z301" s="16">
        <f t="shared" si="621"/>
        <v>2399.1799999999998</v>
      </c>
      <c r="AA301" s="16">
        <f t="shared" si="621"/>
        <v>2399.1799999999998</v>
      </c>
      <c r="AB301" s="16">
        <f t="shared" si="621"/>
        <v>2399.1799999999998</v>
      </c>
      <c r="AC301" s="16">
        <f t="shared" si="621"/>
        <v>2399.1799999999998</v>
      </c>
      <c r="AD301" s="16">
        <f t="shared" si="621"/>
        <v>2399.1799999999998</v>
      </c>
      <c r="AE301" s="16">
        <f t="shared" si="621"/>
        <v>2399.1799999999998</v>
      </c>
      <c r="AF301" s="16">
        <f t="shared" si="621"/>
        <v>2399.1799999999998</v>
      </c>
      <c r="AG301" s="16">
        <f t="shared" si="621"/>
        <v>2399.1799999999998</v>
      </c>
      <c r="AH301" s="16">
        <f t="shared" si="621"/>
        <v>2399.1799999999998</v>
      </c>
      <c r="AI301" s="16">
        <f t="shared" si="621"/>
        <v>2399.1799999999998</v>
      </c>
      <c r="AJ301" s="16">
        <f t="shared" si="574"/>
        <v>2399.1799999999998</v>
      </c>
      <c r="AK301" s="16">
        <f t="shared" si="575"/>
        <v>2399.1799999999998</v>
      </c>
      <c r="AL301" s="16">
        <f t="shared" si="576"/>
        <v>2399.1799999999998</v>
      </c>
      <c r="AM301" s="16">
        <f t="shared" si="538"/>
        <v>2399.1799999999998</v>
      </c>
      <c r="AN301" s="16">
        <f t="shared" si="539"/>
        <v>2399.1799999999998</v>
      </c>
      <c r="AO301" s="16">
        <f t="shared" si="540"/>
        <v>2399.1799999999998</v>
      </c>
      <c r="AP301" s="16">
        <f t="shared" si="541"/>
        <v>2399.1799999999998</v>
      </c>
      <c r="AQ301" s="16">
        <f t="shared" si="542"/>
        <v>2399.1799999999998</v>
      </c>
      <c r="AR301" s="16">
        <f t="shared" si="543"/>
        <v>2399.1799999999998</v>
      </c>
      <c r="AS301" s="16">
        <f t="shared" si="544"/>
        <v>2399.1799999999998</v>
      </c>
      <c r="AT301" s="16">
        <f t="shared" si="545"/>
        <v>2399.1799999999998</v>
      </c>
      <c r="AU301" s="16">
        <f t="shared" si="546"/>
        <v>2399.1799999999998</v>
      </c>
      <c r="AV301" s="16">
        <f t="shared" si="547"/>
        <v>2399.1799999999998</v>
      </c>
      <c r="AW301" s="16">
        <f t="shared" si="548"/>
        <v>2399.1799999999998</v>
      </c>
      <c r="AX301" s="16">
        <f t="shared" si="549"/>
        <v>2399.1799999999998</v>
      </c>
      <c r="AY301" s="16">
        <f t="shared" si="550"/>
        <v>2399.1799999999998</v>
      </c>
      <c r="AZ301" s="16">
        <f t="shared" si="551"/>
        <v>2399.1799999999998</v>
      </c>
      <c r="BA301" s="16">
        <f t="shared" si="552"/>
        <v>2399.1799999999998</v>
      </c>
      <c r="BB301" s="16">
        <f t="shared" si="553"/>
        <v>2399.1799999999998</v>
      </c>
      <c r="BC301" s="16">
        <f t="shared" si="554"/>
        <v>2399.1799999999998</v>
      </c>
      <c r="BD301" s="16">
        <f t="shared" si="555"/>
        <v>2399.1799999999998</v>
      </c>
      <c r="BE301" s="16">
        <f t="shared" si="556"/>
        <v>2399.1799999999998</v>
      </c>
      <c r="BF301" s="16">
        <f t="shared" si="557"/>
        <v>2399.1799999999998</v>
      </c>
      <c r="BG301" s="16">
        <f t="shared" si="558"/>
        <v>2399.1799999999998</v>
      </c>
      <c r="BH301" s="16">
        <f t="shared" si="559"/>
        <v>2399.1799999999998</v>
      </c>
      <c r="BI301" s="16">
        <f t="shared" si="560"/>
        <v>2399.1799999999998</v>
      </c>
      <c r="BJ301" s="16">
        <f t="shared" si="561"/>
        <v>2399.1799999999998</v>
      </c>
      <c r="BK301" s="16">
        <f t="shared" si="562"/>
        <v>2399.1799999999998</v>
      </c>
      <c r="BL301" s="16">
        <f t="shared" si="563"/>
        <v>2399.1799999999998</v>
      </c>
      <c r="BM301" s="16">
        <f t="shared" si="564"/>
        <v>2399.1799999999998</v>
      </c>
      <c r="BN301" s="16">
        <f t="shared" si="565"/>
        <v>2399.1799999999998</v>
      </c>
      <c r="BO301" s="16">
        <f t="shared" si="566"/>
        <v>2399.1799999999998</v>
      </c>
      <c r="BP301" s="16">
        <f t="shared" si="567"/>
        <v>2399.1799999999998</v>
      </c>
      <c r="BQ301" s="16">
        <f t="shared" si="568"/>
        <v>2399.1799999999998</v>
      </c>
      <c r="BR301" s="16">
        <f t="shared" si="569"/>
        <v>2399.1799999999998</v>
      </c>
      <c r="BS301" s="16">
        <f t="shared" si="570"/>
        <v>2399.1799999999998</v>
      </c>
    </row>
    <row r="302" spans="1:71" x14ac:dyDescent="0.35">
      <c r="A302" s="15" t="str">
        <f t="shared" ref="A302:B302" si="622">A203</f>
        <v>Standard Close</v>
      </c>
      <c r="B302" s="15" t="str">
        <f t="shared" si="622"/>
        <v>A2841243</v>
      </c>
      <c r="C302" s="15" t="str">
        <f t="shared" ref="C302:J302" si="623">C203</f>
        <v>Base Rates</v>
      </c>
      <c r="D302" s="15" t="str">
        <f t="shared" si="623"/>
        <v/>
      </c>
      <c r="E302" s="50">
        <f t="shared" si="623"/>
        <v>34331</v>
      </c>
      <c r="F302" s="15" t="str">
        <f t="shared" si="623"/>
        <v>CRR-15996</v>
      </c>
      <c r="G302" s="15" t="str">
        <f t="shared" si="623"/>
        <v>open</v>
      </c>
      <c r="H302" s="15" t="str">
        <f t="shared" si="623"/>
        <v>Electric Other Production Plant</v>
      </c>
      <c r="I302" s="15" t="str">
        <f t="shared" si="623"/>
        <v>Bayside Station</v>
      </c>
      <c r="J302" s="15" t="str">
        <f t="shared" si="623"/>
        <v>BAYSIDE POWER UNIT 1 CT (ABC)</v>
      </c>
      <c r="K302" s="16">
        <v>1180.8484615384616</v>
      </c>
      <c r="L302" s="16">
        <f>SUM($K203:L203)/13</f>
        <v>262.41076923076923</v>
      </c>
      <c r="M302" s="16">
        <f>SUM($K203:M203)/13</f>
        <v>393.61615384615385</v>
      </c>
      <c r="N302" s="16">
        <f>SUM($K203:N203)/13</f>
        <v>524.82153846153847</v>
      </c>
      <c r="O302" s="16">
        <f>SUM($K203:O203)/13</f>
        <v>656.02692307692314</v>
      </c>
      <c r="P302" s="16">
        <f>SUM($K203:P203)/13</f>
        <v>787.2323076923077</v>
      </c>
      <c r="Q302" s="16">
        <f>SUM($K203:Q203)/13</f>
        <v>918.43769230769237</v>
      </c>
      <c r="R302" s="16">
        <f>SUM($K203:R203)/13</f>
        <v>1049.6430769230769</v>
      </c>
      <c r="S302" s="16">
        <f>SUM($K203:S203)/13</f>
        <v>1180.8484615384616</v>
      </c>
      <c r="T302" s="16">
        <f>SUM($K203:T203)/13</f>
        <v>1312.0538461538463</v>
      </c>
      <c r="U302" s="16">
        <f>SUM($K203:U203)/13</f>
        <v>1443.259230769231</v>
      </c>
      <c r="V302" s="16">
        <f>SUM($K203:V203)/13</f>
        <v>1574.4646153846154</v>
      </c>
      <c r="W302" s="16">
        <f t="shared" ref="W302:AI302" si="624">SUM(K203:W203)/13</f>
        <v>1705.6699999999998</v>
      </c>
      <c r="X302" s="16">
        <f t="shared" si="624"/>
        <v>1705.6699999999998</v>
      </c>
      <c r="Y302" s="16">
        <f t="shared" si="624"/>
        <v>1705.6699999999998</v>
      </c>
      <c r="Z302" s="16">
        <f t="shared" si="624"/>
        <v>1705.6699999999998</v>
      </c>
      <c r="AA302" s="16">
        <f t="shared" si="624"/>
        <v>1705.6699999999998</v>
      </c>
      <c r="AB302" s="16">
        <f t="shared" si="624"/>
        <v>1705.6699999999998</v>
      </c>
      <c r="AC302" s="16">
        <f t="shared" si="624"/>
        <v>1705.6699999999998</v>
      </c>
      <c r="AD302" s="16">
        <f t="shared" si="624"/>
        <v>1705.6699999999998</v>
      </c>
      <c r="AE302" s="16">
        <f t="shared" si="624"/>
        <v>1705.6699999999998</v>
      </c>
      <c r="AF302" s="16">
        <f t="shared" si="624"/>
        <v>1705.6699999999998</v>
      </c>
      <c r="AG302" s="16">
        <f t="shared" si="624"/>
        <v>1705.6699999999998</v>
      </c>
      <c r="AH302" s="16">
        <f t="shared" si="624"/>
        <v>1705.6699999999998</v>
      </c>
      <c r="AI302" s="16">
        <f t="shared" si="624"/>
        <v>1705.6699999999998</v>
      </c>
      <c r="AJ302" s="16">
        <f t="shared" si="574"/>
        <v>1705.6699999999998</v>
      </c>
      <c r="AK302" s="16">
        <f t="shared" si="575"/>
        <v>1705.6699999999998</v>
      </c>
      <c r="AL302" s="16">
        <f t="shared" si="576"/>
        <v>1705.6699999999998</v>
      </c>
      <c r="AM302" s="16">
        <f t="shared" si="538"/>
        <v>1705.6699999999998</v>
      </c>
      <c r="AN302" s="16">
        <f t="shared" si="539"/>
        <v>1705.6699999999998</v>
      </c>
      <c r="AO302" s="16">
        <f t="shared" si="540"/>
        <v>1705.6699999999998</v>
      </c>
      <c r="AP302" s="16">
        <f t="shared" si="541"/>
        <v>1705.6699999999998</v>
      </c>
      <c r="AQ302" s="16">
        <f t="shared" si="542"/>
        <v>1705.6699999999998</v>
      </c>
      <c r="AR302" s="16">
        <f t="shared" si="543"/>
        <v>1705.6699999999998</v>
      </c>
      <c r="AS302" s="16">
        <f t="shared" si="544"/>
        <v>1705.6699999999998</v>
      </c>
      <c r="AT302" s="16">
        <f t="shared" si="545"/>
        <v>1705.6699999999998</v>
      </c>
      <c r="AU302" s="16">
        <f t="shared" si="546"/>
        <v>1705.6699999999998</v>
      </c>
      <c r="AV302" s="16">
        <f t="shared" si="547"/>
        <v>1705.6699999999998</v>
      </c>
      <c r="AW302" s="16">
        <f t="shared" si="548"/>
        <v>1705.6699999999998</v>
      </c>
      <c r="AX302" s="16">
        <f t="shared" si="549"/>
        <v>1705.6699999999998</v>
      </c>
      <c r="AY302" s="16">
        <f t="shared" si="550"/>
        <v>1705.6699999999998</v>
      </c>
      <c r="AZ302" s="16">
        <f t="shared" si="551"/>
        <v>1705.6699999999998</v>
      </c>
      <c r="BA302" s="16">
        <f t="shared" si="552"/>
        <v>1705.6699999999998</v>
      </c>
      <c r="BB302" s="16">
        <f t="shared" si="553"/>
        <v>1705.6699999999998</v>
      </c>
      <c r="BC302" s="16">
        <f t="shared" si="554"/>
        <v>1705.6699999999998</v>
      </c>
      <c r="BD302" s="16">
        <f t="shared" si="555"/>
        <v>1705.6699999999998</v>
      </c>
      <c r="BE302" s="16">
        <f t="shared" si="556"/>
        <v>1705.6699999999998</v>
      </c>
      <c r="BF302" s="16">
        <f t="shared" si="557"/>
        <v>1705.6699999999998</v>
      </c>
      <c r="BG302" s="16">
        <f t="shared" si="558"/>
        <v>1705.6699999999998</v>
      </c>
      <c r="BH302" s="16">
        <f t="shared" si="559"/>
        <v>1705.6699999999998</v>
      </c>
      <c r="BI302" s="16">
        <f t="shared" si="560"/>
        <v>1705.6699999999998</v>
      </c>
      <c r="BJ302" s="16">
        <f t="shared" si="561"/>
        <v>1705.6699999999998</v>
      </c>
      <c r="BK302" s="16">
        <f t="shared" si="562"/>
        <v>1705.6699999999998</v>
      </c>
      <c r="BL302" s="16">
        <f t="shared" si="563"/>
        <v>1705.6699999999998</v>
      </c>
      <c r="BM302" s="16">
        <f t="shared" si="564"/>
        <v>1705.6699999999998</v>
      </c>
      <c r="BN302" s="16">
        <f t="shared" si="565"/>
        <v>1705.6699999999998</v>
      </c>
      <c r="BO302" s="16">
        <f t="shared" si="566"/>
        <v>1705.6699999999998</v>
      </c>
      <c r="BP302" s="16">
        <f t="shared" si="567"/>
        <v>1705.6699999999998</v>
      </c>
      <c r="BQ302" s="16">
        <f t="shared" si="568"/>
        <v>1705.6699999999998</v>
      </c>
      <c r="BR302" s="16">
        <f t="shared" si="569"/>
        <v>1705.6699999999998</v>
      </c>
      <c r="BS302" s="16">
        <f t="shared" si="570"/>
        <v>1705.6699999999998</v>
      </c>
    </row>
    <row r="303" spans="1:71" x14ac:dyDescent="0.35">
      <c r="A303" s="15" t="str">
        <f t="shared" ref="A303:B303" si="625">A204</f>
        <v>Standard Close</v>
      </c>
      <c r="B303" s="15" t="str">
        <f t="shared" si="625"/>
        <v>A2844964</v>
      </c>
      <c r="C303" s="15" t="str">
        <f t="shared" ref="C303:J303" si="626">C204</f>
        <v>Base Rates</v>
      </c>
      <c r="D303" s="15" t="str">
        <f t="shared" si="626"/>
        <v/>
      </c>
      <c r="E303" s="50">
        <f t="shared" si="626"/>
        <v>34331</v>
      </c>
      <c r="F303" s="15" t="str">
        <f t="shared" si="626"/>
        <v>CRR-15996</v>
      </c>
      <c r="G303" s="15" t="str">
        <f t="shared" si="626"/>
        <v>open</v>
      </c>
      <c r="H303" s="15" t="str">
        <f t="shared" si="626"/>
        <v>Electric Other Production Plant</v>
      </c>
      <c r="I303" s="15" t="str">
        <f t="shared" si="626"/>
        <v>Bayside Station</v>
      </c>
      <c r="J303" s="15" t="str">
        <f t="shared" si="626"/>
        <v>BAYSIDE POWER UNIT 1 CT (ABC)</v>
      </c>
      <c r="K303" s="16">
        <v>59051.792307692311</v>
      </c>
      <c r="L303" s="16">
        <f>SUM($K204:L204)/13</f>
        <v>19683.93076923077</v>
      </c>
      <c r="M303" s="16">
        <f>SUM($K204:M204)/13</f>
        <v>29525.896153846155</v>
      </c>
      <c r="N303" s="16">
        <f>SUM($K204:N204)/13</f>
        <v>39367.86153846154</v>
      </c>
      <c r="O303" s="16">
        <f>SUM($K204:O204)/13</f>
        <v>49209.826923076922</v>
      </c>
      <c r="P303" s="16">
        <f>SUM($K204:P204)/13</f>
        <v>59051.792307692311</v>
      </c>
      <c r="Q303" s="16">
        <f>SUM($K204:Q204)/13</f>
        <v>68893.757692307699</v>
      </c>
      <c r="R303" s="16">
        <f>SUM($K204:R204)/13</f>
        <v>78735.723076923081</v>
      </c>
      <c r="S303" s="16">
        <f>SUM($K204:S204)/13</f>
        <v>88577.688461538477</v>
      </c>
      <c r="T303" s="16">
        <f>SUM($K204:T204)/13</f>
        <v>98419.653846153858</v>
      </c>
      <c r="U303" s="16">
        <f>SUM($K204:U204)/13</f>
        <v>108261.61923076925</v>
      </c>
      <c r="V303" s="16">
        <f>SUM($K204:V204)/13</f>
        <v>118103.58461538464</v>
      </c>
      <c r="W303" s="16">
        <f t="shared" ref="W303:AI303" si="627">SUM(K204:W204)/13</f>
        <v>127945.55000000003</v>
      </c>
      <c r="X303" s="16">
        <f t="shared" si="627"/>
        <v>127945.55000000003</v>
      </c>
      <c r="Y303" s="16">
        <f t="shared" si="627"/>
        <v>127945.55000000003</v>
      </c>
      <c r="Z303" s="16">
        <f t="shared" si="627"/>
        <v>127945.55000000003</v>
      </c>
      <c r="AA303" s="16">
        <f t="shared" si="627"/>
        <v>127945.55000000003</v>
      </c>
      <c r="AB303" s="16">
        <f t="shared" si="627"/>
        <v>127945.55000000003</v>
      </c>
      <c r="AC303" s="16">
        <f t="shared" si="627"/>
        <v>127945.55000000003</v>
      </c>
      <c r="AD303" s="16">
        <f t="shared" si="627"/>
        <v>127945.55000000003</v>
      </c>
      <c r="AE303" s="16">
        <f t="shared" si="627"/>
        <v>127945.55000000003</v>
      </c>
      <c r="AF303" s="16">
        <f t="shared" si="627"/>
        <v>127945.55000000003</v>
      </c>
      <c r="AG303" s="16">
        <f t="shared" si="627"/>
        <v>127945.55000000003</v>
      </c>
      <c r="AH303" s="16">
        <f t="shared" si="627"/>
        <v>127945.55000000003</v>
      </c>
      <c r="AI303" s="16">
        <f t="shared" si="627"/>
        <v>127945.55000000003</v>
      </c>
      <c r="AJ303" s="16">
        <f t="shared" si="574"/>
        <v>127945.55000000003</v>
      </c>
      <c r="AK303" s="16">
        <f t="shared" si="575"/>
        <v>127945.55000000003</v>
      </c>
      <c r="AL303" s="16">
        <f t="shared" si="576"/>
        <v>127945.55000000003</v>
      </c>
      <c r="AM303" s="16">
        <f t="shared" si="538"/>
        <v>127945.55000000003</v>
      </c>
      <c r="AN303" s="16">
        <f t="shared" si="539"/>
        <v>127945.55000000003</v>
      </c>
      <c r="AO303" s="16">
        <f t="shared" si="540"/>
        <v>127945.55000000003</v>
      </c>
      <c r="AP303" s="16">
        <f t="shared" si="541"/>
        <v>127945.55000000003</v>
      </c>
      <c r="AQ303" s="16">
        <f t="shared" si="542"/>
        <v>127945.55000000003</v>
      </c>
      <c r="AR303" s="16">
        <f t="shared" si="543"/>
        <v>127945.55000000003</v>
      </c>
      <c r="AS303" s="16">
        <f t="shared" si="544"/>
        <v>127945.55000000003</v>
      </c>
      <c r="AT303" s="16">
        <f t="shared" si="545"/>
        <v>127945.55000000003</v>
      </c>
      <c r="AU303" s="16">
        <f t="shared" si="546"/>
        <v>127945.55000000003</v>
      </c>
      <c r="AV303" s="16">
        <f t="shared" si="547"/>
        <v>127945.55000000003</v>
      </c>
      <c r="AW303" s="16">
        <f t="shared" si="548"/>
        <v>127945.55000000003</v>
      </c>
      <c r="AX303" s="16">
        <f t="shared" si="549"/>
        <v>127945.55000000003</v>
      </c>
      <c r="AY303" s="16">
        <f t="shared" si="550"/>
        <v>127945.55000000003</v>
      </c>
      <c r="AZ303" s="16">
        <f t="shared" si="551"/>
        <v>127945.55000000003</v>
      </c>
      <c r="BA303" s="16">
        <f t="shared" si="552"/>
        <v>127945.55000000003</v>
      </c>
      <c r="BB303" s="16">
        <f t="shared" si="553"/>
        <v>127945.55000000003</v>
      </c>
      <c r="BC303" s="16">
        <f t="shared" si="554"/>
        <v>127945.55000000003</v>
      </c>
      <c r="BD303" s="16">
        <f t="shared" si="555"/>
        <v>127945.55000000003</v>
      </c>
      <c r="BE303" s="16">
        <f t="shared" si="556"/>
        <v>127945.55000000003</v>
      </c>
      <c r="BF303" s="16">
        <f t="shared" si="557"/>
        <v>127945.55000000003</v>
      </c>
      <c r="BG303" s="16">
        <f t="shared" si="558"/>
        <v>127945.55000000003</v>
      </c>
      <c r="BH303" s="16">
        <f t="shared" si="559"/>
        <v>127945.55000000003</v>
      </c>
      <c r="BI303" s="16">
        <f t="shared" si="560"/>
        <v>127945.55000000003</v>
      </c>
      <c r="BJ303" s="16">
        <f t="shared" si="561"/>
        <v>127945.55000000003</v>
      </c>
      <c r="BK303" s="16">
        <f t="shared" si="562"/>
        <v>127945.55000000003</v>
      </c>
      <c r="BL303" s="16">
        <f t="shared" si="563"/>
        <v>127945.55000000003</v>
      </c>
      <c r="BM303" s="16">
        <f t="shared" si="564"/>
        <v>127945.55000000003</v>
      </c>
      <c r="BN303" s="16">
        <f t="shared" si="565"/>
        <v>127945.55000000003</v>
      </c>
      <c r="BO303" s="16">
        <f t="shared" si="566"/>
        <v>127945.55000000003</v>
      </c>
      <c r="BP303" s="16">
        <f t="shared" si="567"/>
        <v>127945.55000000003</v>
      </c>
      <c r="BQ303" s="16">
        <f t="shared" si="568"/>
        <v>127945.55000000003</v>
      </c>
      <c r="BR303" s="16">
        <f t="shared" si="569"/>
        <v>127945.55000000003</v>
      </c>
      <c r="BS303" s="16">
        <f t="shared" si="570"/>
        <v>127945.55000000003</v>
      </c>
    </row>
    <row r="304" spans="1:71" x14ac:dyDescent="0.35">
      <c r="A304" s="15" t="str">
        <f t="shared" ref="A304:B304" si="628">A205</f>
        <v>Standard Close</v>
      </c>
      <c r="B304" s="15" t="str">
        <f t="shared" si="628"/>
        <v>A2857522</v>
      </c>
      <c r="C304" s="15" t="str">
        <f t="shared" ref="C304:J304" si="629">C205</f>
        <v>Base Rates</v>
      </c>
      <c r="D304" s="15" t="str">
        <f t="shared" si="629"/>
        <v/>
      </c>
      <c r="E304" s="50">
        <f t="shared" si="629"/>
        <v>34331</v>
      </c>
      <c r="F304" s="15" t="str">
        <f t="shared" si="629"/>
        <v>CRR-15996</v>
      </c>
      <c r="G304" s="15" t="str">
        <f t="shared" si="629"/>
        <v>open</v>
      </c>
      <c r="H304" s="15" t="str">
        <f t="shared" si="629"/>
        <v>Electric Other Production Plant</v>
      </c>
      <c r="I304" s="15" t="str">
        <f t="shared" si="629"/>
        <v>Bayside Station</v>
      </c>
      <c r="J304" s="15" t="str">
        <f t="shared" si="629"/>
        <v>BAYSIDE POWER UNIT 1 CT (ABC)</v>
      </c>
      <c r="K304" s="16">
        <v>211131.55076923085</v>
      </c>
      <c r="L304" s="16">
        <f>SUM($K205:L205)/13</f>
        <v>35546.793846153851</v>
      </c>
      <c r="M304" s="16">
        <f>SUM($K205:M205)/13</f>
        <v>53320.19076923078</v>
      </c>
      <c r="N304" s="16">
        <f>SUM($K205:N205)/13</f>
        <v>71093.587692307701</v>
      </c>
      <c r="O304" s="16">
        <f>SUM($K205:O205)/13</f>
        <v>88866.98461538463</v>
      </c>
      <c r="P304" s="16">
        <f>SUM($K205:P205)/13</f>
        <v>106640.38153846157</v>
      </c>
      <c r="Q304" s="16">
        <f>SUM($K205:Q205)/13</f>
        <v>124413.7784615385</v>
      </c>
      <c r="R304" s="16">
        <f>SUM($K205:R205)/13</f>
        <v>142187.17538461543</v>
      </c>
      <c r="S304" s="16">
        <f>SUM($K205:S205)/13</f>
        <v>159960.57230769238</v>
      </c>
      <c r="T304" s="16">
        <f>SUM($K205:T205)/13</f>
        <v>177733.96923076932</v>
      </c>
      <c r="U304" s="16">
        <f>SUM($K205:U205)/13</f>
        <v>195507.36615384623</v>
      </c>
      <c r="V304" s="16">
        <f>SUM($K205:V205)/13</f>
        <v>213280.76307692318</v>
      </c>
      <c r="W304" s="16">
        <f t="shared" ref="W304:AI304" si="630">SUM(K205:W205)/13</f>
        <v>231054.16000000012</v>
      </c>
      <c r="X304" s="16">
        <f t="shared" si="630"/>
        <v>231054.16000000012</v>
      </c>
      <c r="Y304" s="16">
        <f t="shared" si="630"/>
        <v>231054.16000000012</v>
      </c>
      <c r="Z304" s="16">
        <f t="shared" si="630"/>
        <v>231054.16000000012</v>
      </c>
      <c r="AA304" s="16">
        <f t="shared" si="630"/>
        <v>231054.16000000012</v>
      </c>
      <c r="AB304" s="16">
        <f t="shared" si="630"/>
        <v>231054.16000000012</v>
      </c>
      <c r="AC304" s="16">
        <f t="shared" si="630"/>
        <v>231054.16000000012</v>
      </c>
      <c r="AD304" s="16">
        <f t="shared" si="630"/>
        <v>231054.16000000012</v>
      </c>
      <c r="AE304" s="16">
        <f t="shared" si="630"/>
        <v>231054.16000000012</v>
      </c>
      <c r="AF304" s="16">
        <f t="shared" si="630"/>
        <v>231054.16000000012</v>
      </c>
      <c r="AG304" s="16">
        <f t="shared" si="630"/>
        <v>231054.16000000012</v>
      </c>
      <c r="AH304" s="16">
        <f t="shared" si="630"/>
        <v>231054.16000000012</v>
      </c>
      <c r="AI304" s="16">
        <f t="shared" si="630"/>
        <v>231054.16000000012</v>
      </c>
      <c r="AJ304" s="16">
        <f t="shared" si="574"/>
        <v>231054.16000000012</v>
      </c>
      <c r="AK304" s="16">
        <f t="shared" si="575"/>
        <v>231054.16000000012</v>
      </c>
      <c r="AL304" s="16">
        <f t="shared" si="576"/>
        <v>231054.16000000012</v>
      </c>
      <c r="AM304" s="16">
        <f t="shared" si="538"/>
        <v>231054.16000000012</v>
      </c>
      <c r="AN304" s="16">
        <f t="shared" si="539"/>
        <v>231054.16000000012</v>
      </c>
      <c r="AO304" s="16">
        <f t="shared" si="540"/>
        <v>231054.16000000012</v>
      </c>
      <c r="AP304" s="16">
        <f t="shared" si="541"/>
        <v>231054.16000000012</v>
      </c>
      <c r="AQ304" s="16">
        <f t="shared" si="542"/>
        <v>231054.16000000012</v>
      </c>
      <c r="AR304" s="16">
        <f t="shared" si="543"/>
        <v>231054.16000000012</v>
      </c>
      <c r="AS304" s="16">
        <f t="shared" si="544"/>
        <v>231054.16000000012</v>
      </c>
      <c r="AT304" s="16">
        <f t="shared" si="545"/>
        <v>231054.16000000012</v>
      </c>
      <c r="AU304" s="16">
        <f t="shared" si="546"/>
        <v>231054.16000000012</v>
      </c>
      <c r="AV304" s="16">
        <f t="shared" si="547"/>
        <v>231054.16000000012</v>
      </c>
      <c r="AW304" s="16">
        <f t="shared" si="548"/>
        <v>231054.16000000012</v>
      </c>
      <c r="AX304" s="16">
        <f t="shared" si="549"/>
        <v>231054.16000000012</v>
      </c>
      <c r="AY304" s="16">
        <f t="shared" si="550"/>
        <v>231054.16000000012</v>
      </c>
      <c r="AZ304" s="16">
        <f t="shared" si="551"/>
        <v>231054.16000000012</v>
      </c>
      <c r="BA304" s="16">
        <f t="shared" si="552"/>
        <v>231054.16000000012</v>
      </c>
      <c r="BB304" s="16">
        <f t="shared" si="553"/>
        <v>231054.16000000012</v>
      </c>
      <c r="BC304" s="16">
        <f t="shared" si="554"/>
        <v>231054.16000000012</v>
      </c>
      <c r="BD304" s="16">
        <f t="shared" si="555"/>
        <v>231054.16000000012</v>
      </c>
      <c r="BE304" s="16">
        <f t="shared" si="556"/>
        <v>231054.16000000012</v>
      </c>
      <c r="BF304" s="16">
        <f t="shared" si="557"/>
        <v>231054.16000000012</v>
      </c>
      <c r="BG304" s="16">
        <f t="shared" si="558"/>
        <v>231054.16000000012</v>
      </c>
      <c r="BH304" s="16">
        <f t="shared" si="559"/>
        <v>231054.16000000012</v>
      </c>
      <c r="BI304" s="16">
        <f t="shared" si="560"/>
        <v>231054.16000000012</v>
      </c>
      <c r="BJ304" s="16">
        <f t="shared" si="561"/>
        <v>231054.16000000012</v>
      </c>
      <c r="BK304" s="16">
        <f t="shared" si="562"/>
        <v>231054.16000000012</v>
      </c>
      <c r="BL304" s="16">
        <f t="shared" si="563"/>
        <v>231054.16000000012</v>
      </c>
      <c r="BM304" s="16">
        <f t="shared" si="564"/>
        <v>231054.16000000012</v>
      </c>
      <c r="BN304" s="16">
        <f t="shared" si="565"/>
        <v>231054.16000000012</v>
      </c>
      <c r="BO304" s="16">
        <f t="shared" si="566"/>
        <v>231054.16000000012</v>
      </c>
      <c r="BP304" s="16">
        <f t="shared" si="567"/>
        <v>231054.16000000012</v>
      </c>
      <c r="BQ304" s="16">
        <f t="shared" si="568"/>
        <v>231054.16000000012</v>
      </c>
      <c r="BR304" s="16">
        <f t="shared" si="569"/>
        <v>231054.16000000012</v>
      </c>
      <c r="BS304" s="16">
        <f t="shared" si="570"/>
        <v>231054.16000000012</v>
      </c>
    </row>
    <row r="305" spans="1:71" x14ac:dyDescent="0.35">
      <c r="A305" s="15" t="str">
        <f t="shared" ref="A305:B305" si="631">A206</f>
        <v>Standard Close</v>
      </c>
      <c r="B305" s="15" t="str">
        <f t="shared" si="631"/>
        <v>A2860964</v>
      </c>
      <c r="C305" s="15" t="str">
        <f t="shared" ref="C305:J305" si="632">C206</f>
        <v>Base Rates</v>
      </c>
      <c r="D305" s="15" t="str">
        <f t="shared" si="632"/>
        <v>ENERGY SUPPLY</v>
      </c>
      <c r="E305" s="50">
        <f t="shared" si="632"/>
        <v>34331</v>
      </c>
      <c r="F305" s="15" t="str">
        <f t="shared" si="632"/>
        <v>CRR-15996</v>
      </c>
      <c r="G305" s="15" t="str">
        <f t="shared" si="632"/>
        <v>open</v>
      </c>
      <c r="H305" s="15" t="str">
        <f t="shared" si="632"/>
        <v>Electric Other Production Plant</v>
      </c>
      <c r="I305" s="15" t="str">
        <f t="shared" si="632"/>
        <v>Bayside Station</v>
      </c>
      <c r="J305" s="15" t="str">
        <f t="shared" si="632"/>
        <v>BAYSIDE POWER UNIT 1 CT (ABC)</v>
      </c>
      <c r="K305" s="16">
        <v>294275.55461538461</v>
      </c>
      <c r="L305" s="16">
        <f>SUM($K206:L206)/13</f>
        <v>65394.56769230769</v>
      </c>
      <c r="M305" s="16">
        <f>SUM($K206:M206)/13</f>
        <v>98091.851538461546</v>
      </c>
      <c r="N305" s="16">
        <f>SUM($K206:N206)/13</f>
        <v>130789.13538461538</v>
      </c>
      <c r="O305" s="16">
        <f>SUM($K206:O206)/13</f>
        <v>163486.41923076924</v>
      </c>
      <c r="P305" s="16">
        <f>SUM($K206:P206)/13</f>
        <v>196183.70307692309</v>
      </c>
      <c r="Q305" s="16">
        <f>SUM($K206:Q206)/13</f>
        <v>228880.98692307694</v>
      </c>
      <c r="R305" s="16">
        <f>SUM($K206:R206)/13</f>
        <v>261578.27076923076</v>
      </c>
      <c r="S305" s="16">
        <f>SUM($K206:S206)/13</f>
        <v>294275.55461538461</v>
      </c>
      <c r="T305" s="16">
        <f>SUM($K206:T206)/13</f>
        <v>326972.83846153849</v>
      </c>
      <c r="U305" s="16">
        <f>SUM($K206:U206)/13</f>
        <v>359670.12230769236</v>
      </c>
      <c r="V305" s="16">
        <f>SUM($K206:V206)/13</f>
        <v>392367.40615384624</v>
      </c>
      <c r="W305" s="16">
        <f t="shared" ref="W305:AI305" si="633">SUM(K206:W206)/13</f>
        <v>425064.69000000012</v>
      </c>
      <c r="X305" s="16">
        <f t="shared" si="633"/>
        <v>425064.69000000012</v>
      </c>
      <c r="Y305" s="16">
        <f t="shared" si="633"/>
        <v>425064.69000000012</v>
      </c>
      <c r="Z305" s="16">
        <f t="shared" si="633"/>
        <v>425064.69000000012</v>
      </c>
      <c r="AA305" s="16">
        <f t="shared" si="633"/>
        <v>425064.69000000012</v>
      </c>
      <c r="AB305" s="16">
        <f t="shared" si="633"/>
        <v>425064.69000000012</v>
      </c>
      <c r="AC305" s="16">
        <f t="shared" si="633"/>
        <v>425064.69000000012</v>
      </c>
      <c r="AD305" s="16">
        <f t="shared" si="633"/>
        <v>425064.69000000012</v>
      </c>
      <c r="AE305" s="16">
        <f t="shared" si="633"/>
        <v>425064.69000000012</v>
      </c>
      <c r="AF305" s="16">
        <f t="shared" si="633"/>
        <v>425064.69000000012</v>
      </c>
      <c r="AG305" s="16">
        <f t="shared" si="633"/>
        <v>425064.69000000012</v>
      </c>
      <c r="AH305" s="16">
        <f t="shared" si="633"/>
        <v>425064.69000000012</v>
      </c>
      <c r="AI305" s="16">
        <f t="shared" si="633"/>
        <v>425064.69000000012</v>
      </c>
      <c r="AJ305" s="16">
        <f t="shared" si="574"/>
        <v>425064.69000000012</v>
      </c>
      <c r="AK305" s="16">
        <f t="shared" si="575"/>
        <v>425064.69000000012</v>
      </c>
      <c r="AL305" s="16">
        <f t="shared" si="576"/>
        <v>425064.69000000012</v>
      </c>
      <c r="AM305" s="16">
        <f t="shared" si="538"/>
        <v>425064.69000000012</v>
      </c>
      <c r="AN305" s="16">
        <f t="shared" si="539"/>
        <v>425064.69000000012</v>
      </c>
      <c r="AO305" s="16">
        <f t="shared" si="540"/>
        <v>425064.69000000012</v>
      </c>
      <c r="AP305" s="16">
        <f t="shared" si="541"/>
        <v>425064.69000000012</v>
      </c>
      <c r="AQ305" s="16">
        <f t="shared" si="542"/>
        <v>425064.69000000012</v>
      </c>
      <c r="AR305" s="16">
        <f t="shared" si="543"/>
        <v>425064.69000000012</v>
      </c>
      <c r="AS305" s="16">
        <f t="shared" si="544"/>
        <v>425064.69000000012</v>
      </c>
      <c r="AT305" s="16">
        <f t="shared" si="545"/>
        <v>425064.69000000012</v>
      </c>
      <c r="AU305" s="16">
        <f t="shared" si="546"/>
        <v>425064.69000000012</v>
      </c>
      <c r="AV305" s="16">
        <f t="shared" si="547"/>
        <v>425064.69000000012</v>
      </c>
      <c r="AW305" s="16">
        <f t="shared" si="548"/>
        <v>425064.69000000012</v>
      </c>
      <c r="AX305" s="16">
        <f t="shared" si="549"/>
        <v>425064.69000000012</v>
      </c>
      <c r="AY305" s="16">
        <f t="shared" si="550"/>
        <v>425064.69000000012</v>
      </c>
      <c r="AZ305" s="16">
        <f t="shared" si="551"/>
        <v>425064.69000000012</v>
      </c>
      <c r="BA305" s="16">
        <f t="shared" si="552"/>
        <v>425064.69000000012</v>
      </c>
      <c r="BB305" s="16">
        <f t="shared" si="553"/>
        <v>425064.69000000012</v>
      </c>
      <c r="BC305" s="16">
        <f t="shared" si="554"/>
        <v>425064.69000000012</v>
      </c>
      <c r="BD305" s="16">
        <f t="shared" si="555"/>
        <v>425064.69000000012</v>
      </c>
      <c r="BE305" s="16">
        <f t="shared" si="556"/>
        <v>425064.69000000012</v>
      </c>
      <c r="BF305" s="16">
        <f t="shared" si="557"/>
        <v>425064.69000000012</v>
      </c>
      <c r="BG305" s="16">
        <f t="shared" si="558"/>
        <v>425064.69000000012</v>
      </c>
      <c r="BH305" s="16">
        <f t="shared" si="559"/>
        <v>425064.69000000012</v>
      </c>
      <c r="BI305" s="16">
        <f t="shared" si="560"/>
        <v>425064.69000000012</v>
      </c>
      <c r="BJ305" s="16">
        <f t="shared" si="561"/>
        <v>425064.69000000012</v>
      </c>
      <c r="BK305" s="16">
        <f t="shared" si="562"/>
        <v>425064.69000000012</v>
      </c>
      <c r="BL305" s="16">
        <f t="shared" si="563"/>
        <v>425064.69000000012</v>
      </c>
      <c r="BM305" s="16">
        <f t="shared" si="564"/>
        <v>425064.69000000012</v>
      </c>
      <c r="BN305" s="16">
        <f t="shared" si="565"/>
        <v>425064.69000000012</v>
      </c>
      <c r="BO305" s="16">
        <f t="shared" si="566"/>
        <v>425064.69000000012</v>
      </c>
      <c r="BP305" s="16">
        <f t="shared" si="567"/>
        <v>425064.69000000012</v>
      </c>
      <c r="BQ305" s="16">
        <f t="shared" si="568"/>
        <v>425064.69000000012</v>
      </c>
      <c r="BR305" s="16">
        <f t="shared" si="569"/>
        <v>425064.69000000012</v>
      </c>
      <c r="BS305" s="16">
        <f t="shared" si="570"/>
        <v>425064.69000000012</v>
      </c>
    </row>
    <row r="306" spans="1:71" x14ac:dyDescent="0.35">
      <c r="A306" s="15" t="str">
        <f t="shared" ref="A306:B306" si="634">A207</f>
        <v>Standard Close</v>
      </c>
      <c r="B306" s="15" t="str">
        <f t="shared" si="634"/>
        <v>A2861103</v>
      </c>
      <c r="C306" s="15" t="str">
        <f t="shared" ref="C306:J306" si="635">C207</f>
        <v>Base Rates</v>
      </c>
      <c r="D306" s="15" t="str">
        <f t="shared" si="635"/>
        <v>ENERGY SUPPLY</v>
      </c>
      <c r="E306" s="50">
        <f t="shared" si="635"/>
        <v>34331</v>
      </c>
      <c r="F306" s="15" t="str">
        <f t="shared" si="635"/>
        <v>CRR-15996</v>
      </c>
      <c r="G306" s="15" t="str">
        <f t="shared" si="635"/>
        <v>open</v>
      </c>
      <c r="H306" s="15" t="str">
        <f t="shared" si="635"/>
        <v>Electric Other Production Plant</v>
      </c>
      <c r="I306" s="15" t="str">
        <f t="shared" si="635"/>
        <v>Bayside Station</v>
      </c>
      <c r="J306" s="15" t="str">
        <f t="shared" si="635"/>
        <v>BAYSIDE POWER UNIT 1 CT (ABC)</v>
      </c>
      <c r="K306" s="16">
        <v>1957.4238461538459</v>
      </c>
      <c r="L306" s="16">
        <f>SUM($K207:L207)/13</f>
        <v>434.98307692307691</v>
      </c>
      <c r="M306" s="16">
        <f>SUM($K207:M207)/13</f>
        <v>652.47461538461539</v>
      </c>
      <c r="N306" s="16">
        <f>SUM($K207:N207)/13</f>
        <v>869.96615384615382</v>
      </c>
      <c r="O306" s="16">
        <f>SUM($K207:O207)/13</f>
        <v>1087.4576923076922</v>
      </c>
      <c r="P306" s="16">
        <f>SUM($K207:P207)/13</f>
        <v>1304.9492307692308</v>
      </c>
      <c r="Q306" s="16">
        <f>SUM($K207:Q207)/13</f>
        <v>1522.4407692307691</v>
      </c>
      <c r="R306" s="16">
        <f>SUM($K207:R207)/13</f>
        <v>1739.9323076923076</v>
      </c>
      <c r="S306" s="16">
        <f>SUM($K207:S207)/13</f>
        <v>1957.4238461538459</v>
      </c>
      <c r="T306" s="16">
        <f>SUM($K207:T207)/13</f>
        <v>2174.9153846153845</v>
      </c>
      <c r="U306" s="16">
        <f>SUM($K207:U207)/13</f>
        <v>2392.4069230769228</v>
      </c>
      <c r="V306" s="16">
        <f>SUM($K207:V207)/13</f>
        <v>2609.8984615384616</v>
      </c>
      <c r="W306" s="16">
        <f t="shared" ref="W306:AI306" si="636">SUM(K207:W207)/13</f>
        <v>2827.39</v>
      </c>
      <c r="X306" s="16">
        <f t="shared" si="636"/>
        <v>2827.39</v>
      </c>
      <c r="Y306" s="16">
        <f t="shared" si="636"/>
        <v>2827.39</v>
      </c>
      <c r="Z306" s="16">
        <f t="shared" si="636"/>
        <v>2827.39</v>
      </c>
      <c r="AA306" s="16">
        <f t="shared" si="636"/>
        <v>2827.39</v>
      </c>
      <c r="AB306" s="16">
        <f t="shared" si="636"/>
        <v>2827.39</v>
      </c>
      <c r="AC306" s="16">
        <f t="shared" si="636"/>
        <v>2827.39</v>
      </c>
      <c r="AD306" s="16">
        <f t="shared" si="636"/>
        <v>2827.39</v>
      </c>
      <c r="AE306" s="16">
        <f t="shared" si="636"/>
        <v>2827.39</v>
      </c>
      <c r="AF306" s="16">
        <f t="shared" si="636"/>
        <v>2827.39</v>
      </c>
      <c r="AG306" s="16">
        <f t="shared" si="636"/>
        <v>2827.39</v>
      </c>
      <c r="AH306" s="16">
        <f t="shared" si="636"/>
        <v>2827.39</v>
      </c>
      <c r="AI306" s="16">
        <f t="shared" si="636"/>
        <v>2827.39</v>
      </c>
      <c r="AJ306" s="16">
        <f t="shared" si="574"/>
        <v>2827.39</v>
      </c>
      <c r="AK306" s="16">
        <f t="shared" si="575"/>
        <v>2827.39</v>
      </c>
      <c r="AL306" s="16">
        <f t="shared" si="576"/>
        <v>2827.39</v>
      </c>
      <c r="AM306" s="16">
        <f t="shared" si="538"/>
        <v>2827.39</v>
      </c>
      <c r="AN306" s="16">
        <f t="shared" si="539"/>
        <v>2827.39</v>
      </c>
      <c r="AO306" s="16">
        <f t="shared" si="540"/>
        <v>2827.39</v>
      </c>
      <c r="AP306" s="16">
        <f t="shared" si="541"/>
        <v>2827.39</v>
      </c>
      <c r="AQ306" s="16">
        <f t="shared" si="542"/>
        <v>2827.39</v>
      </c>
      <c r="AR306" s="16">
        <f t="shared" si="543"/>
        <v>2827.39</v>
      </c>
      <c r="AS306" s="16">
        <f t="shared" si="544"/>
        <v>2827.39</v>
      </c>
      <c r="AT306" s="16">
        <f t="shared" si="545"/>
        <v>2827.39</v>
      </c>
      <c r="AU306" s="16">
        <f t="shared" si="546"/>
        <v>2827.39</v>
      </c>
      <c r="AV306" s="16">
        <f t="shared" si="547"/>
        <v>2827.39</v>
      </c>
      <c r="AW306" s="16">
        <f t="shared" si="548"/>
        <v>2827.39</v>
      </c>
      <c r="AX306" s="16">
        <f t="shared" si="549"/>
        <v>2827.39</v>
      </c>
      <c r="AY306" s="16">
        <f t="shared" si="550"/>
        <v>2827.39</v>
      </c>
      <c r="AZ306" s="16">
        <f t="shared" si="551"/>
        <v>2827.39</v>
      </c>
      <c r="BA306" s="16">
        <f t="shared" si="552"/>
        <v>2827.39</v>
      </c>
      <c r="BB306" s="16">
        <f t="shared" si="553"/>
        <v>2827.39</v>
      </c>
      <c r="BC306" s="16">
        <f t="shared" si="554"/>
        <v>2827.39</v>
      </c>
      <c r="BD306" s="16">
        <f t="shared" si="555"/>
        <v>2827.39</v>
      </c>
      <c r="BE306" s="16">
        <f t="shared" si="556"/>
        <v>2827.39</v>
      </c>
      <c r="BF306" s="16">
        <f t="shared" si="557"/>
        <v>2827.39</v>
      </c>
      <c r="BG306" s="16">
        <f t="shared" si="558"/>
        <v>2827.39</v>
      </c>
      <c r="BH306" s="16">
        <f t="shared" si="559"/>
        <v>2827.39</v>
      </c>
      <c r="BI306" s="16">
        <f t="shared" si="560"/>
        <v>2827.39</v>
      </c>
      <c r="BJ306" s="16">
        <f t="shared" si="561"/>
        <v>2827.39</v>
      </c>
      <c r="BK306" s="16">
        <f t="shared" si="562"/>
        <v>2827.39</v>
      </c>
      <c r="BL306" s="16">
        <f t="shared" si="563"/>
        <v>2827.39</v>
      </c>
      <c r="BM306" s="16">
        <f t="shared" si="564"/>
        <v>2827.39</v>
      </c>
      <c r="BN306" s="16">
        <f t="shared" si="565"/>
        <v>2827.39</v>
      </c>
      <c r="BO306" s="16">
        <f t="shared" si="566"/>
        <v>2827.39</v>
      </c>
      <c r="BP306" s="16">
        <f t="shared" si="567"/>
        <v>2827.39</v>
      </c>
      <c r="BQ306" s="16">
        <f t="shared" si="568"/>
        <v>2827.39</v>
      </c>
      <c r="BR306" s="16">
        <f t="shared" si="569"/>
        <v>2827.39</v>
      </c>
      <c r="BS306" s="16">
        <f t="shared" si="570"/>
        <v>2827.39</v>
      </c>
    </row>
    <row r="308" spans="1:71" ht="15" thickBot="1" x14ac:dyDescent="0.4">
      <c r="I308" s="69"/>
      <c r="J308" s="52" t="s">
        <v>159</v>
      </c>
      <c r="K308" s="70">
        <f t="shared" ref="K308:AP308" si="637">SUM(K214:K307)</f>
        <v>25090102.036153849</v>
      </c>
      <c r="L308" s="70">
        <f t="shared" si="637"/>
        <v>4556771.5553846182</v>
      </c>
      <c r="M308" s="70">
        <f t="shared" si="637"/>
        <v>6835157.333076925</v>
      </c>
      <c r="N308" s="70">
        <f t="shared" si="637"/>
        <v>9113543.1107692365</v>
      </c>
      <c r="O308" s="70">
        <f t="shared" si="637"/>
        <v>11392634.971538464</v>
      </c>
      <c r="P308" s="70">
        <f t="shared" si="637"/>
        <v>16897094.478461541</v>
      </c>
      <c r="Q308" s="70">
        <f t="shared" si="637"/>
        <v>22793454.315384608</v>
      </c>
      <c r="R308" s="70">
        <f t="shared" si="637"/>
        <v>28740983.998461552</v>
      </c>
      <c r="S308" s="70">
        <f t="shared" si="637"/>
        <v>34688513.68153847</v>
      </c>
      <c r="T308" s="70">
        <f t="shared" si="637"/>
        <v>40803160.726153813</v>
      </c>
      <c r="U308" s="70">
        <f t="shared" si="637"/>
        <v>46917807.770769246</v>
      </c>
      <c r="V308" s="70">
        <f t="shared" si="637"/>
        <v>53032454.815384597</v>
      </c>
      <c r="W308" s="70">
        <f t="shared" si="637"/>
        <v>59147101.859999985</v>
      </c>
      <c r="X308" s="70">
        <f t="shared" si="637"/>
        <v>62983363.126923077</v>
      </c>
      <c r="Y308" s="70">
        <f t="shared" si="637"/>
        <v>66819624.393846124</v>
      </c>
      <c r="Z308" s="70">
        <f t="shared" si="637"/>
        <v>70655885.660769179</v>
      </c>
      <c r="AA308" s="70">
        <f t="shared" si="637"/>
        <v>74492146.927692354</v>
      </c>
      <c r="AB308" s="70">
        <f t="shared" si="637"/>
        <v>78327702.11153847</v>
      </c>
      <c r="AC308" s="70">
        <f t="shared" si="637"/>
        <v>78937889.649230778</v>
      </c>
      <c r="AD308" s="70">
        <f t="shared" si="637"/>
        <v>79156176.856923088</v>
      </c>
      <c r="AE308" s="70">
        <f t="shared" si="637"/>
        <v>79323294.218461558</v>
      </c>
      <c r="AF308" s="70">
        <f t="shared" si="637"/>
        <v>79490411.580000013</v>
      </c>
      <c r="AG308" s="70">
        <f t="shared" si="637"/>
        <v>79490411.580000013</v>
      </c>
      <c r="AH308" s="70">
        <f t="shared" si="637"/>
        <v>79490411.580000013</v>
      </c>
      <c r="AI308" s="83">
        <f t="shared" si="637"/>
        <v>79490411.580000013</v>
      </c>
      <c r="AJ308" s="98">
        <f t="shared" si="637"/>
        <v>79490411.580000013</v>
      </c>
      <c r="AK308" s="98">
        <f t="shared" si="637"/>
        <v>79490411.580000013</v>
      </c>
      <c r="AL308" s="98">
        <f t="shared" si="637"/>
        <v>79490411.580000013</v>
      </c>
      <c r="AM308" s="98">
        <f t="shared" si="637"/>
        <v>79490411.580000013</v>
      </c>
      <c r="AN308" s="98">
        <f t="shared" si="637"/>
        <v>79490411.580000013</v>
      </c>
      <c r="AO308" s="98">
        <f t="shared" si="637"/>
        <v>79490411.580000013</v>
      </c>
      <c r="AP308" s="98">
        <f t="shared" si="637"/>
        <v>79490411.580000013</v>
      </c>
      <c r="AQ308" s="98">
        <f t="shared" ref="AQ308:BS308" si="638">SUM(AQ214:AQ307)</f>
        <v>79490411.580000013</v>
      </c>
      <c r="AR308" s="98">
        <f t="shared" si="638"/>
        <v>79490411.580000013</v>
      </c>
      <c r="AS308" s="98">
        <f t="shared" si="638"/>
        <v>79490411.580000013</v>
      </c>
      <c r="AT308" s="98">
        <f t="shared" si="638"/>
        <v>79490411.580000013</v>
      </c>
      <c r="AU308" s="98">
        <f t="shared" si="638"/>
        <v>79490411.580000013</v>
      </c>
      <c r="AV308" s="98">
        <f t="shared" si="638"/>
        <v>79490411.580000013</v>
      </c>
      <c r="AW308" s="98">
        <f t="shared" si="638"/>
        <v>79490411.580000013</v>
      </c>
      <c r="AX308" s="98">
        <f t="shared" si="638"/>
        <v>79490411.580000013</v>
      </c>
      <c r="AY308" s="98">
        <f t="shared" si="638"/>
        <v>79490411.580000013</v>
      </c>
      <c r="AZ308" s="98">
        <f t="shared" si="638"/>
        <v>79490411.580000013</v>
      </c>
      <c r="BA308" s="98">
        <f t="shared" si="638"/>
        <v>79490411.580000013</v>
      </c>
      <c r="BB308" s="98">
        <f t="shared" si="638"/>
        <v>79490411.580000013</v>
      </c>
      <c r="BC308" s="98">
        <f t="shared" si="638"/>
        <v>79490411.580000013</v>
      </c>
      <c r="BD308" s="98">
        <f t="shared" si="638"/>
        <v>79490411.580000013</v>
      </c>
      <c r="BE308" s="98">
        <f t="shared" si="638"/>
        <v>79490411.580000013</v>
      </c>
      <c r="BF308" s="98">
        <f t="shared" si="638"/>
        <v>79490411.580000013</v>
      </c>
      <c r="BG308" s="98">
        <f t="shared" si="638"/>
        <v>79490411.580000013</v>
      </c>
      <c r="BH308" s="98">
        <f t="shared" si="638"/>
        <v>79490411.580000013</v>
      </c>
      <c r="BI308" s="98">
        <f t="shared" si="638"/>
        <v>79490411.580000013</v>
      </c>
      <c r="BJ308" s="98">
        <f t="shared" si="638"/>
        <v>79490411.580000013</v>
      </c>
      <c r="BK308" s="98">
        <f t="shared" si="638"/>
        <v>79490411.580000013</v>
      </c>
      <c r="BL308" s="98">
        <f t="shared" si="638"/>
        <v>79490411.580000013</v>
      </c>
      <c r="BM308" s="98">
        <f t="shared" si="638"/>
        <v>79490411.580000013</v>
      </c>
      <c r="BN308" s="98">
        <f t="shared" si="638"/>
        <v>79490411.580000013</v>
      </c>
      <c r="BO308" s="98">
        <f t="shared" si="638"/>
        <v>79490411.580000013</v>
      </c>
      <c r="BP308" s="98">
        <f t="shared" si="638"/>
        <v>79490411.580000013</v>
      </c>
      <c r="BQ308" s="98">
        <f t="shared" si="638"/>
        <v>79490411.580000013</v>
      </c>
      <c r="BR308" s="98">
        <f t="shared" si="638"/>
        <v>79490411.580000013</v>
      </c>
      <c r="BS308" s="98">
        <f t="shared" si="638"/>
        <v>79490411.580000013</v>
      </c>
    </row>
    <row r="309" spans="1:71" ht="16.5" customHeight="1" thickTop="1" x14ac:dyDescent="0.35"/>
    <row r="312" spans="1:71" x14ac:dyDescent="0.35">
      <c r="A312" s="56" t="s">
        <v>164</v>
      </c>
      <c r="B312" s="56" t="s">
        <v>134</v>
      </c>
      <c r="C312" s="56" t="s">
        <v>136</v>
      </c>
      <c r="D312" s="56">
        <v>300</v>
      </c>
      <c r="E312" s="67" t="s">
        <v>137</v>
      </c>
      <c r="F312" s="56" t="s">
        <v>418</v>
      </c>
      <c r="G312" s="56" t="s">
        <v>139</v>
      </c>
      <c r="H312" s="56" t="s">
        <v>140</v>
      </c>
      <c r="I312" s="56" t="s">
        <v>141</v>
      </c>
      <c r="J312" s="67" t="s">
        <v>160</v>
      </c>
      <c r="K312" s="67" t="s">
        <v>161</v>
      </c>
      <c r="L312" s="59">
        <v>202401</v>
      </c>
      <c r="M312" s="59">
        <v>202402</v>
      </c>
      <c r="N312" s="59">
        <v>202403</v>
      </c>
      <c r="O312" s="59">
        <v>202404</v>
      </c>
      <c r="P312" s="59">
        <v>202405</v>
      </c>
      <c r="Q312" s="59">
        <v>202406</v>
      </c>
      <c r="R312" s="59">
        <v>202407</v>
      </c>
      <c r="S312" s="59">
        <v>202408</v>
      </c>
      <c r="T312" s="59">
        <v>202409</v>
      </c>
      <c r="U312" s="59">
        <v>202410</v>
      </c>
      <c r="V312" s="59">
        <v>202411</v>
      </c>
      <c r="W312" s="59">
        <v>202412</v>
      </c>
      <c r="X312" s="59">
        <v>202501</v>
      </c>
      <c r="Y312" s="59">
        <v>202502</v>
      </c>
      <c r="Z312" s="59">
        <v>202503</v>
      </c>
      <c r="AA312" s="59">
        <v>202504</v>
      </c>
      <c r="AB312" s="59">
        <v>202505</v>
      </c>
      <c r="AC312" s="59">
        <v>202506</v>
      </c>
      <c r="AD312" s="59">
        <v>202507</v>
      </c>
      <c r="AE312" s="59">
        <v>202508</v>
      </c>
      <c r="AF312" s="59">
        <v>202509</v>
      </c>
      <c r="AG312" s="59">
        <v>202510</v>
      </c>
      <c r="AH312" s="59">
        <v>202511</v>
      </c>
      <c r="AI312" s="59">
        <v>202512</v>
      </c>
      <c r="AJ312" s="95">
        <v>202601</v>
      </c>
      <c r="AK312" s="95">
        <v>202602</v>
      </c>
      <c r="AL312" s="95">
        <v>202603</v>
      </c>
      <c r="AM312" s="95">
        <v>202604</v>
      </c>
      <c r="AN312" s="95">
        <v>202605</v>
      </c>
      <c r="AO312" s="95">
        <v>202606</v>
      </c>
      <c r="AP312" s="95">
        <v>202607</v>
      </c>
      <c r="AQ312" s="95">
        <v>202608</v>
      </c>
      <c r="AR312" s="95">
        <v>202609</v>
      </c>
      <c r="AS312" s="95">
        <v>202610</v>
      </c>
      <c r="AT312" s="95">
        <v>202611</v>
      </c>
      <c r="AU312" s="95">
        <v>202612</v>
      </c>
      <c r="AV312" s="95">
        <v>202701</v>
      </c>
      <c r="AW312" s="95">
        <v>202702</v>
      </c>
      <c r="AX312" s="95">
        <v>202703</v>
      </c>
      <c r="AY312" s="95">
        <v>202704</v>
      </c>
      <c r="AZ312" s="95">
        <v>202705</v>
      </c>
      <c r="BA312" s="95">
        <v>202706</v>
      </c>
      <c r="BB312" s="95">
        <v>202707</v>
      </c>
      <c r="BC312" s="95">
        <v>202708</v>
      </c>
      <c r="BD312" s="95">
        <v>202709</v>
      </c>
      <c r="BE312" s="95">
        <v>202710</v>
      </c>
      <c r="BF312" s="95">
        <v>202711</v>
      </c>
      <c r="BG312" s="95">
        <v>202712</v>
      </c>
      <c r="BH312" s="95">
        <v>202801</v>
      </c>
      <c r="BI312" s="95">
        <v>202802</v>
      </c>
      <c r="BJ312" s="95">
        <v>202803</v>
      </c>
      <c r="BK312" s="95">
        <v>202804</v>
      </c>
      <c r="BL312" s="95">
        <v>202805</v>
      </c>
      <c r="BM312" s="95">
        <v>202806</v>
      </c>
      <c r="BN312" s="95">
        <v>202807</v>
      </c>
      <c r="BO312" s="95">
        <v>202808</v>
      </c>
      <c r="BP312" s="95">
        <v>202809</v>
      </c>
      <c r="BQ312" s="95">
        <v>202810</v>
      </c>
      <c r="BR312" s="95">
        <v>202811</v>
      </c>
      <c r="BS312" s="95">
        <v>202812</v>
      </c>
    </row>
    <row r="313" spans="1:71" x14ac:dyDescent="0.35">
      <c r="A313" s="51" t="str">
        <f t="shared" ref="A313:I313" si="639">+A16</f>
        <v>Standard Close</v>
      </c>
      <c r="B313" s="51" t="str">
        <f t="shared" si="639"/>
        <v>A2738051</v>
      </c>
      <c r="C313" s="51" t="str">
        <f t="shared" si="639"/>
        <v>Base Rates</v>
      </c>
      <c r="D313" s="51" t="str">
        <f t="shared" si="639"/>
        <v/>
      </c>
      <c r="E313" s="50">
        <f t="shared" si="639"/>
        <v>34332</v>
      </c>
      <c r="F313" s="51" t="str">
        <f t="shared" si="639"/>
        <v>CRR-15996</v>
      </c>
      <c r="G313" s="51" t="str">
        <f t="shared" si="639"/>
        <v>open</v>
      </c>
      <c r="H313" s="51" t="str">
        <f t="shared" si="639"/>
        <v>Electric Other Production Plant</v>
      </c>
      <c r="I313" s="51" t="str">
        <f t="shared" si="639"/>
        <v>Bayside Station</v>
      </c>
      <c r="J313" s="71">
        <v>6.2E-2</v>
      </c>
      <c r="K313" s="71">
        <v>5.4000000000000006E-2</v>
      </c>
      <c r="L313" s="16">
        <f>+K115*$J313/12</f>
        <v>0</v>
      </c>
      <c r="M313" s="16">
        <f t="shared" ref="M313:AI324" si="640">+L115*$J313/12</f>
        <v>0</v>
      </c>
      <c r="N313" s="16">
        <f t="shared" si="640"/>
        <v>0</v>
      </c>
      <c r="O313" s="16">
        <f t="shared" si="640"/>
        <v>0</v>
      </c>
      <c r="P313" s="16">
        <f t="shared" si="640"/>
        <v>0</v>
      </c>
      <c r="Q313" s="16">
        <f t="shared" si="640"/>
        <v>42833.015683333339</v>
      </c>
      <c r="R313" s="16">
        <f t="shared" si="640"/>
        <v>45697.10051666668</v>
      </c>
      <c r="S313" s="16">
        <f t="shared" si="640"/>
        <v>46556.327516666672</v>
      </c>
      <c r="T313" s="16">
        <f t="shared" si="640"/>
        <v>46556.327516666672</v>
      </c>
      <c r="U313" s="16">
        <f t="shared" si="640"/>
        <v>46556.327516666672</v>
      </c>
      <c r="V313" s="16">
        <f t="shared" si="640"/>
        <v>46556.327516666672</v>
      </c>
      <c r="W313" s="16">
        <f t="shared" si="640"/>
        <v>46556.327516666672</v>
      </c>
      <c r="X313" s="16">
        <f t="shared" si="640"/>
        <v>46556.327516666672</v>
      </c>
      <c r="Y313" s="16">
        <f t="shared" si="640"/>
        <v>46556.327516666672</v>
      </c>
      <c r="Z313" s="16">
        <f t="shared" si="640"/>
        <v>46556.327516666672</v>
      </c>
      <c r="AA313" s="16">
        <f t="shared" si="640"/>
        <v>46556.327516666672</v>
      </c>
      <c r="AB313" s="16">
        <f t="shared" si="640"/>
        <v>46556.327516666672</v>
      </c>
      <c r="AC313" s="16">
        <f t="shared" si="640"/>
        <v>46556.327516666672</v>
      </c>
      <c r="AD313" s="16">
        <f t="shared" si="640"/>
        <v>46556.327516666672</v>
      </c>
      <c r="AE313" s="16">
        <f t="shared" si="640"/>
        <v>46556.327516666672</v>
      </c>
      <c r="AF313" s="16">
        <f t="shared" si="640"/>
        <v>46556.327516666672</v>
      </c>
      <c r="AG313" s="16">
        <f t="shared" si="640"/>
        <v>46556.327516666672</v>
      </c>
      <c r="AH313" s="16">
        <f t="shared" si="640"/>
        <v>46556.327516666672</v>
      </c>
      <c r="AI313" s="16">
        <f t="shared" si="640"/>
        <v>46556.327516666672</v>
      </c>
      <c r="AJ313" s="16">
        <f t="shared" ref="AJ313:BS320" si="641">+AI115*$J313/12</f>
        <v>46556.327516666672</v>
      </c>
      <c r="AK313" s="16">
        <f t="shared" si="641"/>
        <v>46556.327516666672</v>
      </c>
      <c r="AL313" s="16">
        <f t="shared" si="641"/>
        <v>46556.327516666672</v>
      </c>
      <c r="AM313" s="16">
        <f t="shared" si="641"/>
        <v>46556.327516666672</v>
      </c>
      <c r="AN313" s="16">
        <f t="shared" si="641"/>
        <v>46556.327516666672</v>
      </c>
      <c r="AO313" s="16">
        <f t="shared" si="641"/>
        <v>46556.327516666672</v>
      </c>
      <c r="AP313" s="16">
        <f t="shared" si="641"/>
        <v>46556.327516666672</v>
      </c>
      <c r="AQ313" s="16">
        <f t="shared" si="641"/>
        <v>46556.327516666672</v>
      </c>
      <c r="AR313" s="16">
        <f t="shared" si="641"/>
        <v>46556.327516666672</v>
      </c>
      <c r="AS313" s="16">
        <f t="shared" si="641"/>
        <v>46556.327516666672</v>
      </c>
      <c r="AT313" s="16">
        <f t="shared" si="641"/>
        <v>46556.327516666672</v>
      </c>
      <c r="AU313" s="16">
        <f t="shared" si="641"/>
        <v>46556.327516666672</v>
      </c>
      <c r="AV313" s="16">
        <f t="shared" si="641"/>
        <v>46556.327516666672</v>
      </c>
      <c r="AW313" s="16">
        <f t="shared" si="641"/>
        <v>46556.327516666672</v>
      </c>
      <c r="AX313" s="16">
        <f t="shared" si="641"/>
        <v>46556.327516666672</v>
      </c>
      <c r="AY313" s="16">
        <f t="shared" si="641"/>
        <v>46556.327516666672</v>
      </c>
      <c r="AZ313" s="16">
        <f t="shared" si="641"/>
        <v>46556.327516666672</v>
      </c>
      <c r="BA313" s="16">
        <f t="shared" si="641"/>
        <v>46556.327516666672</v>
      </c>
      <c r="BB313" s="16">
        <f t="shared" si="641"/>
        <v>46556.327516666672</v>
      </c>
      <c r="BC313" s="16">
        <f t="shared" si="641"/>
        <v>46556.327516666672</v>
      </c>
      <c r="BD313" s="16">
        <f t="shared" si="641"/>
        <v>46556.327516666672</v>
      </c>
      <c r="BE313" s="16">
        <f t="shared" si="641"/>
        <v>46556.327516666672</v>
      </c>
      <c r="BF313" s="16">
        <f t="shared" si="641"/>
        <v>46556.327516666672</v>
      </c>
      <c r="BG313" s="16">
        <f t="shared" si="641"/>
        <v>46556.327516666672</v>
      </c>
      <c r="BH313" s="16">
        <f t="shared" si="641"/>
        <v>46556.327516666672</v>
      </c>
      <c r="BI313" s="16">
        <f t="shared" si="641"/>
        <v>46556.327516666672</v>
      </c>
      <c r="BJ313" s="16">
        <f t="shared" si="641"/>
        <v>46556.327516666672</v>
      </c>
      <c r="BK313" s="16">
        <f t="shared" si="641"/>
        <v>46556.327516666672</v>
      </c>
      <c r="BL313" s="16">
        <f t="shared" si="641"/>
        <v>46556.327516666672</v>
      </c>
      <c r="BM313" s="16">
        <f t="shared" si="641"/>
        <v>46556.327516666672</v>
      </c>
      <c r="BN313" s="16">
        <f t="shared" si="641"/>
        <v>46556.327516666672</v>
      </c>
      <c r="BO313" s="16">
        <f t="shared" si="641"/>
        <v>46556.327516666672</v>
      </c>
      <c r="BP313" s="16">
        <f t="shared" si="641"/>
        <v>46556.327516666672</v>
      </c>
      <c r="BQ313" s="16">
        <f t="shared" si="641"/>
        <v>46556.327516666672</v>
      </c>
      <c r="BR313" s="16">
        <f t="shared" si="641"/>
        <v>46556.327516666672</v>
      </c>
      <c r="BS313" s="16">
        <f t="shared" si="641"/>
        <v>46556.327516666672</v>
      </c>
    </row>
    <row r="314" spans="1:71" x14ac:dyDescent="0.35">
      <c r="A314" s="51" t="str">
        <f t="shared" ref="A314:I314" si="642">+A17</f>
        <v>Standard Close</v>
      </c>
      <c r="B314" s="51" t="str">
        <f t="shared" si="642"/>
        <v>A2738052</v>
      </c>
      <c r="C314" s="51" t="str">
        <f t="shared" si="642"/>
        <v>Base Rates</v>
      </c>
      <c r="D314" s="51" t="str">
        <f t="shared" si="642"/>
        <v/>
      </c>
      <c r="E314" s="50">
        <f t="shared" si="642"/>
        <v>34332</v>
      </c>
      <c r="F314" s="51" t="str">
        <f t="shared" si="642"/>
        <v>CRR-15996</v>
      </c>
      <c r="G314" s="51" t="str">
        <f t="shared" si="642"/>
        <v>open</v>
      </c>
      <c r="H314" s="51" t="str">
        <f t="shared" si="642"/>
        <v>Electric Other Production Plant</v>
      </c>
      <c r="I314" s="51" t="str">
        <f t="shared" si="642"/>
        <v>Bayside Station</v>
      </c>
      <c r="J314" s="71">
        <v>6.2E-2</v>
      </c>
      <c r="K314" s="71">
        <v>5.4000000000000006E-2</v>
      </c>
      <c r="L314" s="16">
        <f t="shared" ref="L314:AA377" si="643">+K116*$J314/12</f>
        <v>0</v>
      </c>
      <c r="M314" s="16">
        <f t="shared" si="643"/>
        <v>0</v>
      </c>
      <c r="N314" s="16">
        <f t="shared" si="643"/>
        <v>0</v>
      </c>
      <c r="O314" s="16">
        <f t="shared" si="643"/>
        <v>0</v>
      </c>
      <c r="P314" s="16">
        <f t="shared" si="643"/>
        <v>0</v>
      </c>
      <c r="Q314" s="16">
        <f t="shared" si="643"/>
        <v>42824.141984999995</v>
      </c>
      <c r="R314" s="16">
        <f t="shared" si="643"/>
        <v>45688.226818333329</v>
      </c>
      <c r="S314" s="16">
        <f t="shared" si="643"/>
        <v>46547.453818333328</v>
      </c>
      <c r="T314" s="16">
        <f t="shared" si="643"/>
        <v>46547.453818333328</v>
      </c>
      <c r="U314" s="16">
        <f t="shared" si="643"/>
        <v>46547.453818333328</v>
      </c>
      <c r="V314" s="16">
        <f t="shared" si="643"/>
        <v>46547.453818333328</v>
      </c>
      <c r="W314" s="16">
        <f t="shared" si="643"/>
        <v>46547.453818333328</v>
      </c>
      <c r="X314" s="16">
        <f t="shared" si="643"/>
        <v>46547.453818333328</v>
      </c>
      <c r="Y314" s="16">
        <f t="shared" si="643"/>
        <v>46547.453818333328</v>
      </c>
      <c r="Z314" s="16">
        <f t="shared" si="643"/>
        <v>46547.453818333328</v>
      </c>
      <c r="AA314" s="16">
        <f t="shared" si="643"/>
        <v>46547.453818333328</v>
      </c>
      <c r="AB314" s="16">
        <f t="shared" si="640"/>
        <v>46547.453818333328</v>
      </c>
      <c r="AC314" s="16">
        <f t="shared" si="640"/>
        <v>46547.453818333328</v>
      </c>
      <c r="AD314" s="16">
        <f t="shared" si="640"/>
        <v>46547.453818333328</v>
      </c>
      <c r="AE314" s="16">
        <f t="shared" si="640"/>
        <v>46547.453818333328</v>
      </c>
      <c r="AF314" s="16">
        <f t="shared" si="640"/>
        <v>46547.453818333328</v>
      </c>
      <c r="AG314" s="16">
        <f t="shared" si="640"/>
        <v>46547.453818333328</v>
      </c>
      <c r="AH314" s="16">
        <f t="shared" si="640"/>
        <v>46547.453818333328</v>
      </c>
      <c r="AI314" s="16">
        <f t="shared" si="640"/>
        <v>46547.453818333328</v>
      </c>
      <c r="AJ314" s="16">
        <f t="shared" si="641"/>
        <v>46547.453818333328</v>
      </c>
      <c r="AK314" s="16">
        <f t="shared" si="641"/>
        <v>46547.453818333328</v>
      </c>
      <c r="AL314" s="16">
        <f t="shared" si="641"/>
        <v>46547.453818333328</v>
      </c>
      <c r="AM314" s="16">
        <f t="shared" si="641"/>
        <v>46547.453818333328</v>
      </c>
      <c r="AN314" s="16">
        <f t="shared" si="641"/>
        <v>46547.453818333328</v>
      </c>
      <c r="AO314" s="16">
        <f t="shared" si="641"/>
        <v>46547.453818333328</v>
      </c>
      <c r="AP314" s="16">
        <f t="shared" si="641"/>
        <v>46547.453818333328</v>
      </c>
      <c r="AQ314" s="16">
        <f t="shared" si="641"/>
        <v>46547.453818333328</v>
      </c>
      <c r="AR314" s="16">
        <f t="shared" si="641"/>
        <v>46547.453818333328</v>
      </c>
      <c r="AS314" s="16">
        <f t="shared" si="641"/>
        <v>46547.453818333328</v>
      </c>
      <c r="AT314" s="16">
        <f t="shared" si="641"/>
        <v>46547.453818333328</v>
      </c>
      <c r="AU314" s="16">
        <f t="shared" si="641"/>
        <v>46547.453818333328</v>
      </c>
      <c r="AV314" s="16">
        <f t="shared" si="641"/>
        <v>46547.453818333328</v>
      </c>
      <c r="AW314" s="16">
        <f t="shared" si="641"/>
        <v>46547.453818333328</v>
      </c>
      <c r="AX314" s="16">
        <f t="shared" si="641"/>
        <v>46547.453818333328</v>
      </c>
      <c r="AY314" s="16">
        <f t="shared" si="641"/>
        <v>46547.453818333328</v>
      </c>
      <c r="AZ314" s="16">
        <f t="shared" si="641"/>
        <v>46547.453818333328</v>
      </c>
      <c r="BA314" s="16">
        <f t="shared" si="641"/>
        <v>46547.453818333328</v>
      </c>
      <c r="BB314" s="16">
        <f t="shared" si="641"/>
        <v>46547.453818333328</v>
      </c>
      <c r="BC314" s="16">
        <f t="shared" si="641"/>
        <v>46547.453818333328</v>
      </c>
      <c r="BD314" s="16">
        <f t="shared" si="641"/>
        <v>46547.453818333328</v>
      </c>
      <c r="BE314" s="16">
        <f t="shared" si="641"/>
        <v>46547.453818333328</v>
      </c>
      <c r="BF314" s="16">
        <f t="shared" si="641"/>
        <v>46547.453818333328</v>
      </c>
      <c r="BG314" s="16">
        <f t="shared" si="641"/>
        <v>46547.453818333328</v>
      </c>
      <c r="BH314" s="16">
        <f t="shared" si="641"/>
        <v>46547.453818333328</v>
      </c>
      <c r="BI314" s="16">
        <f t="shared" si="641"/>
        <v>46547.453818333328</v>
      </c>
      <c r="BJ314" s="16">
        <f t="shared" si="641"/>
        <v>46547.453818333328</v>
      </c>
      <c r="BK314" s="16">
        <f t="shared" si="641"/>
        <v>46547.453818333328</v>
      </c>
      <c r="BL314" s="16">
        <f t="shared" si="641"/>
        <v>46547.453818333328</v>
      </c>
      <c r="BM314" s="16">
        <f t="shared" si="641"/>
        <v>46547.453818333328</v>
      </c>
      <c r="BN314" s="16">
        <f t="shared" si="641"/>
        <v>46547.453818333328</v>
      </c>
      <c r="BO314" s="16">
        <f t="shared" si="641"/>
        <v>46547.453818333328</v>
      </c>
      <c r="BP314" s="16">
        <f t="shared" si="641"/>
        <v>46547.453818333328</v>
      </c>
      <c r="BQ314" s="16">
        <f t="shared" si="641"/>
        <v>46547.453818333328</v>
      </c>
      <c r="BR314" s="16">
        <f t="shared" si="641"/>
        <v>46547.453818333328</v>
      </c>
      <c r="BS314" s="16">
        <f t="shared" si="641"/>
        <v>46547.453818333328</v>
      </c>
    </row>
    <row r="315" spans="1:71" x14ac:dyDescent="0.35">
      <c r="A315" s="51" t="str">
        <f t="shared" ref="A315:I315" si="644">+A18</f>
        <v>Standard Close</v>
      </c>
      <c r="B315" s="51" t="str">
        <f t="shared" si="644"/>
        <v>A2738053</v>
      </c>
      <c r="C315" s="51" t="str">
        <f t="shared" si="644"/>
        <v>Base Rates</v>
      </c>
      <c r="D315" s="51" t="str">
        <f t="shared" si="644"/>
        <v/>
      </c>
      <c r="E315" s="50">
        <f t="shared" si="644"/>
        <v>34332</v>
      </c>
      <c r="F315" s="51" t="str">
        <f t="shared" si="644"/>
        <v>CRR-15996</v>
      </c>
      <c r="G315" s="51" t="str">
        <f t="shared" si="644"/>
        <v>open</v>
      </c>
      <c r="H315" s="51" t="str">
        <f t="shared" si="644"/>
        <v>Electric Other Production Plant</v>
      </c>
      <c r="I315" s="51" t="str">
        <f t="shared" si="644"/>
        <v>Bayside Station</v>
      </c>
      <c r="J315" s="71">
        <v>6.2E-2</v>
      </c>
      <c r="K315" s="71">
        <v>5.4000000000000006E-2</v>
      </c>
      <c r="L315" s="16">
        <f t="shared" si="643"/>
        <v>0</v>
      </c>
      <c r="M315" s="16">
        <f t="shared" si="640"/>
        <v>0</v>
      </c>
      <c r="N315" s="16">
        <f t="shared" si="640"/>
        <v>0</v>
      </c>
      <c r="O315" s="16">
        <f t="shared" si="640"/>
        <v>0</v>
      </c>
      <c r="P315" s="16">
        <f t="shared" si="640"/>
        <v>0</v>
      </c>
      <c r="Q315" s="16">
        <f t="shared" si="640"/>
        <v>42824.141984999995</v>
      </c>
      <c r="R315" s="16">
        <f t="shared" si="640"/>
        <v>45688.226818333329</v>
      </c>
      <c r="S315" s="16">
        <f t="shared" si="640"/>
        <v>46547.453818333328</v>
      </c>
      <c r="T315" s="16">
        <f t="shared" si="640"/>
        <v>46547.453818333328</v>
      </c>
      <c r="U315" s="16">
        <f t="shared" si="640"/>
        <v>46547.453818333328</v>
      </c>
      <c r="V315" s="16">
        <f t="shared" si="640"/>
        <v>46547.453818333328</v>
      </c>
      <c r="W315" s="16">
        <f t="shared" si="640"/>
        <v>46547.453818333328</v>
      </c>
      <c r="X315" s="16">
        <f t="shared" si="640"/>
        <v>46547.453818333328</v>
      </c>
      <c r="Y315" s="16">
        <f t="shared" si="640"/>
        <v>46547.453818333328</v>
      </c>
      <c r="Z315" s="16">
        <f t="shared" si="640"/>
        <v>46547.453818333328</v>
      </c>
      <c r="AA315" s="16">
        <f t="shared" si="640"/>
        <v>46547.453818333328</v>
      </c>
      <c r="AB315" s="16">
        <f t="shared" si="640"/>
        <v>46547.453818333328</v>
      </c>
      <c r="AC315" s="16">
        <f t="shared" si="640"/>
        <v>46547.453818333328</v>
      </c>
      <c r="AD315" s="16">
        <f t="shared" si="640"/>
        <v>46547.453818333328</v>
      </c>
      <c r="AE315" s="16">
        <f t="shared" si="640"/>
        <v>46547.453818333328</v>
      </c>
      <c r="AF315" s="16">
        <f t="shared" si="640"/>
        <v>46547.453818333328</v>
      </c>
      <c r="AG315" s="16">
        <f t="shared" si="640"/>
        <v>46547.453818333328</v>
      </c>
      <c r="AH315" s="16">
        <f t="shared" si="640"/>
        <v>46547.453818333328</v>
      </c>
      <c r="AI315" s="16">
        <f t="shared" si="640"/>
        <v>46547.453818333328</v>
      </c>
      <c r="AJ315" s="16">
        <f t="shared" si="641"/>
        <v>46547.453818333328</v>
      </c>
      <c r="AK315" s="16">
        <f t="shared" si="641"/>
        <v>46547.453818333328</v>
      </c>
      <c r="AL315" s="16">
        <f t="shared" si="641"/>
        <v>46547.453818333328</v>
      </c>
      <c r="AM315" s="16">
        <f t="shared" si="641"/>
        <v>46547.453818333328</v>
      </c>
      <c r="AN315" s="16">
        <f t="shared" si="641"/>
        <v>46547.453818333328</v>
      </c>
      <c r="AO315" s="16">
        <f t="shared" si="641"/>
        <v>46547.453818333328</v>
      </c>
      <c r="AP315" s="16">
        <f t="shared" si="641"/>
        <v>46547.453818333328</v>
      </c>
      <c r="AQ315" s="16">
        <f t="shared" si="641"/>
        <v>46547.453818333328</v>
      </c>
      <c r="AR315" s="16">
        <f t="shared" si="641"/>
        <v>46547.453818333328</v>
      </c>
      <c r="AS315" s="16">
        <f t="shared" si="641"/>
        <v>46547.453818333328</v>
      </c>
      <c r="AT315" s="16">
        <f t="shared" si="641"/>
        <v>46547.453818333328</v>
      </c>
      <c r="AU315" s="16">
        <f t="shared" si="641"/>
        <v>46547.453818333328</v>
      </c>
      <c r="AV315" s="16">
        <f t="shared" si="641"/>
        <v>46547.453818333328</v>
      </c>
      <c r="AW315" s="16">
        <f t="shared" si="641"/>
        <v>46547.453818333328</v>
      </c>
      <c r="AX315" s="16">
        <f t="shared" si="641"/>
        <v>46547.453818333328</v>
      </c>
      <c r="AY315" s="16">
        <f t="shared" si="641"/>
        <v>46547.453818333328</v>
      </c>
      <c r="AZ315" s="16">
        <f t="shared" si="641"/>
        <v>46547.453818333328</v>
      </c>
      <c r="BA315" s="16">
        <f t="shared" si="641"/>
        <v>46547.453818333328</v>
      </c>
      <c r="BB315" s="16">
        <f t="shared" si="641"/>
        <v>46547.453818333328</v>
      </c>
      <c r="BC315" s="16">
        <f t="shared" si="641"/>
        <v>46547.453818333328</v>
      </c>
      <c r="BD315" s="16">
        <f t="shared" si="641"/>
        <v>46547.453818333328</v>
      </c>
      <c r="BE315" s="16">
        <f t="shared" si="641"/>
        <v>46547.453818333328</v>
      </c>
      <c r="BF315" s="16">
        <f t="shared" si="641"/>
        <v>46547.453818333328</v>
      </c>
      <c r="BG315" s="16">
        <f t="shared" si="641"/>
        <v>46547.453818333328</v>
      </c>
      <c r="BH315" s="16">
        <f t="shared" si="641"/>
        <v>46547.453818333328</v>
      </c>
      <c r="BI315" s="16">
        <f t="shared" si="641"/>
        <v>46547.453818333328</v>
      </c>
      <c r="BJ315" s="16">
        <f t="shared" si="641"/>
        <v>46547.453818333328</v>
      </c>
      <c r="BK315" s="16">
        <f t="shared" si="641"/>
        <v>46547.453818333328</v>
      </c>
      <c r="BL315" s="16">
        <f t="shared" si="641"/>
        <v>46547.453818333328</v>
      </c>
      <c r="BM315" s="16">
        <f t="shared" si="641"/>
        <v>46547.453818333328</v>
      </c>
      <c r="BN315" s="16">
        <f t="shared" si="641"/>
        <v>46547.453818333328</v>
      </c>
      <c r="BO315" s="16">
        <f t="shared" si="641"/>
        <v>46547.453818333328</v>
      </c>
      <c r="BP315" s="16">
        <f t="shared" si="641"/>
        <v>46547.453818333328</v>
      </c>
      <c r="BQ315" s="16">
        <f t="shared" si="641"/>
        <v>46547.453818333328</v>
      </c>
      <c r="BR315" s="16">
        <f t="shared" si="641"/>
        <v>46547.453818333328</v>
      </c>
      <c r="BS315" s="16">
        <f t="shared" si="641"/>
        <v>46547.453818333328</v>
      </c>
    </row>
    <row r="316" spans="1:71" x14ac:dyDescent="0.35">
      <c r="A316" s="51" t="str">
        <f t="shared" ref="A316:I316" si="645">+A19</f>
        <v>Standard Close</v>
      </c>
      <c r="B316" s="51" t="str">
        <f t="shared" si="645"/>
        <v>A2738054</v>
      </c>
      <c r="C316" s="51" t="str">
        <f t="shared" si="645"/>
        <v>Base Rates</v>
      </c>
      <c r="D316" s="51" t="str">
        <f t="shared" si="645"/>
        <v/>
      </c>
      <c r="E316" s="50">
        <f t="shared" si="645"/>
        <v>34332</v>
      </c>
      <c r="F316" s="51" t="str">
        <f t="shared" si="645"/>
        <v>CRR-15996</v>
      </c>
      <c r="G316" s="51" t="str">
        <f t="shared" si="645"/>
        <v>open</v>
      </c>
      <c r="H316" s="51" t="str">
        <f t="shared" si="645"/>
        <v>Electric Other Production Plant</v>
      </c>
      <c r="I316" s="51" t="str">
        <f t="shared" si="645"/>
        <v>Bayside Station</v>
      </c>
      <c r="J316" s="71">
        <v>6.2E-2</v>
      </c>
      <c r="K316" s="71">
        <v>5.4000000000000006E-2</v>
      </c>
      <c r="L316" s="16">
        <f t="shared" si="643"/>
        <v>0</v>
      </c>
      <c r="M316" s="16">
        <f t="shared" si="640"/>
        <v>0</v>
      </c>
      <c r="N316" s="16">
        <f t="shared" si="640"/>
        <v>0</v>
      </c>
      <c r="O316" s="16">
        <f t="shared" si="640"/>
        <v>0</v>
      </c>
      <c r="P316" s="16">
        <f t="shared" si="640"/>
        <v>0</v>
      </c>
      <c r="Q316" s="16">
        <f t="shared" si="640"/>
        <v>45455.823848333333</v>
      </c>
      <c r="R316" s="16">
        <f t="shared" si="640"/>
        <v>48319.908681666675</v>
      </c>
      <c r="S316" s="16">
        <f t="shared" si="640"/>
        <v>49179.135681666667</v>
      </c>
      <c r="T316" s="16">
        <f t="shared" si="640"/>
        <v>49179.135681666667</v>
      </c>
      <c r="U316" s="16">
        <f t="shared" si="640"/>
        <v>49179.135681666667</v>
      </c>
      <c r="V316" s="16">
        <f t="shared" si="640"/>
        <v>49179.135681666667</v>
      </c>
      <c r="W316" s="16">
        <f t="shared" si="640"/>
        <v>49179.135681666667</v>
      </c>
      <c r="X316" s="16">
        <f t="shared" si="640"/>
        <v>49179.135681666667</v>
      </c>
      <c r="Y316" s="16">
        <f t="shared" si="640"/>
        <v>49179.135681666667</v>
      </c>
      <c r="Z316" s="16">
        <f t="shared" si="640"/>
        <v>49179.135681666667</v>
      </c>
      <c r="AA316" s="16">
        <f t="shared" si="640"/>
        <v>49179.135681666667</v>
      </c>
      <c r="AB316" s="16">
        <f t="shared" si="640"/>
        <v>49179.135681666667</v>
      </c>
      <c r="AC316" s="16">
        <f t="shared" si="640"/>
        <v>49179.135681666667</v>
      </c>
      <c r="AD316" s="16">
        <f t="shared" si="640"/>
        <v>49179.135681666667</v>
      </c>
      <c r="AE316" s="16">
        <f t="shared" si="640"/>
        <v>49179.135681666667</v>
      </c>
      <c r="AF316" s="16">
        <f t="shared" si="640"/>
        <v>49179.135681666667</v>
      </c>
      <c r="AG316" s="16">
        <f t="shared" si="640"/>
        <v>49179.135681666667</v>
      </c>
      <c r="AH316" s="16">
        <f t="shared" si="640"/>
        <v>49179.135681666667</v>
      </c>
      <c r="AI316" s="16">
        <f t="shared" si="640"/>
        <v>49179.135681666667</v>
      </c>
      <c r="AJ316" s="16">
        <f t="shared" si="641"/>
        <v>49179.135681666667</v>
      </c>
      <c r="AK316" s="16">
        <f t="shared" si="641"/>
        <v>49179.135681666667</v>
      </c>
      <c r="AL316" s="16">
        <f t="shared" si="641"/>
        <v>49179.135681666667</v>
      </c>
      <c r="AM316" s="16">
        <f t="shared" si="641"/>
        <v>49179.135681666667</v>
      </c>
      <c r="AN316" s="16">
        <f t="shared" si="641"/>
        <v>49179.135681666667</v>
      </c>
      <c r="AO316" s="16">
        <f t="shared" si="641"/>
        <v>49179.135681666667</v>
      </c>
      <c r="AP316" s="16">
        <f t="shared" si="641"/>
        <v>49179.135681666667</v>
      </c>
      <c r="AQ316" s="16">
        <f t="shared" si="641"/>
        <v>49179.135681666667</v>
      </c>
      <c r="AR316" s="16">
        <f t="shared" si="641"/>
        <v>49179.135681666667</v>
      </c>
      <c r="AS316" s="16">
        <f t="shared" si="641"/>
        <v>49179.135681666667</v>
      </c>
      <c r="AT316" s="16">
        <f t="shared" si="641"/>
        <v>49179.135681666667</v>
      </c>
      <c r="AU316" s="16">
        <f t="shared" si="641"/>
        <v>49179.135681666667</v>
      </c>
      <c r="AV316" s="16">
        <f t="shared" si="641"/>
        <v>49179.135681666667</v>
      </c>
      <c r="AW316" s="16">
        <f t="shared" si="641"/>
        <v>49179.135681666667</v>
      </c>
      <c r="AX316" s="16">
        <f t="shared" si="641"/>
        <v>49179.135681666667</v>
      </c>
      <c r="AY316" s="16">
        <f t="shared" si="641"/>
        <v>49179.135681666667</v>
      </c>
      <c r="AZ316" s="16">
        <f t="shared" si="641"/>
        <v>49179.135681666667</v>
      </c>
      <c r="BA316" s="16">
        <f t="shared" si="641"/>
        <v>49179.135681666667</v>
      </c>
      <c r="BB316" s="16">
        <f t="shared" si="641"/>
        <v>49179.135681666667</v>
      </c>
      <c r="BC316" s="16">
        <f t="shared" si="641"/>
        <v>49179.135681666667</v>
      </c>
      <c r="BD316" s="16">
        <f t="shared" si="641"/>
        <v>49179.135681666667</v>
      </c>
      <c r="BE316" s="16">
        <f t="shared" si="641"/>
        <v>49179.135681666667</v>
      </c>
      <c r="BF316" s="16">
        <f t="shared" si="641"/>
        <v>49179.135681666667</v>
      </c>
      <c r="BG316" s="16">
        <f t="shared" si="641"/>
        <v>49179.135681666667</v>
      </c>
      <c r="BH316" s="16">
        <f t="shared" si="641"/>
        <v>49179.135681666667</v>
      </c>
      <c r="BI316" s="16">
        <f t="shared" si="641"/>
        <v>49179.135681666667</v>
      </c>
      <c r="BJ316" s="16">
        <f t="shared" si="641"/>
        <v>49179.135681666667</v>
      </c>
      <c r="BK316" s="16">
        <f t="shared" si="641"/>
        <v>49179.135681666667</v>
      </c>
      <c r="BL316" s="16">
        <f t="shared" si="641"/>
        <v>49179.135681666667</v>
      </c>
      <c r="BM316" s="16">
        <f t="shared" si="641"/>
        <v>49179.135681666667</v>
      </c>
      <c r="BN316" s="16">
        <f t="shared" si="641"/>
        <v>49179.135681666667</v>
      </c>
      <c r="BO316" s="16">
        <f t="shared" si="641"/>
        <v>49179.135681666667</v>
      </c>
      <c r="BP316" s="16">
        <f t="shared" si="641"/>
        <v>49179.135681666667</v>
      </c>
      <c r="BQ316" s="16">
        <f t="shared" si="641"/>
        <v>49179.135681666667</v>
      </c>
      <c r="BR316" s="16">
        <f t="shared" si="641"/>
        <v>49179.135681666667</v>
      </c>
      <c r="BS316" s="16">
        <f t="shared" si="641"/>
        <v>49179.135681666667</v>
      </c>
    </row>
    <row r="317" spans="1:71" x14ac:dyDescent="0.35">
      <c r="A317" s="51" t="str">
        <f t="shared" ref="A317:I317" si="646">+A20</f>
        <v>Standard Close</v>
      </c>
      <c r="B317" s="51" t="str">
        <f t="shared" si="646"/>
        <v>A2738348</v>
      </c>
      <c r="C317" s="51" t="str">
        <f t="shared" si="646"/>
        <v>Base Rates</v>
      </c>
      <c r="D317" s="51" t="str">
        <f t="shared" si="646"/>
        <v/>
      </c>
      <c r="E317" s="50">
        <f t="shared" si="646"/>
        <v>34331</v>
      </c>
      <c r="F317" s="51" t="str">
        <f t="shared" si="646"/>
        <v>CRR-15996</v>
      </c>
      <c r="G317" s="51" t="str">
        <f t="shared" si="646"/>
        <v>open</v>
      </c>
      <c r="H317" s="51" t="str">
        <f t="shared" si="646"/>
        <v>Electric Other Production Plant</v>
      </c>
      <c r="I317" s="51" t="str">
        <f t="shared" si="646"/>
        <v>Bayside Station</v>
      </c>
      <c r="J317" s="71">
        <v>6.0999999999999999E-2</v>
      </c>
      <c r="K317" s="71">
        <v>5.1699999999999996E-2</v>
      </c>
      <c r="L317" s="16">
        <f t="shared" si="643"/>
        <v>0</v>
      </c>
      <c r="M317" s="16">
        <f t="shared" si="640"/>
        <v>0</v>
      </c>
      <c r="N317" s="16">
        <f t="shared" si="640"/>
        <v>0</v>
      </c>
      <c r="O317" s="16">
        <f t="shared" si="640"/>
        <v>0</v>
      </c>
      <c r="P317" s="16">
        <f t="shared" si="640"/>
        <v>0</v>
      </c>
      <c r="Q317" s="16">
        <f t="shared" si="640"/>
        <v>27107.484288333333</v>
      </c>
      <c r="R317" s="16">
        <f t="shared" si="640"/>
        <v>27107.484288333333</v>
      </c>
      <c r="S317" s="16">
        <f t="shared" si="640"/>
        <v>27107.484288333333</v>
      </c>
      <c r="T317" s="16">
        <f t="shared" si="640"/>
        <v>27107.484288333333</v>
      </c>
      <c r="U317" s="16">
        <f t="shared" si="640"/>
        <v>27107.484288333333</v>
      </c>
      <c r="V317" s="16">
        <f t="shared" si="640"/>
        <v>27107.484288333333</v>
      </c>
      <c r="W317" s="16">
        <f t="shared" si="640"/>
        <v>27107.484288333333</v>
      </c>
      <c r="X317" s="16">
        <f t="shared" si="640"/>
        <v>27107.484288333333</v>
      </c>
      <c r="Y317" s="16">
        <f t="shared" si="640"/>
        <v>27107.484288333333</v>
      </c>
      <c r="Z317" s="16">
        <f t="shared" si="640"/>
        <v>27107.484288333333</v>
      </c>
      <c r="AA317" s="16">
        <f t="shared" si="640"/>
        <v>27107.484288333333</v>
      </c>
      <c r="AB317" s="16">
        <f t="shared" si="640"/>
        <v>27107.484288333333</v>
      </c>
      <c r="AC317" s="16">
        <f t="shared" si="640"/>
        <v>27107.484288333333</v>
      </c>
      <c r="AD317" s="16">
        <f t="shared" si="640"/>
        <v>27107.484288333333</v>
      </c>
      <c r="AE317" s="16">
        <f t="shared" si="640"/>
        <v>27107.484288333333</v>
      </c>
      <c r="AF317" s="16">
        <f t="shared" si="640"/>
        <v>27107.484288333333</v>
      </c>
      <c r="AG317" s="16">
        <f t="shared" si="640"/>
        <v>27107.484288333333</v>
      </c>
      <c r="AH317" s="16">
        <f t="shared" si="640"/>
        <v>27107.484288333333</v>
      </c>
      <c r="AI317" s="16">
        <f t="shared" si="640"/>
        <v>27107.484288333333</v>
      </c>
      <c r="AJ317" s="16">
        <f t="shared" si="641"/>
        <v>27107.484288333333</v>
      </c>
      <c r="AK317" s="16">
        <f t="shared" si="641"/>
        <v>27107.484288333333</v>
      </c>
      <c r="AL317" s="16">
        <f t="shared" si="641"/>
        <v>27107.484288333333</v>
      </c>
      <c r="AM317" s="16">
        <f t="shared" si="641"/>
        <v>27107.484288333333</v>
      </c>
      <c r="AN317" s="16">
        <f t="shared" si="641"/>
        <v>27107.484288333333</v>
      </c>
      <c r="AO317" s="16">
        <f t="shared" si="641"/>
        <v>27107.484288333333</v>
      </c>
      <c r="AP317" s="16">
        <f t="shared" si="641"/>
        <v>27107.484288333333</v>
      </c>
      <c r="AQ317" s="16">
        <f t="shared" si="641"/>
        <v>27107.484288333333</v>
      </c>
      <c r="AR317" s="16">
        <f t="shared" si="641"/>
        <v>27107.484288333333</v>
      </c>
      <c r="AS317" s="16">
        <f t="shared" si="641"/>
        <v>27107.484288333333</v>
      </c>
      <c r="AT317" s="16">
        <f t="shared" si="641"/>
        <v>27107.484288333333</v>
      </c>
      <c r="AU317" s="16">
        <f t="shared" si="641"/>
        <v>27107.484288333333</v>
      </c>
      <c r="AV317" s="16">
        <f t="shared" si="641"/>
        <v>27107.484288333333</v>
      </c>
      <c r="AW317" s="16">
        <f t="shared" si="641"/>
        <v>27107.484288333333</v>
      </c>
      <c r="AX317" s="16">
        <f t="shared" si="641"/>
        <v>27107.484288333333</v>
      </c>
      <c r="AY317" s="16">
        <f t="shared" si="641"/>
        <v>27107.484288333333</v>
      </c>
      <c r="AZ317" s="16">
        <f t="shared" si="641"/>
        <v>27107.484288333333</v>
      </c>
      <c r="BA317" s="16">
        <f t="shared" si="641"/>
        <v>27107.484288333333</v>
      </c>
      <c r="BB317" s="16">
        <f t="shared" si="641"/>
        <v>27107.484288333333</v>
      </c>
      <c r="BC317" s="16">
        <f t="shared" si="641"/>
        <v>27107.484288333333</v>
      </c>
      <c r="BD317" s="16">
        <f t="shared" si="641"/>
        <v>27107.484288333333</v>
      </c>
      <c r="BE317" s="16">
        <f t="shared" si="641"/>
        <v>27107.484288333333</v>
      </c>
      <c r="BF317" s="16">
        <f t="shared" si="641"/>
        <v>27107.484288333333</v>
      </c>
      <c r="BG317" s="16">
        <f t="shared" si="641"/>
        <v>27107.484288333333</v>
      </c>
      <c r="BH317" s="16">
        <f t="shared" si="641"/>
        <v>27107.484288333333</v>
      </c>
      <c r="BI317" s="16">
        <f t="shared" si="641"/>
        <v>27107.484288333333</v>
      </c>
      <c r="BJ317" s="16">
        <f t="shared" si="641"/>
        <v>27107.484288333333</v>
      </c>
      <c r="BK317" s="16">
        <f t="shared" si="641"/>
        <v>27107.484288333333</v>
      </c>
      <c r="BL317" s="16">
        <f t="shared" si="641"/>
        <v>27107.484288333333</v>
      </c>
      <c r="BM317" s="16">
        <f t="shared" si="641"/>
        <v>27107.484288333333</v>
      </c>
      <c r="BN317" s="16">
        <f t="shared" si="641"/>
        <v>27107.484288333333</v>
      </c>
      <c r="BO317" s="16">
        <f t="shared" si="641"/>
        <v>27107.484288333333</v>
      </c>
      <c r="BP317" s="16">
        <f t="shared" si="641"/>
        <v>27107.484288333333</v>
      </c>
      <c r="BQ317" s="16">
        <f t="shared" si="641"/>
        <v>27107.484288333333</v>
      </c>
      <c r="BR317" s="16">
        <f t="shared" si="641"/>
        <v>27107.484288333333</v>
      </c>
      <c r="BS317" s="16">
        <f t="shared" si="641"/>
        <v>27107.484288333333</v>
      </c>
    </row>
    <row r="318" spans="1:71" x14ac:dyDescent="0.35">
      <c r="A318" s="51" t="str">
        <f t="shared" ref="A318:I318" si="647">+A21</f>
        <v>Standard Close</v>
      </c>
      <c r="B318" s="51" t="str">
        <f t="shared" si="647"/>
        <v>A2783205</v>
      </c>
      <c r="C318" s="51" t="str">
        <f t="shared" si="647"/>
        <v>Base Rates</v>
      </c>
      <c r="D318" s="51" t="str">
        <f t="shared" si="647"/>
        <v/>
      </c>
      <c r="E318" s="50">
        <f t="shared" si="647"/>
        <v>34331</v>
      </c>
      <c r="F318" s="51" t="str">
        <f t="shared" si="647"/>
        <v>CRR-15996</v>
      </c>
      <c r="G318" s="51" t="str">
        <f t="shared" si="647"/>
        <v>open</v>
      </c>
      <c r="H318" s="51" t="str">
        <f t="shared" si="647"/>
        <v>Electric Other Production Plant</v>
      </c>
      <c r="I318" s="51" t="str">
        <f t="shared" si="647"/>
        <v>Bayside Station</v>
      </c>
      <c r="J318" s="71">
        <v>6.0999999999999999E-2</v>
      </c>
      <c r="K318" s="71">
        <v>5.1699999999999996E-2</v>
      </c>
      <c r="L318" s="16">
        <f t="shared" si="643"/>
        <v>0</v>
      </c>
      <c r="M318" s="16">
        <f t="shared" si="640"/>
        <v>0</v>
      </c>
      <c r="N318" s="16">
        <f t="shared" si="640"/>
        <v>0</v>
      </c>
      <c r="O318" s="16">
        <f t="shared" si="640"/>
        <v>0</v>
      </c>
      <c r="P318" s="16">
        <f t="shared" si="640"/>
        <v>0</v>
      </c>
      <c r="Q318" s="16">
        <f t="shared" si="640"/>
        <v>0</v>
      </c>
      <c r="R318" s="16">
        <f t="shared" si="640"/>
        <v>0</v>
      </c>
      <c r="S318" s="16">
        <f t="shared" si="640"/>
        <v>0</v>
      </c>
      <c r="T318" s="16">
        <f t="shared" si="640"/>
        <v>0</v>
      </c>
      <c r="U318" s="16">
        <f t="shared" si="640"/>
        <v>11043.672308333333</v>
      </c>
      <c r="V318" s="16">
        <f t="shared" si="640"/>
        <v>11043.672308333333</v>
      </c>
      <c r="W318" s="16">
        <f t="shared" si="640"/>
        <v>11043.672308333333</v>
      </c>
      <c r="X318" s="16">
        <f t="shared" si="640"/>
        <v>11043.672308333333</v>
      </c>
      <c r="Y318" s="16">
        <f t="shared" si="640"/>
        <v>11043.672308333333</v>
      </c>
      <c r="Z318" s="16">
        <f t="shared" si="640"/>
        <v>11043.672308333333</v>
      </c>
      <c r="AA318" s="16">
        <f t="shared" si="640"/>
        <v>11043.672308333333</v>
      </c>
      <c r="AB318" s="16">
        <f t="shared" si="640"/>
        <v>11043.672308333333</v>
      </c>
      <c r="AC318" s="16">
        <f t="shared" si="640"/>
        <v>11043.672308333333</v>
      </c>
      <c r="AD318" s="16">
        <f t="shared" si="640"/>
        <v>11043.672308333333</v>
      </c>
      <c r="AE318" s="16">
        <f t="shared" si="640"/>
        <v>11043.672308333333</v>
      </c>
      <c r="AF318" s="16">
        <f t="shared" si="640"/>
        <v>11043.672308333333</v>
      </c>
      <c r="AG318" s="16">
        <f t="shared" si="640"/>
        <v>11043.672308333333</v>
      </c>
      <c r="AH318" s="16">
        <f t="shared" si="640"/>
        <v>11043.672308333333</v>
      </c>
      <c r="AI318" s="16">
        <f t="shared" si="640"/>
        <v>11043.672308333333</v>
      </c>
      <c r="AJ318" s="16">
        <f t="shared" si="641"/>
        <v>11043.672308333333</v>
      </c>
      <c r="AK318" s="16">
        <f t="shared" si="641"/>
        <v>11043.672308333333</v>
      </c>
      <c r="AL318" s="16">
        <f t="shared" si="641"/>
        <v>11043.672308333333</v>
      </c>
      <c r="AM318" s="16">
        <f t="shared" si="641"/>
        <v>11043.672308333333</v>
      </c>
      <c r="AN318" s="16">
        <f t="shared" si="641"/>
        <v>11043.672308333333</v>
      </c>
      <c r="AO318" s="16">
        <f t="shared" si="641"/>
        <v>11043.672308333333</v>
      </c>
      <c r="AP318" s="16">
        <f t="shared" si="641"/>
        <v>11043.672308333333</v>
      </c>
      <c r="AQ318" s="16">
        <f t="shared" si="641"/>
        <v>11043.672308333333</v>
      </c>
      <c r="AR318" s="16">
        <f t="shared" si="641"/>
        <v>11043.672308333333</v>
      </c>
      <c r="AS318" s="16">
        <f t="shared" si="641"/>
        <v>11043.672308333333</v>
      </c>
      <c r="AT318" s="16">
        <f t="shared" si="641"/>
        <v>11043.672308333333</v>
      </c>
      <c r="AU318" s="16">
        <f t="shared" si="641"/>
        <v>11043.672308333333</v>
      </c>
      <c r="AV318" s="16">
        <f t="shared" si="641"/>
        <v>11043.672308333333</v>
      </c>
      <c r="AW318" s="16">
        <f t="shared" si="641"/>
        <v>11043.672308333333</v>
      </c>
      <c r="AX318" s="16">
        <f t="shared" si="641"/>
        <v>11043.672308333333</v>
      </c>
      <c r="AY318" s="16">
        <f t="shared" si="641"/>
        <v>11043.672308333333</v>
      </c>
      <c r="AZ318" s="16">
        <f t="shared" si="641"/>
        <v>11043.672308333333</v>
      </c>
      <c r="BA318" s="16">
        <f t="shared" si="641"/>
        <v>11043.672308333333</v>
      </c>
      <c r="BB318" s="16">
        <f t="shared" si="641"/>
        <v>11043.672308333333</v>
      </c>
      <c r="BC318" s="16">
        <f t="shared" si="641"/>
        <v>11043.672308333333</v>
      </c>
      <c r="BD318" s="16">
        <f t="shared" si="641"/>
        <v>11043.672308333333</v>
      </c>
      <c r="BE318" s="16">
        <f t="shared" si="641"/>
        <v>11043.672308333333</v>
      </c>
      <c r="BF318" s="16">
        <f t="shared" si="641"/>
        <v>11043.672308333333</v>
      </c>
      <c r="BG318" s="16">
        <f t="shared" si="641"/>
        <v>11043.672308333333</v>
      </c>
      <c r="BH318" s="16">
        <f t="shared" si="641"/>
        <v>11043.672308333333</v>
      </c>
      <c r="BI318" s="16">
        <f t="shared" si="641"/>
        <v>11043.672308333333</v>
      </c>
      <c r="BJ318" s="16">
        <f t="shared" si="641"/>
        <v>11043.672308333333</v>
      </c>
      <c r="BK318" s="16">
        <f t="shared" si="641"/>
        <v>11043.672308333333</v>
      </c>
      <c r="BL318" s="16">
        <f t="shared" si="641"/>
        <v>11043.672308333333</v>
      </c>
      <c r="BM318" s="16">
        <f t="shared" si="641"/>
        <v>11043.672308333333</v>
      </c>
      <c r="BN318" s="16">
        <f t="shared" si="641"/>
        <v>11043.672308333333</v>
      </c>
      <c r="BO318" s="16">
        <f t="shared" si="641"/>
        <v>11043.672308333333</v>
      </c>
      <c r="BP318" s="16">
        <f t="shared" si="641"/>
        <v>11043.672308333333</v>
      </c>
      <c r="BQ318" s="16">
        <f t="shared" si="641"/>
        <v>11043.672308333333</v>
      </c>
      <c r="BR318" s="16">
        <f t="shared" si="641"/>
        <v>11043.672308333333</v>
      </c>
      <c r="BS318" s="16">
        <f t="shared" si="641"/>
        <v>11043.672308333333</v>
      </c>
    </row>
    <row r="319" spans="1:71" x14ac:dyDescent="0.35">
      <c r="A319" s="51" t="str">
        <f t="shared" ref="A319:I319" si="648">+A22</f>
        <v>Standard Close</v>
      </c>
      <c r="B319" s="51" t="str">
        <f t="shared" si="648"/>
        <v>A2802716</v>
      </c>
      <c r="C319" s="51" t="str">
        <f t="shared" si="648"/>
        <v>Base Rates</v>
      </c>
      <c r="D319" s="51" t="str">
        <f t="shared" si="648"/>
        <v/>
      </c>
      <c r="E319" s="50">
        <f t="shared" si="648"/>
        <v>34331</v>
      </c>
      <c r="F319" s="51" t="str">
        <f t="shared" si="648"/>
        <v>CRR-15996</v>
      </c>
      <c r="G319" s="51" t="str">
        <f t="shared" si="648"/>
        <v>open</v>
      </c>
      <c r="H319" s="51" t="str">
        <f t="shared" si="648"/>
        <v>Electric Other Production Plant</v>
      </c>
      <c r="I319" s="51" t="str">
        <f t="shared" si="648"/>
        <v>Bayside Station</v>
      </c>
      <c r="J319" s="71">
        <v>6.0999999999999999E-2</v>
      </c>
      <c r="K319" s="71">
        <v>5.1699999999999996E-2</v>
      </c>
      <c r="L319" s="16">
        <f t="shared" si="643"/>
        <v>0</v>
      </c>
      <c r="M319" s="16">
        <f t="shared" si="640"/>
        <v>0</v>
      </c>
      <c r="N319" s="16">
        <f t="shared" si="640"/>
        <v>0</v>
      </c>
      <c r="O319" s="16">
        <f t="shared" si="640"/>
        <v>0</v>
      </c>
      <c r="P319" s="16">
        <f t="shared" si="640"/>
        <v>0</v>
      </c>
      <c r="Q319" s="16">
        <f t="shared" si="640"/>
        <v>14173.805517499999</v>
      </c>
      <c r="R319" s="16">
        <f t="shared" si="640"/>
        <v>14173.805517499999</v>
      </c>
      <c r="S319" s="16">
        <f t="shared" si="640"/>
        <v>14173.805517499999</v>
      </c>
      <c r="T319" s="16">
        <f t="shared" si="640"/>
        <v>14173.805517499999</v>
      </c>
      <c r="U319" s="16">
        <f t="shared" si="640"/>
        <v>14173.805517499999</v>
      </c>
      <c r="V319" s="16">
        <f t="shared" si="640"/>
        <v>14173.805517499999</v>
      </c>
      <c r="W319" s="16">
        <f t="shared" si="640"/>
        <v>14173.805517499999</v>
      </c>
      <c r="X319" s="16">
        <f t="shared" si="640"/>
        <v>14173.805517499999</v>
      </c>
      <c r="Y319" s="16">
        <f t="shared" si="640"/>
        <v>14173.805517499999</v>
      </c>
      <c r="Z319" s="16">
        <f t="shared" si="640"/>
        <v>14173.805517499999</v>
      </c>
      <c r="AA319" s="16">
        <f t="shared" si="640"/>
        <v>14173.805517499999</v>
      </c>
      <c r="AB319" s="16">
        <f t="shared" si="640"/>
        <v>14173.805517499999</v>
      </c>
      <c r="AC319" s="16">
        <f t="shared" si="640"/>
        <v>14173.805517499999</v>
      </c>
      <c r="AD319" s="16">
        <f t="shared" si="640"/>
        <v>14173.805517499999</v>
      </c>
      <c r="AE319" s="16">
        <f t="shared" si="640"/>
        <v>14173.805517499999</v>
      </c>
      <c r="AF319" s="16">
        <f t="shared" si="640"/>
        <v>14173.805517499999</v>
      </c>
      <c r="AG319" s="16">
        <f t="shared" si="640"/>
        <v>14173.805517499999</v>
      </c>
      <c r="AH319" s="16">
        <f t="shared" si="640"/>
        <v>14173.805517499999</v>
      </c>
      <c r="AI319" s="16">
        <f t="shared" si="640"/>
        <v>14173.805517499999</v>
      </c>
      <c r="AJ319" s="16">
        <f t="shared" si="641"/>
        <v>14173.805517499999</v>
      </c>
      <c r="AK319" s="16">
        <f t="shared" si="641"/>
        <v>14173.805517499999</v>
      </c>
      <c r="AL319" s="16">
        <f t="shared" si="641"/>
        <v>14173.805517499999</v>
      </c>
      <c r="AM319" s="16">
        <f t="shared" si="641"/>
        <v>14173.805517499999</v>
      </c>
      <c r="AN319" s="16">
        <f t="shared" si="641"/>
        <v>14173.805517499999</v>
      </c>
      <c r="AO319" s="16">
        <f t="shared" si="641"/>
        <v>14173.805517499999</v>
      </c>
      <c r="AP319" s="16">
        <f t="shared" si="641"/>
        <v>14173.805517499999</v>
      </c>
      <c r="AQ319" s="16">
        <f t="shared" si="641"/>
        <v>14173.805517499999</v>
      </c>
      <c r="AR319" s="16">
        <f t="shared" si="641"/>
        <v>14173.805517499999</v>
      </c>
      <c r="AS319" s="16">
        <f t="shared" si="641"/>
        <v>14173.805517499999</v>
      </c>
      <c r="AT319" s="16">
        <f t="shared" si="641"/>
        <v>14173.805517499999</v>
      </c>
      <c r="AU319" s="16">
        <f t="shared" si="641"/>
        <v>14173.805517499999</v>
      </c>
      <c r="AV319" s="16">
        <f t="shared" si="641"/>
        <v>14173.805517499999</v>
      </c>
      <c r="AW319" s="16">
        <f t="shared" si="641"/>
        <v>14173.805517499999</v>
      </c>
      <c r="AX319" s="16">
        <f t="shared" si="641"/>
        <v>14173.805517499999</v>
      </c>
      <c r="AY319" s="16">
        <f t="shared" si="641"/>
        <v>14173.805517499999</v>
      </c>
      <c r="AZ319" s="16">
        <f t="shared" si="641"/>
        <v>14173.805517499999</v>
      </c>
      <c r="BA319" s="16">
        <f t="shared" si="641"/>
        <v>14173.805517499999</v>
      </c>
      <c r="BB319" s="16">
        <f t="shared" si="641"/>
        <v>14173.805517499999</v>
      </c>
      <c r="BC319" s="16">
        <f t="shared" si="641"/>
        <v>14173.805517499999</v>
      </c>
      <c r="BD319" s="16">
        <f t="shared" si="641"/>
        <v>14173.805517499999</v>
      </c>
      <c r="BE319" s="16">
        <f t="shared" si="641"/>
        <v>14173.805517499999</v>
      </c>
      <c r="BF319" s="16">
        <f t="shared" si="641"/>
        <v>14173.805517499999</v>
      </c>
      <c r="BG319" s="16">
        <f t="shared" si="641"/>
        <v>14173.805517499999</v>
      </c>
      <c r="BH319" s="16">
        <f t="shared" si="641"/>
        <v>14173.805517499999</v>
      </c>
      <c r="BI319" s="16">
        <f t="shared" si="641"/>
        <v>14173.805517499999</v>
      </c>
      <c r="BJ319" s="16">
        <f t="shared" si="641"/>
        <v>14173.805517499999</v>
      </c>
      <c r="BK319" s="16">
        <f t="shared" si="641"/>
        <v>14173.805517499999</v>
      </c>
      <c r="BL319" s="16">
        <f t="shared" si="641"/>
        <v>14173.805517499999</v>
      </c>
      <c r="BM319" s="16">
        <f t="shared" si="641"/>
        <v>14173.805517499999</v>
      </c>
      <c r="BN319" s="16">
        <f t="shared" si="641"/>
        <v>14173.805517499999</v>
      </c>
      <c r="BO319" s="16">
        <f t="shared" si="641"/>
        <v>14173.805517499999</v>
      </c>
      <c r="BP319" s="16">
        <f t="shared" si="641"/>
        <v>14173.805517499999</v>
      </c>
      <c r="BQ319" s="16">
        <f t="shared" si="641"/>
        <v>14173.805517499999</v>
      </c>
      <c r="BR319" s="16">
        <f t="shared" si="641"/>
        <v>14173.805517499999</v>
      </c>
      <c r="BS319" s="16">
        <f t="shared" si="641"/>
        <v>14173.805517499999</v>
      </c>
    </row>
    <row r="320" spans="1:71" x14ac:dyDescent="0.35">
      <c r="A320" s="51" t="str">
        <f t="shared" ref="A320:I320" si="649">+A23</f>
        <v>Standard Close</v>
      </c>
      <c r="B320" s="51" t="str">
        <f t="shared" si="649"/>
        <v>A2811992</v>
      </c>
      <c r="C320" s="51" t="str">
        <f t="shared" si="649"/>
        <v>Base Rates</v>
      </c>
      <c r="D320" s="51" t="str">
        <f t="shared" si="649"/>
        <v/>
      </c>
      <c r="E320" s="50">
        <f t="shared" si="649"/>
        <v>34330</v>
      </c>
      <c r="F320" s="51" t="str">
        <f t="shared" si="649"/>
        <v>CRR-15996</v>
      </c>
      <c r="G320" s="51" t="str">
        <f t="shared" si="649"/>
        <v>open</v>
      </c>
      <c r="H320" s="51" t="str">
        <f t="shared" si="649"/>
        <v>Electric Other Production Plant</v>
      </c>
      <c r="I320" s="51" t="str">
        <f t="shared" si="649"/>
        <v>Bayside Station</v>
      </c>
      <c r="J320" s="71">
        <v>5.5E-2</v>
      </c>
      <c r="K320" s="71">
        <v>5.4699999999999999E-2</v>
      </c>
      <c r="L320" s="16">
        <f t="shared" si="643"/>
        <v>0</v>
      </c>
      <c r="M320" s="16">
        <f t="shared" si="640"/>
        <v>0</v>
      </c>
      <c r="N320" s="16">
        <f t="shared" si="640"/>
        <v>0</v>
      </c>
      <c r="O320" s="16">
        <f t="shared" si="640"/>
        <v>0</v>
      </c>
      <c r="P320" s="16">
        <f t="shared" si="640"/>
        <v>0</v>
      </c>
      <c r="Q320" s="16">
        <f t="shared" si="640"/>
        <v>0.9076833333333334</v>
      </c>
      <c r="R320" s="16">
        <f t="shared" si="640"/>
        <v>0.9076833333333334</v>
      </c>
      <c r="S320" s="16">
        <f t="shared" si="640"/>
        <v>0.9076833333333334</v>
      </c>
      <c r="T320" s="16">
        <f t="shared" si="640"/>
        <v>0.9076833333333334</v>
      </c>
      <c r="U320" s="16">
        <f t="shared" si="640"/>
        <v>0.9076833333333334</v>
      </c>
      <c r="V320" s="16">
        <f t="shared" si="640"/>
        <v>0.9076833333333334</v>
      </c>
      <c r="W320" s="16">
        <f t="shared" si="640"/>
        <v>0.9076833333333334</v>
      </c>
      <c r="X320" s="16">
        <f t="shared" si="640"/>
        <v>0.9076833333333334</v>
      </c>
      <c r="Y320" s="16">
        <f t="shared" si="640"/>
        <v>0.9076833333333334</v>
      </c>
      <c r="Z320" s="16">
        <f t="shared" si="640"/>
        <v>0.9076833333333334</v>
      </c>
      <c r="AA320" s="16">
        <f t="shared" si="640"/>
        <v>0.9076833333333334</v>
      </c>
      <c r="AB320" s="16">
        <f t="shared" si="640"/>
        <v>0.9076833333333334</v>
      </c>
      <c r="AC320" s="16">
        <f t="shared" si="640"/>
        <v>0.9076833333333334</v>
      </c>
      <c r="AD320" s="16">
        <f t="shared" si="640"/>
        <v>0.9076833333333334</v>
      </c>
      <c r="AE320" s="16">
        <f t="shared" si="640"/>
        <v>0.9076833333333334</v>
      </c>
      <c r="AF320" s="16">
        <f t="shared" si="640"/>
        <v>0.9076833333333334</v>
      </c>
      <c r="AG320" s="16">
        <f t="shared" si="640"/>
        <v>0.9076833333333334</v>
      </c>
      <c r="AH320" s="16">
        <f t="shared" si="640"/>
        <v>0.9076833333333334</v>
      </c>
      <c r="AI320" s="16">
        <f t="shared" si="640"/>
        <v>0.9076833333333334</v>
      </c>
      <c r="AJ320" s="16">
        <f t="shared" si="641"/>
        <v>0.9076833333333334</v>
      </c>
      <c r="AK320" s="16">
        <f t="shared" si="641"/>
        <v>0.9076833333333334</v>
      </c>
      <c r="AL320" s="16">
        <f t="shared" si="641"/>
        <v>0.9076833333333334</v>
      </c>
      <c r="AM320" s="16">
        <f t="shared" ref="AJ320:BS327" si="650">+AL122*$J320/12</f>
        <v>0.9076833333333334</v>
      </c>
      <c r="AN320" s="16">
        <f t="shared" si="650"/>
        <v>0.9076833333333334</v>
      </c>
      <c r="AO320" s="16">
        <f t="shared" si="650"/>
        <v>0.9076833333333334</v>
      </c>
      <c r="AP320" s="16">
        <f t="shared" si="650"/>
        <v>0.9076833333333334</v>
      </c>
      <c r="AQ320" s="16">
        <f t="shared" si="650"/>
        <v>0.9076833333333334</v>
      </c>
      <c r="AR320" s="16">
        <f t="shared" si="650"/>
        <v>0.9076833333333334</v>
      </c>
      <c r="AS320" s="16">
        <f t="shared" si="650"/>
        <v>0.9076833333333334</v>
      </c>
      <c r="AT320" s="16">
        <f t="shared" si="650"/>
        <v>0.9076833333333334</v>
      </c>
      <c r="AU320" s="16">
        <f t="shared" si="650"/>
        <v>0.9076833333333334</v>
      </c>
      <c r="AV320" s="16">
        <f t="shared" si="650"/>
        <v>0.9076833333333334</v>
      </c>
      <c r="AW320" s="16">
        <f t="shared" si="650"/>
        <v>0.9076833333333334</v>
      </c>
      <c r="AX320" s="16">
        <f t="shared" si="650"/>
        <v>0.9076833333333334</v>
      </c>
      <c r="AY320" s="16">
        <f t="shared" si="650"/>
        <v>0.9076833333333334</v>
      </c>
      <c r="AZ320" s="16">
        <f t="shared" si="650"/>
        <v>0.9076833333333334</v>
      </c>
      <c r="BA320" s="16">
        <f t="shared" si="650"/>
        <v>0.9076833333333334</v>
      </c>
      <c r="BB320" s="16">
        <f t="shared" si="650"/>
        <v>0.9076833333333334</v>
      </c>
      <c r="BC320" s="16">
        <f t="shared" si="650"/>
        <v>0.9076833333333334</v>
      </c>
      <c r="BD320" s="16">
        <f t="shared" si="650"/>
        <v>0.9076833333333334</v>
      </c>
      <c r="BE320" s="16">
        <f t="shared" si="650"/>
        <v>0.9076833333333334</v>
      </c>
      <c r="BF320" s="16">
        <f t="shared" si="650"/>
        <v>0.9076833333333334</v>
      </c>
      <c r="BG320" s="16">
        <f t="shared" si="650"/>
        <v>0.9076833333333334</v>
      </c>
      <c r="BH320" s="16">
        <f t="shared" si="650"/>
        <v>0.9076833333333334</v>
      </c>
      <c r="BI320" s="16">
        <f t="shared" si="650"/>
        <v>0.9076833333333334</v>
      </c>
      <c r="BJ320" s="16">
        <f t="shared" si="650"/>
        <v>0.9076833333333334</v>
      </c>
      <c r="BK320" s="16">
        <f t="shared" si="650"/>
        <v>0.9076833333333334</v>
      </c>
      <c r="BL320" s="16">
        <f t="shared" si="650"/>
        <v>0.9076833333333334</v>
      </c>
      <c r="BM320" s="16">
        <f t="shared" si="650"/>
        <v>0.9076833333333334</v>
      </c>
      <c r="BN320" s="16">
        <f t="shared" si="650"/>
        <v>0.9076833333333334</v>
      </c>
      <c r="BO320" s="16">
        <f t="shared" si="650"/>
        <v>0.9076833333333334</v>
      </c>
      <c r="BP320" s="16">
        <f t="shared" si="650"/>
        <v>0.9076833333333334</v>
      </c>
      <c r="BQ320" s="16">
        <f t="shared" si="650"/>
        <v>0.9076833333333334</v>
      </c>
      <c r="BR320" s="16">
        <f t="shared" si="650"/>
        <v>0.9076833333333334</v>
      </c>
      <c r="BS320" s="16">
        <f t="shared" si="650"/>
        <v>0.9076833333333334</v>
      </c>
    </row>
    <row r="321" spans="1:71" x14ac:dyDescent="0.35">
      <c r="A321" s="51" t="str">
        <f t="shared" ref="A321:I321" si="651">+A24</f>
        <v>Standard Close</v>
      </c>
      <c r="B321" s="51" t="str">
        <f t="shared" si="651"/>
        <v>A2811994</v>
      </c>
      <c r="C321" s="51" t="str">
        <f t="shared" si="651"/>
        <v>Base Rates</v>
      </c>
      <c r="D321" s="51" t="str">
        <f t="shared" si="651"/>
        <v/>
      </c>
      <c r="E321" s="50">
        <f t="shared" si="651"/>
        <v>34330</v>
      </c>
      <c r="F321" s="51" t="str">
        <f t="shared" si="651"/>
        <v>CRR-15996</v>
      </c>
      <c r="G321" s="51" t="str">
        <f t="shared" si="651"/>
        <v>open</v>
      </c>
      <c r="H321" s="51" t="str">
        <f t="shared" si="651"/>
        <v>Electric Other Production Plant</v>
      </c>
      <c r="I321" s="51" t="str">
        <f t="shared" si="651"/>
        <v>Bayside Station</v>
      </c>
      <c r="J321" s="71">
        <v>5.5E-2</v>
      </c>
      <c r="K321" s="71">
        <v>5.4699999999999999E-2</v>
      </c>
      <c r="L321" s="16">
        <f t="shared" si="643"/>
        <v>0</v>
      </c>
      <c r="M321" s="16">
        <f t="shared" si="640"/>
        <v>0</v>
      </c>
      <c r="N321" s="16">
        <f t="shared" si="640"/>
        <v>0</v>
      </c>
      <c r="O321" s="16">
        <f t="shared" si="640"/>
        <v>0</v>
      </c>
      <c r="P321" s="16">
        <f t="shared" si="640"/>
        <v>0</v>
      </c>
      <c r="Q321" s="16">
        <f t="shared" si="640"/>
        <v>0.88389583333333333</v>
      </c>
      <c r="R321" s="16">
        <f t="shared" si="640"/>
        <v>0.88389583333333333</v>
      </c>
      <c r="S321" s="16">
        <f t="shared" si="640"/>
        <v>0.88389583333333333</v>
      </c>
      <c r="T321" s="16">
        <f t="shared" si="640"/>
        <v>0.88389583333333333</v>
      </c>
      <c r="U321" s="16">
        <f t="shared" si="640"/>
        <v>0.88389583333333333</v>
      </c>
      <c r="V321" s="16">
        <f t="shared" si="640"/>
        <v>0.88389583333333333</v>
      </c>
      <c r="W321" s="16">
        <f t="shared" si="640"/>
        <v>0.88389583333333333</v>
      </c>
      <c r="X321" s="16">
        <f t="shared" si="640"/>
        <v>0.88389583333333333</v>
      </c>
      <c r="Y321" s="16">
        <f t="shared" si="640"/>
        <v>0.88389583333333333</v>
      </c>
      <c r="Z321" s="16">
        <f t="shared" si="640"/>
        <v>0.88389583333333333</v>
      </c>
      <c r="AA321" s="16">
        <f t="shared" si="640"/>
        <v>0.88389583333333333</v>
      </c>
      <c r="AB321" s="16">
        <f t="shared" si="640"/>
        <v>0.88389583333333333</v>
      </c>
      <c r="AC321" s="16">
        <f t="shared" si="640"/>
        <v>0.88389583333333333</v>
      </c>
      <c r="AD321" s="16">
        <f t="shared" si="640"/>
        <v>0.88389583333333333</v>
      </c>
      <c r="AE321" s="16">
        <f t="shared" si="640"/>
        <v>0.88389583333333333</v>
      </c>
      <c r="AF321" s="16">
        <f t="shared" si="640"/>
        <v>0.88389583333333333</v>
      </c>
      <c r="AG321" s="16">
        <f t="shared" si="640"/>
        <v>0.88389583333333333</v>
      </c>
      <c r="AH321" s="16">
        <f t="shared" si="640"/>
        <v>0.88389583333333333</v>
      </c>
      <c r="AI321" s="16">
        <f t="shared" si="640"/>
        <v>0.88389583333333333</v>
      </c>
      <c r="AJ321" s="16">
        <f t="shared" si="650"/>
        <v>0.88389583333333333</v>
      </c>
      <c r="AK321" s="16">
        <f t="shared" si="650"/>
        <v>0.88389583333333333</v>
      </c>
      <c r="AL321" s="16">
        <f t="shared" si="650"/>
        <v>0.88389583333333333</v>
      </c>
      <c r="AM321" s="16">
        <f t="shared" si="650"/>
        <v>0.88389583333333333</v>
      </c>
      <c r="AN321" s="16">
        <f t="shared" si="650"/>
        <v>0.88389583333333333</v>
      </c>
      <c r="AO321" s="16">
        <f t="shared" si="650"/>
        <v>0.88389583333333333</v>
      </c>
      <c r="AP321" s="16">
        <f t="shared" si="650"/>
        <v>0.88389583333333333</v>
      </c>
      <c r="AQ321" s="16">
        <f t="shared" si="650"/>
        <v>0.88389583333333333</v>
      </c>
      <c r="AR321" s="16">
        <f t="shared" si="650"/>
        <v>0.88389583333333333</v>
      </c>
      <c r="AS321" s="16">
        <f t="shared" si="650"/>
        <v>0.88389583333333333</v>
      </c>
      <c r="AT321" s="16">
        <f t="shared" si="650"/>
        <v>0.88389583333333333</v>
      </c>
      <c r="AU321" s="16">
        <f t="shared" si="650"/>
        <v>0.88389583333333333</v>
      </c>
      <c r="AV321" s="16">
        <f t="shared" si="650"/>
        <v>0.88389583333333333</v>
      </c>
      <c r="AW321" s="16">
        <f t="shared" si="650"/>
        <v>0.88389583333333333</v>
      </c>
      <c r="AX321" s="16">
        <f t="shared" si="650"/>
        <v>0.88389583333333333</v>
      </c>
      <c r="AY321" s="16">
        <f t="shared" si="650"/>
        <v>0.88389583333333333</v>
      </c>
      <c r="AZ321" s="16">
        <f t="shared" si="650"/>
        <v>0.88389583333333333</v>
      </c>
      <c r="BA321" s="16">
        <f t="shared" si="650"/>
        <v>0.88389583333333333</v>
      </c>
      <c r="BB321" s="16">
        <f t="shared" si="650"/>
        <v>0.88389583333333333</v>
      </c>
      <c r="BC321" s="16">
        <f t="shared" si="650"/>
        <v>0.88389583333333333</v>
      </c>
      <c r="BD321" s="16">
        <f t="shared" si="650"/>
        <v>0.88389583333333333</v>
      </c>
      <c r="BE321" s="16">
        <f t="shared" si="650"/>
        <v>0.88389583333333333</v>
      </c>
      <c r="BF321" s="16">
        <f t="shared" si="650"/>
        <v>0.88389583333333333</v>
      </c>
      <c r="BG321" s="16">
        <f t="shared" si="650"/>
        <v>0.88389583333333333</v>
      </c>
      <c r="BH321" s="16">
        <f t="shared" si="650"/>
        <v>0.88389583333333333</v>
      </c>
      <c r="BI321" s="16">
        <f t="shared" si="650"/>
        <v>0.88389583333333333</v>
      </c>
      <c r="BJ321" s="16">
        <f t="shared" si="650"/>
        <v>0.88389583333333333</v>
      </c>
      <c r="BK321" s="16">
        <f t="shared" si="650"/>
        <v>0.88389583333333333</v>
      </c>
      <c r="BL321" s="16">
        <f t="shared" si="650"/>
        <v>0.88389583333333333</v>
      </c>
      <c r="BM321" s="16">
        <f t="shared" si="650"/>
        <v>0.88389583333333333</v>
      </c>
      <c r="BN321" s="16">
        <f t="shared" si="650"/>
        <v>0.88389583333333333</v>
      </c>
      <c r="BO321" s="16">
        <f t="shared" si="650"/>
        <v>0.88389583333333333</v>
      </c>
      <c r="BP321" s="16">
        <f t="shared" si="650"/>
        <v>0.88389583333333333</v>
      </c>
      <c r="BQ321" s="16">
        <f t="shared" si="650"/>
        <v>0.88389583333333333</v>
      </c>
      <c r="BR321" s="16">
        <f t="shared" si="650"/>
        <v>0.88389583333333333</v>
      </c>
      <c r="BS321" s="16">
        <f t="shared" si="650"/>
        <v>0.88389583333333333</v>
      </c>
    </row>
    <row r="322" spans="1:71" x14ac:dyDescent="0.35">
      <c r="A322" s="51" t="str">
        <f t="shared" ref="A322:I322" si="652">+A25</f>
        <v>Standard Close</v>
      </c>
      <c r="B322" s="51" t="str">
        <f t="shared" si="652"/>
        <v>A2811996</v>
      </c>
      <c r="C322" s="51" t="str">
        <f t="shared" si="652"/>
        <v>Base Rates</v>
      </c>
      <c r="D322" s="51" t="str">
        <f t="shared" si="652"/>
        <v/>
      </c>
      <c r="E322" s="50">
        <f t="shared" si="652"/>
        <v>34330</v>
      </c>
      <c r="F322" s="51" t="str">
        <f t="shared" si="652"/>
        <v>CRR-15996</v>
      </c>
      <c r="G322" s="51" t="str">
        <f t="shared" si="652"/>
        <v>open</v>
      </c>
      <c r="H322" s="51" t="str">
        <f t="shared" si="652"/>
        <v>Electric Other Production Plant</v>
      </c>
      <c r="I322" s="51" t="str">
        <f t="shared" si="652"/>
        <v>Bayside Station</v>
      </c>
      <c r="J322" s="71">
        <v>5.5E-2</v>
      </c>
      <c r="K322" s="71">
        <v>5.4699999999999999E-2</v>
      </c>
      <c r="L322" s="16">
        <f t="shared" si="643"/>
        <v>0</v>
      </c>
      <c r="M322" s="16">
        <f t="shared" si="640"/>
        <v>0</v>
      </c>
      <c r="N322" s="16">
        <f t="shared" si="640"/>
        <v>0</v>
      </c>
      <c r="O322" s="16">
        <f t="shared" si="640"/>
        <v>0</v>
      </c>
      <c r="P322" s="16">
        <f t="shared" si="640"/>
        <v>0</v>
      </c>
      <c r="Q322" s="16">
        <f t="shared" si="640"/>
        <v>0.88389583333333333</v>
      </c>
      <c r="R322" s="16">
        <f t="shared" si="640"/>
        <v>0.88389583333333333</v>
      </c>
      <c r="S322" s="16">
        <f t="shared" si="640"/>
        <v>0.88389583333333333</v>
      </c>
      <c r="T322" s="16">
        <f t="shared" si="640"/>
        <v>0.88389583333333333</v>
      </c>
      <c r="U322" s="16">
        <f t="shared" si="640"/>
        <v>0.88389583333333333</v>
      </c>
      <c r="V322" s="16">
        <f t="shared" si="640"/>
        <v>0.88389583333333333</v>
      </c>
      <c r="W322" s="16">
        <f t="shared" si="640"/>
        <v>0.88389583333333333</v>
      </c>
      <c r="X322" s="16">
        <f t="shared" si="640"/>
        <v>0.88389583333333333</v>
      </c>
      <c r="Y322" s="16">
        <f t="shared" si="640"/>
        <v>0.88389583333333333</v>
      </c>
      <c r="Z322" s="16">
        <f t="shared" si="640"/>
        <v>0.88389583333333333</v>
      </c>
      <c r="AA322" s="16">
        <f t="shared" si="640"/>
        <v>0.88389583333333333</v>
      </c>
      <c r="AB322" s="16">
        <f t="shared" si="640"/>
        <v>0.88389583333333333</v>
      </c>
      <c r="AC322" s="16">
        <f t="shared" si="640"/>
        <v>0.88389583333333333</v>
      </c>
      <c r="AD322" s="16">
        <f t="shared" si="640"/>
        <v>0.88389583333333333</v>
      </c>
      <c r="AE322" s="16">
        <f t="shared" si="640"/>
        <v>0.88389583333333333</v>
      </c>
      <c r="AF322" s="16">
        <f t="shared" si="640"/>
        <v>0.88389583333333333</v>
      </c>
      <c r="AG322" s="16">
        <f t="shared" si="640"/>
        <v>0.88389583333333333</v>
      </c>
      <c r="AH322" s="16">
        <f t="shared" si="640"/>
        <v>0.88389583333333333</v>
      </c>
      <c r="AI322" s="16">
        <f t="shared" si="640"/>
        <v>0.88389583333333333</v>
      </c>
      <c r="AJ322" s="16">
        <f t="shared" si="650"/>
        <v>0.88389583333333333</v>
      </c>
      <c r="AK322" s="16">
        <f t="shared" si="650"/>
        <v>0.88389583333333333</v>
      </c>
      <c r="AL322" s="16">
        <f t="shared" si="650"/>
        <v>0.88389583333333333</v>
      </c>
      <c r="AM322" s="16">
        <f t="shared" si="650"/>
        <v>0.88389583333333333</v>
      </c>
      <c r="AN322" s="16">
        <f t="shared" si="650"/>
        <v>0.88389583333333333</v>
      </c>
      <c r="AO322" s="16">
        <f t="shared" si="650"/>
        <v>0.88389583333333333</v>
      </c>
      <c r="AP322" s="16">
        <f t="shared" si="650"/>
        <v>0.88389583333333333</v>
      </c>
      <c r="AQ322" s="16">
        <f t="shared" si="650"/>
        <v>0.88389583333333333</v>
      </c>
      <c r="AR322" s="16">
        <f t="shared" si="650"/>
        <v>0.88389583333333333</v>
      </c>
      <c r="AS322" s="16">
        <f t="shared" si="650"/>
        <v>0.88389583333333333</v>
      </c>
      <c r="AT322" s="16">
        <f t="shared" si="650"/>
        <v>0.88389583333333333</v>
      </c>
      <c r="AU322" s="16">
        <f t="shared" si="650"/>
        <v>0.88389583333333333</v>
      </c>
      <c r="AV322" s="16">
        <f t="shared" si="650"/>
        <v>0.88389583333333333</v>
      </c>
      <c r="AW322" s="16">
        <f t="shared" si="650"/>
        <v>0.88389583333333333</v>
      </c>
      <c r="AX322" s="16">
        <f t="shared" si="650"/>
        <v>0.88389583333333333</v>
      </c>
      <c r="AY322" s="16">
        <f t="shared" si="650"/>
        <v>0.88389583333333333</v>
      </c>
      <c r="AZ322" s="16">
        <f t="shared" si="650"/>
        <v>0.88389583333333333</v>
      </c>
      <c r="BA322" s="16">
        <f t="shared" si="650"/>
        <v>0.88389583333333333</v>
      </c>
      <c r="BB322" s="16">
        <f t="shared" si="650"/>
        <v>0.88389583333333333</v>
      </c>
      <c r="BC322" s="16">
        <f t="shared" si="650"/>
        <v>0.88389583333333333</v>
      </c>
      <c r="BD322" s="16">
        <f t="shared" si="650"/>
        <v>0.88389583333333333</v>
      </c>
      <c r="BE322" s="16">
        <f t="shared" si="650"/>
        <v>0.88389583333333333</v>
      </c>
      <c r="BF322" s="16">
        <f t="shared" si="650"/>
        <v>0.88389583333333333</v>
      </c>
      <c r="BG322" s="16">
        <f t="shared" si="650"/>
        <v>0.88389583333333333</v>
      </c>
      <c r="BH322" s="16">
        <f t="shared" si="650"/>
        <v>0.88389583333333333</v>
      </c>
      <c r="BI322" s="16">
        <f t="shared" si="650"/>
        <v>0.88389583333333333</v>
      </c>
      <c r="BJ322" s="16">
        <f t="shared" si="650"/>
        <v>0.88389583333333333</v>
      </c>
      <c r="BK322" s="16">
        <f t="shared" si="650"/>
        <v>0.88389583333333333</v>
      </c>
      <c r="BL322" s="16">
        <f t="shared" si="650"/>
        <v>0.88389583333333333</v>
      </c>
      <c r="BM322" s="16">
        <f t="shared" si="650"/>
        <v>0.88389583333333333</v>
      </c>
      <c r="BN322" s="16">
        <f t="shared" si="650"/>
        <v>0.88389583333333333</v>
      </c>
      <c r="BO322" s="16">
        <f t="shared" si="650"/>
        <v>0.88389583333333333</v>
      </c>
      <c r="BP322" s="16">
        <f t="shared" si="650"/>
        <v>0.88389583333333333</v>
      </c>
      <c r="BQ322" s="16">
        <f t="shared" si="650"/>
        <v>0.88389583333333333</v>
      </c>
      <c r="BR322" s="16">
        <f t="shared" si="650"/>
        <v>0.88389583333333333</v>
      </c>
      <c r="BS322" s="16">
        <f t="shared" si="650"/>
        <v>0.88389583333333333</v>
      </c>
    </row>
    <row r="323" spans="1:71" x14ac:dyDescent="0.35">
      <c r="A323" s="51" t="str">
        <f t="shared" ref="A323:I323" si="653">+A26</f>
        <v>Standard Close</v>
      </c>
      <c r="B323" s="51" t="str">
        <f t="shared" si="653"/>
        <v>A2826501</v>
      </c>
      <c r="C323" s="51" t="str">
        <f t="shared" si="653"/>
        <v>Base Rates</v>
      </c>
      <c r="D323" s="51" t="str">
        <f t="shared" si="653"/>
        <v/>
      </c>
      <c r="E323" s="50">
        <f t="shared" si="653"/>
        <v>34331</v>
      </c>
      <c r="F323" s="51" t="str">
        <f t="shared" si="653"/>
        <v>CRR-15996</v>
      </c>
      <c r="G323" s="51" t="str">
        <f t="shared" si="653"/>
        <v>open</v>
      </c>
      <c r="H323" s="51" t="str">
        <f t="shared" si="653"/>
        <v>Electric Other Production Plant</v>
      </c>
      <c r="I323" s="51" t="str">
        <f t="shared" si="653"/>
        <v>Bayside Station</v>
      </c>
      <c r="J323" s="71">
        <v>6.0999999999999999E-2</v>
      </c>
      <c r="K323" s="71">
        <v>5.1699999999999996E-2</v>
      </c>
      <c r="L323" s="16">
        <f t="shared" si="643"/>
        <v>0</v>
      </c>
      <c r="M323" s="16">
        <f t="shared" si="640"/>
        <v>0</v>
      </c>
      <c r="N323" s="16">
        <f t="shared" si="640"/>
        <v>0</v>
      </c>
      <c r="O323" s="16">
        <f t="shared" si="640"/>
        <v>0</v>
      </c>
      <c r="P323" s="16">
        <f t="shared" si="640"/>
        <v>0</v>
      </c>
      <c r="Q323" s="16">
        <f t="shared" si="640"/>
        <v>179.86526083333334</v>
      </c>
      <c r="R323" s="16">
        <f t="shared" si="640"/>
        <v>179.86526083333334</v>
      </c>
      <c r="S323" s="16">
        <f t="shared" si="640"/>
        <v>179.86526083333334</v>
      </c>
      <c r="T323" s="16">
        <f t="shared" si="640"/>
        <v>179.86526083333334</v>
      </c>
      <c r="U323" s="16">
        <f t="shared" si="640"/>
        <v>179.86526083333334</v>
      </c>
      <c r="V323" s="16">
        <f t="shared" si="640"/>
        <v>179.86526083333334</v>
      </c>
      <c r="W323" s="16">
        <f t="shared" si="640"/>
        <v>179.86526083333334</v>
      </c>
      <c r="X323" s="16">
        <f t="shared" si="640"/>
        <v>179.86526083333334</v>
      </c>
      <c r="Y323" s="16">
        <f t="shared" si="640"/>
        <v>179.86526083333334</v>
      </c>
      <c r="Z323" s="16">
        <f t="shared" si="640"/>
        <v>179.86526083333334</v>
      </c>
      <c r="AA323" s="16">
        <f t="shared" si="640"/>
        <v>179.86526083333334</v>
      </c>
      <c r="AB323" s="16">
        <f t="shared" si="640"/>
        <v>179.86526083333334</v>
      </c>
      <c r="AC323" s="16">
        <f t="shared" si="640"/>
        <v>179.86526083333334</v>
      </c>
      <c r="AD323" s="16">
        <f t="shared" si="640"/>
        <v>179.86526083333334</v>
      </c>
      <c r="AE323" s="16">
        <f t="shared" si="640"/>
        <v>179.86526083333334</v>
      </c>
      <c r="AF323" s="16">
        <f t="shared" si="640"/>
        <v>179.86526083333334</v>
      </c>
      <c r="AG323" s="16">
        <f t="shared" si="640"/>
        <v>179.86526083333334</v>
      </c>
      <c r="AH323" s="16">
        <f t="shared" si="640"/>
        <v>179.86526083333334</v>
      </c>
      <c r="AI323" s="16">
        <f t="shared" si="640"/>
        <v>179.86526083333334</v>
      </c>
      <c r="AJ323" s="16">
        <f t="shared" si="650"/>
        <v>179.86526083333334</v>
      </c>
      <c r="AK323" s="16">
        <f t="shared" si="650"/>
        <v>179.86526083333334</v>
      </c>
      <c r="AL323" s="16">
        <f t="shared" si="650"/>
        <v>179.86526083333334</v>
      </c>
      <c r="AM323" s="16">
        <f t="shared" si="650"/>
        <v>179.86526083333334</v>
      </c>
      <c r="AN323" s="16">
        <f t="shared" si="650"/>
        <v>179.86526083333334</v>
      </c>
      <c r="AO323" s="16">
        <f t="shared" si="650"/>
        <v>179.86526083333334</v>
      </c>
      <c r="AP323" s="16">
        <f t="shared" si="650"/>
        <v>179.86526083333334</v>
      </c>
      <c r="AQ323" s="16">
        <f t="shared" si="650"/>
        <v>179.86526083333334</v>
      </c>
      <c r="AR323" s="16">
        <f t="shared" si="650"/>
        <v>179.86526083333334</v>
      </c>
      <c r="AS323" s="16">
        <f t="shared" si="650"/>
        <v>179.86526083333334</v>
      </c>
      <c r="AT323" s="16">
        <f t="shared" si="650"/>
        <v>179.86526083333334</v>
      </c>
      <c r="AU323" s="16">
        <f t="shared" si="650"/>
        <v>179.86526083333334</v>
      </c>
      <c r="AV323" s="16">
        <f t="shared" si="650"/>
        <v>179.86526083333334</v>
      </c>
      <c r="AW323" s="16">
        <f t="shared" si="650"/>
        <v>179.86526083333334</v>
      </c>
      <c r="AX323" s="16">
        <f t="shared" si="650"/>
        <v>179.86526083333334</v>
      </c>
      <c r="AY323" s="16">
        <f t="shared" si="650"/>
        <v>179.86526083333334</v>
      </c>
      <c r="AZ323" s="16">
        <f t="shared" si="650"/>
        <v>179.86526083333334</v>
      </c>
      <c r="BA323" s="16">
        <f t="shared" si="650"/>
        <v>179.86526083333334</v>
      </c>
      <c r="BB323" s="16">
        <f t="shared" si="650"/>
        <v>179.86526083333334</v>
      </c>
      <c r="BC323" s="16">
        <f t="shared" si="650"/>
        <v>179.86526083333334</v>
      </c>
      <c r="BD323" s="16">
        <f t="shared" si="650"/>
        <v>179.86526083333334</v>
      </c>
      <c r="BE323" s="16">
        <f t="shared" si="650"/>
        <v>179.86526083333334</v>
      </c>
      <c r="BF323" s="16">
        <f t="shared" si="650"/>
        <v>179.86526083333334</v>
      </c>
      <c r="BG323" s="16">
        <f t="shared" si="650"/>
        <v>179.86526083333334</v>
      </c>
      <c r="BH323" s="16">
        <f t="shared" si="650"/>
        <v>179.86526083333334</v>
      </c>
      <c r="BI323" s="16">
        <f t="shared" si="650"/>
        <v>179.86526083333334</v>
      </c>
      <c r="BJ323" s="16">
        <f t="shared" si="650"/>
        <v>179.86526083333334</v>
      </c>
      <c r="BK323" s="16">
        <f t="shared" si="650"/>
        <v>179.86526083333334</v>
      </c>
      <c r="BL323" s="16">
        <f t="shared" si="650"/>
        <v>179.86526083333334</v>
      </c>
      <c r="BM323" s="16">
        <f t="shared" si="650"/>
        <v>179.86526083333334</v>
      </c>
      <c r="BN323" s="16">
        <f t="shared" si="650"/>
        <v>179.86526083333334</v>
      </c>
      <c r="BO323" s="16">
        <f t="shared" si="650"/>
        <v>179.86526083333334</v>
      </c>
      <c r="BP323" s="16">
        <f t="shared" si="650"/>
        <v>179.86526083333334</v>
      </c>
      <c r="BQ323" s="16">
        <f t="shared" si="650"/>
        <v>179.86526083333334</v>
      </c>
      <c r="BR323" s="16">
        <f t="shared" si="650"/>
        <v>179.86526083333334</v>
      </c>
      <c r="BS323" s="16">
        <f t="shared" si="650"/>
        <v>179.86526083333334</v>
      </c>
    </row>
    <row r="324" spans="1:71" x14ac:dyDescent="0.35">
      <c r="A324" s="51" t="str">
        <f t="shared" ref="A324:I324" si="654">+A27</f>
        <v>Standard Close</v>
      </c>
      <c r="B324" s="51" t="str">
        <f t="shared" si="654"/>
        <v>A2826503</v>
      </c>
      <c r="C324" s="51" t="str">
        <f t="shared" si="654"/>
        <v>Base Rates</v>
      </c>
      <c r="D324" s="51" t="str">
        <f t="shared" si="654"/>
        <v/>
      </c>
      <c r="E324" s="50">
        <f t="shared" si="654"/>
        <v>34331</v>
      </c>
      <c r="F324" s="51" t="str">
        <f t="shared" si="654"/>
        <v>CRR-15996</v>
      </c>
      <c r="G324" s="51" t="str">
        <f t="shared" si="654"/>
        <v>open</v>
      </c>
      <c r="H324" s="51" t="str">
        <f t="shared" si="654"/>
        <v>Electric Other Production Plant</v>
      </c>
      <c r="I324" s="51" t="str">
        <f t="shared" si="654"/>
        <v>Bayside Station</v>
      </c>
      <c r="J324" s="71">
        <v>6.0999999999999999E-2</v>
      </c>
      <c r="K324" s="71">
        <v>5.1699999999999996E-2</v>
      </c>
      <c r="L324" s="16">
        <f t="shared" si="643"/>
        <v>0</v>
      </c>
      <c r="M324" s="16">
        <f t="shared" si="640"/>
        <v>0</v>
      </c>
      <c r="N324" s="16">
        <f t="shared" si="640"/>
        <v>0</v>
      </c>
      <c r="O324" s="16">
        <f t="shared" si="640"/>
        <v>0</v>
      </c>
      <c r="P324" s="16">
        <f t="shared" si="640"/>
        <v>0</v>
      </c>
      <c r="Q324" s="16">
        <f t="shared" si="640"/>
        <v>175.44204916666669</v>
      </c>
      <c r="R324" s="16">
        <f t="shared" si="640"/>
        <v>175.44204916666669</v>
      </c>
      <c r="S324" s="16">
        <f t="shared" si="640"/>
        <v>175.44204916666669</v>
      </c>
      <c r="T324" s="16">
        <f t="shared" si="640"/>
        <v>175.44204916666669</v>
      </c>
      <c r="U324" s="16">
        <f t="shared" si="640"/>
        <v>175.44204916666669</v>
      </c>
      <c r="V324" s="16">
        <f t="shared" si="640"/>
        <v>175.44204916666669</v>
      </c>
      <c r="W324" s="16">
        <f t="shared" si="640"/>
        <v>175.44204916666669</v>
      </c>
      <c r="X324" s="16">
        <f t="shared" si="640"/>
        <v>175.44204916666669</v>
      </c>
      <c r="Y324" s="16">
        <f t="shared" si="640"/>
        <v>175.44204916666669</v>
      </c>
      <c r="Z324" s="16">
        <f t="shared" si="640"/>
        <v>175.44204916666669</v>
      </c>
      <c r="AA324" s="16">
        <f t="shared" si="640"/>
        <v>175.44204916666669</v>
      </c>
      <c r="AB324" s="16">
        <f t="shared" si="640"/>
        <v>175.44204916666669</v>
      </c>
      <c r="AC324" s="16">
        <f t="shared" si="640"/>
        <v>175.44204916666669</v>
      </c>
      <c r="AD324" s="16">
        <f t="shared" ref="M324:AI335" si="655">+AC126*$J324/12</f>
        <v>175.44204916666669</v>
      </c>
      <c r="AE324" s="16">
        <f t="shared" si="655"/>
        <v>175.44204916666669</v>
      </c>
      <c r="AF324" s="16">
        <f t="shared" si="655"/>
        <v>175.44204916666669</v>
      </c>
      <c r="AG324" s="16">
        <f t="shared" si="655"/>
        <v>175.44204916666669</v>
      </c>
      <c r="AH324" s="16">
        <f t="shared" si="655"/>
        <v>175.44204916666669</v>
      </c>
      <c r="AI324" s="16">
        <f t="shared" si="655"/>
        <v>175.44204916666669</v>
      </c>
      <c r="AJ324" s="16">
        <f t="shared" si="650"/>
        <v>175.44204916666669</v>
      </c>
      <c r="AK324" s="16">
        <f t="shared" si="650"/>
        <v>175.44204916666669</v>
      </c>
      <c r="AL324" s="16">
        <f t="shared" si="650"/>
        <v>175.44204916666669</v>
      </c>
      <c r="AM324" s="16">
        <f t="shared" si="650"/>
        <v>175.44204916666669</v>
      </c>
      <c r="AN324" s="16">
        <f t="shared" si="650"/>
        <v>175.44204916666669</v>
      </c>
      <c r="AO324" s="16">
        <f t="shared" si="650"/>
        <v>175.44204916666669</v>
      </c>
      <c r="AP324" s="16">
        <f t="shared" si="650"/>
        <v>175.44204916666669</v>
      </c>
      <c r="AQ324" s="16">
        <f t="shared" si="650"/>
        <v>175.44204916666669</v>
      </c>
      <c r="AR324" s="16">
        <f t="shared" si="650"/>
        <v>175.44204916666669</v>
      </c>
      <c r="AS324" s="16">
        <f t="shared" si="650"/>
        <v>175.44204916666669</v>
      </c>
      <c r="AT324" s="16">
        <f t="shared" si="650"/>
        <v>175.44204916666669</v>
      </c>
      <c r="AU324" s="16">
        <f t="shared" si="650"/>
        <v>175.44204916666669</v>
      </c>
      <c r="AV324" s="16">
        <f t="shared" si="650"/>
        <v>175.44204916666669</v>
      </c>
      <c r="AW324" s="16">
        <f t="shared" si="650"/>
        <v>175.44204916666669</v>
      </c>
      <c r="AX324" s="16">
        <f t="shared" si="650"/>
        <v>175.44204916666669</v>
      </c>
      <c r="AY324" s="16">
        <f t="shared" si="650"/>
        <v>175.44204916666669</v>
      </c>
      <c r="AZ324" s="16">
        <f t="shared" si="650"/>
        <v>175.44204916666669</v>
      </c>
      <c r="BA324" s="16">
        <f t="shared" si="650"/>
        <v>175.44204916666669</v>
      </c>
      <c r="BB324" s="16">
        <f t="shared" si="650"/>
        <v>175.44204916666669</v>
      </c>
      <c r="BC324" s="16">
        <f t="shared" si="650"/>
        <v>175.44204916666669</v>
      </c>
      <c r="BD324" s="16">
        <f t="shared" si="650"/>
        <v>175.44204916666669</v>
      </c>
      <c r="BE324" s="16">
        <f t="shared" si="650"/>
        <v>175.44204916666669</v>
      </c>
      <c r="BF324" s="16">
        <f t="shared" si="650"/>
        <v>175.44204916666669</v>
      </c>
      <c r="BG324" s="16">
        <f t="shared" si="650"/>
        <v>175.44204916666669</v>
      </c>
      <c r="BH324" s="16">
        <f t="shared" si="650"/>
        <v>175.44204916666669</v>
      </c>
      <c r="BI324" s="16">
        <f t="shared" si="650"/>
        <v>175.44204916666669</v>
      </c>
      <c r="BJ324" s="16">
        <f t="shared" si="650"/>
        <v>175.44204916666669</v>
      </c>
      <c r="BK324" s="16">
        <f t="shared" si="650"/>
        <v>175.44204916666669</v>
      </c>
      <c r="BL324" s="16">
        <f t="shared" si="650"/>
        <v>175.44204916666669</v>
      </c>
      <c r="BM324" s="16">
        <f t="shared" si="650"/>
        <v>175.44204916666669</v>
      </c>
      <c r="BN324" s="16">
        <f t="shared" si="650"/>
        <v>175.44204916666669</v>
      </c>
      <c r="BO324" s="16">
        <f t="shared" si="650"/>
        <v>175.44204916666669</v>
      </c>
      <c r="BP324" s="16">
        <f t="shared" si="650"/>
        <v>175.44204916666669</v>
      </c>
      <c r="BQ324" s="16">
        <f t="shared" si="650"/>
        <v>175.44204916666669</v>
      </c>
      <c r="BR324" s="16">
        <f t="shared" si="650"/>
        <v>175.44204916666669</v>
      </c>
      <c r="BS324" s="16">
        <f t="shared" si="650"/>
        <v>175.44204916666669</v>
      </c>
    </row>
    <row r="325" spans="1:71" x14ac:dyDescent="0.35">
      <c r="A325" s="51" t="str">
        <f t="shared" ref="A325:I325" si="656">+A28</f>
        <v>Standard Close</v>
      </c>
      <c r="B325" s="51" t="str">
        <f t="shared" si="656"/>
        <v>A2826506</v>
      </c>
      <c r="C325" s="51" t="str">
        <f t="shared" si="656"/>
        <v>Base Rates</v>
      </c>
      <c r="D325" s="51" t="str">
        <f t="shared" si="656"/>
        <v/>
      </c>
      <c r="E325" s="50">
        <f t="shared" si="656"/>
        <v>34331</v>
      </c>
      <c r="F325" s="51" t="str">
        <f t="shared" si="656"/>
        <v>CRR-15996</v>
      </c>
      <c r="G325" s="51" t="str">
        <f t="shared" si="656"/>
        <v>open</v>
      </c>
      <c r="H325" s="51" t="str">
        <f t="shared" si="656"/>
        <v>Electric Other Production Plant</v>
      </c>
      <c r="I325" s="51" t="str">
        <f t="shared" si="656"/>
        <v>Bayside Station</v>
      </c>
      <c r="J325" s="71">
        <v>6.0999999999999999E-2</v>
      </c>
      <c r="K325" s="71">
        <v>5.1699999999999996E-2</v>
      </c>
      <c r="L325" s="16">
        <f t="shared" si="643"/>
        <v>0</v>
      </c>
      <c r="M325" s="16">
        <f t="shared" si="655"/>
        <v>0</v>
      </c>
      <c r="N325" s="16">
        <f t="shared" si="655"/>
        <v>0</v>
      </c>
      <c r="O325" s="16">
        <f t="shared" si="655"/>
        <v>0</v>
      </c>
      <c r="P325" s="16">
        <f t="shared" si="655"/>
        <v>0</v>
      </c>
      <c r="Q325" s="16">
        <f t="shared" si="655"/>
        <v>127.47251333333332</v>
      </c>
      <c r="R325" s="16">
        <f t="shared" si="655"/>
        <v>127.47251333333332</v>
      </c>
      <c r="S325" s="16">
        <f t="shared" si="655"/>
        <v>127.47251333333332</v>
      </c>
      <c r="T325" s="16">
        <f t="shared" si="655"/>
        <v>127.47251333333332</v>
      </c>
      <c r="U325" s="16">
        <f t="shared" si="655"/>
        <v>127.47251333333332</v>
      </c>
      <c r="V325" s="16">
        <f t="shared" si="655"/>
        <v>127.47251333333332</v>
      </c>
      <c r="W325" s="16">
        <f t="shared" si="655"/>
        <v>127.47251333333332</v>
      </c>
      <c r="X325" s="16">
        <f t="shared" si="655"/>
        <v>127.47251333333332</v>
      </c>
      <c r="Y325" s="16">
        <f t="shared" si="655"/>
        <v>127.47251333333332</v>
      </c>
      <c r="Z325" s="16">
        <f t="shared" si="655"/>
        <v>127.47251333333332</v>
      </c>
      <c r="AA325" s="16">
        <f t="shared" si="655"/>
        <v>127.47251333333332</v>
      </c>
      <c r="AB325" s="16">
        <f t="shared" si="655"/>
        <v>127.47251333333332</v>
      </c>
      <c r="AC325" s="16">
        <f t="shared" si="655"/>
        <v>127.47251333333332</v>
      </c>
      <c r="AD325" s="16">
        <f t="shared" si="655"/>
        <v>127.47251333333332</v>
      </c>
      <c r="AE325" s="16">
        <f t="shared" si="655"/>
        <v>127.47251333333332</v>
      </c>
      <c r="AF325" s="16">
        <f t="shared" si="655"/>
        <v>127.47251333333332</v>
      </c>
      <c r="AG325" s="16">
        <f t="shared" si="655"/>
        <v>127.47251333333332</v>
      </c>
      <c r="AH325" s="16">
        <f t="shared" si="655"/>
        <v>127.47251333333332</v>
      </c>
      <c r="AI325" s="16">
        <f t="shared" si="655"/>
        <v>127.47251333333332</v>
      </c>
      <c r="AJ325" s="16">
        <f t="shared" si="650"/>
        <v>127.47251333333332</v>
      </c>
      <c r="AK325" s="16">
        <f t="shared" si="650"/>
        <v>127.47251333333332</v>
      </c>
      <c r="AL325" s="16">
        <f t="shared" si="650"/>
        <v>127.47251333333332</v>
      </c>
      <c r="AM325" s="16">
        <f t="shared" si="650"/>
        <v>127.47251333333332</v>
      </c>
      <c r="AN325" s="16">
        <f t="shared" si="650"/>
        <v>127.47251333333332</v>
      </c>
      <c r="AO325" s="16">
        <f t="shared" si="650"/>
        <v>127.47251333333332</v>
      </c>
      <c r="AP325" s="16">
        <f t="shared" si="650"/>
        <v>127.47251333333332</v>
      </c>
      <c r="AQ325" s="16">
        <f t="shared" si="650"/>
        <v>127.47251333333332</v>
      </c>
      <c r="AR325" s="16">
        <f t="shared" si="650"/>
        <v>127.47251333333332</v>
      </c>
      <c r="AS325" s="16">
        <f t="shared" si="650"/>
        <v>127.47251333333332</v>
      </c>
      <c r="AT325" s="16">
        <f t="shared" si="650"/>
        <v>127.47251333333332</v>
      </c>
      <c r="AU325" s="16">
        <f t="shared" si="650"/>
        <v>127.47251333333332</v>
      </c>
      <c r="AV325" s="16">
        <f t="shared" si="650"/>
        <v>127.47251333333332</v>
      </c>
      <c r="AW325" s="16">
        <f t="shared" si="650"/>
        <v>127.47251333333332</v>
      </c>
      <c r="AX325" s="16">
        <f t="shared" si="650"/>
        <v>127.47251333333332</v>
      </c>
      <c r="AY325" s="16">
        <f t="shared" si="650"/>
        <v>127.47251333333332</v>
      </c>
      <c r="AZ325" s="16">
        <f t="shared" si="650"/>
        <v>127.47251333333332</v>
      </c>
      <c r="BA325" s="16">
        <f t="shared" si="650"/>
        <v>127.47251333333332</v>
      </c>
      <c r="BB325" s="16">
        <f t="shared" si="650"/>
        <v>127.47251333333332</v>
      </c>
      <c r="BC325" s="16">
        <f t="shared" si="650"/>
        <v>127.47251333333332</v>
      </c>
      <c r="BD325" s="16">
        <f t="shared" si="650"/>
        <v>127.47251333333332</v>
      </c>
      <c r="BE325" s="16">
        <f t="shared" si="650"/>
        <v>127.47251333333332</v>
      </c>
      <c r="BF325" s="16">
        <f t="shared" si="650"/>
        <v>127.47251333333332</v>
      </c>
      <c r="BG325" s="16">
        <f t="shared" si="650"/>
        <v>127.47251333333332</v>
      </c>
      <c r="BH325" s="16">
        <f t="shared" si="650"/>
        <v>127.47251333333332</v>
      </c>
      <c r="BI325" s="16">
        <f t="shared" si="650"/>
        <v>127.47251333333332</v>
      </c>
      <c r="BJ325" s="16">
        <f t="shared" si="650"/>
        <v>127.47251333333332</v>
      </c>
      <c r="BK325" s="16">
        <f t="shared" si="650"/>
        <v>127.47251333333332</v>
      </c>
      <c r="BL325" s="16">
        <f t="shared" si="650"/>
        <v>127.47251333333332</v>
      </c>
      <c r="BM325" s="16">
        <f t="shared" si="650"/>
        <v>127.47251333333332</v>
      </c>
      <c r="BN325" s="16">
        <f t="shared" si="650"/>
        <v>127.47251333333332</v>
      </c>
      <c r="BO325" s="16">
        <f t="shared" si="650"/>
        <v>127.47251333333332</v>
      </c>
      <c r="BP325" s="16">
        <f t="shared" si="650"/>
        <v>127.47251333333332</v>
      </c>
      <c r="BQ325" s="16">
        <f t="shared" si="650"/>
        <v>127.47251333333332</v>
      </c>
      <c r="BR325" s="16">
        <f t="shared" si="650"/>
        <v>127.47251333333332</v>
      </c>
      <c r="BS325" s="16">
        <f t="shared" si="650"/>
        <v>127.47251333333332</v>
      </c>
    </row>
    <row r="326" spans="1:71" x14ac:dyDescent="0.35">
      <c r="A326" s="51" t="str">
        <f t="shared" ref="A326:I326" si="657">+A29</f>
        <v>Standard Close</v>
      </c>
      <c r="B326" s="51" t="str">
        <f t="shared" si="657"/>
        <v>A2838483</v>
      </c>
      <c r="C326" s="51" t="str">
        <f t="shared" si="657"/>
        <v>Base Rates</v>
      </c>
      <c r="D326" s="51" t="str">
        <f t="shared" si="657"/>
        <v/>
      </c>
      <c r="E326" s="50">
        <f t="shared" si="657"/>
        <v>34332</v>
      </c>
      <c r="F326" s="51" t="str">
        <f t="shared" si="657"/>
        <v>CRR-15996</v>
      </c>
      <c r="G326" s="51" t="str">
        <f t="shared" si="657"/>
        <v>open</v>
      </c>
      <c r="H326" s="51" t="str">
        <f t="shared" si="657"/>
        <v>Electric Other Production Plant</v>
      </c>
      <c r="I326" s="51" t="str">
        <f t="shared" si="657"/>
        <v>Bayside Station</v>
      </c>
      <c r="J326" s="71">
        <v>6.2E-2</v>
      </c>
      <c r="K326" s="71">
        <v>5.4000000000000006E-2</v>
      </c>
      <c r="L326" s="16">
        <f t="shared" si="643"/>
        <v>0</v>
      </c>
      <c r="M326" s="16">
        <f t="shared" si="655"/>
        <v>0</v>
      </c>
      <c r="N326" s="16">
        <f t="shared" si="655"/>
        <v>0</v>
      </c>
      <c r="O326" s="16">
        <f t="shared" si="655"/>
        <v>0</v>
      </c>
      <c r="P326" s="16">
        <f t="shared" si="655"/>
        <v>0</v>
      </c>
      <c r="Q326" s="16">
        <f t="shared" si="655"/>
        <v>0</v>
      </c>
      <c r="R326" s="16">
        <f t="shared" si="655"/>
        <v>41.779164999999999</v>
      </c>
      <c r="S326" s="16">
        <f t="shared" si="655"/>
        <v>41.779164999999999</v>
      </c>
      <c r="T326" s="16">
        <f t="shared" si="655"/>
        <v>41.779164999999999</v>
      </c>
      <c r="U326" s="16">
        <f t="shared" si="655"/>
        <v>41.779164999999999</v>
      </c>
      <c r="V326" s="16">
        <f t="shared" si="655"/>
        <v>41.779164999999999</v>
      </c>
      <c r="W326" s="16">
        <f t="shared" si="655"/>
        <v>41.779164999999999</v>
      </c>
      <c r="X326" s="16">
        <f t="shared" si="655"/>
        <v>41.779164999999999</v>
      </c>
      <c r="Y326" s="16">
        <f t="shared" si="655"/>
        <v>41.779164999999999</v>
      </c>
      <c r="Z326" s="16">
        <f t="shared" si="655"/>
        <v>41.779164999999999</v>
      </c>
      <c r="AA326" s="16">
        <f t="shared" si="655"/>
        <v>41.779164999999999</v>
      </c>
      <c r="AB326" s="16">
        <f t="shared" si="655"/>
        <v>41.779164999999999</v>
      </c>
      <c r="AC326" s="16">
        <f t="shared" si="655"/>
        <v>41.779164999999999</v>
      </c>
      <c r="AD326" s="16">
        <f t="shared" si="655"/>
        <v>41.779164999999999</v>
      </c>
      <c r="AE326" s="16">
        <f t="shared" si="655"/>
        <v>41.779164999999999</v>
      </c>
      <c r="AF326" s="16">
        <f t="shared" si="655"/>
        <v>41.779164999999999</v>
      </c>
      <c r="AG326" s="16">
        <f t="shared" si="655"/>
        <v>41.779164999999999</v>
      </c>
      <c r="AH326" s="16">
        <f t="shared" si="655"/>
        <v>41.779164999999999</v>
      </c>
      <c r="AI326" s="16">
        <f t="shared" si="655"/>
        <v>41.779164999999999</v>
      </c>
      <c r="AJ326" s="16">
        <f t="shared" si="650"/>
        <v>41.779164999999999</v>
      </c>
      <c r="AK326" s="16">
        <f t="shared" si="650"/>
        <v>41.779164999999999</v>
      </c>
      <c r="AL326" s="16">
        <f t="shared" si="650"/>
        <v>41.779164999999999</v>
      </c>
      <c r="AM326" s="16">
        <f t="shared" si="650"/>
        <v>41.779164999999999</v>
      </c>
      <c r="AN326" s="16">
        <f t="shared" si="650"/>
        <v>41.779164999999999</v>
      </c>
      <c r="AO326" s="16">
        <f t="shared" si="650"/>
        <v>41.779164999999999</v>
      </c>
      <c r="AP326" s="16">
        <f t="shared" si="650"/>
        <v>41.779164999999999</v>
      </c>
      <c r="AQ326" s="16">
        <f t="shared" si="650"/>
        <v>41.779164999999999</v>
      </c>
      <c r="AR326" s="16">
        <f t="shared" si="650"/>
        <v>41.779164999999999</v>
      </c>
      <c r="AS326" s="16">
        <f t="shared" si="650"/>
        <v>41.779164999999999</v>
      </c>
      <c r="AT326" s="16">
        <f t="shared" si="650"/>
        <v>41.779164999999999</v>
      </c>
      <c r="AU326" s="16">
        <f t="shared" si="650"/>
        <v>41.779164999999999</v>
      </c>
      <c r="AV326" s="16">
        <f t="shared" si="650"/>
        <v>41.779164999999999</v>
      </c>
      <c r="AW326" s="16">
        <f t="shared" si="650"/>
        <v>41.779164999999999</v>
      </c>
      <c r="AX326" s="16">
        <f t="shared" si="650"/>
        <v>41.779164999999999</v>
      </c>
      <c r="AY326" s="16">
        <f t="shared" si="650"/>
        <v>41.779164999999999</v>
      </c>
      <c r="AZ326" s="16">
        <f t="shared" si="650"/>
        <v>41.779164999999999</v>
      </c>
      <c r="BA326" s="16">
        <f t="shared" si="650"/>
        <v>41.779164999999999</v>
      </c>
      <c r="BB326" s="16">
        <f t="shared" si="650"/>
        <v>41.779164999999999</v>
      </c>
      <c r="BC326" s="16">
        <f t="shared" si="650"/>
        <v>41.779164999999999</v>
      </c>
      <c r="BD326" s="16">
        <f t="shared" si="650"/>
        <v>41.779164999999999</v>
      </c>
      <c r="BE326" s="16">
        <f t="shared" si="650"/>
        <v>41.779164999999999</v>
      </c>
      <c r="BF326" s="16">
        <f t="shared" si="650"/>
        <v>41.779164999999999</v>
      </c>
      <c r="BG326" s="16">
        <f t="shared" si="650"/>
        <v>41.779164999999999</v>
      </c>
      <c r="BH326" s="16">
        <f t="shared" si="650"/>
        <v>41.779164999999999</v>
      </c>
      <c r="BI326" s="16">
        <f t="shared" si="650"/>
        <v>41.779164999999999</v>
      </c>
      <c r="BJ326" s="16">
        <f t="shared" si="650"/>
        <v>41.779164999999999</v>
      </c>
      <c r="BK326" s="16">
        <f t="shared" si="650"/>
        <v>41.779164999999999</v>
      </c>
      <c r="BL326" s="16">
        <f t="shared" si="650"/>
        <v>41.779164999999999</v>
      </c>
      <c r="BM326" s="16">
        <f t="shared" si="650"/>
        <v>41.779164999999999</v>
      </c>
      <c r="BN326" s="16">
        <f t="shared" si="650"/>
        <v>41.779164999999999</v>
      </c>
      <c r="BO326" s="16">
        <f t="shared" si="650"/>
        <v>41.779164999999999</v>
      </c>
      <c r="BP326" s="16">
        <f t="shared" si="650"/>
        <v>41.779164999999999</v>
      </c>
      <c r="BQ326" s="16">
        <f t="shared" si="650"/>
        <v>41.779164999999999</v>
      </c>
      <c r="BR326" s="16">
        <f t="shared" si="650"/>
        <v>41.779164999999999</v>
      </c>
      <c r="BS326" s="16">
        <f t="shared" si="650"/>
        <v>41.779164999999999</v>
      </c>
    </row>
    <row r="327" spans="1:71" x14ac:dyDescent="0.35">
      <c r="A327" s="51" t="str">
        <f t="shared" ref="A327:I327" si="658">+A30</f>
        <v>Standard Close</v>
      </c>
      <c r="B327" s="51" t="str">
        <f t="shared" si="658"/>
        <v>A2838485</v>
      </c>
      <c r="C327" s="51" t="str">
        <f t="shared" si="658"/>
        <v>Base Rates</v>
      </c>
      <c r="D327" s="51" t="str">
        <f t="shared" si="658"/>
        <v/>
      </c>
      <c r="E327" s="50">
        <f t="shared" si="658"/>
        <v>34332</v>
      </c>
      <c r="F327" s="51" t="str">
        <f t="shared" si="658"/>
        <v>CRR-15996</v>
      </c>
      <c r="G327" s="51" t="str">
        <f t="shared" si="658"/>
        <v>open</v>
      </c>
      <c r="H327" s="51" t="str">
        <f t="shared" si="658"/>
        <v>Electric Other Production Plant</v>
      </c>
      <c r="I327" s="51" t="str">
        <f t="shared" si="658"/>
        <v>Bayside Station</v>
      </c>
      <c r="J327" s="71">
        <v>6.2E-2</v>
      </c>
      <c r="K327" s="71">
        <v>5.4000000000000006E-2</v>
      </c>
      <c r="L327" s="16">
        <f t="shared" si="643"/>
        <v>0</v>
      </c>
      <c r="M327" s="16">
        <f t="shared" si="655"/>
        <v>0</v>
      </c>
      <c r="N327" s="16">
        <f t="shared" si="655"/>
        <v>0</v>
      </c>
      <c r="O327" s="16">
        <f t="shared" si="655"/>
        <v>0</v>
      </c>
      <c r="P327" s="16">
        <f t="shared" si="655"/>
        <v>0</v>
      </c>
      <c r="Q327" s="16">
        <f t="shared" si="655"/>
        <v>0</v>
      </c>
      <c r="R327" s="16">
        <f t="shared" si="655"/>
        <v>43.995923333333337</v>
      </c>
      <c r="S327" s="16">
        <f t="shared" si="655"/>
        <v>43.995923333333337</v>
      </c>
      <c r="T327" s="16">
        <f t="shared" si="655"/>
        <v>43.995923333333337</v>
      </c>
      <c r="U327" s="16">
        <f t="shared" si="655"/>
        <v>43.995923333333337</v>
      </c>
      <c r="V327" s="16">
        <f t="shared" si="655"/>
        <v>43.995923333333337</v>
      </c>
      <c r="W327" s="16">
        <f t="shared" si="655"/>
        <v>43.995923333333337</v>
      </c>
      <c r="X327" s="16">
        <f t="shared" si="655"/>
        <v>43.995923333333337</v>
      </c>
      <c r="Y327" s="16">
        <f t="shared" si="655"/>
        <v>43.995923333333337</v>
      </c>
      <c r="Z327" s="16">
        <f t="shared" si="655"/>
        <v>43.995923333333337</v>
      </c>
      <c r="AA327" s="16">
        <f t="shared" si="655"/>
        <v>43.995923333333337</v>
      </c>
      <c r="AB327" s="16">
        <f t="shared" si="655"/>
        <v>43.995923333333337</v>
      </c>
      <c r="AC327" s="16">
        <f t="shared" si="655"/>
        <v>43.995923333333337</v>
      </c>
      <c r="AD327" s="16">
        <f t="shared" si="655"/>
        <v>43.995923333333337</v>
      </c>
      <c r="AE327" s="16">
        <f t="shared" si="655"/>
        <v>43.995923333333337</v>
      </c>
      <c r="AF327" s="16">
        <f t="shared" si="655"/>
        <v>43.995923333333337</v>
      </c>
      <c r="AG327" s="16">
        <f t="shared" si="655"/>
        <v>43.995923333333337</v>
      </c>
      <c r="AH327" s="16">
        <f t="shared" si="655"/>
        <v>43.995923333333337</v>
      </c>
      <c r="AI327" s="16">
        <f t="shared" si="655"/>
        <v>43.995923333333337</v>
      </c>
      <c r="AJ327" s="16">
        <f t="shared" si="650"/>
        <v>43.995923333333337</v>
      </c>
      <c r="AK327" s="16">
        <f t="shared" si="650"/>
        <v>43.995923333333337</v>
      </c>
      <c r="AL327" s="16">
        <f t="shared" si="650"/>
        <v>43.995923333333337</v>
      </c>
      <c r="AM327" s="16">
        <f t="shared" si="650"/>
        <v>43.995923333333337</v>
      </c>
      <c r="AN327" s="16">
        <f t="shared" si="650"/>
        <v>43.995923333333337</v>
      </c>
      <c r="AO327" s="16">
        <f t="shared" si="650"/>
        <v>43.995923333333337</v>
      </c>
      <c r="AP327" s="16">
        <f t="shared" ref="AJ327:BS334" si="659">+AO129*$J327/12</f>
        <v>43.995923333333337</v>
      </c>
      <c r="AQ327" s="16">
        <f t="shared" si="659"/>
        <v>43.995923333333337</v>
      </c>
      <c r="AR327" s="16">
        <f t="shared" si="659"/>
        <v>43.995923333333337</v>
      </c>
      <c r="AS327" s="16">
        <f t="shared" si="659"/>
        <v>43.995923333333337</v>
      </c>
      <c r="AT327" s="16">
        <f t="shared" si="659"/>
        <v>43.995923333333337</v>
      </c>
      <c r="AU327" s="16">
        <f t="shared" si="659"/>
        <v>43.995923333333337</v>
      </c>
      <c r="AV327" s="16">
        <f t="shared" si="659"/>
        <v>43.995923333333337</v>
      </c>
      <c r="AW327" s="16">
        <f t="shared" si="659"/>
        <v>43.995923333333337</v>
      </c>
      <c r="AX327" s="16">
        <f t="shared" si="659"/>
        <v>43.995923333333337</v>
      </c>
      <c r="AY327" s="16">
        <f t="shared" si="659"/>
        <v>43.995923333333337</v>
      </c>
      <c r="AZ327" s="16">
        <f t="shared" si="659"/>
        <v>43.995923333333337</v>
      </c>
      <c r="BA327" s="16">
        <f t="shared" si="659"/>
        <v>43.995923333333337</v>
      </c>
      <c r="BB327" s="16">
        <f t="shared" si="659"/>
        <v>43.995923333333337</v>
      </c>
      <c r="BC327" s="16">
        <f t="shared" si="659"/>
        <v>43.995923333333337</v>
      </c>
      <c r="BD327" s="16">
        <f t="shared" si="659"/>
        <v>43.995923333333337</v>
      </c>
      <c r="BE327" s="16">
        <f t="shared" si="659"/>
        <v>43.995923333333337</v>
      </c>
      <c r="BF327" s="16">
        <f t="shared" si="659"/>
        <v>43.995923333333337</v>
      </c>
      <c r="BG327" s="16">
        <f t="shared" si="659"/>
        <v>43.995923333333337</v>
      </c>
      <c r="BH327" s="16">
        <f t="shared" si="659"/>
        <v>43.995923333333337</v>
      </c>
      <c r="BI327" s="16">
        <f t="shared" si="659"/>
        <v>43.995923333333337</v>
      </c>
      <c r="BJ327" s="16">
        <f t="shared" si="659"/>
        <v>43.995923333333337</v>
      </c>
      <c r="BK327" s="16">
        <f t="shared" si="659"/>
        <v>43.995923333333337</v>
      </c>
      <c r="BL327" s="16">
        <f t="shared" si="659"/>
        <v>43.995923333333337</v>
      </c>
      <c r="BM327" s="16">
        <f t="shared" si="659"/>
        <v>43.995923333333337</v>
      </c>
      <c r="BN327" s="16">
        <f t="shared" si="659"/>
        <v>43.995923333333337</v>
      </c>
      <c r="BO327" s="16">
        <f t="shared" si="659"/>
        <v>43.995923333333337</v>
      </c>
      <c r="BP327" s="16">
        <f t="shared" si="659"/>
        <v>43.995923333333337</v>
      </c>
      <c r="BQ327" s="16">
        <f t="shared" si="659"/>
        <v>43.995923333333337</v>
      </c>
      <c r="BR327" s="16">
        <f t="shared" si="659"/>
        <v>43.995923333333337</v>
      </c>
      <c r="BS327" s="16">
        <f t="shared" si="659"/>
        <v>43.995923333333337</v>
      </c>
    </row>
    <row r="328" spans="1:71" x14ac:dyDescent="0.35">
      <c r="A328" s="51" t="str">
        <f t="shared" ref="A328:I328" si="660">+A31</f>
        <v>Standard Close</v>
      </c>
      <c r="B328" s="51" t="str">
        <f t="shared" si="660"/>
        <v>A2838486</v>
      </c>
      <c r="C328" s="51" t="str">
        <f t="shared" si="660"/>
        <v>Base Rates</v>
      </c>
      <c r="D328" s="51" t="str">
        <f t="shared" si="660"/>
        <v/>
      </c>
      <c r="E328" s="50">
        <f t="shared" si="660"/>
        <v>34332</v>
      </c>
      <c r="F328" s="51" t="str">
        <f t="shared" si="660"/>
        <v>CRR-15996</v>
      </c>
      <c r="G328" s="51" t="str">
        <f t="shared" si="660"/>
        <v>open</v>
      </c>
      <c r="H328" s="51" t="str">
        <f t="shared" si="660"/>
        <v>Electric Other Production Plant</v>
      </c>
      <c r="I328" s="51" t="str">
        <f t="shared" si="660"/>
        <v>Bayside Station</v>
      </c>
      <c r="J328" s="71">
        <v>6.2E-2</v>
      </c>
      <c r="K328" s="71">
        <v>5.4000000000000006E-2</v>
      </c>
      <c r="L328" s="16">
        <f t="shared" si="643"/>
        <v>0</v>
      </c>
      <c r="M328" s="16">
        <f t="shared" si="655"/>
        <v>0</v>
      </c>
      <c r="N328" s="16">
        <f t="shared" si="655"/>
        <v>0</v>
      </c>
      <c r="O328" s="16">
        <f t="shared" si="655"/>
        <v>0</v>
      </c>
      <c r="P328" s="16">
        <f t="shared" si="655"/>
        <v>0</v>
      </c>
      <c r="Q328" s="16">
        <f t="shared" si="655"/>
        <v>0</v>
      </c>
      <c r="R328" s="16">
        <f t="shared" si="655"/>
        <v>43.995923333333337</v>
      </c>
      <c r="S328" s="16">
        <f t="shared" si="655"/>
        <v>43.995923333333337</v>
      </c>
      <c r="T328" s="16">
        <f t="shared" si="655"/>
        <v>43.995923333333337</v>
      </c>
      <c r="U328" s="16">
        <f t="shared" si="655"/>
        <v>43.995923333333337</v>
      </c>
      <c r="V328" s="16">
        <f t="shared" si="655"/>
        <v>43.995923333333337</v>
      </c>
      <c r="W328" s="16">
        <f t="shared" si="655"/>
        <v>43.995923333333337</v>
      </c>
      <c r="X328" s="16">
        <f t="shared" si="655"/>
        <v>43.995923333333337</v>
      </c>
      <c r="Y328" s="16">
        <f t="shared" si="655"/>
        <v>43.995923333333337</v>
      </c>
      <c r="Z328" s="16">
        <f t="shared" si="655"/>
        <v>43.995923333333337</v>
      </c>
      <c r="AA328" s="16">
        <f t="shared" si="655"/>
        <v>43.995923333333337</v>
      </c>
      <c r="AB328" s="16">
        <f t="shared" si="655"/>
        <v>43.995923333333337</v>
      </c>
      <c r="AC328" s="16">
        <f t="shared" si="655"/>
        <v>43.995923333333337</v>
      </c>
      <c r="AD328" s="16">
        <f t="shared" si="655"/>
        <v>43.995923333333337</v>
      </c>
      <c r="AE328" s="16">
        <f t="shared" si="655"/>
        <v>43.995923333333337</v>
      </c>
      <c r="AF328" s="16">
        <f t="shared" si="655"/>
        <v>43.995923333333337</v>
      </c>
      <c r="AG328" s="16">
        <f t="shared" si="655"/>
        <v>43.995923333333337</v>
      </c>
      <c r="AH328" s="16">
        <f t="shared" si="655"/>
        <v>43.995923333333337</v>
      </c>
      <c r="AI328" s="16">
        <f t="shared" si="655"/>
        <v>43.995923333333337</v>
      </c>
      <c r="AJ328" s="16">
        <f t="shared" si="659"/>
        <v>43.995923333333337</v>
      </c>
      <c r="AK328" s="16">
        <f t="shared" si="659"/>
        <v>43.995923333333337</v>
      </c>
      <c r="AL328" s="16">
        <f t="shared" si="659"/>
        <v>43.995923333333337</v>
      </c>
      <c r="AM328" s="16">
        <f t="shared" si="659"/>
        <v>43.995923333333337</v>
      </c>
      <c r="AN328" s="16">
        <f t="shared" si="659"/>
        <v>43.995923333333337</v>
      </c>
      <c r="AO328" s="16">
        <f t="shared" si="659"/>
        <v>43.995923333333337</v>
      </c>
      <c r="AP328" s="16">
        <f t="shared" si="659"/>
        <v>43.995923333333337</v>
      </c>
      <c r="AQ328" s="16">
        <f t="shared" si="659"/>
        <v>43.995923333333337</v>
      </c>
      <c r="AR328" s="16">
        <f t="shared" si="659"/>
        <v>43.995923333333337</v>
      </c>
      <c r="AS328" s="16">
        <f t="shared" si="659"/>
        <v>43.995923333333337</v>
      </c>
      <c r="AT328" s="16">
        <f t="shared" si="659"/>
        <v>43.995923333333337</v>
      </c>
      <c r="AU328" s="16">
        <f t="shared" si="659"/>
        <v>43.995923333333337</v>
      </c>
      <c r="AV328" s="16">
        <f t="shared" si="659"/>
        <v>43.995923333333337</v>
      </c>
      <c r="AW328" s="16">
        <f t="shared" si="659"/>
        <v>43.995923333333337</v>
      </c>
      <c r="AX328" s="16">
        <f t="shared" si="659"/>
        <v>43.995923333333337</v>
      </c>
      <c r="AY328" s="16">
        <f t="shared" si="659"/>
        <v>43.995923333333337</v>
      </c>
      <c r="AZ328" s="16">
        <f t="shared" si="659"/>
        <v>43.995923333333337</v>
      </c>
      <c r="BA328" s="16">
        <f t="shared" si="659"/>
        <v>43.995923333333337</v>
      </c>
      <c r="BB328" s="16">
        <f t="shared" si="659"/>
        <v>43.995923333333337</v>
      </c>
      <c r="BC328" s="16">
        <f t="shared" si="659"/>
        <v>43.995923333333337</v>
      </c>
      <c r="BD328" s="16">
        <f t="shared" si="659"/>
        <v>43.995923333333337</v>
      </c>
      <c r="BE328" s="16">
        <f t="shared" si="659"/>
        <v>43.995923333333337</v>
      </c>
      <c r="BF328" s="16">
        <f t="shared" si="659"/>
        <v>43.995923333333337</v>
      </c>
      <c r="BG328" s="16">
        <f t="shared" si="659"/>
        <v>43.995923333333337</v>
      </c>
      <c r="BH328" s="16">
        <f t="shared" si="659"/>
        <v>43.995923333333337</v>
      </c>
      <c r="BI328" s="16">
        <f t="shared" si="659"/>
        <v>43.995923333333337</v>
      </c>
      <c r="BJ328" s="16">
        <f t="shared" si="659"/>
        <v>43.995923333333337</v>
      </c>
      <c r="BK328" s="16">
        <f t="shared" si="659"/>
        <v>43.995923333333337</v>
      </c>
      <c r="BL328" s="16">
        <f t="shared" si="659"/>
        <v>43.995923333333337</v>
      </c>
      <c r="BM328" s="16">
        <f t="shared" si="659"/>
        <v>43.995923333333337</v>
      </c>
      <c r="BN328" s="16">
        <f t="shared" si="659"/>
        <v>43.995923333333337</v>
      </c>
      <c r="BO328" s="16">
        <f t="shared" si="659"/>
        <v>43.995923333333337</v>
      </c>
      <c r="BP328" s="16">
        <f t="shared" si="659"/>
        <v>43.995923333333337</v>
      </c>
      <c r="BQ328" s="16">
        <f t="shared" si="659"/>
        <v>43.995923333333337</v>
      </c>
      <c r="BR328" s="16">
        <f t="shared" si="659"/>
        <v>43.995923333333337</v>
      </c>
      <c r="BS328" s="16">
        <f t="shared" si="659"/>
        <v>43.995923333333337</v>
      </c>
    </row>
    <row r="329" spans="1:71" x14ac:dyDescent="0.35">
      <c r="A329" s="51" t="str">
        <f t="shared" ref="A329:I329" si="661">+A32</f>
        <v>Standard Close</v>
      </c>
      <c r="B329" s="51" t="str">
        <f t="shared" si="661"/>
        <v>A2838487</v>
      </c>
      <c r="C329" s="51" t="str">
        <f t="shared" si="661"/>
        <v>Base Rates</v>
      </c>
      <c r="D329" s="51" t="str">
        <f t="shared" si="661"/>
        <v/>
      </c>
      <c r="E329" s="50">
        <f t="shared" si="661"/>
        <v>34332</v>
      </c>
      <c r="F329" s="51" t="str">
        <f t="shared" si="661"/>
        <v>CRR-15996</v>
      </c>
      <c r="G329" s="51" t="str">
        <f t="shared" si="661"/>
        <v>open</v>
      </c>
      <c r="H329" s="51" t="str">
        <f t="shared" si="661"/>
        <v>Electric Other Production Plant</v>
      </c>
      <c r="I329" s="51" t="str">
        <f t="shared" si="661"/>
        <v>Bayside Station</v>
      </c>
      <c r="J329" s="71">
        <v>6.2E-2</v>
      </c>
      <c r="K329" s="71">
        <v>5.4000000000000006E-2</v>
      </c>
      <c r="L329" s="16">
        <f t="shared" si="643"/>
        <v>0</v>
      </c>
      <c r="M329" s="16">
        <f t="shared" si="655"/>
        <v>0</v>
      </c>
      <c r="N329" s="16">
        <f t="shared" si="655"/>
        <v>0</v>
      </c>
      <c r="O329" s="16">
        <f t="shared" si="655"/>
        <v>0</v>
      </c>
      <c r="P329" s="16">
        <f t="shared" si="655"/>
        <v>0</v>
      </c>
      <c r="Q329" s="16">
        <f t="shared" si="655"/>
        <v>0</v>
      </c>
      <c r="R329" s="16">
        <f t="shared" si="655"/>
        <v>43.995923333333337</v>
      </c>
      <c r="S329" s="16">
        <f t="shared" si="655"/>
        <v>43.995923333333337</v>
      </c>
      <c r="T329" s="16">
        <f t="shared" si="655"/>
        <v>43.995923333333337</v>
      </c>
      <c r="U329" s="16">
        <f t="shared" si="655"/>
        <v>43.995923333333337</v>
      </c>
      <c r="V329" s="16">
        <f t="shared" si="655"/>
        <v>43.995923333333337</v>
      </c>
      <c r="W329" s="16">
        <f t="shared" si="655"/>
        <v>43.995923333333337</v>
      </c>
      <c r="X329" s="16">
        <f t="shared" si="655"/>
        <v>43.995923333333337</v>
      </c>
      <c r="Y329" s="16">
        <f t="shared" si="655"/>
        <v>43.995923333333337</v>
      </c>
      <c r="Z329" s="16">
        <f t="shared" si="655"/>
        <v>43.995923333333337</v>
      </c>
      <c r="AA329" s="16">
        <f t="shared" si="655"/>
        <v>43.995923333333337</v>
      </c>
      <c r="AB329" s="16">
        <f t="shared" si="655"/>
        <v>43.995923333333337</v>
      </c>
      <c r="AC329" s="16">
        <f t="shared" si="655"/>
        <v>43.995923333333337</v>
      </c>
      <c r="AD329" s="16">
        <f t="shared" si="655"/>
        <v>43.995923333333337</v>
      </c>
      <c r="AE329" s="16">
        <f t="shared" si="655"/>
        <v>43.995923333333337</v>
      </c>
      <c r="AF329" s="16">
        <f t="shared" si="655"/>
        <v>43.995923333333337</v>
      </c>
      <c r="AG329" s="16">
        <f t="shared" si="655"/>
        <v>43.995923333333337</v>
      </c>
      <c r="AH329" s="16">
        <f t="shared" si="655"/>
        <v>43.995923333333337</v>
      </c>
      <c r="AI329" s="16">
        <f t="shared" si="655"/>
        <v>43.995923333333337</v>
      </c>
      <c r="AJ329" s="16">
        <f t="shared" si="659"/>
        <v>43.995923333333337</v>
      </c>
      <c r="AK329" s="16">
        <f t="shared" si="659"/>
        <v>43.995923333333337</v>
      </c>
      <c r="AL329" s="16">
        <f t="shared" si="659"/>
        <v>43.995923333333337</v>
      </c>
      <c r="AM329" s="16">
        <f t="shared" si="659"/>
        <v>43.995923333333337</v>
      </c>
      <c r="AN329" s="16">
        <f t="shared" si="659"/>
        <v>43.995923333333337</v>
      </c>
      <c r="AO329" s="16">
        <f t="shared" si="659"/>
        <v>43.995923333333337</v>
      </c>
      <c r="AP329" s="16">
        <f t="shared" si="659"/>
        <v>43.995923333333337</v>
      </c>
      <c r="AQ329" s="16">
        <f t="shared" si="659"/>
        <v>43.995923333333337</v>
      </c>
      <c r="AR329" s="16">
        <f t="shared" si="659"/>
        <v>43.995923333333337</v>
      </c>
      <c r="AS329" s="16">
        <f t="shared" si="659"/>
        <v>43.995923333333337</v>
      </c>
      <c r="AT329" s="16">
        <f t="shared" si="659"/>
        <v>43.995923333333337</v>
      </c>
      <c r="AU329" s="16">
        <f t="shared" si="659"/>
        <v>43.995923333333337</v>
      </c>
      <c r="AV329" s="16">
        <f t="shared" si="659"/>
        <v>43.995923333333337</v>
      </c>
      <c r="AW329" s="16">
        <f t="shared" si="659"/>
        <v>43.995923333333337</v>
      </c>
      <c r="AX329" s="16">
        <f t="shared" si="659"/>
        <v>43.995923333333337</v>
      </c>
      <c r="AY329" s="16">
        <f t="shared" si="659"/>
        <v>43.995923333333337</v>
      </c>
      <c r="AZ329" s="16">
        <f t="shared" si="659"/>
        <v>43.995923333333337</v>
      </c>
      <c r="BA329" s="16">
        <f t="shared" si="659"/>
        <v>43.995923333333337</v>
      </c>
      <c r="BB329" s="16">
        <f t="shared" si="659"/>
        <v>43.995923333333337</v>
      </c>
      <c r="BC329" s="16">
        <f t="shared" si="659"/>
        <v>43.995923333333337</v>
      </c>
      <c r="BD329" s="16">
        <f t="shared" si="659"/>
        <v>43.995923333333337</v>
      </c>
      <c r="BE329" s="16">
        <f t="shared" si="659"/>
        <v>43.995923333333337</v>
      </c>
      <c r="BF329" s="16">
        <f t="shared" si="659"/>
        <v>43.995923333333337</v>
      </c>
      <c r="BG329" s="16">
        <f t="shared" si="659"/>
        <v>43.995923333333337</v>
      </c>
      <c r="BH329" s="16">
        <f t="shared" si="659"/>
        <v>43.995923333333337</v>
      </c>
      <c r="BI329" s="16">
        <f t="shared" si="659"/>
        <v>43.995923333333337</v>
      </c>
      <c r="BJ329" s="16">
        <f t="shared" si="659"/>
        <v>43.995923333333337</v>
      </c>
      <c r="BK329" s="16">
        <f t="shared" si="659"/>
        <v>43.995923333333337</v>
      </c>
      <c r="BL329" s="16">
        <f t="shared" si="659"/>
        <v>43.995923333333337</v>
      </c>
      <c r="BM329" s="16">
        <f t="shared" si="659"/>
        <v>43.995923333333337</v>
      </c>
      <c r="BN329" s="16">
        <f t="shared" si="659"/>
        <v>43.995923333333337</v>
      </c>
      <c r="BO329" s="16">
        <f t="shared" si="659"/>
        <v>43.995923333333337</v>
      </c>
      <c r="BP329" s="16">
        <f t="shared" si="659"/>
        <v>43.995923333333337</v>
      </c>
      <c r="BQ329" s="16">
        <f t="shared" si="659"/>
        <v>43.995923333333337</v>
      </c>
      <c r="BR329" s="16">
        <f t="shared" si="659"/>
        <v>43.995923333333337</v>
      </c>
      <c r="BS329" s="16">
        <f t="shared" si="659"/>
        <v>43.995923333333337</v>
      </c>
    </row>
    <row r="330" spans="1:71" x14ac:dyDescent="0.35">
      <c r="A330" s="51" t="str">
        <f t="shared" ref="A330:I330" si="662">+A33</f>
        <v>Standard Close</v>
      </c>
      <c r="B330" s="51" t="str">
        <f t="shared" si="662"/>
        <v>A2838502</v>
      </c>
      <c r="C330" s="51" t="str">
        <f t="shared" si="662"/>
        <v>Base Rates</v>
      </c>
      <c r="D330" s="51" t="str">
        <f t="shared" si="662"/>
        <v/>
      </c>
      <c r="E330" s="50">
        <f t="shared" si="662"/>
        <v>34332</v>
      </c>
      <c r="F330" s="51" t="str">
        <f t="shared" si="662"/>
        <v>CRR-15996</v>
      </c>
      <c r="G330" s="51" t="str">
        <f t="shared" si="662"/>
        <v>open</v>
      </c>
      <c r="H330" s="51" t="str">
        <f t="shared" si="662"/>
        <v>Electric Other Production Plant</v>
      </c>
      <c r="I330" s="51" t="str">
        <f t="shared" si="662"/>
        <v>Bayside Station</v>
      </c>
      <c r="J330" s="71">
        <v>6.2E-2</v>
      </c>
      <c r="K330" s="71">
        <v>5.4000000000000006E-2</v>
      </c>
      <c r="L330" s="16">
        <f t="shared" si="643"/>
        <v>0</v>
      </c>
      <c r="M330" s="16">
        <f t="shared" si="655"/>
        <v>0</v>
      </c>
      <c r="N330" s="16">
        <f t="shared" si="655"/>
        <v>0</v>
      </c>
      <c r="O330" s="16">
        <f t="shared" si="655"/>
        <v>0</v>
      </c>
      <c r="P330" s="16">
        <f t="shared" si="655"/>
        <v>0</v>
      </c>
      <c r="Q330" s="16">
        <f t="shared" si="655"/>
        <v>0</v>
      </c>
      <c r="R330" s="16">
        <f t="shared" si="655"/>
        <v>25.953458333333334</v>
      </c>
      <c r="S330" s="16">
        <f t="shared" si="655"/>
        <v>25.953458333333334</v>
      </c>
      <c r="T330" s="16">
        <f t="shared" si="655"/>
        <v>25.953458333333334</v>
      </c>
      <c r="U330" s="16">
        <f t="shared" si="655"/>
        <v>25.953458333333334</v>
      </c>
      <c r="V330" s="16">
        <f t="shared" si="655"/>
        <v>25.953458333333334</v>
      </c>
      <c r="W330" s="16">
        <f t="shared" si="655"/>
        <v>25.953458333333334</v>
      </c>
      <c r="X330" s="16">
        <f t="shared" si="655"/>
        <v>25.953458333333334</v>
      </c>
      <c r="Y330" s="16">
        <f t="shared" si="655"/>
        <v>25.953458333333334</v>
      </c>
      <c r="Z330" s="16">
        <f t="shared" si="655"/>
        <v>25.953458333333334</v>
      </c>
      <c r="AA330" s="16">
        <f t="shared" si="655"/>
        <v>25.953458333333334</v>
      </c>
      <c r="AB330" s="16">
        <f t="shared" si="655"/>
        <v>25.953458333333334</v>
      </c>
      <c r="AC330" s="16">
        <f t="shared" si="655"/>
        <v>25.953458333333334</v>
      </c>
      <c r="AD330" s="16">
        <f t="shared" si="655"/>
        <v>25.953458333333334</v>
      </c>
      <c r="AE330" s="16">
        <f t="shared" si="655"/>
        <v>25.953458333333334</v>
      </c>
      <c r="AF330" s="16">
        <f t="shared" si="655"/>
        <v>25.953458333333334</v>
      </c>
      <c r="AG330" s="16">
        <f t="shared" si="655"/>
        <v>25.953458333333334</v>
      </c>
      <c r="AH330" s="16">
        <f t="shared" si="655"/>
        <v>25.953458333333334</v>
      </c>
      <c r="AI330" s="16">
        <f t="shared" si="655"/>
        <v>25.953458333333334</v>
      </c>
      <c r="AJ330" s="16">
        <f t="shared" si="659"/>
        <v>25.953458333333334</v>
      </c>
      <c r="AK330" s="16">
        <f t="shared" si="659"/>
        <v>25.953458333333334</v>
      </c>
      <c r="AL330" s="16">
        <f t="shared" si="659"/>
        <v>25.953458333333334</v>
      </c>
      <c r="AM330" s="16">
        <f t="shared" si="659"/>
        <v>25.953458333333334</v>
      </c>
      <c r="AN330" s="16">
        <f t="shared" si="659"/>
        <v>25.953458333333334</v>
      </c>
      <c r="AO330" s="16">
        <f t="shared" si="659"/>
        <v>25.953458333333334</v>
      </c>
      <c r="AP330" s="16">
        <f t="shared" si="659"/>
        <v>25.953458333333334</v>
      </c>
      <c r="AQ330" s="16">
        <f t="shared" si="659"/>
        <v>25.953458333333334</v>
      </c>
      <c r="AR330" s="16">
        <f t="shared" si="659"/>
        <v>25.953458333333334</v>
      </c>
      <c r="AS330" s="16">
        <f t="shared" si="659"/>
        <v>25.953458333333334</v>
      </c>
      <c r="AT330" s="16">
        <f t="shared" si="659"/>
        <v>25.953458333333334</v>
      </c>
      <c r="AU330" s="16">
        <f t="shared" si="659"/>
        <v>25.953458333333334</v>
      </c>
      <c r="AV330" s="16">
        <f t="shared" si="659"/>
        <v>25.953458333333334</v>
      </c>
      <c r="AW330" s="16">
        <f t="shared" si="659"/>
        <v>25.953458333333334</v>
      </c>
      <c r="AX330" s="16">
        <f t="shared" si="659"/>
        <v>25.953458333333334</v>
      </c>
      <c r="AY330" s="16">
        <f t="shared" si="659"/>
        <v>25.953458333333334</v>
      </c>
      <c r="AZ330" s="16">
        <f t="shared" si="659"/>
        <v>25.953458333333334</v>
      </c>
      <c r="BA330" s="16">
        <f t="shared" si="659"/>
        <v>25.953458333333334</v>
      </c>
      <c r="BB330" s="16">
        <f t="shared" si="659"/>
        <v>25.953458333333334</v>
      </c>
      <c r="BC330" s="16">
        <f t="shared" si="659"/>
        <v>25.953458333333334</v>
      </c>
      <c r="BD330" s="16">
        <f t="shared" si="659"/>
        <v>25.953458333333334</v>
      </c>
      <c r="BE330" s="16">
        <f t="shared" si="659"/>
        <v>25.953458333333334</v>
      </c>
      <c r="BF330" s="16">
        <f t="shared" si="659"/>
        <v>25.953458333333334</v>
      </c>
      <c r="BG330" s="16">
        <f t="shared" si="659"/>
        <v>25.953458333333334</v>
      </c>
      <c r="BH330" s="16">
        <f t="shared" si="659"/>
        <v>25.953458333333334</v>
      </c>
      <c r="BI330" s="16">
        <f t="shared" si="659"/>
        <v>25.953458333333334</v>
      </c>
      <c r="BJ330" s="16">
        <f t="shared" si="659"/>
        <v>25.953458333333334</v>
      </c>
      <c r="BK330" s="16">
        <f t="shared" si="659"/>
        <v>25.953458333333334</v>
      </c>
      <c r="BL330" s="16">
        <f t="shared" si="659"/>
        <v>25.953458333333334</v>
      </c>
      <c r="BM330" s="16">
        <f t="shared" si="659"/>
        <v>25.953458333333334</v>
      </c>
      <c r="BN330" s="16">
        <f t="shared" si="659"/>
        <v>25.953458333333334</v>
      </c>
      <c r="BO330" s="16">
        <f t="shared" si="659"/>
        <v>25.953458333333334</v>
      </c>
      <c r="BP330" s="16">
        <f t="shared" si="659"/>
        <v>25.953458333333334</v>
      </c>
      <c r="BQ330" s="16">
        <f t="shared" si="659"/>
        <v>25.953458333333334</v>
      </c>
      <c r="BR330" s="16">
        <f t="shared" si="659"/>
        <v>25.953458333333334</v>
      </c>
      <c r="BS330" s="16">
        <f t="shared" si="659"/>
        <v>25.953458333333334</v>
      </c>
    </row>
    <row r="331" spans="1:71" x14ac:dyDescent="0.35">
      <c r="A331" s="51" t="str">
        <f t="shared" ref="A331:I331" si="663">+A34</f>
        <v>Standard Close</v>
      </c>
      <c r="B331" s="51" t="str">
        <f t="shared" si="663"/>
        <v>A2838503</v>
      </c>
      <c r="C331" s="51" t="str">
        <f t="shared" si="663"/>
        <v>Base Rates</v>
      </c>
      <c r="D331" s="51" t="str">
        <f t="shared" si="663"/>
        <v/>
      </c>
      <c r="E331" s="50">
        <f t="shared" si="663"/>
        <v>34332</v>
      </c>
      <c r="F331" s="51" t="str">
        <f t="shared" si="663"/>
        <v>CRR-15996</v>
      </c>
      <c r="G331" s="51" t="str">
        <f t="shared" si="663"/>
        <v>open</v>
      </c>
      <c r="H331" s="51" t="str">
        <f t="shared" si="663"/>
        <v>Electric Other Production Plant</v>
      </c>
      <c r="I331" s="51" t="str">
        <f t="shared" si="663"/>
        <v>Bayside Station</v>
      </c>
      <c r="J331" s="71">
        <v>6.2E-2</v>
      </c>
      <c r="K331" s="71">
        <v>5.4000000000000006E-2</v>
      </c>
      <c r="L331" s="16">
        <f t="shared" si="643"/>
        <v>0</v>
      </c>
      <c r="M331" s="16">
        <f t="shared" si="655"/>
        <v>0</v>
      </c>
      <c r="N331" s="16">
        <f t="shared" si="655"/>
        <v>0</v>
      </c>
      <c r="O331" s="16">
        <f t="shared" si="655"/>
        <v>0</v>
      </c>
      <c r="P331" s="16">
        <f t="shared" si="655"/>
        <v>0</v>
      </c>
      <c r="Q331" s="16">
        <f t="shared" si="655"/>
        <v>25.826409999999999</v>
      </c>
      <c r="R331" s="16">
        <f t="shared" si="655"/>
        <v>25.826409999999999</v>
      </c>
      <c r="S331" s="16">
        <f t="shared" si="655"/>
        <v>25.826409999999999</v>
      </c>
      <c r="T331" s="16">
        <f t="shared" si="655"/>
        <v>25.826409999999999</v>
      </c>
      <c r="U331" s="16">
        <f t="shared" si="655"/>
        <v>25.826409999999999</v>
      </c>
      <c r="V331" s="16">
        <f t="shared" si="655"/>
        <v>25.826409999999999</v>
      </c>
      <c r="W331" s="16">
        <f t="shared" si="655"/>
        <v>25.826409999999999</v>
      </c>
      <c r="X331" s="16">
        <f t="shared" si="655"/>
        <v>25.826409999999999</v>
      </c>
      <c r="Y331" s="16">
        <f t="shared" si="655"/>
        <v>25.826409999999999</v>
      </c>
      <c r="Z331" s="16">
        <f t="shared" si="655"/>
        <v>25.826409999999999</v>
      </c>
      <c r="AA331" s="16">
        <f t="shared" si="655"/>
        <v>25.826409999999999</v>
      </c>
      <c r="AB331" s="16">
        <f t="shared" si="655"/>
        <v>25.826409999999999</v>
      </c>
      <c r="AC331" s="16">
        <f t="shared" si="655"/>
        <v>25.826409999999999</v>
      </c>
      <c r="AD331" s="16">
        <f t="shared" si="655"/>
        <v>25.826409999999999</v>
      </c>
      <c r="AE331" s="16">
        <f t="shared" si="655"/>
        <v>25.826409999999999</v>
      </c>
      <c r="AF331" s="16">
        <f t="shared" si="655"/>
        <v>25.826409999999999</v>
      </c>
      <c r="AG331" s="16">
        <f t="shared" si="655"/>
        <v>25.826409999999999</v>
      </c>
      <c r="AH331" s="16">
        <f t="shared" si="655"/>
        <v>25.826409999999999</v>
      </c>
      <c r="AI331" s="16">
        <f t="shared" si="655"/>
        <v>25.826409999999999</v>
      </c>
      <c r="AJ331" s="16">
        <f t="shared" si="659"/>
        <v>25.826409999999999</v>
      </c>
      <c r="AK331" s="16">
        <f t="shared" si="659"/>
        <v>25.826409999999999</v>
      </c>
      <c r="AL331" s="16">
        <f t="shared" si="659"/>
        <v>25.826409999999999</v>
      </c>
      <c r="AM331" s="16">
        <f t="shared" si="659"/>
        <v>25.826409999999999</v>
      </c>
      <c r="AN331" s="16">
        <f t="shared" si="659"/>
        <v>25.826409999999999</v>
      </c>
      <c r="AO331" s="16">
        <f t="shared" si="659"/>
        <v>25.826409999999999</v>
      </c>
      <c r="AP331" s="16">
        <f t="shared" si="659"/>
        <v>25.826409999999999</v>
      </c>
      <c r="AQ331" s="16">
        <f t="shared" si="659"/>
        <v>25.826409999999999</v>
      </c>
      <c r="AR331" s="16">
        <f t="shared" si="659"/>
        <v>25.826409999999999</v>
      </c>
      <c r="AS331" s="16">
        <f t="shared" si="659"/>
        <v>25.826409999999999</v>
      </c>
      <c r="AT331" s="16">
        <f t="shared" si="659"/>
        <v>25.826409999999999</v>
      </c>
      <c r="AU331" s="16">
        <f t="shared" si="659"/>
        <v>25.826409999999999</v>
      </c>
      <c r="AV331" s="16">
        <f t="shared" si="659"/>
        <v>25.826409999999999</v>
      </c>
      <c r="AW331" s="16">
        <f t="shared" si="659"/>
        <v>25.826409999999999</v>
      </c>
      <c r="AX331" s="16">
        <f t="shared" si="659"/>
        <v>25.826409999999999</v>
      </c>
      <c r="AY331" s="16">
        <f t="shared" si="659"/>
        <v>25.826409999999999</v>
      </c>
      <c r="AZ331" s="16">
        <f t="shared" si="659"/>
        <v>25.826409999999999</v>
      </c>
      <c r="BA331" s="16">
        <f t="shared" si="659"/>
        <v>25.826409999999999</v>
      </c>
      <c r="BB331" s="16">
        <f t="shared" si="659"/>
        <v>25.826409999999999</v>
      </c>
      <c r="BC331" s="16">
        <f t="shared" si="659"/>
        <v>25.826409999999999</v>
      </c>
      <c r="BD331" s="16">
        <f t="shared" si="659"/>
        <v>25.826409999999999</v>
      </c>
      <c r="BE331" s="16">
        <f t="shared" si="659"/>
        <v>25.826409999999999</v>
      </c>
      <c r="BF331" s="16">
        <f t="shared" si="659"/>
        <v>25.826409999999999</v>
      </c>
      <c r="BG331" s="16">
        <f t="shared" si="659"/>
        <v>25.826409999999999</v>
      </c>
      <c r="BH331" s="16">
        <f t="shared" si="659"/>
        <v>25.826409999999999</v>
      </c>
      <c r="BI331" s="16">
        <f t="shared" si="659"/>
        <v>25.826409999999999</v>
      </c>
      <c r="BJ331" s="16">
        <f t="shared" si="659"/>
        <v>25.826409999999999</v>
      </c>
      <c r="BK331" s="16">
        <f t="shared" si="659"/>
        <v>25.826409999999999</v>
      </c>
      <c r="BL331" s="16">
        <f t="shared" si="659"/>
        <v>25.826409999999999</v>
      </c>
      <c r="BM331" s="16">
        <f t="shared" si="659"/>
        <v>25.826409999999999</v>
      </c>
      <c r="BN331" s="16">
        <f t="shared" si="659"/>
        <v>25.826409999999999</v>
      </c>
      <c r="BO331" s="16">
        <f t="shared" si="659"/>
        <v>25.826409999999999</v>
      </c>
      <c r="BP331" s="16">
        <f t="shared" si="659"/>
        <v>25.826409999999999</v>
      </c>
      <c r="BQ331" s="16">
        <f t="shared" si="659"/>
        <v>25.826409999999999</v>
      </c>
      <c r="BR331" s="16">
        <f t="shared" si="659"/>
        <v>25.826409999999999</v>
      </c>
      <c r="BS331" s="16">
        <f t="shared" si="659"/>
        <v>25.826409999999999</v>
      </c>
    </row>
    <row r="332" spans="1:71" x14ac:dyDescent="0.35">
      <c r="A332" s="51" t="str">
        <f t="shared" ref="A332:I332" si="664">+A35</f>
        <v>Standard Close</v>
      </c>
      <c r="B332" s="51" t="str">
        <f t="shared" si="664"/>
        <v>A2838504</v>
      </c>
      <c r="C332" s="51" t="str">
        <f t="shared" si="664"/>
        <v>Base Rates</v>
      </c>
      <c r="D332" s="51" t="str">
        <f t="shared" si="664"/>
        <v/>
      </c>
      <c r="E332" s="50">
        <f t="shared" si="664"/>
        <v>34332</v>
      </c>
      <c r="F332" s="51" t="str">
        <f t="shared" si="664"/>
        <v>CRR-15996</v>
      </c>
      <c r="G332" s="51" t="str">
        <f t="shared" si="664"/>
        <v>open</v>
      </c>
      <c r="H332" s="51" t="str">
        <f t="shared" si="664"/>
        <v>Electric Other Production Plant</v>
      </c>
      <c r="I332" s="51" t="str">
        <f t="shared" si="664"/>
        <v>Bayside Station</v>
      </c>
      <c r="J332" s="71">
        <v>6.2E-2</v>
      </c>
      <c r="K332" s="71">
        <v>5.4000000000000006E-2</v>
      </c>
      <c r="L332" s="16">
        <f t="shared" si="643"/>
        <v>0</v>
      </c>
      <c r="M332" s="16">
        <f t="shared" si="655"/>
        <v>0</v>
      </c>
      <c r="N332" s="16">
        <f t="shared" si="655"/>
        <v>0</v>
      </c>
      <c r="O332" s="16">
        <f t="shared" si="655"/>
        <v>0</v>
      </c>
      <c r="P332" s="16">
        <f t="shared" si="655"/>
        <v>0</v>
      </c>
      <c r="Q332" s="16">
        <f t="shared" si="655"/>
        <v>0</v>
      </c>
      <c r="R332" s="16">
        <f t="shared" si="655"/>
        <v>25.953458333333334</v>
      </c>
      <c r="S332" s="16">
        <f t="shared" si="655"/>
        <v>25.953458333333334</v>
      </c>
      <c r="T332" s="16">
        <f t="shared" si="655"/>
        <v>25.953458333333334</v>
      </c>
      <c r="U332" s="16">
        <f t="shared" si="655"/>
        <v>25.953458333333334</v>
      </c>
      <c r="V332" s="16">
        <f t="shared" si="655"/>
        <v>25.953458333333334</v>
      </c>
      <c r="W332" s="16">
        <f t="shared" si="655"/>
        <v>25.953458333333334</v>
      </c>
      <c r="X332" s="16">
        <f t="shared" si="655"/>
        <v>25.953458333333334</v>
      </c>
      <c r="Y332" s="16">
        <f t="shared" si="655"/>
        <v>25.953458333333334</v>
      </c>
      <c r="Z332" s="16">
        <f t="shared" si="655"/>
        <v>25.953458333333334</v>
      </c>
      <c r="AA332" s="16">
        <f t="shared" si="655"/>
        <v>25.953458333333334</v>
      </c>
      <c r="AB332" s="16">
        <f t="shared" si="655"/>
        <v>25.953458333333334</v>
      </c>
      <c r="AC332" s="16">
        <f t="shared" si="655"/>
        <v>25.953458333333334</v>
      </c>
      <c r="AD332" s="16">
        <f t="shared" si="655"/>
        <v>25.953458333333334</v>
      </c>
      <c r="AE332" s="16">
        <f t="shared" si="655"/>
        <v>25.953458333333334</v>
      </c>
      <c r="AF332" s="16">
        <f t="shared" si="655"/>
        <v>25.953458333333334</v>
      </c>
      <c r="AG332" s="16">
        <f t="shared" si="655"/>
        <v>25.953458333333334</v>
      </c>
      <c r="AH332" s="16">
        <f t="shared" si="655"/>
        <v>25.953458333333334</v>
      </c>
      <c r="AI332" s="16">
        <f t="shared" si="655"/>
        <v>25.953458333333334</v>
      </c>
      <c r="AJ332" s="16">
        <f t="shared" si="659"/>
        <v>25.953458333333334</v>
      </c>
      <c r="AK332" s="16">
        <f t="shared" si="659"/>
        <v>25.953458333333334</v>
      </c>
      <c r="AL332" s="16">
        <f t="shared" si="659"/>
        <v>25.953458333333334</v>
      </c>
      <c r="AM332" s="16">
        <f t="shared" si="659"/>
        <v>25.953458333333334</v>
      </c>
      <c r="AN332" s="16">
        <f t="shared" si="659"/>
        <v>25.953458333333334</v>
      </c>
      <c r="AO332" s="16">
        <f t="shared" si="659"/>
        <v>25.953458333333334</v>
      </c>
      <c r="AP332" s="16">
        <f t="shared" si="659"/>
        <v>25.953458333333334</v>
      </c>
      <c r="AQ332" s="16">
        <f t="shared" si="659"/>
        <v>25.953458333333334</v>
      </c>
      <c r="AR332" s="16">
        <f t="shared" si="659"/>
        <v>25.953458333333334</v>
      </c>
      <c r="AS332" s="16">
        <f t="shared" si="659"/>
        <v>25.953458333333334</v>
      </c>
      <c r="AT332" s="16">
        <f t="shared" si="659"/>
        <v>25.953458333333334</v>
      </c>
      <c r="AU332" s="16">
        <f t="shared" si="659"/>
        <v>25.953458333333334</v>
      </c>
      <c r="AV332" s="16">
        <f t="shared" si="659"/>
        <v>25.953458333333334</v>
      </c>
      <c r="AW332" s="16">
        <f t="shared" si="659"/>
        <v>25.953458333333334</v>
      </c>
      <c r="AX332" s="16">
        <f t="shared" si="659"/>
        <v>25.953458333333334</v>
      </c>
      <c r="AY332" s="16">
        <f t="shared" si="659"/>
        <v>25.953458333333334</v>
      </c>
      <c r="AZ332" s="16">
        <f t="shared" si="659"/>
        <v>25.953458333333334</v>
      </c>
      <c r="BA332" s="16">
        <f t="shared" si="659"/>
        <v>25.953458333333334</v>
      </c>
      <c r="BB332" s="16">
        <f t="shared" si="659"/>
        <v>25.953458333333334</v>
      </c>
      <c r="BC332" s="16">
        <f t="shared" si="659"/>
        <v>25.953458333333334</v>
      </c>
      <c r="BD332" s="16">
        <f t="shared" si="659"/>
        <v>25.953458333333334</v>
      </c>
      <c r="BE332" s="16">
        <f t="shared" si="659"/>
        <v>25.953458333333334</v>
      </c>
      <c r="BF332" s="16">
        <f t="shared" si="659"/>
        <v>25.953458333333334</v>
      </c>
      <c r="BG332" s="16">
        <f t="shared" si="659"/>
        <v>25.953458333333334</v>
      </c>
      <c r="BH332" s="16">
        <f t="shared" si="659"/>
        <v>25.953458333333334</v>
      </c>
      <c r="BI332" s="16">
        <f t="shared" si="659"/>
        <v>25.953458333333334</v>
      </c>
      <c r="BJ332" s="16">
        <f t="shared" si="659"/>
        <v>25.953458333333334</v>
      </c>
      <c r="BK332" s="16">
        <f t="shared" si="659"/>
        <v>25.953458333333334</v>
      </c>
      <c r="BL332" s="16">
        <f t="shared" si="659"/>
        <v>25.953458333333334</v>
      </c>
      <c r="BM332" s="16">
        <f t="shared" si="659"/>
        <v>25.953458333333334</v>
      </c>
      <c r="BN332" s="16">
        <f t="shared" si="659"/>
        <v>25.953458333333334</v>
      </c>
      <c r="BO332" s="16">
        <f t="shared" si="659"/>
        <v>25.953458333333334</v>
      </c>
      <c r="BP332" s="16">
        <f t="shared" si="659"/>
        <v>25.953458333333334</v>
      </c>
      <c r="BQ332" s="16">
        <f t="shared" si="659"/>
        <v>25.953458333333334</v>
      </c>
      <c r="BR332" s="16">
        <f t="shared" si="659"/>
        <v>25.953458333333334</v>
      </c>
      <c r="BS332" s="16">
        <f t="shared" si="659"/>
        <v>25.953458333333334</v>
      </c>
    </row>
    <row r="333" spans="1:71" x14ac:dyDescent="0.35">
      <c r="A333" s="51" t="str">
        <f t="shared" ref="A333:I333" si="665">+A36</f>
        <v>Standard Close</v>
      </c>
      <c r="B333" s="51" t="str">
        <f t="shared" si="665"/>
        <v>A2838505</v>
      </c>
      <c r="C333" s="51" t="str">
        <f t="shared" si="665"/>
        <v>Base Rates</v>
      </c>
      <c r="D333" s="51" t="str">
        <f t="shared" si="665"/>
        <v/>
      </c>
      <c r="E333" s="50">
        <f t="shared" si="665"/>
        <v>34332</v>
      </c>
      <c r="F333" s="51" t="str">
        <f t="shared" si="665"/>
        <v>CRR-15996</v>
      </c>
      <c r="G333" s="51" t="str">
        <f t="shared" si="665"/>
        <v>open</v>
      </c>
      <c r="H333" s="51" t="str">
        <f t="shared" si="665"/>
        <v>Electric Other Production Plant</v>
      </c>
      <c r="I333" s="51" t="str">
        <f t="shared" si="665"/>
        <v>Bayside Station</v>
      </c>
      <c r="J333" s="71">
        <v>6.2E-2</v>
      </c>
      <c r="K333" s="71">
        <v>5.4000000000000006E-2</v>
      </c>
      <c r="L333" s="16">
        <f t="shared" si="643"/>
        <v>0</v>
      </c>
      <c r="M333" s="16">
        <f t="shared" si="655"/>
        <v>0</v>
      </c>
      <c r="N333" s="16">
        <f t="shared" si="655"/>
        <v>0</v>
      </c>
      <c r="O333" s="16">
        <f t="shared" si="655"/>
        <v>0</v>
      </c>
      <c r="P333" s="16">
        <f t="shared" si="655"/>
        <v>0</v>
      </c>
      <c r="Q333" s="16">
        <f t="shared" si="655"/>
        <v>0</v>
      </c>
      <c r="R333" s="16">
        <f t="shared" si="655"/>
        <v>34.766500000000001</v>
      </c>
      <c r="S333" s="16">
        <f t="shared" si="655"/>
        <v>34.766500000000001</v>
      </c>
      <c r="T333" s="16">
        <f t="shared" si="655"/>
        <v>34.766500000000001</v>
      </c>
      <c r="U333" s="16">
        <f t="shared" si="655"/>
        <v>34.766500000000001</v>
      </c>
      <c r="V333" s="16">
        <f t="shared" si="655"/>
        <v>34.766500000000001</v>
      </c>
      <c r="W333" s="16">
        <f t="shared" si="655"/>
        <v>34.766500000000001</v>
      </c>
      <c r="X333" s="16">
        <f t="shared" si="655"/>
        <v>34.766500000000001</v>
      </c>
      <c r="Y333" s="16">
        <f t="shared" si="655"/>
        <v>34.766500000000001</v>
      </c>
      <c r="Z333" s="16">
        <f t="shared" si="655"/>
        <v>34.766500000000001</v>
      </c>
      <c r="AA333" s="16">
        <f t="shared" si="655"/>
        <v>34.766500000000001</v>
      </c>
      <c r="AB333" s="16">
        <f t="shared" si="655"/>
        <v>34.766500000000001</v>
      </c>
      <c r="AC333" s="16">
        <f t="shared" si="655"/>
        <v>34.766500000000001</v>
      </c>
      <c r="AD333" s="16">
        <f t="shared" si="655"/>
        <v>34.766500000000001</v>
      </c>
      <c r="AE333" s="16">
        <f t="shared" si="655"/>
        <v>34.766500000000001</v>
      </c>
      <c r="AF333" s="16">
        <f t="shared" si="655"/>
        <v>34.766500000000001</v>
      </c>
      <c r="AG333" s="16">
        <f t="shared" si="655"/>
        <v>34.766500000000001</v>
      </c>
      <c r="AH333" s="16">
        <f t="shared" si="655"/>
        <v>34.766500000000001</v>
      </c>
      <c r="AI333" s="16">
        <f t="shared" si="655"/>
        <v>34.766500000000001</v>
      </c>
      <c r="AJ333" s="16">
        <f t="shared" si="659"/>
        <v>34.766500000000001</v>
      </c>
      <c r="AK333" s="16">
        <f t="shared" si="659"/>
        <v>34.766500000000001</v>
      </c>
      <c r="AL333" s="16">
        <f t="shared" si="659"/>
        <v>34.766500000000001</v>
      </c>
      <c r="AM333" s="16">
        <f t="shared" si="659"/>
        <v>34.766500000000001</v>
      </c>
      <c r="AN333" s="16">
        <f t="shared" si="659"/>
        <v>34.766500000000001</v>
      </c>
      <c r="AO333" s="16">
        <f t="shared" si="659"/>
        <v>34.766500000000001</v>
      </c>
      <c r="AP333" s="16">
        <f t="shared" si="659"/>
        <v>34.766500000000001</v>
      </c>
      <c r="AQ333" s="16">
        <f t="shared" si="659"/>
        <v>34.766500000000001</v>
      </c>
      <c r="AR333" s="16">
        <f t="shared" si="659"/>
        <v>34.766500000000001</v>
      </c>
      <c r="AS333" s="16">
        <f t="shared" si="659"/>
        <v>34.766500000000001</v>
      </c>
      <c r="AT333" s="16">
        <f t="shared" si="659"/>
        <v>34.766500000000001</v>
      </c>
      <c r="AU333" s="16">
        <f t="shared" si="659"/>
        <v>34.766500000000001</v>
      </c>
      <c r="AV333" s="16">
        <f t="shared" si="659"/>
        <v>34.766500000000001</v>
      </c>
      <c r="AW333" s="16">
        <f t="shared" si="659"/>
        <v>34.766500000000001</v>
      </c>
      <c r="AX333" s="16">
        <f t="shared" si="659"/>
        <v>34.766500000000001</v>
      </c>
      <c r="AY333" s="16">
        <f t="shared" si="659"/>
        <v>34.766500000000001</v>
      </c>
      <c r="AZ333" s="16">
        <f t="shared" si="659"/>
        <v>34.766500000000001</v>
      </c>
      <c r="BA333" s="16">
        <f t="shared" si="659"/>
        <v>34.766500000000001</v>
      </c>
      <c r="BB333" s="16">
        <f t="shared" si="659"/>
        <v>34.766500000000001</v>
      </c>
      <c r="BC333" s="16">
        <f t="shared" si="659"/>
        <v>34.766500000000001</v>
      </c>
      <c r="BD333" s="16">
        <f t="shared" si="659"/>
        <v>34.766500000000001</v>
      </c>
      <c r="BE333" s="16">
        <f t="shared" si="659"/>
        <v>34.766500000000001</v>
      </c>
      <c r="BF333" s="16">
        <f t="shared" si="659"/>
        <v>34.766500000000001</v>
      </c>
      <c r="BG333" s="16">
        <f t="shared" si="659"/>
        <v>34.766500000000001</v>
      </c>
      <c r="BH333" s="16">
        <f t="shared" si="659"/>
        <v>34.766500000000001</v>
      </c>
      <c r="BI333" s="16">
        <f t="shared" si="659"/>
        <v>34.766500000000001</v>
      </c>
      <c r="BJ333" s="16">
        <f t="shared" si="659"/>
        <v>34.766500000000001</v>
      </c>
      <c r="BK333" s="16">
        <f t="shared" si="659"/>
        <v>34.766500000000001</v>
      </c>
      <c r="BL333" s="16">
        <f t="shared" si="659"/>
        <v>34.766500000000001</v>
      </c>
      <c r="BM333" s="16">
        <f t="shared" si="659"/>
        <v>34.766500000000001</v>
      </c>
      <c r="BN333" s="16">
        <f t="shared" si="659"/>
        <v>34.766500000000001</v>
      </c>
      <c r="BO333" s="16">
        <f t="shared" si="659"/>
        <v>34.766500000000001</v>
      </c>
      <c r="BP333" s="16">
        <f t="shared" si="659"/>
        <v>34.766500000000001</v>
      </c>
      <c r="BQ333" s="16">
        <f t="shared" si="659"/>
        <v>34.766500000000001</v>
      </c>
      <c r="BR333" s="16">
        <f t="shared" si="659"/>
        <v>34.766500000000001</v>
      </c>
      <c r="BS333" s="16">
        <f t="shared" si="659"/>
        <v>34.766500000000001</v>
      </c>
    </row>
    <row r="334" spans="1:71" x14ac:dyDescent="0.35">
      <c r="A334" s="51" t="str">
        <f t="shared" ref="A334:I334" si="666">+A37</f>
        <v>Standard Close</v>
      </c>
      <c r="B334" s="51" t="str">
        <f t="shared" si="666"/>
        <v>A2838514</v>
      </c>
      <c r="C334" s="51" t="str">
        <f t="shared" si="666"/>
        <v>Base Rates</v>
      </c>
      <c r="D334" s="51" t="str">
        <f t="shared" si="666"/>
        <v/>
      </c>
      <c r="E334" s="50">
        <f t="shared" si="666"/>
        <v>34332</v>
      </c>
      <c r="F334" s="51" t="str">
        <f t="shared" si="666"/>
        <v>CRR-15996</v>
      </c>
      <c r="G334" s="51" t="str">
        <f t="shared" si="666"/>
        <v>open</v>
      </c>
      <c r="H334" s="51" t="str">
        <f t="shared" si="666"/>
        <v>Electric Other Production Plant</v>
      </c>
      <c r="I334" s="51" t="str">
        <f t="shared" si="666"/>
        <v>Bayside Station</v>
      </c>
      <c r="J334" s="71">
        <v>6.2E-2</v>
      </c>
      <c r="K334" s="71">
        <v>5.4000000000000006E-2</v>
      </c>
      <c r="L334" s="16">
        <f t="shared" si="643"/>
        <v>0</v>
      </c>
      <c r="M334" s="16">
        <f t="shared" si="655"/>
        <v>0</v>
      </c>
      <c r="N334" s="16">
        <f t="shared" si="655"/>
        <v>0</v>
      </c>
      <c r="O334" s="16">
        <f t="shared" si="655"/>
        <v>0</v>
      </c>
      <c r="P334" s="16">
        <f t="shared" si="655"/>
        <v>0</v>
      </c>
      <c r="Q334" s="16">
        <f t="shared" si="655"/>
        <v>28.346865000000008</v>
      </c>
      <c r="R334" s="16">
        <f t="shared" si="655"/>
        <v>28.346865000000008</v>
      </c>
      <c r="S334" s="16">
        <f t="shared" si="655"/>
        <v>28.346865000000008</v>
      </c>
      <c r="T334" s="16">
        <f t="shared" si="655"/>
        <v>28.346865000000008</v>
      </c>
      <c r="U334" s="16">
        <f t="shared" si="655"/>
        <v>28.346865000000008</v>
      </c>
      <c r="V334" s="16">
        <f t="shared" si="655"/>
        <v>28.346865000000008</v>
      </c>
      <c r="W334" s="16">
        <f t="shared" si="655"/>
        <v>28.346865000000008</v>
      </c>
      <c r="X334" s="16">
        <f t="shared" si="655"/>
        <v>28.346865000000008</v>
      </c>
      <c r="Y334" s="16">
        <f t="shared" si="655"/>
        <v>28.346865000000008</v>
      </c>
      <c r="Z334" s="16">
        <f t="shared" si="655"/>
        <v>28.346865000000008</v>
      </c>
      <c r="AA334" s="16">
        <f t="shared" si="655"/>
        <v>28.346865000000008</v>
      </c>
      <c r="AB334" s="16">
        <f t="shared" si="655"/>
        <v>28.346865000000008</v>
      </c>
      <c r="AC334" s="16">
        <f t="shared" si="655"/>
        <v>28.346865000000008</v>
      </c>
      <c r="AD334" s="16">
        <f t="shared" si="655"/>
        <v>28.346865000000008</v>
      </c>
      <c r="AE334" s="16">
        <f t="shared" si="655"/>
        <v>28.346865000000008</v>
      </c>
      <c r="AF334" s="16">
        <f t="shared" si="655"/>
        <v>28.346865000000008</v>
      </c>
      <c r="AG334" s="16">
        <f t="shared" si="655"/>
        <v>28.346865000000008</v>
      </c>
      <c r="AH334" s="16">
        <f t="shared" si="655"/>
        <v>28.346865000000008</v>
      </c>
      <c r="AI334" s="16">
        <f t="shared" si="655"/>
        <v>28.346865000000008</v>
      </c>
      <c r="AJ334" s="16">
        <f t="shared" si="659"/>
        <v>28.346865000000008</v>
      </c>
      <c r="AK334" s="16">
        <f t="shared" si="659"/>
        <v>28.346865000000008</v>
      </c>
      <c r="AL334" s="16">
        <f t="shared" si="659"/>
        <v>28.346865000000008</v>
      </c>
      <c r="AM334" s="16">
        <f t="shared" si="659"/>
        <v>28.346865000000008</v>
      </c>
      <c r="AN334" s="16">
        <f t="shared" si="659"/>
        <v>28.346865000000008</v>
      </c>
      <c r="AO334" s="16">
        <f t="shared" si="659"/>
        <v>28.346865000000008</v>
      </c>
      <c r="AP334" s="16">
        <f t="shared" si="659"/>
        <v>28.346865000000008</v>
      </c>
      <c r="AQ334" s="16">
        <f t="shared" si="659"/>
        <v>28.346865000000008</v>
      </c>
      <c r="AR334" s="16">
        <f t="shared" si="659"/>
        <v>28.346865000000008</v>
      </c>
      <c r="AS334" s="16">
        <f t="shared" ref="AS334:BS334" si="667">+AR136*$J334/12</f>
        <v>28.346865000000008</v>
      </c>
      <c r="AT334" s="16">
        <f t="shared" si="667"/>
        <v>28.346865000000008</v>
      </c>
      <c r="AU334" s="16">
        <f t="shared" si="667"/>
        <v>28.346865000000008</v>
      </c>
      <c r="AV334" s="16">
        <f t="shared" si="667"/>
        <v>28.346865000000008</v>
      </c>
      <c r="AW334" s="16">
        <f t="shared" si="667"/>
        <v>28.346865000000008</v>
      </c>
      <c r="AX334" s="16">
        <f t="shared" si="667"/>
        <v>28.346865000000008</v>
      </c>
      <c r="AY334" s="16">
        <f t="shared" si="667"/>
        <v>28.346865000000008</v>
      </c>
      <c r="AZ334" s="16">
        <f t="shared" si="667"/>
        <v>28.346865000000008</v>
      </c>
      <c r="BA334" s="16">
        <f t="shared" si="667"/>
        <v>28.346865000000008</v>
      </c>
      <c r="BB334" s="16">
        <f t="shared" si="667"/>
        <v>28.346865000000008</v>
      </c>
      <c r="BC334" s="16">
        <f t="shared" si="667"/>
        <v>28.346865000000008</v>
      </c>
      <c r="BD334" s="16">
        <f t="shared" si="667"/>
        <v>28.346865000000008</v>
      </c>
      <c r="BE334" s="16">
        <f t="shared" si="667"/>
        <v>28.346865000000008</v>
      </c>
      <c r="BF334" s="16">
        <f t="shared" si="667"/>
        <v>28.346865000000008</v>
      </c>
      <c r="BG334" s="16">
        <f t="shared" si="667"/>
        <v>28.346865000000008</v>
      </c>
      <c r="BH334" s="16">
        <f t="shared" si="667"/>
        <v>28.346865000000008</v>
      </c>
      <c r="BI334" s="16">
        <f t="shared" si="667"/>
        <v>28.346865000000008</v>
      </c>
      <c r="BJ334" s="16">
        <f t="shared" si="667"/>
        <v>28.346865000000008</v>
      </c>
      <c r="BK334" s="16">
        <f t="shared" si="667"/>
        <v>28.346865000000008</v>
      </c>
      <c r="BL334" s="16">
        <f t="shared" si="667"/>
        <v>28.346865000000008</v>
      </c>
      <c r="BM334" s="16">
        <f t="shared" si="667"/>
        <v>28.346865000000008</v>
      </c>
      <c r="BN334" s="16">
        <f t="shared" si="667"/>
        <v>28.346865000000008</v>
      </c>
      <c r="BO334" s="16">
        <f t="shared" si="667"/>
        <v>28.346865000000008</v>
      </c>
      <c r="BP334" s="16">
        <f t="shared" si="667"/>
        <v>28.346865000000008</v>
      </c>
      <c r="BQ334" s="16">
        <f t="shared" si="667"/>
        <v>28.346865000000008</v>
      </c>
      <c r="BR334" s="16">
        <f t="shared" si="667"/>
        <v>28.346865000000008</v>
      </c>
      <c r="BS334" s="16">
        <f t="shared" si="667"/>
        <v>28.346865000000008</v>
      </c>
    </row>
    <row r="335" spans="1:71" x14ac:dyDescent="0.35">
      <c r="A335" s="51" t="str">
        <f t="shared" ref="A335:I335" si="668">+A38</f>
        <v>Standard Close</v>
      </c>
      <c r="B335" s="51" t="str">
        <f t="shared" si="668"/>
        <v>A2838515</v>
      </c>
      <c r="C335" s="51" t="str">
        <f t="shared" si="668"/>
        <v>Base Rates</v>
      </c>
      <c r="D335" s="51" t="str">
        <f t="shared" si="668"/>
        <v/>
      </c>
      <c r="E335" s="50">
        <f t="shared" si="668"/>
        <v>34332</v>
      </c>
      <c r="F335" s="51" t="str">
        <f t="shared" si="668"/>
        <v>CRR-15996</v>
      </c>
      <c r="G335" s="51" t="str">
        <f t="shared" si="668"/>
        <v>open</v>
      </c>
      <c r="H335" s="51" t="str">
        <f t="shared" si="668"/>
        <v>Electric Other Production Plant</v>
      </c>
      <c r="I335" s="51" t="str">
        <f t="shared" si="668"/>
        <v>Bayside Station</v>
      </c>
      <c r="J335" s="71">
        <v>6.2E-2</v>
      </c>
      <c r="K335" s="71">
        <v>5.4000000000000006E-2</v>
      </c>
      <c r="L335" s="16">
        <f t="shared" si="643"/>
        <v>0</v>
      </c>
      <c r="M335" s="16">
        <f t="shared" si="655"/>
        <v>0</v>
      </c>
      <c r="N335" s="16">
        <f t="shared" si="655"/>
        <v>0</v>
      </c>
      <c r="O335" s="16">
        <f t="shared" si="655"/>
        <v>0</v>
      </c>
      <c r="P335" s="16">
        <f t="shared" si="655"/>
        <v>0</v>
      </c>
      <c r="Q335" s="16">
        <f t="shared" si="655"/>
        <v>27.548718333333341</v>
      </c>
      <c r="R335" s="16">
        <f t="shared" si="655"/>
        <v>27.548718333333341</v>
      </c>
      <c r="S335" s="16">
        <f t="shared" si="655"/>
        <v>27.548718333333341</v>
      </c>
      <c r="T335" s="16">
        <f t="shared" si="655"/>
        <v>27.548718333333341</v>
      </c>
      <c r="U335" s="16">
        <f t="shared" si="655"/>
        <v>27.548718333333341</v>
      </c>
      <c r="V335" s="16">
        <f t="shared" si="655"/>
        <v>27.548718333333341</v>
      </c>
      <c r="W335" s="16">
        <f t="shared" si="655"/>
        <v>27.548718333333341</v>
      </c>
      <c r="X335" s="16">
        <f t="shared" si="655"/>
        <v>27.548718333333341</v>
      </c>
      <c r="Y335" s="16">
        <f t="shared" si="655"/>
        <v>27.548718333333341</v>
      </c>
      <c r="Z335" s="16">
        <f t="shared" si="655"/>
        <v>27.548718333333341</v>
      </c>
      <c r="AA335" s="16">
        <f t="shared" si="655"/>
        <v>27.548718333333341</v>
      </c>
      <c r="AB335" s="16">
        <f t="shared" si="655"/>
        <v>27.548718333333341</v>
      </c>
      <c r="AC335" s="16">
        <f t="shared" si="655"/>
        <v>27.548718333333341</v>
      </c>
      <c r="AD335" s="16">
        <f t="shared" si="655"/>
        <v>27.548718333333341</v>
      </c>
      <c r="AE335" s="16">
        <f t="shared" si="655"/>
        <v>27.548718333333341</v>
      </c>
      <c r="AF335" s="16">
        <f t="shared" ref="M335:AI346" si="669">+AE137*$J335/12</f>
        <v>27.548718333333341</v>
      </c>
      <c r="AG335" s="16">
        <f t="shared" si="669"/>
        <v>27.548718333333341</v>
      </c>
      <c r="AH335" s="16">
        <f t="shared" si="669"/>
        <v>27.548718333333341</v>
      </c>
      <c r="AI335" s="16">
        <f t="shared" si="669"/>
        <v>27.548718333333341</v>
      </c>
      <c r="AJ335" s="16">
        <f t="shared" ref="AJ335:BS342" si="670">+AI137*$J335/12</f>
        <v>27.548718333333341</v>
      </c>
      <c r="AK335" s="16">
        <f t="shared" si="670"/>
        <v>27.548718333333341</v>
      </c>
      <c r="AL335" s="16">
        <f t="shared" si="670"/>
        <v>27.548718333333341</v>
      </c>
      <c r="AM335" s="16">
        <f t="shared" si="670"/>
        <v>27.548718333333341</v>
      </c>
      <c r="AN335" s="16">
        <f t="shared" si="670"/>
        <v>27.548718333333341</v>
      </c>
      <c r="AO335" s="16">
        <f t="shared" si="670"/>
        <v>27.548718333333341</v>
      </c>
      <c r="AP335" s="16">
        <f t="shared" si="670"/>
        <v>27.548718333333341</v>
      </c>
      <c r="AQ335" s="16">
        <f t="shared" si="670"/>
        <v>27.548718333333341</v>
      </c>
      <c r="AR335" s="16">
        <f t="shared" si="670"/>
        <v>27.548718333333341</v>
      </c>
      <c r="AS335" s="16">
        <f t="shared" si="670"/>
        <v>27.548718333333341</v>
      </c>
      <c r="AT335" s="16">
        <f t="shared" si="670"/>
        <v>27.548718333333341</v>
      </c>
      <c r="AU335" s="16">
        <f t="shared" si="670"/>
        <v>27.548718333333341</v>
      </c>
      <c r="AV335" s="16">
        <f t="shared" si="670"/>
        <v>27.548718333333341</v>
      </c>
      <c r="AW335" s="16">
        <f t="shared" si="670"/>
        <v>27.548718333333341</v>
      </c>
      <c r="AX335" s="16">
        <f t="shared" si="670"/>
        <v>27.548718333333341</v>
      </c>
      <c r="AY335" s="16">
        <f t="shared" si="670"/>
        <v>27.548718333333341</v>
      </c>
      <c r="AZ335" s="16">
        <f t="shared" si="670"/>
        <v>27.548718333333341</v>
      </c>
      <c r="BA335" s="16">
        <f t="shared" si="670"/>
        <v>27.548718333333341</v>
      </c>
      <c r="BB335" s="16">
        <f t="shared" si="670"/>
        <v>27.548718333333341</v>
      </c>
      <c r="BC335" s="16">
        <f t="shared" si="670"/>
        <v>27.548718333333341</v>
      </c>
      <c r="BD335" s="16">
        <f t="shared" si="670"/>
        <v>27.548718333333341</v>
      </c>
      <c r="BE335" s="16">
        <f t="shared" si="670"/>
        <v>27.548718333333341</v>
      </c>
      <c r="BF335" s="16">
        <f t="shared" si="670"/>
        <v>27.548718333333341</v>
      </c>
      <c r="BG335" s="16">
        <f t="shared" si="670"/>
        <v>27.548718333333341</v>
      </c>
      <c r="BH335" s="16">
        <f t="shared" si="670"/>
        <v>27.548718333333341</v>
      </c>
      <c r="BI335" s="16">
        <f t="shared" si="670"/>
        <v>27.548718333333341</v>
      </c>
      <c r="BJ335" s="16">
        <f t="shared" si="670"/>
        <v>27.548718333333341</v>
      </c>
      <c r="BK335" s="16">
        <f t="shared" si="670"/>
        <v>27.548718333333341</v>
      </c>
      <c r="BL335" s="16">
        <f t="shared" si="670"/>
        <v>27.548718333333341</v>
      </c>
      <c r="BM335" s="16">
        <f t="shared" si="670"/>
        <v>27.548718333333341</v>
      </c>
      <c r="BN335" s="16">
        <f t="shared" si="670"/>
        <v>27.548718333333341</v>
      </c>
      <c r="BO335" s="16">
        <f t="shared" si="670"/>
        <v>27.548718333333341</v>
      </c>
      <c r="BP335" s="16">
        <f t="shared" si="670"/>
        <v>27.548718333333341</v>
      </c>
      <c r="BQ335" s="16">
        <f t="shared" si="670"/>
        <v>27.548718333333341</v>
      </c>
      <c r="BR335" s="16">
        <f t="shared" si="670"/>
        <v>27.548718333333341</v>
      </c>
      <c r="BS335" s="16">
        <f t="shared" si="670"/>
        <v>27.548718333333341</v>
      </c>
    </row>
    <row r="336" spans="1:71" x14ac:dyDescent="0.35">
      <c r="A336" s="51" t="str">
        <f t="shared" ref="A336:I336" si="671">+A39</f>
        <v>Standard Close</v>
      </c>
      <c r="B336" s="51" t="str">
        <f t="shared" si="671"/>
        <v>A2838516</v>
      </c>
      <c r="C336" s="51" t="str">
        <f t="shared" si="671"/>
        <v>Base Rates</v>
      </c>
      <c r="D336" s="51" t="str">
        <f t="shared" si="671"/>
        <v/>
      </c>
      <c r="E336" s="50">
        <f t="shared" si="671"/>
        <v>34332</v>
      </c>
      <c r="F336" s="51" t="str">
        <f t="shared" si="671"/>
        <v>CRR-15996</v>
      </c>
      <c r="G336" s="51" t="str">
        <f t="shared" si="671"/>
        <v>open</v>
      </c>
      <c r="H336" s="51" t="str">
        <f t="shared" si="671"/>
        <v>Electric Other Production Plant</v>
      </c>
      <c r="I336" s="51" t="str">
        <f t="shared" si="671"/>
        <v>Bayside Station</v>
      </c>
      <c r="J336" s="71">
        <v>6.2E-2</v>
      </c>
      <c r="K336" s="71">
        <v>5.4000000000000006E-2</v>
      </c>
      <c r="L336" s="16">
        <f t="shared" si="643"/>
        <v>0</v>
      </c>
      <c r="M336" s="16">
        <f t="shared" si="669"/>
        <v>0</v>
      </c>
      <c r="N336" s="16">
        <f t="shared" si="669"/>
        <v>0</v>
      </c>
      <c r="O336" s="16">
        <f t="shared" si="669"/>
        <v>0</v>
      </c>
      <c r="P336" s="16">
        <f t="shared" si="669"/>
        <v>0</v>
      </c>
      <c r="Q336" s="16">
        <f t="shared" si="669"/>
        <v>28.346865000000008</v>
      </c>
      <c r="R336" s="16">
        <f t="shared" si="669"/>
        <v>28.346865000000008</v>
      </c>
      <c r="S336" s="16">
        <f t="shared" si="669"/>
        <v>28.346865000000008</v>
      </c>
      <c r="T336" s="16">
        <f t="shared" si="669"/>
        <v>28.346865000000008</v>
      </c>
      <c r="U336" s="16">
        <f t="shared" si="669"/>
        <v>28.346865000000008</v>
      </c>
      <c r="V336" s="16">
        <f t="shared" si="669"/>
        <v>28.346865000000008</v>
      </c>
      <c r="W336" s="16">
        <f t="shared" si="669"/>
        <v>28.346865000000008</v>
      </c>
      <c r="X336" s="16">
        <f t="shared" si="669"/>
        <v>28.346865000000008</v>
      </c>
      <c r="Y336" s="16">
        <f t="shared" si="669"/>
        <v>28.346865000000008</v>
      </c>
      <c r="Z336" s="16">
        <f t="shared" si="669"/>
        <v>28.346865000000008</v>
      </c>
      <c r="AA336" s="16">
        <f t="shared" si="669"/>
        <v>28.346865000000008</v>
      </c>
      <c r="AB336" s="16">
        <f t="shared" si="669"/>
        <v>28.346865000000008</v>
      </c>
      <c r="AC336" s="16">
        <f t="shared" si="669"/>
        <v>28.346865000000008</v>
      </c>
      <c r="AD336" s="16">
        <f t="shared" si="669"/>
        <v>28.346865000000008</v>
      </c>
      <c r="AE336" s="16">
        <f t="shared" si="669"/>
        <v>28.346865000000008</v>
      </c>
      <c r="AF336" s="16">
        <f t="shared" si="669"/>
        <v>28.346865000000008</v>
      </c>
      <c r="AG336" s="16">
        <f t="shared" si="669"/>
        <v>28.346865000000008</v>
      </c>
      <c r="AH336" s="16">
        <f t="shared" si="669"/>
        <v>28.346865000000008</v>
      </c>
      <c r="AI336" s="16">
        <f t="shared" si="669"/>
        <v>28.346865000000008</v>
      </c>
      <c r="AJ336" s="16">
        <f t="shared" si="670"/>
        <v>28.346865000000008</v>
      </c>
      <c r="AK336" s="16">
        <f t="shared" si="670"/>
        <v>28.346865000000008</v>
      </c>
      <c r="AL336" s="16">
        <f t="shared" si="670"/>
        <v>28.346865000000008</v>
      </c>
      <c r="AM336" s="16">
        <f t="shared" si="670"/>
        <v>28.346865000000008</v>
      </c>
      <c r="AN336" s="16">
        <f t="shared" si="670"/>
        <v>28.346865000000008</v>
      </c>
      <c r="AO336" s="16">
        <f t="shared" si="670"/>
        <v>28.346865000000008</v>
      </c>
      <c r="AP336" s="16">
        <f t="shared" si="670"/>
        <v>28.346865000000008</v>
      </c>
      <c r="AQ336" s="16">
        <f t="shared" si="670"/>
        <v>28.346865000000008</v>
      </c>
      <c r="AR336" s="16">
        <f t="shared" si="670"/>
        <v>28.346865000000008</v>
      </c>
      <c r="AS336" s="16">
        <f t="shared" si="670"/>
        <v>28.346865000000008</v>
      </c>
      <c r="AT336" s="16">
        <f t="shared" si="670"/>
        <v>28.346865000000008</v>
      </c>
      <c r="AU336" s="16">
        <f t="shared" si="670"/>
        <v>28.346865000000008</v>
      </c>
      <c r="AV336" s="16">
        <f t="shared" si="670"/>
        <v>28.346865000000008</v>
      </c>
      <c r="AW336" s="16">
        <f t="shared" si="670"/>
        <v>28.346865000000008</v>
      </c>
      <c r="AX336" s="16">
        <f t="shared" si="670"/>
        <v>28.346865000000008</v>
      </c>
      <c r="AY336" s="16">
        <f t="shared" si="670"/>
        <v>28.346865000000008</v>
      </c>
      <c r="AZ336" s="16">
        <f t="shared" si="670"/>
        <v>28.346865000000008</v>
      </c>
      <c r="BA336" s="16">
        <f t="shared" si="670"/>
        <v>28.346865000000008</v>
      </c>
      <c r="BB336" s="16">
        <f t="shared" si="670"/>
        <v>28.346865000000008</v>
      </c>
      <c r="BC336" s="16">
        <f t="shared" si="670"/>
        <v>28.346865000000008</v>
      </c>
      <c r="BD336" s="16">
        <f t="shared" si="670"/>
        <v>28.346865000000008</v>
      </c>
      <c r="BE336" s="16">
        <f t="shared" si="670"/>
        <v>28.346865000000008</v>
      </c>
      <c r="BF336" s="16">
        <f t="shared" si="670"/>
        <v>28.346865000000008</v>
      </c>
      <c r="BG336" s="16">
        <f t="shared" si="670"/>
        <v>28.346865000000008</v>
      </c>
      <c r="BH336" s="16">
        <f t="shared" si="670"/>
        <v>28.346865000000008</v>
      </c>
      <c r="BI336" s="16">
        <f t="shared" si="670"/>
        <v>28.346865000000008</v>
      </c>
      <c r="BJ336" s="16">
        <f t="shared" si="670"/>
        <v>28.346865000000008</v>
      </c>
      <c r="BK336" s="16">
        <f t="shared" si="670"/>
        <v>28.346865000000008</v>
      </c>
      <c r="BL336" s="16">
        <f t="shared" si="670"/>
        <v>28.346865000000008</v>
      </c>
      <c r="BM336" s="16">
        <f t="shared" si="670"/>
        <v>28.346865000000008</v>
      </c>
      <c r="BN336" s="16">
        <f t="shared" si="670"/>
        <v>28.346865000000008</v>
      </c>
      <c r="BO336" s="16">
        <f t="shared" si="670"/>
        <v>28.346865000000008</v>
      </c>
      <c r="BP336" s="16">
        <f t="shared" si="670"/>
        <v>28.346865000000008</v>
      </c>
      <c r="BQ336" s="16">
        <f t="shared" si="670"/>
        <v>28.346865000000008</v>
      </c>
      <c r="BR336" s="16">
        <f t="shared" si="670"/>
        <v>28.346865000000008</v>
      </c>
      <c r="BS336" s="16">
        <f t="shared" si="670"/>
        <v>28.346865000000008</v>
      </c>
    </row>
    <row r="337" spans="1:71" x14ac:dyDescent="0.35">
      <c r="A337" s="51" t="str">
        <f t="shared" ref="A337:I337" si="672">+A40</f>
        <v>Standard Close</v>
      </c>
      <c r="B337" s="51" t="str">
        <f t="shared" si="672"/>
        <v>A2838517</v>
      </c>
      <c r="C337" s="51" t="str">
        <f t="shared" si="672"/>
        <v>Base Rates</v>
      </c>
      <c r="D337" s="51" t="str">
        <f t="shared" si="672"/>
        <v/>
      </c>
      <c r="E337" s="50">
        <f t="shared" si="672"/>
        <v>34332</v>
      </c>
      <c r="F337" s="51" t="str">
        <f t="shared" si="672"/>
        <v>CRR-15996</v>
      </c>
      <c r="G337" s="51" t="str">
        <f t="shared" si="672"/>
        <v>open</v>
      </c>
      <c r="H337" s="51" t="str">
        <f t="shared" si="672"/>
        <v>Electric Other Production Plant</v>
      </c>
      <c r="I337" s="51" t="str">
        <f t="shared" si="672"/>
        <v>Bayside Station</v>
      </c>
      <c r="J337" s="71">
        <v>6.2E-2</v>
      </c>
      <c r="K337" s="71">
        <v>5.4000000000000006E-2</v>
      </c>
      <c r="L337" s="16">
        <f t="shared" si="643"/>
        <v>0</v>
      </c>
      <c r="M337" s="16">
        <f t="shared" si="669"/>
        <v>0</v>
      </c>
      <c r="N337" s="16">
        <f t="shared" si="669"/>
        <v>0</v>
      </c>
      <c r="O337" s="16">
        <f t="shared" si="669"/>
        <v>0</v>
      </c>
      <c r="P337" s="16">
        <f t="shared" si="669"/>
        <v>0</v>
      </c>
      <c r="Q337" s="16">
        <f t="shared" si="669"/>
        <v>28.346865000000008</v>
      </c>
      <c r="R337" s="16">
        <f t="shared" si="669"/>
        <v>28.346865000000008</v>
      </c>
      <c r="S337" s="16">
        <f t="shared" si="669"/>
        <v>28.346865000000008</v>
      </c>
      <c r="T337" s="16">
        <f t="shared" si="669"/>
        <v>28.346865000000008</v>
      </c>
      <c r="U337" s="16">
        <f t="shared" si="669"/>
        <v>28.346865000000008</v>
      </c>
      <c r="V337" s="16">
        <f t="shared" si="669"/>
        <v>28.346865000000008</v>
      </c>
      <c r="W337" s="16">
        <f t="shared" si="669"/>
        <v>28.346865000000008</v>
      </c>
      <c r="X337" s="16">
        <f t="shared" si="669"/>
        <v>28.346865000000008</v>
      </c>
      <c r="Y337" s="16">
        <f t="shared" si="669"/>
        <v>28.346865000000008</v>
      </c>
      <c r="Z337" s="16">
        <f t="shared" si="669"/>
        <v>28.346865000000008</v>
      </c>
      <c r="AA337" s="16">
        <f t="shared" si="669"/>
        <v>28.346865000000008</v>
      </c>
      <c r="AB337" s="16">
        <f t="shared" si="669"/>
        <v>28.346865000000008</v>
      </c>
      <c r="AC337" s="16">
        <f t="shared" si="669"/>
        <v>28.346865000000008</v>
      </c>
      <c r="AD337" s="16">
        <f t="shared" si="669"/>
        <v>28.346865000000008</v>
      </c>
      <c r="AE337" s="16">
        <f t="shared" si="669"/>
        <v>28.346865000000008</v>
      </c>
      <c r="AF337" s="16">
        <f t="shared" si="669"/>
        <v>28.346865000000008</v>
      </c>
      <c r="AG337" s="16">
        <f t="shared" si="669"/>
        <v>28.346865000000008</v>
      </c>
      <c r="AH337" s="16">
        <f t="shared" si="669"/>
        <v>28.346865000000008</v>
      </c>
      <c r="AI337" s="16">
        <f t="shared" si="669"/>
        <v>28.346865000000008</v>
      </c>
      <c r="AJ337" s="16">
        <f t="shared" si="670"/>
        <v>28.346865000000008</v>
      </c>
      <c r="AK337" s="16">
        <f t="shared" si="670"/>
        <v>28.346865000000008</v>
      </c>
      <c r="AL337" s="16">
        <f t="shared" si="670"/>
        <v>28.346865000000008</v>
      </c>
      <c r="AM337" s="16">
        <f t="shared" si="670"/>
        <v>28.346865000000008</v>
      </c>
      <c r="AN337" s="16">
        <f t="shared" si="670"/>
        <v>28.346865000000008</v>
      </c>
      <c r="AO337" s="16">
        <f t="shared" si="670"/>
        <v>28.346865000000008</v>
      </c>
      <c r="AP337" s="16">
        <f t="shared" si="670"/>
        <v>28.346865000000008</v>
      </c>
      <c r="AQ337" s="16">
        <f t="shared" si="670"/>
        <v>28.346865000000008</v>
      </c>
      <c r="AR337" s="16">
        <f t="shared" si="670"/>
        <v>28.346865000000008</v>
      </c>
      <c r="AS337" s="16">
        <f t="shared" si="670"/>
        <v>28.346865000000008</v>
      </c>
      <c r="AT337" s="16">
        <f t="shared" si="670"/>
        <v>28.346865000000008</v>
      </c>
      <c r="AU337" s="16">
        <f t="shared" si="670"/>
        <v>28.346865000000008</v>
      </c>
      <c r="AV337" s="16">
        <f t="shared" si="670"/>
        <v>28.346865000000008</v>
      </c>
      <c r="AW337" s="16">
        <f t="shared" si="670"/>
        <v>28.346865000000008</v>
      </c>
      <c r="AX337" s="16">
        <f t="shared" si="670"/>
        <v>28.346865000000008</v>
      </c>
      <c r="AY337" s="16">
        <f t="shared" si="670"/>
        <v>28.346865000000008</v>
      </c>
      <c r="AZ337" s="16">
        <f t="shared" si="670"/>
        <v>28.346865000000008</v>
      </c>
      <c r="BA337" s="16">
        <f t="shared" si="670"/>
        <v>28.346865000000008</v>
      </c>
      <c r="BB337" s="16">
        <f t="shared" si="670"/>
        <v>28.346865000000008</v>
      </c>
      <c r="BC337" s="16">
        <f t="shared" si="670"/>
        <v>28.346865000000008</v>
      </c>
      <c r="BD337" s="16">
        <f t="shared" si="670"/>
        <v>28.346865000000008</v>
      </c>
      <c r="BE337" s="16">
        <f t="shared" si="670"/>
        <v>28.346865000000008</v>
      </c>
      <c r="BF337" s="16">
        <f t="shared" si="670"/>
        <v>28.346865000000008</v>
      </c>
      <c r="BG337" s="16">
        <f t="shared" si="670"/>
        <v>28.346865000000008</v>
      </c>
      <c r="BH337" s="16">
        <f t="shared" si="670"/>
        <v>28.346865000000008</v>
      </c>
      <c r="BI337" s="16">
        <f t="shared" si="670"/>
        <v>28.346865000000008</v>
      </c>
      <c r="BJ337" s="16">
        <f t="shared" si="670"/>
        <v>28.346865000000008</v>
      </c>
      <c r="BK337" s="16">
        <f t="shared" si="670"/>
        <v>28.346865000000008</v>
      </c>
      <c r="BL337" s="16">
        <f t="shared" si="670"/>
        <v>28.346865000000008</v>
      </c>
      <c r="BM337" s="16">
        <f t="shared" si="670"/>
        <v>28.346865000000008</v>
      </c>
      <c r="BN337" s="16">
        <f t="shared" si="670"/>
        <v>28.346865000000008</v>
      </c>
      <c r="BO337" s="16">
        <f t="shared" si="670"/>
        <v>28.346865000000008</v>
      </c>
      <c r="BP337" s="16">
        <f t="shared" si="670"/>
        <v>28.346865000000008</v>
      </c>
      <c r="BQ337" s="16">
        <f t="shared" si="670"/>
        <v>28.346865000000008</v>
      </c>
      <c r="BR337" s="16">
        <f t="shared" si="670"/>
        <v>28.346865000000008</v>
      </c>
      <c r="BS337" s="16">
        <f t="shared" si="670"/>
        <v>28.346865000000008</v>
      </c>
    </row>
    <row r="338" spans="1:71" x14ac:dyDescent="0.35">
      <c r="A338" s="51" t="str">
        <f t="shared" ref="A338:I338" si="673">+A41</f>
        <v>Standard Close</v>
      </c>
      <c r="B338" s="51" t="str">
        <f t="shared" si="673"/>
        <v>A2838526</v>
      </c>
      <c r="C338" s="51" t="str">
        <f t="shared" si="673"/>
        <v>Base Rates</v>
      </c>
      <c r="D338" s="51" t="str">
        <f t="shared" si="673"/>
        <v/>
      </c>
      <c r="E338" s="50">
        <f t="shared" si="673"/>
        <v>34332</v>
      </c>
      <c r="F338" s="51" t="str">
        <f t="shared" si="673"/>
        <v>CRR-15996</v>
      </c>
      <c r="G338" s="51" t="str">
        <f t="shared" si="673"/>
        <v>open</v>
      </c>
      <c r="H338" s="51" t="str">
        <f t="shared" si="673"/>
        <v>Electric Other Production Plant</v>
      </c>
      <c r="I338" s="51" t="str">
        <f t="shared" si="673"/>
        <v>Bayside Station</v>
      </c>
      <c r="J338" s="71">
        <v>6.2E-2</v>
      </c>
      <c r="K338" s="71">
        <v>5.4000000000000006E-2</v>
      </c>
      <c r="L338" s="16">
        <f t="shared" si="643"/>
        <v>0</v>
      </c>
      <c r="M338" s="16">
        <f t="shared" si="669"/>
        <v>0</v>
      </c>
      <c r="N338" s="16">
        <f t="shared" si="669"/>
        <v>0</v>
      </c>
      <c r="O338" s="16">
        <f t="shared" si="669"/>
        <v>0</v>
      </c>
      <c r="P338" s="16">
        <f t="shared" si="669"/>
        <v>0</v>
      </c>
      <c r="Q338" s="16">
        <f t="shared" si="669"/>
        <v>30.868198333333336</v>
      </c>
      <c r="R338" s="16">
        <f t="shared" si="669"/>
        <v>30.868198333333336</v>
      </c>
      <c r="S338" s="16">
        <f t="shared" si="669"/>
        <v>30.868198333333336</v>
      </c>
      <c r="T338" s="16">
        <f t="shared" si="669"/>
        <v>30.868198333333336</v>
      </c>
      <c r="U338" s="16">
        <f t="shared" si="669"/>
        <v>30.868198333333336</v>
      </c>
      <c r="V338" s="16">
        <f t="shared" si="669"/>
        <v>30.868198333333336</v>
      </c>
      <c r="W338" s="16">
        <f t="shared" si="669"/>
        <v>30.868198333333336</v>
      </c>
      <c r="X338" s="16">
        <f t="shared" si="669"/>
        <v>30.868198333333336</v>
      </c>
      <c r="Y338" s="16">
        <f t="shared" si="669"/>
        <v>30.868198333333336</v>
      </c>
      <c r="Z338" s="16">
        <f t="shared" si="669"/>
        <v>30.868198333333336</v>
      </c>
      <c r="AA338" s="16">
        <f t="shared" si="669"/>
        <v>30.868198333333336</v>
      </c>
      <c r="AB338" s="16">
        <f t="shared" si="669"/>
        <v>30.868198333333336</v>
      </c>
      <c r="AC338" s="16">
        <f t="shared" si="669"/>
        <v>30.868198333333336</v>
      </c>
      <c r="AD338" s="16">
        <f t="shared" si="669"/>
        <v>30.868198333333336</v>
      </c>
      <c r="AE338" s="16">
        <f t="shared" si="669"/>
        <v>30.868198333333336</v>
      </c>
      <c r="AF338" s="16">
        <f t="shared" si="669"/>
        <v>30.868198333333336</v>
      </c>
      <c r="AG338" s="16">
        <f t="shared" si="669"/>
        <v>30.868198333333336</v>
      </c>
      <c r="AH338" s="16">
        <f t="shared" si="669"/>
        <v>30.868198333333336</v>
      </c>
      <c r="AI338" s="16">
        <f t="shared" si="669"/>
        <v>30.868198333333336</v>
      </c>
      <c r="AJ338" s="16">
        <f t="shared" si="670"/>
        <v>30.868198333333336</v>
      </c>
      <c r="AK338" s="16">
        <f t="shared" si="670"/>
        <v>30.868198333333336</v>
      </c>
      <c r="AL338" s="16">
        <f t="shared" si="670"/>
        <v>30.868198333333336</v>
      </c>
      <c r="AM338" s="16">
        <f t="shared" si="670"/>
        <v>30.868198333333336</v>
      </c>
      <c r="AN338" s="16">
        <f t="shared" si="670"/>
        <v>30.868198333333336</v>
      </c>
      <c r="AO338" s="16">
        <f t="shared" si="670"/>
        <v>30.868198333333336</v>
      </c>
      <c r="AP338" s="16">
        <f t="shared" si="670"/>
        <v>30.868198333333336</v>
      </c>
      <c r="AQ338" s="16">
        <f t="shared" si="670"/>
        <v>30.868198333333336</v>
      </c>
      <c r="AR338" s="16">
        <f t="shared" si="670"/>
        <v>30.868198333333336</v>
      </c>
      <c r="AS338" s="16">
        <f t="shared" si="670"/>
        <v>30.868198333333336</v>
      </c>
      <c r="AT338" s="16">
        <f t="shared" si="670"/>
        <v>30.868198333333336</v>
      </c>
      <c r="AU338" s="16">
        <f t="shared" si="670"/>
        <v>30.868198333333336</v>
      </c>
      <c r="AV338" s="16">
        <f t="shared" si="670"/>
        <v>30.868198333333336</v>
      </c>
      <c r="AW338" s="16">
        <f t="shared" si="670"/>
        <v>30.868198333333336</v>
      </c>
      <c r="AX338" s="16">
        <f t="shared" si="670"/>
        <v>30.868198333333336</v>
      </c>
      <c r="AY338" s="16">
        <f t="shared" si="670"/>
        <v>30.868198333333336</v>
      </c>
      <c r="AZ338" s="16">
        <f t="shared" si="670"/>
        <v>30.868198333333336</v>
      </c>
      <c r="BA338" s="16">
        <f t="shared" si="670"/>
        <v>30.868198333333336</v>
      </c>
      <c r="BB338" s="16">
        <f t="shared" si="670"/>
        <v>30.868198333333336</v>
      </c>
      <c r="BC338" s="16">
        <f t="shared" si="670"/>
        <v>30.868198333333336</v>
      </c>
      <c r="BD338" s="16">
        <f t="shared" si="670"/>
        <v>30.868198333333336</v>
      </c>
      <c r="BE338" s="16">
        <f t="shared" si="670"/>
        <v>30.868198333333336</v>
      </c>
      <c r="BF338" s="16">
        <f t="shared" si="670"/>
        <v>30.868198333333336</v>
      </c>
      <c r="BG338" s="16">
        <f t="shared" si="670"/>
        <v>30.868198333333336</v>
      </c>
      <c r="BH338" s="16">
        <f t="shared" si="670"/>
        <v>30.868198333333336</v>
      </c>
      <c r="BI338" s="16">
        <f t="shared" si="670"/>
        <v>30.868198333333336</v>
      </c>
      <c r="BJ338" s="16">
        <f t="shared" si="670"/>
        <v>30.868198333333336</v>
      </c>
      <c r="BK338" s="16">
        <f t="shared" si="670"/>
        <v>30.868198333333336</v>
      </c>
      <c r="BL338" s="16">
        <f t="shared" si="670"/>
        <v>30.868198333333336</v>
      </c>
      <c r="BM338" s="16">
        <f t="shared" si="670"/>
        <v>30.868198333333336</v>
      </c>
      <c r="BN338" s="16">
        <f t="shared" si="670"/>
        <v>30.868198333333336</v>
      </c>
      <c r="BO338" s="16">
        <f t="shared" si="670"/>
        <v>30.868198333333336</v>
      </c>
      <c r="BP338" s="16">
        <f t="shared" si="670"/>
        <v>30.868198333333336</v>
      </c>
      <c r="BQ338" s="16">
        <f t="shared" si="670"/>
        <v>30.868198333333336</v>
      </c>
      <c r="BR338" s="16">
        <f t="shared" si="670"/>
        <v>30.868198333333336</v>
      </c>
      <c r="BS338" s="16">
        <f t="shared" si="670"/>
        <v>30.868198333333336</v>
      </c>
    </row>
    <row r="339" spans="1:71" x14ac:dyDescent="0.35">
      <c r="A339" s="51" t="str">
        <f t="shared" ref="A339:I339" si="674">+A42</f>
        <v>Standard Close</v>
      </c>
      <c r="B339" s="51" t="str">
        <f t="shared" si="674"/>
        <v>A2838527</v>
      </c>
      <c r="C339" s="51" t="str">
        <f t="shared" si="674"/>
        <v>Base Rates</v>
      </c>
      <c r="D339" s="51" t="str">
        <f t="shared" si="674"/>
        <v/>
      </c>
      <c r="E339" s="50">
        <f t="shared" si="674"/>
        <v>34332</v>
      </c>
      <c r="F339" s="51" t="str">
        <f t="shared" si="674"/>
        <v>CRR-15996</v>
      </c>
      <c r="G339" s="51" t="str">
        <f t="shared" si="674"/>
        <v>open</v>
      </c>
      <c r="H339" s="51" t="str">
        <f t="shared" si="674"/>
        <v>Electric Other Production Plant</v>
      </c>
      <c r="I339" s="51" t="str">
        <f t="shared" si="674"/>
        <v>Bayside Station</v>
      </c>
      <c r="J339" s="71">
        <v>6.2E-2</v>
      </c>
      <c r="K339" s="71">
        <v>5.4000000000000006E-2</v>
      </c>
      <c r="L339" s="16">
        <f t="shared" si="643"/>
        <v>0</v>
      </c>
      <c r="M339" s="16">
        <f t="shared" si="669"/>
        <v>0</v>
      </c>
      <c r="N339" s="16">
        <f t="shared" si="669"/>
        <v>0</v>
      </c>
      <c r="O339" s="16">
        <f t="shared" si="669"/>
        <v>0</v>
      </c>
      <c r="P339" s="16">
        <f t="shared" si="669"/>
        <v>0</v>
      </c>
      <c r="Q339" s="16">
        <f t="shared" si="669"/>
        <v>26.347881666666677</v>
      </c>
      <c r="R339" s="16">
        <f t="shared" si="669"/>
        <v>26.347881666666677</v>
      </c>
      <c r="S339" s="16">
        <f t="shared" si="669"/>
        <v>26.347881666666677</v>
      </c>
      <c r="T339" s="16">
        <f t="shared" si="669"/>
        <v>26.347881666666677</v>
      </c>
      <c r="U339" s="16">
        <f t="shared" si="669"/>
        <v>26.347881666666677</v>
      </c>
      <c r="V339" s="16">
        <f t="shared" si="669"/>
        <v>26.347881666666677</v>
      </c>
      <c r="W339" s="16">
        <f t="shared" si="669"/>
        <v>26.347881666666677</v>
      </c>
      <c r="X339" s="16">
        <f t="shared" si="669"/>
        <v>26.347881666666677</v>
      </c>
      <c r="Y339" s="16">
        <f t="shared" si="669"/>
        <v>26.347881666666677</v>
      </c>
      <c r="Z339" s="16">
        <f t="shared" si="669"/>
        <v>26.347881666666677</v>
      </c>
      <c r="AA339" s="16">
        <f t="shared" si="669"/>
        <v>26.347881666666677</v>
      </c>
      <c r="AB339" s="16">
        <f t="shared" si="669"/>
        <v>26.347881666666677</v>
      </c>
      <c r="AC339" s="16">
        <f t="shared" si="669"/>
        <v>26.347881666666677</v>
      </c>
      <c r="AD339" s="16">
        <f t="shared" si="669"/>
        <v>26.347881666666677</v>
      </c>
      <c r="AE339" s="16">
        <f t="shared" si="669"/>
        <v>26.347881666666677</v>
      </c>
      <c r="AF339" s="16">
        <f t="shared" si="669"/>
        <v>26.347881666666677</v>
      </c>
      <c r="AG339" s="16">
        <f t="shared" si="669"/>
        <v>26.347881666666677</v>
      </c>
      <c r="AH339" s="16">
        <f t="shared" si="669"/>
        <v>26.347881666666677</v>
      </c>
      <c r="AI339" s="16">
        <f t="shared" si="669"/>
        <v>26.347881666666677</v>
      </c>
      <c r="AJ339" s="16">
        <f t="shared" si="670"/>
        <v>26.347881666666677</v>
      </c>
      <c r="AK339" s="16">
        <f t="shared" si="670"/>
        <v>26.347881666666677</v>
      </c>
      <c r="AL339" s="16">
        <f t="shared" si="670"/>
        <v>26.347881666666677</v>
      </c>
      <c r="AM339" s="16">
        <f t="shared" si="670"/>
        <v>26.347881666666677</v>
      </c>
      <c r="AN339" s="16">
        <f t="shared" si="670"/>
        <v>26.347881666666677</v>
      </c>
      <c r="AO339" s="16">
        <f t="shared" si="670"/>
        <v>26.347881666666677</v>
      </c>
      <c r="AP339" s="16">
        <f t="shared" si="670"/>
        <v>26.347881666666677</v>
      </c>
      <c r="AQ339" s="16">
        <f t="shared" si="670"/>
        <v>26.347881666666677</v>
      </c>
      <c r="AR339" s="16">
        <f t="shared" si="670"/>
        <v>26.347881666666677</v>
      </c>
      <c r="AS339" s="16">
        <f t="shared" si="670"/>
        <v>26.347881666666677</v>
      </c>
      <c r="AT339" s="16">
        <f t="shared" si="670"/>
        <v>26.347881666666677</v>
      </c>
      <c r="AU339" s="16">
        <f t="shared" si="670"/>
        <v>26.347881666666677</v>
      </c>
      <c r="AV339" s="16">
        <f t="shared" si="670"/>
        <v>26.347881666666677</v>
      </c>
      <c r="AW339" s="16">
        <f t="shared" si="670"/>
        <v>26.347881666666677</v>
      </c>
      <c r="AX339" s="16">
        <f t="shared" si="670"/>
        <v>26.347881666666677</v>
      </c>
      <c r="AY339" s="16">
        <f t="shared" si="670"/>
        <v>26.347881666666677</v>
      </c>
      <c r="AZ339" s="16">
        <f t="shared" si="670"/>
        <v>26.347881666666677</v>
      </c>
      <c r="BA339" s="16">
        <f t="shared" si="670"/>
        <v>26.347881666666677</v>
      </c>
      <c r="BB339" s="16">
        <f t="shared" si="670"/>
        <v>26.347881666666677</v>
      </c>
      <c r="BC339" s="16">
        <f t="shared" si="670"/>
        <v>26.347881666666677</v>
      </c>
      <c r="BD339" s="16">
        <f t="shared" si="670"/>
        <v>26.347881666666677</v>
      </c>
      <c r="BE339" s="16">
        <f t="shared" si="670"/>
        <v>26.347881666666677</v>
      </c>
      <c r="BF339" s="16">
        <f t="shared" si="670"/>
        <v>26.347881666666677</v>
      </c>
      <c r="BG339" s="16">
        <f t="shared" si="670"/>
        <v>26.347881666666677</v>
      </c>
      <c r="BH339" s="16">
        <f t="shared" si="670"/>
        <v>26.347881666666677</v>
      </c>
      <c r="BI339" s="16">
        <f t="shared" si="670"/>
        <v>26.347881666666677</v>
      </c>
      <c r="BJ339" s="16">
        <f t="shared" si="670"/>
        <v>26.347881666666677</v>
      </c>
      <c r="BK339" s="16">
        <f t="shared" si="670"/>
        <v>26.347881666666677</v>
      </c>
      <c r="BL339" s="16">
        <f t="shared" si="670"/>
        <v>26.347881666666677</v>
      </c>
      <c r="BM339" s="16">
        <f t="shared" si="670"/>
        <v>26.347881666666677</v>
      </c>
      <c r="BN339" s="16">
        <f t="shared" si="670"/>
        <v>26.347881666666677</v>
      </c>
      <c r="BO339" s="16">
        <f t="shared" si="670"/>
        <v>26.347881666666677</v>
      </c>
      <c r="BP339" s="16">
        <f t="shared" si="670"/>
        <v>26.347881666666677</v>
      </c>
      <c r="BQ339" s="16">
        <f t="shared" si="670"/>
        <v>26.347881666666677</v>
      </c>
      <c r="BR339" s="16">
        <f t="shared" si="670"/>
        <v>26.347881666666677</v>
      </c>
      <c r="BS339" s="16">
        <f t="shared" si="670"/>
        <v>26.347881666666677</v>
      </c>
    </row>
    <row r="340" spans="1:71" x14ac:dyDescent="0.35">
      <c r="A340" s="51" t="str">
        <f t="shared" ref="A340:I340" si="675">+A43</f>
        <v>Standard Close</v>
      </c>
      <c r="B340" s="51" t="str">
        <f t="shared" si="675"/>
        <v>A2838528</v>
      </c>
      <c r="C340" s="51" t="str">
        <f t="shared" si="675"/>
        <v>Base Rates</v>
      </c>
      <c r="D340" s="51" t="str">
        <f t="shared" si="675"/>
        <v/>
      </c>
      <c r="E340" s="50">
        <f t="shared" si="675"/>
        <v>34332</v>
      </c>
      <c r="F340" s="51" t="str">
        <f t="shared" si="675"/>
        <v>CRR-15996</v>
      </c>
      <c r="G340" s="51" t="str">
        <f t="shared" si="675"/>
        <v>open</v>
      </c>
      <c r="H340" s="51" t="str">
        <f t="shared" si="675"/>
        <v>Electric Other Production Plant</v>
      </c>
      <c r="I340" s="51" t="str">
        <f t="shared" si="675"/>
        <v>Bayside Station</v>
      </c>
      <c r="J340" s="71">
        <v>6.2E-2</v>
      </c>
      <c r="K340" s="71">
        <v>5.4000000000000006E-2</v>
      </c>
      <c r="L340" s="16">
        <f t="shared" si="643"/>
        <v>0</v>
      </c>
      <c r="M340" s="16">
        <f t="shared" si="669"/>
        <v>0</v>
      </c>
      <c r="N340" s="16">
        <f t="shared" si="669"/>
        <v>0</v>
      </c>
      <c r="O340" s="16">
        <f t="shared" si="669"/>
        <v>0</v>
      </c>
      <c r="P340" s="16">
        <f t="shared" si="669"/>
        <v>0</v>
      </c>
      <c r="Q340" s="16">
        <f t="shared" si="669"/>
        <v>26.347881666666677</v>
      </c>
      <c r="R340" s="16">
        <f t="shared" si="669"/>
        <v>26.347881666666677</v>
      </c>
      <c r="S340" s="16">
        <f t="shared" si="669"/>
        <v>26.347881666666677</v>
      </c>
      <c r="T340" s="16">
        <f t="shared" si="669"/>
        <v>26.347881666666677</v>
      </c>
      <c r="U340" s="16">
        <f t="shared" si="669"/>
        <v>26.347881666666677</v>
      </c>
      <c r="V340" s="16">
        <f t="shared" si="669"/>
        <v>26.347881666666677</v>
      </c>
      <c r="W340" s="16">
        <f t="shared" si="669"/>
        <v>26.347881666666677</v>
      </c>
      <c r="X340" s="16">
        <f t="shared" si="669"/>
        <v>26.347881666666677</v>
      </c>
      <c r="Y340" s="16">
        <f t="shared" si="669"/>
        <v>26.347881666666677</v>
      </c>
      <c r="Z340" s="16">
        <f t="shared" si="669"/>
        <v>26.347881666666677</v>
      </c>
      <c r="AA340" s="16">
        <f t="shared" si="669"/>
        <v>26.347881666666677</v>
      </c>
      <c r="AB340" s="16">
        <f t="shared" si="669"/>
        <v>26.347881666666677</v>
      </c>
      <c r="AC340" s="16">
        <f t="shared" si="669"/>
        <v>26.347881666666677</v>
      </c>
      <c r="AD340" s="16">
        <f t="shared" si="669"/>
        <v>26.347881666666677</v>
      </c>
      <c r="AE340" s="16">
        <f t="shared" si="669"/>
        <v>26.347881666666677</v>
      </c>
      <c r="AF340" s="16">
        <f t="shared" si="669"/>
        <v>26.347881666666677</v>
      </c>
      <c r="AG340" s="16">
        <f t="shared" si="669"/>
        <v>26.347881666666677</v>
      </c>
      <c r="AH340" s="16">
        <f t="shared" si="669"/>
        <v>26.347881666666677</v>
      </c>
      <c r="AI340" s="16">
        <f t="shared" si="669"/>
        <v>26.347881666666677</v>
      </c>
      <c r="AJ340" s="16">
        <f t="shared" si="670"/>
        <v>26.347881666666677</v>
      </c>
      <c r="AK340" s="16">
        <f t="shared" si="670"/>
        <v>26.347881666666677</v>
      </c>
      <c r="AL340" s="16">
        <f t="shared" si="670"/>
        <v>26.347881666666677</v>
      </c>
      <c r="AM340" s="16">
        <f t="shared" si="670"/>
        <v>26.347881666666677</v>
      </c>
      <c r="AN340" s="16">
        <f t="shared" si="670"/>
        <v>26.347881666666677</v>
      </c>
      <c r="AO340" s="16">
        <f t="shared" si="670"/>
        <v>26.347881666666677</v>
      </c>
      <c r="AP340" s="16">
        <f t="shared" si="670"/>
        <v>26.347881666666677</v>
      </c>
      <c r="AQ340" s="16">
        <f t="shared" si="670"/>
        <v>26.347881666666677</v>
      </c>
      <c r="AR340" s="16">
        <f t="shared" si="670"/>
        <v>26.347881666666677</v>
      </c>
      <c r="AS340" s="16">
        <f t="shared" si="670"/>
        <v>26.347881666666677</v>
      </c>
      <c r="AT340" s="16">
        <f t="shared" si="670"/>
        <v>26.347881666666677</v>
      </c>
      <c r="AU340" s="16">
        <f t="shared" si="670"/>
        <v>26.347881666666677</v>
      </c>
      <c r="AV340" s="16">
        <f t="shared" si="670"/>
        <v>26.347881666666677</v>
      </c>
      <c r="AW340" s="16">
        <f t="shared" si="670"/>
        <v>26.347881666666677</v>
      </c>
      <c r="AX340" s="16">
        <f t="shared" si="670"/>
        <v>26.347881666666677</v>
      </c>
      <c r="AY340" s="16">
        <f t="shared" si="670"/>
        <v>26.347881666666677</v>
      </c>
      <c r="AZ340" s="16">
        <f t="shared" si="670"/>
        <v>26.347881666666677</v>
      </c>
      <c r="BA340" s="16">
        <f t="shared" si="670"/>
        <v>26.347881666666677</v>
      </c>
      <c r="BB340" s="16">
        <f t="shared" si="670"/>
        <v>26.347881666666677</v>
      </c>
      <c r="BC340" s="16">
        <f t="shared" si="670"/>
        <v>26.347881666666677</v>
      </c>
      <c r="BD340" s="16">
        <f t="shared" si="670"/>
        <v>26.347881666666677</v>
      </c>
      <c r="BE340" s="16">
        <f t="shared" si="670"/>
        <v>26.347881666666677</v>
      </c>
      <c r="BF340" s="16">
        <f t="shared" si="670"/>
        <v>26.347881666666677</v>
      </c>
      <c r="BG340" s="16">
        <f t="shared" si="670"/>
        <v>26.347881666666677</v>
      </c>
      <c r="BH340" s="16">
        <f t="shared" si="670"/>
        <v>26.347881666666677</v>
      </c>
      <c r="BI340" s="16">
        <f t="shared" si="670"/>
        <v>26.347881666666677</v>
      </c>
      <c r="BJ340" s="16">
        <f t="shared" si="670"/>
        <v>26.347881666666677</v>
      </c>
      <c r="BK340" s="16">
        <f t="shared" si="670"/>
        <v>26.347881666666677</v>
      </c>
      <c r="BL340" s="16">
        <f t="shared" si="670"/>
        <v>26.347881666666677</v>
      </c>
      <c r="BM340" s="16">
        <f t="shared" si="670"/>
        <v>26.347881666666677</v>
      </c>
      <c r="BN340" s="16">
        <f t="shared" si="670"/>
        <v>26.347881666666677</v>
      </c>
      <c r="BO340" s="16">
        <f t="shared" si="670"/>
        <v>26.347881666666677</v>
      </c>
      <c r="BP340" s="16">
        <f t="shared" si="670"/>
        <v>26.347881666666677</v>
      </c>
      <c r="BQ340" s="16">
        <f t="shared" si="670"/>
        <v>26.347881666666677</v>
      </c>
      <c r="BR340" s="16">
        <f t="shared" si="670"/>
        <v>26.347881666666677</v>
      </c>
      <c r="BS340" s="16">
        <f t="shared" si="670"/>
        <v>26.347881666666677</v>
      </c>
    </row>
    <row r="341" spans="1:71" x14ac:dyDescent="0.35">
      <c r="A341" s="51" t="str">
        <f t="shared" ref="A341:I341" si="676">+A44</f>
        <v>Standard Close</v>
      </c>
      <c r="B341" s="51" t="str">
        <f t="shared" si="676"/>
        <v>A2838529</v>
      </c>
      <c r="C341" s="51" t="str">
        <f t="shared" si="676"/>
        <v>Base Rates</v>
      </c>
      <c r="D341" s="51" t="str">
        <f t="shared" si="676"/>
        <v/>
      </c>
      <c r="E341" s="50">
        <f t="shared" si="676"/>
        <v>34332</v>
      </c>
      <c r="F341" s="51" t="str">
        <f t="shared" si="676"/>
        <v>CRR-15996</v>
      </c>
      <c r="G341" s="51" t="str">
        <f t="shared" si="676"/>
        <v>open</v>
      </c>
      <c r="H341" s="51" t="str">
        <f t="shared" si="676"/>
        <v>Electric Other Production Plant</v>
      </c>
      <c r="I341" s="51" t="str">
        <f t="shared" si="676"/>
        <v>Bayside Station</v>
      </c>
      <c r="J341" s="71">
        <v>6.2E-2</v>
      </c>
      <c r="K341" s="71">
        <v>5.4000000000000006E-2</v>
      </c>
      <c r="L341" s="16">
        <f t="shared" si="643"/>
        <v>0</v>
      </c>
      <c r="M341" s="16">
        <f t="shared" si="669"/>
        <v>0</v>
      </c>
      <c r="N341" s="16">
        <f t="shared" si="669"/>
        <v>0</v>
      </c>
      <c r="O341" s="16">
        <f t="shared" si="669"/>
        <v>0</v>
      </c>
      <c r="P341" s="16">
        <f t="shared" si="669"/>
        <v>0</v>
      </c>
      <c r="Q341" s="16">
        <f t="shared" si="669"/>
        <v>26.347881666666677</v>
      </c>
      <c r="R341" s="16">
        <f t="shared" si="669"/>
        <v>26.347881666666677</v>
      </c>
      <c r="S341" s="16">
        <f t="shared" si="669"/>
        <v>26.347881666666677</v>
      </c>
      <c r="T341" s="16">
        <f t="shared" si="669"/>
        <v>26.347881666666677</v>
      </c>
      <c r="U341" s="16">
        <f t="shared" si="669"/>
        <v>26.347881666666677</v>
      </c>
      <c r="V341" s="16">
        <f t="shared" si="669"/>
        <v>26.347881666666677</v>
      </c>
      <c r="W341" s="16">
        <f t="shared" si="669"/>
        <v>26.347881666666677</v>
      </c>
      <c r="X341" s="16">
        <f t="shared" si="669"/>
        <v>26.347881666666677</v>
      </c>
      <c r="Y341" s="16">
        <f t="shared" si="669"/>
        <v>26.347881666666677</v>
      </c>
      <c r="Z341" s="16">
        <f t="shared" si="669"/>
        <v>26.347881666666677</v>
      </c>
      <c r="AA341" s="16">
        <f t="shared" si="669"/>
        <v>26.347881666666677</v>
      </c>
      <c r="AB341" s="16">
        <f t="shared" si="669"/>
        <v>26.347881666666677</v>
      </c>
      <c r="AC341" s="16">
        <f t="shared" si="669"/>
        <v>26.347881666666677</v>
      </c>
      <c r="AD341" s="16">
        <f t="shared" si="669"/>
        <v>26.347881666666677</v>
      </c>
      <c r="AE341" s="16">
        <f t="shared" si="669"/>
        <v>26.347881666666677</v>
      </c>
      <c r="AF341" s="16">
        <f t="shared" si="669"/>
        <v>26.347881666666677</v>
      </c>
      <c r="AG341" s="16">
        <f t="shared" si="669"/>
        <v>26.347881666666677</v>
      </c>
      <c r="AH341" s="16">
        <f t="shared" si="669"/>
        <v>26.347881666666677</v>
      </c>
      <c r="AI341" s="16">
        <f t="shared" si="669"/>
        <v>26.347881666666677</v>
      </c>
      <c r="AJ341" s="16">
        <f t="shared" si="670"/>
        <v>26.347881666666677</v>
      </c>
      <c r="AK341" s="16">
        <f t="shared" si="670"/>
        <v>26.347881666666677</v>
      </c>
      <c r="AL341" s="16">
        <f t="shared" si="670"/>
        <v>26.347881666666677</v>
      </c>
      <c r="AM341" s="16">
        <f t="shared" si="670"/>
        <v>26.347881666666677</v>
      </c>
      <c r="AN341" s="16">
        <f t="shared" si="670"/>
        <v>26.347881666666677</v>
      </c>
      <c r="AO341" s="16">
        <f t="shared" si="670"/>
        <v>26.347881666666677</v>
      </c>
      <c r="AP341" s="16">
        <f t="shared" si="670"/>
        <v>26.347881666666677</v>
      </c>
      <c r="AQ341" s="16">
        <f t="shared" si="670"/>
        <v>26.347881666666677</v>
      </c>
      <c r="AR341" s="16">
        <f t="shared" si="670"/>
        <v>26.347881666666677</v>
      </c>
      <c r="AS341" s="16">
        <f t="shared" si="670"/>
        <v>26.347881666666677</v>
      </c>
      <c r="AT341" s="16">
        <f t="shared" si="670"/>
        <v>26.347881666666677</v>
      </c>
      <c r="AU341" s="16">
        <f t="shared" si="670"/>
        <v>26.347881666666677</v>
      </c>
      <c r="AV341" s="16">
        <f t="shared" si="670"/>
        <v>26.347881666666677</v>
      </c>
      <c r="AW341" s="16">
        <f t="shared" si="670"/>
        <v>26.347881666666677</v>
      </c>
      <c r="AX341" s="16">
        <f t="shared" si="670"/>
        <v>26.347881666666677</v>
      </c>
      <c r="AY341" s="16">
        <f t="shared" si="670"/>
        <v>26.347881666666677</v>
      </c>
      <c r="AZ341" s="16">
        <f t="shared" si="670"/>
        <v>26.347881666666677</v>
      </c>
      <c r="BA341" s="16">
        <f t="shared" si="670"/>
        <v>26.347881666666677</v>
      </c>
      <c r="BB341" s="16">
        <f t="shared" si="670"/>
        <v>26.347881666666677</v>
      </c>
      <c r="BC341" s="16">
        <f t="shared" si="670"/>
        <v>26.347881666666677</v>
      </c>
      <c r="BD341" s="16">
        <f t="shared" si="670"/>
        <v>26.347881666666677</v>
      </c>
      <c r="BE341" s="16">
        <f t="shared" si="670"/>
        <v>26.347881666666677</v>
      </c>
      <c r="BF341" s="16">
        <f t="shared" si="670"/>
        <v>26.347881666666677</v>
      </c>
      <c r="BG341" s="16">
        <f t="shared" si="670"/>
        <v>26.347881666666677</v>
      </c>
      <c r="BH341" s="16">
        <f t="shared" si="670"/>
        <v>26.347881666666677</v>
      </c>
      <c r="BI341" s="16">
        <f t="shared" si="670"/>
        <v>26.347881666666677</v>
      </c>
      <c r="BJ341" s="16">
        <f t="shared" si="670"/>
        <v>26.347881666666677</v>
      </c>
      <c r="BK341" s="16">
        <f t="shared" si="670"/>
        <v>26.347881666666677</v>
      </c>
      <c r="BL341" s="16">
        <f t="shared" si="670"/>
        <v>26.347881666666677</v>
      </c>
      <c r="BM341" s="16">
        <f t="shared" si="670"/>
        <v>26.347881666666677</v>
      </c>
      <c r="BN341" s="16">
        <f t="shared" si="670"/>
        <v>26.347881666666677</v>
      </c>
      <c r="BO341" s="16">
        <f t="shared" si="670"/>
        <v>26.347881666666677</v>
      </c>
      <c r="BP341" s="16">
        <f t="shared" si="670"/>
        <v>26.347881666666677</v>
      </c>
      <c r="BQ341" s="16">
        <f t="shared" si="670"/>
        <v>26.347881666666677</v>
      </c>
      <c r="BR341" s="16">
        <f t="shared" si="670"/>
        <v>26.347881666666677</v>
      </c>
      <c r="BS341" s="16">
        <f t="shared" si="670"/>
        <v>26.347881666666677</v>
      </c>
    </row>
    <row r="342" spans="1:71" x14ac:dyDescent="0.35">
      <c r="A342" s="51" t="str">
        <f t="shared" ref="A342:I342" si="677">+A45</f>
        <v>Standard Close</v>
      </c>
      <c r="B342" s="51" t="str">
        <f t="shared" si="677"/>
        <v>A2846184</v>
      </c>
      <c r="C342" s="51" t="str">
        <f t="shared" si="677"/>
        <v>Base Rates</v>
      </c>
      <c r="D342" s="51" t="str">
        <f t="shared" si="677"/>
        <v/>
      </c>
      <c r="E342" s="50">
        <f t="shared" si="677"/>
        <v>34332</v>
      </c>
      <c r="F342" s="51" t="str">
        <f t="shared" si="677"/>
        <v>CRR-15996</v>
      </c>
      <c r="G342" s="51" t="str">
        <f t="shared" si="677"/>
        <v>open</v>
      </c>
      <c r="H342" s="51" t="str">
        <f t="shared" si="677"/>
        <v>Electric Other Production Plant</v>
      </c>
      <c r="I342" s="51" t="str">
        <f t="shared" si="677"/>
        <v>Bayside Station</v>
      </c>
      <c r="J342" s="71">
        <v>6.2E-2</v>
      </c>
      <c r="K342" s="71">
        <v>5.4000000000000006E-2</v>
      </c>
      <c r="L342" s="16">
        <f t="shared" si="643"/>
        <v>0</v>
      </c>
      <c r="M342" s="16">
        <f t="shared" si="669"/>
        <v>0</v>
      </c>
      <c r="N342" s="16">
        <f t="shared" si="669"/>
        <v>0</v>
      </c>
      <c r="O342" s="16">
        <f t="shared" si="669"/>
        <v>0</v>
      </c>
      <c r="P342" s="16">
        <f t="shared" si="669"/>
        <v>0</v>
      </c>
      <c r="Q342" s="16">
        <f t="shared" si="669"/>
        <v>0</v>
      </c>
      <c r="R342" s="16">
        <f t="shared" si="669"/>
        <v>295.55250166666661</v>
      </c>
      <c r="S342" s="16">
        <f t="shared" si="669"/>
        <v>295.55250166666661</v>
      </c>
      <c r="T342" s="16">
        <f t="shared" si="669"/>
        <v>295.55250166666661</v>
      </c>
      <c r="U342" s="16">
        <f t="shared" si="669"/>
        <v>295.55250166666661</v>
      </c>
      <c r="V342" s="16">
        <f t="shared" si="669"/>
        <v>295.55250166666661</v>
      </c>
      <c r="W342" s="16">
        <f t="shared" si="669"/>
        <v>295.55250166666661</v>
      </c>
      <c r="X342" s="16">
        <f t="shared" si="669"/>
        <v>295.55250166666661</v>
      </c>
      <c r="Y342" s="16">
        <f t="shared" si="669"/>
        <v>295.55250166666661</v>
      </c>
      <c r="Z342" s="16">
        <f t="shared" si="669"/>
        <v>295.55250166666661</v>
      </c>
      <c r="AA342" s="16">
        <f t="shared" si="669"/>
        <v>295.55250166666661</v>
      </c>
      <c r="AB342" s="16">
        <f t="shared" si="669"/>
        <v>295.55250166666661</v>
      </c>
      <c r="AC342" s="16">
        <f t="shared" si="669"/>
        <v>295.55250166666661</v>
      </c>
      <c r="AD342" s="16">
        <f t="shared" si="669"/>
        <v>295.55250166666661</v>
      </c>
      <c r="AE342" s="16">
        <f t="shared" si="669"/>
        <v>295.55250166666661</v>
      </c>
      <c r="AF342" s="16">
        <f t="shared" si="669"/>
        <v>295.55250166666661</v>
      </c>
      <c r="AG342" s="16">
        <f t="shared" si="669"/>
        <v>295.55250166666661</v>
      </c>
      <c r="AH342" s="16">
        <f t="shared" si="669"/>
        <v>295.55250166666661</v>
      </c>
      <c r="AI342" s="16">
        <f t="shared" si="669"/>
        <v>295.55250166666661</v>
      </c>
      <c r="AJ342" s="16">
        <f t="shared" si="670"/>
        <v>295.55250166666661</v>
      </c>
      <c r="AK342" s="16">
        <f t="shared" si="670"/>
        <v>295.55250166666661</v>
      </c>
      <c r="AL342" s="16">
        <f t="shared" si="670"/>
        <v>295.55250166666661</v>
      </c>
      <c r="AM342" s="16">
        <f t="shared" ref="AJ342:BS349" si="678">+AL144*$J342/12</f>
        <v>295.55250166666661</v>
      </c>
      <c r="AN342" s="16">
        <f t="shared" si="678"/>
        <v>295.55250166666661</v>
      </c>
      <c r="AO342" s="16">
        <f t="shared" si="678"/>
        <v>295.55250166666661</v>
      </c>
      <c r="AP342" s="16">
        <f t="shared" si="678"/>
        <v>295.55250166666661</v>
      </c>
      <c r="AQ342" s="16">
        <f t="shared" si="678"/>
        <v>295.55250166666661</v>
      </c>
      <c r="AR342" s="16">
        <f t="shared" si="678"/>
        <v>295.55250166666661</v>
      </c>
      <c r="AS342" s="16">
        <f t="shared" si="678"/>
        <v>295.55250166666661</v>
      </c>
      <c r="AT342" s="16">
        <f t="shared" si="678"/>
        <v>295.55250166666661</v>
      </c>
      <c r="AU342" s="16">
        <f t="shared" si="678"/>
        <v>295.55250166666661</v>
      </c>
      <c r="AV342" s="16">
        <f t="shared" si="678"/>
        <v>295.55250166666661</v>
      </c>
      <c r="AW342" s="16">
        <f t="shared" si="678"/>
        <v>295.55250166666661</v>
      </c>
      <c r="AX342" s="16">
        <f t="shared" si="678"/>
        <v>295.55250166666661</v>
      </c>
      <c r="AY342" s="16">
        <f t="shared" si="678"/>
        <v>295.55250166666661</v>
      </c>
      <c r="AZ342" s="16">
        <f t="shared" si="678"/>
        <v>295.55250166666661</v>
      </c>
      <c r="BA342" s="16">
        <f t="shared" si="678"/>
        <v>295.55250166666661</v>
      </c>
      <c r="BB342" s="16">
        <f t="shared" si="678"/>
        <v>295.55250166666661</v>
      </c>
      <c r="BC342" s="16">
        <f t="shared" si="678"/>
        <v>295.55250166666661</v>
      </c>
      <c r="BD342" s="16">
        <f t="shared" si="678"/>
        <v>295.55250166666661</v>
      </c>
      <c r="BE342" s="16">
        <f t="shared" si="678"/>
        <v>295.55250166666661</v>
      </c>
      <c r="BF342" s="16">
        <f t="shared" si="678"/>
        <v>295.55250166666661</v>
      </c>
      <c r="BG342" s="16">
        <f t="shared" si="678"/>
        <v>295.55250166666661</v>
      </c>
      <c r="BH342" s="16">
        <f t="shared" si="678"/>
        <v>295.55250166666661</v>
      </c>
      <c r="BI342" s="16">
        <f t="shared" si="678"/>
        <v>295.55250166666661</v>
      </c>
      <c r="BJ342" s="16">
        <f t="shared" si="678"/>
        <v>295.55250166666661</v>
      </c>
      <c r="BK342" s="16">
        <f t="shared" si="678"/>
        <v>295.55250166666661</v>
      </c>
      <c r="BL342" s="16">
        <f t="shared" si="678"/>
        <v>295.55250166666661</v>
      </c>
      <c r="BM342" s="16">
        <f t="shared" si="678"/>
        <v>295.55250166666661</v>
      </c>
      <c r="BN342" s="16">
        <f t="shared" si="678"/>
        <v>295.55250166666661</v>
      </c>
      <c r="BO342" s="16">
        <f t="shared" si="678"/>
        <v>295.55250166666661</v>
      </c>
      <c r="BP342" s="16">
        <f t="shared" si="678"/>
        <v>295.55250166666661</v>
      </c>
      <c r="BQ342" s="16">
        <f t="shared" si="678"/>
        <v>295.55250166666661</v>
      </c>
      <c r="BR342" s="16">
        <f t="shared" si="678"/>
        <v>295.55250166666661</v>
      </c>
      <c r="BS342" s="16">
        <f t="shared" si="678"/>
        <v>295.55250166666661</v>
      </c>
    </row>
    <row r="343" spans="1:71" x14ac:dyDescent="0.35">
      <c r="A343" s="51" t="str">
        <f t="shared" ref="A343:I343" si="679">+A46</f>
        <v>Standard Close</v>
      </c>
      <c r="B343" s="51" t="str">
        <f t="shared" si="679"/>
        <v>A2846186</v>
      </c>
      <c r="C343" s="51" t="str">
        <f t="shared" si="679"/>
        <v>Base Rates</v>
      </c>
      <c r="D343" s="51" t="str">
        <f t="shared" si="679"/>
        <v/>
      </c>
      <c r="E343" s="50">
        <f t="shared" si="679"/>
        <v>34332</v>
      </c>
      <c r="F343" s="51" t="str">
        <f t="shared" si="679"/>
        <v>CRR-15996</v>
      </c>
      <c r="G343" s="51" t="str">
        <f t="shared" si="679"/>
        <v>open</v>
      </c>
      <c r="H343" s="51" t="str">
        <f t="shared" si="679"/>
        <v>Electric Other Production Plant</v>
      </c>
      <c r="I343" s="51" t="str">
        <f t="shared" si="679"/>
        <v>Bayside Station</v>
      </c>
      <c r="J343" s="71">
        <v>6.2E-2</v>
      </c>
      <c r="K343" s="71">
        <v>5.4000000000000006E-2</v>
      </c>
      <c r="L343" s="16">
        <f t="shared" si="643"/>
        <v>0</v>
      </c>
      <c r="M343" s="16">
        <f t="shared" si="669"/>
        <v>0</v>
      </c>
      <c r="N343" s="16">
        <f t="shared" si="669"/>
        <v>0</v>
      </c>
      <c r="O343" s="16">
        <f t="shared" si="669"/>
        <v>0</v>
      </c>
      <c r="P343" s="16">
        <f t="shared" si="669"/>
        <v>0</v>
      </c>
      <c r="Q343" s="16">
        <f t="shared" si="669"/>
        <v>0</v>
      </c>
      <c r="R343" s="16">
        <f t="shared" si="669"/>
        <v>99.324775000000002</v>
      </c>
      <c r="S343" s="16">
        <f t="shared" si="669"/>
        <v>99.324775000000002</v>
      </c>
      <c r="T343" s="16">
        <f t="shared" si="669"/>
        <v>99.324775000000002</v>
      </c>
      <c r="U343" s="16">
        <f t="shared" si="669"/>
        <v>99.324775000000002</v>
      </c>
      <c r="V343" s="16">
        <f t="shared" si="669"/>
        <v>99.324775000000002</v>
      </c>
      <c r="W343" s="16">
        <f t="shared" si="669"/>
        <v>99.324775000000002</v>
      </c>
      <c r="X343" s="16">
        <f t="shared" si="669"/>
        <v>99.324775000000002</v>
      </c>
      <c r="Y343" s="16">
        <f t="shared" si="669"/>
        <v>99.324775000000002</v>
      </c>
      <c r="Z343" s="16">
        <f t="shared" si="669"/>
        <v>99.324775000000002</v>
      </c>
      <c r="AA343" s="16">
        <f t="shared" si="669"/>
        <v>99.324775000000002</v>
      </c>
      <c r="AB343" s="16">
        <f t="shared" si="669"/>
        <v>99.324775000000002</v>
      </c>
      <c r="AC343" s="16">
        <f t="shared" si="669"/>
        <v>99.324775000000002</v>
      </c>
      <c r="AD343" s="16">
        <f t="shared" si="669"/>
        <v>99.324775000000002</v>
      </c>
      <c r="AE343" s="16">
        <f t="shared" si="669"/>
        <v>99.324775000000002</v>
      </c>
      <c r="AF343" s="16">
        <f t="shared" si="669"/>
        <v>99.324775000000002</v>
      </c>
      <c r="AG343" s="16">
        <f t="shared" si="669"/>
        <v>99.324775000000002</v>
      </c>
      <c r="AH343" s="16">
        <f t="shared" si="669"/>
        <v>99.324775000000002</v>
      </c>
      <c r="AI343" s="16">
        <f t="shared" si="669"/>
        <v>99.324775000000002</v>
      </c>
      <c r="AJ343" s="16">
        <f t="shared" si="678"/>
        <v>99.324775000000002</v>
      </c>
      <c r="AK343" s="16">
        <f t="shared" si="678"/>
        <v>99.324775000000002</v>
      </c>
      <c r="AL343" s="16">
        <f t="shared" si="678"/>
        <v>99.324775000000002</v>
      </c>
      <c r="AM343" s="16">
        <f t="shared" si="678"/>
        <v>99.324775000000002</v>
      </c>
      <c r="AN343" s="16">
        <f t="shared" si="678"/>
        <v>99.324775000000002</v>
      </c>
      <c r="AO343" s="16">
        <f t="shared" si="678"/>
        <v>99.324775000000002</v>
      </c>
      <c r="AP343" s="16">
        <f t="shared" si="678"/>
        <v>99.324775000000002</v>
      </c>
      <c r="AQ343" s="16">
        <f t="shared" si="678"/>
        <v>99.324775000000002</v>
      </c>
      <c r="AR343" s="16">
        <f t="shared" si="678"/>
        <v>99.324775000000002</v>
      </c>
      <c r="AS343" s="16">
        <f t="shared" si="678"/>
        <v>99.324775000000002</v>
      </c>
      <c r="AT343" s="16">
        <f t="shared" si="678"/>
        <v>99.324775000000002</v>
      </c>
      <c r="AU343" s="16">
        <f t="shared" si="678"/>
        <v>99.324775000000002</v>
      </c>
      <c r="AV343" s="16">
        <f t="shared" si="678"/>
        <v>99.324775000000002</v>
      </c>
      <c r="AW343" s="16">
        <f t="shared" si="678"/>
        <v>99.324775000000002</v>
      </c>
      <c r="AX343" s="16">
        <f t="shared" si="678"/>
        <v>99.324775000000002</v>
      </c>
      <c r="AY343" s="16">
        <f t="shared" si="678"/>
        <v>99.324775000000002</v>
      </c>
      <c r="AZ343" s="16">
        <f t="shared" si="678"/>
        <v>99.324775000000002</v>
      </c>
      <c r="BA343" s="16">
        <f t="shared" si="678"/>
        <v>99.324775000000002</v>
      </c>
      <c r="BB343" s="16">
        <f t="shared" si="678"/>
        <v>99.324775000000002</v>
      </c>
      <c r="BC343" s="16">
        <f t="shared" si="678"/>
        <v>99.324775000000002</v>
      </c>
      <c r="BD343" s="16">
        <f t="shared" si="678"/>
        <v>99.324775000000002</v>
      </c>
      <c r="BE343" s="16">
        <f t="shared" si="678"/>
        <v>99.324775000000002</v>
      </c>
      <c r="BF343" s="16">
        <f t="shared" si="678"/>
        <v>99.324775000000002</v>
      </c>
      <c r="BG343" s="16">
        <f t="shared" si="678"/>
        <v>99.324775000000002</v>
      </c>
      <c r="BH343" s="16">
        <f t="shared" si="678"/>
        <v>99.324775000000002</v>
      </c>
      <c r="BI343" s="16">
        <f t="shared" si="678"/>
        <v>99.324775000000002</v>
      </c>
      <c r="BJ343" s="16">
        <f t="shared" si="678"/>
        <v>99.324775000000002</v>
      </c>
      <c r="BK343" s="16">
        <f t="shared" si="678"/>
        <v>99.324775000000002</v>
      </c>
      <c r="BL343" s="16">
        <f t="shared" si="678"/>
        <v>99.324775000000002</v>
      </c>
      <c r="BM343" s="16">
        <f t="shared" si="678"/>
        <v>99.324775000000002</v>
      </c>
      <c r="BN343" s="16">
        <f t="shared" si="678"/>
        <v>99.324775000000002</v>
      </c>
      <c r="BO343" s="16">
        <f t="shared" si="678"/>
        <v>99.324775000000002</v>
      </c>
      <c r="BP343" s="16">
        <f t="shared" si="678"/>
        <v>99.324775000000002</v>
      </c>
      <c r="BQ343" s="16">
        <f t="shared" si="678"/>
        <v>99.324775000000002</v>
      </c>
      <c r="BR343" s="16">
        <f t="shared" si="678"/>
        <v>99.324775000000002</v>
      </c>
      <c r="BS343" s="16">
        <f t="shared" si="678"/>
        <v>99.324775000000002</v>
      </c>
    </row>
    <row r="344" spans="1:71" x14ac:dyDescent="0.35">
      <c r="A344" s="51" t="str">
        <f t="shared" ref="A344:I344" si="680">+A47</f>
        <v>Standard Close</v>
      </c>
      <c r="B344" s="51" t="str">
        <f t="shared" si="680"/>
        <v>A2846187</v>
      </c>
      <c r="C344" s="51" t="str">
        <f t="shared" si="680"/>
        <v>Base Rates</v>
      </c>
      <c r="D344" s="51" t="str">
        <f t="shared" si="680"/>
        <v/>
      </c>
      <c r="E344" s="50">
        <f t="shared" si="680"/>
        <v>34332</v>
      </c>
      <c r="F344" s="51" t="str">
        <f t="shared" si="680"/>
        <v>CRR-15996</v>
      </c>
      <c r="G344" s="51" t="str">
        <f t="shared" si="680"/>
        <v>open</v>
      </c>
      <c r="H344" s="51" t="str">
        <f t="shared" si="680"/>
        <v>Electric Other Production Plant</v>
      </c>
      <c r="I344" s="51" t="str">
        <f t="shared" si="680"/>
        <v>Bayside Station</v>
      </c>
      <c r="J344" s="71">
        <v>6.2E-2</v>
      </c>
      <c r="K344" s="71">
        <v>5.4000000000000006E-2</v>
      </c>
      <c r="L344" s="16">
        <f t="shared" si="643"/>
        <v>0</v>
      </c>
      <c r="M344" s="16">
        <f t="shared" si="669"/>
        <v>0</v>
      </c>
      <c r="N344" s="16">
        <f t="shared" si="669"/>
        <v>0</v>
      </c>
      <c r="O344" s="16">
        <f t="shared" si="669"/>
        <v>0</v>
      </c>
      <c r="P344" s="16">
        <f t="shared" si="669"/>
        <v>0</v>
      </c>
      <c r="Q344" s="16">
        <f t="shared" si="669"/>
        <v>0</v>
      </c>
      <c r="R344" s="16">
        <f t="shared" si="669"/>
        <v>99.324775000000002</v>
      </c>
      <c r="S344" s="16">
        <f t="shared" si="669"/>
        <v>99.324775000000002</v>
      </c>
      <c r="T344" s="16">
        <f t="shared" si="669"/>
        <v>99.324775000000002</v>
      </c>
      <c r="U344" s="16">
        <f t="shared" si="669"/>
        <v>99.324775000000002</v>
      </c>
      <c r="V344" s="16">
        <f t="shared" si="669"/>
        <v>99.324775000000002</v>
      </c>
      <c r="W344" s="16">
        <f t="shared" si="669"/>
        <v>99.324775000000002</v>
      </c>
      <c r="X344" s="16">
        <f t="shared" si="669"/>
        <v>99.324775000000002</v>
      </c>
      <c r="Y344" s="16">
        <f t="shared" si="669"/>
        <v>99.324775000000002</v>
      </c>
      <c r="Z344" s="16">
        <f t="shared" si="669"/>
        <v>99.324775000000002</v>
      </c>
      <c r="AA344" s="16">
        <f t="shared" si="669"/>
        <v>99.324775000000002</v>
      </c>
      <c r="AB344" s="16">
        <f t="shared" si="669"/>
        <v>99.324775000000002</v>
      </c>
      <c r="AC344" s="16">
        <f t="shared" si="669"/>
        <v>99.324775000000002</v>
      </c>
      <c r="AD344" s="16">
        <f t="shared" si="669"/>
        <v>99.324775000000002</v>
      </c>
      <c r="AE344" s="16">
        <f t="shared" si="669"/>
        <v>99.324775000000002</v>
      </c>
      <c r="AF344" s="16">
        <f t="shared" si="669"/>
        <v>99.324775000000002</v>
      </c>
      <c r="AG344" s="16">
        <f t="shared" si="669"/>
        <v>99.324775000000002</v>
      </c>
      <c r="AH344" s="16">
        <f t="shared" si="669"/>
        <v>99.324775000000002</v>
      </c>
      <c r="AI344" s="16">
        <f t="shared" si="669"/>
        <v>99.324775000000002</v>
      </c>
      <c r="AJ344" s="16">
        <f t="shared" si="678"/>
        <v>99.324775000000002</v>
      </c>
      <c r="AK344" s="16">
        <f t="shared" si="678"/>
        <v>99.324775000000002</v>
      </c>
      <c r="AL344" s="16">
        <f t="shared" si="678"/>
        <v>99.324775000000002</v>
      </c>
      <c r="AM344" s="16">
        <f t="shared" si="678"/>
        <v>99.324775000000002</v>
      </c>
      <c r="AN344" s="16">
        <f t="shared" si="678"/>
        <v>99.324775000000002</v>
      </c>
      <c r="AO344" s="16">
        <f t="shared" si="678"/>
        <v>99.324775000000002</v>
      </c>
      <c r="AP344" s="16">
        <f t="shared" si="678"/>
        <v>99.324775000000002</v>
      </c>
      <c r="AQ344" s="16">
        <f t="shared" si="678"/>
        <v>99.324775000000002</v>
      </c>
      <c r="AR344" s="16">
        <f t="shared" si="678"/>
        <v>99.324775000000002</v>
      </c>
      <c r="AS344" s="16">
        <f t="shared" si="678"/>
        <v>99.324775000000002</v>
      </c>
      <c r="AT344" s="16">
        <f t="shared" si="678"/>
        <v>99.324775000000002</v>
      </c>
      <c r="AU344" s="16">
        <f t="shared" si="678"/>
        <v>99.324775000000002</v>
      </c>
      <c r="AV344" s="16">
        <f t="shared" si="678"/>
        <v>99.324775000000002</v>
      </c>
      <c r="AW344" s="16">
        <f t="shared" si="678"/>
        <v>99.324775000000002</v>
      </c>
      <c r="AX344" s="16">
        <f t="shared" si="678"/>
        <v>99.324775000000002</v>
      </c>
      <c r="AY344" s="16">
        <f t="shared" si="678"/>
        <v>99.324775000000002</v>
      </c>
      <c r="AZ344" s="16">
        <f t="shared" si="678"/>
        <v>99.324775000000002</v>
      </c>
      <c r="BA344" s="16">
        <f t="shared" si="678"/>
        <v>99.324775000000002</v>
      </c>
      <c r="BB344" s="16">
        <f t="shared" si="678"/>
        <v>99.324775000000002</v>
      </c>
      <c r="BC344" s="16">
        <f t="shared" si="678"/>
        <v>99.324775000000002</v>
      </c>
      <c r="BD344" s="16">
        <f t="shared" si="678"/>
        <v>99.324775000000002</v>
      </c>
      <c r="BE344" s="16">
        <f t="shared" si="678"/>
        <v>99.324775000000002</v>
      </c>
      <c r="BF344" s="16">
        <f t="shared" si="678"/>
        <v>99.324775000000002</v>
      </c>
      <c r="BG344" s="16">
        <f t="shared" si="678"/>
        <v>99.324775000000002</v>
      </c>
      <c r="BH344" s="16">
        <f t="shared" si="678"/>
        <v>99.324775000000002</v>
      </c>
      <c r="BI344" s="16">
        <f t="shared" si="678"/>
        <v>99.324775000000002</v>
      </c>
      <c r="BJ344" s="16">
        <f t="shared" si="678"/>
        <v>99.324775000000002</v>
      </c>
      <c r="BK344" s="16">
        <f t="shared" si="678"/>
        <v>99.324775000000002</v>
      </c>
      <c r="BL344" s="16">
        <f t="shared" si="678"/>
        <v>99.324775000000002</v>
      </c>
      <c r="BM344" s="16">
        <f t="shared" si="678"/>
        <v>99.324775000000002</v>
      </c>
      <c r="BN344" s="16">
        <f t="shared" si="678"/>
        <v>99.324775000000002</v>
      </c>
      <c r="BO344" s="16">
        <f t="shared" si="678"/>
        <v>99.324775000000002</v>
      </c>
      <c r="BP344" s="16">
        <f t="shared" si="678"/>
        <v>99.324775000000002</v>
      </c>
      <c r="BQ344" s="16">
        <f t="shared" si="678"/>
        <v>99.324775000000002</v>
      </c>
      <c r="BR344" s="16">
        <f t="shared" si="678"/>
        <v>99.324775000000002</v>
      </c>
      <c r="BS344" s="16">
        <f t="shared" si="678"/>
        <v>99.324775000000002</v>
      </c>
    </row>
    <row r="345" spans="1:71" x14ac:dyDescent="0.35">
      <c r="A345" s="51" t="str">
        <f t="shared" ref="A345:I345" si="681">+A48</f>
        <v>Standard Close</v>
      </c>
      <c r="B345" s="51" t="str">
        <f t="shared" si="681"/>
        <v>A2846188</v>
      </c>
      <c r="C345" s="51" t="str">
        <f t="shared" si="681"/>
        <v>Base Rates</v>
      </c>
      <c r="D345" s="51" t="str">
        <f t="shared" si="681"/>
        <v/>
      </c>
      <c r="E345" s="50">
        <f t="shared" si="681"/>
        <v>34332</v>
      </c>
      <c r="F345" s="51" t="str">
        <f t="shared" si="681"/>
        <v>CRR-15996</v>
      </c>
      <c r="G345" s="51" t="str">
        <f t="shared" si="681"/>
        <v>open</v>
      </c>
      <c r="H345" s="51" t="str">
        <f t="shared" si="681"/>
        <v>Electric Other Production Plant</v>
      </c>
      <c r="I345" s="51" t="str">
        <f t="shared" si="681"/>
        <v>Bayside Station</v>
      </c>
      <c r="J345" s="71">
        <v>6.2E-2</v>
      </c>
      <c r="K345" s="71">
        <v>5.4000000000000006E-2</v>
      </c>
      <c r="L345" s="16">
        <f t="shared" si="643"/>
        <v>0</v>
      </c>
      <c r="M345" s="16">
        <f t="shared" si="669"/>
        <v>0</v>
      </c>
      <c r="N345" s="16">
        <f t="shared" si="669"/>
        <v>0</v>
      </c>
      <c r="O345" s="16">
        <f t="shared" si="669"/>
        <v>0</v>
      </c>
      <c r="P345" s="16">
        <f t="shared" si="669"/>
        <v>0</v>
      </c>
      <c r="Q345" s="16">
        <f t="shared" si="669"/>
        <v>0</v>
      </c>
      <c r="R345" s="16">
        <f t="shared" si="669"/>
        <v>306.34287833333337</v>
      </c>
      <c r="S345" s="16">
        <f t="shared" si="669"/>
        <v>306.34287833333337</v>
      </c>
      <c r="T345" s="16">
        <f t="shared" si="669"/>
        <v>306.34287833333337</v>
      </c>
      <c r="U345" s="16">
        <f t="shared" si="669"/>
        <v>306.34287833333337</v>
      </c>
      <c r="V345" s="16">
        <f t="shared" si="669"/>
        <v>306.34287833333337</v>
      </c>
      <c r="W345" s="16">
        <f t="shared" si="669"/>
        <v>306.34287833333337</v>
      </c>
      <c r="X345" s="16">
        <f t="shared" si="669"/>
        <v>306.34287833333337</v>
      </c>
      <c r="Y345" s="16">
        <f t="shared" si="669"/>
        <v>306.34287833333337</v>
      </c>
      <c r="Z345" s="16">
        <f t="shared" si="669"/>
        <v>306.34287833333337</v>
      </c>
      <c r="AA345" s="16">
        <f t="shared" si="669"/>
        <v>306.34287833333337</v>
      </c>
      <c r="AB345" s="16">
        <f t="shared" si="669"/>
        <v>306.34287833333337</v>
      </c>
      <c r="AC345" s="16">
        <f t="shared" si="669"/>
        <v>306.34287833333337</v>
      </c>
      <c r="AD345" s="16">
        <f t="shared" si="669"/>
        <v>306.34287833333337</v>
      </c>
      <c r="AE345" s="16">
        <f t="shared" si="669"/>
        <v>306.34287833333337</v>
      </c>
      <c r="AF345" s="16">
        <f t="shared" si="669"/>
        <v>306.34287833333337</v>
      </c>
      <c r="AG345" s="16">
        <f t="shared" si="669"/>
        <v>306.34287833333337</v>
      </c>
      <c r="AH345" s="16">
        <f t="shared" si="669"/>
        <v>306.34287833333337</v>
      </c>
      <c r="AI345" s="16">
        <f t="shared" si="669"/>
        <v>306.34287833333337</v>
      </c>
      <c r="AJ345" s="16">
        <f t="shared" si="678"/>
        <v>306.34287833333337</v>
      </c>
      <c r="AK345" s="16">
        <f t="shared" si="678"/>
        <v>306.34287833333337</v>
      </c>
      <c r="AL345" s="16">
        <f t="shared" si="678"/>
        <v>306.34287833333337</v>
      </c>
      <c r="AM345" s="16">
        <f t="shared" si="678"/>
        <v>306.34287833333337</v>
      </c>
      <c r="AN345" s="16">
        <f t="shared" si="678"/>
        <v>306.34287833333337</v>
      </c>
      <c r="AO345" s="16">
        <f t="shared" si="678"/>
        <v>306.34287833333337</v>
      </c>
      <c r="AP345" s="16">
        <f t="shared" si="678"/>
        <v>306.34287833333337</v>
      </c>
      <c r="AQ345" s="16">
        <f t="shared" si="678"/>
        <v>306.34287833333337</v>
      </c>
      <c r="AR345" s="16">
        <f t="shared" si="678"/>
        <v>306.34287833333337</v>
      </c>
      <c r="AS345" s="16">
        <f t="shared" si="678"/>
        <v>306.34287833333337</v>
      </c>
      <c r="AT345" s="16">
        <f t="shared" si="678"/>
        <v>306.34287833333337</v>
      </c>
      <c r="AU345" s="16">
        <f t="shared" si="678"/>
        <v>306.34287833333337</v>
      </c>
      <c r="AV345" s="16">
        <f t="shared" si="678"/>
        <v>306.34287833333337</v>
      </c>
      <c r="AW345" s="16">
        <f t="shared" si="678"/>
        <v>306.34287833333337</v>
      </c>
      <c r="AX345" s="16">
        <f t="shared" si="678"/>
        <v>306.34287833333337</v>
      </c>
      <c r="AY345" s="16">
        <f t="shared" si="678"/>
        <v>306.34287833333337</v>
      </c>
      <c r="AZ345" s="16">
        <f t="shared" si="678"/>
        <v>306.34287833333337</v>
      </c>
      <c r="BA345" s="16">
        <f t="shared" si="678"/>
        <v>306.34287833333337</v>
      </c>
      <c r="BB345" s="16">
        <f t="shared" si="678"/>
        <v>306.34287833333337</v>
      </c>
      <c r="BC345" s="16">
        <f t="shared" si="678"/>
        <v>306.34287833333337</v>
      </c>
      <c r="BD345" s="16">
        <f t="shared" si="678"/>
        <v>306.34287833333337</v>
      </c>
      <c r="BE345" s="16">
        <f t="shared" si="678"/>
        <v>306.34287833333337</v>
      </c>
      <c r="BF345" s="16">
        <f t="shared" si="678"/>
        <v>306.34287833333337</v>
      </c>
      <c r="BG345" s="16">
        <f t="shared" si="678"/>
        <v>306.34287833333337</v>
      </c>
      <c r="BH345" s="16">
        <f t="shared" si="678"/>
        <v>306.34287833333337</v>
      </c>
      <c r="BI345" s="16">
        <f t="shared" si="678"/>
        <v>306.34287833333337</v>
      </c>
      <c r="BJ345" s="16">
        <f t="shared" si="678"/>
        <v>306.34287833333337</v>
      </c>
      <c r="BK345" s="16">
        <f t="shared" si="678"/>
        <v>306.34287833333337</v>
      </c>
      <c r="BL345" s="16">
        <f t="shared" si="678"/>
        <v>306.34287833333337</v>
      </c>
      <c r="BM345" s="16">
        <f t="shared" si="678"/>
        <v>306.34287833333337</v>
      </c>
      <c r="BN345" s="16">
        <f t="shared" si="678"/>
        <v>306.34287833333337</v>
      </c>
      <c r="BO345" s="16">
        <f t="shared" si="678"/>
        <v>306.34287833333337</v>
      </c>
      <c r="BP345" s="16">
        <f t="shared" si="678"/>
        <v>306.34287833333337</v>
      </c>
      <c r="BQ345" s="16">
        <f t="shared" si="678"/>
        <v>306.34287833333337</v>
      </c>
      <c r="BR345" s="16">
        <f t="shared" si="678"/>
        <v>306.34287833333337</v>
      </c>
      <c r="BS345" s="16">
        <f t="shared" si="678"/>
        <v>306.34287833333337</v>
      </c>
    </row>
    <row r="346" spans="1:71" x14ac:dyDescent="0.35">
      <c r="A346" s="51" t="str">
        <f t="shared" ref="A346:I346" si="682">+A49</f>
        <v>Standard Close</v>
      </c>
      <c r="B346" s="51" t="str">
        <f t="shared" si="682"/>
        <v>A2846191</v>
      </c>
      <c r="C346" s="51" t="str">
        <f t="shared" si="682"/>
        <v>Base Rates</v>
      </c>
      <c r="D346" s="51" t="str">
        <f t="shared" si="682"/>
        <v/>
      </c>
      <c r="E346" s="50">
        <f t="shared" si="682"/>
        <v>34332</v>
      </c>
      <c r="F346" s="51" t="str">
        <f t="shared" si="682"/>
        <v>CRR-15996</v>
      </c>
      <c r="G346" s="51" t="str">
        <f t="shared" si="682"/>
        <v>open</v>
      </c>
      <c r="H346" s="51" t="str">
        <f t="shared" si="682"/>
        <v>Electric Other Production Plant</v>
      </c>
      <c r="I346" s="51" t="str">
        <f t="shared" si="682"/>
        <v>Bayside Station</v>
      </c>
      <c r="J346" s="71">
        <v>6.2E-2</v>
      </c>
      <c r="K346" s="71">
        <v>5.4000000000000006E-2</v>
      </c>
      <c r="L346" s="16">
        <f t="shared" si="643"/>
        <v>0</v>
      </c>
      <c r="M346" s="16">
        <f t="shared" si="669"/>
        <v>0</v>
      </c>
      <c r="N346" s="16">
        <f t="shared" si="669"/>
        <v>0</v>
      </c>
      <c r="O346" s="16">
        <f t="shared" si="669"/>
        <v>0</v>
      </c>
      <c r="P346" s="16">
        <f t="shared" si="669"/>
        <v>0</v>
      </c>
      <c r="Q346" s="16">
        <f t="shared" si="669"/>
        <v>0</v>
      </c>
      <c r="R346" s="16">
        <f t="shared" si="669"/>
        <v>281.96850833333332</v>
      </c>
      <c r="S346" s="16">
        <f t="shared" si="669"/>
        <v>281.96850833333332</v>
      </c>
      <c r="T346" s="16">
        <f t="shared" si="669"/>
        <v>281.96850833333332</v>
      </c>
      <c r="U346" s="16">
        <f t="shared" si="669"/>
        <v>281.96850833333332</v>
      </c>
      <c r="V346" s="16">
        <f t="shared" si="669"/>
        <v>281.96850833333332</v>
      </c>
      <c r="W346" s="16">
        <f t="shared" si="669"/>
        <v>281.96850833333332</v>
      </c>
      <c r="X346" s="16">
        <f t="shared" si="669"/>
        <v>281.96850833333332</v>
      </c>
      <c r="Y346" s="16">
        <f t="shared" si="669"/>
        <v>281.96850833333332</v>
      </c>
      <c r="Z346" s="16">
        <f t="shared" si="669"/>
        <v>281.96850833333332</v>
      </c>
      <c r="AA346" s="16">
        <f t="shared" si="669"/>
        <v>281.96850833333332</v>
      </c>
      <c r="AB346" s="16">
        <f t="shared" si="669"/>
        <v>281.96850833333332</v>
      </c>
      <c r="AC346" s="16">
        <f t="shared" si="669"/>
        <v>281.96850833333332</v>
      </c>
      <c r="AD346" s="16">
        <f t="shared" si="669"/>
        <v>281.96850833333332</v>
      </c>
      <c r="AE346" s="16">
        <f t="shared" si="669"/>
        <v>281.96850833333332</v>
      </c>
      <c r="AF346" s="16">
        <f t="shared" si="669"/>
        <v>281.96850833333332</v>
      </c>
      <c r="AG346" s="16">
        <f t="shared" si="669"/>
        <v>281.96850833333332</v>
      </c>
      <c r="AH346" s="16">
        <f t="shared" ref="M346:AI357" si="683">+AG148*$J346/12</f>
        <v>281.96850833333332</v>
      </c>
      <c r="AI346" s="16">
        <f t="shared" si="683"/>
        <v>281.96850833333332</v>
      </c>
      <c r="AJ346" s="16">
        <f t="shared" si="678"/>
        <v>281.96850833333332</v>
      </c>
      <c r="AK346" s="16">
        <f t="shared" si="678"/>
        <v>281.96850833333332</v>
      </c>
      <c r="AL346" s="16">
        <f t="shared" si="678"/>
        <v>281.96850833333332</v>
      </c>
      <c r="AM346" s="16">
        <f t="shared" si="678"/>
        <v>281.96850833333332</v>
      </c>
      <c r="AN346" s="16">
        <f t="shared" si="678"/>
        <v>281.96850833333332</v>
      </c>
      <c r="AO346" s="16">
        <f t="shared" si="678"/>
        <v>281.96850833333332</v>
      </c>
      <c r="AP346" s="16">
        <f t="shared" si="678"/>
        <v>281.96850833333332</v>
      </c>
      <c r="AQ346" s="16">
        <f t="shared" si="678"/>
        <v>281.96850833333332</v>
      </c>
      <c r="AR346" s="16">
        <f t="shared" si="678"/>
        <v>281.96850833333332</v>
      </c>
      <c r="AS346" s="16">
        <f t="shared" si="678"/>
        <v>281.96850833333332</v>
      </c>
      <c r="AT346" s="16">
        <f t="shared" si="678"/>
        <v>281.96850833333332</v>
      </c>
      <c r="AU346" s="16">
        <f t="shared" si="678"/>
        <v>281.96850833333332</v>
      </c>
      <c r="AV346" s="16">
        <f t="shared" si="678"/>
        <v>281.96850833333332</v>
      </c>
      <c r="AW346" s="16">
        <f t="shared" si="678"/>
        <v>281.96850833333332</v>
      </c>
      <c r="AX346" s="16">
        <f t="shared" si="678"/>
        <v>281.96850833333332</v>
      </c>
      <c r="AY346" s="16">
        <f t="shared" si="678"/>
        <v>281.96850833333332</v>
      </c>
      <c r="AZ346" s="16">
        <f t="shared" si="678"/>
        <v>281.96850833333332</v>
      </c>
      <c r="BA346" s="16">
        <f t="shared" si="678"/>
        <v>281.96850833333332</v>
      </c>
      <c r="BB346" s="16">
        <f t="shared" si="678"/>
        <v>281.96850833333332</v>
      </c>
      <c r="BC346" s="16">
        <f t="shared" si="678"/>
        <v>281.96850833333332</v>
      </c>
      <c r="BD346" s="16">
        <f t="shared" si="678"/>
        <v>281.96850833333332</v>
      </c>
      <c r="BE346" s="16">
        <f t="shared" si="678"/>
        <v>281.96850833333332</v>
      </c>
      <c r="BF346" s="16">
        <f t="shared" si="678"/>
        <v>281.96850833333332</v>
      </c>
      <c r="BG346" s="16">
        <f t="shared" si="678"/>
        <v>281.96850833333332</v>
      </c>
      <c r="BH346" s="16">
        <f t="shared" si="678"/>
        <v>281.96850833333332</v>
      </c>
      <c r="BI346" s="16">
        <f t="shared" si="678"/>
        <v>281.96850833333332</v>
      </c>
      <c r="BJ346" s="16">
        <f t="shared" si="678"/>
        <v>281.96850833333332</v>
      </c>
      <c r="BK346" s="16">
        <f t="shared" si="678"/>
        <v>281.96850833333332</v>
      </c>
      <c r="BL346" s="16">
        <f t="shared" si="678"/>
        <v>281.96850833333332</v>
      </c>
      <c r="BM346" s="16">
        <f t="shared" si="678"/>
        <v>281.96850833333332</v>
      </c>
      <c r="BN346" s="16">
        <f t="shared" si="678"/>
        <v>281.96850833333332</v>
      </c>
      <c r="BO346" s="16">
        <f t="shared" si="678"/>
        <v>281.96850833333332</v>
      </c>
      <c r="BP346" s="16">
        <f t="shared" si="678"/>
        <v>281.96850833333332</v>
      </c>
      <c r="BQ346" s="16">
        <f t="shared" si="678"/>
        <v>281.96850833333332</v>
      </c>
      <c r="BR346" s="16">
        <f t="shared" si="678"/>
        <v>281.96850833333332</v>
      </c>
      <c r="BS346" s="16">
        <f t="shared" si="678"/>
        <v>281.96850833333332</v>
      </c>
    </row>
    <row r="347" spans="1:71" x14ac:dyDescent="0.35">
      <c r="A347" s="51" t="str">
        <f t="shared" ref="A347:I347" si="684">+A50</f>
        <v>Standard Close</v>
      </c>
      <c r="B347" s="51" t="str">
        <f t="shared" si="684"/>
        <v>A2846192</v>
      </c>
      <c r="C347" s="51" t="str">
        <f t="shared" si="684"/>
        <v>Base Rates</v>
      </c>
      <c r="D347" s="51" t="str">
        <f t="shared" si="684"/>
        <v/>
      </c>
      <c r="E347" s="50">
        <f t="shared" si="684"/>
        <v>34332</v>
      </c>
      <c r="F347" s="51" t="str">
        <f t="shared" si="684"/>
        <v>CRR-15996</v>
      </c>
      <c r="G347" s="51" t="str">
        <f t="shared" si="684"/>
        <v>open</v>
      </c>
      <c r="H347" s="51" t="str">
        <f t="shared" si="684"/>
        <v>Electric Other Production Plant</v>
      </c>
      <c r="I347" s="51" t="str">
        <f t="shared" si="684"/>
        <v>Bayside Station</v>
      </c>
      <c r="J347" s="71">
        <v>6.2E-2</v>
      </c>
      <c r="K347" s="71">
        <v>5.4000000000000006E-2</v>
      </c>
      <c r="L347" s="16">
        <f t="shared" si="643"/>
        <v>0</v>
      </c>
      <c r="M347" s="16">
        <f t="shared" si="683"/>
        <v>0</v>
      </c>
      <c r="N347" s="16">
        <f t="shared" si="683"/>
        <v>0</v>
      </c>
      <c r="O347" s="16">
        <f t="shared" si="683"/>
        <v>0</v>
      </c>
      <c r="P347" s="16">
        <f t="shared" si="683"/>
        <v>0</v>
      </c>
      <c r="Q347" s="16">
        <f t="shared" si="683"/>
        <v>0</v>
      </c>
      <c r="R347" s="16">
        <f t="shared" si="683"/>
        <v>278.85321500000003</v>
      </c>
      <c r="S347" s="16">
        <f t="shared" si="683"/>
        <v>278.85321500000003</v>
      </c>
      <c r="T347" s="16">
        <f t="shared" si="683"/>
        <v>278.85321500000003</v>
      </c>
      <c r="U347" s="16">
        <f t="shared" si="683"/>
        <v>278.85321500000003</v>
      </c>
      <c r="V347" s="16">
        <f t="shared" si="683"/>
        <v>278.85321500000003</v>
      </c>
      <c r="W347" s="16">
        <f t="shared" si="683"/>
        <v>278.85321500000003</v>
      </c>
      <c r="X347" s="16">
        <f t="shared" si="683"/>
        <v>278.85321500000003</v>
      </c>
      <c r="Y347" s="16">
        <f t="shared" si="683"/>
        <v>278.85321500000003</v>
      </c>
      <c r="Z347" s="16">
        <f t="shared" si="683"/>
        <v>278.85321500000003</v>
      </c>
      <c r="AA347" s="16">
        <f t="shared" si="683"/>
        <v>278.85321500000003</v>
      </c>
      <c r="AB347" s="16">
        <f t="shared" si="683"/>
        <v>278.85321500000003</v>
      </c>
      <c r="AC347" s="16">
        <f t="shared" si="683"/>
        <v>278.85321500000003</v>
      </c>
      <c r="AD347" s="16">
        <f t="shared" si="683"/>
        <v>278.85321500000003</v>
      </c>
      <c r="AE347" s="16">
        <f t="shared" si="683"/>
        <v>278.85321500000003</v>
      </c>
      <c r="AF347" s="16">
        <f t="shared" si="683"/>
        <v>278.85321500000003</v>
      </c>
      <c r="AG347" s="16">
        <f t="shared" si="683"/>
        <v>278.85321500000003</v>
      </c>
      <c r="AH347" s="16">
        <f t="shared" si="683"/>
        <v>278.85321500000003</v>
      </c>
      <c r="AI347" s="16">
        <f t="shared" si="683"/>
        <v>278.85321500000003</v>
      </c>
      <c r="AJ347" s="16">
        <f t="shared" si="678"/>
        <v>278.85321500000003</v>
      </c>
      <c r="AK347" s="16">
        <f t="shared" si="678"/>
        <v>278.85321500000003</v>
      </c>
      <c r="AL347" s="16">
        <f t="shared" si="678"/>
        <v>278.85321500000003</v>
      </c>
      <c r="AM347" s="16">
        <f t="shared" si="678"/>
        <v>278.85321500000003</v>
      </c>
      <c r="AN347" s="16">
        <f t="shared" si="678"/>
        <v>278.85321500000003</v>
      </c>
      <c r="AO347" s="16">
        <f t="shared" si="678"/>
        <v>278.85321500000003</v>
      </c>
      <c r="AP347" s="16">
        <f t="shared" si="678"/>
        <v>278.85321500000003</v>
      </c>
      <c r="AQ347" s="16">
        <f t="shared" si="678"/>
        <v>278.85321500000003</v>
      </c>
      <c r="AR347" s="16">
        <f t="shared" si="678"/>
        <v>278.85321500000003</v>
      </c>
      <c r="AS347" s="16">
        <f t="shared" si="678"/>
        <v>278.85321500000003</v>
      </c>
      <c r="AT347" s="16">
        <f t="shared" si="678"/>
        <v>278.85321500000003</v>
      </c>
      <c r="AU347" s="16">
        <f t="shared" si="678"/>
        <v>278.85321500000003</v>
      </c>
      <c r="AV347" s="16">
        <f t="shared" si="678"/>
        <v>278.85321500000003</v>
      </c>
      <c r="AW347" s="16">
        <f t="shared" si="678"/>
        <v>278.85321500000003</v>
      </c>
      <c r="AX347" s="16">
        <f t="shared" si="678"/>
        <v>278.85321500000003</v>
      </c>
      <c r="AY347" s="16">
        <f t="shared" si="678"/>
        <v>278.85321500000003</v>
      </c>
      <c r="AZ347" s="16">
        <f t="shared" si="678"/>
        <v>278.85321500000003</v>
      </c>
      <c r="BA347" s="16">
        <f t="shared" si="678"/>
        <v>278.85321500000003</v>
      </c>
      <c r="BB347" s="16">
        <f t="shared" si="678"/>
        <v>278.85321500000003</v>
      </c>
      <c r="BC347" s="16">
        <f t="shared" si="678"/>
        <v>278.85321500000003</v>
      </c>
      <c r="BD347" s="16">
        <f t="shared" si="678"/>
        <v>278.85321500000003</v>
      </c>
      <c r="BE347" s="16">
        <f t="shared" si="678"/>
        <v>278.85321500000003</v>
      </c>
      <c r="BF347" s="16">
        <f t="shared" si="678"/>
        <v>278.85321500000003</v>
      </c>
      <c r="BG347" s="16">
        <f t="shared" si="678"/>
        <v>278.85321500000003</v>
      </c>
      <c r="BH347" s="16">
        <f t="shared" si="678"/>
        <v>278.85321500000003</v>
      </c>
      <c r="BI347" s="16">
        <f t="shared" si="678"/>
        <v>278.85321500000003</v>
      </c>
      <c r="BJ347" s="16">
        <f t="shared" si="678"/>
        <v>278.85321500000003</v>
      </c>
      <c r="BK347" s="16">
        <f t="shared" si="678"/>
        <v>278.85321500000003</v>
      </c>
      <c r="BL347" s="16">
        <f t="shared" si="678"/>
        <v>278.85321500000003</v>
      </c>
      <c r="BM347" s="16">
        <f t="shared" si="678"/>
        <v>278.85321500000003</v>
      </c>
      <c r="BN347" s="16">
        <f t="shared" si="678"/>
        <v>278.85321500000003</v>
      </c>
      <c r="BO347" s="16">
        <f t="shared" si="678"/>
        <v>278.85321500000003</v>
      </c>
      <c r="BP347" s="16">
        <f t="shared" si="678"/>
        <v>278.85321500000003</v>
      </c>
      <c r="BQ347" s="16">
        <f t="shared" si="678"/>
        <v>278.85321500000003</v>
      </c>
      <c r="BR347" s="16">
        <f t="shared" si="678"/>
        <v>278.85321500000003</v>
      </c>
      <c r="BS347" s="16">
        <f t="shared" si="678"/>
        <v>278.85321500000003</v>
      </c>
    </row>
    <row r="348" spans="1:71" x14ac:dyDescent="0.35">
      <c r="A348" s="51" t="str">
        <f t="shared" ref="A348:I348" si="685">+A51</f>
        <v>Standard Close</v>
      </c>
      <c r="B348" s="51" t="str">
        <f t="shared" si="685"/>
        <v>A2846193</v>
      </c>
      <c r="C348" s="51" t="str">
        <f t="shared" si="685"/>
        <v>Base Rates</v>
      </c>
      <c r="D348" s="51" t="str">
        <f t="shared" si="685"/>
        <v/>
      </c>
      <c r="E348" s="50">
        <f t="shared" si="685"/>
        <v>34332</v>
      </c>
      <c r="F348" s="51" t="str">
        <f t="shared" si="685"/>
        <v>CRR-15996</v>
      </c>
      <c r="G348" s="51" t="str">
        <f t="shared" si="685"/>
        <v>open</v>
      </c>
      <c r="H348" s="51" t="str">
        <f t="shared" si="685"/>
        <v>Electric Other Production Plant</v>
      </c>
      <c r="I348" s="51" t="str">
        <f t="shared" si="685"/>
        <v>Bayside Station</v>
      </c>
      <c r="J348" s="71">
        <v>6.2E-2</v>
      </c>
      <c r="K348" s="71">
        <v>5.4000000000000006E-2</v>
      </c>
      <c r="L348" s="16">
        <f t="shared" si="643"/>
        <v>0</v>
      </c>
      <c r="M348" s="16">
        <f t="shared" si="683"/>
        <v>0</v>
      </c>
      <c r="N348" s="16">
        <f t="shared" si="683"/>
        <v>0</v>
      </c>
      <c r="O348" s="16">
        <f t="shared" si="683"/>
        <v>0</v>
      </c>
      <c r="P348" s="16">
        <f t="shared" si="683"/>
        <v>0</v>
      </c>
      <c r="Q348" s="16">
        <f t="shared" si="683"/>
        <v>0</v>
      </c>
      <c r="R348" s="16">
        <f t="shared" si="683"/>
        <v>99.324775000000002</v>
      </c>
      <c r="S348" s="16">
        <f t="shared" si="683"/>
        <v>99.324775000000002</v>
      </c>
      <c r="T348" s="16">
        <f t="shared" si="683"/>
        <v>99.324775000000002</v>
      </c>
      <c r="U348" s="16">
        <f t="shared" si="683"/>
        <v>99.324775000000002</v>
      </c>
      <c r="V348" s="16">
        <f t="shared" si="683"/>
        <v>99.324775000000002</v>
      </c>
      <c r="W348" s="16">
        <f t="shared" si="683"/>
        <v>99.324775000000002</v>
      </c>
      <c r="X348" s="16">
        <f t="shared" si="683"/>
        <v>99.324775000000002</v>
      </c>
      <c r="Y348" s="16">
        <f t="shared" si="683"/>
        <v>99.324775000000002</v>
      </c>
      <c r="Z348" s="16">
        <f t="shared" si="683"/>
        <v>99.324775000000002</v>
      </c>
      <c r="AA348" s="16">
        <f t="shared" si="683"/>
        <v>99.324775000000002</v>
      </c>
      <c r="AB348" s="16">
        <f t="shared" si="683"/>
        <v>99.324775000000002</v>
      </c>
      <c r="AC348" s="16">
        <f t="shared" si="683"/>
        <v>99.324775000000002</v>
      </c>
      <c r="AD348" s="16">
        <f t="shared" si="683"/>
        <v>99.324775000000002</v>
      </c>
      <c r="AE348" s="16">
        <f t="shared" si="683"/>
        <v>99.324775000000002</v>
      </c>
      <c r="AF348" s="16">
        <f t="shared" si="683"/>
        <v>99.324775000000002</v>
      </c>
      <c r="AG348" s="16">
        <f t="shared" si="683"/>
        <v>99.324775000000002</v>
      </c>
      <c r="AH348" s="16">
        <f t="shared" si="683"/>
        <v>99.324775000000002</v>
      </c>
      <c r="AI348" s="16">
        <f t="shared" si="683"/>
        <v>99.324775000000002</v>
      </c>
      <c r="AJ348" s="16">
        <f t="shared" si="678"/>
        <v>99.324775000000002</v>
      </c>
      <c r="AK348" s="16">
        <f t="shared" si="678"/>
        <v>99.324775000000002</v>
      </c>
      <c r="AL348" s="16">
        <f t="shared" si="678"/>
        <v>99.324775000000002</v>
      </c>
      <c r="AM348" s="16">
        <f t="shared" si="678"/>
        <v>99.324775000000002</v>
      </c>
      <c r="AN348" s="16">
        <f t="shared" si="678"/>
        <v>99.324775000000002</v>
      </c>
      <c r="AO348" s="16">
        <f t="shared" si="678"/>
        <v>99.324775000000002</v>
      </c>
      <c r="AP348" s="16">
        <f t="shared" si="678"/>
        <v>99.324775000000002</v>
      </c>
      <c r="AQ348" s="16">
        <f t="shared" si="678"/>
        <v>99.324775000000002</v>
      </c>
      <c r="AR348" s="16">
        <f t="shared" si="678"/>
        <v>99.324775000000002</v>
      </c>
      <c r="AS348" s="16">
        <f t="shared" si="678"/>
        <v>99.324775000000002</v>
      </c>
      <c r="AT348" s="16">
        <f t="shared" si="678"/>
        <v>99.324775000000002</v>
      </c>
      <c r="AU348" s="16">
        <f t="shared" si="678"/>
        <v>99.324775000000002</v>
      </c>
      <c r="AV348" s="16">
        <f t="shared" si="678"/>
        <v>99.324775000000002</v>
      </c>
      <c r="AW348" s="16">
        <f t="shared" si="678"/>
        <v>99.324775000000002</v>
      </c>
      <c r="AX348" s="16">
        <f t="shared" si="678"/>
        <v>99.324775000000002</v>
      </c>
      <c r="AY348" s="16">
        <f t="shared" si="678"/>
        <v>99.324775000000002</v>
      </c>
      <c r="AZ348" s="16">
        <f t="shared" si="678"/>
        <v>99.324775000000002</v>
      </c>
      <c r="BA348" s="16">
        <f t="shared" si="678"/>
        <v>99.324775000000002</v>
      </c>
      <c r="BB348" s="16">
        <f t="shared" si="678"/>
        <v>99.324775000000002</v>
      </c>
      <c r="BC348" s="16">
        <f t="shared" si="678"/>
        <v>99.324775000000002</v>
      </c>
      <c r="BD348" s="16">
        <f t="shared" si="678"/>
        <v>99.324775000000002</v>
      </c>
      <c r="BE348" s="16">
        <f t="shared" si="678"/>
        <v>99.324775000000002</v>
      </c>
      <c r="BF348" s="16">
        <f t="shared" si="678"/>
        <v>99.324775000000002</v>
      </c>
      <c r="BG348" s="16">
        <f t="shared" si="678"/>
        <v>99.324775000000002</v>
      </c>
      <c r="BH348" s="16">
        <f t="shared" si="678"/>
        <v>99.324775000000002</v>
      </c>
      <c r="BI348" s="16">
        <f t="shared" si="678"/>
        <v>99.324775000000002</v>
      </c>
      <c r="BJ348" s="16">
        <f t="shared" si="678"/>
        <v>99.324775000000002</v>
      </c>
      <c r="BK348" s="16">
        <f t="shared" si="678"/>
        <v>99.324775000000002</v>
      </c>
      <c r="BL348" s="16">
        <f t="shared" si="678"/>
        <v>99.324775000000002</v>
      </c>
      <c r="BM348" s="16">
        <f t="shared" si="678"/>
        <v>99.324775000000002</v>
      </c>
      <c r="BN348" s="16">
        <f t="shared" si="678"/>
        <v>99.324775000000002</v>
      </c>
      <c r="BO348" s="16">
        <f t="shared" si="678"/>
        <v>99.324775000000002</v>
      </c>
      <c r="BP348" s="16">
        <f t="shared" si="678"/>
        <v>99.324775000000002</v>
      </c>
      <c r="BQ348" s="16">
        <f t="shared" si="678"/>
        <v>99.324775000000002</v>
      </c>
      <c r="BR348" s="16">
        <f t="shared" si="678"/>
        <v>99.324775000000002</v>
      </c>
      <c r="BS348" s="16">
        <f t="shared" si="678"/>
        <v>99.324775000000002</v>
      </c>
    </row>
    <row r="349" spans="1:71" x14ac:dyDescent="0.35">
      <c r="A349" s="51" t="str">
        <f t="shared" ref="A349:I349" si="686">+A52</f>
        <v>Standard Close</v>
      </c>
      <c r="B349" s="51" t="str">
        <f t="shared" si="686"/>
        <v>A2846194</v>
      </c>
      <c r="C349" s="51" t="str">
        <f t="shared" si="686"/>
        <v>Base Rates</v>
      </c>
      <c r="D349" s="51" t="str">
        <f t="shared" si="686"/>
        <v/>
      </c>
      <c r="E349" s="50">
        <f t="shared" si="686"/>
        <v>34332</v>
      </c>
      <c r="F349" s="51" t="str">
        <f t="shared" si="686"/>
        <v>CRR-15996</v>
      </c>
      <c r="G349" s="51" t="str">
        <f t="shared" si="686"/>
        <v>open</v>
      </c>
      <c r="H349" s="51" t="str">
        <f t="shared" si="686"/>
        <v>Electric Other Production Plant</v>
      </c>
      <c r="I349" s="51" t="str">
        <f t="shared" si="686"/>
        <v>Bayside Station</v>
      </c>
      <c r="J349" s="71">
        <v>6.2E-2</v>
      </c>
      <c r="K349" s="71">
        <v>5.4000000000000006E-2</v>
      </c>
      <c r="L349" s="16">
        <f t="shared" si="643"/>
        <v>0</v>
      </c>
      <c r="M349" s="16">
        <f t="shared" si="683"/>
        <v>0</v>
      </c>
      <c r="N349" s="16">
        <f t="shared" si="683"/>
        <v>0</v>
      </c>
      <c r="O349" s="16">
        <f t="shared" si="683"/>
        <v>0</v>
      </c>
      <c r="P349" s="16">
        <f t="shared" si="683"/>
        <v>0</v>
      </c>
      <c r="Q349" s="16">
        <f t="shared" si="683"/>
        <v>0</v>
      </c>
      <c r="R349" s="16">
        <f t="shared" si="683"/>
        <v>99.324775000000002</v>
      </c>
      <c r="S349" s="16">
        <f t="shared" si="683"/>
        <v>99.324775000000002</v>
      </c>
      <c r="T349" s="16">
        <f t="shared" si="683"/>
        <v>99.324775000000002</v>
      </c>
      <c r="U349" s="16">
        <f t="shared" si="683"/>
        <v>99.324775000000002</v>
      </c>
      <c r="V349" s="16">
        <f t="shared" si="683"/>
        <v>99.324775000000002</v>
      </c>
      <c r="W349" s="16">
        <f t="shared" si="683"/>
        <v>99.324775000000002</v>
      </c>
      <c r="X349" s="16">
        <f t="shared" si="683"/>
        <v>99.324775000000002</v>
      </c>
      <c r="Y349" s="16">
        <f t="shared" si="683"/>
        <v>99.324775000000002</v>
      </c>
      <c r="Z349" s="16">
        <f t="shared" si="683"/>
        <v>99.324775000000002</v>
      </c>
      <c r="AA349" s="16">
        <f t="shared" si="683"/>
        <v>99.324775000000002</v>
      </c>
      <c r="AB349" s="16">
        <f t="shared" si="683"/>
        <v>99.324775000000002</v>
      </c>
      <c r="AC349" s="16">
        <f t="shared" si="683"/>
        <v>99.324775000000002</v>
      </c>
      <c r="AD349" s="16">
        <f t="shared" si="683"/>
        <v>99.324775000000002</v>
      </c>
      <c r="AE349" s="16">
        <f t="shared" si="683"/>
        <v>99.324775000000002</v>
      </c>
      <c r="AF349" s="16">
        <f t="shared" si="683"/>
        <v>99.324775000000002</v>
      </c>
      <c r="AG349" s="16">
        <f t="shared" si="683"/>
        <v>99.324775000000002</v>
      </c>
      <c r="AH349" s="16">
        <f t="shared" si="683"/>
        <v>99.324775000000002</v>
      </c>
      <c r="AI349" s="16">
        <f t="shared" si="683"/>
        <v>99.324775000000002</v>
      </c>
      <c r="AJ349" s="16">
        <f t="shared" si="678"/>
        <v>99.324775000000002</v>
      </c>
      <c r="AK349" s="16">
        <f t="shared" si="678"/>
        <v>99.324775000000002</v>
      </c>
      <c r="AL349" s="16">
        <f t="shared" si="678"/>
        <v>99.324775000000002</v>
      </c>
      <c r="AM349" s="16">
        <f t="shared" si="678"/>
        <v>99.324775000000002</v>
      </c>
      <c r="AN349" s="16">
        <f t="shared" si="678"/>
        <v>99.324775000000002</v>
      </c>
      <c r="AO349" s="16">
        <f t="shared" si="678"/>
        <v>99.324775000000002</v>
      </c>
      <c r="AP349" s="16">
        <f t="shared" ref="AJ349:BS356" si="687">+AO151*$J349/12</f>
        <v>99.324775000000002</v>
      </c>
      <c r="AQ349" s="16">
        <f t="shared" si="687"/>
        <v>99.324775000000002</v>
      </c>
      <c r="AR349" s="16">
        <f t="shared" si="687"/>
        <v>99.324775000000002</v>
      </c>
      <c r="AS349" s="16">
        <f t="shared" si="687"/>
        <v>99.324775000000002</v>
      </c>
      <c r="AT349" s="16">
        <f t="shared" si="687"/>
        <v>99.324775000000002</v>
      </c>
      <c r="AU349" s="16">
        <f t="shared" si="687"/>
        <v>99.324775000000002</v>
      </c>
      <c r="AV349" s="16">
        <f t="shared" si="687"/>
        <v>99.324775000000002</v>
      </c>
      <c r="AW349" s="16">
        <f t="shared" si="687"/>
        <v>99.324775000000002</v>
      </c>
      <c r="AX349" s="16">
        <f t="shared" si="687"/>
        <v>99.324775000000002</v>
      </c>
      <c r="AY349" s="16">
        <f t="shared" si="687"/>
        <v>99.324775000000002</v>
      </c>
      <c r="AZ349" s="16">
        <f t="shared" si="687"/>
        <v>99.324775000000002</v>
      </c>
      <c r="BA349" s="16">
        <f t="shared" si="687"/>
        <v>99.324775000000002</v>
      </c>
      <c r="BB349" s="16">
        <f t="shared" si="687"/>
        <v>99.324775000000002</v>
      </c>
      <c r="BC349" s="16">
        <f t="shared" si="687"/>
        <v>99.324775000000002</v>
      </c>
      <c r="BD349" s="16">
        <f t="shared" si="687"/>
        <v>99.324775000000002</v>
      </c>
      <c r="BE349" s="16">
        <f t="shared" si="687"/>
        <v>99.324775000000002</v>
      </c>
      <c r="BF349" s="16">
        <f t="shared" si="687"/>
        <v>99.324775000000002</v>
      </c>
      <c r="BG349" s="16">
        <f t="shared" si="687"/>
        <v>99.324775000000002</v>
      </c>
      <c r="BH349" s="16">
        <f t="shared" si="687"/>
        <v>99.324775000000002</v>
      </c>
      <c r="BI349" s="16">
        <f t="shared" si="687"/>
        <v>99.324775000000002</v>
      </c>
      <c r="BJ349" s="16">
        <f t="shared" si="687"/>
        <v>99.324775000000002</v>
      </c>
      <c r="BK349" s="16">
        <f t="shared" si="687"/>
        <v>99.324775000000002</v>
      </c>
      <c r="BL349" s="16">
        <f t="shared" si="687"/>
        <v>99.324775000000002</v>
      </c>
      <c r="BM349" s="16">
        <f t="shared" si="687"/>
        <v>99.324775000000002</v>
      </c>
      <c r="BN349" s="16">
        <f t="shared" si="687"/>
        <v>99.324775000000002</v>
      </c>
      <c r="BO349" s="16">
        <f t="shared" si="687"/>
        <v>99.324775000000002</v>
      </c>
      <c r="BP349" s="16">
        <f t="shared" si="687"/>
        <v>99.324775000000002</v>
      </c>
      <c r="BQ349" s="16">
        <f t="shared" si="687"/>
        <v>99.324775000000002</v>
      </c>
      <c r="BR349" s="16">
        <f t="shared" si="687"/>
        <v>99.324775000000002</v>
      </c>
      <c r="BS349" s="16">
        <f t="shared" si="687"/>
        <v>99.324775000000002</v>
      </c>
    </row>
    <row r="350" spans="1:71" x14ac:dyDescent="0.35">
      <c r="A350" s="51" t="str">
        <f t="shared" ref="A350:I350" si="688">+A53</f>
        <v>Standard Close</v>
      </c>
      <c r="B350" s="51" t="str">
        <f t="shared" si="688"/>
        <v>A2873455</v>
      </c>
      <c r="C350" s="51" t="str">
        <f t="shared" si="688"/>
        <v>Base Rates</v>
      </c>
      <c r="D350" s="51" t="str">
        <f t="shared" si="688"/>
        <v>ENERGY SUPPLY</v>
      </c>
      <c r="E350" s="50">
        <f t="shared" si="688"/>
        <v>34330</v>
      </c>
      <c r="F350" s="51" t="str">
        <f t="shared" si="688"/>
        <v>CRR-15996</v>
      </c>
      <c r="G350" s="51" t="str">
        <f t="shared" si="688"/>
        <v>open</v>
      </c>
      <c r="H350" s="51" t="str">
        <f t="shared" si="688"/>
        <v>Electric Other Production Plant</v>
      </c>
      <c r="I350" s="51" t="str">
        <f t="shared" si="688"/>
        <v>Bayside Station</v>
      </c>
      <c r="J350" s="71">
        <v>5.5E-2</v>
      </c>
      <c r="K350" s="71">
        <v>5.4699999999999999E-2</v>
      </c>
      <c r="L350" s="16">
        <f t="shared" si="643"/>
        <v>0</v>
      </c>
      <c r="M350" s="16">
        <f t="shared" si="683"/>
        <v>0</v>
      </c>
      <c r="N350" s="16">
        <f t="shared" si="683"/>
        <v>0</v>
      </c>
      <c r="O350" s="16">
        <f t="shared" si="683"/>
        <v>0</v>
      </c>
      <c r="P350" s="16">
        <f t="shared" si="683"/>
        <v>0</v>
      </c>
      <c r="Q350" s="16">
        <f t="shared" si="683"/>
        <v>0</v>
      </c>
      <c r="R350" s="16">
        <f t="shared" si="683"/>
        <v>30.382779166666666</v>
      </c>
      <c r="S350" s="16">
        <f t="shared" si="683"/>
        <v>30.382779166666666</v>
      </c>
      <c r="T350" s="16">
        <f t="shared" si="683"/>
        <v>30.382779166666666</v>
      </c>
      <c r="U350" s="16">
        <f t="shared" si="683"/>
        <v>30.382779166666666</v>
      </c>
      <c r="V350" s="16">
        <f t="shared" si="683"/>
        <v>30.382779166666666</v>
      </c>
      <c r="W350" s="16">
        <f t="shared" si="683"/>
        <v>30.382779166666666</v>
      </c>
      <c r="X350" s="16">
        <f t="shared" si="683"/>
        <v>30.382779166666666</v>
      </c>
      <c r="Y350" s="16">
        <f t="shared" si="683"/>
        <v>30.382779166666666</v>
      </c>
      <c r="Z350" s="16">
        <f t="shared" si="683"/>
        <v>30.382779166666666</v>
      </c>
      <c r="AA350" s="16">
        <f t="shared" si="683"/>
        <v>30.382779166666666</v>
      </c>
      <c r="AB350" s="16">
        <f t="shared" si="683"/>
        <v>30.382779166666666</v>
      </c>
      <c r="AC350" s="16">
        <f t="shared" si="683"/>
        <v>30.382779166666666</v>
      </c>
      <c r="AD350" s="16">
        <f t="shared" si="683"/>
        <v>30.382779166666666</v>
      </c>
      <c r="AE350" s="16">
        <f t="shared" si="683"/>
        <v>30.382779166666666</v>
      </c>
      <c r="AF350" s="16">
        <f t="shared" si="683"/>
        <v>30.382779166666666</v>
      </c>
      <c r="AG350" s="16">
        <f t="shared" si="683"/>
        <v>30.382779166666666</v>
      </c>
      <c r="AH350" s="16">
        <f t="shared" si="683"/>
        <v>30.382779166666666</v>
      </c>
      <c r="AI350" s="16">
        <f t="shared" si="683"/>
        <v>30.382779166666666</v>
      </c>
      <c r="AJ350" s="16">
        <f t="shared" si="687"/>
        <v>30.382779166666666</v>
      </c>
      <c r="AK350" s="16">
        <f t="shared" si="687"/>
        <v>30.382779166666666</v>
      </c>
      <c r="AL350" s="16">
        <f t="shared" si="687"/>
        <v>30.382779166666666</v>
      </c>
      <c r="AM350" s="16">
        <f t="shared" si="687"/>
        <v>30.382779166666666</v>
      </c>
      <c r="AN350" s="16">
        <f t="shared" si="687"/>
        <v>30.382779166666666</v>
      </c>
      <c r="AO350" s="16">
        <f t="shared" si="687"/>
        <v>30.382779166666666</v>
      </c>
      <c r="AP350" s="16">
        <f t="shared" si="687"/>
        <v>30.382779166666666</v>
      </c>
      <c r="AQ350" s="16">
        <f t="shared" si="687"/>
        <v>30.382779166666666</v>
      </c>
      <c r="AR350" s="16">
        <f t="shared" si="687"/>
        <v>30.382779166666666</v>
      </c>
      <c r="AS350" s="16">
        <f t="shared" si="687"/>
        <v>30.382779166666666</v>
      </c>
      <c r="AT350" s="16">
        <f t="shared" si="687"/>
        <v>30.382779166666666</v>
      </c>
      <c r="AU350" s="16">
        <f t="shared" si="687"/>
        <v>30.382779166666666</v>
      </c>
      <c r="AV350" s="16">
        <f t="shared" si="687"/>
        <v>30.382779166666666</v>
      </c>
      <c r="AW350" s="16">
        <f t="shared" si="687"/>
        <v>30.382779166666666</v>
      </c>
      <c r="AX350" s="16">
        <f t="shared" si="687"/>
        <v>30.382779166666666</v>
      </c>
      <c r="AY350" s="16">
        <f t="shared" si="687"/>
        <v>30.382779166666666</v>
      </c>
      <c r="AZ350" s="16">
        <f t="shared" si="687"/>
        <v>30.382779166666666</v>
      </c>
      <c r="BA350" s="16">
        <f t="shared" si="687"/>
        <v>30.382779166666666</v>
      </c>
      <c r="BB350" s="16">
        <f t="shared" si="687"/>
        <v>30.382779166666666</v>
      </c>
      <c r="BC350" s="16">
        <f t="shared" si="687"/>
        <v>30.382779166666666</v>
      </c>
      <c r="BD350" s="16">
        <f t="shared" si="687"/>
        <v>30.382779166666666</v>
      </c>
      <c r="BE350" s="16">
        <f t="shared" si="687"/>
        <v>30.382779166666666</v>
      </c>
      <c r="BF350" s="16">
        <f t="shared" si="687"/>
        <v>30.382779166666666</v>
      </c>
      <c r="BG350" s="16">
        <f t="shared" si="687"/>
        <v>30.382779166666666</v>
      </c>
      <c r="BH350" s="16">
        <f t="shared" si="687"/>
        <v>30.382779166666666</v>
      </c>
      <c r="BI350" s="16">
        <f t="shared" si="687"/>
        <v>30.382779166666666</v>
      </c>
      <c r="BJ350" s="16">
        <f t="shared" si="687"/>
        <v>30.382779166666666</v>
      </c>
      <c r="BK350" s="16">
        <f t="shared" si="687"/>
        <v>30.382779166666666</v>
      </c>
      <c r="BL350" s="16">
        <f t="shared" si="687"/>
        <v>30.382779166666666</v>
      </c>
      <c r="BM350" s="16">
        <f t="shared" si="687"/>
        <v>30.382779166666666</v>
      </c>
      <c r="BN350" s="16">
        <f t="shared" si="687"/>
        <v>30.382779166666666</v>
      </c>
      <c r="BO350" s="16">
        <f t="shared" si="687"/>
        <v>30.382779166666666</v>
      </c>
      <c r="BP350" s="16">
        <f t="shared" si="687"/>
        <v>30.382779166666666</v>
      </c>
      <c r="BQ350" s="16">
        <f t="shared" si="687"/>
        <v>30.382779166666666</v>
      </c>
      <c r="BR350" s="16">
        <f t="shared" si="687"/>
        <v>30.382779166666666</v>
      </c>
      <c r="BS350" s="16">
        <f t="shared" si="687"/>
        <v>30.382779166666666</v>
      </c>
    </row>
    <row r="351" spans="1:71" x14ac:dyDescent="0.35">
      <c r="A351" s="51" t="str">
        <f t="shared" ref="A351:I351" si="689">+A54</f>
        <v>Standard Close</v>
      </c>
      <c r="B351" s="51" t="str">
        <f t="shared" si="689"/>
        <v>A2873456</v>
      </c>
      <c r="C351" s="51" t="str">
        <f t="shared" si="689"/>
        <v>Base Rates</v>
      </c>
      <c r="D351" s="51" t="str">
        <f t="shared" si="689"/>
        <v>ENERGY SUPPLY</v>
      </c>
      <c r="E351" s="50">
        <f t="shared" si="689"/>
        <v>34330</v>
      </c>
      <c r="F351" s="51" t="str">
        <f t="shared" si="689"/>
        <v>CRR-15996</v>
      </c>
      <c r="G351" s="51" t="str">
        <f t="shared" si="689"/>
        <v>open</v>
      </c>
      <c r="H351" s="51" t="str">
        <f t="shared" si="689"/>
        <v>Electric Other Production Plant</v>
      </c>
      <c r="I351" s="51" t="str">
        <f t="shared" si="689"/>
        <v>Bayside Station</v>
      </c>
      <c r="J351" s="71">
        <v>5.5E-2</v>
      </c>
      <c r="K351" s="71">
        <v>5.4699999999999999E-2</v>
      </c>
      <c r="L351" s="16">
        <f t="shared" si="643"/>
        <v>0</v>
      </c>
      <c r="M351" s="16">
        <f t="shared" si="683"/>
        <v>0</v>
      </c>
      <c r="N351" s="16">
        <f t="shared" si="683"/>
        <v>0</v>
      </c>
      <c r="O351" s="16">
        <f t="shared" si="683"/>
        <v>0</v>
      </c>
      <c r="P351" s="16">
        <f t="shared" si="683"/>
        <v>0</v>
      </c>
      <c r="Q351" s="16">
        <f t="shared" si="683"/>
        <v>0</v>
      </c>
      <c r="R351" s="16">
        <f t="shared" si="683"/>
        <v>30.23395833333333</v>
      </c>
      <c r="S351" s="16">
        <f t="shared" si="683"/>
        <v>30.23395833333333</v>
      </c>
      <c r="T351" s="16">
        <f t="shared" si="683"/>
        <v>30.23395833333333</v>
      </c>
      <c r="U351" s="16">
        <f t="shared" si="683"/>
        <v>30.23395833333333</v>
      </c>
      <c r="V351" s="16">
        <f t="shared" si="683"/>
        <v>30.23395833333333</v>
      </c>
      <c r="W351" s="16">
        <f t="shared" si="683"/>
        <v>30.23395833333333</v>
      </c>
      <c r="X351" s="16">
        <f t="shared" si="683"/>
        <v>30.23395833333333</v>
      </c>
      <c r="Y351" s="16">
        <f t="shared" si="683"/>
        <v>30.23395833333333</v>
      </c>
      <c r="Z351" s="16">
        <f t="shared" si="683"/>
        <v>30.23395833333333</v>
      </c>
      <c r="AA351" s="16">
        <f t="shared" si="683"/>
        <v>30.23395833333333</v>
      </c>
      <c r="AB351" s="16">
        <f t="shared" si="683"/>
        <v>30.23395833333333</v>
      </c>
      <c r="AC351" s="16">
        <f t="shared" si="683"/>
        <v>30.23395833333333</v>
      </c>
      <c r="AD351" s="16">
        <f t="shared" si="683"/>
        <v>30.23395833333333</v>
      </c>
      <c r="AE351" s="16">
        <f t="shared" si="683"/>
        <v>30.23395833333333</v>
      </c>
      <c r="AF351" s="16">
        <f t="shared" si="683"/>
        <v>30.23395833333333</v>
      </c>
      <c r="AG351" s="16">
        <f t="shared" si="683"/>
        <v>30.23395833333333</v>
      </c>
      <c r="AH351" s="16">
        <f t="shared" si="683"/>
        <v>30.23395833333333</v>
      </c>
      <c r="AI351" s="16">
        <f t="shared" si="683"/>
        <v>30.23395833333333</v>
      </c>
      <c r="AJ351" s="16">
        <f t="shared" si="687"/>
        <v>30.23395833333333</v>
      </c>
      <c r="AK351" s="16">
        <f t="shared" si="687"/>
        <v>30.23395833333333</v>
      </c>
      <c r="AL351" s="16">
        <f t="shared" si="687"/>
        <v>30.23395833333333</v>
      </c>
      <c r="AM351" s="16">
        <f t="shared" si="687"/>
        <v>30.23395833333333</v>
      </c>
      <c r="AN351" s="16">
        <f t="shared" si="687"/>
        <v>30.23395833333333</v>
      </c>
      <c r="AO351" s="16">
        <f t="shared" si="687"/>
        <v>30.23395833333333</v>
      </c>
      <c r="AP351" s="16">
        <f t="shared" si="687"/>
        <v>30.23395833333333</v>
      </c>
      <c r="AQ351" s="16">
        <f t="shared" si="687"/>
        <v>30.23395833333333</v>
      </c>
      <c r="AR351" s="16">
        <f t="shared" si="687"/>
        <v>30.23395833333333</v>
      </c>
      <c r="AS351" s="16">
        <f t="shared" si="687"/>
        <v>30.23395833333333</v>
      </c>
      <c r="AT351" s="16">
        <f t="shared" si="687"/>
        <v>30.23395833333333</v>
      </c>
      <c r="AU351" s="16">
        <f t="shared" si="687"/>
        <v>30.23395833333333</v>
      </c>
      <c r="AV351" s="16">
        <f t="shared" si="687"/>
        <v>30.23395833333333</v>
      </c>
      <c r="AW351" s="16">
        <f t="shared" si="687"/>
        <v>30.23395833333333</v>
      </c>
      <c r="AX351" s="16">
        <f t="shared" si="687"/>
        <v>30.23395833333333</v>
      </c>
      <c r="AY351" s="16">
        <f t="shared" si="687"/>
        <v>30.23395833333333</v>
      </c>
      <c r="AZ351" s="16">
        <f t="shared" si="687"/>
        <v>30.23395833333333</v>
      </c>
      <c r="BA351" s="16">
        <f t="shared" si="687"/>
        <v>30.23395833333333</v>
      </c>
      <c r="BB351" s="16">
        <f t="shared" si="687"/>
        <v>30.23395833333333</v>
      </c>
      <c r="BC351" s="16">
        <f t="shared" si="687"/>
        <v>30.23395833333333</v>
      </c>
      <c r="BD351" s="16">
        <f t="shared" si="687"/>
        <v>30.23395833333333</v>
      </c>
      <c r="BE351" s="16">
        <f t="shared" si="687"/>
        <v>30.23395833333333</v>
      </c>
      <c r="BF351" s="16">
        <f t="shared" si="687"/>
        <v>30.23395833333333</v>
      </c>
      <c r="BG351" s="16">
        <f t="shared" si="687"/>
        <v>30.23395833333333</v>
      </c>
      <c r="BH351" s="16">
        <f t="shared" si="687"/>
        <v>30.23395833333333</v>
      </c>
      <c r="BI351" s="16">
        <f t="shared" si="687"/>
        <v>30.23395833333333</v>
      </c>
      <c r="BJ351" s="16">
        <f t="shared" si="687"/>
        <v>30.23395833333333</v>
      </c>
      <c r="BK351" s="16">
        <f t="shared" si="687"/>
        <v>30.23395833333333</v>
      </c>
      <c r="BL351" s="16">
        <f t="shared" si="687"/>
        <v>30.23395833333333</v>
      </c>
      <c r="BM351" s="16">
        <f t="shared" si="687"/>
        <v>30.23395833333333</v>
      </c>
      <c r="BN351" s="16">
        <f t="shared" si="687"/>
        <v>30.23395833333333</v>
      </c>
      <c r="BO351" s="16">
        <f t="shared" si="687"/>
        <v>30.23395833333333</v>
      </c>
      <c r="BP351" s="16">
        <f t="shared" si="687"/>
        <v>30.23395833333333</v>
      </c>
      <c r="BQ351" s="16">
        <f t="shared" si="687"/>
        <v>30.23395833333333</v>
      </c>
      <c r="BR351" s="16">
        <f t="shared" si="687"/>
        <v>30.23395833333333</v>
      </c>
      <c r="BS351" s="16">
        <f t="shared" si="687"/>
        <v>30.23395833333333</v>
      </c>
    </row>
    <row r="352" spans="1:71" x14ac:dyDescent="0.35">
      <c r="A352" s="51" t="str">
        <f t="shared" ref="A352:I352" si="690">+A55</f>
        <v>Standard Close</v>
      </c>
      <c r="B352" s="51" t="str">
        <f t="shared" si="690"/>
        <v>A2873457</v>
      </c>
      <c r="C352" s="51" t="str">
        <f t="shared" si="690"/>
        <v>Base Rates</v>
      </c>
      <c r="D352" s="51" t="str">
        <f t="shared" si="690"/>
        <v>ENERGY SUPPLY</v>
      </c>
      <c r="E352" s="50">
        <f t="shared" si="690"/>
        <v>34330</v>
      </c>
      <c r="F352" s="51" t="str">
        <f t="shared" si="690"/>
        <v>CRR-15996</v>
      </c>
      <c r="G352" s="51" t="str">
        <f t="shared" si="690"/>
        <v>open</v>
      </c>
      <c r="H352" s="51" t="str">
        <f t="shared" si="690"/>
        <v>Electric Other Production Plant</v>
      </c>
      <c r="I352" s="51" t="str">
        <f t="shared" si="690"/>
        <v>Bayside Station</v>
      </c>
      <c r="J352" s="71">
        <v>5.5E-2</v>
      </c>
      <c r="K352" s="71">
        <v>5.4699999999999999E-2</v>
      </c>
      <c r="L352" s="16">
        <f t="shared" si="643"/>
        <v>0</v>
      </c>
      <c r="M352" s="16">
        <f t="shared" si="683"/>
        <v>0</v>
      </c>
      <c r="N352" s="16">
        <f t="shared" si="683"/>
        <v>0</v>
      </c>
      <c r="O352" s="16">
        <f t="shared" si="683"/>
        <v>0</v>
      </c>
      <c r="P352" s="16">
        <f t="shared" si="683"/>
        <v>0</v>
      </c>
      <c r="Q352" s="16">
        <f t="shared" si="683"/>
        <v>0</v>
      </c>
      <c r="R352" s="16">
        <f t="shared" si="683"/>
        <v>30.23395833333333</v>
      </c>
      <c r="S352" s="16">
        <f t="shared" si="683"/>
        <v>30.23395833333333</v>
      </c>
      <c r="T352" s="16">
        <f t="shared" si="683"/>
        <v>30.23395833333333</v>
      </c>
      <c r="U352" s="16">
        <f t="shared" si="683"/>
        <v>30.23395833333333</v>
      </c>
      <c r="V352" s="16">
        <f t="shared" si="683"/>
        <v>30.23395833333333</v>
      </c>
      <c r="W352" s="16">
        <f t="shared" si="683"/>
        <v>30.23395833333333</v>
      </c>
      <c r="X352" s="16">
        <f t="shared" si="683"/>
        <v>30.23395833333333</v>
      </c>
      <c r="Y352" s="16">
        <f t="shared" si="683"/>
        <v>30.23395833333333</v>
      </c>
      <c r="Z352" s="16">
        <f t="shared" si="683"/>
        <v>30.23395833333333</v>
      </c>
      <c r="AA352" s="16">
        <f t="shared" si="683"/>
        <v>30.23395833333333</v>
      </c>
      <c r="AB352" s="16">
        <f t="shared" si="683"/>
        <v>30.23395833333333</v>
      </c>
      <c r="AC352" s="16">
        <f t="shared" si="683"/>
        <v>30.23395833333333</v>
      </c>
      <c r="AD352" s="16">
        <f t="shared" si="683"/>
        <v>30.23395833333333</v>
      </c>
      <c r="AE352" s="16">
        <f t="shared" si="683"/>
        <v>30.23395833333333</v>
      </c>
      <c r="AF352" s="16">
        <f t="shared" si="683"/>
        <v>30.23395833333333</v>
      </c>
      <c r="AG352" s="16">
        <f t="shared" si="683"/>
        <v>30.23395833333333</v>
      </c>
      <c r="AH352" s="16">
        <f t="shared" si="683"/>
        <v>30.23395833333333</v>
      </c>
      <c r="AI352" s="16">
        <f t="shared" si="683"/>
        <v>30.23395833333333</v>
      </c>
      <c r="AJ352" s="16">
        <f t="shared" si="687"/>
        <v>30.23395833333333</v>
      </c>
      <c r="AK352" s="16">
        <f t="shared" si="687"/>
        <v>30.23395833333333</v>
      </c>
      <c r="AL352" s="16">
        <f t="shared" si="687"/>
        <v>30.23395833333333</v>
      </c>
      <c r="AM352" s="16">
        <f t="shared" si="687"/>
        <v>30.23395833333333</v>
      </c>
      <c r="AN352" s="16">
        <f t="shared" si="687"/>
        <v>30.23395833333333</v>
      </c>
      <c r="AO352" s="16">
        <f t="shared" si="687"/>
        <v>30.23395833333333</v>
      </c>
      <c r="AP352" s="16">
        <f t="shared" si="687"/>
        <v>30.23395833333333</v>
      </c>
      <c r="AQ352" s="16">
        <f t="shared" si="687"/>
        <v>30.23395833333333</v>
      </c>
      <c r="AR352" s="16">
        <f t="shared" si="687"/>
        <v>30.23395833333333</v>
      </c>
      <c r="AS352" s="16">
        <f t="shared" si="687"/>
        <v>30.23395833333333</v>
      </c>
      <c r="AT352" s="16">
        <f t="shared" si="687"/>
        <v>30.23395833333333</v>
      </c>
      <c r="AU352" s="16">
        <f t="shared" si="687"/>
        <v>30.23395833333333</v>
      </c>
      <c r="AV352" s="16">
        <f t="shared" si="687"/>
        <v>30.23395833333333</v>
      </c>
      <c r="AW352" s="16">
        <f t="shared" si="687"/>
        <v>30.23395833333333</v>
      </c>
      <c r="AX352" s="16">
        <f t="shared" si="687"/>
        <v>30.23395833333333</v>
      </c>
      <c r="AY352" s="16">
        <f t="shared" si="687"/>
        <v>30.23395833333333</v>
      </c>
      <c r="AZ352" s="16">
        <f t="shared" si="687"/>
        <v>30.23395833333333</v>
      </c>
      <c r="BA352" s="16">
        <f t="shared" si="687"/>
        <v>30.23395833333333</v>
      </c>
      <c r="BB352" s="16">
        <f t="shared" si="687"/>
        <v>30.23395833333333</v>
      </c>
      <c r="BC352" s="16">
        <f t="shared" si="687"/>
        <v>30.23395833333333</v>
      </c>
      <c r="BD352" s="16">
        <f t="shared" si="687"/>
        <v>30.23395833333333</v>
      </c>
      <c r="BE352" s="16">
        <f t="shared" si="687"/>
        <v>30.23395833333333</v>
      </c>
      <c r="BF352" s="16">
        <f t="shared" si="687"/>
        <v>30.23395833333333</v>
      </c>
      <c r="BG352" s="16">
        <f t="shared" si="687"/>
        <v>30.23395833333333</v>
      </c>
      <c r="BH352" s="16">
        <f t="shared" si="687"/>
        <v>30.23395833333333</v>
      </c>
      <c r="BI352" s="16">
        <f t="shared" si="687"/>
        <v>30.23395833333333</v>
      </c>
      <c r="BJ352" s="16">
        <f t="shared" si="687"/>
        <v>30.23395833333333</v>
      </c>
      <c r="BK352" s="16">
        <f t="shared" si="687"/>
        <v>30.23395833333333</v>
      </c>
      <c r="BL352" s="16">
        <f t="shared" si="687"/>
        <v>30.23395833333333</v>
      </c>
      <c r="BM352" s="16">
        <f t="shared" si="687"/>
        <v>30.23395833333333</v>
      </c>
      <c r="BN352" s="16">
        <f t="shared" si="687"/>
        <v>30.23395833333333</v>
      </c>
      <c r="BO352" s="16">
        <f t="shared" si="687"/>
        <v>30.23395833333333</v>
      </c>
      <c r="BP352" s="16">
        <f t="shared" si="687"/>
        <v>30.23395833333333</v>
      </c>
      <c r="BQ352" s="16">
        <f t="shared" si="687"/>
        <v>30.23395833333333</v>
      </c>
      <c r="BR352" s="16">
        <f t="shared" si="687"/>
        <v>30.23395833333333</v>
      </c>
      <c r="BS352" s="16">
        <f t="shared" si="687"/>
        <v>30.23395833333333</v>
      </c>
    </row>
    <row r="353" spans="1:71" x14ac:dyDescent="0.35">
      <c r="A353" s="51" t="str">
        <f t="shared" ref="A353:I353" si="691">+A56</f>
        <v>Standard Close</v>
      </c>
      <c r="B353" s="51" t="str">
        <f t="shared" si="691"/>
        <v>A2873458</v>
      </c>
      <c r="C353" s="51" t="str">
        <f t="shared" si="691"/>
        <v>Base Rates</v>
      </c>
      <c r="D353" s="51" t="str">
        <f t="shared" si="691"/>
        <v>ENERGY SUPPLY</v>
      </c>
      <c r="E353" s="50">
        <f t="shared" si="691"/>
        <v>34330</v>
      </c>
      <c r="F353" s="51" t="str">
        <f t="shared" si="691"/>
        <v>CRR-15996</v>
      </c>
      <c r="G353" s="51" t="str">
        <f t="shared" si="691"/>
        <v>open</v>
      </c>
      <c r="H353" s="51" t="str">
        <f t="shared" si="691"/>
        <v>Electric Other Production Plant</v>
      </c>
      <c r="I353" s="51" t="str">
        <f t="shared" si="691"/>
        <v>Bayside Station</v>
      </c>
      <c r="J353" s="71">
        <v>5.5E-2</v>
      </c>
      <c r="K353" s="71">
        <v>5.4699999999999999E-2</v>
      </c>
      <c r="L353" s="16">
        <f t="shared" si="643"/>
        <v>0</v>
      </c>
      <c r="M353" s="16">
        <f t="shared" si="683"/>
        <v>0</v>
      </c>
      <c r="N353" s="16">
        <f t="shared" si="683"/>
        <v>0</v>
      </c>
      <c r="O353" s="16">
        <f t="shared" si="683"/>
        <v>0</v>
      </c>
      <c r="P353" s="16">
        <f t="shared" si="683"/>
        <v>0</v>
      </c>
      <c r="Q353" s="16">
        <f t="shared" si="683"/>
        <v>0</v>
      </c>
      <c r="R353" s="16">
        <f t="shared" si="683"/>
        <v>23.597291666666674</v>
      </c>
      <c r="S353" s="16">
        <f t="shared" si="683"/>
        <v>23.597291666666674</v>
      </c>
      <c r="T353" s="16">
        <f t="shared" si="683"/>
        <v>23.597291666666674</v>
      </c>
      <c r="U353" s="16">
        <f t="shared" si="683"/>
        <v>23.597291666666674</v>
      </c>
      <c r="V353" s="16">
        <f t="shared" si="683"/>
        <v>23.597291666666674</v>
      </c>
      <c r="W353" s="16">
        <f t="shared" si="683"/>
        <v>23.597291666666674</v>
      </c>
      <c r="X353" s="16">
        <f t="shared" si="683"/>
        <v>23.597291666666674</v>
      </c>
      <c r="Y353" s="16">
        <f t="shared" si="683"/>
        <v>23.597291666666674</v>
      </c>
      <c r="Z353" s="16">
        <f t="shared" si="683"/>
        <v>23.597291666666674</v>
      </c>
      <c r="AA353" s="16">
        <f t="shared" si="683"/>
        <v>23.597291666666674</v>
      </c>
      <c r="AB353" s="16">
        <f t="shared" si="683"/>
        <v>23.597291666666674</v>
      </c>
      <c r="AC353" s="16">
        <f t="shared" si="683"/>
        <v>23.597291666666674</v>
      </c>
      <c r="AD353" s="16">
        <f t="shared" si="683"/>
        <v>23.597291666666674</v>
      </c>
      <c r="AE353" s="16">
        <f t="shared" si="683"/>
        <v>23.597291666666674</v>
      </c>
      <c r="AF353" s="16">
        <f t="shared" si="683"/>
        <v>23.597291666666674</v>
      </c>
      <c r="AG353" s="16">
        <f t="shared" si="683"/>
        <v>23.597291666666674</v>
      </c>
      <c r="AH353" s="16">
        <f t="shared" si="683"/>
        <v>23.597291666666674</v>
      </c>
      <c r="AI353" s="16">
        <f t="shared" si="683"/>
        <v>23.597291666666674</v>
      </c>
      <c r="AJ353" s="16">
        <f t="shared" si="687"/>
        <v>23.597291666666674</v>
      </c>
      <c r="AK353" s="16">
        <f t="shared" si="687"/>
        <v>23.597291666666674</v>
      </c>
      <c r="AL353" s="16">
        <f t="shared" si="687"/>
        <v>23.597291666666674</v>
      </c>
      <c r="AM353" s="16">
        <f t="shared" si="687"/>
        <v>23.597291666666674</v>
      </c>
      <c r="AN353" s="16">
        <f t="shared" si="687"/>
        <v>23.597291666666674</v>
      </c>
      <c r="AO353" s="16">
        <f t="shared" si="687"/>
        <v>23.597291666666674</v>
      </c>
      <c r="AP353" s="16">
        <f t="shared" si="687"/>
        <v>23.597291666666674</v>
      </c>
      <c r="AQ353" s="16">
        <f t="shared" si="687"/>
        <v>23.597291666666674</v>
      </c>
      <c r="AR353" s="16">
        <f t="shared" si="687"/>
        <v>23.597291666666674</v>
      </c>
      <c r="AS353" s="16">
        <f t="shared" si="687"/>
        <v>23.597291666666674</v>
      </c>
      <c r="AT353" s="16">
        <f t="shared" si="687"/>
        <v>23.597291666666674</v>
      </c>
      <c r="AU353" s="16">
        <f t="shared" si="687"/>
        <v>23.597291666666674</v>
      </c>
      <c r="AV353" s="16">
        <f t="shared" si="687"/>
        <v>23.597291666666674</v>
      </c>
      <c r="AW353" s="16">
        <f t="shared" si="687"/>
        <v>23.597291666666674</v>
      </c>
      <c r="AX353" s="16">
        <f t="shared" si="687"/>
        <v>23.597291666666674</v>
      </c>
      <c r="AY353" s="16">
        <f t="shared" si="687"/>
        <v>23.597291666666674</v>
      </c>
      <c r="AZ353" s="16">
        <f t="shared" si="687"/>
        <v>23.597291666666674</v>
      </c>
      <c r="BA353" s="16">
        <f t="shared" si="687"/>
        <v>23.597291666666674</v>
      </c>
      <c r="BB353" s="16">
        <f t="shared" si="687"/>
        <v>23.597291666666674</v>
      </c>
      <c r="BC353" s="16">
        <f t="shared" si="687"/>
        <v>23.597291666666674</v>
      </c>
      <c r="BD353" s="16">
        <f t="shared" si="687"/>
        <v>23.597291666666674</v>
      </c>
      <c r="BE353" s="16">
        <f t="shared" si="687"/>
        <v>23.597291666666674</v>
      </c>
      <c r="BF353" s="16">
        <f t="shared" si="687"/>
        <v>23.597291666666674</v>
      </c>
      <c r="BG353" s="16">
        <f t="shared" si="687"/>
        <v>23.597291666666674</v>
      </c>
      <c r="BH353" s="16">
        <f t="shared" si="687"/>
        <v>23.597291666666674</v>
      </c>
      <c r="BI353" s="16">
        <f t="shared" si="687"/>
        <v>23.597291666666674</v>
      </c>
      <c r="BJ353" s="16">
        <f t="shared" si="687"/>
        <v>23.597291666666674</v>
      </c>
      <c r="BK353" s="16">
        <f t="shared" si="687"/>
        <v>23.597291666666674</v>
      </c>
      <c r="BL353" s="16">
        <f t="shared" si="687"/>
        <v>23.597291666666674</v>
      </c>
      <c r="BM353" s="16">
        <f t="shared" si="687"/>
        <v>23.597291666666674</v>
      </c>
      <c r="BN353" s="16">
        <f t="shared" si="687"/>
        <v>23.597291666666674</v>
      </c>
      <c r="BO353" s="16">
        <f t="shared" si="687"/>
        <v>23.597291666666674</v>
      </c>
      <c r="BP353" s="16">
        <f t="shared" si="687"/>
        <v>23.597291666666674</v>
      </c>
      <c r="BQ353" s="16">
        <f t="shared" si="687"/>
        <v>23.597291666666674</v>
      </c>
      <c r="BR353" s="16">
        <f t="shared" si="687"/>
        <v>23.597291666666674</v>
      </c>
      <c r="BS353" s="16">
        <f t="shared" si="687"/>
        <v>23.597291666666674</v>
      </c>
    </row>
    <row r="354" spans="1:71" x14ac:dyDescent="0.35">
      <c r="A354" s="51" t="str">
        <f t="shared" ref="A354:I354" si="692">+A57</f>
        <v>Standard Close</v>
      </c>
      <c r="B354" s="51" t="str">
        <f t="shared" si="692"/>
        <v>A2875952</v>
      </c>
      <c r="C354" s="51" t="str">
        <f t="shared" si="692"/>
        <v>Base Rates</v>
      </c>
      <c r="D354" s="51" t="str">
        <f t="shared" si="692"/>
        <v>ENERGY SUPPLY</v>
      </c>
      <c r="E354" s="50">
        <f t="shared" si="692"/>
        <v>34330</v>
      </c>
      <c r="F354" s="51" t="str">
        <f t="shared" si="692"/>
        <v>CRR-15996</v>
      </c>
      <c r="G354" s="51" t="str">
        <f t="shared" si="692"/>
        <v>open</v>
      </c>
      <c r="H354" s="51" t="str">
        <f t="shared" si="692"/>
        <v>Electric Other Production Plant</v>
      </c>
      <c r="I354" s="51" t="str">
        <f t="shared" si="692"/>
        <v>Bayside Station</v>
      </c>
      <c r="J354" s="71">
        <v>5.5E-2</v>
      </c>
      <c r="K354" s="71">
        <v>5.4699999999999999E-2</v>
      </c>
      <c r="L354" s="16">
        <f t="shared" si="643"/>
        <v>0</v>
      </c>
      <c r="M354" s="16">
        <f t="shared" si="683"/>
        <v>0</v>
      </c>
      <c r="N354" s="16">
        <f t="shared" si="683"/>
        <v>0</v>
      </c>
      <c r="O354" s="16">
        <f t="shared" si="683"/>
        <v>0</v>
      </c>
      <c r="P354" s="16">
        <f t="shared" si="683"/>
        <v>0</v>
      </c>
      <c r="Q354" s="16">
        <f t="shared" si="683"/>
        <v>0</v>
      </c>
      <c r="R354" s="16">
        <f t="shared" si="683"/>
        <v>1994.4636249999996</v>
      </c>
      <c r="S354" s="16">
        <f t="shared" si="683"/>
        <v>1994.4636249999996</v>
      </c>
      <c r="T354" s="16">
        <f t="shared" si="683"/>
        <v>1994.4636249999996</v>
      </c>
      <c r="U354" s="16">
        <f t="shared" si="683"/>
        <v>1994.4636249999996</v>
      </c>
      <c r="V354" s="16">
        <f t="shared" si="683"/>
        <v>1994.4636249999996</v>
      </c>
      <c r="W354" s="16">
        <f t="shared" si="683"/>
        <v>1994.4636249999996</v>
      </c>
      <c r="X354" s="16">
        <f t="shared" si="683"/>
        <v>1994.4636249999996</v>
      </c>
      <c r="Y354" s="16">
        <f t="shared" si="683"/>
        <v>1994.4636249999996</v>
      </c>
      <c r="Z354" s="16">
        <f t="shared" si="683"/>
        <v>1994.4636249999996</v>
      </c>
      <c r="AA354" s="16">
        <f t="shared" si="683"/>
        <v>1994.4636249999996</v>
      </c>
      <c r="AB354" s="16">
        <f t="shared" si="683"/>
        <v>1994.4636249999996</v>
      </c>
      <c r="AC354" s="16">
        <f t="shared" si="683"/>
        <v>1994.4636249999996</v>
      </c>
      <c r="AD354" s="16">
        <f t="shared" si="683"/>
        <v>1994.4636249999996</v>
      </c>
      <c r="AE354" s="16">
        <f t="shared" si="683"/>
        <v>1994.4636249999996</v>
      </c>
      <c r="AF354" s="16">
        <f t="shared" si="683"/>
        <v>1994.4636249999996</v>
      </c>
      <c r="AG354" s="16">
        <f t="shared" si="683"/>
        <v>1994.4636249999996</v>
      </c>
      <c r="AH354" s="16">
        <f t="shared" si="683"/>
        <v>1994.4636249999996</v>
      </c>
      <c r="AI354" s="16">
        <f t="shared" si="683"/>
        <v>1994.4636249999996</v>
      </c>
      <c r="AJ354" s="16">
        <f t="shared" si="687"/>
        <v>1994.4636249999996</v>
      </c>
      <c r="AK354" s="16">
        <f t="shared" si="687"/>
        <v>1994.4636249999996</v>
      </c>
      <c r="AL354" s="16">
        <f t="shared" si="687"/>
        <v>1994.4636249999996</v>
      </c>
      <c r="AM354" s="16">
        <f t="shared" si="687"/>
        <v>1994.4636249999996</v>
      </c>
      <c r="AN354" s="16">
        <f t="shared" si="687"/>
        <v>1994.4636249999996</v>
      </c>
      <c r="AO354" s="16">
        <f t="shared" si="687"/>
        <v>1994.4636249999996</v>
      </c>
      <c r="AP354" s="16">
        <f t="shared" si="687"/>
        <v>1994.4636249999996</v>
      </c>
      <c r="AQ354" s="16">
        <f t="shared" si="687"/>
        <v>1994.4636249999996</v>
      </c>
      <c r="AR354" s="16">
        <f t="shared" si="687"/>
        <v>1994.4636249999996</v>
      </c>
      <c r="AS354" s="16">
        <f t="shared" si="687"/>
        <v>1994.4636249999996</v>
      </c>
      <c r="AT354" s="16">
        <f t="shared" si="687"/>
        <v>1994.4636249999996</v>
      </c>
      <c r="AU354" s="16">
        <f t="shared" si="687"/>
        <v>1994.4636249999996</v>
      </c>
      <c r="AV354" s="16">
        <f t="shared" si="687"/>
        <v>1994.4636249999996</v>
      </c>
      <c r="AW354" s="16">
        <f t="shared" si="687"/>
        <v>1994.4636249999996</v>
      </c>
      <c r="AX354" s="16">
        <f t="shared" si="687"/>
        <v>1994.4636249999996</v>
      </c>
      <c r="AY354" s="16">
        <f t="shared" si="687"/>
        <v>1994.4636249999996</v>
      </c>
      <c r="AZ354" s="16">
        <f t="shared" si="687"/>
        <v>1994.4636249999996</v>
      </c>
      <c r="BA354" s="16">
        <f t="shared" si="687"/>
        <v>1994.4636249999996</v>
      </c>
      <c r="BB354" s="16">
        <f t="shared" si="687"/>
        <v>1994.4636249999996</v>
      </c>
      <c r="BC354" s="16">
        <f t="shared" si="687"/>
        <v>1994.4636249999996</v>
      </c>
      <c r="BD354" s="16">
        <f t="shared" si="687"/>
        <v>1994.4636249999996</v>
      </c>
      <c r="BE354" s="16">
        <f t="shared" si="687"/>
        <v>1994.4636249999996</v>
      </c>
      <c r="BF354" s="16">
        <f t="shared" si="687"/>
        <v>1994.4636249999996</v>
      </c>
      <c r="BG354" s="16">
        <f t="shared" si="687"/>
        <v>1994.4636249999996</v>
      </c>
      <c r="BH354" s="16">
        <f t="shared" si="687"/>
        <v>1994.4636249999996</v>
      </c>
      <c r="BI354" s="16">
        <f t="shared" si="687"/>
        <v>1994.4636249999996</v>
      </c>
      <c r="BJ354" s="16">
        <f t="shared" si="687"/>
        <v>1994.4636249999996</v>
      </c>
      <c r="BK354" s="16">
        <f t="shared" si="687"/>
        <v>1994.4636249999996</v>
      </c>
      <c r="BL354" s="16">
        <f t="shared" si="687"/>
        <v>1994.4636249999996</v>
      </c>
      <c r="BM354" s="16">
        <f t="shared" si="687"/>
        <v>1994.4636249999996</v>
      </c>
      <c r="BN354" s="16">
        <f t="shared" si="687"/>
        <v>1994.4636249999996</v>
      </c>
      <c r="BO354" s="16">
        <f t="shared" si="687"/>
        <v>1994.4636249999996</v>
      </c>
      <c r="BP354" s="16">
        <f t="shared" si="687"/>
        <v>1994.4636249999996</v>
      </c>
      <c r="BQ354" s="16">
        <f t="shared" si="687"/>
        <v>1994.4636249999996</v>
      </c>
      <c r="BR354" s="16">
        <f t="shared" si="687"/>
        <v>1994.4636249999996</v>
      </c>
      <c r="BS354" s="16">
        <f t="shared" si="687"/>
        <v>1994.4636249999996</v>
      </c>
    </row>
    <row r="355" spans="1:71" x14ac:dyDescent="0.35">
      <c r="A355" s="51" t="str">
        <f t="shared" ref="A355:I355" si="693">+A58</f>
        <v>Standard Close</v>
      </c>
      <c r="B355" s="51" t="str">
        <f t="shared" si="693"/>
        <v>A2875953</v>
      </c>
      <c r="C355" s="51" t="str">
        <f t="shared" si="693"/>
        <v>Base Rates</v>
      </c>
      <c r="D355" s="51" t="str">
        <f t="shared" si="693"/>
        <v>ENERGY SUPPLY</v>
      </c>
      <c r="E355" s="50">
        <f t="shared" si="693"/>
        <v>34330</v>
      </c>
      <c r="F355" s="51" t="str">
        <f t="shared" si="693"/>
        <v>CRR-15996</v>
      </c>
      <c r="G355" s="51" t="str">
        <f t="shared" si="693"/>
        <v>open</v>
      </c>
      <c r="H355" s="51" t="str">
        <f t="shared" si="693"/>
        <v>Electric Other Production Plant</v>
      </c>
      <c r="I355" s="51" t="str">
        <f t="shared" si="693"/>
        <v>Bayside Station</v>
      </c>
      <c r="J355" s="71">
        <v>5.5E-2</v>
      </c>
      <c r="K355" s="71">
        <v>5.4699999999999999E-2</v>
      </c>
      <c r="L355" s="16">
        <f t="shared" si="643"/>
        <v>0</v>
      </c>
      <c r="M355" s="16">
        <f t="shared" si="683"/>
        <v>0</v>
      </c>
      <c r="N355" s="16">
        <f t="shared" si="683"/>
        <v>0</v>
      </c>
      <c r="O355" s="16">
        <f t="shared" si="683"/>
        <v>0</v>
      </c>
      <c r="P355" s="16">
        <f t="shared" si="683"/>
        <v>0</v>
      </c>
      <c r="Q355" s="16">
        <f t="shared" si="683"/>
        <v>0</v>
      </c>
      <c r="R355" s="16">
        <f t="shared" si="683"/>
        <v>1994.4636249999996</v>
      </c>
      <c r="S355" s="16">
        <f t="shared" si="683"/>
        <v>1994.4636249999996</v>
      </c>
      <c r="T355" s="16">
        <f t="shared" si="683"/>
        <v>1994.4636249999996</v>
      </c>
      <c r="U355" s="16">
        <f t="shared" si="683"/>
        <v>1994.4636249999996</v>
      </c>
      <c r="V355" s="16">
        <f t="shared" si="683"/>
        <v>1994.4636249999996</v>
      </c>
      <c r="W355" s="16">
        <f t="shared" si="683"/>
        <v>1994.4636249999996</v>
      </c>
      <c r="X355" s="16">
        <f t="shared" si="683"/>
        <v>1994.4636249999996</v>
      </c>
      <c r="Y355" s="16">
        <f t="shared" si="683"/>
        <v>1994.4636249999996</v>
      </c>
      <c r="Z355" s="16">
        <f t="shared" si="683"/>
        <v>1994.4636249999996</v>
      </c>
      <c r="AA355" s="16">
        <f t="shared" si="683"/>
        <v>1994.4636249999996</v>
      </c>
      <c r="AB355" s="16">
        <f t="shared" si="683"/>
        <v>1994.4636249999996</v>
      </c>
      <c r="AC355" s="16">
        <f t="shared" si="683"/>
        <v>1994.4636249999996</v>
      </c>
      <c r="AD355" s="16">
        <f t="shared" si="683"/>
        <v>1994.4636249999996</v>
      </c>
      <c r="AE355" s="16">
        <f t="shared" si="683"/>
        <v>1994.4636249999996</v>
      </c>
      <c r="AF355" s="16">
        <f t="shared" si="683"/>
        <v>1994.4636249999996</v>
      </c>
      <c r="AG355" s="16">
        <f t="shared" si="683"/>
        <v>1994.4636249999996</v>
      </c>
      <c r="AH355" s="16">
        <f t="shared" si="683"/>
        <v>1994.4636249999996</v>
      </c>
      <c r="AI355" s="16">
        <f t="shared" si="683"/>
        <v>1994.4636249999996</v>
      </c>
      <c r="AJ355" s="16">
        <f t="shared" si="687"/>
        <v>1994.4636249999996</v>
      </c>
      <c r="AK355" s="16">
        <f t="shared" si="687"/>
        <v>1994.4636249999996</v>
      </c>
      <c r="AL355" s="16">
        <f t="shared" si="687"/>
        <v>1994.4636249999996</v>
      </c>
      <c r="AM355" s="16">
        <f t="shared" si="687"/>
        <v>1994.4636249999996</v>
      </c>
      <c r="AN355" s="16">
        <f t="shared" si="687"/>
        <v>1994.4636249999996</v>
      </c>
      <c r="AO355" s="16">
        <f t="shared" si="687"/>
        <v>1994.4636249999996</v>
      </c>
      <c r="AP355" s="16">
        <f t="shared" si="687"/>
        <v>1994.4636249999996</v>
      </c>
      <c r="AQ355" s="16">
        <f t="shared" si="687"/>
        <v>1994.4636249999996</v>
      </c>
      <c r="AR355" s="16">
        <f t="shared" si="687"/>
        <v>1994.4636249999996</v>
      </c>
      <c r="AS355" s="16">
        <f t="shared" si="687"/>
        <v>1994.4636249999996</v>
      </c>
      <c r="AT355" s="16">
        <f t="shared" si="687"/>
        <v>1994.4636249999996</v>
      </c>
      <c r="AU355" s="16">
        <f t="shared" si="687"/>
        <v>1994.4636249999996</v>
      </c>
      <c r="AV355" s="16">
        <f t="shared" si="687"/>
        <v>1994.4636249999996</v>
      </c>
      <c r="AW355" s="16">
        <f t="shared" si="687"/>
        <v>1994.4636249999996</v>
      </c>
      <c r="AX355" s="16">
        <f t="shared" si="687"/>
        <v>1994.4636249999996</v>
      </c>
      <c r="AY355" s="16">
        <f t="shared" si="687"/>
        <v>1994.4636249999996</v>
      </c>
      <c r="AZ355" s="16">
        <f t="shared" si="687"/>
        <v>1994.4636249999996</v>
      </c>
      <c r="BA355" s="16">
        <f t="shared" si="687"/>
        <v>1994.4636249999996</v>
      </c>
      <c r="BB355" s="16">
        <f t="shared" si="687"/>
        <v>1994.4636249999996</v>
      </c>
      <c r="BC355" s="16">
        <f t="shared" si="687"/>
        <v>1994.4636249999996</v>
      </c>
      <c r="BD355" s="16">
        <f t="shared" si="687"/>
        <v>1994.4636249999996</v>
      </c>
      <c r="BE355" s="16">
        <f t="shared" si="687"/>
        <v>1994.4636249999996</v>
      </c>
      <c r="BF355" s="16">
        <f t="shared" si="687"/>
        <v>1994.4636249999996</v>
      </c>
      <c r="BG355" s="16">
        <f t="shared" si="687"/>
        <v>1994.4636249999996</v>
      </c>
      <c r="BH355" s="16">
        <f t="shared" si="687"/>
        <v>1994.4636249999996</v>
      </c>
      <c r="BI355" s="16">
        <f t="shared" si="687"/>
        <v>1994.4636249999996</v>
      </c>
      <c r="BJ355" s="16">
        <f t="shared" si="687"/>
        <v>1994.4636249999996</v>
      </c>
      <c r="BK355" s="16">
        <f t="shared" si="687"/>
        <v>1994.4636249999996</v>
      </c>
      <c r="BL355" s="16">
        <f t="shared" si="687"/>
        <v>1994.4636249999996</v>
      </c>
      <c r="BM355" s="16">
        <f t="shared" si="687"/>
        <v>1994.4636249999996</v>
      </c>
      <c r="BN355" s="16">
        <f t="shared" si="687"/>
        <v>1994.4636249999996</v>
      </c>
      <c r="BO355" s="16">
        <f t="shared" si="687"/>
        <v>1994.4636249999996</v>
      </c>
      <c r="BP355" s="16">
        <f t="shared" si="687"/>
        <v>1994.4636249999996</v>
      </c>
      <c r="BQ355" s="16">
        <f t="shared" si="687"/>
        <v>1994.4636249999996</v>
      </c>
      <c r="BR355" s="16">
        <f t="shared" si="687"/>
        <v>1994.4636249999996</v>
      </c>
      <c r="BS355" s="16">
        <f t="shared" si="687"/>
        <v>1994.4636249999996</v>
      </c>
    </row>
    <row r="356" spans="1:71" x14ac:dyDescent="0.35">
      <c r="A356" s="51" t="str">
        <f t="shared" ref="A356:I356" si="694">+A59</f>
        <v>Standard Close</v>
      </c>
      <c r="B356" s="51" t="str">
        <f t="shared" si="694"/>
        <v>A2875954</v>
      </c>
      <c r="C356" s="51" t="str">
        <f t="shared" si="694"/>
        <v>Base Rates</v>
      </c>
      <c r="D356" s="51" t="str">
        <f t="shared" si="694"/>
        <v>ENERGY SUPPLY</v>
      </c>
      <c r="E356" s="50">
        <f t="shared" si="694"/>
        <v>34330</v>
      </c>
      <c r="F356" s="51" t="str">
        <f t="shared" si="694"/>
        <v>CRR-15996</v>
      </c>
      <c r="G356" s="51" t="str">
        <f t="shared" si="694"/>
        <v>open</v>
      </c>
      <c r="H356" s="51" t="str">
        <f t="shared" si="694"/>
        <v>Electric Other Production Plant</v>
      </c>
      <c r="I356" s="51" t="str">
        <f t="shared" si="694"/>
        <v>Bayside Station</v>
      </c>
      <c r="J356" s="71">
        <v>5.5E-2</v>
      </c>
      <c r="K356" s="71">
        <v>5.4699999999999999E-2</v>
      </c>
      <c r="L356" s="16">
        <f t="shared" si="643"/>
        <v>0</v>
      </c>
      <c r="M356" s="16">
        <f t="shared" si="683"/>
        <v>0</v>
      </c>
      <c r="N356" s="16">
        <f t="shared" si="683"/>
        <v>0</v>
      </c>
      <c r="O356" s="16">
        <f t="shared" si="683"/>
        <v>0</v>
      </c>
      <c r="P356" s="16">
        <f t="shared" si="683"/>
        <v>0</v>
      </c>
      <c r="Q356" s="16">
        <f t="shared" si="683"/>
        <v>0</v>
      </c>
      <c r="R356" s="16">
        <f t="shared" si="683"/>
        <v>1993.5379291666668</v>
      </c>
      <c r="S356" s="16">
        <f t="shared" si="683"/>
        <v>1993.5379291666668</v>
      </c>
      <c r="T356" s="16">
        <f t="shared" si="683"/>
        <v>1993.5379291666668</v>
      </c>
      <c r="U356" s="16">
        <f t="shared" si="683"/>
        <v>1993.5379291666668</v>
      </c>
      <c r="V356" s="16">
        <f t="shared" si="683"/>
        <v>1993.5379291666668</v>
      </c>
      <c r="W356" s="16">
        <f t="shared" si="683"/>
        <v>1993.5379291666668</v>
      </c>
      <c r="X356" s="16">
        <f t="shared" si="683"/>
        <v>1993.5379291666668</v>
      </c>
      <c r="Y356" s="16">
        <f t="shared" si="683"/>
        <v>1993.5379291666668</v>
      </c>
      <c r="Z356" s="16">
        <f t="shared" si="683"/>
        <v>1993.5379291666668</v>
      </c>
      <c r="AA356" s="16">
        <f t="shared" si="683"/>
        <v>1993.5379291666668</v>
      </c>
      <c r="AB356" s="16">
        <f t="shared" si="683"/>
        <v>1993.5379291666668</v>
      </c>
      <c r="AC356" s="16">
        <f t="shared" si="683"/>
        <v>1993.5379291666668</v>
      </c>
      <c r="AD356" s="16">
        <f t="shared" si="683"/>
        <v>1993.5379291666668</v>
      </c>
      <c r="AE356" s="16">
        <f t="shared" si="683"/>
        <v>1993.5379291666668</v>
      </c>
      <c r="AF356" s="16">
        <f t="shared" si="683"/>
        <v>1993.5379291666668</v>
      </c>
      <c r="AG356" s="16">
        <f t="shared" si="683"/>
        <v>1993.5379291666668</v>
      </c>
      <c r="AH356" s="16">
        <f t="shared" si="683"/>
        <v>1993.5379291666668</v>
      </c>
      <c r="AI356" s="16">
        <f t="shared" si="683"/>
        <v>1993.5379291666668</v>
      </c>
      <c r="AJ356" s="16">
        <f t="shared" si="687"/>
        <v>1993.5379291666668</v>
      </c>
      <c r="AK356" s="16">
        <f t="shared" si="687"/>
        <v>1993.5379291666668</v>
      </c>
      <c r="AL356" s="16">
        <f t="shared" si="687"/>
        <v>1993.5379291666668</v>
      </c>
      <c r="AM356" s="16">
        <f t="shared" si="687"/>
        <v>1993.5379291666668</v>
      </c>
      <c r="AN356" s="16">
        <f t="shared" si="687"/>
        <v>1993.5379291666668</v>
      </c>
      <c r="AO356" s="16">
        <f t="shared" si="687"/>
        <v>1993.5379291666668</v>
      </c>
      <c r="AP356" s="16">
        <f t="shared" si="687"/>
        <v>1993.5379291666668</v>
      </c>
      <c r="AQ356" s="16">
        <f t="shared" si="687"/>
        <v>1993.5379291666668</v>
      </c>
      <c r="AR356" s="16">
        <f t="shared" si="687"/>
        <v>1993.5379291666668</v>
      </c>
      <c r="AS356" s="16">
        <f t="shared" ref="AJ356:BS363" si="695">+AR158*$J356/12</f>
        <v>1993.5379291666668</v>
      </c>
      <c r="AT356" s="16">
        <f t="shared" si="695"/>
        <v>1993.5379291666668</v>
      </c>
      <c r="AU356" s="16">
        <f t="shared" si="695"/>
        <v>1993.5379291666668</v>
      </c>
      <c r="AV356" s="16">
        <f t="shared" si="695"/>
        <v>1993.5379291666668</v>
      </c>
      <c r="AW356" s="16">
        <f t="shared" si="695"/>
        <v>1993.5379291666668</v>
      </c>
      <c r="AX356" s="16">
        <f t="shared" si="695"/>
        <v>1993.5379291666668</v>
      </c>
      <c r="AY356" s="16">
        <f t="shared" si="695"/>
        <v>1993.5379291666668</v>
      </c>
      <c r="AZ356" s="16">
        <f t="shared" si="695"/>
        <v>1993.5379291666668</v>
      </c>
      <c r="BA356" s="16">
        <f t="shared" si="695"/>
        <v>1993.5379291666668</v>
      </c>
      <c r="BB356" s="16">
        <f t="shared" si="695"/>
        <v>1993.5379291666668</v>
      </c>
      <c r="BC356" s="16">
        <f t="shared" si="695"/>
        <v>1993.5379291666668</v>
      </c>
      <c r="BD356" s="16">
        <f t="shared" si="695"/>
        <v>1993.5379291666668</v>
      </c>
      <c r="BE356" s="16">
        <f t="shared" si="695"/>
        <v>1993.5379291666668</v>
      </c>
      <c r="BF356" s="16">
        <f t="shared" si="695"/>
        <v>1993.5379291666668</v>
      </c>
      <c r="BG356" s="16">
        <f t="shared" si="695"/>
        <v>1993.5379291666668</v>
      </c>
      <c r="BH356" s="16">
        <f t="shared" si="695"/>
        <v>1993.5379291666668</v>
      </c>
      <c r="BI356" s="16">
        <f t="shared" si="695"/>
        <v>1993.5379291666668</v>
      </c>
      <c r="BJ356" s="16">
        <f t="shared" si="695"/>
        <v>1993.5379291666668</v>
      </c>
      <c r="BK356" s="16">
        <f t="shared" si="695"/>
        <v>1993.5379291666668</v>
      </c>
      <c r="BL356" s="16">
        <f t="shared" si="695"/>
        <v>1993.5379291666668</v>
      </c>
      <c r="BM356" s="16">
        <f t="shared" si="695"/>
        <v>1993.5379291666668</v>
      </c>
      <c r="BN356" s="16">
        <f t="shared" si="695"/>
        <v>1993.5379291666668</v>
      </c>
      <c r="BO356" s="16">
        <f t="shared" si="695"/>
        <v>1993.5379291666668</v>
      </c>
      <c r="BP356" s="16">
        <f t="shared" si="695"/>
        <v>1993.5379291666668</v>
      </c>
      <c r="BQ356" s="16">
        <f t="shared" si="695"/>
        <v>1993.5379291666668</v>
      </c>
      <c r="BR356" s="16">
        <f t="shared" si="695"/>
        <v>1993.5379291666668</v>
      </c>
      <c r="BS356" s="16">
        <f t="shared" si="695"/>
        <v>1993.5379291666668</v>
      </c>
    </row>
    <row r="357" spans="1:71" x14ac:dyDescent="0.35">
      <c r="A357" s="51" t="str">
        <f t="shared" ref="A357:I357" si="696">+A60</f>
        <v>Standard Close</v>
      </c>
      <c r="B357" s="51" t="str">
        <f t="shared" si="696"/>
        <v>A2875955</v>
      </c>
      <c r="C357" s="51" t="str">
        <f t="shared" si="696"/>
        <v>Base Rates</v>
      </c>
      <c r="D357" s="51" t="str">
        <f t="shared" si="696"/>
        <v>ENERGY SUPPLY</v>
      </c>
      <c r="E357" s="50">
        <f t="shared" si="696"/>
        <v>34330</v>
      </c>
      <c r="F357" s="51" t="str">
        <f t="shared" si="696"/>
        <v>CRR-15996</v>
      </c>
      <c r="G357" s="51" t="str">
        <f t="shared" si="696"/>
        <v>open</v>
      </c>
      <c r="H357" s="51" t="str">
        <f t="shared" si="696"/>
        <v>Electric Other Production Plant</v>
      </c>
      <c r="I357" s="51" t="str">
        <f t="shared" si="696"/>
        <v>Bayside Station</v>
      </c>
      <c r="J357" s="71">
        <v>5.5E-2</v>
      </c>
      <c r="K357" s="71">
        <v>5.4699999999999999E-2</v>
      </c>
      <c r="L357" s="16">
        <f t="shared" si="643"/>
        <v>0</v>
      </c>
      <c r="M357" s="16">
        <f t="shared" si="683"/>
        <v>0</v>
      </c>
      <c r="N357" s="16">
        <f t="shared" si="683"/>
        <v>0</v>
      </c>
      <c r="O357" s="16">
        <f t="shared" si="683"/>
        <v>0</v>
      </c>
      <c r="P357" s="16">
        <f t="shared" si="683"/>
        <v>0</v>
      </c>
      <c r="Q357" s="16">
        <f t="shared" si="683"/>
        <v>0</v>
      </c>
      <c r="R357" s="16">
        <f t="shared" si="683"/>
        <v>1994.4636249999996</v>
      </c>
      <c r="S357" s="16">
        <f t="shared" si="683"/>
        <v>1994.4636249999996</v>
      </c>
      <c r="T357" s="16">
        <f t="shared" si="683"/>
        <v>1994.4636249999996</v>
      </c>
      <c r="U357" s="16">
        <f t="shared" si="683"/>
        <v>1994.4636249999996</v>
      </c>
      <c r="V357" s="16">
        <f t="shared" si="683"/>
        <v>1994.4636249999996</v>
      </c>
      <c r="W357" s="16">
        <f t="shared" si="683"/>
        <v>1994.4636249999996</v>
      </c>
      <c r="X357" s="16">
        <f t="shared" si="683"/>
        <v>1994.4636249999996</v>
      </c>
      <c r="Y357" s="16">
        <f t="shared" si="683"/>
        <v>1994.4636249999996</v>
      </c>
      <c r="Z357" s="16">
        <f t="shared" si="683"/>
        <v>1994.4636249999996</v>
      </c>
      <c r="AA357" s="16">
        <f t="shared" si="683"/>
        <v>1994.4636249999996</v>
      </c>
      <c r="AB357" s="16">
        <f t="shared" si="683"/>
        <v>1994.4636249999996</v>
      </c>
      <c r="AC357" s="16">
        <f t="shared" si="683"/>
        <v>1994.4636249999996</v>
      </c>
      <c r="AD357" s="16">
        <f t="shared" si="683"/>
        <v>1994.4636249999996</v>
      </c>
      <c r="AE357" s="16">
        <f t="shared" si="683"/>
        <v>1994.4636249999996</v>
      </c>
      <c r="AF357" s="16">
        <f t="shared" si="683"/>
        <v>1994.4636249999996</v>
      </c>
      <c r="AG357" s="16">
        <f t="shared" si="683"/>
        <v>1994.4636249999996</v>
      </c>
      <c r="AH357" s="16">
        <f t="shared" si="683"/>
        <v>1994.4636249999996</v>
      </c>
      <c r="AI357" s="16">
        <f t="shared" si="683"/>
        <v>1994.4636249999996</v>
      </c>
      <c r="AJ357" s="16">
        <f t="shared" si="695"/>
        <v>1994.4636249999996</v>
      </c>
      <c r="AK357" s="16">
        <f t="shared" si="695"/>
        <v>1994.4636249999996</v>
      </c>
      <c r="AL357" s="16">
        <f t="shared" si="695"/>
        <v>1994.4636249999996</v>
      </c>
      <c r="AM357" s="16">
        <f t="shared" si="695"/>
        <v>1994.4636249999996</v>
      </c>
      <c r="AN357" s="16">
        <f t="shared" si="695"/>
        <v>1994.4636249999996</v>
      </c>
      <c r="AO357" s="16">
        <f t="shared" si="695"/>
        <v>1994.4636249999996</v>
      </c>
      <c r="AP357" s="16">
        <f t="shared" si="695"/>
        <v>1994.4636249999996</v>
      </c>
      <c r="AQ357" s="16">
        <f t="shared" si="695"/>
        <v>1994.4636249999996</v>
      </c>
      <c r="AR357" s="16">
        <f t="shared" si="695"/>
        <v>1994.4636249999996</v>
      </c>
      <c r="AS357" s="16">
        <f t="shared" si="695"/>
        <v>1994.4636249999996</v>
      </c>
      <c r="AT357" s="16">
        <f t="shared" si="695"/>
        <v>1994.4636249999996</v>
      </c>
      <c r="AU357" s="16">
        <f t="shared" si="695"/>
        <v>1994.4636249999996</v>
      </c>
      <c r="AV357" s="16">
        <f t="shared" si="695"/>
        <v>1994.4636249999996</v>
      </c>
      <c r="AW357" s="16">
        <f t="shared" si="695"/>
        <v>1994.4636249999996</v>
      </c>
      <c r="AX357" s="16">
        <f t="shared" si="695"/>
        <v>1994.4636249999996</v>
      </c>
      <c r="AY357" s="16">
        <f t="shared" si="695"/>
        <v>1994.4636249999996</v>
      </c>
      <c r="AZ357" s="16">
        <f t="shared" si="695"/>
        <v>1994.4636249999996</v>
      </c>
      <c r="BA357" s="16">
        <f t="shared" si="695"/>
        <v>1994.4636249999996</v>
      </c>
      <c r="BB357" s="16">
        <f t="shared" si="695"/>
        <v>1994.4636249999996</v>
      </c>
      <c r="BC357" s="16">
        <f t="shared" si="695"/>
        <v>1994.4636249999996</v>
      </c>
      <c r="BD357" s="16">
        <f t="shared" si="695"/>
        <v>1994.4636249999996</v>
      </c>
      <c r="BE357" s="16">
        <f t="shared" si="695"/>
        <v>1994.4636249999996</v>
      </c>
      <c r="BF357" s="16">
        <f t="shared" si="695"/>
        <v>1994.4636249999996</v>
      </c>
      <c r="BG357" s="16">
        <f t="shared" si="695"/>
        <v>1994.4636249999996</v>
      </c>
      <c r="BH357" s="16">
        <f t="shared" si="695"/>
        <v>1994.4636249999996</v>
      </c>
      <c r="BI357" s="16">
        <f t="shared" si="695"/>
        <v>1994.4636249999996</v>
      </c>
      <c r="BJ357" s="16">
        <f t="shared" si="695"/>
        <v>1994.4636249999996</v>
      </c>
      <c r="BK357" s="16">
        <f t="shared" si="695"/>
        <v>1994.4636249999996</v>
      </c>
      <c r="BL357" s="16">
        <f t="shared" si="695"/>
        <v>1994.4636249999996</v>
      </c>
      <c r="BM357" s="16">
        <f t="shared" si="695"/>
        <v>1994.4636249999996</v>
      </c>
      <c r="BN357" s="16">
        <f t="shared" si="695"/>
        <v>1994.4636249999996</v>
      </c>
      <c r="BO357" s="16">
        <f t="shared" si="695"/>
        <v>1994.4636249999996</v>
      </c>
      <c r="BP357" s="16">
        <f t="shared" si="695"/>
        <v>1994.4636249999996</v>
      </c>
      <c r="BQ357" s="16">
        <f t="shared" si="695"/>
        <v>1994.4636249999996</v>
      </c>
      <c r="BR357" s="16">
        <f t="shared" si="695"/>
        <v>1994.4636249999996</v>
      </c>
      <c r="BS357" s="16">
        <f t="shared" si="695"/>
        <v>1994.4636249999996</v>
      </c>
    </row>
    <row r="358" spans="1:71" x14ac:dyDescent="0.35">
      <c r="A358" s="51" t="str">
        <f t="shared" ref="A358:I358" si="697">+A61</f>
        <v>Standard Close</v>
      </c>
      <c r="B358" s="51" t="str">
        <f t="shared" si="697"/>
        <v>A2876077</v>
      </c>
      <c r="C358" s="51" t="str">
        <f t="shared" si="697"/>
        <v>Base Rates</v>
      </c>
      <c r="D358" s="51" t="str">
        <f t="shared" si="697"/>
        <v/>
      </c>
      <c r="E358" s="50">
        <f t="shared" si="697"/>
        <v>34330</v>
      </c>
      <c r="F358" s="51" t="str">
        <f t="shared" si="697"/>
        <v>CRR-15996</v>
      </c>
      <c r="G358" s="51" t="str">
        <f t="shared" si="697"/>
        <v>open</v>
      </c>
      <c r="H358" s="51" t="str">
        <f t="shared" si="697"/>
        <v>Electric Other Production Plant</v>
      </c>
      <c r="I358" s="51" t="str">
        <f t="shared" si="697"/>
        <v>Bayside Station</v>
      </c>
      <c r="J358" s="71">
        <v>5.5E-2</v>
      </c>
      <c r="K358" s="71">
        <v>5.4699999999999999E-2</v>
      </c>
      <c r="L358" s="16">
        <f t="shared" si="643"/>
        <v>0</v>
      </c>
      <c r="M358" s="16">
        <f t="shared" ref="M358:AI369" si="698">+L160*$J358/12</f>
        <v>0</v>
      </c>
      <c r="N358" s="16">
        <f t="shared" si="698"/>
        <v>0</v>
      </c>
      <c r="O358" s="16">
        <f t="shared" si="698"/>
        <v>0</v>
      </c>
      <c r="P358" s="16">
        <f t="shared" si="698"/>
        <v>0</v>
      </c>
      <c r="Q358" s="16">
        <f t="shared" si="698"/>
        <v>0</v>
      </c>
      <c r="R358" s="16">
        <f t="shared" si="698"/>
        <v>849.8739333333333</v>
      </c>
      <c r="S358" s="16">
        <f t="shared" si="698"/>
        <v>849.8739333333333</v>
      </c>
      <c r="T358" s="16">
        <f t="shared" si="698"/>
        <v>849.8739333333333</v>
      </c>
      <c r="U358" s="16">
        <f t="shared" si="698"/>
        <v>849.8739333333333</v>
      </c>
      <c r="V358" s="16">
        <f t="shared" si="698"/>
        <v>849.8739333333333</v>
      </c>
      <c r="W358" s="16">
        <f t="shared" si="698"/>
        <v>849.8739333333333</v>
      </c>
      <c r="X358" s="16">
        <f t="shared" si="698"/>
        <v>849.8739333333333</v>
      </c>
      <c r="Y358" s="16">
        <f t="shared" si="698"/>
        <v>849.8739333333333</v>
      </c>
      <c r="Z358" s="16">
        <f t="shared" si="698"/>
        <v>849.8739333333333</v>
      </c>
      <c r="AA358" s="16">
        <f t="shared" si="698"/>
        <v>849.8739333333333</v>
      </c>
      <c r="AB358" s="16">
        <f t="shared" si="698"/>
        <v>849.8739333333333</v>
      </c>
      <c r="AC358" s="16">
        <f t="shared" si="698"/>
        <v>849.8739333333333</v>
      </c>
      <c r="AD358" s="16">
        <f t="shared" si="698"/>
        <v>849.8739333333333</v>
      </c>
      <c r="AE358" s="16">
        <f t="shared" si="698"/>
        <v>849.8739333333333</v>
      </c>
      <c r="AF358" s="16">
        <f t="shared" si="698"/>
        <v>849.8739333333333</v>
      </c>
      <c r="AG358" s="16">
        <f t="shared" si="698"/>
        <v>849.8739333333333</v>
      </c>
      <c r="AH358" s="16">
        <f t="shared" si="698"/>
        <v>849.8739333333333</v>
      </c>
      <c r="AI358" s="16">
        <f t="shared" si="698"/>
        <v>849.8739333333333</v>
      </c>
      <c r="AJ358" s="16">
        <f t="shared" si="695"/>
        <v>849.8739333333333</v>
      </c>
      <c r="AK358" s="16">
        <f t="shared" si="695"/>
        <v>849.8739333333333</v>
      </c>
      <c r="AL358" s="16">
        <f t="shared" si="695"/>
        <v>849.8739333333333</v>
      </c>
      <c r="AM358" s="16">
        <f t="shared" si="695"/>
        <v>849.8739333333333</v>
      </c>
      <c r="AN358" s="16">
        <f t="shared" si="695"/>
        <v>849.8739333333333</v>
      </c>
      <c r="AO358" s="16">
        <f t="shared" si="695"/>
        <v>849.8739333333333</v>
      </c>
      <c r="AP358" s="16">
        <f t="shared" si="695"/>
        <v>849.8739333333333</v>
      </c>
      <c r="AQ358" s="16">
        <f t="shared" si="695"/>
        <v>849.8739333333333</v>
      </c>
      <c r="AR358" s="16">
        <f t="shared" si="695"/>
        <v>849.8739333333333</v>
      </c>
      <c r="AS358" s="16">
        <f t="shared" si="695"/>
        <v>849.8739333333333</v>
      </c>
      <c r="AT358" s="16">
        <f t="shared" si="695"/>
        <v>849.8739333333333</v>
      </c>
      <c r="AU358" s="16">
        <f t="shared" si="695"/>
        <v>849.8739333333333</v>
      </c>
      <c r="AV358" s="16">
        <f t="shared" si="695"/>
        <v>849.8739333333333</v>
      </c>
      <c r="AW358" s="16">
        <f t="shared" si="695"/>
        <v>849.8739333333333</v>
      </c>
      <c r="AX358" s="16">
        <f t="shared" si="695"/>
        <v>849.8739333333333</v>
      </c>
      <c r="AY358" s="16">
        <f t="shared" si="695"/>
        <v>849.8739333333333</v>
      </c>
      <c r="AZ358" s="16">
        <f t="shared" si="695"/>
        <v>849.8739333333333</v>
      </c>
      <c r="BA358" s="16">
        <f t="shared" si="695"/>
        <v>849.8739333333333</v>
      </c>
      <c r="BB358" s="16">
        <f t="shared" si="695"/>
        <v>849.8739333333333</v>
      </c>
      <c r="BC358" s="16">
        <f t="shared" si="695"/>
        <v>849.8739333333333</v>
      </c>
      <c r="BD358" s="16">
        <f t="shared" si="695"/>
        <v>849.8739333333333</v>
      </c>
      <c r="BE358" s="16">
        <f t="shared" si="695"/>
        <v>849.8739333333333</v>
      </c>
      <c r="BF358" s="16">
        <f t="shared" si="695"/>
        <v>849.8739333333333</v>
      </c>
      <c r="BG358" s="16">
        <f t="shared" si="695"/>
        <v>849.8739333333333</v>
      </c>
      <c r="BH358" s="16">
        <f t="shared" si="695"/>
        <v>849.8739333333333</v>
      </c>
      <c r="BI358" s="16">
        <f t="shared" si="695"/>
        <v>849.8739333333333</v>
      </c>
      <c r="BJ358" s="16">
        <f t="shared" si="695"/>
        <v>849.8739333333333</v>
      </c>
      <c r="BK358" s="16">
        <f t="shared" si="695"/>
        <v>849.8739333333333</v>
      </c>
      <c r="BL358" s="16">
        <f t="shared" si="695"/>
        <v>849.8739333333333</v>
      </c>
      <c r="BM358" s="16">
        <f t="shared" si="695"/>
        <v>849.8739333333333</v>
      </c>
      <c r="BN358" s="16">
        <f t="shared" si="695"/>
        <v>849.8739333333333</v>
      </c>
      <c r="BO358" s="16">
        <f t="shared" si="695"/>
        <v>849.8739333333333</v>
      </c>
      <c r="BP358" s="16">
        <f t="shared" si="695"/>
        <v>849.8739333333333</v>
      </c>
      <c r="BQ358" s="16">
        <f t="shared" si="695"/>
        <v>849.8739333333333</v>
      </c>
      <c r="BR358" s="16">
        <f t="shared" si="695"/>
        <v>849.8739333333333</v>
      </c>
      <c r="BS358" s="16">
        <f t="shared" si="695"/>
        <v>849.8739333333333</v>
      </c>
    </row>
    <row r="359" spans="1:71" x14ac:dyDescent="0.35">
      <c r="A359" s="51" t="str">
        <f t="shared" ref="A359:I359" si="699">+A62</f>
        <v>Standard Close</v>
      </c>
      <c r="B359" s="51" t="str">
        <f t="shared" si="699"/>
        <v>A2876278</v>
      </c>
      <c r="C359" s="51" t="str">
        <f t="shared" si="699"/>
        <v>Base Rates</v>
      </c>
      <c r="D359" s="51" t="str">
        <f t="shared" si="699"/>
        <v/>
      </c>
      <c r="E359" s="50">
        <f t="shared" si="699"/>
        <v>34332</v>
      </c>
      <c r="F359" s="51" t="str">
        <f t="shared" si="699"/>
        <v>CRR-15996</v>
      </c>
      <c r="G359" s="51" t="str">
        <f t="shared" si="699"/>
        <v>open</v>
      </c>
      <c r="H359" s="51" t="str">
        <f t="shared" si="699"/>
        <v>Electric Other Production Plant</v>
      </c>
      <c r="I359" s="51" t="str">
        <f t="shared" si="699"/>
        <v>Bayside Station</v>
      </c>
      <c r="J359" s="71">
        <v>6.2E-2</v>
      </c>
      <c r="K359" s="71">
        <v>5.4000000000000006E-2</v>
      </c>
      <c r="L359" s="16">
        <f t="shared" si="643"/>
        <v>0</v>
      </c>
      <c r="M359" s="16">
        <f t="shared" si="698"/>
        <v>0</v>
      </c>
      <c r="N359" s="16">
        <f t="shared" si="698"/>
        <v>0</v>
      </c>
      <c r="O359" s="16">
        <f t="shared" si="698"/>
        <v>0</v>
      </c>
      <c r="P359" s="16">
        <f t="shared" si="698"/>
        <v>0</v>
      </c>
      <c r="Q359" s="16">
        <f t="shared" si="698"/>
        <v>0</v>
      </c>
      <c r="R359" s="16">
        <f t="shared" si="698"/>
        <v>2966.614853333333</v>
      </c>
      <c r="S359" s="16">
        <f t="shared" si="698"/>
        <v>2966.614853333333</v>
      </c>
      <c r="T359" s="16">
        <f t="shared" si="698"/>
        <v>2966.614853333333</v>
      </c>
      <c r="U359" s="16">
        <f t="shared" si="698"/>
        <v>2966.614853333333</v>
      </c>
      <c r="V359" s="16">
        <f t="shared" si="698"/>
        <v>2966.614853333333</v>
      </c>
      <c r="W359" s="16">
        <f t="shared" si="698"/>
        <v>2966.614853333333</v>
      </c>
      <c r="X359" s="16">
        <f t="shared" si="698"/>
        <v>2966.614853333333</v>
      </c>
      <c r="Y359" s="16">
        <f t="shared" si="698"/>
        <v>2966.614853333333</v>
      </c>
      <c r="Z359" s="16">
        <f t="shared" si="698"/>
        <v>2966.614853333333</v>
      </c>
      <c r="AA359" s="16">
        <f t="shared" si="698"/>
        <v>2966.614853333333</v>
      </c>
      <c r="AB359" s="16">
        <f t="shared" si="698"/>
        <v>2966.614853333333</v>
      </c>
      <c r="AC359" s="16">
        <f t="shared" si="698"/>
        <v>2966.614853333333</v>
      </c>
      <c r="AD359" s="16">
        <f t="shared" si="698"/>
        <v>2966.614853333333</v>
      </c>
      <c r="AE359" s="16">
        <f t="shared" si="698"/>
        <v>2966.614853333333</v>
      </c>
      <c r="AF359" s="16">
        <f t="shared" si="698"/>
        <v>2966.614853333333</v>
      </c>
      <c r="AG359" s="16">
        <f t="shared" si="698"/>
        <v>2966.614853333333</v>
      </c>
      <c r="AH359" s="16">
        <f t="shared" si="698"/>
        <v>2966.614853333333</v>
      </c>
      <c r="AI359" s="16">
        <f t="shared" si="698"/>
        <v>2966.614853333333</v>
      </c>
      <c r="AJ359" s="16">
        <f t="shared" si="695"/>
        <v>2966.614853333333</v>
      </c>
      <c r="AK359" s="16">
        <f t="shared" si="695"/>
        <v>2966.614853333333</v>
      </c>
      <c r="AL359" s="16">
        <f t="shared" si="695"/>
        <v>2966.614853333333</v>
      </c>
      <c r="AM359" s="16">
        <f t="shared" si="695"/>
        <v>2966.614853333333</v>
      </c>
      <c r="AN359" s="16">
        <f t="shared" si="695"/>
        <v>2966.614853333333</v>
      </c>
      <c r="AO359" s="16">
        <f t="shared" si="695"/>
        <v>2966.614853333333</v>
      </c>
      <c r="AP359" s="16">
        <f t="shared" si="695"/>
        <v>2966.614853333333</v>
      </c>
      <c r="AQ359" s="16">
        <f t="shared" si="695"/>
        <v>2966.614853333333</v>
      </c>
      <c r="AR359" s="16">
        <f t="shared" si="695"/>
        <v>2966.614853333333</v>
      </c>
      <c r="AS359" s="16">
        <f t="shared" si="695"/>
        <v>2966.614853333333</v>
      </c>
      <c r="AT359" s="16">
        <f t="shared" si="695"/>
        <v>2966.614853333333</v>
      </c>
      <c r="AU359" s="16">
        <f t="shared" si="695"/>
        <v>2966.614853333333</v>
      </c>
      <c r="AV359" s="16">
        <f t="shared" si="695"/>
        <v>2966.614853333333</v>
      </c>
      <c r="AW359" s="16">
        <f t="shared" si="695"/>
        <v>2966.614853333333</v>
      </c>
      <c r="AX359" s="16">
        <f t="shared" si="695"/>
        <v>2966.614853333333</v>
      </c>
      <c r="AY359" s="16">
        <f t="shared" si="695"/>
        <v>2966.614853333333</v>
      </c>
      <c r="AZ359" s="16">
        <f t="shared" si="695"/>
        <v>2966.614853333333</v>
      </c>
      <c r="BA359" s="16">
        <f t="shared" si="695"/>
        <v>2966.614853333333</v>
      </c>
      <c r="BB359" s="16">
        <f t="shared" si="695"/>
        <v>2966.614853333333</v>
      </c>
      <c r="BC359" s="16">
        <f t="shared" si="695"/>
        <v>2966.614853333333</v>
      </c>
      <c r="BD359" s="16">
        <f t="shared" si="695"/>
        <v>2966.614853333333</v>
      </c>
      <c r="BE359" s="16">
        <f t="shared" si="695"/>
        <v>2966.614853333333</v>
      </c>
      <c r="BF359" s="16">
        <f t="shared" si="695"/>
        <v>2966.614853333333</v>
      </c>
      <c r="BG359" s="16">
        <f t="shared" si="695"/>
        <v>2966.614853333333</v>
      </c>
      <c r="BH359" s="16">
        <f t="shared" si="695"/>
        <v>2966.614853333333</v>
      </c>
      <c r="BI359" s="16">
        <f t="shared" si="695"/>
        <v>2966.614853333333</v>
      </c>
      <c r="BJ359" s="16">
        <f t="shared" si="695"/>
        <v>2966.614853333333</v>
      </c>
      <c r="BK359" s="16">
        <f t="shared" si="695"/>
        <v>2966.614853333333</v>
      </c>
      <c r="BL359" s="16">
        <f t="shared" si="695"/>
        <v>2966.614853333333</v>
      </c>
      <c r="BM359" s="16">
        <f t="shared" si="695"/>
        <v>2966.614853333333</v>
      </c>
      <c r="BN359" s="16">
        <f t="shared" si="695"/>
        <v>2966.614853333333</v>
      </c>
      <c r="BO359" s="16">
        <f t="shared" si="695"/>
        <v>2966.614853333333</v>
      </c>
      <c r="BP359" s="16">
        <f t="shared" si="695"/>
        <v>2966.614853333333</v>
      </c>
      <c r="BQ359" s="16">
        <f t="shared" si="695"/>
        <v>2966.614853333333</v>
      </c>
      <c r="BR359" s="16">
        <f t="shared" si="695"/>
        <v>2966.614853333333</v>
      </c>
      <c r="BS359" s="16">
        <f t="shared" si="695"/>
        <v>2966.614853333333</v>
      </c>
    </row>
    <row r="360" spans="1:71" x14ac:dyDescent="0.35">
      <c r="A360" s="51" t="str">
        <f t="shared" ref="A360:I360" si="700">+A63</f>
        <v>Standard Close</v>
      </c>
      <c r="B360" s="51" t="str">
        <f t="shared" si="700"/>
        <v>A2895984</v>
      </c>
      <c r="C360" s="51" t="str">
        <f t="shared" si="700"/>
        <v>Base Rates</v>
      </c>
      <c r="D360" s="51" t="str">
        <f t="shared" si="700"/>
        <v/>
      </c>
      <c r="E360" s="50">
        <f t="shared" si="700"/>
        <v>34331</v>
      </c>
      <c r="F360" s="51" t="str">
        <f t="shared" si="700"/>
        <v>CRR-15996</v>
      </c>
      <c r="G360" s="51" t="str">
        <f t="shared" si="700"/>
        <v>open</v>
      </c>
      <c r="H360" s="51" t="str">
        <f t="shared" si="700"/>
        <v>Electric Other Production Plant</v>
      </c>
      <c r="I360" s="51" t="str">
        <f t="shared" si="700"/>
        <v>Bayside Station</v>
      </c>
      <c r="J360" s="71">
        <v>6.0999999999999999E-2</v>
      </c>
      <c r="K360" s="71">
        <v>5.1699999999999996E-2</v>
      </c>
      <c r="L360" s="16">
        <f t="shared" si="643"/>
        <v>0</v>
      </c>
      <c r="M360" s="16">
        <f t="shared" si="698"/>
        <v>0</v>
      </c>
      <c r="N360" s="16">
        <f t="shared" si="698"/>
        <v>0</v>
      </c>
      <c r="O360" s="16">
        <f t="shared" si="698"/>
        <v>0</v>
      </c>
      <c r="P360" s="16">
        <f t="shared" si="698"/>
        <v>2.8855033333333329</v>
      </c>
      <c r="Q360" s="16">
        <f t="shared" si="698"/>
        <v>2.8855033333333329</v>
      </c>
      <c r="R360" s="16">
        <f t="shared" si="698"/>
        <v>2.8855033333333329</v>
      </c>
      <c r="S360" s="16">
        <f t="shared" si="698"/>
        <v>2.8855033333333329</v>
      </c>
      <c r="T360" s="16">
        <f t="shared" si="698"/>
        <v>2.8855033333333329</v>
      </c>
      <c r="U360" s="16">
        <f t="shared" si="698"/>
        <v>2.8855033333333329</v>
      </c>
      <c r="V360" s="16">
        <f t="shared" si="698"/>
        <v>2.8855033333333329</v>
      </c>
      <c r="W360" s="16">
        <f t="shared" si="698"/>
        <v>2.8855033333333329</v>
      </c>
      <c r="X360" s="16">
        <f t="shared" si="698"/>
        <v>2.8855033333333329</v>
      </c>
      <c r="Y360" s="16">
        <f t="shared" si="698"/>
        <v>2.8855033333333329</v>
      </c>
      <c r="Z360" s="16">
        <f t="shared" si="698"/>
        <v>2.8855033333333329</v>
      </c>
      <c r="AA360" s="16">
        <f t="shared" si="698"/>
        <v>2.8855033333333329</v>
      </c>
      <c r="AB360" s="16">
        <f t="shared" si="698"/>
        <v>2.8855033333333329</v>
      </c>
      <c r="AC360" s="16">
        <f t="shared" si="698"/>
        <v>2.8855033333333329</v>
      </c>
      <c r="AD360" s="16">
        <f t="shared" si="698"/>
        <v>2.8855033333333329</v>
      </c>
      <c r="AE360" s="16">
        <f t="shared" si="698"/>
        <v>2.8855033333333329</v>
      </c>
      <c r="AF360" s="16">
        <f t="shared" si="698"/>
        <v>2.8855033333333329</v>
      </c>
      <c r="AG360" s="16">
        <f t="shared" si="698"/>
        <v>2.8855033333333329</v>
      </c>
      <c r="AH360" s="16">
        <f t="shared" si="698"/>
        <v>2.8855033333333329</v>
      </c>
      <c r="AI360" s="16">
        <f t="shared" si="698"/>
        <v>2.8855033333333329</v>
      </c>
      <c r="AJ360" s="16">
        <f t="shared" si="695"/>
        <v>2.8855033333333329</v>
      </c>
      <c r="AK360" s="16">
        <f t="shared" si="695"/>
        <v>2.8855033333333329</v>
      </c>
      <c r="AL360" s="16">
        <f t="shared" si="695"/>
        <v>2.8855033333333329</v>
      </c>
      <c r="AM360" s="16">
        <f t="shared" si="695"/>
        <v>2.8855033333333329</v>
      </c>
      <c r="AN360" s="16">
        <f t="shared" si="695"/>
        <v>2.8855033333333329</v>
      </c>
      <c r="AO360" s="16">
        <f t="shared" si="695"/>
        <v>2.8855033333333329</v>
      </c>
      <c r="AP360" s="16">
        <f t="shared" si="695"/>
        <v>2.8855033333333329</v>
      </c>
      <c r="AQ360" s="16">
        <f t="shared" si="695"/>
        <v>2.8855033333333329</v>
      </c>
      <c r="AR360" s="16">
        <f t="shared" si="695"/>
        <v>2.8855033333333329</v>
      </c>
      <c r="AS360" s="16">
        <f t="shared" si="695"/>
        <v>2.8855033333333329</v>
      </c>
      <c r="AT360" s="16">
        <f t="shared" si="695"/>
        <v>2.8855033333333329</v>
      </c>
      <c r="AU360" s="16">
        <f t="shared" si="695"/>
        <v>2.8855033333333329</v>
      </c>
      <c r="AV360" s="16">
        <f t="shared" si="695"/>
        <v>2.8855033333333329</v>
      </c>
      <c r="AW360" s="16">
        <f t="shared" si="695"/>
        <v>2.8855033333333329</v>
      </c>
      <c r="AX360" s="16">
        <f t="shared" si="695"/>
        <v>2.8855033333333329</v>
      </c>
      <c r="AY360" s="16">
        <f t="shared" si="695"/>
        <v>2.8855033333333329</v>
      </c>
      <c r="AZ360" s="16">
        <f t="shared" si="695"/>
        <v>2.8855033333333329</v>
      </c>
      <c r="BA360" s="16">
        <f t="shared" si="695"/>
        <v>2.8855033333333329</v>
      </c>
      <c r="BB360" s="16">
        <f t="shared" si="695"/>
        <v>2.8855033333333329</v>
      </c>
      <c r="BC360" s="16">
        <f t="shared" si="695"/>
        <v>2.8855033333333329</v>
      </c>
      <c r="BD360" s="16">
        <f t="shared" si="695"/>
        <v>2.8855033333333329</v>
      </c>
      <c r="BE360" s="16">
        <f t="shared" si="695"/>
        <v>2.8855033333333329</v>
      </c>
      <c r="BF360" s="16">
        <f t="shared" si="695"/>
        <v>2.8855033333333329</v>
      </c>
      <c r="BG360" s="16">
        <f t="shared" si="695"/>
        <v>2.8855033333333329</v>
      </c>
      <c r="BH360" s="16">
        <f t="shared" si="695"/>
        <v>2.8855033333333329</v>
      </c>
      <c r="BI360" s="16">
        <f t="shared" si="695"/>
        <v>2.8855033333333329</v>
      </c>
      <c r="BJ360" s="16">
        <f t="shared" si="695"/>
        <v>2.8855033333333329</v>
      </c>
      <c r="BK360" s="16">
        <f t="shared" si="695"/>
        <v>2.8855033333333329</v>
      </c>
      <c r="BL360" s="16">
        <f t="shared" si="695"/>
        <v>2.8855033333333329</v>
      </c>
      <c r="BM360" s="16">
        <f t="shared" si="695"/>
        <v>2.8855033333333329</v>
      </c>
      <c r="BN360" s="16">
        <f t="shared" si="695"/>
        <v>2.8855033333333329</v>
      </c>
      <c r="BO360" s="16">
        <f t="shared" si="695"/>
        <v>2.8855033333333329</v>
      </c>
      <c r="BP360" s="16">
        <f t="shared" si="695"/>
        <v>2.8855033333333329</v>
      </c>
      <c r="BQ360" s="16">
        <f t="shared" si="695"/>
        <v>2.8855033333333329</v>
      </c>
      <c r="BR360" s="16">
        <f t="shared" si="695"/>
        <v>2.8855033333333329</v>
      </c>
      <c r="BS360" s="16">
        <f t="shared" si="695"/>
        <v>2.8855033333333329</v>
      </c>
    </row>
    <row r="361" spans="1:71" x14ac:dyDescent="0.35">
      <c r="A361" s="51" t="str">
        <f t="shared" ref="A361:I361" si="701">+A64</f>
        <v>Standard Close</v>
      </c>
      <c r="B361" s="51" t="str">
        <f t="shared" si="701"/>
        <v>A2895985</v>
      </c>
      <c r="C361" s="51" t="str">
        <f t="shared" si="701"/>
        <v>Base Rates</v>
      </c>
      <c r="D361" s="51" t="str">
        <f t="shared" si="701"/>
        <v/>
      </c>
      <c r="E361" s="50">
        <f t="shared" si="701"/>
        <v>34331</v>
      </c>
      <c r="F361" s="51" t="str">
        <f t="shared" si="701"/>
        <v>CRR-15996</v>
      </c>
      <c r="G361" s="51" t="str">
        <f t="shared" si="701"/>
        <v>open</v>
      </c>
      <c r="H361" s="51" t="str">
        <f t="shared" si="701"/>
        <v>Electric Other Production Plant</v>
      </c>
      <c r="I361" s="51" t="str">
        <f t="shared" si="701"/>
        <v>Bayside Station</v>
      </c>
      <c r="J361" s="71">
        <v>6.0999999999999999E-2</v>
      </c>
      <c r="K361" s="71">
        <v>5.1699999999999996E-2</v>
      </c>
      <c r="L361" s="16">
        <f t="shared" si="643"/>
        <v>0</v>
      </c>
      <c r="M361" s="16">
        <f t="shared" si="698"/>
        <v>0</v>
      </c>
      <c r="N361" s="16">
        <f t="shared" si="698"/>
        <v>0</v>
      </c>
      <c r="O361" s="16">
        <f t="shared" si="698"/>
        <v>0</v>
      </c>
      <c r="P361" s="16">
        <f t="shared" si="698"/>
        <v>11.859620000000001</v>
      </c>
      <c r="Q361" s="16">
        <f t="shared" si="698"/>
        <v>11.859620000000001</v>
      </c>
      <c r="R361" s="16">
        <f t="shared" si="698"/>
        <v>11.859620000000001</v>
      </c>
      <c r="S361" s="16">
        <f t="shared" si="698"/>
        <v>11.859620000000001</v>
      </c>
      <c r="T361" s="16">
        <f t="shared" si="698"/>
        <v>11.859620000000001</v>
      </c>
      <c r="U361" s="16">
        <f t="shared" si="698"/>
        <v>11.859620000000001</v>
      </c>
      <c r="V361" s="16">
        <f t="shared" si="698"/>
        <v>11.859620000000001</v>
      </c>
      <c r="W361" s="16">
        <f t="shared" si="698"/>
        <v>11.859620000000001</v>
      </c>
      <c r="X361" s="16">
        <f t="shared" si="698"/>
        <v>11.859620000000001</v>
      </c>
      <c r="Y361" s="16">
        <f t="shared" si="698"/>
        <v>11.859620000000001</v>
      </c>
      <c r="Z361" s="16">
        <f t="shared" si="698"/>
        <v>11.859620000000001</v>
      </c>
      <c r="AA361" s="16">
        <f t="shared" si="698"/>
        <v>11.859620000000001</v>
      </c>
      <c r="AB361" s="16">
        <f t="shared" si="698"/>
        <v>11.859620000000001</v>
      </c>
      <c r="AC361" s="16">
        <f t="shared" si="698"/>
        <v>11.859620000000001</v>
      </c>
      <c r="AD361" s="16">
        <f t="shared" si="698"/>
        <v>11.859620000000001</v>
      </c>
      <c r="AE361" s="16">
        <f t="shared" si="698"/>
        <v>11.859620000000001</v>
      </c>
      <c r="AF361" s="16">
        <f t="shared" si="698"/>
        <v>11.859620000000001</v>
      </c>
      <c r="AG361" s="16">
        <f t="shared" si="698"/>
        <v>11.859620000000001</v>
      </c>
      <c r="AH361" s="16">
        <f t="shared" si="698"/>
        <v>11.859620000000001</v>
      </c>
      <c r="AI361" s="16">
        <f t="shared" si="698"/>
        <v>11.859620000000001</v>
      </c>
      <c r="AJ361" s="16">
        <f t="shared" si="695"/>
        <v>11.859620000000001</v>
      </c>
      <c r="AK361" s="16">
        <f t="shared" si="695"/>
        <v>11.859620000000001</v>
      </c>
      <c r="AL361" s="16">
        <f t="shared" si="695"/>
        <v>11.859620000000001</v>
      </c>
      <c r="AM361" s="16">
        <f t="shared" si="695"/>
        <v>11.859620000000001</v>
      </c>
      <c r="AN361" s="16">
        <f t="shared" si="695"/>
        <v>11.859620000000001</v>
      </c>
      <c r="AO361" s="16">
        <f t="shared" si="695"/>
        <v>11.859620000000001</v>
      </c>
      <c r="AP361" s="16">
        <f t="shared" si="695"/>
        <v>11.859620000000001</v>
      </c>
      <c r="AQ361" s="16">
        <f t="shared" si="695"/>
        <v>11.859620000000001</v>
      </c>
      <c r="AR361" s="16">
        <f t="shared" si="695"/>
        <v>11.859620000000001</v>
      </c>
      <c r="AS361" s="16">
        <f t="shared" si="695"/>
        <v>11.859620000000001</v>
      </c>
      <c r="AT361" s="16">
        <f t="shared" si="695"/>
        <v>11.859620000000001</v>
      </c>
      <c r="AU361" s="16">
        <f t="shared" si="695"/>
        <v>11.859620000000001</v>
      </c>
      <c r="AV361" s="16">
        <f t="shared" si="695"/>
        <v>11.859620000000001</v>
      </c>
      <c r="AW361" s="16">
        <f t="shared" si="695"/>
        <v>11.859620000000001</v>
      </c>
      <c r="AX361" s="16">
        <f t="shared" si="695"/>
        <v>11.859620000000001</v>
      </c>
      <c r="AY361" s="16">
        <f t="shared" si="695"/>
        <v>11.859620000000001</v>
      </c>
      <c r="AZ361" s="16">
        <f t="shared" si="695"/>
        <v>11.859620000000001</v>
      </c>
      <c r="BA361" s="16">
        <f t="shared" si="695"/>
        <v>11.859620000000001</v>
      </c>
      <c r="BB361" s="16">
        <f t="shared" si="695"/>
        <v>11.859620000000001</v>
      </c>
      <c r="BC361" s="16">
        <f t="shared" si="695"/>
        <v>11.859620000000001</v>
      </c>
      <c r="BD361" s="16">
        <f t="shared" si="695"/>
        <v>11.859620000000001</v>
      </c>
      <c r="BE361" s="16">
        <f t="shared" si="695"/>
        <v>11.859620000000001</v>
      </c>
      <c r="BF361" s="16">
        <f t="shared" si="695"/>
        <v>11.859620000000001</v>
      </c>
      <c r="BG361" s="16">
        <f t="shared" si="695"/>
        <v>11.859620000000001</v>
      </c>
      <c r="BH361" s="16">
        <f t="shared" si="695"/>
        <v>11.859620000000001</v>
      </c>
      <c r="BI361" s="16">
        <f t="shared" si="695"/>
        <v>11.859620000000001</v>
      </c>
      <c r="BJ361" s="16">
        <f t="shared" si="695"/>
        <v>11.859620000000001</v>
      </c>
      <c r="BK361" s="16">
        <f t="shared" si="695"/>
        <v>11.859620000000001</v>
      </c>
      <c r="BL361" s="16">
        <f t="shared" si="695"/>
        <v>11.859620000000001</v>
      </c>
      <c r="BM361" s="16">
        <f t="shared" si="695"/>
        <v>11.859620000000001</v>
      </c>
      <c r="BN361" s="16">
        <f t="shared" si="695"/>
        <v>11.859620000000001</v>
      </c>
      <c r="BO361" s="16">
        <f t="shared" si="695"/>
        <v>11.859620000000001</v>
      </c>
      <c r="BP361" s="16">
        <f t="shared" si="695"/>
        <v>11.859620000000001</v>
      </c>
      <c r="BQ361" s="16">
        <f t="shared" si="695"/>
        <v>11.859620000000001</v>
      </c>
      <c r="BR361" s="16">
        <f t="shared" si="695"/>
        <v>11.859620000000001</v>
      </c>
      <c r="BS361" s="16">
        <f t="shared" si="695"/>
        <v>11.859620000000001</v>
      </c>
    </row>
    <row r="362" spans="1:71" x14ac:dyDescent="0.35">
      <c r="A362" s="51" t="str">
        <f t="shared" ref="A362:I362" si="702">+A65</f>
        <v>Standard Close</v>
      </c>
      <c r="B362" s="51" t="str">
        <f t="shared" si="702"/>
        <v>A2895986</v>
      </c>
      <c r="C362" s="51" t="str">
        <f t="shared" si="702"/>
        <v>Base Rates</v>
      </c>
      <c r="D362" s="51" t="str">
        <f t="shared" si="702"/>
        <v/>
      </c>
      <c r="E362" s="50">
        <f t="shared" si="702"/>
        <v>34331</v>
      </c>
      <c r="F362" s="51" t="str">
        <f t="shared" si="702"/>
        <v>CRR-15996</v>
      </c>
      <c r="G362" s="51" t="str">
        <f t="shared" si="702"/>
        <v>open</v>
      </c>
      <c r="H362" s="51" t="str">
        <f t="shared" si="702"/>
        <v>Electric Other Production Plant</v>
      </c>
      <c r="I362" s="51" t="str">
        <f t="shared" si="702"/>
        <v>Bayside Station</v>
      </c>
      <c r="J362" s="71">
        <v>6.0999999999999999E-2</v>
      </c>
      <c r="K362" s="71">
        <v>5.1699999999999996E-2</v>
      </c>
      <c r="L362" s="16">
        <f t="shared" si="643"/>
        <v>0</v>
      </c>
      <c r="M362" s="16">
        <f t="shared" si="698"/>
        <v>0</v>
      </c>
      <c r="N362" s="16">
        <f t="shared" si="698"/>
        <v>0</v>
      </c>
      <c r="O362" s="16">
        <f t="shared" si="698"/>
        <v>0</v>
      </c>
      <c r="P362" s="16">
        <f t="shared" si="698"/>
        <v>7.8365175000000002</v>
      </c>
      <c r="Q362" s="16">
        <f t="shared" si="698"/>
        <v>7.8365175000000002</v>
      </c>
      <c r="R362" s="16">
        <f t="shared" si="698"/>
        <v>7.8365175000000002</v>
      </c>
      <c r="S362" s="16">
        <f t="shared" si="698"/>
        <v>7.8365175000000002</v>
      </c>
      <c r="T362" s="16">
        <f t="shared" si="698"/>
        <v>7.8365175000000002</v>
      </c>
      <c r="U362" s="16">
        <f t="shared" si="698"/>
        <v>7.8365175000000002</v>
      </c>
      <c r="V362" s="16">
        <f t="shared" si="698"/>
        <v>7.8365175000000002</v>
      </c>
      <c r="W362" s="16">
        <f t="shared" si="698"/>
        <v>7.8365175000000002</v>
      </c>
      <c r="X362" s="16">
        <f t="shared" si="698"/>
        <v>7.8365175000000002</v>
      </c>
      <c r="Y362" s="16">
        <f t="shared" si="698"/>
        <v>7.8365175000000002</v>
      </c>
      <c r="Z362" s="16">
        <f t="shared" si="698"/>
        <v>7.8365175000000002</v>
      </c>
      <c r="AA362" s="16">
        <f t="shared" si="698"/>
        <v>7.8365175000000002</v>
      </c>
      <c r="AB362" s="16">
        <f t="shared" si="698"/>
        <v>7.8365175000000002</v>
      </c>
      <c r="AC362" s="16">
        <f t="shared" si="698"/>
        <v>7.8365175000000002</v>
      </c>
      <c r="AD362" s="16">
        <f t="shared" si="698"/>
        <v>7.8365175000000002</v>
      </c>
      <c r="AE362" s="16">
        <f t="shared" si="698"/>
        <v>7.8365175000000002</v>
      </c>
      <c r="AF362" s="16">
        <f t="shared" si="698"/>
        <v>7.8365175000000002</v>
      </c>
      <c r="AG362" s="16">
        <f t="shared" si="698"/>
        <v>7.8365175000000002</v>
      </c>
      <c r="AH362" s="16">
        <f t="shared" si="698"/>
        <v>7.8365175000000002</v>
      </c>
      <c r="AI362" s="16">
        <f t="shared" si="698"/>
        <v>7.8365175000000002</v>
      </c>
      <c r="AJ362" s="16">
        <f t="shared" si="695"/>
        <v>7.8365175000000002</v>
      </c>
      <c r="AK362" s="16">
        <f t="shared" si="695"/>
        <v>7.8365175000000002</v>
      </c>
      <c r="AL362" s="16">
        <f t="shared" si="695"/>
        <v>7.8365175000000002</v>
      </c>
      <c r="AM362" s="16">
        <f t="shared" si="695"/>
        <v>7.8365175000000002</v>
      </c>
      <c r="AN362" s="16">
        <f t="shared" si="695"/>
        <v>7.8365175000000002</v>
      </c>
      <c r="AO362" s="16">
        <f t="shared" si="695"/>
        <v>7.8365175000000002</v>
      </c>
      <c r="AP362" s="16">
        <f t="shared" si="695"/>
        <v>7.8365175000000002</v>
      </c>
      <c r="AQ362" s="16">
        <f t="shared" si="695"/>
        <v>7.8365175000000002</v>
      </c>
      <c r="AR362" s="16">
        <f t="shared" si="695"/>
        <v>7.8365175000000002</v>
      </c>
      <c r="AS362" s="16">
        <f t="shared" si="695"/>
        <v>7.8365175000000002</v>
      </c>
      <c r="AT362" s="16">
        <f t="shared" si="695"/>
        <v>7.8365175000000002</v>
      </c>
      <c r="AU362" s="16">
        <f t="shared" si="695"/>
        <v>7.8365175000000002</v>
      </c>
      <c r="AV362" s="16">
        <f t="shared" si="695"/>
        <v>7.8365175000000002</v>
      </c>
      <c r="AW362" s="16">
        <f t="shared" si="695"/>
        <v>7.8365175000000002</v>
      </c>
      <c r="AX362" s="16">
        <f t="shared" si="695"/>
        <v>7.8365175000000002</v>
      </c>
      <c r="AY362" s="16">
        <f t="shared" si="695"/>
        <v>7.8365175000000002</v>
      </c>
      <c r="AZ362" s="16">
        <f t="shared" si="695"/>
        <v>7.8365175000000002</v>
      </c>
      <c r="BA362" s="16">
        <f t="shared" si="695"/>
        <v>7.8365175000000002</v>
      </c>
      <c r="BB362" s="16">
        <f t="shared" si="695"/>
        <v>7.8365175000000002</v>
      </c>
      <c r="BC362" s="16">
        <f t="shared" si="695"/>
        <v>7.8365175000000002</v>
      </c>
      <c r="BD362" s="16">
        <f t="shared" si="695"/>
        <v>7.8365175000000002</v>
      </c>
      <c r="BE362" s="16">
        <f t="shared" si="695"/>
        <v>7.8365175000000002</v>
      </c>
      <c r="BF362" s="16">
        <f t="shared" si="695"/>
        <v>7.8365175000000002</v>
      </c>
      <c r="BG362" s="16">
        <f t="shared" si="695"/>
        <v>7.8365175000000002</v>
      </c>
      <c r="BH362" s="16">
        <f t="shared" si="695"/>
        <v>7.8365175000000002</v>
      </c>
      <c r="BI362" s="16">
        <f t="shared" si="695"/>
        <v>7.8365175000000002</v>
      </c>
      <c r="BJ362" s="16">
        <f t="shared" si="695"/>
        <v>7.8365175000000002</v>
      </c>
      <c r="BK362" s="16">
        <f t="shared" si="695"/>
        <v>7.8365175000000002</v>
      </c>
      <c r="BL362" s="16">
        <f t="shared" si="695"/>
        <v>7.8365175000000002</v>
      </c>
      <c r="BM362" s="16">
        <f t="shared" si="695"/>
        <v>7.8365175000000002</v>
      </c>
      <c r="BN362" s="16">
        <f t="shared" si="695"/>
        <v>7.8365175000000002</v>
      </c>
      <c r="BO362" s="16">
        <f t="shared" si="695"/>
        <v>7.8365175000000002</v>
      </c>
      <c r="BP362" s="16">
        <f t="shared" si="695"/>
        <v>7.8365175000000002</v>
      </c>
      <c r="BQ362" s="16">
        <f t="shared" si="695"/>
        <v>7.8365175000000002</v>
      </c>
      <c r="BR362" s="16">
        <f t="shared" si="695"/>
        <v>7.8365175000000002</v>
      </c>
      <c r="BS362" s="16">
        <f t="shared" si="695"/>
        <v>7.8365175000000002</v>
      </c>
    </row>
    <row r="363" spans="1:71" x14ac:dyDescent="0.35">
      <c r="A363" s="51" t="str">
        <f t="shared" ref="A363:I363" si="703">+A66</f>
        <v>Standard Close</v>
      </c>
      <c r="B363" s="51" t="str">
        <f t="shared" si="703"/>
        <v>A2895987</v>
      </c>
      <c r="C363" s="51" t="str">
        <f t="shared" si="703"/>
        <v>Base Rates</v>
      </c>
      <c r="D363" s="51" t="str">
        <f t="shared" si="703"/>
        <v/>
      </c>
      <c r="E363" s="50">
        <f t="shared" si="703"/>
        <v>34331</v>
      </c>
      <c r="F363" s="51" t="str">
        <f t="shared" si="703"/>
        <v>CRR-15996</v>
      </c>
      <c r="G363" s="51" t="str">
        <f t="shared" si="703"/>
        <v>open</v>
      </c>
      <c r="H363" s="51" t="str">
        <f t="shared" si="703"/>
        <v>Electric Other Production Plant</v>
      </c>
      <c r="I363" s="51" t="str">
        <f t="shared" si="703"/>
        <v>Bayside Station</v>
      </c>
      <c r="J363" s="71">
        <v>6.0999999999999999E-2</v>
      </c>
      <c r="K363" s="71">
        <v>5.1699999999999996E-2</v>
      </c>
      <c r="L363" s="16">
        <f t="shared" si="643"/>
        <v>0</v>
      </c>
      <c r="M363" s="16">
        <f t="shared" si="698"/>
        <v>0</v>
      </c>
      <c r="N363" s="16">
        <f t="shared" si="698"/>
        <v>0</v>
      </c>
      <c r="O363" s="16">
        <f t="shared" si="698"/>
        <v>0</v>
      </c>
      <c r="P363" s="16">
        <f t="shared" si="698"/>
        <v>6.7476166666666666</v>
      </c>
      <c r="Q363" s="16">
        <f t="shared" si="698"/>
        <v>6.7476166666666666</v>
      </c>
      <c r="R363" s="16">
        <f t="shared" si="698"/>
        <v>6.7476166666666666</v>
      </c>
      <c r="S363" s="16">
        <f t="shared" si="698"/>
        <v>6.7476166666666666</v>
      </c>
      <c r="T363" s="16">
        <f t="shared" si="698"/>
        <v>6.7476166666666666</v>
      </c>
      <c r="U363" s="16">
        <f t="shared" si="698"/>
        <v>6.7476166666666666</v>
      </c>
      <c r="V363" s="16">
        <f t="shared" si="698"/>
        <v>6.7476166666666666</v>
      </c>
      <c r="W363" s="16">
        <f t="shared" si="698"/>
        <v>6.7476166666666666</v>
      </c>
      <c r="X363" s="16">
        <f t="shared" si="698"/>
        <v>6.7476166666666666</v>
      </c>
      <c r="Y363" s="16">
        <f t="shared" si="698"/>
        <v>6.7476166666666666</v>
      </c>
      <c r="Z363" s="16">
        <f t="shared" si="698"/>
        <v>6.7476166666666666</v>
      </c>
      <c r="AA363" s="16">
        <f t="shared" si="698"/>
        <v>6.7476166666666666</v>
      </c>
      <c r="AB363" s="16">
        <f t="shared" si="698"/>
        <v>6.7476166666666666</v>
      </c>
      <c r="AC363" s="16">
        <f t="shared" si="698"/>
        <v>6.7476166666666666</v>
      </c>
      <c r="AD363" s="16">
        <f t="shared" si="698"/>
        <v>6.7476166666666666</v>
      </c>
      <c r="AE363" s="16">
        <f t="shared" si="698"/>
        <v>6.7476166666666666</v>
      </c>
      <c r="AF363" s="16">
        <f t="shared" si="698"/>
        <v>6.7476166666666666</v>
      </c>
      <c r="AG363" s="16">
        <f t="shared" si="698"/>
        <v>6.7476166666666666</v>
      </c>
      <c r="AH363" s="16">
        <f t="shared" si="698"/>
        <v>6.7476166666666666</v>
      </c>
      <c r="AI363" s="16">
        <f t="shared" si="698"/>
        <v>6.7476166666666666</v>
      </c>
      <c r="AJ363" s="16">
        <f t="shared" si="695"/>
        <v>6.7476166666666666</v>
      </c>
      <c r="AK363" s="16">
        <f t="shared" si="695"/>
        <v>6.7476166666666666</v>
      </c>
      <c r="AL363" s="16">
        <f t="shared" si="695"/>
        <v>6.7476166666666666</v>
      </c>
      <c r="AM363" s="16">
        <f t="shared" si="695"/>
        <v>6.7476166666666666</v>
      </c>
      <c r="AN363" s="16">
        <f t="shared" si="695"/>
        <v>6.7476166666666666</v>
      </c>
      <c r="AO363" s="16">
        <f t="shared" si="695"/>
        <v>6.7476166666666666</v>
      </c>
      <c r="AP363" s="16">
        <f t="shared" si="695"/>
        <v>6.7476166666666666</v>
      </c>
      <c r="AQ363" s="16">
        <f t="shared" si="695"/>
        <v>6.7476166666666666</v>
      </c>
      <c r="AR363" s="16">
        <f t="shared" si="695"/>
        <v>6.7476166666666666</v>
      </c>
      <c r="AS363" s="16">
        <f t="shared" si="695"/>
        <v>6.7476166666666666</v>
      </c>
      <c r="AT363" s="16">
        <f t="shared" si="695"/>
        <v>6.7476166666666666</v>
      </c>
      <c r="AU363" s="16">
        <f t="shared" si="695"/>
        <v>6.7476166666666666</v>
      </c>
      <c r="AV363" s="16">
        <f t="shared" ref="AJ363:BS370" si="704">+AU165*$J363/12</f>
        <v>6.7476166666666666</v>
      </c>
      <c r="AW363" s="16">
        <f t="shared" si="704"/>
        <v>6.7476166666666666</v>
      </c>
      <c r="AX363" s="16">
        <f t="shared" si="704"/>
        <v>6.7476166666666666</v>
      </c>
      <c r="AY363" s="16">
        <f t="shared" si="704"/>
        <v>6.7476166666666666</v>
      </c>
      <c r="AZ363" s="16">
        <f t="shared" si="704"/>
        <v>6.7476166666666666</v>
      </c>
      <c r="BA363" s="16">
        <f t="shared" si="704"/>
        <v>6.7476166666666666</v>
      </c>
      <c r="BB363" s="16">
        <f t="shared" si="704"/>
        <v>6.7476166666666666</v>
      </c>
      <c r="BC363" s="16">
        <f t="shared" si="704"/>
        <v>6.7476166666666666</v>
      </c>
      <c r="BD363" s="16">
        <f t="shared" si="704"/>
        <v>6.7476166666666666</v>
      </c>
      <c r="BE363" s="16">
        <f t="shared" si="704"/>
        <v>6.7476166666666666</v>
      </c>
      <c r="BF363" s="16">
        <f t="shared" si="704"/>
        <v>6.7476166666666666</v>
      </c>
      <c r="BG363" s="16">
        <f t="shared" si="704"/>
        <v>6.7476166666666666</v>
      </c>
      <c r="BH363" s="16">
        <f t="shared" si="704"/>
        <v>6.7476166666666666</v>
      </c>
      <c r="BI363" s="16">
        <f t="shared" si="704"/>
        <v>6.7476166666666666</v>
      </c>
      <c r="BJ363" s="16">
        <f t="shared" si="704"/>
        <v>6.7476166666666666</v>
      </c>
      <c r="BK363" s="16">
        <f t="shared" si="704"/>
        <v>6.7476166666666666</v>
      </c>
      <c r="BL363" s="16">
        <f t="shared" si="704"/>
        <v>6.7476166666666666</v>
      </c>
      <c r="BM363" s="16">
        <f t="shared" si="704"/>
        <v>6.7476166666666666</v>
      </c>
      <c r="BN363" s="16">
        <f t="shared" si="704"/>
        <v>6.7476166666666666</v>
      </c>
      <c r="BO363" s="16">
        <f t="shared" si="704"/>
        <v>6.7476166666666666</v>
      </c>
      <c r="BP363" s="16">
        <f t="shared" si="704"/>
        <v>6.7476166666666666</v>
      </c>
      <c r="BQ363" s="16">
        <f t="shared" si="704"/>
        <v>6.7476166666666666</v>
      </c>
      <c r="BR363" s="16">
        <f t="shared" si="704"/>
        <v>6.7476166666666666</v>
      </c>
      <c r="BS363" s="16">
        <f t="shared" si="704"/>
        <v>6.7476166666666666</v>
      </c>
    </row>
    <row r="364" spans="1:71" x14ac:dyDescent="0.35">
      <c r="A364" s="51" t="str">
        <f t="shared" ref="A364:I364" si="705">+A67</f>
        <v>Standard Close</v>
      </c>
      <c r="B364" s="51" t="str">
        <f t="shared" si="705"/>
        <v>A2896021</v>
      </c>
      <c r="C364" s="51" t="str">
        <f t="shared" si="705"/>
        <v>Base Rates</v>
      </c>
      <c r="D364" s="51" t="str">
        <f t="shared" si="705"/>
        <v/>
      </c>
      <c r="E364" s="50">
        <f t="shared" si="705"/>
        <v>34332</v>
      </c>
      <c r="F364" s="51" t="str">
        <f t="shared" si="705"/>
        <v>CRR-15996</v>
      </c>
      <c r="G364" s="51" t="str">
        <f t="shared" si="705"/>
        <v>open</v>
      </c>
      <c r="H364" s="51" t="str">
        <f t="shared" si="705"/>
        <v>Electric Other Production Plant</v>
      </c>
      <c r="I364" s="51" t="str">
        <f t="shared" si="705"/>
        <v>Bayside Station</v>
      </c>
      <c r="J364" s="71">
        <v>6.2E-2</v>
      </c>
      <c r="K364" s="71">
        <v>5.4000000000000006E-2</v>
      </c>
      <c r="L364" s="16">
        <f t="shared" si="643"/>
        <v>0</v>
      </c>
      <c r="M364" s="16">
        <f t="shared" si="698"/>
        <v>0</v>
      </c>
      <c r="N364" s="16">
        <f t="shared" si="698"/>
        <v>0</v>
      </c>
      <c r="O364" s="16">
        <f t="shared" si="698"/>
        <v>0</v>
      </c>
      <c r="P364" s="16">
        <f t="shared" si="698"/>
        <v>10.574513333333334</v>
      </c>
      <c r="Q364" s="16">
        <f t="shared" si="698"/>
        <v>10.574513333333334</v>
      </c>
      <c r="R364" s="16">
        <f t="shared" si="698"/>
        <v>10.574513333333334</v>
      </c>
      <c r="S364" s="16">
        <f t="shared" si="698"/>
        <v>10.574513333333334</v>
      </c>
      <c r="T364" s="16">
        <f t="shared" si="698"/>
        <v>10.574513333333334</v>
      </c>
      <c r="U364" s="16">
        <f t="shared" si="698"/>
        <v>10.574513333333334</v>
      </c>
      <c r="V364" s="16">
        <f t="shared" si="698"/>
        <v>10.574513333333334</v>
      </c>
      <c r="W364" s="16">
        <f t="shared" si="698"/>
        <v>10.574513333333334</v>
      </c>
      <c r="X364" s="16">
        <f t="shared" si="698"/>
        <v>10.574513333333334</v>
      </c>
      <c r="Y364" s="16">
        <f t="shared" si="698"/>
        <v>10.574513333333334</v>
      </c>
      <c r="Z364" s="16">
        <f t="shared" si="698"/>
        <v>10.574513333333334</v>
      </c>
      <c r="AA364" s="16">
        <f t="shared" si="698"/>
        <v>10.574513333333334</v>
      </c>
      <c r="AB364" s="16">
        <f t="shared" si="698"/>
        <v>10.574513333333334</v>
      </c>
      <c r="AC364" s="16">
        <f t="shared" si="698"/>
        <v>10.574513333333334</v>
      </c>
      <c r="AD364" s="16">
        <f t="shared" si="698"/>
        <v>10.574513333333334</v>
      </c>
      <c r="AE364" s="16">
        <f t="shared" si="698"/>
        <v>10.574513333333334</v>
      </c>
      <c r="AF364" s="16">
        <f t="shared" si="698"/>
        <v>10.574513333333334</v>
      </c>
      <c r="AG364" s="16">
        <f t="shared" si="698"/>
        <v>10.574513333333334</v>
      </c>
      <c r="AH364" s="16">
        <f t="shared" si="698"/>
        <v>10.574513333333334</v>
      </c>
      <c r="AI364" s="16">
        <f t="shared" si="698"/>
        <v>10.574513333333334</v>
      </c>
      <c r="AJ364" s="16">
        <f t="shared" si="704"/>
        <v>10.574513333333334</v>
      </c>
      <c r="AK364" s="16">
        <f t="shared" si="704"/>
        <v>10.574513333333334</v>
      </c>
      <c r="AL364" s="16">
        <f t="shared" si="704"/>
        <v>10.574513333333334</v>
      </c>
      <c r="AM364" s="16">
        <f t="shared" si="704"/>
        <v>10.574513333333334</v>
      </c>
      <c r="AN364" s="16">
        <f t="shared" si="704"/>
        <v>10.574513333333334</v>
      </c>
      <c r="AO364" s="16">
        <f t="shared" si="704"/>
        <v>10.574513333333334</v>
      </c>
      <c r="AP364" s="16">
        <f t="shared" si="704"/>
        <v>10.574513333333334</v>
      </c>
      <c r="AQ364" s="16">
        <f t="shared" si="704"/>
        <v>10.574513333333334</v>
      </c>
      <c r="AR364" s="16">
        <f t="shared" si="704"/>
        <v>10.574513333333334</v>
      </c>
      <c r="AS364" s="16">
        <f t="shared" si="704"/>
        <v>10.574513333333334</v>
      </c>
      <c r="AT364" s="16">
        <f t="shared" si="704"/>
        <v>10.574513333333334</v>
      </c>
      <c r="AU364" s="16">
        <f t="shared" si="704"/>
        <v>10.574513333333334</v>
      </c>
      <c r="AV364" s="16">
        <f t="shared" si="704"/>
        <v>10.574513333333334</v>
      </c>
      <c r="AW364" s="16">
        <f t="shared" si="704"/>
        <v>10.574513333333334</v>
      </c>
      <c r="AX364" s="16">
        <f t="shared" si="704"/>
        <v>10.574513333333334</v>
      </c>
      <c r="AY364" s="16">
        <f t="shared" si="704"/>
        <v>10.574513333333334</v>
      </c>
      <c r="AZ364" s="16">
        <f t="shared" si="704"/>
        <v>10.574513333333334</v>
      </c>
      <c r="BA364" s="16">
        <f t="shared" si="704"/>
        <v>10.574513333333334</v>
      </c>
      <c r="BB364" s="16">
        <f t="shared" si="704"/>
        <v>10.574513333333334</v>
      </c>
      <c r="BC364" s="16">
        <f t="shared" si="704"/>
        <v>10.574513333333334</v>
      </c>
      <c r="BD364" s="16">
        <f t="shared" si="704"/>
        <v>10.574513333333334</v>
      </c>
      <c r="BE364" s="16">
        <f t="shared" si="704"/>
        <v>10.574513333333334</v>
      </c>
      <c r="BF364" s="16">
        <f t="shared" si="704"/>
        <v>10.574513333333334</v>
      </c>
      <c r="BG364" s="16">
        <f t="shared" si="704"/>
        <v>10.574513333333334</v>
      </c>
      <c r="BH364" s="16">
        <f t="shared" si="704"/>
        <v>10.574513333333334</v>
      </c>
      <c r="BI364" s="16">
        <f t="shared" si="704"/>
        <v>10.574513333333334</v>
      </c>
      <c r="BJ364" s="16">
        <f t="shared" si="704"/>
        <v>10.574513333333334</v>
      </c>
      <c r="BK364" s="16">
        <f t="shared" si="704"/>
        <v>10.574513333333334</v>
      </c>
      <c r="BL364" s="16">
        <f t="shared" si="704"/>
        <v>10.574513333333334</v>
      </c>
      <c r="BM364" s="16">
        <f t="shared" si="704"/>
        <v>10.574513333333334</v>
      </c>
      <c r="BN364" s="16">
        <f t="shared" si="704"/>
        <v>10.574513333333334</v>
      </c>
      <c r="BO364" s="16">
        <f t="shared" si="704"/>
        <v>10.574513333333334</v>
      </c>
      <c r="BP364" s="16">
        <f t="shared" si="704"/>
        <v>10.574513333333334</v>
      </c>
      <c r="BQ364" s="16">
        <f t="shared" si="704"/>
        <v>10.574513333333334</v>
      </c>
      <c r="BR364" s="16">
        <f t="shared" si="704"/>
        <v>10.574513333333334</v>
      </c>
      <c r="BS364" s="16">
        <f t="shared" si="704"/>
        <v>10.574513333333334</v>
      </c>
    </row>
    <row r="365" spans="1:71" x14ac:dyDescent="0.35">
      <c r="A365" s="51" t="str">
        <f t="shared" ref="A365:I365" si="706">+A68</f>
        <v>Standard Close</v>
      </c>
      <c r="B365" s="51" t="str">
        <f t="shared" si="706"/>
        <v>A2896022</v>
      </c>
      <c r="C365" s="51" t="str">
        <f t="shared" si="706"/>
        <v>Base Rates</v>
      </c>
      <c r="D365" s="51" t="str">
        <f t="shared" si="706"/>
        <v/>
      </c>
      <c r="E365" s="50">
        <f t="shared" si="706"/>
        <v>34332</v>
      </c>
      <c r="F365" s="51" t="str">
        <f t="shared" si="706"/>
        <v>CRR-15996</v>
      </c>
      <c r="G365" s="51" t="str">
        <f t="shared" si="706"/>
        <v>open</v>
      </c>
      <c r="H365" s="51" t="str">
        <f t="shared" si="706"/>
        <v>Electric Other Production Plant</v>
      </c>
      <c r="I365" s="51" t="str">
        <f t="shared" si="706"/>
        <v>Bayside Station</v>
      </c>
      <c r="J365" s="71">
        <v>6.2E-2</v>
      </c>
      <c r="K365" s="71">
        <v>5.4000000000000006E-2</v>
      </c>
      <c r="L365" s="16">
        <f t="shared" si="643"/>
        <v>0</v>
      </c>
      <c r="M365" s="16">
        <f t="shared" si="698"/>
        <v>0</v>
      </c>
      <c r="N365" s="16">
        <f t="shared" si="698"/>
        <v>0</v>
      </c>
      <c r="O365" s="16">
        <f t="shared" si="698"/>
        <v>0</v>
      </c>
      <c r="P365" s="16">
        <f t="shared" si="698"/>
        <v>4.8321766666666663</v>
      </c>
      <c r="Q365" s="16">
        <f t="shared" si="698"/>
        <v>4.8321766666666663</v>
      </c>
      <c r="R365" s="16">
        <f t="shared" si="698"/>
        <v>4.8321766666666663</v>
      </c>
      <c r="S365" s="16">
        <f t="shared" si="698"/>
        <v>4.8321766666666663</v>
      </c>
      <c r="T365" s="16">
        <f t="shared" si="698"/>
        <v>4.8321766666666663</v>
      </c>
      <c r="U365" s="16">
        <f t="shared" si="698"/>
        <v>4.8321766666666663</v>
      </c>
      <c r="V365" s="16">
        <f t="shared" si="698"/>
        <v>4.8321766666666663</v>
      </c>
      <c r="W365" s="16">
        <f t="shared" si="698"/>
        <v>4.8321766666666663</v>
      </c>
      <c r="X365" s="16">
        <f t="shared" si="698"/>
        <v>4.8321766666666663</v>
      </c>
      <c r="Y365" s="16">
        <f t="shared" si="698"/>
        <v>4.8321766666666663</v>
      </c>
      <c r="Z365" s="16">
        <f t="shared" si="698"/>
        <v>4.8321766666666663</v>
      </c>
      <c r="AA365" s="16">
        <f t="shared" si="698"/>
        <v>4.8321766666666663</v>
      </c>
      <c r="AB365" s="16">
        <f t="shared" si="698"/>
        <v>4.8321766666666663</v>
      </c>
      <c r="AC365" s="16">
        <f t="shared" si="698"/>
        <v>4.8321766666666663</v>
      </c>
      <c r="AD365" s="16">
        <f t="shared" si="698"/>
        <v>4.8321766666666663</v>
      </c>
      <c r="AE365" s="16">
        <f t="shared" si="698"/>
        <v>4.8321766666666663</v>
      </c>
      <c r="AF365" s="16">
        <f t="shared" si="698"/>
        <v>4.8321766666666663</v>
      </c>
      <c r="AG365" s="16">
        <f t="shared" si="698"/>
        <v>4.8321766666666663</v>
      </c>
      <c r="AH365" s="16">
        <f t="shared" si="698"/>
        <v>4.8321766666666663</v>
      </c>
      <c r="AI365" s="16">
        <f t="shared" si="698"/>
        <v>4.8321766666666663</v>
      </c>
      <c r="AJ365" s="16">
        <f t="shared" si="704"/>
        <v>4.8321766666666663</v>
      </c>
      <c r="AK365" s="16">
        <f t="shared" si="704"/>
        <v>4.8321766666666663</v>
      </c>
      <c r="AL365" s="16">
        <f t="shared" si="704"/>
        <v>4.8321766666666663</v>
      </c>
      <c r="AM365" s="16">
        <f t="shared" si="704"/>
        <v>4.8321766666666663</v>
      </c>
      <c r="AN365" s="16">
        <f t="shared" si="704"/>
        <v>4.8321766666666663</v>
      </c>
      <c r="AO365" s="16">
        <f t="shared" si="704"/>
        <v>4.8321766666666663</v>
      </c>
      <c r="AP365" s="16">
        <f t="shared" si="704"/>
        <v>4.8321766666666663</v>
      </c>
      <c r="AQ365" s="16">
        <f t="shared" si="704"/>
        <v>4.8321766666666663</v>
      </c>
      <c r="AR365" s="16">
        <f t="shared" si="704"/>
        <v>4.8321766666666663</v>
      </c>
      <c r="AS365" s="16">
        <f t="shared" si="704"/>
        <v>4.8321766666666663</v>
      </c>
      <c r="AT365" s="16">
        <f t="shared" si="704"/>
        <v>4.8321766666666663</v>
      </c>
      <c r="AU365" s="16">
        <f t="shared" si="704"/>
        <v>4.8321766666666663</v>
      </c>
      <c r="AV365" s="16">
        <f t="shared" si="704"/>
        <v>4.8321766666666663</v>
      </c>
      <c r="AW365" s="16">
        <f t="shared" si="704"/>
        <v>4.8321766666666663</v>
      </c>
      <c r="AX365" s="16">
        <f t="shared" si="704"/>
        <v>4.8321766666666663</v>
      </c>
      <c r="AY365" s="16">
        <f t="shared" si="704"/>
        <v>4.8321766666666663</v>
      </c>
      <c r="AZ365" s="16">
        <f t="shared" si="704"/>
        <v>4.8321766666666663</v>
      </c>
      <c r="BA365" s="16">
        <f t="shared" si="704"/>
        <v>4.8321766666666663</v>
      </c>
      <c r="BB365" s="16">
        <f t="shared" si="704"/>
        <v>4.8321766666666663</v>
      </c>
      <c r="BC365" s="16">
        <f t="shared" si="704"/>
        <v>4.8321766666666663</v>
      </c>
      <c r="BD365" s="16">
        <f t="shared" si="704"/>
        <v>4.8321766666666663</v>
      </c>
      <c r="BE365" s="16">
        <f t="shared" si="704"/>
        <v>4.8321766666666663</v>
      </c>
      <c r="BF365" s="16">
        <f t="shared" si="704"/>
        <v>4.8321766666666663</v>
      </c>
      <c r="BG365" s="16">
        <f t="shared" si="704"/>
        <v>4.8321766666666663</v>
      </c>
      <c r="BH365" s="16">
        <f t="shared" si="704"/>
        <v>4.8321766666666663</v>
      </c>
      <c r="BI365" s="16">
        <f t="shared" si="704"/>
        <v>4.8321766666666663</v>
      </c>
      <c r="BJ365" s="16">
        <f t="shared" si="704"/>
        <v>4.8321766666666663</v>
      </c>
      <c r="BK365" s="16">
        <f t="shared" si="704"/>
        <v>4.8321766666666663</v>
      </c>
      <c r="BL365" s="16">
        <f t="shared" si="704"/>
        <v>4.8321766666666663</v>
      </c>
      <c r="BM365" s="16">
        <f t="shared" si="704"/>
        <v>4.8321766666666663</v>
      </c>
      <c r="BN365" s="16">
        <f t="shared" si="704"/>
        <v>4.8321766666666663</v>
      </c>
      <c r="BO365" s="16">
        <f t="shared" si="704"/>
        <v>4.8321766666666663</v>
      </c>
      <c r="BP365" s="16">
        <f t="shared" si="704"/>
        <v>4.8321766666666663</v>
      </c>
      <c r="BQ365" s="16">
        <f t="shared" si="704"/>
        <v>4.8321766666666663</v>
      </c>
      <c r="BR365" s="16">
        <f t="shared" si="704"/>
        <v>4.8321766666666663</v>
      </c>
      <c r="BS365" s="16">
        <f t="shared" si="704"/>
        <v>4.8321766666666663</v>
      </c>
    </row>
    <row r="366" spans="1:71" x14ac:dyDescent="0.35">
      <c r="A366" s="51" t="str">
        <f t="shared" ref="A366:I366" si="707">+A69</f>
        <v>Standard Close</v>
      </c>
      <c r="B366" s="51" t="str">
        <f t="shared" si="707"/>
        <v>A2896023</v>
      </c>
      <c r="C366" s="51" t="str">
        <f t="shared" si="707"/>
        <v>Base Rates</v>
      </c>
      <c r="D366" s="51" t="str">
        <f t="shared" si="707"/>
        <v/>
      </c>
      <c r="E366" s="50">
        <f t="shared" si="707"/>
        <v>34332</v>
      </c>
      <c r="F366" s="51" t="str">
        <f t="shared" si="707"/>
        <v>CRR-15996</v>
      </c>
      <c r="G366" s="51" t="str">
        <f t="shared" si="707"/>
        <v>open</v>
      </c>
      <c r="H366" s="51" t="str">
        <f t="shared" si="707"/>
        <v>Electric Other Production Plant</v>
      </c>
      <c r="I366" s="51" t="str">
        <f t="shared" si="707"/>
        <v>Bayside Station</v>
      </c>
      <c r="J366" s="71">
        <v>6.2E-2</v>
      </c>
      <c r="K366" s="71">
        <v>5.4000000000000006E-2</v>
      </c>
      <c r="L366" s="16">
        <f t="shared" si="643"/>
        <v>0</v>
      </c>
      <c r="M366" s="16">
        <f t="shared" si="698"/>
        <v>0</v>
      </c>
      <c r="N366" s="16">
        <f t="shared" si="698"/>
        <v>0</v>
      </c>
      <c r="O366" s="16">
        <f t="shared" si="698"/>
        <v>0</v>
      </c>
      <c r="P366" s="16">
        <f t="shared" si="698"/>
        <v>2.2084916666666667</v>
      </c>
      <c r="Q366" s="16">
        <f t="shared" si="698"/>
        <v>2.2084916666666667</v>
      </c>
      <c r="R366" s="16">
        <f t="shared" si="698"/>
        <v>2.2084916666666667</v>
      </c>
      <c r="S366" s="16">
        <f t="shared" si="698"/>
        <v>2.2084916666666667</v>
      </c>
      <c r="T366" s="16">
        <f t="shared" si="698"/>
        <v>2.2084916666666667</v>
      </c>
      <c r="U366" s="16">
        <f t="shared" si="698"/>
        <v>2.2084916666666667</v>
      </c>
      <c r="V366" s="16">
        <f t="shared" si="698"/>
        <v>2.2084916666666667</v>
      </c>
      <c r="W366" s="16">
        <f t="shared" si="698"/>
        <v>2.2084916666666667</v>
      </c>
      <c r="X366" s="16">
        <f t="shared" si="698"/>
        <v>2.2084916666666667</v>
      </c>
      <c r="Y366" s="16">
        <f t="shared" si="698"/>
        <v>2.2084916666666667</v>
      </c>
      <c r="Z366" s="16">
        <f t="shared" si="698"/>
        <v>2.2084916666666667</v>
      </c>
      <c r="AA366" s="16">
        <f t="shared" si="698"/>
        <v>2.2084916666666667</v>
      </c>
      <c r="AB366" s="16">
        <f t="shared" si="698"/>
        <v>2.2084916666666667</v>
      </c>
      <c r="AC366" s="16">
        <f t="shared" si="698"/>
        <v>2.2084916666666667</v>
      </c>
      <c r="AD366" s="16">
        <f t="shared" si="698"/>
        <v>2.2084916666666667</v>
      </c>
      <c r="AE366" s="16">
        <f t="shared" si="698"/>
        <v>2.2084916666666667</v>
      </c>
      <c r="AF366" s="16">
        <f t="shared" si="698"/>
        <v>2.2084916666666667</v>
      </c>
      <c r="AG366" s="16">
        <f t="shared" si="698"/>
        <v>2.2084916666666667</v>
      </c>
      <c r="AH366" s="16">
        <f t="shared" si="698"/>
        <v>2.2084916666666667</v>
      </c>
      <c r="AI366" s="16">
        <f t="shared" si="698"/>
        <v>2.2084916666666667</v>
      </c>
      <c r="AJ366" s="16">
        <f t="shared" si="704"/>
        <v>2.2084916666666667</v>
      </c>
      <c r="AK366" s="16">
        <f t="shared" si="704"/>
        <v>2.2084916666666667</v>
      </c>
      <c r="AL366" s="16">
        <f t="shared" si="704"/>
        <v>2.2084916666666667</v>
      </c>
      <c r="AM366" s="16">
        <f t="shared" si="704"/>
        <v>2.2084916666666667</v>
      </c>
      <c r="AN366" s="16">
        <f t="shared" si="704"/>
        <v>2.2084916666666667</v>
      </c>
      <c r="AO366" s="16">
        <f t="shared" si="704"/>
        <v>2.2084916666666667</v>
      </c>
      <c r="AP366" s="16">
        <f t="shared" si="704"/>
        <v>2.2084916666666667</v>
      </c>
      <c r="AQ366" s="16">
        <f t="shared" si="704"/>
        <v>2.2084916666666667</v>
      </c>
      <c r="AR366" s="16">
        <f t="shared" si="704"/>
        <v>2.2084916666666667</v>
      </c>
      <c r="AS366" s="16">
        <f t="shared" si="704"/>
        <v>2.2084916666666667</v>
      </c>
      <c r="AT366" s="16">
        <f t="shared" si="704"/>
        <v>2.2084916666666667</v>
      </c>
      <c r="AU366" s="16">
        <f t="shared" si="704"/>
        <v>2.2084916666666667</v>
      </c>
      <c r="AV366" s="16">
        <f t="shared" si="704"/>
        <v>2.2084916666666667</v>
      </c>
      <c r="AW366" s="16">
        <f t="shared" si="704"/>
        <v>2.2084916666666667</v>
      </c>
      <c r="AX366" s="16">
        <f t="shared" si="704"/>
        <v>2.2084916666666667</v>
      </c>
      <c r="AY366" s="16">
        <f t="shared" si="704"/>
        <v>2.2084916666666667</v>
      </c>
      <c r="AZ366" s="16">
        <f t="shared" si="704"/>
        <v>2.2084916666666667</v>
      </c>
      <c r="BA366" s="16">
        <f t="shared" si="704"/>
        <v>2.2084916666666667</v>
      </c>
      <c r="BB366" s="16">
        <f t="shared" si="704"/>
        <v>2.2084916666666667</v>
      </c>
      <c r="BC366" s="16">
        <f t="shared" si="704"/>
        <v>2.2084916666666667</v>
      </c>
      <c r="BD366" s="16">
        <f t="shared" si="704"/>
        <v>2.2084916666666667</v>
      </c>
      <c r="BE366" s="16">
        <f t="shared" si="704"/>
        <v>2.2084916666666667</v>
      </c>
      <c r="BF366" s="16">
        <f t="shared" si="704"/>
        <v>2.2084916666666667</v>
      </c>
      <c r="BG366" s="16">
        <f t="shared" si="704"/>
        <v>2.2084916666666667</v>
      </c>
      <c r="BH366" s="16">
        <f t="shared" si="704"/>
        <v>2.2084916666666667</v>
      </c>
      <c r="BI366" s="16">
        <f t="shared" si="704"/>
        <v>2.2084916666666667</v>
      </c>
      <c r="BJ366" s="16">
        <f t="shared" si="704"/>
        <v>2.2084916666666667</v>
      </c>
      <c r="BK366" s="16">
        <f t="shared" si="704"/>
        <v>2.2084916666666667</v>
      </c>
      <c r="BL366" s="16">
        <f t="shared" si="704"/>
        <v>2.2084916666666667</v>
      </c>
      <c r="BM366" s="16">
        <f t="shared" si="704"/>
        <v>2.2084916666666667</v>
      </c>
      <c r="BN366" s="16">
        <f t="shared" si="704"/>
        <v>2.2084916666666667</v>
      </c>
      <c r="BO366" s="16">
        <f t="shared" si="704"/>
        <v>2.2084916666666667</v>
      </c>
      <c r="BP366" s="16">
        <f t="shared" si="704"/>
        <v>2.2084916666666667</v>
      </c>
      <c r="BQ366" s="16">
        <f t="shared" si="704"/>
        <v>2.2084916666666667</v>
      </c>
      <c r="BR366" s="16">
        <f t="shared" si="704"/>
        <v>2.2084916666666667</v>
      </c>
      <c r="BS366" s="16">
        <f t="shared" si="704"/>
        <v>2.2084916666666667</v>
      </c>
    </row>
    <row r="367" spans="1:71" x14ac:dyDescent="0.35">
      <c r="A367" s="93" t="str">
        <f t="shared" ref="A367:I367" si="708">+A70</f>
        <v>Standard Close</v>
      </c>
      <c r="B367" s="93" t="str">
        <f t="shared" si="708"/>
        <v>A2738048</v>
      </c>
      <c r="C367" s="93" t="str">
        <f t="shared" si="708"/>
        <v>Base Rates</v>
      </c>
      <c r="D367" s="93" t="str">
        <f t="shared" si="708"/>
        <v/>
      </c>
      <c r="E367" s="150">
        <f t="shared" si="708"/>
        <v>34331</v>
      </c>
      <c r="F367" s="93" t="str">
        <f t="shared" si="708"/>
        <v>CRR-15996</v>
      </c>
      <c r="G367" s="93" t="str">
        <f t="shared" si="708"/>
        <v>open</v>
      </c>
      <c r="H367" s="93" t="str">
        <f t="shared" si="708"/>
        <v>Electric Other Production Plant</v>
      </c>
      <c r="I367" s="93" t="str">
        <f t="shared" si="708"/>
        <v>Bayside Station</v>
      </c>
      <c r="J367" s="151">
        <v>6.0999999999999999E-2</v>
      </c>
      <c r="K367" s="151">
        <v>5.1699999999999996E-2</v>
      </c>
      <c r="L367" s="16">
        <f t="shared" si="643"/>
        <v>47539.997114999998</v>
      </c>
      <c r="M367" s="16">
        <f t="shared" si="698"/>
        <v>47539.997114999998</v>
      </c>
      <c r="N367" s="16">
        <f t="shared" si="698"/>
        <v>47539.997114999998</v>
      </c>
      <c r="O367" s="16">
        <f t="shared" si="698"/>
        <v>47539.997114999998</v>
      </c>
      <c r="P367" s="16">
        <f t="shared" si="698"/>
        <v>47539.997114999998</v>
      </c>
      <c r="Q367" s="16">
        <f t="shared" si="698"/>
        <v>47539.997114999998</v>
      </c>
      <c r="R367" s="16">
        <f t="shared" si="698"/>
        <v>47539.997114999998</v>
      </c>
      <c r="S367" s="16">
        <f t="shared" si="698"/>
        <v>47539.997114999998</v>
      </c>
      <c r="T367" s="16">
        <f t="shared" si="698"/>
        <v>47539.997114999998</v>
      </c>
      <c r="U367" s="16">
        <f t="shared" si="698"/>
        <v>47539.997114999998</v>
      </c>
      <c r="V367" s="16">
        <f t="shared" si="698"/>
        <v>47539.997114999998</v>
      </c>
      <c r="W367" s="16">
        <f t="shared" si="698"/>
        <v>47539.997114999998</v>
      </c>
      <c r="X367" s="16">
        <f t="shared" si="698"/>
        <v>47539.997114999998</v>
      </c>
      <c r="Y367" s="16">
        <f t="shared" si="698"/>
        <v>47539.997114999998</v>
      </c>
      <c r="Z367" s="16">
        <f t="shared" si="698"/>
        <v>47539.997114999998</v>
      </c>
      <c r="AA367" s="16">
        <f t="shared" si="698"/>
        <v>47539.997114999998</v>
      </c>
      <c r="AB367" s="16">
        <f t="shared" si="698"/>
        <v>47539.997114999998</v>
      </c>
      <c r="AC367" s="16">
        <f t="shared" si="698"/>
        <v>47539.997114999998</v>
      </c>
      <c r="AD367" s="16">
        <f t="shared" si="698"/>
        <v>47539.997114999998</v>
      </c>
      <c r="AE367" s="16">
        <f t="shared" si="698"/>
        <v>47539.997114999998</v>
      </c>
      <c r="AF367" s="16">
        <f t="shared" si="698"/>
        <v>47539.997114999998</v>
      </c>
      <c r="AG367" s="16">
        <f t="shared" si="698"/>
        <v>47539.997114999998</v>
      </c>
      <c r="AH367" s="16">
        <f t="shared" si="698"/>
        <v>47539.997114999998</v>
      </c>
      <c r="AI367" s="16">
        <f t="shared" si="698"/>
        <v>47539.997114999998</v>
      </c>
      <c r="AJ367" s="16">
        <f t="shared" si="704"/>
        <v>47539.997114999998</v>
      </c>
      <c r="AK367" s="16">
        <f t="shared" si="704"/>
        <v>47539.997114999998</v>
      </c>
      <c r="AL367" s="16">
        <f t="shared" si="704"/>
        <v>47539.997114999998</v>
      </c>
      <c r="AM367" s="16">
        <f t="shared" si="704"/>
        <v>47539.997114999998</v>
      </c>
      <c r="AN367" s="16">
        <f t="shared" si="704"/>
        <v>47539.997114999998</v>
      </c>
      <c r="AO367" s="16">
        <f t="shared" si="704"/>
        <v>47539.997114999998</v>
      </c>
      <c r="AP367" s="16">
        <f t="shared" si="704"/>
        <v>47539.997114999998</v>
      </c>
      <c r="AQ367" s="16">
        <f t="shared" si="704"/>
        <v>47539.997114999998</v>
      </c>
      <c r="AR367" s="16">
        <f t="shared" si="704"/>
        <v>47539.997114999998</v>
      </c>
      <c r="AS367" s="16">
        <f t="shared" si="704"/>
        <v>47539.997114999998</v>
      </c>
      <c r="AT367" s="16">
        <f t="shared" si="704"/>
        <v>47539.997114999998</v>
      </c>
      <c r="AU367" s="16">
        <f t="shared" si="704"/>
        <v>47539.997114999998</v>
      </c>
      <c r="AV367" s="16">
        <f t="shared" si="704"/>
        <v>47539.997114999998</v>
      </c>
      <c r="AW367" s="16">
        <f t="shared" si="704"/>
        <v>47539.997114999998</v>
      </c>
      <c r="AX367" s="16">
        <f t="shared" si="704"/>
        <v>47539.997114999998</v>
      </c>
      <c r="AY367" s="16">
        <f t="shared" si="704"/>
        <v>47539.997114999998</v>
      </c>
      <c r="AZ367" s="16">
        <f t="shared" si="704"/>
        <v>47539.997114999998</v>
      </c>
      <c r="BA367" s="16">
        <f t="shared" si="704"/>
        <v>47539.997114999998</v>
      </c>
      <c r="BB367" s="16">
        <f t="shared" si="704"/>
        <v>47539.997114999998</v>
      </c>
      <c r="BC367" s="16">
        <f t="shared" si="704"/>
        <v>47539.997114999998</v>
      </c>
      <c r="BD367" s="16">
        <f t="shared" si="704"/>
        <v>47539.997114999998</v>
      </c>
      <c r="BE367" s="16">
        <f t="shared" si="704"/>
        <v>47539.997114999998</v>
      </c>
      <c r="BF367" s="16">
        <f t="shared" si="704"/>
        <v>47539.997114999998</v>
      </c>
      <c r="BG367" s="16">
        <f t="shared" si="704"/>
        <v>47539.997114999998</v>
      </c>
      <c r="BH367" s="16">
        <f t="shared" si="704"/>
        <v>47539.997114999998</v>
      </c>
      <c r="BI367" s="16">
        <f t="shared" si="704"/>
        <v>47539.997114999998</v>
      </c>
      <c r="BJ367" s="16">
        <f t="shared" si="704"/>
        <v>47539.997114999998</v>
      </c>
      <c r="BK367" s="16">
        <f t="shared" si="704"/>
        <v>47539.997114999998</v>
      </c>
      <c r="BL367" s="16">
        <f t="shared" si="704"/>
        <v>47539.997114999998</v>
      </c>
      <c r="BM367" s="16">
        <f t="shared" si="704"/>
        <v>47539.997114999998</v>
      </c>
      <c r="BN367" s="16">
        <f t="shared" si="704"/>
        <v>47539.997114999998</v>
      </c>
      <c r="BO367" s="16">
        <f t="shared" si="704"/>
        <v>47539.997114999998</v>
      </c>
      <c r="BP367" s="16">
        <f t="shared" si="704"/>
        <v>47539.997114999998</v>
      </c>
      <c r="BQ367" s="16">
        <f t="shared" si="704"/>
        <v>47539.997114999998</v>
      </c>
      <c r="BR367" s="16">
        <f t="shared" si="704"/>
        <v>47539.997114999998</v>
      </c>
      <c r="BS367" s="16">
        <f t="shared" si="704"/>
        <v>47539.997114999998</v>
      </c>
    </row>
    <row r="368" spans="1:71" x14ac:dyDescent="0.35">
      <c r="A368" s="51" t="str">
        <f t="shared" ref="A368:I368" si="709">+A71</f>
        <v>Standard Close</v>
      </c>
      <c r="B368" s="51" t="str">
        <f t="shared" si="709"/>
        <v>A2738049</v>
      </c>
      <c r="C368" s="51" t="str">
        <f t="shared" si="709"/>
        <v>Base Rates</v>
      </c>
      <c r="D368" s="51" t="str">
        <f t="shared" si="709"/>
        <v/>
      </c>
      <c r="E368" s="50">
        <f t="shared" si="709"/>
        <v>34331</v>
      </c>
      <c r="F368" s="51" t="str">
        <f t="shared" si="709"/>
        <v>CRR-15996</v>
      </c>
      <c r="G368" s="51" t="str">
        <f t="shared" si="709"/>
        <v>open</v>
      </c>
      <c r="H368" s="51" t="str">
        <f t="shared" si="709"/>
        <v>Electric Other Production Plant</v>
      </c>
      <c r="I368" s="51" t="str">
        <f t="shared" si="709"/>
        <v>Bayside Station</v>
      </c>
      <c r="J368" s="71">
        <v>6.0999999999999999E-2</v>
      </c>
      <c r="K368" s="71">
        <v>5.1699999999999996E-2</v>
      </c>
      <c r="L368" s="16">
        <f t="shared" si="643"/>
        <v>47428.603540833334</v>
      </c>
      <c r="M368" s="16">
        <f t="shared" si="698"/>
        <v>47428.603540833334</v>
      </c>
      <c r="N368" s="16">
        <f t="shared" si="698"/>
        <v>47428.603540833334</v>
      </c>
      <c r="O368" s="16">
        <f t="shared" si="698"/>
        <v>47428.603540833334</v>
      </c>
      <c r="P368" s="16">
        <f t="shared" si="698"/>
        <v>47428.603540833334</v>
      </c>
      <c r="Q368" s="16">
        <f t="shared" si="698"/>
        <v>47428.603540833334</v>
      </c>
      <c r="R368" s="16">
        <f t="shared" si="698"/>
        <v>47428.603540833334</v>
      </c>
      <c r="S368" s="16">
        <f t="shared" si="698"/>
        <v>47428.603540833334</v>
      </c>
      <c r="T368" s="16">
        <f t="shared" si="698"/>
        <v>47428.603540833334</v>
      </c>
      <c r="U368" s="16">
        <f t="shared" si="698"/>
        <v>47428.603540833334</v>
      </c>
      <c r="V368" s="16">
        <f t="shared" si="698"/>
        <v>47428.603540833334</v>
      </c>
      <c r="W368" s="16">
        <f t="shared" si="698"/>
        <v>47428.603540833334</v>
      </c>
      <c r="X368" s="16">
        <f t="shared" si="698"/>
        <v>47428.603540833334</v>
      </c>
      <c r="Y368" s="16">
        <f t="shared" si="698"/>
        <v>47428.603540833334</v>
      </c>
      <c r="Z368" s="16">
        <f t="shared" si="698"/>
        <v>47428.603540833334</v>
      </c>
      <c r="AA368" s="16">
        <f t="shared" si="698"/>
        <v>47428.603540833334</v>
      </c>
      <c r="AB368" s="16">
        <f t="shared" si="698"/>
        <v>47428.603540833334</v>
      </c>
      <c r="AC368" s="16">
        <f t="shared" si="698"/>
        <v>47428.603540833334</v>
      </c>
      <c r="AD368" s="16">
        <f t="shared" si="698"/>
        <v>47428.603540833334</v>
      </c>
      <c r="AE368" s="16">
        <f t="shared" si="698"/>
        <v>47428.603540833334</v>
      </c>
      <c r="AF368" s="16">
        <f t="shared" si="698"/>
        <v>47428.603540833334</v>
      </c>
      <c r="AG368" s="16">
        <f t="shared" si="698"/>
        <v>47428.603540833334</v>
      </c>
      <c r="AH368" s="16">
        <f t="shared" si="698"/>
        <v>47428.603540833334</v>
      </c>
      <c r="AI368" s="16">
        <f t="shared" si="698"/>
        <v>47428.603540833334</v>
      </c>
      <c r="AJ368" s="16">
        <f t="shared" si="704"/>
        <v>47428.603540833334</v>
      </c>
      <c r="AK368" s="16">
        <f t="shared" si="704"/>
        <v>47428.603540833334</v>
      </c>
      <c r="AL368" s="16">
        <f t="shared" si="704"/>
        <v>47428.603540833334</v>
      </c>
      <c r="AM368" s="16">
        <f t="shared" si="704"/>
        <v>47428.603540833334</v>
      </c>
      <c r="AN368" s="16">
        <f t="shared" si="704"/>
        <v>47428.603540833334</v>
      </c>
      <c r="AO368" s="16">
        <f t="shared" si="704"/>
        <v>47428.603540833334</v>
      </c>
      <c r="AP368" s="16">
        <f t="shared" si="704"/>
        <v>47428.603540833334</v>
      </c>
      <c r="AQ368" s="16">
        <f t="shared" si="704"/>
        <v>47428.603540833334</v>
      </c>
      <c r="AR368" s="16">
        <f t="shared" si="704"/>
        <v>47428.603540833334</v>
      </c>
      <c r="AS368" s="16">
        <f t="shared" si="704"/>
        <v>47428.603540833334</v>
      </c>
      <c r="AT368" s="16">
        <f t="shared" si="704"/>
        <v>47428.603540833334</v>
      </c>
      <c r="AU368" s="16">
        <f t="shared" si="704"/>
        <v>47428.603540833334</v>
      </c>
      <c r="AV368" s="16">
        <f t="shared" si="704"/>
        <v>47428.603540833334</v>
      </c>
      <c r="AW368" s="16">
        <f t="shared" si="704"/>
        <v>47428.603540833334</v>
      </c>
      <c r="AX368" s="16">
        <f t="shared" si="704"/>
        <v>47428.603540833334</v>
      </c>
      <c r="AY368" s="16">
        <f t="shared" si="704"/>
        <v>47428.603540833334</v>
      </c>
      <c r="AZ368" s="16">
        <f t="shared" si="704"/>
        <v>47428.603540833334</v>
      </c>
      <c r="BA368" s="16">
        <f t="shared" si="704"/>
        <v>47428.603540833334</v>
      </c>
      <c r="BB368" s="16">
        <f t="shared" si="704"/>
        <v>47428.603540833334</v>
      </c>
      <c r="BC368" s="16">
        <f t="shared" si="704"/>
        <v>47428.603540833334</v>
      </c>
      <c r="BD368" s="16">
        <f t="shared" si="704"/>
        <v>47428.603540833334</v>
      </c>
      <c r="BE368" s="16">
        <f t="shared" si="704"/>
        <v>47428.603540833334</v>
      </c>
      <c r="BF368" s="16">
        <f t="shared" si="704"/>
        <v>47428.603540833334</v>
      </c>
      <c r="BG368" s="16">
        <f t="shared" si="704"/>
        <v>47428.603540833334</v>
      </c>
      <c r="BH368" s="16">
        <f t="shared" si="704"/>
        <v>47428.603540833334</v>
      </c>
      <c r="BI368" s="16">
        <f t="shared" si="704"/>
        <v>47428.603540833334</v>
      </c>
      <c r="BJ368" s="16">
        <f t="shared" si="704"/>
        <v>47428.603540833334</v>
      </c>
      <c r="BK368" s="16">
        <f t="shared" si="704"/>
        <v>47428.603540833334</v>
      </c>
      <c r="BL368" s="16">
        <f t="shared" si="704"/>
        <v>47428.603540833334</v>
      </c>
      <c r="BM368" s="16">
        <f t="shared" si="704"/>
        <v>47428.603540833334</v>
      </c>
      <c r="BN368" s="16">
        <f t="shared" si="704"/>
        <v>47428.603540833334</v>
      </c>
      <c r="BO368" s="16">
        <f t="shared" si="704"/>
        <v>47428.603540833334</v>
      </c>
      <c r="BP368" s="16">
        <f t="shared" si="704"/>
        <v>47428.603540833334</v>
      </c>
      <c r="BQ368" s="16">
        <f t="shared" si="704"/>
        <v>47428.603540833334</v>
      </c>
      <c r="BR368" s="16">
        <f t="shared" si="704"/>
        <v>47428.603540833334</v>
      </c>
      <c r="BS368" s="16">
        <f t="shared" si="704"/>
        <v>47428.603540833334</v>
      </c>
    </row>
    <row r="369" spans="1:71" x14ac:dyDescent="0.35">
      <c r="A369" s="51" t="str">
        <f t="shared" ref="A369:I369" si="710">+A72</f>
        <v>Standard Close</v>
      </c>
      <c r="B369" s="51" t="str">
        <f t="shared" si="710"/>
        <v>A2738050</v>
      </c>
      <c r="C369" s="51" t="str">
        <f t="shared" si="710"/>
        <v>Base Rates</v>
      </c>
      <c r="D369" s="51" t="str">
        <f t="shared" si="710"/>
        <v/>
      </c>
      <c r="E369" s="50">
        <f t="shared" si="710"/>
        <v>34331</v>
      </c>
      <c r="F369" s="51" t="str">
        <f t="shared" si="710"/>
        <v>CRR-15996</v>
      </c>
      <c r="G369" s="51" t="str">
        <f t="shared" si="710"/>
        <v>open</v>
      </c>
      <c r="H369" s="51" t="str">
        <f t="shared" si="710"/>
        <v>Electric Other Production Plant</v>
      </c>
      <c r="I369" s="51" t="str">
        <f t="shared" si="710"/>
        <v>Bayside Station</v>
      </c>
      <c r="J369" s="71">
        <v>6.0999999999999999E-2</v>
      </c>
      <c r="K369" s="71">
        <v>5.1699999999999996E-2</v>
      </c>
      <c r="L369" s="16">
        <f t="shared" si="643"/>
        <v>47429.040249999998</v>
      </c>
      <c r="M369" s="16">
        <f t="shared" si="698"/>
        <v>47429.040249999998</v>
      </c>
      <c r="N369" s="16">
        <f t="shared" si="698"/>
        <v>47429.040249999998</v>
      </c>
      <c r="O369" s="16">
        <f t="shared" ref="M369:AI380" si="711">+N171*$J369/12</f>
        <v>47429.040249999998</v>
      </c>
      <c r="P369" s="16">
        <f t="shared" si="711"/>
        <v>47429.040249999998</v>
      </c>
      <c r="Q369" s="16">
        <f t="shared" si="711"/>
        <v>47429.040249999998</v>
      </c>
      <c r="R369" s="16">
        <f t="shared" si="711"/>
        <v>47429.040249999998</v>
      </c>
      <c r="S369" s="16">
        <f t="shared" si="711"/>
        <v>47429.040249999998</v>
      </c>
      <c r="T369" s="16">
        <f t="shared" si="711"/>
        <v>47429.040249999998</v>
      </c>
      <c r="U369" s="16">
        <f t="shared" si="711"/>
        <v>47429.040249999998</v>
      </c>
      <c r="V369" s="16">
        <f t="shared" si="711"/>
        <v>47429.040249999998</v>
      </c>
      <c r="W369" s="16">
        <f t="shared" si="711"/>
        <v>47429.040249999998</v>
      </c>
      <c r="X369" s="16">
        <f t="shared" si="711"/>
        <v>47429.040249999998</v>
      </c>
      <c r="Y369" s="16">
        <f t="shared" si="711"/>
        <v>47429.040249999998</v>
      </c>
      <c r="Z369" s="16">
        <f t="shared" si="711"/>
        <v>47429.040249999998</v>
      </c>
      <c r="AA369" s="16">
        <f t="shared" si="711"/>
        <v>47429.040249999998</v>
      </c>
      <c r="AB369" s="16">
        <f t="shared" si="711"/>
        <v>47429.040249999998</v>
      </c>
      <c r="AC369" s="16">
        <f t="shared" si="711"/>
        <v>47429.040249999998</v>
      </c>
      <c r="AD369" s="16">
        <f t="shared" si="711"/>
        <v>47429.040249999998</v>
      </c>
      <c r="AE369" s="16">
        <f t="shared" si="711"/>
        <v>47429.040249999998</v>
      </c>
      <c r="AF369" s="16">
        <f t="shared" si="711"/>
        <v>47429.040249999998</v>
      </c>
      <c r="AG369" s="16">
        <f t="shared" si="711"/>
        <v>47429.040249999998</v>
      </c>
      <c r="AH369" s="16">
        <f t="shared" si="711"/>
        <v>47429.040249999998</v>
      </c>
      <c r="AI369" s="16">
        <f t="shared" si="711"/>
        <v>47429.040249999998</v>
      </c>
      <c r="AJ369" s="16">
        <f t="shared" si="704"/>
        <v>47429.040249999998</v>
      </c>
      <c r="AK369" s="16">
        <f t="shared" si="704"/>
        <v>47429.040249999998</v>
      </c>
      <c r="AL369" s="16">
        <f t="shared" si="704"/>
        <v>47429.040249999998</v>
      </c>
      <c r="AM369" s="16">
        <f t="shared" si="704"/>
        <v>47429.040249999998</v>
      </c>
      <c r="AN369" s="16">
        <f t="shared" si="704"/>
        <v>47429.040249999998</v>
      </c>
      <c r="AO369" s="16">
        <f t="shared" si="704"/>
        <v>47429.040249999998</v>
      </c>
      <c r="AP369" s="16">
        <f t="shared" si="704"/>
        <v>47429.040249999998</v>
      </c>
      <c r="AQ369" s="16">
        <f t="shared" si="704"/>
        <v>47429.040249999998</v>
      </c>
      <c r="AR369" s="16">
        <f t="shared" si="704"/>
        <v>47429.040249999998</v>
      </c>
      <c r="AS369" s="16">
        <f t="shared" si="704"/>
        <v>47429.040249999998</v>
      </c>
      <c r="AT369" s="16">
        <f t="shared" si="704"/>
        <v>47429.040249999998</v>
      </c>
      <c r="AU369" s="16">
        <f t="shared" si="704"/>
        <v>47429.040249999998</v>
      </c>
      <c r="AV369" s="16">
        <f t="shared" si="704"/>
        <v>47429.040249999998</v>
      </c>
      <c r="AW369" s="16">
        <f t="shared" si="704"/>
        <v>47429.040249999998</v>
      </c>
      <c r="AX369" s="16">
        <f t="shared" si="704"/>
        <v>47429.040249999998</v>
      </c>
      <c r="AY369" s="16">
        <f t="shared" si="704"/>
        <v>47429.040249999998</v>
      </c>
      <c r="AZ369" s="16">
        <f t="shared" si="704"/>
        <v>47429.040249999998</v>
      </c>
      <c r="BA369" s="16">
        <f t="shared" si="704"/>
        <v>47429.040249999998</v>
      </c>
      <c r="BB369" s="16">
        <f t="shared" si="704"/>
        <v>47429.040249999998</v>
      </c>
      <c r="BC369" s="16">
        <f t="shared" si="704"/>
        <v>47429.040249999998</v>
      </c>
      <c r="BD369" s="16">
        <f t="shared" si="704"/>
        <v>47429.040249999998</v>
      </c>
      <c r="BE369" s="16">
        <f t="shared" si="704"/>
        <v>47429.040249999998</v>
      </c>
      <c r="BF369" s="16">
        <f t="shared" si="704"/>
        <v>47429.040249999998</v>
      </c>
      <c r="BG369" s="16">
        <f t="shared" si="704"/>
        <v>47429.040249999998</v>
      </c>
      <c r="BH369" s="16">
        <f t="shared" si="704"/>
        <v>47429.040249999998</v>
      </c>
      <c r="BI369" s="16">
        <f t="shared" si="704"/>
        <v>47429.040249999998</v>
      </c>
      <c r="BJ369" s="16">
        <f t="shared" si="704"/>
        <v>47429.040249999998</v>
      </c>
      <c r="BK369" s="16">
        <f t="shared" si="704"/>
        <v>47429.040249999998</v>
      </c>
      <c r="BL369" s="16">
        <f t="shared" si="704"/>
        <v>47429.040249999998</v>
      </c>
      <c r="BM369" s="16">
        <f t="shared" si="704"/>
        <v>47429.040249999998</v>
      </c>
      <c r="BN369" s="16">
        <f t="shared" si="704"/>
        <v>47429.040249999998</v>
      </c>
      <c r="BO369" s="16">
        <f t="shared" si="704"/>
        <v>47429.040249999998</v>
      </c>
      <c r="BP369" s="16">
        <f t="shared" si="704"/>
        <v>47429.040249999998</v>
      </c>
      <c r="BQ369" s="16">
        <f t="shared" si="704"/>
        <v>47429.040249999998</v>
      </c>
      <c r="BR369" s="16">
        <f t="shared" si="704"/>
        <v>47429.040249999998</v>
      </c>
      <c r="BS369" s="16">
        <f t="shared" si="704"/>
        <v>47429.040249999998</v>
      </c>
    </row>
    <row r="370" spans="1:71" x14ac:dyDescent="0.35">
      <c r="A370" s="51" t="str">
        <f t="shared" ref="A370:I370" si="712">+A73</f>
        <v>Standard Close</v>
      </c>
      <c r="B370" s="51" t="str">
        <f t="shared" si="712"/>
        <v>A2815285</v>
      </c>
      <c r="C370" s="51" t="str">
        <f t="shared" si="712"/>
        <v>Base Rates</v>
      </c>
      <c r="D370" s="51" t="str">
        <f t="shared" si="712"/>
        <v/>
      </c>
      <c r="E370" s="50">
        <f t="shared" si="712"/>
        <v>34331</v>
      </c>
      <c r="F370" s="51" t="str">
        <f t="shared" si="712"/>
        <v>CRR-15996</v>
      </c>
      <c r="G370" s="51" t="str">
        <f t="shared" si="712"/>
        <v>open</v>
      </c>
      <c r="H370" s="51" t="str">
        <f t="shared" si="712"/>
        <v>Electric Other Production Plant</v>
      </c>
      <c r="I370" s="51" t="str">
        <f t="shared" si="712"/>
        <v>Bayside Station</v>
      </c>
      <c r="J370" s="71">
        <v>6.0999999999999999E-2</v>
      </c>
      <c r="K370" s="71">
        <v>5.1699999999999996E-2</v>
      </c>
      <c r="L370" s="16">
        <f t="shared" si="643"/>
        <v>388.9987283333333</v>
      </c>
      <c r="M370" s="16">
        <f t="shared" si="711"/>
        <v>388.9987283333333</v>
      </c>
      <c r="N370" s="16">
        <f t="shared" si="711"/>
        <v>388.9987283333333</v>
      </c>
      <c r="O370" s="16">
        <f t="shared" si="711"/>
        <v>388.9987283333333</v>
      </c>
      <c r="P370" s="16">
        <f t="shared" si="711"/>
        <v>388.9987283333333</v>
      </c>
      <c r="Q370" s="16">
        <f t="shared" si="711"/>
        <v>388.9987283333333</v>
      </c>
      <c r="R370" s="16">
        <f t="shared" si="711"/>
        <v>388.9987283333333</v>
      </c>
      <c r="S370" s="16">
        <f t="shared" si="711"/>
        <v>388.9987283333333</v>
      </c>
      <c r="T370" s="16">
        <f t="shared" si="711"/>
        <v>388.9987283333333</v>
      </c>
      <c r="U370" s="16">
        <f t="shared" si="711"/>
        <v>388.9987283333333</v>
      </c>
      <c r="V370" s="16">
        <f t="shared" si="711"/>
        <v>388.9987283333333</v>
      </c>
      <c r="W370" s="16">
        <f t="shared" si="711"/>
        <v>388.9987283333333</v>
      </c>
      <c r="X370" s="16">
        <f t="shared" si="711"/>
        <v>388.9987283333333</v>
      </c>
      <c r="Y370" s="16">
        <f t="shared" si="711"/>
        <v>388.9987283333333</v>
      </c>
      <c r="Z370" s="16">
        <f t="shared" si="711"/>
        <v>388.9987283333333</v>
      </c>
      <c r="AA370" s="16">
        <f t="shared" si="711"/>
        <v>388.9987283333333</v>
      </c>
      <c r="AB370" s="16">
        <f t="shared" si="711"/>
        <v>388.9987283333333</v>
      </c>
      <c r="AC370" s="16">
        <f t="shared" si="711"/>
        <v>388.9987283333333</v>
      </c>
      <c r="AD370" s="16">
        <f t="shared" si="711"/>
        <v>388.9987283333333</v>
      </c>
      <c r="AE370" s="16">
        <f t="shared" si="711"/>
        <v>388.9987283333333</v>
      </c>
      <c r="AF370" s="16">
        <f t="shared" si="711"/>
        <v>388.9987283333333</v>
      </c>
      <c r="AG370" s="16">
        <f t="shared" si="711"/>
        <v>388.9987283333333</v>
      </c>
      <c r="AH370" s="16">
        <f t="shared" si="711"/>
        <v>388.9987283333333</v>
      </c>
      <c r="AI370" s="16">
        <f t="shared" si="711"/>
        <v>388.9987283333333</v>
      </c>
      <c r="AJ370" s="16">
        <f t="shared" si="704"/>
        <v>388.9987283333333</v>
      </c>
      <c r="AK370" s="16">
        <f t="shared" si="704"/>
        <v>388.9987283333333</v>
      </c>
      <c r="AL370" s="16">
        <f t="shared" si="704"/>
        <v>388.9987283333333</v>
      </c>
      <c r="AM370" s="16">
        <f t="shared" si="704"/>
        <v>388.9987283333333</v>
      </c>
      <c r="AN370" s="16">
        <f t="shared" si="704"/>
        <v>388.9987283333333</v>
      </c>
      <c r="AO370" s="16">
        <f t="shared" si="704"/>
        <v>388.9987283333333</v>
      </c>
      <c r="AP370" s="16">
        <f t="shared" si="704"/>
        <v>388.9987283333333</v>
      </c>
      <c r="AQ370" s="16">
        <f t="shared" si="704"/>
        <v>388.9987283333333</v>
      </c>
      <c r="AR370" s="16">
        <f t="shared" si="704"/>
        <v>388.9987283333333</v>
      </c>
      <c r="AS370" s="16">
        <f t="shared" si="704"/>
        <v>388.9987283333333</v>
      </c>
      <c r="AT370" s="16">
        <f t="shared" si="704"/>
        <v>388.9987283333333</v>
      </c>
      <c r="AU370" s="16">
        <f t="shared" si="704"/>
        <v>388.9987283333333</v>
      </c>
      <c r="AV370" s="16">
        <f t="shared" si="704"/>
        <v>388.9987283333333</v>
      </c>
      <c r="AW370" s="16">
        <f t="shared" si="704"/>
        <v>388.9987283333333</v>
      </c>
      <c r="AX370" s="16">
        <f t="shared" si="704"/>
        <v>388.9987283333333</v>
      </c>
      <c r="AY370" s="16">
        <f t="shared" ref="AJ370:BS377" si="713">+AX172*$J370/12</f>
        <v>388.9987283333333</v>
      </c>
      <c r="AZ370" s="16">
        <f t="shared" si="713"/>
        <v>388.9987283333333</v>
      </c>
      <c r="BA370" s="16">
        <f t="shared" si="713"/>
        <v>388.9987283333333</v>
      </c>
      <c r="BB370" s="16">
        <f t="shared" si="713"/>
        <v>388.9987283333333</v>
      </c>
      <c r="BC370" s="16">
        <f t="shared" si="713"/>
        <v>388.9987283333333</v>
      </c>
      <c r="BD370" s="16">
        <f t="shared" si="713"/>
        <v>388.9987283333333</v>
      </c>
      <c r="BE370" s="16">
        <f t="shared" si="713"/>
        <v>388.9987283333333</v>
      </c>
      <c r="BF370" s="16">
        <f t="shared" si="713"/>
        <v>388.9987283333333</v>
      </c>
      <c r="BG370" s="16">
        <f t="shared" si="713"/>
        <v>388.9987283333333</v>
      </c>
      <c r="BH370" s="16">
        <f t="shared" si="713"/>
        <v>388.9987283333333</v>
      </c>
      <c r="BI370" s="16">
        <f t="shared" si="713"/>
        <v>388.9987283333333</v>
      </c>
      <c r="BJ370" s="16">
        <f t="shared" si="713"/>
        <v>388.9987283333333</v>
      </c>
      <c r="BK370" s="16">
        <f t="shared" si="713"/>
        <v>388.9987283333333</v>
      </c>
      <c r="BL370" s="16">
        <f t="shared" si="713"/>
        <v>388.9987283333333</v>
      </c>
      <c r="BM370" s="16">
        <f t="shared" si="713"/>
        <v>388.9987283333333</v>
      </c>
      <c r="BN370" s="16">
        <f t="shared" si="713"/>
        <v>388.9987283333333</v>
      </c>
      <c r="BO370" s="16">
        <f t="shared" si="713"/>
        <v>388.9987283333333</v>
      </c>
      <c r="BP370" s="16">
        <f t="shared" si="713"/>
        <v>388.9987283333333</v>
      </c>
      <c r="BQ370" s="16">
        <f t="shared" si="713"/>
        <v>388.9987283333333</v>
      </c>
      <c r="BR370" s="16">
        <f t="shared" si="713"/>
        <v>388.9987283333333</v>
      </c>
      <c r="BS370" s="16">
        <f t="shared" si="713"/>
        <v>388.9987283333333</v>
      </c>
    </row>
    <row r="371" spans="1:71" x14ac:dyDescent="0.35">
      <c r="A371" s="51" t="str">
        <f t="shared" ref="A371:I371" si="714">+A74</f>
        <v>Standard Close</v>
      </c>
      <c r="B371" s="51" t="str">
        <f t="shared" si="714"/>
        <v>A2826939</v>
      </c>
      <c r="C371" s="51" t="str">
        <f t="shared" si="714"/>
        <v>Base Rates</v>
      </c>
      <c r="D371" s="51" t="str">
        <f t="shared" si="714"/>
        <v/>
      </c>
      <c r="E371" s="50">
        <f t="shared" si="714"/>
        <v>34331</v>
      </c>
      <c r="F371" s="51" t="str">
        <f t="shared" si="714"/>
        <v>CRR-15996</v>
      </c>
      <c r="G371" s="51" t="str">
        <f t="shared" si="714"/>
        <v>open</v>
      </c>
      <c r="H371" s="51" t="str">
        <f t="shared" si="714"/>
        <v>Electric Other Production Plant</v>
      </c>
      <c r="I371" s="51" t="str">
        <f t="shared" si="714"/>
        <v>Bayside Station</v>
      </c>
      <c r="J371" s="71">
        <v>6.0999999999999999E-2</v>
      </c>
      <c r="K371" s="71">
        <v>5.1699999999999996E-2</v>
      </c>
      <c r="L371" s="16">
        <f t="shared" si="643"/>
        <v>168.16291916666668</v>
      </c>
      <c r="M371" s="16">
        <f t="shared" si="711"/>
        <v>168.16291916666668</v>
      </c>
      <c r="N371" s="16">
        <f t="shared" si="711"/>
        <v>168.16291916666668</v>
      </c>
      <c r="O371" s="16">
        <f t="shared" si="711"/>
        <v>168.16291916666668</v>
      </c>
      <c r="P371" s="16">
        <f t="shared" si="711"/>
        <v>168.16291916666668</v>
      </c>
      <c r="Q371" s="16">
        <f t="shared" si="711"/>
        <v>168.16291916666668</v>
      </c>
      <c r="R371" s="16">
        <f t="shared" si="711"/>
        <v>168.16291916666668</v>
      </c>
      <c r="S371" s="16">
        <f t="shared" si="711"/>
        <v>168.16291916666668</v>
      </c>
      <c r="T371" s="16">
        <f t="shared" si="711"/>
        <v>168.16291916666668</v>
      </c>
      <c r="U371" s="16">
        <f t="shared" si="711"/>
        <v>168.16291916666668</v>
      </c>
      <c r="V371" s="16">
        <f t="shared" si="711"/>
        <v>168.16291916666668</v>
      </c>
      <c r="W371" s="16">
        <f t="shared" si="711"/>
        <v>168.16291916666668</v>
      </c>
      <c r="X371" s="16">
        <f t="shared" si="711"/>
        <v>168.16291916666668</v>
      </c>
      <c r="Y371" s="16">
        <f t="shared" si="711"/>
        <v>168.16291916666668</v>
      </c>
      <c r="Z371" s="16">
        <f t="shared" si="711"/>
        <v>168.16291916666668</v>
      </c>
      <c r="AA371" s="16">
        <f t="shared" si="711"/>
        <v>168.16291916666668</v>
      </c>
      <c r="AB371" s="16">
        <f t="shared" si="711"/>
        <v>168.16291916666668</v>
      </c>
      <c r="AC371" s="16">
        <f t="shared" si="711"/>
        <v>168.16291916666668</v>
      </c>
      <c r="AD371" s="16">
        <f t="shared" si="711"/>
        <v>168.16291916666668</v>
      </c>
      <c r="AE371" s="16">
        <f t="shared" si="711"/>
        <v>168.16291916666668</v>
      </c>
      <c r="AF371" s="16">
        <f t="shared" si="711"/>
        <v>168.16291916666668</v>
      </c>
      <c r="AG371" s="16">
        <f t="shared" si="711"/>
        <v>168.16291916666668</v>
      </c>
      <c r="AH371" s="16">
        <f t="shared" si="711"/>
        <v>168.16291916666668</v>
      </c>
      <c r="AI371" s="16">
        <f t="shared" si="711"/>
        <v>168.16291916666668</v>
      </c>
      <c r="AJ371" s="16">
        <f t="shared" si="713"/>
        <v>168.16291916666668</v>
      </c>
      <c r="AK371" s="16">
        <f t="shared" si="713"/>
        <v>168.16291916666668</v>
      </c>
      <c r="AL371" s="16">
        <f t="shared" si="713"/>
        <v>168.16291916666668</v>
      </c>
      <c r="AM371" s="16">
        <f t="shared" si="713"/>
        <v>168.16291916666668</v>
      </c>
      <c r="AN371" s="16">
        <f t="shared" si="713"/>
        <v>168.16291916666668</v>
      </c>
      <c r="AO371" s="16">
        <f t="shared" si="713"/>
        <v>168.16291916666668</v>
      </c>
      <c r="AP371" s="16">
        <f t="shared" si="713"/>
        <v>168.16291916666668</v>
      </c>
      <c r="AQ371" s="16">
        <f t="shared" si="713"/>
        <v>168.16291916666668</v>
      </c>
      <c r="AR371" s="16">
        <f t="shared" si="713"/>
        <v>168.16291916666668</v>
      </c>
      <c r="AS371" s="16">
        <f t="shared" si="713"/>
        <v>168.16291916666668</v>
      </c>
      <c r="AT371" s="16">
        <f t="shared" si="713"/>
        <v>168.16291916666668</v>
      </c>
      <c r="AU371" s="16">
        <f t="shared" si="713"/>
        <v>168.16291916666668</v>
      </c>
      <c r="AV371" s="16">
        <f t="shared" si="713"/>
        <v>168.16291916666668</v>
      </c>
      <c r="AW371" s="16">
        <f t="shared" si="713"/>
        <v>168.16291916666668</v>
      </c>
      <c r="AX371" s="16">
        <f t="shared" si="713"/>
        <v>168.16291916666668</v>
      </c>
      <c r="AY371" s="16">
        <f t="shared" si="713"/>
        <v>168.16291916666668</v>
      </c>
      <c r="AZ371" s="16">
        <f t="shared" si="713"/>
        <v>168.16291916666668</v>
      </c>
      <c r="BA371" s="16">
        <f t="shared" si="713"/>
        <v>168.16291916666668</v>
      </c>
      <c r="BB371" s="16">
        <f t="shared" si="713"/>
        <v>168.16291916666668</v>
      </c>
      <c r="BC371" s="16">
        <f t="shared" si="713"/>
        <v>168.16291916666668</v>
      </c>
      <c r="BD371" s="16">
        <f t="shared" si="713"/>
        <v>168.16291916666668</v>
      </c>
      <c r="BE371" s="16">
        <f t="shared" si="713"/>
        <v>168.16291916666668</v>
      </c>
      <c r="BF371" s="16">
        <f t="shared" si="713"/>
        <v>168.16291916666668</v>
      </c>
      <c r="BG371" s="16">
        <f t="shared" si="713"/>
        <v>168.16291916666668</v>
      </c>
      <c r="BH371" s="16">
        <f t="shared" si="713"/>
        <v>168.16291916666668</v>
      </c>
      <c r="BI371" s="16">
        <f t="shared" si="713"/>
        <v>168.16291916666668</v>
      </c>
      <c r="BJ371" s="16">
        <f t="shared" si="713"/>
        <v>168.16291916666668</v>
      </c>
      <c r="BK371" s="16">
        <f t="shared" si="713"/>
        <v>168.16291916666668</v>
      </c>
      <c r="BL371" s="16">
        <f t="shared" si="713"/>
        <v>168.16291916666668</v>
      </c>
      <c r="BM371" s="16">
        <f t="shared" si="713"/>
        <v>168.16291916666668</v>
      </c>
      <c r="BN371" s="16">
        <f t="shared" si="713"/>
        <v>168.16291916666668</v>
      </c>
      <c r="BO371" s="16">
        <f t="shared" si="713"/>
        <v>168.16291916666668</v>
      </c>
      <c r="BP371" s="16">
        <f t="shared" si="713"/>
        <v>168.16291916666668</v>
      </c>
      <c r="BQ371" s="16">
        <f t="shared" si="713"/>
        <v>168.16291916666668</v>
      </c>
      <c r="BR371" s="16">
        <f t="shared" si="713"/>
        <v>168.16291916666668</v>
      </c>
      <c r="BS371" s="16">
        <f t="shared" si="713"/>
        <v>168.16291916666668</v>
      </c>
    </row>
    <row r="372" spans="1:71" x14ac:dyDescent="0.35">
      <c r="A372" s="51" t="str">
        <f t="shared" ref="A372:I372" si="715">+A75</f>
        <v>Standard Close</v>
      </c>
      <c r="B372" s="51" t="str">
        <f t="shared" si="715"/>
        <v>A2826939</v>
      </c>
      <c r="C372" s="51" t="str">
        <f t="shared" si="715"/>
        <v>Base Rates</v>
      </c>
      <c r="D372" s="51" t="str">
        <f t="shared" si="715"/>
        <v/>
      </c>
      <c r="E372" s="50">
        <f t="shared" si="715"/>
        <v>34331</v>
      </c>
      <c r="F372" s="51" t="str">
        <f t="shared" si="715"/>
        <v>CRR-15996</v>
      </c>
      <c r="G372" s="51" t="str">
        <f t="shared" si="715"/>
        <v>open</v>
      </c>
      <c r="H372" s="51" t="str">
        <f t="shared" si="715"/>
        <v>Electric Other Production Plant</v>
      </c>
      <c r="I372" s="51" t="str">
        <f t="shared" si="715"/>
        <v>Bayside Station</v>
      </c>
      <c r="J372" s="71">
        <v>6.0999999999999999E-2</v>
      </c>
      <c r="K372" s="71">
        <v>5.1699999999999996E-2</v>
      </c>
      <c r="L372" s="16">
        <f t="shared" si="643"/>
        <v>434.94001416666669</v>
      </c>
      <c r="M372" s="16">
        <f t="shared" si="711"/>
        <v>434.94001416666669</v>
      </c>
      <c r="N372" s="16">
        <f t="shared" si="711"/>
        <v>434.94001416666669</v>
      </c>
      <c r="O372" s="16">
        <f t="shared" si="711"/>
        <v>434.94001416666669</v>
      </c>
      <c r="P372" s="16">
        <f t="shared" si="711"/>
        <v>434.94001416666669</v>
      </c>
      <c r="Q372" s="16">
        <f t="shared" si="711"/>
        <v>434.94001416666669</v>
      </c>
      <c r="R372" s="16">
        <f t="shared" si="711"/>
        <v>434.94001416666669</v>
      </c>
      <c r="S372" s="16">
        <f t="shared" si="711"/>
        <v>434.94001416666669</v>
      </c>
      <c r="T372" s="16">
        <f t="shared" si="711"/>
        <v>434.94001416666669</v>
      </c>
      <c r="U372" s="16">
        <f t="shared" si="711"/>
        <v>434.94001416666669</v>
      </c>
      <c r="V372" s="16">
        <f t="shared" si="711"/>
        <v>434.94001416666669</v>
      </c>
      <c r="W372" s="16">
        <f t="shared" si="711"/>
        <v>434.94001416666669</v>
      </c>
      <c r="X372" s="16">
        <f t="shared" si="711"/>
        <v>434.94001416666669</v>
      </c>
      <c r="Y372" s="16">
        <f t="shared" si="711"/>
        <v>434.94001416666669</v>
      </c>
      <c r="Z372" s="16">
        <f t="shared" si="711"/>
        <v>434.94001416666669</v>
      </c>
      <c r="AA372" s="16">
        <f t="shared" si="711"/>
        <v>434.94001416666669</v>
      </c>
      <c r="AB372" s="16">
        <f t="shared" si="711"/>
        <v>434.94001416666669</v>
      </c>
      <c r="AC372" s="16">
        <f t="shared" si="711"/>
        <v>434.94001416666669</v>
      </c>
      <c r="AD372" s="16">
        <f t="shared" si="711"/>
        <v>434.94001416666669</v>
      </c>
      <c r="AE372" s="16">
        <f t="shared" si="711"/>
        <v>434.94001416666669</v>
      </c>
      <c r="AF372" s="16">
        <f t="shared" si="711"/>
        <v>434.94001416666669</v>
      </c>
      <c r="AG372" s="16">
        <f t="shared" si="711"/>
        <v>434.94001416666669</v>
      </c>
      <c r="AH372" s="16">
        <f t="shared" si="711"/>
        <v>434.94001416666669</v>
      </c>
      <c r="AI372" s="16">
        <f t="shared" si="711"/>
        <v>434.94001416666669</v>
      </c>
      <c r="AJ372" s="16">
        <f t="shared" si="713"/>
        <v>434.94001416666669</v>
      </c>
      <c r="AK372" s="16">
        <f t="shared" si="713"/>
        <v>434.94001416666669</v>
      </c>
      <c r="AL372" s="16">
        <f t="shared" si="713"/>
        <v>434.94001416666669</v>
      </c>
      <c r="AM372" s="16">
        <f t="shared" si="713"/>
        <v>434.94001416666669</v>
      </c>
      <c r="AN372" s="16">
        <f t="shared" si="713"/>
        <v>434.94001416666669</v>
      </c>
      <c r="AO372" s="16">
        <f t="shared" si="713"/>
        <v>434.94001416666669</v>
      </c>
      <c r="AP372" s="16">
        <f t="shared" si="713"/>
        <v>434.94001416666669</v>
      </c>
      <c r="AQ372" s="16">
        <f t="shared" si="713"/>
        <v>434.94001416666669</v>
      </c>
      <c r="AR372" s="16">
        <f t="shared" si="713"/>
        <v>434.94001416666669</v>
      </c>
      <c r="AS372" s="16">
        <f t="shared" si="713"/>
        <v>434.94001416666669</v>
      </c>
      <c r="AT372" s="16">
        <f t="shared" si="713"/>
        <v>434.94001416666669</v>
      </c>
      <c r="AU372" s="16">
        <f t="shared" si="713"/>
        <v>434.94001416666669</v>
      </c>
      <c r="AV372" s="16">
        <f t="shared" si="713"/>
        <v>434.94001416666669</v>
      </c>
      <c r="AW372" s="16">
        <f t="shared" si="713"/>
        <v>434.94001416666669</v>
      </c>
      <c r="AX372" s="16">
        <f t="shared" si="713"/>
        <v>434.94001416666669</v>
      </c>
      <c r="AY372" s="16">
        <f t="shared" si="713"/>
        <v>434.94001416666669</v>
      </c>
      <c r="AZ372" s="16">
        <f t="shared" si="713"/>
        <v>434.94001416666669</v>
      </c>
      <c r="BA372" s="16">
        <f t="shared" si="713"/>
        <v>434.94001416666669</v>
      </c>
      <c r="BB372" s="16">
        <f t="shared" si="713"/>
        <v>434.94001416666669</v>
      </c>
      <c r="BC372" s="16">
        <f t="shared" si="713"/>
        <v>434.94001416666669</v>
      </c>
      <c r="BD372" s="16">
        <f t="shared" si="713"/>
        <v>434.94001416666669</v>
      </c>
      <c r="BE372" s="16">
        <f t="shared" si="713"/>
        <v>434.94001416666669</v>
      </c>
      <c r="BF372" s="16">
        <f t="shared" si="713"/>
        <v>434.94001416666669</v>
      </c>
      <c r="BG372" s="16">
        <f t="shared" si="713"/>
        <v>434.94001416666669</v>
      </c>
      <c r="BH372" s="16">
        <f t="shared" si="713"/>
        <v>434.94001416666669</v>
      </c>
      <c r="BI372" s="16">
        <f t="shared" si="713"/>
        <v>434.94001416666669</v>
      </c>
      <c r="BJ372" s="16">
        <f t="shared" si="713"/>
        <v>434.94001416666669</v>
      </c>
      <c r="BK372" s="16">
        <f t="shared" si="713"/>
        <v>434.94001416666669</v>
      </c>
      <c r="BL372" s="16">
        <f t="shared" si="713"/>
        <v>434.94001416666669</v>
      </c>
      <c r="BM372" s="16">
        <f t="shared" si="713"/>
        <v>434.94001416666669</v>
      </c>
      <c r="BN372" s="16">
        <f t="shared" si="713"/>
        <v>434.94001416666669</v>
      </c>
      <c r="BO372" s="16">
        <f t="shared" si="713"/>
        <v>434.94001416666669</v>
      </c>
      <c r="BP372" s="16">
        <f t="shared" si="713"/>
        <v>434.94001416666669</v>
      </c>
      <c r="BQ372" s="16">
        <f t="shared" si="713"/>
        <v>434.94001416666669</v>
      </c>
      <c r="BR372" s="16">
        <f t="shared" si="713"/>
        <v>434.94001416666669</v>
      </c>
      <c r="BS372" s="16">
        <f t="shared" si="713"/>
        <v>434.94001416666669</v>
      </c>
    </row>
    <row r="373" spans="1:71" x14ac:dyDescent="0.35">
      <c r="A373" s="51" t="str">
        <f t="shared" ref="A373:I373" si="716">+A76</f>
        <v>Standard Close</v>
      </c>
      <c r="B373" s="51" t="str">
        <f t="shared" si="716"/>
        <v>A2826955</v>
      </c>
      <c r="C373" s="51" t="str">
        <f t="shared" si="716"/>
        <v>Base Rates</v>
      </c>
      <c r="D373" s="51" t="str">
        <f t="shared" si="716"/>
        <v/>
      </c>
      <c r="E373" s="50">
        <f t="shared" si="716"/>
        <v>34331</v>
      </c>
      <c r="F373" s="51" t="str">
        <f t="shared" si="716"/>
        <v>CRR-15996</v>
      </c>
      <c r="G373" s="51" t="str">
        <f t="shared" si="716"/>
        <v>open</v>
      </c>
      <c r="H373" s="51" t="str">
        <f t="shared" si="716"/>
        <v>Electric Other Production Plant</v>
      </c>
      <c r="I373" s="51" t="str">
        <f t="shared" si="716"/>
        <v>Bayside Station</v>
      </c>
      <c r="J373" s="71">
        <v>6.0999999999999999E-2</v>
      </c>
      <c r="K373" s="71">
        <v>5.1699999999999996E-2</v>
      </c>
      <c r="L373" s="16">
        <f t="shared" si="643"/>
        <v>168.16291916666668</v>
      </c>
      <c r="M373" s="16">
        <f t="shared" si="711"/>
        <v>168.16291916666668</v>
      </c>
      <c r="N373" s="16">
        <f t="shared" si="711"/>
        <v>168.16291916666668</v>
      </c>
      <c r="O373" s="16">
        <f t="shared" si="711"/>
        <v>168.16291916666668</v>
      </c>
      <c r="P373" s="16">
        <f t="shared" si="711"/>
        <v>168.16291916666668</v>
      </c>
      <c r="Q373" s="16">
        <f t="shared" si="711"/>
        <v>168.16291916666668</v>
      </c>
      <c r="R373" s="16">
        <f t="shared" si="711"/>
        <v>168.16291916666668</v>
      </c>
      <c r="S373" s="16">
        <f t="shared" si="711"/>
        <v>168.16291916666668</v>
      </c>
      <c r="T373" s="16">
        <f t="shared" si="711"/>
        <v>168.16291916666668</v>
      </c>
      <c r="U373" s="16">
        <f t="shared" si="711"/>
        <v>168.16291916666668</v>
      </c>
      <c r="V373" s="16">
        <f t="shared" si="711"/>
        <v>168.16291916666668</v>
      </c>
      <c r="W373" s="16">
        <f t="shared" si="711"/>
        <v>168.16291916666668</v>
      </c>
      <c r="X373" s="16">
        <f t="shared" si="711"/>
        <v>168.16291916666668</v>
      </c>
      <c r="Y373" s="16">
        <f t="shared" si="711"/>
        <v>168.16291916666668</v>
      </c>
      <c r="Z373" s="16">
        <f t="shared" si="711"/>
        <v>168.16291916666668</v>
      </c>
      <c r="AA373" s="16">
        <f t="shared" si="711"/>
        <v>168.16291916666668</v>
      </c>
      <c r="AB373" s="16">
        <f t="shared" si="711"/>
        <v>168.16291916666668</v>
      </c>
      <c r="AC373" s="16">
        <f t="shared" si="711"/>
        <v>168.16291916666668</v>
      </c>
      <c r="AD373" s="16">
        <f t="shared" si="711"/>
        <v>168.16291916666668</v>
      </c>
      <c r="AE373" s="16">
        <f t="shared" si="711"/>
        <v>168.16291916666668</v>
      </c>
      <c r="AF373" s="16">
        <f t="shared" si="711"/>
        <v>168.16291916666668</v>
      </c>
      <c r="AG373" s="16">
        <f t="shared" si="711"/>
        <v>168.16291916666668</v>
      </c>
      <c r="AH373" s="16">
        <f t="shared" si="711"/>
        <v>168.16291916666668</v>
      </c>
      <c r="AI373" s="16">
        <f t="shared" si="711"/>
        <v>168.16291916666668</v>
      </c>
      <c r="AJ373" s="16">
        <f t="shared" si="713"/>
        <v>168.16291916666668</v>
      </c>
      <c r="AK373" s="16">
        <f t="shared" si="713"/>
        <v>168.16291916666668</v>
      </c>
      <c r="AL373" s="16">
        <f t="shared" si="713"/>
        <v>168.16291916666668</v>
      </c>
      <c r="AM373" s="16">
        <f t="shared" si="713"/>
        <v>168.16291916666668</v>
      </c>
      <c r="AN373" s="16">
        <f t="shared" si="713"/>
        <v>168.16291916666668</v>
      </c>
      <c r="AO373" s="16">
        <f t="shared" si="713"/>
        <v>168.16291916666668</v>
      </c>
      <c r="AP373" s="16">
        <f t="shared" si="713"/>
        <v>168.16291916666668</v>
      </c>
      <c r="AQ373" s="16">
        <f t="shared" si="713"/>
        <v>168.16291916666668</v>
      </c>
      <c r="AR373" s="16">
        <f t="shared" si="713"/>
        <v>168.16291916666668</v>
      </c>
      <c r="AS373" s="16">
        <f t="shared" si="713"/>
        <v>168.16291916666668</v>
      </c>
      <c r="AT373" s="16">
        <f t="shared" si="713"/>
        <v>168.16291916666668</v>
      </c>
      <c r="AU373" s="16">
        <f t="shared" si="713"/>
        <v>168.16291916666668</v>
      </c>
      <c r="AV373" s="16">
        <f t="shared" si="713"/>
        <v>168.16291916666668</v>
      </c>
      <c r="AW373" s="16">
        <f t="shared" si="713"/>
        <v>168.16291916666668</v>
      </c>
      <c r="AX373" s="16">
        <f t="shared" si="713"/>
        <v>168.16291916666668</v>
      </c>
      <c r="AY373" s="16">
        <f t="shared" si="713"/>
        <v>168.16291916666668</v>
      </c>
      <c r="AZ373" s="16">
        <f t="shared" si="713"/>
        <v>168.16291916666668</v>
      </c>
      <c r="BA373" s="16">
        <f t="shared" si="713"/>
        <v>168.16291916666668</v>
      </c>
      <c r="BB373" s="16">
        <f t="shared" si="713"/>
        <v>168.16291916666668</v>
      </c>
      <c r="BC373" s="16">
        <f t="shared" si="713"/>
        <v>168.16291916666668</v>
      </c>
      <c r="BD373" s="16">
        <f t="shared" si="713"/>
        <v>168.16291916666668</v>
      </c>
      <c r="BE373" s="16">
        <f t="shared" si="713"/>
        <v>168.16291916666668</v>
      </c>
      <c r="BF373" s="16">
        <f t="shared" si="713"/>
        <v>168.16291916666668</v>
      </c>
      <c r="BG373" s="16">
        <f t="shared" si="713"/>
        <v>168.16291916666668</v>
      </c>
      <c r="BH373" s="16">
        <f t="shared" si="713"/>
        <v>168.16291916666668</v>
      </c>
      <c r="BI373" s="16">
        <f t="shared" si="713"/>
        <v>168.16291916666668</v>
      </c>
      <c r="BJ373" s="16">
        <f t="shared" si="713"/>
        <v>168.16291916666668</v>
      </c>
      <c r="BK373" s="16">
        <f t="shared" si="713"/>
        <v>168.16291916666668</v>
      </c>
      <c r="BL373" s="16">
        <f t="shared" si="713"/>
        <v>168.16291916666668</v>
      </c>
      <c r="BM373" s="16">
        <f t="shared" si="713"/>
        <v>168.16291916666668</v>
      </c>
      <c r="BN373" s="16">
        <f t="shared" si="713"/>
        <v>168.16291916666668</v>
      </c>
      <c r="BO373" s="16">
        <f t="shared" si="713"/>
        <v>168.16291916666668</v>
      </c>
      <c r="BP373" s="16">
        <f t="shared" si="713"/>
        <v>168.16291916666668</v>
      </c>
      <c r="BQ373" s="16">
        <f t="shared" si="713"/>
        <v>168.16291916666668</v>
      </c>
      <c r="BR373" s="16">
        <f t="shared" si="713"/>
        <v>168.16291916666668</v>
      </c>
      <c r="BS373" s="16">
        <f t="shared" si="713"/>
        <v>168.16291916666668</v>
      </c>
    </row>
    <row r="374" spans="1:71" x14ac:dyDescent="0.35">
      <c r="A374" s="51" t="str">
        <f t="shared" ref="A374:I374" si="717">+A77</f>
        <v>Standard Close</v>
      </c>
      <c r="B374" s="51" t="str">
        <f t="shared" si="717"/>
        <v>A2826955</v>
      </c>
      <c r="C374" s="51" t="str">
        <f t="shared" si="717"/>
        <v>Base Rates</v>
      </c>
      <c r="D374" s="51" t="str">
        <f t="shared" si="717"/>
        <v/>
      </c>
      <c r="E374" s="50">
        <f t="shared" si="717"/>
        <v>34331</v>
      </c>
      <c r="F374" s="51" t="str">
        <f t="shared" si="717"/>
        <v>CRR-15996</v>
      </c>
      <c r="G374" s="51" t="str">
        <f t="shared" si="717"/>
        <v>open</v>
      </c>
      <c r="H374" s="51" t="str">
        <f t="shared" si="717"/>
        <v>Electric Other Production Plant</v>
      </c>
      <c r="I374" s="51" t="str">
        <f t="shared" si="717"/>
        <v>Bayside Station</v>
      </c>
      <c r="J374" s="71">
        <v>6.0999999999999999E-2</v>
      </c>
      <c r="K374" s="71">
        <v>5.1699999999999996E-2</v>
      </c>
      <c r="L374" s="16">
        <f t="shared" si="643"/>
        <v>1018.7448858333333</v>
      </c>
      <c r="M374" s="16">
        <f t="shared" si="711"/>
        <v>1018.7448858333333</v>
      </c>
      <c r="N374" s="16">
        <f t="shared" si="711"/>
        <v>1018.7448858333333</v>
      </c>
      <c r="O374" s="16">
        <f t="shared" si="711"/>
        <v>1018.7448858333333</v>
      </c>
      <c r="P374" s="16">
        <f t="shared" si="711"/>
        <v>1018.7448858333333</v>
      </c>
      <c r="Q374" s="16">
        <f t="shared" si="711"/>
        <v>1018.7448858333333</v>
      </c>
      <c r="R374" s="16">
        <f t="shared" si="711"/>
        <v>1018.7448858333333</v>
      </c>
      <c r="S374" s="16">
        <f t="shared" si="711"/>
        <v>1018.7448858333333</v>
      </c>
      <c r="T374" s="16">
        <f t="shared" si="711"/>
        <v>1018.7448858333333</v>
      </c>
      <c r="U374" s="16">
        <f t="shared" si="711"/>
        <v>1018.7448858333333</v>
      </c>
      <c r="V374" s="16">
        <f t="shared" si="711"/>
        <v>1018.7448858333333</v>
      </c>
      <c r="W374" s="16">
        <f t="shared" si="711"/>
        <v>1018.7448858333333</v>
      </c>
      <c r="X374" s="16">
        <f t="shared" si="711"/>
        <v>1018.7448858333333</v>
      </c>
      <c r="Y374" s="16">
        <f t="shared" si="711"/>
        <v>1018.7448858333333</v>
      </c>
      <c r="Z374" s="16">
        <f t="shared" si="711"/>
        <v>1018.7448858333333</v>
      </c>
      <c r="AA374" s="16">
        <f t="shared" si="711"/>
        <v>1018.7448858333333</v>
      </c>
      <c r="AB374" s="16">
        <f t="shared" si="711"/>
        <v>1018.7448858333333</v>
      </c>
      <c r="AC374" s="16">
        <f t="shared" si="711"/>
        <v>1018.7448858333333</v>
      </c>
      <c r="AD374" s="16">
        <f t="shared" si="711"/>
        <v>1018.7448858333333</v>
      </c>
      <c r="AE374" s="16">
        <f t="shared" si="711"/>
        <v>1018.7448858333333</v>
      </c>
      <c r="AF374" s="16">
        <f t="shared" si="711"/>
        <v>1018.7448858333333</v>
      </c>
      <c r="AG374" s="16">
        <f t="shared" si="711"/>
        <v>1018.7448858333333</v>
      </c>
      <c r="AH374" s="16">
        <f t="shared" si="711"/>
        <v>1018.7448858333333</v>
      </c>
      <c r="AI374" s="16">
        <f t="shared" si="711"/>
        <v>1018.7448858333333</v>
      </c>
      <c r="AJ374" s="16">
        <f t="shared" si="713"/>
        <v>1018.7448858333333</v>
      </c>
      <c r="AK374" s="16">
        <f t="shared" si="713"/>
        <v>1018.7448858333333</v>
      </c>
      <c r="AL374" s="16">
        <f t="shared" si="713"/>
        <v>1018.7448858333333</v>
      </c>
      <c r="AM374" s="16">
        <f t="shared" si="713"/>
        <v>1018.7448858333333</v>
      </c>
      <c r="AN374" s="16">
        <f t="shared" si="713"/>
        <v>1018.7448858333333</v>
      </c>
      <c r="AO374" s="16">
        <f t="shared" si="713"/>
        <v>1018.7448858333333</v>
      </c>
      <c r="AP374" s="16">
        <f t="shared" si="713"/>
        <v>1018.7448858333333</v>
      </c>
      <c r="AQ374" s="16">
        <f t="shared" si="713"/>
        <v>1018.7448858333333</v>
      </c>
      <c r="AR374" s="16">
        <f t="shared" si="713"/>
        <v>1018.7448858333333</v>
      </c>
      <c r="AS374" s="16">
        <f t="shared" si="713"/>
        <v>1018.7448858333333</v>
      </c>
      <c r="AT374" s="16">
        <f t="shared" si="713"/>
        <v>1018.7448858333333</v>
      </c>
      <c r="AU374" s="16">
        <f t="shared" si="713"/>
        <v>1018.7448858333333</v>
      </c>
      <c r="AV374" s="16">
        <f t="shared" si="713"/>
        <v>1018.7448858333333</v>
      </c>
      <c r="AW374" s="16">
        <f t="shared" si="713"/>
        <v>1018.7448858333333</v>
      </c>
      <c r="AX374" s="16">
        <f t="shared" si="713"/>
        <v>1018.7448858333333</v>
      </c>
      <c r="AY374" s="16">
        <f t="shared" si="713"/>
        <v>1018.7448858333333</v>
      </c>
      <c r="AZ374" s="16">
        <f t="shared" si="713"/>
        <v>1018.7448858333333</v>
      </c>
      <c r="BA374" s="16">
        <f t="shared" si="713"/>
        <v>1018.7448858333333</v>
      </c>
      <c r="BB374" s="16">
        <f t="shared" si="713"/>
        <v>1018.7448858333333</v>
      </c>
      <c r="BC374" s="16">
        <f t="shared" si="713"/>
        <v>1018.7448858333333</v>
      </c>
      <c r="BD374" s="16">
        <f t="shared" si="713"/>
        <v>1018.7448858333333</v>
      </c>
      <c r="BE374" s="16">
        <f t="shared" si="713"/>
        <v>1018.7448858333333</v>
      </c>
      <c r="BF374" s="16">
        <f t="shared" si="713"/>
        <v>1018.7448858333333</v>
      </c>
      <c r="BG374" s="16">
        <f t="shared" si="713"/>
        <v>1018.7448858333333</v>
      </c>
      <c r="BH374" s="16">
        <f t="shared" si="713"/>
        <v>1018.7448858333333</v>
      </c>
      <c r="BI374" s="16">
        <f t="shared" si="713"/>
        <v>1018.7448858333333</v>
      </c>
      <c r="BJ374" s="16">
        <f t="shared" si="713"/>
        <v>1018.7448858333333</v>
      </c>
      <c r="BK374" s="16">
        <f t="shared" si="713"/>
        <v>1018.7448858333333</v>
      </c>
      <c r="BL374" s="16">
        <f t="shared" si="713"/>
        <v>1018.7448858333333</v>
      </c>
      <c r="BM374" s="16">
        <f t="shared" si="713"/>
        <v>1018.7448858333333</v>
      </c>
      <c r="BN374" s="16">
        <f t="shared" si="713"/>
        <v>1018.7448858333333</v>
      </c>
      <c r="BO374" s="16">
        <f t="shared" si="713"/>
        <v>1018.7448858333333</v>
      </c>
      <c r="BP374" s="16">
        <f t="shared" si="713"/>
        <v>1018.7448858333333</v>
      </c>
      <c r="BQ374" s="16">
        <f t="shared" si="713"/>
        <v>1018.7448858333333</v>
      </c>
      <c r="BR374" s="16">
        <f t="shared" si="713"/>
        <v>1018.7448858333333</v>
      </c>
      <c r="BS374" s="16">
        <f t="shared" si="713"/>
        <v>1018.7448858333333</v>
      </c>
    </row>
    <row r="375" spans="1:71" x14ac:dyDescent="0.35">
      <c r="A375" s="51" t="str">
        <f t="shared" ref="A375:I375" si="718">+A78</f>
        <v>Standard Close</v>
      </c>
      <c r="B375" s="51" t="str">
        <f t="shared" si="718"/>
        <v>A2826957</v>
      </c>
      <c r="C375" s="51" t="str">
        <f t="shared" si="718"/>
        <v>Base Rates</v>
      </c>
      <c r="D375" s="51" t="str">
        <f t="shared" si="718"/>
        <v/>
      </c>
      <c r="E375" s="50">
        <f t="shared" si="718"/>
        <v>34331</v>
      </c>
      <c r="F375" s="51" t="str">
        <f t="shared" si="718"/>
        <v>CRR-15996</v>
      </c>
      <c r="G375" s="51" t="str">
        <f t="shared" si="718"/>
        <v>open</v>
      </c>
      <c r="H375" s="51" t="str">
        <f t="shared" si="718"/>
        <v>Electric Other Production Plant</v>
      </c>
      <c r="I375" s="51" t="str">
        <f t="shared" si="718"/>
        <v>Bayside Station</v>
      </c>
      <c r="J375" s="71">
        <v>6.0999999999999999E-2</v>
      </c>
      <c r="K375" s="71">
        <v>5.1699999999999996E-2</v>
      </c>
      <c r="L375" s="16">
        <f t="shared" si="643"/>
        <v>146.71521750000002</v>
      </c>
      <c r="M375" s="16">
        <f t="shared" si="711"/>
        <v>146.71521750000002</v>
      </c>
      <c r="N375" s="16">
        <f t="shared" si="711"/>
        <v>146.71521750000002</v>
      </c>
      <c r="O375" s="16">
        <f t="shared" si="711"/>
        <v>146.71521750000002</v>
      </c>
      <c r="P375" s="16">
        <f t="shared" si="711"/>
        <v>146.71521750000002</v>
      </c>
      <c r="Q375" s="16">
        <f t="shared" si="711"/>
        <v>146.71521750000002</v>
      </c>
      <c r="R375" s="16">
        <f t="shared" si="711"/>
        <v>146.71521750000002</v>
      </c>
      <c r="S375" s="16">
        <f t="shared" si="711"/>
        <v>146.71521750000002</v>
      </c>
      <c r="T375" s="16">
        <f t="shared" si="711"/>
        <v>146.71521750000002</v>
      </c>
      <c r="U375" s="16">
        <f t="shared" si="711"/>
        <v>146.71521750000002</v>
      </c>
      <c r="V375" s="16">
        <f t="shared" si="711"/>
        <v>146.71521750000002</v>
      </c>
      <c r="W375" s="16">
        <f t="shared" si="711"/>
        <v>146.71521750000002</v>
      </c>
      <c r="X375" s="16">
        <f t="shared" si="711"/>
        <v>146.71521750000002</v>
      </c>
      <c r="Y375" s="16">
        <f t="shared" si="711"/>
        <v>146.71521750000002</v>
      </c>
      <c r="Z375" s="16">
        <f t="shared" si="711"/>
        <v>146.71521750000002</v>
      </c>
      <c r="AA375" s="16">
        <f t="shared" si="711"/>
        <v>146.71521750000002</v>
      </c>
      <c r="AB375" s="16">
        <f t="shared" si="711"/>
        <v>146.71521750000002</v>
      </c>
      <c r="AC375" s="16">
        <f t="shared" si="711"/>
        <v>146.71521750000002</v>
      </c>
      <c r="AD375" s="16">
        <f t="shared" si="711"/>
        <v>146.71521750000002</v>
      </c>
      <c r="AE375" s="16">
        <f t="shared" si="711"/>
        <v>146.71521750000002</v>
      </c>
      <c r="AF375" s="16">
        <f t="shared" si="711"/>
        <v>146.71521750000002</v>
      </c>
      <c r="AG375" s="16">
        <f t="shared" si="711"/>
        <v>146.71521750000002</v>
      </c>
      <c r="AH375" s="16">
        <f t="shared" si="711"/>
        <v>146.71521750000002</v>
      </c>
      <c r="AI375" s="16">
        <f t="shared" si="711"/>
        <v>146.71521750000002</v>
      </c>
      <c r="AJ375" s="16">
        <f t="shared" si="713"/>
        <v>146.71521750000002</v>
      </c>
      <c r="AK375" s="16">
        <f t="shared" si="713"/>
        <v>146.71521750000002</v>
      </c>
      <c r="AL375" s="16">
        <f t="shared" si="713"/>
        <v>146.71521750000002</v>
      </c>
      <c r="AM375" s="16">
        <f t="shared" si="713"/>
        <v>146.71521750000002</v>
      </c>
      <c r="AN375" s="16">
        <f t="shared" si="713"/>
        <v>146.71521750000002</v>
      </c>
      <c r="AO375" s="16">
        <f t="shared" si="713"/>
        <v>146.71521750000002</v>
      </c>
      <c r="AP375" s="16">
        <f t="shared" si="713"/>
        <v>146.71521750000002</v>
      </c>
      <c r="AQ375" s="16">
        <f t="shared" si="713"/>
        <v>146.71521750000002</v>
      </c>
      <c r="AR375" s="16">
        <f t="shared" si="713"/>
        <v>146.71521750000002</v>
      </c>
      <c r="AS375" s="16">
        <f t="shared" si="713"/>
        <v>146.71521750000002</v>
      </c>
      <c r="AT375" s="16">
        <f t="shared" si="713"/>
        <v>146.71521750000002</v>
      </c>
      <c r="AU375" s="16">
        <f t="shared" si="713"/>
        <v>146.71521750000002</v>
      </c>
      <c r="AV375" s="16">
        <f t="shared" si="713"/>
        <v>146.71521750000002</v>
      </c>
      <c r="AW375" s="16">
        <f t="shared" si="713"/>
        <v>146.71521750000002</v>
      </c>
      <c r="AX375" s="16">
        <f t="shared" si="713"/>
        <v>146.71521750000002</v>
      </c>
      <c r="AY375" s="16">
        <f t="shared" si="713"/>
        <v>146.71521750000002</v>
      </c>
      <c r="AZ375" s="16">
        <f t="shared" si="713"/>
        <v>146.71521750000002</v>
      </c>
      <c r="BA375" s="16">
        <f t="shared" si="713"/>
        <v>146.71521750000002</v>
      </c>
      <c r="BB375" s="16">
        <f t="shared" si="713"/>
        <v>146.71521750000002</v>
      </c>
      <c r="BC375" s="16">
        <f t="shared" si="713"/>
        <v>146.71521750000002</v>
      </c>
      <c r="BD375" s="16">
        <f t="shared" si="713"/>
        <v>146.71521750000002</v>
      </c>
      <c r="BE375" s="16">
        <f t="shared" si="713"/>
        <v>146.71521750000002</v>
      </c>
      <c r="BF375" s="16">
        <f t="shared" si="713"/>
        <v>146.71521750000002</v>
      </c>
      <c r="BG375" s="16">
        <f t="shared" si="713"/>
        <v>146.71521750000002</v>
      </c>
      <c r="BH375" s="16">
        <f t="shared" si="713"/>
        <v>146.71521750000002</v>
      </c>
      <c r="BI375" s="16">
        <f t="shared" si="713"/>
        <v>146.71521750000002</v>
      </c>
      <c r="BJ375" s="16">
        <f t="shared" si="713"/>
        <v>146.71521750000002</v>
      </c>
      <c r="BK375" s="16">
        <f t="shared" si="713"/>
        <v>146.71521750000002</v>
      </c>
      <c r="BL375" s="16">
        <f t="shared" si="713"/>
        <v>146.71521750000002</v>
      </c>
      <c r="BM375" s="16">
        <f t="shared" si="713"/>
        <v>146.71521750000002</v>
      </c>
      <c r="BN375" s="16">
        <f t="shared" si="713"/>
        <v>146.71521750000002</v>
      </c>
      <c r="BO375" s="16">
        <f t="shared" si="713"/>
        <v>146.71521750000002</v>
      </c>
      <c r="BP375" s="16">
        <f t="shared" si="713"/>
        <v>146.71521750000002</v>
      </c>
      <c r="BQ375" s="16">
        <f t="shared" si="713"/>
        <v>146.71521750000002</v>
      </c>
      <c r="BR375" s="16">
        <f t="shared" si="713"/>
        <v>146.71521750000002</v>
      </c>
      <c r="BS375" s="16">
        <f t="shared" si="713"/>
        <v>146.71521750000002</v>
      </c>
    </row>
    <row r="376" spans="1:71" x14ac:dyDescent="0.35">
      <c r="A376" s="51" t="str">
        <f t="shared" ref="A376:I376" si="719">+A79</f>
        <v>Standard Close</v>
      </c>
      <c r="B376" s="51" t="str">
        <f t="shared" si="719"/>
        <v>A2826957</v>
      </c>
      <c r="C376" s="51" t="str">
        <f t="shared" si="719"/>
        <v>Base Rates</v>
      </c>
      <c r="D376" s="51" t="str">
        <f t="shared" si="719"/>
        <v/>
      </c>
      <c r="E376" s="50">
        <f t="shared" si="719"/>
        <v>34331</v>
      </c>
      <c r="F376" s="51" t="str">
        <f t="shared" si="719"/>
        <v>CRR-15996</v>
      </c>
      <c r="G376" s="51" t="str">
        <f t="shared" si="719"/>
        <v>open</v>
      </c>
      <c r="H376" s="51" t="str">
        <f t="shared" si="719"/>
        <v>Electric Other Production Plant</v>
      </c>
      <c r="I376" s="51" t="str">
        <f t="shared" si="719"/>
        <v>Bayside Station</v>
      </c>
      <c r="J376" s="71">
        <v>6.0999999999999999E-2</v>
      </c>
      <c r="K376" s="71">
        <v>5.1699999999999996E-2</v>
      </c>
      <c r="L376" s="16">
        <f t="shared" si="643"/>
        <v>-146.71521749999991</v>
      </c>
      <c r="M376" s="16">
        <f t="shared" si="711"/>
        <v>-146.71521749999991</v>
      </c>
      <c r="N376" s="16">
        <f t="shared" si="711"/>
        <v>-146.71521749999991</v>
      </c>
      <c r="O376" s="16">
        <f t="shared" si="711"/>
        <v>-146.71521749999991</v>
      </c>
      <c r="P376" s="16">
        <f t="shared" si="711"/>
        <v>-146.71521749999991</v>
      </c>
      <c r="Q376" s="16">
        <f t="shared" si="711"/>
        <v>-146.71521749999991</v>
      </c>
      <c r="R376" s="16">
        <f t="shared" si="711"/>
        <v>-146.71521749999991</v>
      </c>
      <c r="S376" s="16">
        <f t="shared" si="711"/>
        <v>-146.71521749999991</v>
      </c>
      <c r="T376" s="16">
        <f t="shared" si="711"/>
        <v>-146.71521749999991</v>
      </c>
      <c r="U376" s="16">
        <f t="shared" si="711"/>
        <v>-146.71521749999991</v>
      </c>
      <c r="V376" s="16">
        <f t="shared" si="711"/>
        <v>-146.71521749999991</v>
      </c>
      <c r="W376" s="16">
        <f t="shared" si="711"/>
        <v>-146.71521749999991</v>
      </c>
      <c r="X376" s="16">
        <f t="shared" si="711"/>
        <v>-146.71521749999991</v>
      </c>
      <c r="Y376" s="16">
        <f t="shared" si="711"/>
        <v>-146.71521749999991</v>
      </c>
      <c r="Z376" s="16">
        <f t="shared" si="711"/>
        <v>-146.71521749999991</v>
      </c>
      <c r="AA376" s="16">
        <f t="shared" si="711"/>
        <v>-146.71521749999991</v>
      </c>
      <c r="AB376" s="16">
        <f t="shared" si="711"/>
        <v>-146.71521749999991</v>
      </c>
      <c r="AC376" s="16">
        <f t="shared" si="711"/>
        <v>-146.71521749999991</v>
      </c>
      <c r="AD376" s="16">
        <f t="shared" si="711"/>
        <v>-146.71521749999991</v>
      </c>
      <c r="AE376" s="16">
        <f t="shared" si="711"/>
        <v>-146.71521749999991</v>
      </c>
      <c r="AF376" s="16">
        <f t="shared" si="711"/>
        <v>-146.71521749999991</v>
      </c>
      <c r="AG376" s="16">
        <f t="shared" si="711"/>
        <v>-146.71521749999991</v>
      </c>
      <c r="AH376" s="16">
        <f t="shared" si="711"/>
        <v>-146.71521749999991</v>
      </c>
      <c r="AI376" s="16">
        <f t="shared" si="711"/>
        <v>-146.71521749999991</v>
      </c>
      <c r="AJ376" s="16">
        <f t="shared" si="713"/>
        <v>-146.71521749999991</v>
      </c>
      <c r="AK376" s="16">
        <f t="shared" si="713"/>
        <v>-146.71521749999991</v>
      </c>
      <c r="AL376" s="16">
        <f t="shared" si="713"/>
        <v>-146.71521749999991</v>
      </c>
      <c r="AM376" s="16">
        <f t="shared" si="713"/>
        <v>-146.71521749999991</v>
      </c>
      <c r="AN376" s="16">
        <f t="shared" si="713"/>
        <v>-146.71521749999991</v>
      </c>
      <c r="AO376" s="16">
        <f t="shared" si="713"/>
        <v>-146.71521749999991</v>
      </c>
      <c r="AP376" s="16">
        <f t="shared" si="713"/>
        <v>-146.71521749999991</v>
      </c>
      <c r="AQ376" s="16">
        <f t="shared" si="713"/>
        <v>-146.71521749999991</v>
      </c>
      <c r="AR376" s="16">
        <f t="shared" si="713"/>
        <v>-146.71521749999991</v>
      </c>
      <c r="AS376" s="16">
        <f t="shared" si="713"/>
        <v>-146.71521749999991</v>
      </c>
      <c r="AT376" s="16">
        <f t="shared" si="713"/>
        <v>-146.71521749999991</v>
      </c>
      <c r="AU376" s="16">
        <f t="shared" si="713"/>
        <v>-146.71521749999991</v>
      </c>
      <c r="AV376" s="16">
        <f t="shared" si="713"/>
        <v>-146.71521749999991</v>
      </c>
      <c r="AW376" s="16">
        <f t="shared" si="713"/>
        <v>-146.71521749999991</v>
      </c>
      <c r="AX376" s="16">
        <f t="shared" si="713"/>
        <v>-146.71521749999991</v>
      </c>
      <c r="AY376" s="16">
        <f t="shared" si="713"/>
        <v>-146.71521749999991</v>
      </c>
      <c r="AZ376" s="16">
        <f t="shared" si="713"/>
        <v>-146.71521749999991</v>
      </c>
      <c r="BA376" s="16">
        <f t="shared" si="713"/>
        <v>-146.71521749999991</v>
      </c>
      <c r="BB376" s="16">
        <f t="shared" si="713"/>
        <v>-146.71521749999991</v>
      </c>
      <c r="BC376" s="16">
        <f t="shared" si="713"/>
        <v>-146.71521749999991</v>
      </c>
      <c r="BD376" s="16">
        <f t="shared" si="713"/>
        <v>-146.71521749999991</v>
      </c>
      <c r="BE376" s="16">
        <f t="shared" si="713"/>
        <v>-146.71521749999991</v>
      </c>
      <c r="BF376" s="16">
        <f t="shared" si="713"/>
        <v>-146.71521749999991</v>
      </c>
      <c r="BG376" s="16">
        <f t="shared" si="713"/>
        <v>-146.71521749999991</v>
      </c>
      <c r="BH376" s="16">
        <f t="shared" si="713"/>
        <v>-146.71521749999991</v>
      </c>
      <c r="BI376" s="16">
        <f t="shared" si="713"/>
        <v>-146.71521749999991</v>
      </c>
      <c r="BJ376" s="16">
        <f t="shared" si="713"/>
        <v>-146.71521749999991</v>
      </c>
      <c r="BK376" s="16">
        <f t="shared" si="713"/>
        <v>-146.71521749999991</v>
      </c>
      <c r="BL376" s="16">
        <f t="shared" si="713"/>
        <v>-146.71521749999991</v>
      </c>
      <c r="BM376" s="16">
        <f t="shared" si="713"/>
        <v>-146.71521749999991</v>
      </c>
      <c r="BN376" s="16">
        <f t="shared" si="713"/>
        <v>-146.71521749999991</v>
      </c>
      <c r="BO376" s="16">
        <f t="shared" si="713"/>
        <v>-146.71521749999991</v>
      </c>
      <c r="BP376" s="16">
        <f t="shared" si="713"/>
        <v>-146.71521749999991</v>
      </c>
      <c r="BQ376" s="16">
        <f t="shared" si="713"/>
        <v>-146.71521749999991</v>
      </c>
      <c r="BR376" s="16">
        <f t="shared" si="713"/>
        <v>-146.71521749999991</v>
      </c>
      <c r="BS376" s="16">
        <f t="shared" si="713"/>
        <v>-146.71521749999991</v>
      </c>
    </row>
    <row r="377" spans="1:71" x14ac:dyDescent="0.35">
      <c r="A377" s="51" t="str">
        <f t="shared" ref="A377:I377" si="720">+A80</f>
        <v>Standard Close</v>
      </c>
      <c r="B377" s="51" t="str">
        <f t="shared" si="720"/>
        <v>A2830079</v>
      </c>
      <c r="C377" s="51" t="str">
        <f t="shared" si="720"/>
        <v>Base Rates</v>
      </c>
      <c r="D377" s="51" t="str">
        <f t="shared" si="720"/>
        <v/>
      </c>
      <c r="E377" s="50">
        <f t="shared" si="720"/>
        <v>34331</v>
      </c>
      <c r="F377" s="51" t="str">
        <f t="shared" si="720"/>
        <v>CRR-15996</v>
      </c>
      <c r="G377" s="51" t="str">
        <f t="shared" si="720"/>
        <v>open</v>
      </c>
      <c r="H377" s="51" t="str">
        <f t="shared" si="720"/>
        <v>Electric Other Production Plant</v>
      </c>
      <c r="I377" s="51" t="str">
        <f t="shared" si="720"/>
        <v>Bayside Station</v>
      </c>
      <c r="J377" s="71">
        <v>6.0999999999999999E-2</v>
      </c>
      <c r="K377" s="71">
        <v>5.1699999999999996E-2</v>
      </c>
      <c r="L377" s="16">
        <f t="shared" si="643"/>
        <v>4.0940658333333326</v>
      </c>
      <c r="M377" s="16">
        <f t="shared" si="711"/>
        <v>4.0940658333333326</v>
      </c>
      <c r="N377" s="16">
        <f t="shared" si="711"/>
        <v>4.0940658333333326</v>
      </c>
      <c r="O377" s="16">
        <f t="shared" si="711"/>
        <v>4.0940658333333326</v>
      </c>
      <c r="P377" s="16">
        <f t="shared" si="711"/>
        <v>4.0940658333333326</v>
      </c>
      <c r="Q377" s="16">
        <f t="shared" si="711"/>
        <v>4.0940658333333326</v>
      </c>
      <c r="R377" s="16">
        <f t="shared" si="711"/>
        <v>4.0940658333333326</v>
      </c>
      <c r="S377" s="16">
        <f t="shared" si="711"/>
        <v>4.0940658333333326</v>
      </c>
      <c r="T377" s="16">
        <f t="shared" si="711"/>
        <v>4.0940658333333326</v>
      </c>
      <c r="U377" s="16">
        <f t="shared" si="711"/>
        <v>4.0940658333333326</v>
      </c>
      <c r="V377" s="16">
        <f t="shared" si="711"/>
        <v>4.0940658333333326</v>
      </c>
      <c r="W377" s="16">
        <f t="shared" si="711"/>
        <v>4.0940658333333326</v>
      </c>
      <c r="X377" s="16">
        <f t="shared" si="711"/>
        <v>4.0940658333333326</v>
      </c>
      <c r="Y377" s="16">
        <f t="shared" si="711"/>
        <v>4.0940658333333326</v>
      </c>
      <c r="Z377" s="16">
        <f t="shared" si="711"/>
        <v>4.0940658333333326</v>
      </c>
      <c r="AA377" s="16">
        <f t="shared" si="711"/>
        <v>4.0940658333333326</v>
      </c>
      <c r="AB377" s="16">
        <f t="shared" si="711"/>
        <v>4.0940658333333326</v>
      </c>
      <c r="AC377" s="16">
        <f t="shared" si="711"/>
        <v>4.0940658333333326</v>
      </c>
      <c r="AD377" s="16">
        <f t="shared" si="711"/>
        <v>4.0940658333333326</v>
      </c>
      <c r="AE377" s="16">
        <f t="shared" si="711"/>
        <v>4.0940658333333326</v>
      </c>
      <c r="AF377" s="16">
        <f t="shared" si="711"/>
        <v>4.0940658333333326</v>
      </c>
      <c r="AG377" s="16">
        <f t="shared" si="711"/>
        <v>4.0940658333333326</v>
      </c>
      <c r="AH377" s="16">
        <f t="shared" si="711"/>
        <v>4.0940658333333326</v>
      </c>
      <c r="AI377" s="16">
        <f t="shared" si="711"/>
        <v>4.0940658333333326</v>
      </c>
      <c r="AJ377" s="16">
        <f t="shared" si="713"/>
        <v>4.0940658333333326</v>
      </c>
      <c r="AK377" s="16">
        <f t="shared" si="713"/>
        <v>4.0940658333333326</v>
      </c>
      <c r="AL377" s="16">
        <f t="shared" si="713"/>
        <v>4.0940658333333326</v>
      </c>
      <c r="AM377" s="16">
        <f t="shared" si="713"/>
        <v>4.0940658333333326</v>
      </c>
      <c r="AN377" s="16">
        <f t="shared" si="713"/>
        <v>4.0940658333333326</v>
      </c>
      <c r="AO377" s="16">
        <f t="shared" si="713"/>
        <v>4.0940658333333326</v>
      </c>
      <c r="AP377" s="16">
        <f t="shared" si="713"/>
        <v>4.0940658333333326</v>
      </c>
      <c r="AQ377" s="16">
        <f t="shared" si="713"/>
        <v>4.0940658333333326</v>
      </c>
      <c r="AR377" s="16">
        <f t="shared" si="713"/>
        <v>4.0940658333333326</v>
      </c>
      <c r="AS377" s="16">
        <f t="shared" si="713"/>
        <v>4.0940658333333326</v>
      </c>
      <c r="AT377" s="16">
        <f t="shared" si="713"/>
        <v>4.0940658333333326</v>
      </c>
      <c r="AU377" s="16">
        <f t="shared" si="713"/>
        <v>4.0940658333333326</v>
      </c>
      <c r="AV377" s="16">
        <f t="shared" si="713"/>
        <v>4.0940658333333326</v>
      </c>
      <c r="AW377" s="16">
        <f t="shared" si="713"/>
        <v>4.0940658333333326</v>
      </c>
      <c r="AX377" s="16">
        <f t="shared" si="713"/>
        <v>4.0940658333333326</v>
      </c>
      <c r="AY377" s="16">
        <f t="shared" si="713"/>
        <v>4.0940658333333326</v>
      </c>
      <c r="AZ377" s="16">
        <f t="shared" si="713"/>
        <v>4.0940658333333326</v>
      </c>
      <c r="BA377" s="16">
        <f t="shared" si="713"/>
        <v>4.0940658333333326</v>
      </c>
      <c r="BB377" s="16">
        <f t="shared" ref="AJ377:BS384" si="721">+BA179*$J377/12</f>
        <v>4.0940658333333326</v>
      </c>
      <c r="BC377" s="16">
        <f t="shared" si="721"/>
        <v>4.0940658333333326</v>
      </c>
      <c r="BD377" s="16">
        <f t="shared" si="721"/>
        <v>4.0940658333333326</v>
      </c>
      <c r="BE377" s="16">
        <f t="shared" si="721"/>
        <v>4.0940658333333326</v>
      </c>
      <c r="BF377" s="16">
        <f t="shared" si="721"/>
        <v>4.0940658333333326</v>
      </c>
      <c r="BG377" s="16">
        <f t="shared" si="721"/>
        <v>4.0940658333333326</v>
      </c>
      <c r="BH377" s="16">
        <f t="shared" si="721"/>
        <v>4.0940658333333326</v>
      </c>
      <c r="BI377" s="16">
        <f t="shared" si="721"/>
        <v>4.0940658333333326</v>
      </c>
      <c r="BJ377" s="16">
        <f t="shared" si="721"/>
        <v>4.0940658333333326</v>
      </c>
      <c r="BK377" s="16">
        <f t="shared" si="721"/>
        <v>4.0940658333333326</v>
      </c>
      <c r="BL377" s="16">
        <f t="shared" si="721"/>
        <v>4.0940658333333326</v>
      </c>
      <c r="BM377" s="16">
        <f t="shared" si="721"/>
        <v>4.0940658333333326</v>
      </c>
      <c r="BN377" s="16">
        <f t="shared" si="721"/>
        <v>4.0940658333333326</v>
      </c>
      <c r="BO377" s="16">
        <f t="shared" si="721"/>
        <v>4.0940658333333326</v>
      </c>
      <c r="BP377" s="16">
        <f t="shared" si="721"/>
        <v>4.0940658333333326</v>
      </c>
      <c r="BQ377" s="16">
        <f t="shared" si="721"/>
        <v>4.0940658333333326</v>
      </c>
      <c r="BR377" s="16">
        <f t="shared" si="721"/>
        <v>4.0940658333333326</v>
      </c>
      <c r="BS377" s="16">
        <f t="shared" si="721"/>
        <v>4.0940658333333326</v>
      </c>
    </row>
    <row r="378" spans="1:71" x14ac:dyDescent="0.35">
      <c r="A378" s="51" t="str">
        <f t="shared" ref="A378:I378" si="722">+A81</f>
        <v>Standard Close</v>
      </c>
      <c r="B378" s="51" t="str">
        <f t="shared" si="722"/>
        <v>A2830103</v>
      </c>
      <c r="C378" s="51" t="str">
        <f t="shared" si="722"/>
        <v>Base Rates</v>
      </c>
      <c r="D378" s="51" t="str">
        <f t="shared" si="722"/>
        <v/>
      </c>
      <c r="E378" s="50">
        <f t="shared" si="722"/>
        <v>34331</v>
      </c>
      <c r="F378" s="51" t="str">
        <f t="shared" si="722"/>
        <v>CRR-15996</v>
      </c>
      <c r="G378" s="51" t="str">
        <f t="shared" si="722"/>
        <v>open</v>
      </c>
      <c r="H378" s="51" t="str">
        <f t="shared" si="722"/>
        <v>Electric Other Production Plant</v>
      </c>
      <c r="I378" s="51" t="str">
        <f t="shared" si="722"/>
        <v>Bayside Station</v>
      </c>
      <c r="J378" s="71">
        <v>6.0999999999999999E-2</v>
      </c>
      <c r="K378" s="71">
        <v>5.1699999999999996E-2</v>
      </c>
      <c r="L378" s="16">
        <f t="shared" ref="L378:AA405" si="723">+K180*$J378/12</f>
        <v>65.965552500000001</v>
      </c>
      <c r="M378" s="16">
        <f t="shared" si="723"/>
        <v>65.965552500000001</v>
      </c>
      <c r="N378" s="16">
        <f t="shared" si="723"/>
        <v>65.965552500000001</v>
      </c>
      <c r="O378" s="16">
        <f t="shared" si="723"/>
        <v>65.965552500000001</v>
      </c>
      <c r="P378" s="16">
        <f t="shared" si="723"/>
        <v>65.965552500000001</v>
      </c>
      <c r="Q378" s="16">
        <f t="shared" si="723"/>
        <v>65.965552500000001</v>
      </c>
      <c r="R378" s="16">
        <f t="shared" si="723"/>
        <v>65.965552500000001</v>
      </c>
      <c r="S378" s="16">
        <f t="shared" si="723"/>
        <v>65.965552500000001</v>
      </c>
      <c r="T378" s="16">
        <f t="shared" si="723"/>
        <v>65.965552500000001</v>
      </c>
      <c r="U378" s="16">
        <f t="shared" si="723"/>
        <v>65.965552500000001</v>
      </c>
      <c r="V378" s="16">
        <f t="shared" si="723"/>
        <v>65.965552500000001</v>
      </c>
      <c r="W378" s="16">
        <f t="shared" si="723"/>
        <v>65.965552500000001</v>
      </c>
      <c r="X378" s="16">
        <f t="shared" si="723"/>
        <v>65.965552500000001</v>
      </c>
      <c r="Y378" s="16">
        <f t="shared" si="723"/>
        <v>65.965552500000001</v>
      </c>
      <c r="Z378" s="16">
        <f t="shared" si="723"/>
        <v>65.965552500000001</v>
      </c>
      <c r="AA378" s="16">
        <f t="shared" si="723"/>
        <v>65.965552500000001</v>
      </c>
      <c r="AB378" s="16">
        <f t="shared" si="711"/>
        <v>65.965552500000001</v>
      </c>
      <c r="AC378" s="16">
        <f t="shared" si="711"/>
        <v>65.965552500000001</v>
      </c>
      <c r="AD378" s="16">
        <f t="shared" si="711"/>
        <v>65.965552500000001</v>
      </c>
      <c r="AE378" s="16">
        <f t="shared" si="711"/>
        <v>65.965552500000001</v>
      </c>
      <c r="AF378" s="16">
        <f t="shared" si="711"/>
        <v>65.965552500000001</v>
      </c>
      <c r="AG378" s="16">
        <f t="shared" si="711"/>
        <v>65.965552500000001</v>
      </c>
      <c r="AH378" s="16">
        <f t="shared" si="711"/>
        <v>65.965552500000001</v>
      </c>
      <c r="AI378" s="16">
        <f t="shared" si="711"/>
        <v>65.965552500000001</v>
      </c>
      <c r="AJ378" s="16">
        <f t="shared" si="721"/>
        <v>65.965552500000001</v>
      </c>
      <c r="AK378" s="16">
        <f t="shared" si="721"/>
        <v>65.965552500000001</v>
      </c>
      <c r="AL378" s="16">
        <f t="shared" si="721"/>
        <v>65.965552500000001</v>
      </c>
      <c r="AM378" s="16">
        <f t="shared" si="721"/>
        <v>65.965552500000001</v>
      </c>
      <c r="AN378" s="16">
        <f t="shared" si="721"/>
        <v>65.965552500000001</v>
      </c>
      <c r="AO378" s="16">
        <f t="shared" si="721"/>
        <v>65.965552500000001</v>
      </c>
      <c r="AP378" s="16">
        <f t="shared" si="721"/>
        <v>65.965552500000001</v>
      </c>
      <c r="AQ378" s="16">
        <f t="shared" si="721"/>
        <v>65.965552500000001</v>
      </c>
      <c r="AR378" s="16">
        <f t="shared" si="721"/>
        <v>65.965552500000001</v>
      </c>
      <c r="AS378" s="16">
        <f t="shared" si="721"/>
        <v>65.965552500000001</v>
      </c>
      <c r="AT378" s="16">
        <f t="shared" si="721"/>
        <v>65.965552500000001</v>
      </c>
      <c r="AU378" s="16">
        <f t="shared" si="721"/>
        <v>65.965552500000001</v>
      </c>
      <c r="AV378" s="16">
        <f t="shared" si="721"/>
        <v>65.965552500000001</v>
      </c>
      <c r="AW378" s="16">
        <f t="shared" si="721"/>
        <v>65.965552500000001</v>
      </c>
      <c r="AX378" s="16">
        <f t="shared" si="721"/>
        <v>65.965552500000001</v>
      </c>
      <c r="AY378" s="16">
        <f t="shared" si="721"/>
        <v>65.965552500000001</v>
      </c>
      <c r="AZ378" s="16">
        <f t="shared" si="721"/>
        <v>65.965552500000001</v>
      </c>
      <c r="BA378" s="16">
        <f t="shared" si="721"/>
        <v>65.965552500000001</v>
      </c>
      <c r="BB378" s="16">
        <f t="shared" si="721"/>
        <v>65.965552500000001</v>
      </c>
      <c r="BC378" s="16">
        <f t="shared" si="721"/>
        <v>65.965552500000001</v>
      </c>
      <c r="BD378" s="16">
        <f t="shared" si="721"/>
        <v>65.965552500000001</v>
      </c>
      <c r="BE378" s="16">
        <f t="shared" si="721"/>
        <v>65.965552500000001</v>
      </c>
      <c r="BF378" s="16">
        <f t="shared" si="721"/>
        <v>65.965552500000001</v>
      </c>
      <c r="BG378" s="16">
        <f t="shared" si="721"/>
        <v>65.965552500000001</v>
      </c>
      <c r="BH378" s="16">
        <f t="shared" si="721"/>
        <v>65.965552500000001</v>
      </c>
      <c r="BI378" s="16">
        <f t="shared" si="721"/>
        <v>65.965552500000001</v>
      </c>
      <c r="BJ378" s="16">
        <f t="shared" si="721"/>
        <v>65.965552500000001</v>
      </c>
      <c r="BK378" s="16">
        <f t="shared" si="721"/>
        <v>65.965552500000001</v>
      </c>
      <c r="BL378" s="16">
        <f t="shared" si="721"/>
        <v>65.965552500000001</v>
      </c>
      <c r="BM378" s="16">
        <f t="shared" si="721"/>
        <v>65.965552500000001</v>
      </c>
      <c r="BN378" s="16">
        <f t="shared" si="721"/>
        <v>65.965552500000001</v>
      </c>
      <c r="BO378" s="16">
        <f t="shared" si="721"/>
        <v>65.965552500000001</v>
      </c>
      <c r="BP378" s="16">
        <f t="shared" si="721"/>
        <v>65.965552500000001</v>
      </c>
      <c r="BQ378" s="16">
        <f t="shared" si="721"/>
        <v>65.965552500000001</v>
      </c>
      <c r="BR378" s="16">
        <f t="shared" si="721"/>
        <v>65.965552500000001</v>
      </c>
      <c r="BS378" s="16">
        <f t="shared" si="721"/>
        <v>65.965552500000001</v>
      </c>
    </row>
    <row r="379" spans="1:71" x14ac:dyDescent="0.35">
      <c r="A379" s="51" t="str">
        <f t="shared" ref="A379:I379" si="724">+A82</f>
        <v>Standard Close</v>
      </c>
      <c r="B379" s="51" t="str">
        <f t="shared" si="724"/>
        <v>A2830178</v>
      </c>
      <c r="C379" s="51" t="str">
        <f t="shared" si="724"/>
        <v>Base Rates</v>
      </c>
      <c r="D379" s="51" t="str">
        <f t="shared" si="724"/>
        <v/>
      </c>
      <c r="E379" s="50">
        <f t="shared" si="724"/>
        <v>34331</v>
      </c>
      <c r="F379" s="51" t="str">
        <f t="shared" si="724"/>
        <v>CRR-15996</v>
      </c>
      <c r="G379" s="51" t="str">
        <f t="shared" si="724"/>
        <v>open</v>
      </c>
      <c r="H379" s="51" t="str">
        <f t="shared" si="724"/>
        <v>Electric Other Production Plant</v>
      </c>
      <c r="I379" s="51" t="str">
        <f t="shared" si="724"/>
        <v>Bayside Station</v>
      </c>
      <c r="J379" s="71">
        <v>6.0999999999999999E-2</v>
      </c>
      <c r="K379" s="71">
        <v>5.1699999999999996E-2</v>
      </c>
      <c r="L379" s="16">
        <f t="shared" si="723"/>
        <v>65.965501666666668</v>
      </c>
      <c r="M379" s="16">
        <f t="shared" si="711"/>
        <v>65.965501666666668</v>
      </c>
      <c r="N379" s="16">
        <f t="shared" si="711"/>
        <v>65.965501666666668</v>
      </c>
      <c r="O379" s="16">
        <f t="shared" si="711"/>
        <v>65.965501666666668</v>
      </c>
      <c r="P379" s="16">
        <f t="shared" si="711"/>
        <v>65.965501666666668</v>
      </c>
      <c r="Q379" s="16">
        <f t="shared" si="711"/>
        <v>65.965501666666668</v>
      </c>
      <c r="R379" s="16">
        <f t="shared" si="711"/>
        <v>65.965501666666668</v>
      </c>
      <c r="S379" s="16">
        <f t="shared" si="711"/>
        <v>65.965501666666668</v>
      </c>
      <c r="T379" s="16">
        <f t="shared" si="711"/>
        <v>65.965501666666668</v>
      </c>
      <c r="U379" s="16">
        <f t="shared" si="711"/>
        <v>65.965501666666668</v>
      </c>
      <c r="V379" s="16">
        <f t="shared" si="711"/>
        <v>65.965501666666668</v>
      </c>
      <c r="W379" s="16">
        <f t="shared" si="711"/>
        <v>65.965501666666668</v>
      </c>
      <c r="X379" s="16">
        <f t="shared" si="711"/>
        <v>65.965501666666668</v>
      </c>
      <c r="Y379" s="16">
        <f t="shared" si="711"/>
        <v>65.965501666666668</v>
      </c>
      <c r="Z379" s="16">
        <f t="shared" si="711"/>
        <v>65.965501666666668</v>
      </c>
      <c r="AA379" s="16">
        <f t="shared" si="711"/>
        <v>65.965501666666668</v>
      </c>
      <c r="AB379" s="16">
        <f t="shared" si="711"/>
        <v>65.965501666666668</v>
      </c>
      <c r="AC379" s="16">
        <f t="shared" si="711"/>
        <v>65.965501666666668</v>
      </c>
      <c r="AD379" s="16">
        <f t="shared" si="711"/>
        <v>65.965501666666668</v>
      </c>
      <c r="AE379" s="16">
        <f t="shared" si="711"/>
        <v>65.965501666666668</v>
      </c>
      <c r="AF379" s="16">
        <f t="shared" si="711"/>
        <v>65.965501666666668</v>
      </c>
      <c r="AG379" s="16">
        <f t="shared" si="711"/>
        <v>65.965501666666668</v>
      </c>
      <c r="AH379" s="16">
        <f t="shared" si="711"/>
        <v>65.965501666666668</v>
      </c>
      <c r="AI379" s="16">
        <f t="shared" si="711"/>
        <v>65.965501666666668</v>
      </c>
      <c r="AJ379" s="16">
        <f t="shared" si="721"/>
        <v>65.965501666666668</v>
      </c>
      <c r="AK379" s="16">
        <f t="shared" si="721"/>
        <v>65.965501666666668</v>
      </c>
      <c r="AL379" s="16">
        <f t="shared" si="721"/>
        <v>65.965501666666668</v>
      </c>
      <c r="AM379" s="16">
        <f t="shared" si="721"/>
        <v>65.965501666666668</v>
      </c>
      <c r="AN379" s="16">
        <f t="shared" si="721"/>
        <v>65.965501666666668</v>
      </c>
      <c r="AO379" s="16">
        <f t="shared" si="721"/>
        <v>65.965501666666668</v>
      </c>
      <c r="AP379" s="16">
        <f t="shared" si="721"/>
        <v>65.965501666666668</v>
      </c>
      <c r="AQ379" s="16">
        <f t="shared" si="721"/>
        <v>65.965501666666668</v>
      </c>
      <c r="AR379" s="16">
        <f t="shared" si="721"/>
        <v>65.965501666666668</v>
      </c>
      <c r="AS379" s="16">
        <f t="shared" si="721"/>
        <v>65.965501666666668</v>
      </c>
      <c r="AT379" s="16">
        <f t="shared" si="721"/>
        <v>65.965501666666668</v>
      </c>
      <c r="AU379" s="16">
        <f t="shared" si="721"/>
        <v>65.965501666666668</v>
      </c>
      <c r="AV379" s="16">
        <f t="shared" si="721"/>
        <v>65.965501666666668</v>
      </c>
      <c r="AW379" s="16">
        <f t="shared" si="721"/>
        <v>65.965501666666668</v>
      </c>
      <c r="AX379" s="16">
        <f t="shared" si="721"/>
        <v>65.965501666666668</v>
      </c>
      <c r="AY379" s="16">
        <f t="shared" si="721"/>
        <v>65.965501666666668</v>
      </c>
      <c r="AZ379" s="16">
        <f t="shared" si="721"/>
        <v>65.965501666666668</v>
      </c>
      <c r="BA379" s="16">
        <f t="shared" si="721"/>
        <v>65.965501666666668</v>
      </c>
      <c r="BB379" s="16">
        <f t="shared" si="721"/>
        <v>65.965501666666668</v>
      </c>
      <c r="BC379" s="16">
        <f t="shared" si="721"/>
        <v>65.965501666666668</v>
      </c>
      <c r="BD379" s="16">
        <f t="shared" si="721"/>
        <v>65.965501666666668</v>
      </c>
      <c r="BE379" s="16">
        <f t="shared" si="721"/>
        <v>65.965501666666668</v>
      </c>
      <c r="BF379" s="16">
        <f t="shared" si="721"/>
        <v>65.965501666666668</v>
      </c>
      <c r="BG379" s="16">
        <f t="shared" si="721"/>
        <v>65.965501666666668</v>
      </c>
      <c r="BH379" s="16">
        <f t="shared" si="721"/>
        <v>65.965501666666668</v>
      </c>
      <c r="BI379" s="16">
        <f t="shared" si="721"/>
        <v>65.965501666666668</v>
      </c>
      <c r="BJ379" s="16">
        <f t="shared" si="721"/>
        <v>65.965501666666668</v>
      </c>
      <c r="BK379" s="16">
        <f t="shared" si="721"/>
        <v>65.965501666666668</v>
      </c>
      <c r="BL379" s="16">
        <f t="shared" si="721"/>
        <v>65.965501666666668</v>
      </c>
      <c r="BM379" s="16">
        <f t="shared" si="721"/>
        <v>65.965501666666668</v>
      </c>
      <c r="BN379" s="16">
        <f t="shared" si="721"/>
        <v>65.965501666666668</v>
      </c>
      <c r="BO379" s="16">
        <f t="shared" si="721"/>
        <v>65.965501666666668</v>
      </c>
      <c r="BP379" s="16">
        <f t="shared" si="721"/>
        <v>65.965501666666668</v>
      </c>
      <c r="BQ379" s="16">
        <f t="shared" si="721"/>
        <v>65.965501666666668</v>
      </c>
      <c r="BR379" s="16">
        <f t="shared" si="721"/>
        <v>65.965501666666668</v>
      </c>
      <c r="BS379" s="16">
        <f t="shared" si="721"/>
        <v>65.965501666666668</v>
      </c>
    </row>
    <row r="380" spans="1:71" x14ac:dyDescent="0.35">
      <c r="A380" s="51" t="str">
        <f t="shared" ref="A380:I380" si="725">+A83</f>
        <v>Standard Close</v>
      </c>
      <c r="B380" s="51" t="str">
        <f t="shared" si="725"/>
        <v>A2830185</v>
      </c>
      <c r="C380" s="51" t="str">
        <f t="shared" si="725"/>
        <v>Base Rates</v>
      </c>
      <c r="D380" s="51" t="str">
        <f t="shared" si="725"/>
        <v/>
      </c>
      <c r="E380" s="50">
        <f t="shared" si="725"/>
        <v>34331</v>
      </c>
      <c r="F380" s="51" t="str">
        <f t="shared" si="725"/>
        <v>CRR-15996</v>
      </c>
      <c r="G380" s="51" t="str">
        <f t="shared" si="725"/>
        <v>open</v>
      </c>
      <c r="H380" s="51" t="str">
        <f t="shared" si="725"/>
        <v>Electric Other Production Plant</v>
      </c>
      <c r="I380" s="51" t="str">
        <f t="shared" si="725"/>
        <v>Bayside Station</v>
      </c>
      <c r="J380" s="71">
        <v>6.0999999999999999E-2</v>
      </c>
      <c r="K380" s="71">
        <v>5.1699999999999996E-2</v>
      </c>
      <c r="L380" s="16">
        <f t="shared" si="723"/>
        <v>27.122785833333335</v>
      </c>
      <c r="M380" s="16">
        <f t="shared" si="711"/>
        <v>27.122785833333335</v>
      </c>
      <c r="N380" s="16">
        <f t="shared" si="711"/>
        <v>27.122785833333335</v>
      </c>
      <c r="O380" s="16">
        <f t="shared" si="711"/>
        <v>27.122785833333335</v>
      </c>
      <c r="P380" s="16">
        <f t="shared" si="711"/>
        <v>27.122785833333335</v>
      </c>
      <c r="Q380" s="16">
        <f t="shared" si="711"/>
        <v>27.122785833333335</v>
      </c>
      <c r="R380" s="16">
        <f t="shared" si="711"/>
        <v>27.122785833333335</v>
      </c>
      <c r="S380" s="16">
        <f t="shared" si="711"/>
        <v>27.122785833333335</v>
      </c>
      <c r="T380" s="16">
        <f t="shared" si="711"/>
        <v>27.122785833333335</v>
      </c>
      <c r="U380" s="16">
        <f t="shared" si="711"/>
        <v>27.122785833333335</v>
      </c>
      <c r="V380" s="16">
        <f t="shared" si="711"/>
        <v>27.122785833333335</v>
      </c>
      <c r="W380" s="16">
        <f t="shared" si="711"/>
        <v>27.122785833333335</v>
      </c>
      <c r="X380" s="16">
        <f t="shared" si="711"/>
        <v>27.122785833333335</v>
      </c>
      <c r="Y380" s="16">
        <f t="shared" si="711"/>
        <v>27.122785833333335</v>
      </c>
      <c r="Z380" s="16">
        <f t="shared" si="711"/>
        <v>27.122785833333335</v>
      </c>
      <c r="AA380" s="16">
        <f t="shared" si="711"/>
        <v>27.122785833333335</v>
      </c>
      <c r="AB380" s="16">
        <f t="shared" si="711"/>
        <v>27.122785833333335</v>
      </c>
      <c r="AC380" s="16">
        <f t="shared" si="711"/>
        <v>27.122785833333335</v>
      </c>
      <c r="AD380" s="16">
        <f t="shared" si="711"/>
        <v>27.122785833333335</v>
      </c>
      <c r="AE380" s="16">
        <f t="shared" si="711"/>
        <v>27.122785833333335</v>
      </c>
      <c r="AF380" s="16">
        <f t="shared" ref="M380:AI391" si="726">+AE182*$J380/12</f>
        <v>27.122785833333335</v>
      </c>
      <c r="AG380" s="16">
        <f t="shared" si="726"/>
        <v>27.122785833333335</v>
      </c>
      <c r="AH380" s="16">
        <f t="shared" si="726"/>
        <v>27.122785833333335</v>
      </c>
      <c r="AI380" s="16">
        <f t="shared" si="726"/>
        <v>27.122785833333335</v>
      </c>
      <c r="AJ380" s="16">
        <f t="shared" si="721"/>
        <v>27.122785833333335</v>
      </c>
      <c r="AK380" s="16">
        <f t="shared" si="721"/>
        <v>27.122785833333335</v>
      </c>
      <c r="AL380" s="16">
        <f t="shared" si="721"/>
        <v>27.122785833333335</v>
      </c>
      <c r="AM380" s="16">
        <f t="shared" si="721"/>
        <v>27.122785833333335</v>
      </c>
      <c r="AN380" s="16">
        <f t="shared" si="721"/>
        <v>27.122785833333335</v>
      </c>
      <c r="AO380" s="16">
        <f t="shared" si="721"/>
        <v>27.122785833333335</v>
      </c>
      <c r="AP380" s="16">
        <f t="shared" si="721"/>
        <v>27.122785833333335</v>
      </c>
      <c r="AQ380" s="16">
        <f t="shared" si="721"/>
        <v>27.122785833333335</v>
      </c>
      <c r="AR380" s="16">
        <f t="shared" si="721"/>
        <v>27.122785833333335</v>
      </c>
      <c r="AS380" s="16">
        <f t="shared" si="721"/>
        <v>27.122785833333335</v>
      </c>
      <c r="AT380" s="16">
        <f t="shared" si="721"/>
        <v>27.122785833333335</v>
      </c>
      <c r="AU380" s="16">
        <f t="shared" si="721"/>
        <v>27.122785833333335</v>
      </c>
      <c r="AV380" s="16">
        <f t="shared" si="721"/>
        <v>27.122785833333335</v>
      </c>
      <c r="AW380" s="16">
        <f t="shared" si="721"/>
        <v>27.122785833333335</v>
      </c>
      <c r="AX380" s="16">
        <f t="shared" si="721"/>
        <v>27.122785833333335</v>
      </c>
      <c r="AY380" s="16">
        <f t="shared" si="721"/>
        <v>27.122785833333335</v>
      </c>
      <c r="AZ380" s="16">
        <f t="shared" si="721"/>
        <v>27.122785833333335</v>
      </c>
      <c r="BA380" s="16">
        <f t="shared" si="721"/>
        <v>27.122785833333335</v>
      </c>
      <c r="BB380" s="16">
        <f t="shared" si="721"/>
        <v>27.122785833333335</v>
      </c>
      <c r="BC380" s="16">
        <f t="shared" si="721"/>
        <v>27.122785833333335</v>
      </c>
      <c r="BD380" s="16">
        <f t="shared" si="721"/>
        <v>27.122785833333335</v>
      </c>
      <c r="BE380" s="16">
        <f t="shared" si="721"/>
        <v>27.122785833333335</v>
      </c>
      <c r="BF380" s="16">
        <f t="shared" si="721"/>
        <v>27.122785833333335</v>
      </c>
      <c r="BG380" s="16">
        <f t="shared" si="721"/>
        <v>27.122785833333335</v>
      </c>
      <c r="BH380" s="16">
        <f t="shared" si="721"/>
        <v>27.122785833333335</v>
      </c>
      <c r="BI380" s="16">
        <f t="shared" si="721"/>
        <v>27.122785833333335</v>
      </c>
      <c r="BJ380" s="16">
        <f t="shared" si="721"/>
        <v>27.122785833333335</v>
      </c>
      <c r="BK380" s="16">
        <f t="shared" si="721"/>
        <v>27.122785833333335</v>
      </c>
      <c r="BL380" s="16">
        <f t="shared" si="721"/>
        <v>27.122785833333335</v>
      </c>
      <c r="BM380" s="16">
        <f t="shared" si="721"/>
        <v>27.122785833333335</v>
      </c>
      <c r="BN380" s="16">
        <f t="shared" si="721"/>
        <v>27.122785833333335</v>
      </c>
      <c r="BO380" s="16">
        <f t="shared" si="721"/>
        <v>27.122785833333335</v>
      </c>
      <c r="BP380" s="16">
        <f t="shared" si="721"/>
        <v>27.122785833333335</v>
      </c>
      <c r="BQ380" s="16">
        <f t="shared" si="721"/>
        <v>27.122785833333335</v>
      </c>
      <c r="BR380" s="16">
        <f t="shared" si="721"/>
        <v>27.122785833333335</v>
      </c>
      <c r="BS380" s="16">
        <f t="shared" si="721"/>
        <v>27.122785833333335</v>
      </c>
    </row>
    <row r="381" spans="1:71" x14ac:dyDescent="0.35">
      <c r="A381" s="51" t="str">
        <f t="shared" ref="A381:I381" si="727">+A84</f>
        <v>Standard Close</v>
      </c>
      <c r="B381" s="51" t="str">
        <f t="shared" si="727"/>
        <v>A2830188</v>
      </c>
      <c r="C381" s="51" t="str">
        <f t="shared" si="727"/>
        <v>Base Rates</v>
      </c>
      <c r="D381" s="51" t="str">
        <f t="shared" si="727"/>
        <v/>
      </c>
      <c r="E381" s="50">
        <f t="shared" si="727"/>
        <v>34331</v>
      </c>
      <c r="F381" s="51" t="str">
        <f t="shared" si="727"/>
        <v>CRR-15996</v>
      </c>
      <c r="G381" s="51" t="str">
        <f t="shared" si="727"/>
        <v>open</v>
      </c>
      <c r="H381" s="51" t="str">
        <f t="shared" si="727"/>
        <v>Electric Other Production Plant</v>
      </c>
      <c r="I381" s="51" t="str">
        <f t="shared" si="727"/>
        <v>Bayside Station</v>
      </c>
      <c r="J381" s="71">
        <v>6.0999999999999999E-2</v>
      </c>
      <c r="K381" s="71">
        <v>5.1699999999999996E-2</v>
      </c>
      <c r="L381" s="16">
        <f t="shared" si="723"/>
        <v>37.859599166666669</v>
      </c>
      <c r="M381" s="16">
        <f t="shared" si="726"/>
        <v>37.859599166666669</v>
      </c>
      <c r="N381" s="16">
        <f t="shared" si="726"/>
        <v>37.859599166666669</v>
      </c>
      <c r="O381" s="16">
        <f t="shared" si="726"/>
        <v>37.859599166666669</v>
      </c>
      <c r="P381" s="16">
        <f t="shared" si="726"/>
        <v>37.859599166666669</v>
      </c>
      <c r="Q381" s="16">
        <f t="shared" si="726"/>
        <v>37.859599166666669</v>
      </c>
      <c r="R381" s="16">
        <f t="shared" si="726"/>
        <v>37.859599166666669</v>
      </c>
      <c r="S381" s="16">
        <f t="shared" si="726"/>
        <v>37.859599166666669</v>
      </c>
      <c r="T381" s="16">
        <f t="shared" si="726"/>
        <v>37.859599166666669</v>
      </c>
      <c r="U381" s="16">
        <f t="shared" si="726"/>
        <v>37.859599166666669</v>
      </c>
      <c r="V381" s="16">
        <f t="shared" si="726"/>
        <v>37.859599166666669</v>
      </c>
      <c r="W381" s="16">
        <f t="shared" si="726"/>
        <v>37.859599166666669</v>
      </c>
      <c r="X381" s="16">
        <f t="shared" si="726"/>
        <v>37.859599166666669</v>
      </c>
      <c r="Y381" s="16">
        <f t="shared" si="726"/>
        <v>37.859599166666669</v>
      </c>
      <c r="Z381" s="16">
        <f t="shared" si="726"/>
        <v>37.859599166666669</v>
      </c>
      <c r="AA381" s="16">
        <f t="shared" si="726"/>
        <v>37.859599166666669</v>
      </c>
      <c r="AB381" s="16">
        <f t="shared" si="726"/>
        <v>37.859599166666669</v>
      </c>
      <c r="AC381" s="16">
        <f t="shared" si="726"/>
        <v>37.859599166666669</v>
      </c>
      <c r="AD381" s="16">
        <f t="shared" si="726"/>
        <v>37.859599166666669</v>
      </c>
      <c r="AE381" s="16">
        <f t="shared" si="726"/>
        <v>37.859599166666669</v>
      </c>
      <c r="AF381" s="16">
        <f t="shared" si="726"/>
        <v>37.859599166666669</v>
      </c>
      <c r="AG381" s="16">
        <f t="shared" si="726"/>
        <v>37.859599166666669</v>
      </c>
      <c r="AH381" s="16">
        <f t="shared" si="726"/>
        <v>37.859599166666669</v>
      </c>
      <c r="AI381" s="16">
        <f t="shared" si="726"/>
        <v>37.859599166666669</v>
      </c>
      <c r="AJ381" s="16">
        <f t="shared" si="721"/>
        <v>37.859599166666669</v>
      </c>
      <c r="AK381" s="16">
        <f t="shared" si="721"/>
        <v>37.859599166666669</v>
      </c>
      <c r="AL381" s="16">
        <f t="shared" si="721"/>
        <v>37.859599166666669</v>
      </c>
      <c r="AM381" s="16">
        <f t="shared" si="721"/>
        <v>37.859599166666669</v>
      </c>
      <c r="AN381" s="16">
        <f t="shared" si="721"/>
        <v>37.859599166666669</v>
      </c>
      <c r="AO381" s="16">
        <f t="shared" si="721"/>
        <v>37.859599166666669</v>
      </c>
      <c r="AP381" s="16">
        <f t="shared" si="721"/>
        <v>37.859599166666669</v>
      </c>
      <c r="AQ381" s="16">
        <f t="shared" si="721"/>
        <v>37.859599166666669</v>
      </c>
      <c r="AR381" s="16">
        <f t="shared" si="721"/>
        <v>37.859599166666669</v>
      </c>
      <c r="AS381" s="16">
        <f t="shared" si="721"/>
        <v>37.859599166666669</v>
      </c>
      <c r="AT381" s="16">
        <f t="shared" si="721"/>
        <v>37.859599166666669</v>
      </c>
      <c r="AU381" s="16">
        <f t="shared" si="721"/>
        <v>37.859599166666669</v>
      </c>
      <c r="AV381" s="16">
        <f t="shared" si="721"/>
        <v>37.859599166666669</v>
      </c>
      <c r="AW381" s="16">
        <f t="shared" si="721"/>
        <v>37.859599166666669</v>
      </c>
      <c r="AX381" s="16">
        <f t="shared" si="721"/>
        <v>37.859599166666669</v>
      </c>
      <c r="AY381" s="16">
        <f t="shared" si="721"/>
        <v>37.859599166666669</v>
      </c>
      <c r="AZ381" s="16">
        <f t="shared" si="721"/>
        <v>37.859599166666669</v>
      </c>
      <c r="BA381" s="16">
        <f t="shared" si="721"/>
        <v>37.859599166666669</v>
      </c>
      <c r="BB381" s="16">
        <f t="shared" si="721"/>
        <v>37.859599166666669</v>
      </c>
      <c r="BC381" s="16">
        <f t="shared" si="721"/>
        <v>37.859599166666669</v>
      </c>
      <c r="BD381" s="16">
        <f t="shared" si="721"/>
        <v>37.859599166666669</v>
      </c>
      <c r="BE381" s="16">
        <f t="shared" si="721"/>
        <v>37.859599166666669</v>
      </c>
      <c r="BF381" s="16">
        <f t="shared" si="721"/>
        <v>37.859599166666669</v>
      </c>
      <c r="BG381" s="16">
        <f t="shared" si="721"/>
        <v>37.859599166666669</v>
      </c>
      <c r="BH381" s="16">
        <f t="shared" si="721"/>
        <v>37.859599166666669</v>
      </c>
      <c r="BI381" s="16">
        <f t="shared" si="721"/>
        <v>37.859599166666669</v>
      </c>
      <c r="BJ381" s="16">
        <f t="shared" si="721"/>
        <v>37.859599166666669</v>
      </c>
      <c r="BK381" s="16">
        <f t="shared" si="721"/>
        <v>37.859599166666669</v>
      </c>
      <c r="BL381" s="16">
        <f t="shared" si="721"/>
        <v>37.859599166666669</v>
      </c>
      <c r="BM381" s="16">
        <f t="shared" si="721"/>
        <v>37.859599166666669</v>
      </c>
      <c r="BN381" s="16">
        <f t="shared" si="721"/>
        <v>37.859599166666669</v>
      </c>
      <c r="BO381" s="16">
        <f t="shared" si="721"/>
        <v>37.859599166666669</v>
      </c>
      <c r="BP381" s="16">
        <f t="shared" si="721"/>
        <v>37.859599166666669</v>
      </c>
      <c r="BQ381" s="16">
        <f t="shared" si="721"/>
        <v>37.859599166666669</v>
      </c>
      <c r="BR381" s="16">
        <f t="shared" si="721"/>
        <v>37.859599166666669</v>
      </c>
      <c r="BS381" s="16">
        <f t="shared" si="721"/>
        <v>37.859599166666669</v>
      </c>
    </row>
    <row r="382" spans="1:71" x14ac:dyDescent="0.35">
      <c r="A382" s="51" t="str">
        <f t="shared" ref="A382:I382" si="728">+A85</f>
        <v>Standard Close</v>
      </c>
      <c r="B382" s="51" t="str">
        <f t="shared" si="728"/>
        <v>A2830194</v>
      </c>
      <c r="C382" s="51" t="str">
        <f t="shared" si="728"/>
        <v>Base Rates</v>
      </c>
      <c r="D382" s="51" t="str">
        <f t="shared" si="728"/>
        <v/>
      </c>
      <c r="E382" s="50">
        <f t="shared" si="728"/>
        <v>34331</v>
      </c>
      <c r="F382" s="51" t="str">
        <f t="shared" si="728"/>
        <v>CRR-15996</v>
      </c>
      <c r="G382" s="51" t="str">
        <f t="shared" si="728"/>
        <v>open</v>
      </c>
      <c r="H382" s="51" t="str">
        <f t="shared" si="728"/>
        <v>Electric Other Production Plant</v>
      </c>
      <c r="I382" s="51" t="str">
        <f t="shared" si="728"/>
        <v>Bayside Station</v>
      </c>
      <c r="J382" s="71">
        <v>6.0999999999999999E-2</v>
      </c>
      <c r="K382" s="71">
        <v>5.1699999999999996E-2</v>
      </c>
      <c r="L382" s="16">
        <f t="shared" si="723"/>
        <v>65.965501666666668</v>
      </c>
      <c r="M382" s="16">
        <f t="shared" si="726"/>
        <v>65.965501666666668</v>
      </c>
      <c r="N382" s="16">
        <f t="shared" si="726"/>
        <v>65.965501666666668</v>
      </c>
      <c r="O382" s="16">
        <f t="shared" si="726"/>
        <v>65.965501666666668</v>
      </c>
      <c r="P382" s="16">
        <f t="shared" si="726"/>
        <v>65.965501666666668</v>
      </c>
      <c r="Q382" s="16">
        <f t="shared" si="726"/>
        <v>65.965501666666668</v>
      </c>
      <c r="R382" s="16">
        <f t="shared" si="726"/>
        <v>65.965501666666668</v>
      </c>
      <c r="S382" s="16">
        <f t="shared" si="726"/>
        <v>65.965501666666668</v>
      </c>
      <c r="T382" s="16">
        <f t="shared" si="726"/>
        <v>65.965501666666668</v>
      </c>
      <c r="U382" s="16">
        <f t="shared" si="726"/>
        <v>65.965501666666668</v>
      </c>
      <c r="V382" s="16">
        <f t="shared" si="726"/>
        <v>65.965501666666668</v>
      </c>
      <c r="W382" s="16">
        <f t="shared" si="726"/>
        <v>65.965501666666668</v>
      </c>
      <c r="X382" s="16">
        <f t="shared" si="726"/>
        <v>65.965501666666668</v>
      </c>
      <c r="Y382" s="16">
        <f t="shared" si="726"/>
        <v>65.965501666666668</v>
      </c>
      <c r="Z382" s="16">
        <f t="shared" si="726"/>
        <v>65.965501666666668</v>
      </c>
      <c r="AA382" s="16">
        <f t="shared" si="726"/>
        <v>65.965501666666668</v>
      </c>
      <c r="AB382" s="16">
        <f t="shared" si="726"/>
        <v>65.965501666666668</v>
      </c>
      <c r="AC382" s="16">
        <f t="shared" si="726"/>
        <v>65.965501666666668</v>
      </c>
      <c r="AD382" s="16">
        <f t="shared" si="726"/>
        <v>65.965501666666668</v>
      </c>
      <c r="AE382" s="16">
        <f t="shared" si="726"/>
        <v>65.965501666666668</v>
      </c>
      <c r="AF382" s="16">
        <f t="shared" si="726"/>
        <v>65.965501666666668</v>
      </c>
      <c r="AG382" s="16">
        <f t="shared" si="726"/>
        <v>65.965501666666668</v>
      </c>
      <c r="AH382" s="16">
        <f t="shared" si="726"/>
        <v>65.965501666666668</v>
      </c>
      <c r="AI382" s="16">
        <f t="shared" si="726"/>
        <v>65.965501666666668</v>
      </c>
      <c r="AJ382" s="16">
        <f t="shared" si="721"/>
        <v>65.965501666666668</v>
      </c>
      <c r="AK382" s="16">
        <f t="shared" si="721"/>
        <v>65.965501666666668</v>
      </c>
      <c r="AL382" s="16">
        <f t="shared" si="721"/>
        <v>65.965501666666668</v>
      </c>
      <c r="AM382" s="16">
        <f t="shared" si="721"/>
        <v>65.965501666666668</v>
      </c>
      <c r="AN382" s="16">
        <f t="shared" si="721"/>
        <v>65.965501666666668</v>
      </c>
      <c r="AO382" s="16">
        <f t="shared" si="721"/>
        <v>65.965501666666668</v>
      </c>
      <c r="AP382" s="16">
        <f t="shared" si="721"/>
        <v>65.965501666666668</v>
      </c>
      <c r="AQ382" s="16">
        <f t="shared" si="721"/>
        <v>65.965501666666668</v>
      </c>
      <c r="AR382" s="16">
        <f t="shared" si="721"/>
        <v>65.965501666666668</v>
      </c>
      <c r="AS382" s="16">
        <f t="shared" si="721"/>
        <v>65.965501666666668</v>
      </c>
      <c r="AT382" s="16">
        <f t="shared" si="721"/>
        <v>65.965501666666668</v>
      </c>
      <c r="AU382" s="16">
        <f t="shared" si="721"/>
        <v>65.965501666666668</v>
      </c>
      <c r="AV382" s="16">
        <f t="shared" si="721"/>
        <v>65.965501666666668</v>
      </c>
      <c r="AW382" s="16">
        <f t="shared" si="721"/>
        <v>65.965501666666668</v>
      </c>
      <c r="AX382" s="16">
        <f t="shared" si="721"/>
        <v>65.965501666666668</v>
      </c>
      <c r="AY382" s="16">
        <f t="shared" si="721"/>
        <v>65.965501666666668</v>
      </c>
      <c r="AZ382" s="16">
        <f t="shared" si="721"/>
        <v>65.965501666666668</v>
      </c>
      <c r="BA382" s="16">
        <f t="shared" si="721"/>
        <v>65.965501666666668</v>
      </c>
      <c r="BB382" s="16">
        <f t="shared" si="721"/>
        <v>65.965501666666668</v>
      </c>
      <c r="BC382" s="16">
        <f t="shared" si="721"/>
        <v>65.965501666666668</v>
      </c>
      <c r="BD382" s="16">
        <f t="shared" si="721"/>
        <v>65.965501666666668</v>
      </c>
      <c r="BE382" s="16">
        <f t="shared" si="721"/>
        <v>65.965501666666668</v>
      </c>
      <c r="BF382" s="16">
        <f t="shared" si="721"/>
        <v>65.965501666666668</v>
      </c>
      <c r="BG382" s="16">
        <f t="shared" si="721"/>
        <v>65.965501666666668</v>
      </c>
      <c r="BH382" s="16">
        <f t="shared" si="721"/>
        <v>65.965501666666668</v>
      </c>
      <c r="BI382" s="16">
        <f t="shared" si="721"/>
        <v>65.965501666666668</v>
      </c>
      <c r="BJ382" s="16">
        <f t="shared" si="721"/>
        <v>65.965501666666668</v>
      </c>
      <c r="BK382" s="16">
        <f t="shared" si="721"/>
        <v>65.965501666666668</v>
      </c>
      <c r="BL382" s="16">
        <f t="shared" si="721"/>
        <v>65.965501666666668</v>
      </c>
      <c r="BM382" s="16">
        <f t="shared" si="721"/>
        <v>65.965501666666668</v>
      </c>
      <c r="BN382" s="16">
        <f t="shared" si="721"/>
        <v>65.965501666666668</v>
      </c>
      <c r="BO382" s="16">
        <f t="shared" si="721"/>
        <v>65.965501666666668</v>
      </c>
      <c r="BP382" s="16">
        <f t="shared" si="721"/>
        <v>65.965501666666668</v>
      </c>
      <c r="BQ382" s="16">
        <f t="shared" si="721"/>
        <v>65.965501666666668</v>
      </c>
      <c r="BR382" s="16">
        <f t="shared" si="721"/>
        <v>65.965501666666668</v>
      </c>
      <c r="BS382" s="16">
        <f t="shared" si="721"/>
        <v>65.965501666666668</v>
      </c>
    </row>
    <row r="383" spans="1:71" x14ac:dyDescent="0.35">
      <c r="A383" s="51" t="str">
        <f t="shared" ref="A383:I383" si="729">+A86</f>
        <v>Standard Close</v>
      </c>
      <c r="B383" s="51" t="str">
        <f t="shared" si="729"/>
        <v>A2832317</v>
      </c>
      <c r="C383" s="51" t="str">
        <f t="shared" si="729"/>
        <v>Base Rates</v>
      </c>
      <c r="D383" s="51" t="str">
        <f t="shared" si="729"/>
        <v/>
      </c>
      <c r="E383" s="50">
        <f t="shared" si="729"/>
        <v>34331</v>
      </c>
      <c r="F383" s="51" t="str">
        <f t="shared" si="729"/>
        <v>CRR-15996</v>
      </c>
      <c r="G383" s="51" t="str">
        <f t="shared" si="729"/>
        <v>open</v>
      </c>
      <c r="H383" s="51" t="str">
        <f t="shared" si="729"/>
        <v>Electric Other Production Plant</v>
      </c>
      <c r="I383" s="51" t="str">
        <f t="shared" si="729"/>
        <v>Bayside Station</v>
      </c>
      <c r="J383" s="71">
        <v>6.0999999999999999E-2</v>
      </c>
      <c r="K383" s="71">
        <v>5.1699999999999996E-2</v>
      </c>
      <c r="L383" s="16">
        <f t="shared" si="723"/>
        <v>245.16210083333331</v>
      </c>
      <c r="M383" s="16">
        <f t="shared" si="726"/>
        <v>245.16210083333331</v>
      </c>
      <c r="N383" s="16">
        <f t="shared" si="726"/>
        <v>245.16210083333331</v>
      </c>
      <c r="O383" s="16">
        <f t="shared" si="726"/>
        <v>245.16210083333331</v>
      </c>
      <c r="P383" s="16">
        <f t="shared" si="726"/>
        <v>245.16210083333331</v>
      </c>
      <c r="Q383" s="16">
        <f t="shared" si="726"/>
        <v>245.16210083333331</v>
      </c>
      <c r="R383" s="16">
        <f t="shared" si="726"/>
        <v>245.16210083333331</v>
      </c>
      <c r="S383" s="16">
        <f t="shared" si="726"/>
        <v>245.16210083333331</v>
      </c>
      <c r="T383" s="16">
        <f t="shared" si="726"/>
        <v>245.16210083333331</v>
      </c>
      <c r="U383" s="16">
        <f t="shared" si="726"/>
        <v>245.16210083333331</v>
      </c>
      <c r="V383" s="16">
        <f t="shared" si="726"/>
        <v>245.16210083333331</v>
      </c>
      <c r="W383" s="16">
        <f t="shared" si="726"/>
        <v>245.16210083333331</v>
      </c>
      <c r="X383" s="16">
        <f t="shared" si="726"/>
        <v>245.16210083333331</v>
      </c>
      <c r="Y383" s="16">
        <f t="shared" si="726"/>
        <v>245.16210083333331</v>
      </c>
      <c r="Z383" s="16">
        <f t="shared" si="726"/>
        <v>245.16210083333331</v>
      </c>
      <c r="AA383" s="16">
        <f t="shared" si="726"/>
        <v>245.16210083333331</v>
      </c>
      <c r="AB383" s="16">
        <f t="shared" si="726"/>
        <v>245.16210083333331</v>
      </c>
      <c r="AC383" s="16">
        <f t="shared" si="726"/>
        <v>245.16210083333331</v>
      </c>
      <c r="AD383" s="16">
        <f t="shared" si="726"/>
        <v>245.16210083333331</v>
      </c>
      <c r="AE383" s="16">
        <f t="shared" si="726"/>
        <v>245.16210083333331</v>
      </c>
      <c r="AF383" s="16">
        <f t="shared" si="726"/>
        <v>245.16210083333331</v>
      </c>
      <c r="AG383" s="16">
        <f t="shared" si="726"/>
        <v>245.16210083333331</v>
      </c>
      <c r="AH383" s="16">
        <f t="shared" si="726"/>
        <v>245.16210083333331</v>
      </c>
      <c r="AI383" s="16">
        <f t="shared" si="726"/>
        <v>245.16210083333331</v>
      </c>
      <c r="AJ383" s="16">
        <f t="shared" si="721"/>
        <v>245.16210083333331</v>
      </c>
      <c r="AK383" s="16">
        <f t="shared" si="721"/>
        <v>245.16210083333331</v>
      </c>
      <c r="AL383" s="16">
        <f t="shared" si="721"/>
        <v>245.16210083333331</v>
      </c>
      <c r="AM383" s="16">
        <f t="shared" si="721"/>
        <v>245.16210083333331</v>
      </c>
      <c r="AN383" s="16">
        <f t="shared" si="721"/>
        <v>245.16210083333331</v>
      </c>
      <c r="AO383" s="16">
        <f t="shared" si="721"/>
        <v>245.16210083333331</v>
      </c>
      <c r="AP383" s="16">
        <f t="shared" si="721"/>
        <v>245.16210083333331</v>
      </c>
      <c r="AQ383" s="16">
        <f t="shared" si="721"/>
        <v>245.16210083333331</v>
      </c>
      <c r="AR383" s="16">
        <f t="shared" si="721"/>
        <v>245.16210083333331</v>
      </c>
      <c r="AS383" s="16">
        <f t="shared" si="721"/>
        <v>245.16210083333331</v>
      </c>
      <c r="AT383" s="16">
        <f t="shared" si="721"/>
        <v>245.16210083333331</v>
      </c>
      <c r="AU383" s="16">
        <f t="shared" si="721"/>
        <v>245.16210083333331</v>
      </c>
      <c r="AV383" s="16">
        <f t="shared" si="721"/>
        <v>245.16210083333331</v>
      </c>
      <c r="AW383" s="16">
        <f t="shared" si="721"/>
        <v>245.16210083333331</v>
      </c>
      <c r="AX383" s="16">
        <f t="shared" si="721"/>
        <v>245.16210083333331</v>
      </c>
      <c r="AY383" s="16">
        <f t="shared" si="721"/>
        <v>245.16210083333331</v>
      </c>
      <c r="AZ383" s="16">
        <f t="shared" si="721"/>
        <v>245.16210083333331</v>
      </c>
      <c r="BA383" s="16">
        <f t="shared" si="721"/>
        <v>245.16210083333331</v>
      </c>
      <c r="BB383" s="16">
        <f t="shared" si="721"/>
        <v>245.16210083333331</v>
      </c>
      <c r="BC383" s="16">
        <f t="shared" si="721"/>
        <v>245.16210083333331</v>
      </c>
      <c r="BD383" s="16">
        <f t="shared" si="721"/>
        <v>245.16210083333331</v>
      </c>
      <c r="BE383" s="16">
        <f t="shared" si="721"/>
        <v>245.16210083333331</v>
      </c>
      <c r="BF383" s="16">
        <f t="shared" si="721"/>
        <v>245.16210083333331</v>
      </c>
      <c r="BG383" s="16">
        <f t="shared" si="721"/>
        <v>245.16210083333331</v>
      </c>
      <c r="BH383" s="16">
        <f t="shared" si="721"/>
        <v>245.16210083333331</v>
      </c>
      <c r="BI383" s="16">
        <f t="shared" si="721"/>
        <v>245.16210083333331</v>
      </c>
      <c r="BJ383" s="16">
        <f t="shared" si="721"/>
        <v>245.16210083333331</v>
      </c>
      <c r="BK383" s="16">
        <f t="shared" si="721"/>
        <v>245.16210083333331</v>
      </c>
      <c r="BL383" s="16">
        <f t="shared" si="721"/>
        <v>245.16210083333331</v>
      </c>
      <c r="BM383" s="16">
        <f t="shared" si="721"/>
        <v>245.16210083333331</v>
      </c>
      <c r="BN383" s="16">
        <f t="shared" si="721"/>
        <v>245.16210083333331</v>
      </c>
      <c r="BO383" s="16">
        <f t="shared" si="721"/>
        <v>245.16210083333331</v>
      </c>
      <c r="BP383" s="16">
        <f t="shared" si="721"/>
        <v>245.16210083333331</v>
      </c>
      <c r="BQ383" s="16">
        <f t="shared" si="721"/>
        <v>245.16210083333331</v>
      </c>
      <c r="BR383" s="16">
        <f t="shared" si="721"/>
        <v>245.16210083333331</v>
      </c>
      <c r="BS383" s="16">
        <f t="shared" si="721"/>
        <v>245.16210083333331</v>
      </c>
    </row>
    <row r="384" spans="1:71" x14ac:dyDescent="0.35">
      <c r="A384" s="51" t="str">
        <f t="shared" ref="A384:I384" si="730">+A87</f>
        <v>Standard Close</v>
      </c>
      <c r="B384" s="51" t="str">
        <f t="shared" si="730"/>
        <v>A2832520</v>
      </c>
      <c r="C384" s="51" t="str">
        <f t="shared" si="730"/>
        <v>Base Rates</v>
      </c>
      <c r="D384" s="51" t="str">
        <f t="shared" si="730"/>
        <v/>
      </c>
      <c r="E384" s="50">
        <f t="shared" si="730"/>
        <v>34331</v>
      </c>
      <c r="F384" s="51" t="str">
        <f t="shared" si="730"/>
        <v>CRR-15996</v>
      </c>
      <c r="G384" s="51" t="str">
        <f t="shared" si="730"/>
        <v>open</v>
      </c>
      <c r="H384" s="51" t="str">
        <f t="shared" si="730"/>
        <v>Electric Other Production Plant</v>
      </c>
      <c r="I384" s="51" t="str">
        <f t="shared" si="730"/>
        <v>Bayside Station</v>
      </c>
      <c r="J384" s="71">
        <v>6.0999999999999999E-2</v>
      </c>
      <c r="K384" s="71">
        <v>5.1699999999999996E-2</v>
      </c>
      <c r="L384" s="16">
        <f t="shared" si="723"/>
        <v>161.04020333333332</v>
      </c>
      <c r="M384" s="16">
        <f t="shared" si="726"/>
        <v>161.04020333333332</v>
      </c>
      <c r="N384" s="16">
        <f t="shared" si="726"/>
        <v>161.04020333333332</v>
      </c>
      <c r="O384" s="16">
        <f t="shared" si="726"/>
        <v>161.04020333333332</v>
      </c>
      <c r="P384" s="16">
        <f t="shared" si="726"/>
        <v>161.04020333333332</v>
      </c>
      <c r="Q384" s="16">
        <f t="shared" si="726"/>
        <v>161.04020333333332</v>
      </c>
      <c r="R384" s="16">
        <f t="shared" si="726"/>
        <v>161.04020333333332</v>
      </c>
      <c r="S384" s="16">
        <f t="shared" si="726"/>
        <v>161.04020333333332</v>
      </c>
      <c r="T384" s="16">
        <f t="shared" si="726"/>
        <v>161.04020333333332</v>
      </c>
      <c r="U384" s="16">
        <f t="shared" si="726"/>
        <v>161.04020333333332</v>
      </c>
      <c r="V384" s="16">
        <f t="shared" si="726"/>
        <v>161.04020333333332</v>
      </c>
      <c r="W384" s="16">
        <f t="shared" si="726"/>
        <v>161.04020333333332</v>
      </c>
      <c r="X384" s="16">
        <f t="shared" si="726"/>
        <v>161.04020333333332</v>
      </c>
      <c r="Y384" s="16">
        <f t="shared" si="726"/>
        <v>161.04020333333332</v>
      </c>
      <c r="Z384" s="16">
        <f t="shared" si="726"/>
        <v>161.04020333333332</v>
      </c>
      <c r="AA384" s="16">
        <f t="shared" si="726"/>
        <v>161.04020333333332</v>
      </c>
      <c r="AB384" s="16">
        <f t="shared" si="726"/>
        <v>161.04020333333332</v>
      </c>
      <c r="AC384" s="16">
        <f t="shared" si="726"/>
        <v>161.04020333333332</v>
      </c>
      <c r="AD384" s="16">
        <f t="shared" si="726"/>
        <v>161.04020333333332</v>
      </c>
      <c r="AE384" s="16">
        <f t="shared" si="726"/>
        <v>161.04020333333332</v>
      </c>
      <c r="AF384" s="16">
        <f t="shared" si="726"/>
        <v>161.04020333333332</v>
      </c>
      <c r="AG384" s="16">
        <f t="shared" si="726"/>
        <v>161.04020333333332</v>
      </c>
      <c r="AH384" s="16">
        <f t="shared" si="726"/>
        <v>161.04020333333332</v>
      </c>
      <c r="AI384" s="16">
        <f t="shared" si="726"/>
        <v>161.04020333333332</v>
      </c>
      <c r="AJ384" s="16">
        <f t="shared" si="721"/>
        <v>161.04020333333332</v>
      </c>
      <c r="AK384" s="16">
        <f t="shared" si="721"/>
        <v>161.04020333333332</v>
      </c>
      <c r="AL384" s="16">
        <f t="shared" si="721"/>
        <v>161.04020333333332</v>
      </c>
      <c r="AM384" s="16">
        <f t="shared" si="721"/>
        <v>161.04020333333332</v>
      </c>
      <c r="AN384" s="16">
        <f t="shared" si="721"/>
        <v>161.04020333333332</v>
      </c>
      <c r="AO384" s="16">
        <f t="shared" si="721"/>
        <v>161.04020333333332</v>
      </c>
      <c r="AP384" s="16">
        <f t="shared" si="721"/>
        <v>161.04020333333332</v>
      </c>
      <c r="AQ384" s="16">
        <f t="shared" si="721"/>
        <v>161.04020333333332</v>
      </c>
      <c r="AR384" s="16">
        <f t="shared" si="721"/>
        <v>161.04020333333332</v>
      </c>
      <c r="AS384" s="16">
        <f t="shared" si="721"/>
        <v>161.04020333333332</v>
      </c>
      <c r="AT384" s="16">
        <f t="shared" si="721"/>
        <v>161.04020333333332</v>
      </c>
      <c r="AU384" s="16">
        <f t="shared" si="721"/>
        <v>161.04020333333332</v>
      </c>
      <c r="AV384" s="16">
        <f t="shared" si="721"/>
        <v>161.04020333333332</v>
      </c>
      <c r="AW384" s="16">
        <f t="shared" si="721"/>
        <v>161.04020333333332</v>
      </c>
      <c r="AX384" s="16">
        <f t="shared" si="721"/>
        <v>161.04020333333332</v>
      </c>
      <c r="AY384" s="16">
        <f t="shared" si="721"/>
        <v>161.04020333333332</v>
      </c>
      <c r="AZ384" s="16">
        <f t="shared" si="721"/>
        <v>161.04020333333332</v>
      </c>
      <c r="BA384" s="16">
        <f t="shared" si="721"/>
        <v>161.04020333333332</v>
      </c>
      <c r="BB384" s="16">
        <f t="shared" si="721"/>
        <v>161.04020333333332</v>
      </c>
      <c r="BC384" s="16">
        <f t="shared" si="721"/>
        <v>161.04020333333332</v>
      </c>
      <c r="BD384" s="16">
        <f t="shared" si="721"/>
        <v>161.04020333333332</v>
      </c>
      <c r="BE384" s="16">
        <f t="shared" ref="AJ384:BS391" si="731">+BD186*$J384/12</f>
        <v>161.04020333333332</v>
      </c>
      <c r="BF384" s="16">
        <f t="shared" si="731"/>
        <v>161.04020333333332</v>
      </c>
      <c r="BG384" s="16">
        <f t="shared" si="731"/>
        <v>161.04020333333332</v>
      </c>
      <c r="BH384" s="16">
        <f t="shared" si="731"/>
        <v>161.04020333333332</v>
      </c>
      <c r="BI384" s="16">
        <f t="shared" si="731"/>
        <v>161.04020333333332</v>
      </c>
      <c r="BJ384" s="16">
        <f t="shared" si="731"/>
        <v>161.04020333333332</v>
      </c>
      <c r="BK384" s="16">
        <f t="shared" si="731"/>
        <v>161.04020333333332</v>
      </c>
      <c r="BL384" s="16">
        <f t="shared" si="731"/>
        <v>161.04020333333332</v>
      </c>
      <c r="BM384" s="16">
        <f t="shared" si="731"/>
        <v>161.04020333333332</v>
      </c>
      <c r="BN384" s="16">
        <f t="shared" si="731"/>
        <v>161.04020333333332</v>
      </c>
      <c r="BO384" s="16">
        <f t="shared" si="731"/>
        <v>161.04020333333332</v>
      </c>
      <c r="BP384" s="16">
        <f t="shared" si="731"/>
        <v>161.04020333333332</v>
      </c>
      <c r="BQ384" s="16">
        <f t="shared" si="731"/>
        <v>161.04020333333332</v>
      </c>
      <c r="BR384" s="16">
        <f t="shared" si="731"/>
        <v>161.04020333333332</v>
      </c>
      <c r="BS384" s="16">
        <f t="shared" si="731"/>
        <v>161.04020333333332</v>
      </c>
    </row>
    <row r="385" spans="1:71" x14ac:dyDescent="0.35">
      <c r="A385" s="51" t="str">
        <f t="shared" ref="A385:I385" si="732">+A88</f>
        <v>Standard Close</v>
      </c>
      <c r="B385" s="51" t="str">
        <f t="shared" si="732"/>
        <v>A2832521</v>
      </c>
      <c r="C385" s="51" t="str">
        <f t="shared" si="732"/>
        <v>Base Rates</v>
      </c>
      <c r="D385" s="51" t="str">
        <f t="shared" si="732"/>
        <v/>
      </c>
      <c r="E385" s="50">
        <f t="shared" si="732"/>
        <v>34331</v>
      </c>
      <c r="F385" s="51" t="str">
        <f t="shared" si="732"/>
        <v>CRR-15996</v>
      </c>
      <c r="G385" s="51" t="str">
        <f t="shared" si="732"/>
        <v>open</v>
      </c>
      <c r="H385" s="51" t="str">
        <f t="shared" si="732"/>
        <v>Electric Other Production Plant</v>
      </c>
      <c r="I385" s="51" t="str">
        <f t="shared" si="732"/>
        <v>Bayside Station</v>
      </c>
      <c r="J385" s="71">
        <v>6.0999999999999999E-2</v>
      </c>
      <c r="K385" s="71">
        <v>5.1699999999999996E-2</v>
      </c>
      <c r="L385" s="16">
        <f t="shared" si="723"/>
        <v>26.401867499999998</v>
      </c>
      <c r="M385" s="16">
        <f t="shared" si="726"/>
        <v>26.401867499999998</v>
      </c>
      <c r="N385" s="16">
        <f t="shared" si="726"/>
        <v>26.401867499999998</v>
      </c>
      <c r="O385" s="16">
        <f t="shared" si="726"/>
        <v>26.401867499999998</v>
      </c>
      <c r="P385" s="16">
        <f t="shared" si="726"/>
        <v>26.401867499999998</v>
      </c>
      <c r="Q385" s="16">
        <f t="shared" si="726"/>
        <v>26.401867499999998</v>
      </c>
      <c r="R385" s="16">
        <f t="shared" si="726"/>
        <v>26.401867499999998</v>
      </c>
      <c r="S385" s="16">
        <f t="shared" si="726"/>
        <v>26.401867499999998</v>
      </c>
      <c r="T385" s="16">
        <f t="shared" si="726"/>
        <v>26.401867499999998</v>
      </c>
      <c r="U385" s="16">
        <f t="shared" si="726"/>
        <v>26.401867499999998</v>
      </c>
      <c r="V385" s="16">
        <f t="shared" si="726"/>
        <v>26.401867499999998</v>
      </c>
      <c r="W385" s="16">
        <f t="shared" si="726"/>
        <v>26.401867499999998</v>
      </c>
      <c r="X385" s="16">
        <f t="shared" si="726"/>
        <v>26.401867499999998</v>
      </c>
      <c r="Y385" s="16">
        <f t="shared" si="726"/>
        <v>26.401867499999998</v>
      </c>
      <c r="Z385" s="16">
        <f t="shared" si="726"/>
        <v>26.401867499999998</v>
      </c>
      <c r="AA385" s="16">
        <f t="shared" si="726"/>
        <v>26.401867499999998</v>
      </c>
      <c r="AB385" s="16">
        <f t="shared" si="726"/>
        <v>26.401867499999998</v>
      </c>
      <c r="AC385" s="16">
        <f t="shared" si="726"/>
        <v>26.401867499999998</v>
      </c>
      <c r="AD385" s="16">
        <f t="shared" si="726"/>
        <v>26.401867499999998</v>
      </c>
      <c r="AE385" s="16">
        <f t="shared" si="726"/>
        <v>26.401867499999998</v>
      </c>
      <c r="AF385" s="16">
        <f t="shared" si="726"/>
        <v>26.401867499999998</v>
      </c>
      <c r="AG385" s="16">
        <f t="shared" si="726"/>
        <v>26.401867499999998</v>
      </c>
      <c r="AH385" s="16">
        <f t="shared" si="726"/>
        <v>26.401867499999998</v>
      </c>
      <c r="AI385" s="16">
        <f t="shared" si="726"/>
        <v>26.401867499999998</v>
      </c>
      <c r="AJ385" s="16">
        <f t="shared" si="731"/>
        <v>26.401867499999998</v>
      </c>
      <c r="AK385" s="16">
        <f t="shared" si="731"/>
        <v>26.401867499999998</v>
      </c>
      <c r="AL385" s="16">
        <f t="shared" si="731"/>
        <v>26.401867499999998</v>
      </c>
      <c r="AM385" s="16">
        <f t="shared" si="731"/>
        <v>26.401867499999998</v>
      </c>
      <c r="AN385" s="16">
        <f t="shared" si="731"/>
        <v>26.401867499999998</v>
      </c>
      <c r="AO385" s="16">
        <f t="shared" si="731"/>
        <v>26.401867499999998</v>
      </c>
      <c r="AP385" s="16">
        <f t="shared" si="731"/>
        <v>26.401867499999998</v>
      </c>
      <c r="AQ385" s="16">
        <f t="shared" si="731"/>
        <v>26.401867499999998</v>
      </c>
      <c r="AR385" s="16">
        <f t="shared" si="731"/>
        <v>26.401867499999998</v>
      </c>
      <c r="AS385" s="16">
        <f t="shared" si="731"/>
        <v>26.401867499999998</v>
      </c>
      <c r="AT385" s="16">
        <f t="shared" si="731"/>
        <v>26.401867499999998</v>
      </c>
      <c r="AU385" s="16">
        <f t="shared" si="731"/>
        <v>26.401867499999998</v>
      </c>
      <c r="AV385" s="16">
        <f t="shared" si="731"/>
        <v>26.401867499999998</v>
      </c>
      <c r="AW385" s="16">
        <f t="shared" si="731"/>
        <v>26.401867499999998</v>
      </c>
      <c r="AX385" s="16">
        <f t="shared" si="731"/>
        <v>26.401867499999998</v>
      </c>
      <c r="AY385" s="16">
        <f t="shared" si="731"/>
        <v>26.401867499999998</v>
      </c>
      <c r="AZ385" s="16">
        <f t="shared" si="731"/>
        <v>26.401867499999998</v>
      </c>
      <c r="BA385" s="16">
        <f t="shared" si="731"/>
        <v>26.401867499999998</v>
      </c>
      <c r="BB385" s="16">
        <f t="shared" si="731"/>
        <v>26.401867499999998</v>
      </c>
      <c r="BC385" s="16">
        <f t="shared" si="731"/>
        <v>26.401867499999998</v>
      </c>
      <c r="BD385" s="16">
        <f t="shared" si="731"/>
        <v>26.401867499999998</v>
      </c>
      <c r="BE385" s="16">
        <f t="shared" si="731"/>
        <v>26.401867499999998</v>
      </c>
      <c r="BF385" s="16">
        <f t="shared" si="731"/>
        <v>26.401867499999998</v>
      </c>
      <c r="BG385" s="16">
        <f t="shared" si="731"/>
        <v>26.401867499999998</v>
      </c>
      <c r="BH385" s="16">
        <f t="shared" si="731"/>
        <v>26.401867499999998</v>
      </c>
      <c r="BI385" s="16">
        <f t="shared" si="731"/>
        <v>26.401867499999998</v>
      </c>
      <c r="BJ385" s="16">
        <f t="shared" si="731"/>
        <v>26.401867499999998</v>
      </c>
      <c r="BK385" s="16">
        <f t="shared" si="731"/>
        <v>26.401867499999998</v>
      </c>
      <c r="BL385" s="16">
        <f t="shared" si="731"/>
        <v>26.401867499999998</v>
      </c>
      <c r="BM385" s="16">
        <f t="shared" si="731"/>
        <v>26.401867499999998</v>
      </c>
      <c r="BN385" s="16">
        <f t="shared" si="731"/>
        <v>26.401867499999998</v>
      </c>
      <c r="BO385" s="16">
        <f t="shared" si="731"/>
        <v>26.401867499999998</v>
      </c>
      <c r="BP385" s="16">
        <f t="shared" si="731"/>
        <v>26.401867499999998</v>
      </c>
      <c r="BQ385" s="16">
        <f t="shared" si="731"/>
        <v>26.401867499999998</v>
      </c>
      <c r="BR385" s="16">
        <f t="shared" si="731"/>
        <v>26.401867499999998</v>
      </c>
      <c r="BS385" s="16">
        <f t="shared" si="731"/>
        <v>26.401867499999998</v>
      </c>
    </row>
    <row r="386" spans="1:71" x14ac:dyDescent="0.35">
      <c r="A386" s="51" t="str">
        <f t="shared" ref="A386:I386" si="733">+A89</f>
        <v>Standard Close</v>
      </c>
      <c r="B386" s="51" t="str">
        <f t="shared" si="733"/>
        <v>A2833887</v>
      </c>
      <c r="C386" s="51" t="str">
        <f t="shared" si="733"/>
        <v>Base Rates</v>
      </c>
      <c r="D386" s="51" t="str">
        <f t="shared" si="733"/>
        <v/>
      </c>
      <c r="E386" s="50">
        <f t="shared" si="733"/>
        <v>34331</v>
      </c>
      <c r="F386" s="51" t="str">
        <f t="shared" si="733"/>
        <v>CRR-15996</v>
      </c>
      <c r="G386" s="51" t="str">
        <f t="shared" si="733"/>
        <v>open</v>
      </c>
      <c r="H386" s="51" t="str">
        <f t="shared" si="733"/>
        <v>Electric Other Production Plant</v>
      </c>
      <c r="I386" s="51" t="str">
        <f t="shared" si="733"/>
        <v>Bayside Station</v>
      </c>
      <c r="J386" s="71">
        <v>6.0999999999999999E-2</v>
      </c>
      <c r="K386" s="71">
        <v>5.1699999999999996E-2</v>
      </c>
      <c r="L386" s="16">
        <f t="shared" si="723"/>
        <v>42.263036666666672</v>
      </c>
      <c r="M386" s="16">
        <f t="shared" si="726"/>
        <v>42.263036666666672</v>
      </c>
      <c r="N386" s="16">
        <f t="shared" si="726"/>
        <v>42.263036666666672</v>
      </c>
      <c r="O386" s="16">
        <f t="shared" si="726"/>
        <v>42.263036666666672</v>
      </c>
      <c r="P386" s="16">
        <f t="shared" si="726"/>
        <v>42.263036666666672</v>
      </c>
      <c r="Q386" s="16">
        <f t="shared" si="726"/>
        <v>42.263036666666672</v>
      </c>
      <c r="R386" s="16">
        <f t="shared" si="726"/>
        <v>42.263036666666672</v>
      </c>
      <c r="S386" s="16">
        <f t="shared" si="726"/>
        <v>42.263036666666672</v>
      </c>
      <c r="T386" s="16">
        <f t="shared" si="726"/>
        <v>42.263036666666672</v>
      </c>
      <c r="U386" s="16">
        <f t="shared" si="726"/>
        <v>42.263036666666672</v>
      </c>
      <c r="V386" s="16">
        <f t="shared" si="726"/>
        <v>42.263036666666672</v>
      </c>
      <c r="W386" s="16">
        <f t="shared" si="726"/>
        <v>42.263036666666672</v>
      </c>
      <c r="X386" s="16">
        <f t="shared" si="726"/>
        <v>42.263036666666672</v>
      </c>
      <c r="Y386" s="16">
        <f t="shared" si="726"/>
        <v>42.263036666666672</v>
      </c>
      <c r="Z386" s="16">
        <f t="shared" si="726"/>
        <v>42.263036666666672</v>
      </c>
      <c r="AA386" s="16">
        <f t="shared" si="726"/>
        <v>42.263036666666672</v>
      </c>
      <c r="AB386" s="16">
        <f t="shared" si="726"/>
        <v>42.263036666666672</v>
      </c>
      <c r="AC386" s="16">
        <f t="shared" si="726"/>
        <v>42.263036666666672</v>
      </c>
      <c r="AD386" s="16">
        <f t="shared" si="726"/>
        <v>42.263036666666672</v>
      </c>
      <c r="AE386" s="16">
        <f t="shared" si="726"/>
        <v>42.263036666666672</v>
      </c>
      <c r="AF386" s="16">
        <f t="shared" si="726"/>
        <v>42.263036666666672</v>
      </c>
      <c r="AG386" s="16">
        <f t="shared" si="726"/>
        <v>42.263036666666672</v>
      </c>
      <c r="AH386" s="16">
        <f t="shared" si="726"/>
        <v>42.263036666666672</v>
      </c>
      <c r="AI386" s="16">
        <f t="shared" si="726"/>
        <v>42.263036666666672</v>
      </c>
      <c r="AJ386" s="16">
        <f t="shared" si="731"/>
        <v>42.263036666666672</v>
      </c>
      <c r="AK386" s="16">
        <f t="shared" si="731"/>
        <v>42.263036666666672</v>
      </c>
      <c r="AL386" s="16">
        <f t="shared" si="731"/>
        <v>42.263036666666672</v>
      </c>
      <c r="AM386" s="16">
        <f t="shared" si="731"/>
        <v>42.263036666666672</v>
      </c>
      <c r="AN386" s="16">
        <f t="shared" si="731"/>
        <v>42.263036666666672</v>
      </c>
      <c r="AO386" s="16">
        <f t="shared" si="731"/>
        <v>42.263036666666672</v>
      </c>
      <c r="AP386" s="16">
        <f t="shared" si="731"/>
        <v>42.263036666666672</v>
      </c>
      <c r="AQ386" s="16">
        <f t="shared" si="731"/>
        <v>42.263036666666672</v>
      </c>
      <c r="AR386" s="16">
        <f t="shared" si="731"/>
        <v>42.263036666666672</v>
      </c>
      <c r="AS386" s="16">
        <f t="shared" si="731"/>
        <v>42.263036666666672</v>
      </c>
      <c r="AT386" s="16">
        <f t="shared" si="731"/>
        <v>42.263036666666672</v>
      </c>
      <c r="AU386" s="16">
        <f t="shared" si="731"/>
        <v>42.263036666666672</v>
      </c>
      <c r="AV386" s="16">
        <f t="shared" si="731"/>
        <v>42.263036666666672</v>
      </c>
      <c r="AW386" s="16">
        <f t="shared" si="731"/>
        <v>42.263036666666672</v>
      </c>
      <c r="AX386" s="16">
        <f t="shared" si="731"/>
        <v>42.263036666666672</v>
      </c>
      <c r="AY386" s="16">
        <f t="shared" si="731"/>
        <v>42.263036666666672</v>
      </c>
      <c r="AZ386" s="16">
        <f t="shared" si="731"/>
        <v>42.263036666666672</v>
      </c>
      <c r="BA386" s="16">
        <f t="shared" si="731"/>
        <v>42.263036666666672</v>
      </c>
      <c r="BB386" s="16">
        <f t="shared" si="731"/>
        <v>42.263036666666672</v>
      </c>
      <c r="BC386" s="16">
        <f t="shared" si="731"/>
        <v>42.263036666666672</v>
      </c>
      <c r="BD386" s="16">
        <f t="shared" si="731"/>
        <v>42.263036666666672</v>
      </c>
      <c r="BE386" s="16">
        <f t="shared" si="731"/>
        <v>42.263036666666672</v>
      </c>
      <c r="BF386" s="16">
        <f t="shared" si="731"/>
        <v>42.263036666666672</v>
      </c>
      <c r="BG386" s="16">
        <f t="shared" si="731"/>
        <v>42.263036666666672</v>
      </c>
      <c r="BH386" s="16">
        <f t="shared" si="731"/>
        <v>42.263036666666672</v>
      </c>
      <c r="BI386" s="16">
        <f t="shared" si="731"/>
        <v>42.263036666666672</v>
      </c>
      <c r="BJ386" s="16">
        <f t="shared" si="731"/>
        <v>42.263036666666672</v>
      </c>
      <c r="BK386" s="16">
        <f t="shared" si="731"/>
        <v>42.263036666666672</v>
      </c>
      <c r="BL386" s="16">
        <f t="shared" si="731"/>
        <v>42.263036666666672</v>
      </c>
      <c r="BM386" s="16">
        <f t="shared" si="731"/>
        <v>42.263036666666672</v>
      </c>
      <c r="BN386" s="16">
        <f t="shared" si="731"/>
        <v>42.263036666666672</v>
      </c>
      <c r="BO386" s="16">
        <f t="shared" si="731"/>
        <v>42.263036666666672</v>
      </c>
      <c r="BP386" s="16">
        <f t="shared" si="731"/>
        <v>42.263036666666672</v>
      </c>
      <c r="BQ386" s="16">
        <f t="shared" si="731"/>
        <v>42.263036666666672</v>
      </c>
      <c r="BR386" s="16">
        <f t="shared" si="731"/>
        <v>42.263036666666672</v>
      </c>
      <c r="BS386" s="16">
        <f t="shared" si="731"/>
        <v>42.263036666666672</v>
      </c>
    </row>
    <row r="387" spans="1:71" x14ac:dyDescent="0.35">
      <c r="A387" s="51" t="str">
        <f t="shared" ref="A387:I387" si="734">+A90</f>
        <v>Standard Close</v>
      </c>
      <c r="B387" s="51" t="str">
        <f t="shared" si="734"/>
        <v>A2833892</v>
      </c>
      <c r="C387" s="51" t="str">
        <f t="shared" si="734"/>
        <v>Base Rates</v>
      </c>
      <c r="D387" s="51" t="str">
        <f t="shared" si="734"/>
        <v/>
      </c>
      <c r="E387" s="50">
        <f t="shared" si="734"/>
        <v>34331</v>
      </c>
      <c r="F387" s="51" t="str">
        <f t="shared" si="734"/>
        <v>CRR-15996</v>
      </c>
      <c r="G387" s="51" t="str">
        <f t="shared" si="734"/>
        <v>open</v>
      </c>
      <c r="H387" s="51" t="str">
        <f t="shared" si="734"/>
        <v>Electric Other Production Plant</v>
      </c>
      <c r="I387" s="51" t="str">
        <f t="shared" si="734"/>
        <v>Bayside Station</v>
      </c>
      <c r="J387" s="71">
        <v>6.0999999999999999E-2</v>
      </c>
      <c r="K387" s="71">
        <v>5.1699999999999996E-2</v>
      </c>
      <c r="L387" s="16">
        <f t="shared" si="723"/>
        <v>42.263036666666672</v>
      </c>
      <c r="M387" s="16">
        <f t="shared" si="726"/>
        <v>42.263036666666672</v>
      </c>
      <c r="N387" s="16">
        <f t="shared" si="726"/>
        <v>42.263036666666672</v>
      </c>
      <c r="O387" s="16">
        <f t="shared" si="726"/>
        <v>42.263036666666672</v>
      </c>
      <c r="P387" s="16">
        <f t="shared" si="726"/>
        <v>42.263036666666672</v>
      </c>
      <c r="Q387" s="16">
        <f t="shared" si="726"/>
        <v>42.263036666666672</v>
      </c>
      <c r="R387" s="16">
        <f t="shared" si="726"/>
        <v>42.263036666666672</v>
      </c>
      <c r="S387" s="16">
        <f t="shared" si="726"/>
        <v>42.263036666666672</v>
      </c>
      <c r="T387" s="16">
        <f t="shared" si="726"/>
        <v>42.263036666666672</v>
      </c>
      <c r="U387" s="16">
        <f t="shared" si="726"/>
        <v>42.263036666666672</v>
      </c>
      <c r="V387" s="16">
        <f t="shared" si="726"/>
        <v>42.263036666666672</v>
      </c>
      <c r="W387" s="16">
        <f t="shared" si="726"/>
        <v>42.263036666666672</v>
      </c>
      <c r="X387" s="16">
        <f t="shared" si="726"/>
        <v>42.263036666666672</v>
      </c>
      <c r="Y387" s="16">
        <f t="shared" si="726"/>
        <v>42.263036666666672</v>
      </c>
      <c r="Z387" s="16">
        <f t="shared" si="726"/>
        <v>42.263036666666672</v>
      </c>
      <c r="AA387" s="16">
        <f t="shared" si="726"/>
        <v>42.263036666666672</v>
      </c>
      <c r="AB387" s="16">
        <f t="shared" si="726"/>
        <v>42.263036666666672</v>
      </c>
      <c r="AC387" s="16">
        <f t="shared" si="726"/>
        <v>42.263036666666672</v>
      </c>
      <c r="AD387" s="16">
        <f t="shared" si="726"/>
        <v>42.263036666666672</v>
      </c>
      <c r="AE387" s="16">
        <f t="shared" si="726"/>
        <v>42.263036666666672</v>
      </c>
      <c r="AF387" s="16">
        <f t="shared" si="726"/>
        <v>42.263036666666672</v>
      </c>
      <c r="AG387" s="16">
        <f t="shared" si="726"/>
        <v>42.263036666666672</v>
      </c>
      <c r="AH387" s="16">
        <f t="shared" si="726"/>
        <v>42.263036666666672</v>
      </c>
      <c r="AI387" s="16">
        <f t="shared" si="726"/>
        <v>42.263036666666672</v>
      </c>
      <c r="AJ387" s="16">
        <f t="shared" si="731"/>
        <v>42.263036666666672</v>
      </c>
      <c r="AK387" s="16">
        <f t="shared" si="731"/>
        <v>42.263036666666672</v>
      </c>
      <c r="AL387" s="16">
        <f t="shared" si="731"/>
        <v>42.263036666666672</v>
      </c>
      <c r="AM387" s="16">
        <f t="shared" si="731"/>
        <v>42.263036666666672</v>
      </c>
      <c r="AN387" s="16">
        <f t="shared" si="731"/>
        <v>42.263036666666672</v>
      </c>
      <c r="AO387" s="16">
        <f t="shared" si="731"/>
        <v>42.263036666666672</v>
      </c>
      <c r="AP387" s="16">
        <f t="shared" si="731"/>
        <v>42.263036666666672</v>
      </c>
      <c r="AQ387" s="16">
        <f t="shared" si="731"/>
        <v>42.263036666666672</v>
      </c>
      <c r="AR387" s="16">
        <f t="shared" si="731"/>
        <v>42.263036666666672</v>
      </c>
      <c r="AS387" s="16">
        <f t="shared" si="731"/>
        <v>42.263036666666672</v>
      </c>
      <c r="AT387" s="16">
        <f t="shared" si="731"/>
        <v>42.263036666666672</v>
      </c>
      <c r="AU387" s="16">
        <f t="shared" si="731"/>
        <v>42.263036666666672</v>
      </c>
      <c r="AV387" s="16">
        <f t="shared" si="731"/>
        <v>42.263036666666672</v>
      </c>
      <c r="AW387" s="16">
        <f t="shared" si="731"/>
        <v>42.263036666666672</v>
      </c>
      <c r="AX387" s="16">
        <f t="shared" si="731"/>
        <v>42.263036666666672</v>
      </c>
      <c r="AY387" s="16">
        <f t="shared" si="731"/>
        <v>42.263036666666672</v>
      </c>
      <c r="AZ387" s="16">
        <f t="shared" si="731"/>
        <v>42.263036666666672</v>
      </c>
      <c r="BA387" s="16">
        <f t="shared" si="731"/>
        <v>42.263036666666672</v>
      </c>
      <c r="BB387" s="16">
        <f t="shared" si="731"/>
        <v>42.263036666666672</v>
      </c>
      <c r="BC387" s="16">
        <f t="shared" si="731"/>
        <v>42.263036666666672</v>
      </c>
      <c r="BD387" s="16">
        <f t="shared" si="731"/>
        <v>42.263036666666672</v>
      </c>
      <c r="BE387" s="16">
        <f t="shared" si="731"/>
        <v>42.263036666666672</v>
      </c>
      <c r="BF387" s="16">
        <f t="shared" si="731"/>
        <v>42.263036666666672</v>
      </c>
      <c r="BG387" s="16">
        <f t="shared" si="731"/>
        <v>42.263036666666672</v>
      </c>
      <c r="BH387" s="16">
        <f t="shared" si="731"/>
        <v>42.263036666666672</v>
      </c>
      <c r="BI387" s="16">
        <f t="shared" si="731"/>
        <v>42.263036666666672</v>
      </c>
      <c r="BJ387" s="16">
        <f t="shared" si="731"/>
        <v>42.263036666666672</v>
      </c>
      <c r="BK387" s="16">
        <f t="shared" si="731"/>
        <v>42.263036666666672</v>
      </c>
      <c r="BL387" s="16">
        <f t="shared" si="731"/>
        <v>42.263036666666672</v>
      </c>
      <c r="BM387" s="16">
        <f t="shared" si="731"/>
        <v>42.263036666666672</v>
      </c>
      <c r="BN387" s="16">
        <f t="shared" si="731"/>
        <v>42.263036666666672</v>
      </c>
      <c r="BO387" s="16">
        <f t="shared" si="731"/>
        <v>42.263036666666672</v>
      </c>
      <c r="BP387" s="16">
        <f t="shared" si="731"/>
        <v>42.263036666666672</v>
      </c>
      <c r="BQ387" s="16">
        <f t="shared" si="731"/>
        <v>42.263036666666672</v>
      </c>
      <c r="BR387" s="16">
        <f t="shared" si="731"/>
        <v>42.263036666666672</v>
      </c>
      <c r="BS387" s="16">
        <f t="shared" si="731"/>
        <v>42.263036666666672</v>
      </c>
    </row>
    <row r="388" spans="1:71" x14ac:dyDescent="0.35">
      <c r="A388" s="51" t="str">
        <f t="shared" ref="A388:I388" si="735">+A91</f>
        <v>Standard Close</v>
      </c>
      <c r="B388" s="51" t="str">
        <f t="shared" si="735"/>
        <v>A2833896</v>
      </c>
      <c r="C388" s="51" t="str">
        <f t="shared" si="735"/>
        <v>Base Rates</v>
      </c>
      <c r="D388" s="51" t="str">
        <f t="shared" si="735"/>
        <v/>
      </c>
      <c r="E388" s="50">
        <f t="shared" si="735"/>
        <v>34331</v>
      </c>
      <c r="F388" s="51" t="str">
        <f t="shared" si="735"/>
        <v>CRR-15996</v>
      </c>
      <c r="G388" s="51" t="str">
        <f t="shared" si="735"/>
        <v>open</v>
      </c>
      <c r="H388" s="51" t="str">
        <f t="shared" si="735"/>
        <v>Electric Other Production Plant</v>
      </c>
      <c r="I388" s="51" t="str">
        <f t="shared" si="735"/>
        <v>Bayside Station</v>
      </c>
      <c r="J388" s="71">
        <v>6.0999999999999999E-2</v>
      </c>
      <c r="K388" s="71">
        <v>5.1699999999999996E-2</v>
      </c>
      <c r="L388" s="16">
        <f t="shared" si="723"/>
        <v>27.481669166666666</v>
      </c>
      <c r="M388" s="16">
        <f t="shared" si="726"/>
        <v>27.481669166666666</v>
      </c>
      <c r="N388" s="16">
        <f t="shared" si="726"/>
        <v>27.481669166666666</v>
      </c>
      <c r="O388" s="16">
        <f t="shared" si="726"/>
        <v>27.481669166666666</v>
      </c>
      <c r="P388" s="16">
        <f t="shared" si="726"/>
        <v>27.481669166666666</v>
      </c>
      <c r="Q388" s="16">
        <f t="shared" si="726"/>
        <v>27.481669166666666</v>
      </c>
      <c r="R388" s="16">
        <f t="shared" si="726"/>
        <v>27.481669166666666</v>
      </c>
      <c r="S388" s="16">
        <f t="shared" si="726"/>
        <v>27.481669166666666</v>
      </c>
      <c r="T388" s="16">
        <f t="shared" si="726"/>
        <v>27.481669166666666</v>
      </c>
      <c r="U388" s="16">
        <f t="shared" si="726"/>
        <v>27.481669166666666</v>
      </c>
      <c r="V388" s="16">
        <f t="shared" si="726"/>
        <v>27.481669166666666</v>
      </c>
      <c r="W388" s="16">
        <f t="shared" si="726"/>
        <v>27.481669166666666</v>
      </c>
      <c r="X388" s="16">
        <f t="shared" si="726"/>
        <v>27.481669166666666</v>
      </c>
      <c r="Y388" s="16">
        <f t="shared" si="726"/>
        <v>27.481669166666666</v>
      </c>
      <c r="Z388" s="16">
        <f t="shared" si="726"/>
        <v>27.481669166666666</v>
      </c>
      <c r="AA388" s="16">
        <f t="shared" si="726"/>
        <v>27.481669166666666</v>
      </c>
      <c r="AB388" s="16">
        <f t="shared" si="726"/>
        <v>27.481669166666666</v>
      </c>
      <c r="AC388" s="16">
        <f t="shared" si="726"/>
        <v>27.481669166666666</v>
      </c>
      <c r="AD388" s="16">
        <f t="shared" si="726"/>
        <v>27.481669166666666</v>
      </c>
      <c r="AE388" s="16">
        <f t="shared" si="726"/>
        <v>27.481669166666666</v>
      </c>
      <c r="AF388" s="16">
        <f t="shared" si="726"/>
        <v>27.481669166666666</v>
      </c>
      <c r="AG388" s="16">
        <f t="shared" si="726"/>
        <v>27.481669166666666</v>
      </c>
      <c r="AH388" s="16">
        <f t="shared" si="726"/>
        <v>27.481669166666666</v>
      </c>
      <c r="AI388" s="16">
        <f t="shared" si="726"/>
        <v>27.481669166666666</v>
      </c>
      <c r="AJ388" s="16">
        <f t="shared" si="731"/>
        <v>27.481669166666666</v>
      </c>
      <c r="AK388" s="16">
        <f t="shared" si="731"/>
        <v>27.481669166666666</v>
      </c>
      <c r="AL388" s="16">
        <f t="shared" si="731"/>
        <v>27.481669166666666</v>
      </c>
      <c r="AM388" s="16">
        <f t="shared" si="731"/>
        <v>27.481669166666666</v>
      </c>
      <c r="AN388" s="16">
        <f t="shared" si="731"/>
        <v>27.481669166666666</v>
      </c>
      <c r="AO388" s="16">
        <f t="shared" si="731"/>
        <v>27.481669166666666</v>
      </c>
      <c r="AP388" s="16">
        <f t="shared" si="731"/>
        <v>27.481669166666666</v>
      </c>
      <c r="AQ388" s="16">
        <f t="shared" si="731"/>
        <v>27.481669166666666</v>
      </c>
      <c r="AR388" s="16">
        <f t="shared" si="731"/>
        <v>27.481669166666666</v>
      </c>
      <c r="AS388" s="16">
        <f t="shared" si="731"/>
        <v>27.481669166666666</v>
      </c>
      <c r="AT388" s="16">
        <f t="shared" si="731"/>
        <v>27.481669166666666</v>
      </c>
      <c r="AU388" s="16">
        <f t="shared" si="731"/>
        <v>27.481669166666666</v>
      </c>
      <c r="AV388" s="16">
        <f t="shared" si="731"/>
        <v>27.481669166666666</v>
      </c>
      <c r="AW388" s="16">
        <f t="shared" si="731"/>
        <v>27.481669166666666</v>
      </c>
      <c r="AX388" s="16">
        <f t="shared" si="731"/>
        <v>27.481669166666666</v>
      </c>
      <c r="AY388" s="16">
        <f t="shared" si="731"/>
        <v>27.481669166666666</v>
      </c>
      <c r="AZ388" s="16">
        <f t="shared" si="731"/>
        <v>27.481669166666666</v>
      </c>
      <c r="BA388" s="16">
        <f t="shared" si="731"/>
        <v>27.481669166666666</v>
      </c>
      <c r="BB388" s="16">
        <f t="shared" si="731"/>
        <v>27.481669166666666</v>
      </c>
      <c r="BC388" s="16">
        <f t="shared" si="731"/>
        <v>27.481669166666666</v>
      </c>
      <c r="BD388" s="16">
        <f t="shared" si="731"/>
        <v>27.481669166666666</v>
      </c>
      <c r="BE388" s="16">
        <f t="shared" si="731"/>
        <v>27.481669166666666</v>
      </c>
      <c r="BF388" s="16">
        <f t="shared" si="731"/>
        <v>27.481669166666666</v>
      </c>
      <c r="BG388" s="16">
        <f t="shared" si="731"/>
        <v>27.481669166666666</v>
      </c>
      <c r="BH388" s="16">
        <f t="shared" si="731"/>
        <v>27.481669166666666</v>
      </c>
      <c r="BI388" s="16">
        <f t="shared" si="731"/>
        <v>27.481669166666666</v>
      </c>
      <c r="BJ388" s="16">
        <f t="shared" si="731"/>
        <v>27.481669166666666</v>
      </c>
      <c r="BK388" s="16">
        <f t="shared" si="731"/>
        <v>27.481669166666666</v>
      </c>
      <c r="BL388" s="16">
        <f t="shared" si="731"/>
        <v>27.481669166666666</v>
      </c>
      <c r="BM388" s="16">
        <f t="shared" si="731"/>
        <v>27.481669166666666</v>
      </c>
      <c r="BN388" s="16">
        <f t="shared" si="731"/>
        <v>27.481669166666666</v>
      </c>
      <c r="BO388" s="16">
        <f t="shared" si="731"/>
        <v>27.481669166666666</v>
      </c>
      <c r="BP388" s="16">
        <f t="shared" si="731"/>
        <v>27.481669166666666</v>
      </c>
      <c r="BQ388" s="16">
        <f t="shared" si="731"/>
        <v>27.481669166666666</v>
      </c>
      <c r="BR388" s="16">
        <f t="shared" si="731"/>
        <v>27.481669166666666</v>
      </c>
      <c r="BS388" s="16">
        <f t="shared" si="731"/>
        <v>27.481669166666666</v>
      </c>
    </row>
    <row r="389" spans="1:71" x14ac:dyDescent="0.35">
      <c r="A389" s="51" t="str">
        <f t="shared" ref="A389:I389" si="736">+A92</f>
        <v>Standard Close</v>
      </c>
      <c r="B389" s="51" t="str">
        <f t="shared" si="736"/>
        <v>A2833897</v>
      </c>
      <c r="C389" s="51" t="str">
        <f t="shared" si="736"/>
        <v>Base Rates</v>
      </c>
      <c r="D389" s="51" t="str">
        <f t="shared" si="736"/>
        <v/>
      </c>
      <c r="E389" s="50">
        <f t="shared" si="736"/>
        <v>34331</v>
      </c>
      <c r="F389" s="51" t="str">
        <f t="shared" si="736"/>
        <v>CRR-15996</v>
      </c>
      <c r="G389" s="51" t="str">
        <f t="shared" si="736"/>
        <v>open</v>
      </c>
      <c r="H389" s="51" t="str">
        <f t="shared" si="736"/>
        <v>Electric Other Production Plant</v>
      </c>
      <c r="I389" s="51" t="str">
        <f t="shared" si="736"/>
        <v>Bayside Station</v>
      </c>
      <c r="J389" s="71">
        <v>6.0999999999999999E-2</v>
      </c>
      <c r="K389" s="71">
        <v>5.1699999999999996E-2</v>
      </c>
      <c r="L389" s="16">
        <f t="shared" si="723"/>
        <v>29.499447499999999</v>
      </c>
      <c r="M389" s="16">
        <f t="shared" si="726"/>
        <v>29.499447499999999</v>
      </c>
      <c r="N389" s="16">
        <f t="shared" si="726"/>
        <v>29.499447499999999</v>
      </c>
      <c r="O389" s="16">
        <f t="shared" si="726"/>
        <v>29.499447499999999</v>
      </c>
      <c r="P389" s="16">
        <f t="shared" si="726"/>
        <v>29.499447499999999</v>
      </c>
      <c r="Q389" s="16">
        <f t="shared" si="726"/>
        <v>29.499447499999999</v>
      </c>
      <c r="R389" s="16">
        <f t="shared" si="726"/>
        <v>29.499447499999999</v>
      </c>
      <c r="S389" s="16">
        <f t="shared" si="726"/>
        <v>29.499447499999999</v>
      </c>
      <c r="T389" s="16">
        <f t="shared" si="726"/>
        <v>29.499447499999999</v>
      </c>
      <c r="U389" s="16">
        <f t="shared" si="726"/>
        <v>29.499447499999999</v>
      </c>
      <c r="V389" s="16">
        <f t="shared" si="726"/>
        <v>29.499447499999999</v>
      </c>
      <c r="W389" s="16">
        <f t="shared" si="726"/>
        <v>29.499447499999999</v>
      </c>
      <c r="X389" s="16">
        <f t="shared" si="726"/>
        <v>29.499447499999999</v>
      </c>
      <c r="Y389" s="16">
        <f t="shared" si="726"/>
        <v>29.499447499999999</v>
      </c>
      <c r="Z389" s="16">
        <f t="shared" si="726"/>
        <v>29.499447499999999</v>
      </c>
      <c r="AA389" s="16">
        <f t="shared" si="726"/>
        <v>29.499447499999999</v>
      </c>
      <c r="AB389" s="16">
        <f t="shared" si="726"/>
        <v>29.499447499999999</v>
      </c>
      <c r="AC389" s="16">
        <f t="shared" si="726"/>
        <v>29.499447499999999</v>
      </c>
      <c r="AD389" s="16">
        <f t="shared" si="726"/>
        <v>29.499447499999999</v>
      </c>
      <c r="AE389" s="16">
        <f t="shared" si="726"/>
        <v>29.499447499999999</v>
      </c>
      <c r="AF389" s="16">
        <f t="shared" si="726"/>
        <v>29.499447499999999</v>
      </c>
      <c r="AG389" s="16">
        <f t="shared" si="726"/>
        <v>29.499447499999999</v>
      </c>
      <c r="AH389" s="16">
        <f t="shared" si="726"/>
        <v>29.499447499999999</v>
      </c>
      <c r="AI389" s="16">
        <f t="shared" si="726"/>
        <v>29.499447499999999</v>
      </c>
      <c r="AJ389" s="16">
        <f t="shared" si="731"/>
        <v>29.499447499999999</v>
      </c>
      <c r="AK389" s="16">
        <f t="shared" si="731"/>
        <v>29.499447499999999</v>
      </c>
      <c r="AL389" s="16">
        <f t="shared" si="731"/>
        <v>29.499447499999999</v>
      </c>
      <c r="AM389" s="16">
        <f t="shared" si="731"/>
        <v>29.499447499999999</v>
      </c>
      <c r="AN389" s="16">
        <f t="shared" si="731"/>
        <v>29.499447499999999</v>
      </c>
      <c r="AO389" s="16">
        <f t="shared" si="731"/>
        <v>29.499447499999999</v>
      </c>
      <c r="AP389" s="16">
        <f t="shared" si="731"/>
        <v>29.499447499999999</v>
      </c>
      <c r="AQ389" s="16">
        <f t="shared" si="731"/>
        <v>29.499447499999999</v>
      </c>
      <c r="AR389" s="16">
        <f t="shared" si="731"/>
        <v>29.499447499999999</v>
      </c>
      <c r="AS389" s="16">
        <f t="shared" si="731"/>
        <v>29.499447499999999</v>
      </c>
      <c r="AT389" s="16">
        <f t="shared" si="731"/>
        <v>29.499447499999999</v>
      </c>
      <c r="AU389" s="16">
        <f t="shared" si="731"/>
        <v>29.499447499999999</v>
      </c>
      <c r="AV389" s="16">
        <f t="shared" si="731"/>
        <v>29.499447499999999</v>
      </c>
      <c r="AW389" s="16">
        <f t="shared" si="731"/>
        <v>29.499447499999999</v>
      </c>
      <c r="AX389" s="16">
        <f t="shared" si="731"/>
        <v>29.499447499999999</v>
      </c>
      <c r="AY389" s="16">
        <f t="shared" si="731"/>
        <v>29.499447499999999</v>
      </c>
      <c r="AZ389" s="16">
        <f t="shared" si="731"/>
        <v>29.499447499999999</v>
      </c>
      <c r="BA389" s="16">
        <f t="shared" si="731"/>
        <v>29.499447499999999</v>
      </c>
      <c r="BB389" s="16">
        <f t="shared" si="731"/>
        <v>29.499447499999999</v>
      </c>
      <c r="BC389" s="16">
        <f t="shared" si="731"/>
        <v>29.499447499999999</v>
      </c>
      <c r="BD389" s="16">
        <f t="shared" si="731"/>
        <v>29.499447499999999</v>
      </c>
      <c r="BE389" s="16">
        <f t="shared" si="731"/>
        <v>29.499447499999999</v>
      </c>
      <c r="BF389" s="16">
        <f t="shared" si="731"/>
        <v>29.499447499999999</v>
      </c>
      <c r="BG389" s="16">
        <f t="shared" si="731"/>
        <v>29.499447499999999</v>
      </c>
      <c r="BH389" s="16">
        <f t="shared" si="731"/>
        <v>29.499447499999999</v>
      </c>
      <c r="BI389" s="16">
        <f t="shared" si="731"/>
        <v>29.499447499999999</v>
      </c>
      <c r="BJ389" s="16">
        <f t="shared" si="731"/>
        <v>29.499447499999999</v>
      </c>
      <c r="BK389" s="16">
        <f t="shared" si="731"/>
        <v>29.499447499999999</v>
      </c>
      <c r="BL389" s="16">
        <f t="shared" si="731"/>
        <v>29.499447499999999</v>
      </c>
      <c r="BM389" s="16">
        <f t="shared" si="731"/>
        <v>29.499447499999999</v>
      </c>
      <c r="BN389" s="16">
        <f t="shared" si="731"/>
        <v>29.499447499999999</v>
      </c>
      <c r="BO389" s="16">
        <f t="shared" si="731"/>
        <v>29.499447499999999</v>
      </c>
      <c r="BP389" s="16">
        <f t="shared" si="731"/>
        <v>29.499447499999999</v>
      </c>
      <c r="BQ389" s="16">
        <f t="shared" si="731"/>
        <v>29.499447499999999</v>
      </c>
      <c r="BR389" s="16">
        <f t="shared" si="731"/>
        <v>29.499447499999999</v>
      </c>
      <c r="BS389" s="16">
        <f t="shared" si="731"/>
        <v>29.499447499999999</v>
      </c>
    </row>
    <row r="390" spans="1:71" x14ac:dyDescent="0.35">
      <c r="A390" s="51" t="str">
        <f t="shared" ref="A390:I390" si="737">+A93</f>
        <v>Standard Close</v>
      </c>
      <c r="B390" s="51" t="str">
        <f t="shared" si="737"/>
        <v>A2833901</v>
      </c>
      <c r="C390" s="51" t="str">
        <f t="shared" si="737"/>
        <v>Base Rates</v>
      </c>
      <c r="D390" s="51" t="str">
        <f t="shared" si="737"/>
        <v/>
      </c>
      <c r="E390" s="50">
        <f t="shared" si="737"/>
        <v>34331</v>
      </c>
      <c r="F390" s="51" t="str">
        <f t="shared" si="737"/>
        <v>CRR-15996</v>
      </c>
      <c r="G390" s="51" t="str">
        <f t="shared" si="737"/>
        <v>open</v>
      </c>
      <c r="H390" s="51" t="str">
        <f t="shared" si="737"/>
        <v>Electric Other Production Plant</v>
      </c>
      <c r="I390" s="51" t="str">
        <f t="shared" si="737"/>
        <v>Bayside Station</v>
      </c>
      <c r="J390" s="71">
        <v>6.0999999999999999E-2</v>
      </c>
      <c r="K390" s="71">
        <v>5.1699999999999996E-2</v>
      </c>
      <c r="L390" s="16">
        <f t="shared" si="723"/>
        <v>38.376980833333334</v>
      </c>
      <c r="M390" s="16">
        <f t="shared" si="726"/>
        <v>38.376980833333334</v>
      </c>
      <c r="N390" s="16">
        <f t="shared" si="726"/>
        <v>38.376980833333334</v>
      </c>
      <c r="O390" s="16">
        <f t="shared" si="726"/>
        <v>38.376980833333334</v>
      </c>
      <c r="P390" s="16">
        <f t="shared" si="726"/>
        <v>38.376980833333334</v>
      </c>
      <c r="Q390" s="16">
        <f t="shared" si="726"/>
        <v>38.376980833333334</v>
      </c>
      <c r="R390" s="16">
        <f t="shared" si="726"/>
        <v>38.376980833333334</v>
      </c>
      <c r="S390" s="16">
        <f t="shared" si="726"/>
        <v>38.376980833333334</v>
      </c>
      <c r="T390" s="16">
        <f t="shared" si="726"/>
        <v>38.376980833333334</v>
      </c>
      <c r="U390" s="16">
        <f t="shared" si="726"/>
        <v>38.376980833333334</v>
      </c>
      <c r="V390" s="16">
        <f t="shared" si="726"/>
        <v>38.376980833333334</v>
      </c>
      <c r="W390" s="16">
        <f t="shared" si="726"/>
        <v>38.376980833333334</v>
      </c>
      <c r="X390" s="16">
        <f t="shared" si="726"/>
        <v>38.376980833333334</v>
      </c>
      <c r="Y390" s="16">
        <f t="shared" si="726"/>
        <v>38.376980833333334</v>
      </c>
      <c r="Z390" s="16">
        <f t="shared" si="726"/>
        <v>38.376980833333334</v>
      </c>
      <c r="AA390" s="16">
        <f t="shared" si="726"/>
        <v>38.376980833333334</v>
      </c>
      <c r="AB390" s="16">
        <f t="shared" si="726"/>
        <v>38.376980833333334</v>
      </c>
      <c r="AC390" s="16">
        <f t="shared" si="726"/>
        <v>38.376980833333334</v>
      </c>
      <c r="AD390" s="16">
        <f t="shared" si="726"/>
        <v>38.376980833333334</v>
      </c>
      <c r="AE390" s="16">
        <f t="shared" si="726"/>
        <v>38.376980833333334</v>
      </c>
      <c r="AF390" s="16">
        <f t="shared" si="726"/>
        <v>38.376980833333334</v>
      </c>
      <c r="AG390" s="16">
        <f t="shared" si="726"/>
        <v>38.376980833333334</v>
      </c>
      <c r="AH390" s="16">
        <f t="shared" si="726"/>
        <v>38.376980833333334</v>
      </c>
      <c r="AI390" s="16">
        <f t="shared" si="726"/>
        <v>38.376980833333334</v>
      </c>
      <c r="AJ390" s="16">
        <f t="shared" si="731"/>
        <v>38.376980833333334</v>
      </c>
      <c r="AK390" s="16">
        <f t="shared" si="731"/>
        <v>38.376980833333334</v>
      </c>
      <c r="AL390" s="16">
        <f t="shared" si="731"/>
        <v>38.376980833333334</v>
      </c>
      <c r="AM390" s="16">
        <f t="shared" si="731"/>
        <v>38.376980833333334</v>
      </c>
      <c r="AN390" s="16">
        <f t="shared" si="731"/>
        <v>38.376980833333334</v>
      </c>
      <c r="AO390" s="16">
        <f t="shared" si="731"/>
        <v>38.376980833333334</v>
      </c>
      <c r="AP390" s="16">
        <f t="shared" si="731"/>
        <v>38.376980833333334</v>
      </c>
      <c r="AQ390" s="16">
        <f t="shared" si="731"/>
        <v>38.376980833333334</v>
      </c>
      <c r="AR390" s="16">
        <f t="shared" si="731"/>
        <v>38.376980833333334</v>
      </c>
      <c r="AS390" s="16">
        <f t="shared" si="731"/>
        <v>38.376980833333334</v>
      </c>
      <c r="AT390" s="16">
        <f t="shared" si="731"/>
        <v>38.376980833333334</v>
      </c>
      <c r="AU390" s="16">
        <f t="shared" si="731"/>
        <v>38.376980833333334</v>
      </c>
      <c r="AV390" s="16">
        <f t="shared" si="731"/>
        <v>38.376980833333334</v>
      </c>
      <c r="AW390" s="16">
        <f t="shared" si="731"/>
        <v>38.376980833333334</v>
      </c>
      <c r="AX390" s="16">
        <f t="shared" si="731"/>
        <v>38.376980833333334</v>
      </c>
      <c r="AY390" s="16">
        <f t="shared" si="731"/>
        <v>38.376980833333334</v>
      </c>
      <c r="AZ390" s="16">
        <f t="shared" si="731"/>
        <v>38.376980833333334</v>
      </c>
      <c r="BA390" s="16">
        <f t="shared" si="731"/>
        <v>38.376980833333334</v>
      </c>
      <c r="BB390" s="16">
        <f t="shared" si="731"/>
        <v>38.376980833333334</v>
      </c>
      <c r="BC390" s="16">
        <f t="shared" si="731"/>
        <v>38.376980833333334</v>
      </c>
      <c r="BD390" s="16">
        <f t="shared" si="731"/>
        <v>38.376980833333334</v>
      </c>
      <c r="BE390" s="16">
        <f t="shared" si="731"/>
        <v>38.376980833333334</v>
      </c>
      <c r="BF390" s="16">
        <f t="shared" si="731"/>
        <v>38.376980833333334</v>
      </c>
      <c r="BG390" s="16">
        <f t="shared" si="731"/>
        <v>38.376980833333334</v>
      </c>
      <c r="BH390" s="16">
        <f t="shared" si="731"/>
        <v>38.376980833333334</v>
      </c>
      <c r="BI390" s="16">
        <f t="shared" si="731"/>
        <v>38.376980833333334</v>
      </c>
      <c r="BJ390" s="16">
        <f t="shared" si="731"/>
        <v>38.376980833333334</v>
      </c>
      <c r="BK390" s="16">
        <f t="shared" si="731"/>
        <v>38.376980833333334</v>
      </c>
      <c r="BL390" s="16">
        <f t="shared" si="731"/>
        <v>38.376980833333334</v>
      </c>
      <c r="BM390" s="16">
        <f t="shared" si="731"/>
        <v>38.376980833333334</v>
      </c>
      <c r="BN390" s="16">
        <f t="shared" si="731"/>
        <v>38.376980833333334</v>
      </c>
      <c r="BO390" s="16">
        <f t="shared" si="731"/>
        <v>38.376980833333334</v>
      </c>
      <c r="BP390" s="16">
        <f t="shared" si="731"/>
        <v>38.376980833333334</v>
      </c>
      <c r="BQ390" s="16">
        <f t="shared" si="731"/>
        <v>38.376980833333334</v>
      </c>
      <c r="BR390" s="16">
        <f t="shared" si="731"/>
        <v>38.376980833333334</v>
      </c>
      <c r="BS390" s="16">
        <f t="shared" si="731"/>
        <v>38.376980833333334</v>
      </c>
    </row>
    <row r="391" spans="1:71" x14ac:dyDescent="0.35">
      <c r="A391" s="51" t="str">
        <f t="shared" ref="A391:I391" si="738">+A94</f>
        <v>Standard Close</v>
      </c>
      <c r="B391" s="51" t="str">
        <f t="shared" si="738"/>
        <v>A2833902</v>
      </c>
      <c r="C391" s="51" t="str">
        <f t="shared" si="738"/>
        <v>Base Rates</v>
      </c>
      <c r="D391" s="51" t="str">
        <f t="shared" si="738"/>
        <v/>
      </c>
      <c r="E391" s="50">
        <f t="shared" si="738"/>
        <v>34331</v>
      </c>
      <c r="F391" s="51" t="str">
        <f t="shared" si="738"/>
        <v>CRR-15996</v>
      </c>
      <c r="G391" s="51" t="str">
        <f t="shared" si="738"/>
        <v>open</v>
      </c>
      <c r="H391" s="51" t="str">
        <f t="shared" si="738"/>
        <v>Electric Other Production Plant</v>
      </c>
      <c r="I391" s="51" t="str">
        <f t="shared" si="738"/>
        <v>Bayside Station</v>
      </c>
      <c r="J391" s="71">
        <v>6.0999999999999999E-2</v>
      </c>
      <c r="K391" s="71">
        <v>5.1699999999999996E-2</v>
      </c>
      <c r="L391" s="16">
        <f t="shared" si="723"/>
        <v>38.211772500000002</v>
      </c>
      <c r="M391" s="16">
        <f t="shared" si="726"/>
        <v>38.211772500000002</v>
      </c>
      <c r="N391" s="16">
        <f t="shared" si="726"/>
        <v>38.211772500000002</v>
      </c>
      <c r="O391" s="16">
        <f t="shared" si="726"/>
        <v>38.211772500000002</v>
      </c>
      <c r="P391" s="16">
        <f t="shared" si="726"/>
        <v>38.211772500000002</v>
      </c>
      <c r="Q391" s="16">
        <f t="shared" si="726"/>
        <v>38.211772500000002</v>
      </c>
      <c r="R391" s="16">
        <f t="shared" si="726"/>
        <v>38.211772500000002</v>
      </c>
      <c r="S391" s="16">
        <f t="shared" si="726"/>
        <v>38.211772500000002</v>
      </c>
      <c r="T391" s="16">
        <f t="shared" si="726"/>
        <v>38.211772500000002</v>
      </c>
      <c r="U391" s="16">
        <f t="shared" si="726"/>
        <v>38.211772500000002</v>
      </c>
      <c r="V391" s="16">
        <f t="shared" si="726"/>
        <v>38.211772500000002</v>
      </c>
      <c r="W391" s="16">
        <f t="shared" si="726"/>
        <v>38.211772500000002</v>
      </c>
      <c r="X391" s="16">
        <f t="shared" si="726"/>
        <v>38.211772500000002</v>
      </c>
      <c r="Y391" s="16">
        <f t="shared" si="726"/>
        <v>38.211772500000002</v>
      </c>
      <c r="Z391" s="16">
        <f t="shared" si="726"/>
        <v>38.211772500000002</v>
      </c>
      <c r="AA391" s="16">
        <f t="shared" si="726"/>
        <v>38.211772500000002</v>
      </c>
      <c r="AB391" s="16">
        <f t="shared" si="726"/>
        <v>38.211772500000002</v>
      </c>
      <c r="AC391" s="16">
        <f t="shared" si="726"/>
        <v>38.211772500000002</v>
      </c>
      <c r="AD391" s="16">
        <f t="shared" si="726"/>
        <v>38.211772500000002</v>
      </c>
      <c r="AE391" s="16">
        <f t="shared" si="726"/>
        <v>38.211772500000002</v>
      </c>
      <c r="AF391" s="16">
        <f t="shared" si="726"/>
        <v>38.211772500000002</v>
      </c>
      <c r="AG391" s="16">
        <f t="shared" si="726"/>
        <v>38.211772500000002</v>
      </c>
      <c r="AH391" s="16">
        <f t="shared" ref="M391:AI402" si="739">+AG193*$J391/12</f>
        <v>38.211772500000002</v>
      </c>
      <c r="AI391" s="16">
        <f t="shared" si="739"/>
        <v>38.211772500000002</v>
      </c>
      <c r="AJ391" s="16">
        <f t="shared" si="731"/>
        <v>38.211772500000002</v>
      </c>
      <c r="AK391" s="16">
        <f t="shared" si="731"/>
        <v>38.211772500000002</v>
      </c>
      <c r="AL391" s="16">
        <f t="shared" si="731"/>
        <v>38.211772500000002</v>
      </c>
      <c r="AM391" s="16">
        <f t="shared" si="731"/>
        <v>38.211772500000002</v>
      </c>
      <c r="AN391" s="16">
        <f t="shared" si="731"/>
        <v>38.211772500000002</v>
      </c>
      <c r="AO391" s="16">
        <f t="shared" si="731"/>
        <v>38.211772500000002</v>
      </c>
      <c r="AP391" s="16">
        <f t="shared" si="731"/>
        <v>38.211772500000002</v>
      </c>
      <c r="AQ391" s="16">
        <f t="shared" si="731"/>
        <v>38.211772500000002</v>
      </c>
      <c r="AR391" s="16">
        <f t="shared" si="731"/>
        <v>38.211772500000002</v>
      </c>
      <c r="AS391" s="16">
        <f t="shared" si="731"/>
        <v>38.211772500000002</v>
      </c>
      <c r="AT391" s="16">
        <f t="shared" si="731"/>
        <v>38.211772500000002</v>
      </c>
      <c r="AU391" s="16">
        <f t="shared" si="731"/>
        <v>38.211772500000002</v>
      </c>
      <c r="AV391" s="16">
        <f t="shared" si="731"/>
        <v>38.211772500000002</v>
      </c>
      <c r="AW391" s="16">
        <f t="shared" si="731"/>
        <v>38.211772500000002</v>
      </c>
      <c r="AX391" s="16">
        <f t="shared" si="731"/>
        <v>38.211772500000002</v>
      </c>
      <c r="AY391" s="16">
        <f t="shared" si="731"/>
        <v>38.211772500000002</v>
      </c>
      <c r="AZ391" s="16">
        <f t="shared" si="731"/>
        <v>38.211772500000002</v>
      </c>
      <c r="BA391" s="16">
        <f t="shared" si="731"/>
        <v>38.211772500000002</v>
      </c>
      <c r="BB391" s="16">
        <f t="shared" si="731"/>
        <v>38.211772500000002</v>
      </c>
      <c r="BC391" s="16">
        <f t="shared" si="731"/>
        <v>38.211772500000002</v>
      </c>
      <c r="BD391" s="16">
        <f t="shared" si="731"/>
        <v>38.211772500000002</v>
      </c>
      <c r="BE391" s="16">
        <f t="shared" si="731"/>
        <v>38.211772500000002</v>
      </c>
      <c r="BF391" s="16">
        <f t="shared" si="731"/>
        <v>38.211772500000002</v>
      </c>
      <c r="BG391" s="16">
        <f t="shared" si="731"/>
        <v>38.211772500000002</v>
      </c>
      <c r="BH391" s="16">
        <f t="shared" ref="AJ391:BS398" si="740">+BG193*$J391/12</f>
        <v>38.211772500000002</v>
      </c>
      <c r="BI391" s="16">
        <f t="shared" si="740"/>
        <v>38.211772500000002</v>
      </c>
      <c r="BJ391" s="16">
        <f t="shared" si="740"/>
        <v>38.211772500000002</v>
      </c>
      <c r="BK391" s="16">
        <f t="shared" si="740"/>
        <v>38.211772500000002</v>
      </c>
      <c r="BL391" s="16">
        <f t="shared" si="740"/>
        <v>38.211772500000002</v>
      </c>
      <c r="BM391" s="16">
        <f t="shared" si="740"/>
        <v>38.211772500000002</v>
      </c>
      <c r="BN391" s="16">
        <f t="shared" si="740"/>
        <v>38.211772500000002</v>
      </c>
      <c r="BO391" s="16">
        <f t="shared" si="740"/>
        <v>38.211772500000002</v>
      </c>
      <c r="BP391" s="16">
        <f t="shared" si="740"/>
        <v>38.211772500000002</v>
      </c>
      <c r="BQ391" s="16">
        <f t="shared" si="740"/>
        <v>38.211772500000002</v>
      </c>
      <c r="BR391" s="16">
        <f t="shared" si="740"/>
        <v>38.211772500000002</v>
      </c>
      <c r="BS391" s="16">
        <f t="shared" si="740"/>
        <v>38.211772500000002</v>
      </c>
    </row>
    <row r="392" spans="1:71" x14ac:dyDescent="0.35">
      <c r="A392" s="51" t="str">
        <f t="shared" ref="A392:I392" si="741">+A95</f>
        <v>Standard Close</v>
      </c>
      <c r="B392" s="51" t="str">
        <f t="shared" si="741"/>
        <v>A2834152</v>
      </c>
      <c r="C392" s="51" t="str">
        <f t="shared" si="741"/>
        <v>Base Rates</v>
      </c>
      <c r="D392" s="51" t="str">
        <f t="shared" si="741"/>
        <v/>
      </c>
      <c r="E392" s="50">
        <f t="shared" si="741"/>
        <v>34331</v>
      </c>
      <c r="F392" s="51" t="str">
        <f t="shared" si="741"/>
        <v>CRR-15996</v>
      </c>
      <c r="G392" s="51" t="str">
        <f t="shared" si="741"/>
        <v>open</v>
      </c>
      <c r="H392" s="51" t="str">
        <f t="shared" si="741"/>
        <v>Electric Other Production Plant</v>
      </c>
      <c r="I392" s="51" t="str">
        <f t="shared" si="741"/>
        <v>Bayside Station</v>
      </c>
      <c r="J392" s="71">
        <v>6.0999999999999999E-2</v>
      </c>
      <c r="K392" s="71">
        <v>5.1699999999999996E-2</v>
      </c>
      <c r="L392" s="16">
        <f t="shared" si="723"/>
        <v>210.76206583333337</v>
      </c>
      <c r="M392" s="16">
        <f t="shared" si="739"/>
        <v>210.76206583333337</v>
      </c>
      <c r="N392" s="16">
        <f t="shared" si="739"/>
        <v>210.76206583333337</v>
      </c>
      <c r="O392" s="16">
        <f t="shared" si="739"/>
        <v>210.76206583333337</v>
      </c>
      <c r="P392" s="16">
        <f t="shared" si="739"/>
        <v>210.76206583333337</v>
      </c>
      <c r="Q392" s="16">
        <f t="shared" si="739"/>
        <v>210.76206583333337</v>
      </c>
      <c r="R392" s="16">
        <f t="shared" si="739"/>
        <v>210.76206583333337</v>
      </c>
      <c r="S392" s="16">
        <f t="shared" si="739"/>
        <v>210.76206583333337</v>
      </c>
      <c r="T392" s="16">
        <f t="shared" si="739"/>
        <v>210.76206583333337</v>
      </c>
      <c r="U392" s="16">
        <f t="shared" si="739"/>
        <v>210.76206583333337</v>
      </c>
      <c r="V392" s="16">
        <f t="shared" si="739"/>
        <v>210.76206583333337</v>
      </c>
      <c r="W392" s="16">
        <f t="shared" si="739"/>
        <v>210.76206583333337</v>
      </c>
      <c r="X392" s="16">
        <f t="shared" si="739"/>
        <v>210.76206583333337</v>
      </c>
      <c r="Y392" s="16">
        <f t="shared" si="739"/>
        <v>210.76206583333337</v>
      </c>
      <c r="Z392" s="16">
        <f t="shared" si="739"/>
        <v>210.76206583333337</v>
      </c>
      <c r="AA392" s="16">
        <f t="shared" si="739"/>
        <v>210.76206583333337</v>
      </c>
      <c r="AB392" s="16">
        <f t="shared" si="739"/>
        <v>210.76206583333337</v>
      </c>
      <c r="AC392" s="16">
        <f t="shared" si="739"/>
        <v>210.76206583333337</v>
      </c>
      <c r="AD392" s="16">
        <f t="shared" si="739"/>
        <v>210.76206583333337</v>
      </c>
      <c r="AE392" s="16">
        <f t="shared" si="739"/>
        <v>210.76206583333337</v>
      </c>
      <c r="AF392" s="16">
        <f t="shared" si="739"/>
        <v>210.76206583333337</v>
      </c>
      <c r="AG392" s="16">
        <f t="shared" si="739"/>
        <v>210.76206583333337</v>
      </c>
      <c r="AH392" s="16">
        <f t="shared" si="739"/>
        <v>210.76206583333337</v>
      </c>
      <c r="AI392" s="16">
        <f t="shared" si="739"/>
        <v>210.76206583333337</v>
      </c>
      <c r="AJ392" s="16">
        <f t="shared" si="740"/>
        <v>210.76206583333337</v>
      </c>
      <c r="AK392" s="16">
        <f t="shared" si="740"/>
        <v>210.76206583333337</v>
      </c>
      <c r="AL392" s="16">
        <f t="shared" si="740"/>
        <v>210.76206583333337</v>
      </c>
      <c r="AM392" s="16">
        <f t="shared" si="740"/>
        <v>210.76206583333337</v>
      </c>
      <c r="AN392" s="16">
        <f t="shared" si="740"/>
        <v>210.76206583333337</v>
      </c>
      <c r="AO392" s="16">
        <f t="shared" si="740"/>
        <v>210.76206583333337</v>
      </c>
      <c r="AP392" s="16">
        <f t="shared" si="740"/>
        <v>210.76206583333337</v>
      </c>
      <c r="AQ392" s="16">
        <f t="shared" si="740"/>
        <v>210.76206583333337</v>
      </c>
      <c r="AR392" s="16">
        <f t="shared" si="740"/>
        <v>210.76206583333337</v>
      </c>
      <c r="AS392" s="16">
        <f t="shared" si="740"/>
        <v>210.76206583333337</v>
      </c>
      <c r="AT392" s="16">
        <f t="shared" si="740"/>
        <v>210.76206583333337</v>
      </c>
      <c r="AU392" s="16">
        <f t="shared" si="740"/>
        <v>210.76206583333337</v>
      </c>
      <c r="AV392" s="16">
        <f t="shared" si="740"/>
        <v>210.76206583333337</v>
      </c>
      <c r="AW392" s="16">
        <f t="shared" si="740"/>
        <v>210.76206583333337</v>
      </c>
      <c r="AX392" s="16">
        <f t="shared" si="740"/>
        <v>210.76206583333337</v>
      </c>
      <c r="AY392" s="16">
        <f t="shared" si="740"/>
        <v>210.76206583333337</v>
      </c>
      <c r="AZ392" s="16">
        <f t="shared" si="740"/>
        <v>210.76206583333337</v>
      </c>
      <c r="BA392" s="16">
        <f t="shared" si="740"/>
        <v>210.76206583333337</v>
      </c>
      <c r="BB392" s="16">
        <f t="shared" si="740"/>
        <v>210.76206583333337</v>
      </c>
      <c r="BC392" s="16">
        <f t="shared" si="740"/>
        <v>210.76206583333337</v>
      </c>
      <c r="BD392" s="16">
        <f t="shared" si="740"/>
        <v>210.76206583333337</v>
      </c>
      <c r="BE392" s="16">
        <f t="shared" si="740"/>
        <v>210.76206583333337</v>
      </c>
      <c r="BF392" s="16">
        <f t="shared" si="740"/>
        <v>210.76206583333337</v>
      </c>
      <c r="BG392" s="16">
        <f t="shared" si="740"/>
        <v>210.76206583333337</v>
      </c>
      <c r="BH392" s="16">
        <f t="shared" si="740"/>
        <v>210.76206583333337</v>
      </c>
      <c r="BI392" s="16">
        <f t="shared" si="740"/>
        <v>210.76206583333337</v>
      </c>
      <c r="BJ392" s="16">
        <f t="shared" si="740"/>
        <v>210.76206583333337</v>
      </c>
      <c r="BK392" s="16">
        <f t="shared" si="740"/>
        <v>210.76206583333337</v>
      </c>
      <c r="BL392" s="16">
        <f t="shared" si="740"/>
        <v>210.76206583333337</v>
      </c>
      <c r="BM392" s="16">
        <f t="shared" si="740"/>
        <v>210.76206583333337</v>
      </c>
      <c r="BN392" s="16">
        <f t="shared" si="740"/>
        <v>210.76206583333337</v>
      </c>
      <c r="BO392" s="16">
        <f t="shared" si="740"/>
        <v>210.76206583333337</v>
      </c>
      <c r="BP392" s="16">
        <f t="shared" si="740"/>
        <v>210.76206583333337</v>
      </c>
      <c r="BQ392" s="16">
        <f t="shared" si="740"/>
        <v>210.76206583333337</v>
      </c>
      <c r="BR392" s="16">
        <f t="shared" si="740"/>
        <v>210.76206583333337</v>
      </c>
      <c r="BS392" s="16">
        <f t="shared" si="740"/>
        <v>210.76206583333337</v>
      </c>
    </row>
    <row r="393" spans="1:71" x14ac:dyDescent="0.35">
      <c r="A393" s="51" t="str">
        <f t="shared" ref="A393:I393" si="742">+A96</f>
        <v>Standard Close</v>
      </c>
      <c r="B393" s="51" t="str">
        <f t="shared" si="742"/>
        <v>A2834163</v>
      </c>
      <c r="C393" s="51" t="str">
        <f t="shared" si="742"/>
        <v>Base Rates</v>
      </c>
      <c r="D393" s="51" t="str">
        <f t="shared" si="742"/>
        <v/>
      </c>
      <c r="E393" s="50">
        <f t="shared" si="742"/>
        <v>34331</v>
      </c>
      <c r="F393" s="51" t="str">
        <f t="shared" si="742"/>
        <v>CRR-15996</v>
      </c>
      <c r="G393" s="51" t="str">
        <f t="shared" si="742"/>
        <v>open</v>
      </c>
      <c r="H393" s="51" t="str">
        <f t="shared" si="742"/>
        <v>Electric Other Production Plant</v>
      </c>
      <c r="I393" s="51" t="str">
        <f t="shared" si="742"/>
        <v>Bayside Station</v>
      </c>
      <c r="J393" s="71">
        <v>6.0999999999999999E-2</v>
      </c>
      <c r="K393" s="71">
        <v>5.1699999999999996E-2</v>
      </c>
      <c r="L393" s="16">
        <f t="shared" si="723"/>
        <v>214.73118333333335</v>
      </c>
      <c r="M393" s="16">
        <f t="shared" si="739"/>
        <v>214.73118333333335</v>
      </c>
      <c r="N393" s="16">
        <f t="shared" si="739"/>
        <v>214.73118333333335</v>
      </c>
      <c r="O393" s="16">
        <f t="shared" si="739"/>
        <v>214.73118333333335</v>
      </c>
      <c r="P393" s="16">
        <f t="shared" si="739"/>
        <v>214.73118333333335</v>
      </c>
      <c r="Q393" s="16">
        <f t="shared" si="739"/>
        <v>214.73118333333335</v>
      </c>
      <c r="R393" s="16">
        <f t="shared" si="739"/>
        <v>214.73118333333335</v>
      </c>
      <c r="S393" s="16">
        <f t="shared" si="739"/>
        <v>214.73118333333335</v>
      </c>
      <c r="T393" s="16">
        <f t="shared" si="739"/>
        <v>214.73118333333335</v>
      </c>
      <c r="U393" s="16">
        <f t="shared" si="739"/>
        <v>214.73118333333335</v>
      </c>
      <c r="V393" s="16">
        <f t="shared" si="739"/>
        <v>214.73118333333335</v>
      </c>
      <c r="W393" s="16">
        <f t="shared" si="739"/>
        <v>214.73118333333335</v>
      </c>
      <c r="X393" s="16">
        <f t="shared" si="739"/>
        <v>214.73118333333335</v>
      </c>
      <c r="Y393" s="16">
        <f t="shared" si="739"/>
        <v>214.73118333333335</v>
      </c>
      <c r="Z393" s="16">
        <f t="shared" si="739"/>
        <v>214.73118333333335</v>
      </c>
      <c r="AA393" s="16">
        <f t="shared" si="739"/>
        <v>214.73118333333335</v>
      </c>
      <c r="AB393" s="16">
        <f t="shared" si="739"/>
        <v>214.73118333333335</v>
      </c>
      <c r="AC393" s="16">
        <f t="shared" si="739"/>
        <v>214.73118333333335</v>
      </c>
      <c r="AD393" s="16">
        <f t="shared" si="739"/>
        <v>214.73118333333335</v>
      </c>
      <c r="AE393" s="16">
        <f t="shared" si="739"/>
        <v>214.73118333333335</v>
      </c>
      <c r="AF393" s="16">
        <f t="shared" si="739"/>
        <v>214.73118333333335</v>
      </c>
      <c r="AG393" s="16">
        <f t="shared" si="739"/>
        <v>214.73118333333335</v>
      </c>
      <c r="AH393" s="16">
        <f t="shared" si="739"/>
        <v>214.73118333333335</v>
      </c>
      <c r="AI393" s="16">
        <f t="shared" si="739"/>
        <v>214.73118333333335</v>
      </c>
      <c r="AJ393" s="16">
        <f t="shared" si="740"/>
        <v>214.73118333333335</v>
      </c>
      <c r="AK393" s="16">
        <f t="shared" si="740"/>
        <v>214.73118333333335</v>
      </c>
      <c r="AL393" s="16">
        <f t="shared" si="740"/>
        <v>214.73118333333335</v>
      </c>
      <c r="AM393" s="16">
        <f t="shared" si="740"/>
        <v>214.73118333333335</v>
      </c>
      <c r="AN393" s="16">
        <f t="shared" si="740"/>
        <v>214.73118333333335</v>
      </c>
      <c r="AO393" s="16">
        <f t="shared" si="740"/>
        <v>214.73118333333335</v>
      </c>
      <c r="AP393" s="16">
        <f t="shared" si="740"/>
        <v>214.73118333333335</v>
      </c>
      <c r="AQ393" s="16">
        <f t="shared" si="740"/>
        <v>214.73118333333335</v>
      </c>
      <c r="AR393" s="16">
        <f t="shared" si="740"/>
        <v>214.73118333333335</v>
      </c>
      <c r="AS393" s="16">
        <f t="shared" si="740"/>
        <v>214.73118333333335</v>
      </c>
      <c r="AT393" s="16">
        <f t="shared" si="740"/>
        <v>214.73118333333335</v>
      </c>
      <c r="AU393" s="16">
        <f t="shared" si="740"/>
        <v>214.73118333333335</v>
      </c>
      <c r="AV393" s="16">
        <f t="shared" si="740"/>
        <v>214.73118333333335</v>
      </c>
      <c r="AW393" s="16">
        <f t="shared" si="740"/>
        <v>214.73118333333335</v>
      </c>
      <c r="AX393" s="16">
        <f t="shared" si="740"/>
        <v>214.73118333333335</v>
      </c>
      <c r="AY393" s="16">
        <f t="shared" si="740"/>
        <v>214.73118333333335</v>
      </c>
      <c r="AZ393" s="16">
        <f t="shared" si="740"/>
        <v>214.73118333333335</v>
      </c>
      <c r="BA393" s="16">
        <f t="shared" si="740"/>
        <v>214.73118333333335</v>
      </c>
      <c r="BB393" s="16">
        <f t="shared" si="740"/>
        <v>214.73118333333335</v>
      </c>
      <c r="BC393" s="16">
        <f t="shared" si="740"/>
        <v>214.73118333333335</v>
      </c>
      <c r="BD393" s="16">
        <f t="shared" si="740"/>
        <v>214.73118333333335</v>
      </c>
      <c r="BE393" s="16">
        <f t="shared" si="740"/>
        <v>214.73118333333335</v>
      </c>
      <c r="BF393" s="16">
        <f t="shared" si="740"/>
        <v>214.73118333333335</v>
      </c>
      <c r="BG393" s="16">
        <f t="shared" si="740"/>
        <v>214.73118333333335</v>
      </c>
      <c r="BH393" s="16">
        <f t="shared" si="740"/>
        <v>214.73118333333335</v>
      </c>
      <c r="BI393" s="16">
        <f t="shared" si="740"/>
        <v>214.73118333333335</v>
      </c>
      <c r="BJ393" s="16">
        <f t="shared" si="740"/>
        <v>214.73118333333335</v>
      </c>
      <c r="BK393" s="16">
        <f t="shared" si="740"/>
        <v>214.73118333333335</v>
      </c>
      <c r="BL393" s="16">
        <f t="shared" si="740"/>
        <v>214.73118333333335</v>
      </c>
      <c r="BM393" s="16">
        <f t="shared" si="740"/>
        <v>214.73118333333335</v>
      </c>
      <c r="BN393" s="16">
        <f t="shared" si="740"/>
        <v>214.73118333333335</v>
      </c>
      <c r="BO393" s="16">
        <f t="shared" si="740"/>
        <v>214.73118333333335</v>
      </c>
      <c r="BP393" s="16">
        <f t="shared" si="740"/>
        <v>214.73118333333335</v>
      </c>
      <c r="BQ393" s="16">
        <f t="shared" si="740"/>
        <v>214.73118333333335</v>
      </c>
      <c r="BR393" s="16">
        <f t="shared" si="740"/>
        <v>214.73118333333335</v>
      </c>
      <c r="BS393" s="16">
        <f t="shared" si="740"/>
        <v>214.73118333333335</v>
      </c>
    </row>
    <row r="394" spans="1:71" x14ac:dyDescent="0.35">
      <c r="A394" s="51" t="str">
        <f t="shared" ref="A394:I394" si="743">+A97</f>
        <v>Standard Close</v>
      </c>
      <c r="B394" s="51" t="str">
        <f t="shared" si="743"/>
        <v>A2834164</v>
      </c>
      <c r="C394" s="51" t="str">
        <f t="shared" si="743"/>
        <v>Base Rates</v>
      </c>
      <c r="D394" s="51" t="str">
        <f t="shared" si="743"/>
        <v/>
      </c>
      <c r="E394" s="50">
        <f t="shared" si="743"/>
        <v>34331</v>
      </c>
      <c r="F394" s="51" t="str">
        <f t="shared" si="743"/>
        <v>CRR-15996</v>
      </c>
      <c r="G394" s="51" t="str">
        <f t="shared" si="743"/>
        <v>open</v>
      </c>
      <c r="H394" s="51" t="str">
        <f t="shared" si="743"/>
        <v>Electric Other Production Plant</v>
      </c>
      <c r="I394" s="51" t="str">
        <f t="shared" si="743"/>
        <v>Bayside Station</v>
      </c>
      <c r="J394" s="71">
        <v>6.0999999999999999E-2</v>
      </c>
      <c r="K394" s="71">
        <v>5.1699999999999996E-2</v>
      </c>
      <c r="L394" s="16">
        <f t="shared" si="723"/>
        <v>194.65689666666665</v>
      </c>
      <c r="M394" s="16">
        <f t="shared" si="739"/>
        <v>194.65689666666665</v>
      </c>
      <c r="N394" s="16">
        <f t="shared" si="739"/>
        <v>194.65689666666665</v>
      </c>
      <c r="O394" s="16">
        <f t="shared" si="739"/>
        <v>194.65689666666665</v>
      </c>
      <c r="P394" s="16">
        <f t="shared" si="739"/>
        <v>194.65689666666665</v>
      </c>
      <c r="Q394" s="16">
        <f t="shared" si="739"/>
        <v>194.65689666666665</v>
      </c>
      <c r="R394" s="16">
        <f t="shared" si="739"/>
        <v>194.65689666666665</v>
      </c>
      <c r="S394" s="16">
        <f t="shared" si="739"/>
        <v>194.65689666666665</v>
      </c>
      <c r="T394" s="16">
        <f t="shared" si="739"/>
        <v>194.65689666666665</v>
      </c>
      <c r="U394" s="16">
        <f t="shared" si="739"/>
        <v>194.65689666666665</v>
      </c>
      <c r="V394" s="16">
        <f t="shared" si="739"/>
        <v>194.65689666666665</v>
      </c>
      <c r="W394" s="16">
        <f t="shared" si="739"/>
        <v>194.65689666666665</v>
      </c>
      <c r="X394" s="16">
        <f t="shared" si="739"/>
        <v>194.65689666666665</v>
      </c>
      <c r="Y394" s="16">
        <f t="shared" si="739"/>
        <v>194.65689666666665</v>
      </c>
      <c r="Z394" s="16">
        <f t="shared" si="739"/>
        <v>194.65689666666665</v>
      </c>
      <c r="AA394" s="16">
        <f t="shared" si="739"/>
        <v>194.65689666666665</v>
      </c>
      <c r="AB394" s="16">
        <f t="shared" si="739"/>
        <v>194.65689666666665</v>
      </c>
      <c r="AC394" s="16">
        <f t="shared" si="739"/>
        <v>194.65689666666665</v>
      </c>
      <c r="AD394" s="16">
        <f t="shared" si="739"/>
        <v>194.65689666666665</v>
      </c>
      <c r="AE394" s="16">
        <f t="shared" si="739"/>
        <v>194.65689666666665</v>
      </c>
      <c r="AF394" s="16">
        <f t="shared" si="739"/>
        <v>194.65689666666665</v>
      </c>
      <c r="AG394" s="16">
        <f t="shared" si="739"/>
        <v>194.65689666666665</v>
      </c>
      <c r="AH394" s="16">
        <f t="shared" si="739"/>
        <v>194.65689666666665</v>
      </c>
      <c r="AI394" s="16">
        <f t="shared" si="739"/>
        <v>194.65689666666665</v>
      </c>
      <c r="AJ394" s="16">
        <f t="shared" si="740"/>
        <v>194.65689666666665</v>
      </c>
      <c r="AK394" s="16">
        <f t="shared" si="740"/>
        <v>194.65689666666665</v>
      </c>
      <c r="AL394" s="16">
        <f t="shared" si="740"/>
        <v>194.65689666666665</v>
      </c>
      <c r="AM394" s="16">
        <f t="shared" si="740"/>
        <v>194.65689666666665</v>
      </c>
      <c r="AN394" s="16">
        <f t="shared" si="740"/>
        <v>194.65689666666665</v>
      </c>
      <c r="AO394" s="16">
        <f t="shared" si="740"/>
        <v>194.65689666666665</v>
      </c>
      <c r="AP394" s="16">
        <f t="shared" si="740"/>
        <v>194.65689666666665</v>
      </c>
      <c r="AQ394" s="16">
        <f t="shared" si="740"/>
        <v>194.65689666666665</v>
      </c>
      <c r="AR394" s="16">
        <f t="shared" si="740"/>
        <v>194.65689666666665</v>
      </c>
      <c r="AS394" s="16">
        <f t="shared" si="740"/>
        <v>194.65689666666665</v>
      </c>
      <c r="AT394" s="16">
        <f t="shared" si="740"/>
        <v>194.65689666666665</v>
      </c>
      <c r="AU394" s="16">
        <f t="shared" si="740"/>
        <v>194.65689666666665</v>
      </c>
      <c r="AV394" s="16">
        <f t="shared" si="740"/>
        <v>194.65689666666665</v>
      </c>
      <c r="AW394" s="16">
        <f t="shared" si="740"/>
        <v>194.65689666666665</v>
      </c>
      <c r="AX394" s="16">
        <f t="shared" si="740"/>
        <v>194.65689666666665</v>
      </c>
      <c r="AY394" s="16">
        <f t="shared" si="740"/>
        <v>194.65689666666665</v>
      </c>
      <c r="AZ394" s="16">
        <f t="shared" si="740"/>
        <v>194.65689666666665</v>
      </c>
      <c r="BA394" s="16">
        <f t="shared" si="740"/>
        <v>194.65689666666665</v>
      </c>
      <c r="BB394" s="16">
        <f t="shared" si="740"/>
        <v>194.65689666666665</v>
      </c>
      <c r="BC394" s="16">
        <f t="shared" si="740"/>
        <v>194.65689666666665</v>
      </c>
      <c r="BD394" s="16">
        <f t="shared" si="740"/>
        <v>194.65689666666665</v>
      </c>
      <c r="BE394" s="16">
        <f t="shared" si="740"/>
        <v>194.65689666666665</v>
      </c>
      <c r="BF394" s="16">
        <f t="shared" si="740"/>
        <v>194.65689666666665</v>
      </c>
      <c r="BG394" s="16">
        <f t="shared" si="740"/>
        <v>194.65689666666665</v>
      </c>
      <c r="BH394" s="16">
        <f t="shared" si="740"/>
        <v>194.65689666666665</v>
      </c>
      <c r="BI394" s="16">
        <f t="shared" si="740"/>
        <v>194.65689666666665</v>
      </c>
      <c r="BJ394" s="16">
        <f t="shared" si="740"/>
        <v>194.65689666666665</v>
      </c>
      <c r="BK394" s="16">
        <f t="shared" si="740"/>
        <v>194.65689666666665</v>
      </c>
      <c r="BL394" s="16">
        <f t="shared" si="740"/>
        <v>194.65689666666665</v>
      </c>
      <c r="BM394" s="16">
        <f t="shared" si="740"/>
        <v>194.65689666666665</v>
      </c>
      <c r="BN394" s="16">
        <f t="shared" si="740"/>
        <v>194.65689666666665</v>
      </c>
      <c r="BO394" s="16">
        <f t="shared" si="740"/>
        <v>194.65689666666665</v>
      </c>
      <c r="BP394" s="16">
        <f t="shared" si="740"/>
        <v>194.65689666666665</v>
      </c>
      <c r="BQ394" s="16">
        <f t="shared" si="740"/>
        <v>194.65689666666665</v>
      </c>
      <c r="BR394" s="16">
        <f t="shared" si="740"/>
        <v>194.65689666666665</v>
      </c>
      <c r="BS394" s="16">
        <f t="shared" si="740"/>
        <v>194.65689666666665</v>
      </c>
    </row>
    <row r="395" spans="1:71" x14ac:dyDescent="0.35">
      <c r="A395" s="51" t="str">
        <f t="shared" ref="A395:I395" si="744">+A98</f>
        <v>Standard Close</v>
      </c>
      <c r="B395" s="51" t="str">
        <f t="shared" si="744"/>
        <v>A2834165</v>
      </c>
      <c r="C395" s="51" t="str">
        <f t="shared" si="744"/>
        <v>Base Rates</v>
      </c>
      <c r="D395" s="51" t="str">
        <f t="shared" si="744"/>
        <v/>
      </c>
      <c r="E395" s="50">
        <f t="shared" si="744"/>
        <v>34331</v>
      </c>
      <c r="F395" s="51" t="str">
        <f t="shared" si="744"/>
        <v>CRR-15996</v>
      </c>
      <c r="G395" s="51" t="str">
        <f t="shared" si="744"/>
        <v>open</v>
      </c>
      <c r="H395" s="51" t="str">
        <f t="shared" si="744"/>
        <v>Electric Other Production Plant</v>
      </c>
      <c r="I395" s="51" t="str">
        <f t="shared" si="744"/>
        <v>Bayside Station</v>
      </c>
      <c r="J395" s="71">
        <v>6.0999999999999999E-2</v>
      </c>
      <c r="K395" s="71">
        <v>5.1699999999999996E-2</v>
      </c>
      <c r="L395" s="16">
        <f t="shared" si="723"/>
        <v>75.628969166666678</v>
      </c>
      <c r="M395" s="16">
        <f t="shared" si="739"/>
        <v>75.628969166666678</v>
      </c>
      <c r="N395" s="16">
        <f t="shared" si="739"/>
        <v>75.628969166666678</v>
      </c>
      <c r="O395" s="16">
        <f t="shared" si="739"/>
        <v>75.628969166666678</v>
      </c>
      <c r="P395" s="16">
        <f t="shared" si="739"/>
        <v>75.628969166666678</v>
      </c>
      <c r="Q395" s="16">
        <f t="shared" si="739"/>
        <v>75.628969166666678</v>
      </c>
      <c r="R395" s="16">
        <f t="shared" si="739"/>
        <v>75.628969166666678</v>
      </c>
      <c r="S395" s="16">
        <f t="shared" si="739"/>
        <v>75.628969166666678</v>
      </c>
      <c r="T395" s="16">
        <f t="shared" si="739"/>
        <v>75.628969166666678</v>
      </c>
      <c r="U395" s="16">
        <f t="shared" si="739"/>
        <v>75.628969166666678</v>
      </c>
      <c r="V395" s="16">
        <f t="shared" si="739"/>
        <v>75.628969166666678</v>
      </c>
      <c r="W395" s="16">
        <f t="shared" si="739"/>
        <v>75.628969166666678</v>
      </c>
      <c r="X395" s="16">
        <f t="shared" si="739"/>
        <v>75.628969166666678</v>
      </c>
      <c r="Y395" s="16">
        <f t="shared" si="739"/>
        <v>75.628969166666678</v>
      </c>
      <c r="Z395" s="16">
        <f t="shared" si="739"/>
        <v>75.628969166666678</v>
      </c>
      <c r="AA395" s="16">
        <f t="shared" si="739"/>
        <v>75.628969166666678</v>
      </c>
      <c r="AB395" s="16">
        <f t="shared" si="739"/>
        <v>75.628969166666678</v>
      </c>
      <c r="AC395" s="16">
        <f t="shared" si="739"/>
        <v>75.628969166666678</v>
      </c>
      <c r="AD395" s="16">
        <f t="shared" si="739"/>
        <v>75.628969166666678</v>
      </c>
      <c r="AE395" s="16">
        <f t="shared" si="739"/>
        <v>75.628969166666678</v>
      </c>
      <c r="AF395" s="16">
        <f t="shared" si="739"/>
        <v>75.628969166666678</v>
      </c>
      <c r="AG395" s="16">
        <f t="shared" si="739"/>
        <v>75.628969166666678</v>
      </c>
      <c r="AH395" s="16">
        <f t="shared" si="739"/>
        <v>75.628969166666678</v>
      </c>
      <c r="AI395" s="16">
        <f t="shared" si="739"/>
        <v>75.628969166666678</v>
      </c>
      <c r="AJ395" s="16">
        <f t="shared" si="740"/>
        <v>75.628969166666678</v>
      </c>
      <c r="AK395" s="16">
        <f t="shared" si="740"/>
        <v>75.628969166666678</v>
      </c>
      <c r="AL395" s="16">
        <f t="shared" si="740"/>
        <v>75.628969166666678</v>
      </c>
      <c r="AM395" s="16">
        <f t="shared" si="740"/>
        <v>75.628969166666678</v>
      </c>
      <c r="AN395" s="16">
        <f t="shared" si="740"/>
        <v>75.628969166666678</v>
      </c>
      <c r="AO395" s="16">
        <f t="shared" si="740"/>
        <v>75.628969166666678</v>
      </c>
      <c r="AP395" s="16">
        <f t="shared" si="740"/>
        <v>75.628969166666678</v>
      </c>
      <c r="AQ395" s="16">
        <f t="shared" si="740"/>
        <v>75.628969166666678</v>
      </c>
      <c r="AR395" s="16">
        <f t="shared" si="740"/>
        <v>75.628969166666678</v>
      </c>
      <c r="AS395" s="16">
        <f t="shared" si="740"/>
        <v>75.628969166666678</v>
      </c>
      <c r="AT395" s="16">
        <f t="shared" si="740"/>
        <v>75.628969166666678</v>
      </c>
      <c r="AU395" s="16">
        <f t="shared" si="740"/>
        <v>75.628969166666678</v>
      </c>
      <c r="AV395" s="16">
        <f t="shared" si="740"/>
        <v>75.628969166666678</v>
      </c>
      <c r="AW395" s="16">
        <f t="shared" si="740"/>
        <v>75.628969166666678</v>
      </c>
      <c r="AX395" s="16">
        <f t="shared" si="740"/>
        <v>75.628969166666678</v>
      </c>
      <c r="AY395" s="16">
        <f t="shared" si="740"/>
        <v>75.628969166666678</v>
      </c>
      <c r="AZ395" s="16">
        <f t="shared" si="740"/>
        <v>75.628969166666678</v>
      </c>
      <c r="BA395" s="16">
        <f t="shared" si="740"/>
        <v>75.628969166666678</v>
      </c>
      <c r="BB395" s="16">
        <f t="shared" si="740"/>
        <v>75.628969166666678</v>
      </c>
      <c r="BC395" s="16">
        <f t="shared" si="740"/>
        <v>75.628969166666678</v>
      </c>
      <c r="BD395" s="16">
        <f t="shared" si="740"/>
        <v>75.628969166666678</v>
      </c>
      <c r="BE395" s="16">
        <f t="shared" si="740"/>
        <v>75.628969166666678</v>
      </c>
      <c r="BF395" s="16">
        <f t="shared" si="740"/>
        <v>75.628969166666678</v>
      </c>
      <c r="BG395" s="16">
        <f t="shared" si="740"/>
        <v>75.628969166666678</v>
      </c>
      <c r="BH395" s="16">
        <f t="shared" si="740"/>
        <v>75.628969166666678</v>
      </c>
      <c r="BI395" s="16">
        <f t="shared" si="740"/>
        <v>75.628969166666678</v>
      </c>
      <c r="BJ395" s="16">
        <f t="shared" si="740"/>
        <v>75.628969166666678</v>
      </c>
      <c r="BK395" s="16">
        <f t="shared" si="740"/>
        <v>75.628969166666678</v>
      </c>
      <c r="BL395" s="16">
        <f t="shared" si="740"/>
        <v>75.628969166666678</v>
      </c>
      <c r="BM395" s="16">
        <f t="shared" si="740"/>
        <v>75.628969166666678</v>
      </c>
      <c r="BN395" s="16">
        <f t="shared" si="740"/>
        <v>75.628969166666678</v>
      </c>
      <c r="BO395" s="16">
        <f t="shared" si="740"/>
        <v>75.628969166666678</v>
      </c>
      <c r="BP395" s="16">
        <f t="shared" si="740"/>
        <v>75.628969166666678</v>
      </c>
      <c r="BQ395" s="16">
        <f t="shared" si="740"/>
        <v>75.628969166666678</v>
      </c>
      <c r="BR395" s="16">
        <f t="shared" si="740"/>
        <v>75.628969166666678</v>
      </c>
      <c r="BS395" s="16">
        <f t="shared" si="740"/>
        <v>75.628969166666678</v>
      </c>
    </row>
    <row r="396" spans="1:71" x14ac:dyDescent="0.35">
      <c r="A396" s="51" t="str">
        <f t="shared" ref="A396:I396" si="745">+A99</f>
        <v>Standard Close</v>
      </c>
      <c r="B396" s="51" t="str">
        <f t="shared" si="745"/>
        <v>A2834166</v>
      </c>
      <c r="C396" s="51" t="str">
        <f t="shared" si="745"/>
        <v>Base Rates</v>
      </c>
      <c r="D396" s="51" t="str">
        <f t="shared" si="745"/>
        <v/>
      </c>
      <c r="E396" s="50">
        <f t="shared" si="745"/>
        <v>34331</v>
      </c>
      <c r="F396" s="51" t="str">
        <f t="shared" si="745"/>
        <v>CRR-15996</v>
      </c>
      <c r="G396" s="51" t="str">
        <f t="shared" si="745"/>
        <v>open</v>
      </c>
      <c r="H396" s="51" t="str">
        <f t="shared" si="745"/>
        <v>Electric Other Production Plant</v>
      </c>
      <c r="I396" s="51" t="str">
        <f t="shared" si="745"/>
        <v>Bayside Station</v>
      </c>
      <c r="J396" s="71">
        <v>6.0999999999999999E-2</v>
      </c>
      <c r="K396" s="71">
        <v>5.1699999999999996E-2</v>
      </c>
      <c r="L396" s="16">
        <f t="shared" si="723"/>
        <v>76.63882416666668</v>
      </c>
      <c r="M396" s="16">
        <f t="shared" si="739"/>
        <v>76.63882416666668</v>
      </c>
      <c r="N396" s="16">
        <f t="shared" si="739"/>
        <v>76.63882416666668</v>
      </c>
      <c r="O396" s="16">
        <f t="shared" si="739"/>
        <v>76.63882416666668</v>
      </c>
      <c r="P396" s="16">
        <f t="shared" si="739"/>
        <v>76.63882416666668</v>
      </c>
      <c r="Q396" s="16">
        <f t="shared" si="739"/>
        <v>76.63882416666668</v>
      </c>
      <c r="R396" s="16">
        <f t="shared" si="739"/>
        <v>76.63882416666668</v>
      </c>
      <c r="S396" s="16">
        <f t="shared" si="739"/>
        <v>76.63882416666668</v>
      </c>
      <c r="T396" s="16">
        <f t="shared" si="739"/>
        <v>76.63882416666668</v>
      </c>
      <c r="U396" s="16">
        <f t="shared" si="739"/>
        <v>76.63882416666668</v>
      </c>
      <c r="V396" s="16">
        <f t="shared" si="739"/>
        <v>76.63882416666668</v>
      </c>
      <c r="W396" s="16">
        <f t="shared" si="739"/>
        <v>76.63882416666668</v>
      </c>
      <c r="X396" s="16">
        <f t="shared" si="739"/>
        <v>76.63882416666668</v>
      </c>
      <c r="Y396" s="16">
        <f t="shared" si="739"/>
        <v>76.63882416666668</v>
      </c>
      <c r="Z396" s="16">
        <f t="shared" si="739"/>
        <v>76.63882416666668</v>
      </c>
      <c r="AA396" s="16">
        <f t="shared" si="739"/>
        <v>76.63882416666668</v>
      </c>
      <c r="AB396" s="16">
        <f t="shared" si="739"/>
        <v>76.63882416666668</v>
      </c>
      <c r="AC396" s="16">
        <f t="shared" si="739"/>
        <v>76.63882416666668</v>
      </c>
      <c r="AD396" s="16">
        <f t="shared" si="739"/>
        <v>76.63882416666668</v>
      </c>
      <c r="AE396" s="16">
        <f t="shared" si="739"/>
        <v>76.63882416666668</v>
      </c>
      <c r="AF396" s="16">
        <f t="shared" si="739"/>
        <v>76.63882416666668</v>
      </c>
      <c r="AG396" s="16">
        <f t="shared" si="739"/>
        <v>76.63882416666668</v>
      </c>
      <c r="AH396" s="16">
        <f t="shared" si="739"/>
        <v>76.63882416666668</v>
      </c>
      <c r="AI396" s="16">
        <f t="shared" si="739"/>
        <v>76.63882416666668</v>
      </c>
      <c r="AJ396" s="16">
        <f t="shared" si="740"/>
        <v>76.63882416666668</v>
      </c>
      <c r="AK396" s="16">
        <f t="shared" si="740"/>
        <v>76.63882416666668</v>
      </c>
      <c r="AL396" s="16">
        <f t="shared" si="740"/>
        <v>76.63882416666668</v>
      </c>
      <c r="AM396" s="16">
        <f t="shared" si="740"/>
        <v>76.63882416666668</v>
      </c>
      <c r="AN396" s="16">
        <f t="shared" si="740"/>
        <v>76.63882416666668</v>
      </c>
      <c r="AO396" s="16">
        <f t="shared" si="740"/>
        <v>76.63882416666668</v>
      </c>
      <c r="AP396" s="16">
        <f t="shared" si="740"/>
        <v>76.63882416666668</v>
      </c>
      <c r="AQ396" s="16">
        <f t="shared" si="740"/>
        <v>76.63882416666668</v>
      </c>
      <c r="AR396" s="16">
        <f t="shared" si="740"/>
        <v>76.63882416666668</v>
      </c>
      <c r="AS396" s="16">
        <f t="shared" si="740"/>
        <v>76.63882416666668</v>
      </c>
      <c r="AT396" s="16">
        <f t="shared" si="740"/>
        <v>76.63882416666668</v>
      </c>
      <c r="AU396" s="16">
        <f t="shared" si="740"/>
        <v>76.63882416666668</v>
      </c>
      <c r="AV396" s="16">
        <f t="shared" si="740"/>
        <v>76.63882416666668</v>
      </c>
      <c r="AW396" s="16">
        <f t="shared" si="740"/>
        <v>76.63882416666668</v>
      </c>
      <c r="AX396" s="16">
        <f t="shared" si="740"/>
        <v>76.63882416666668</v>
      </c>
      <c r="AY396" s="16">
        <f t="shared" si="740"/>
        <v>76.63882416666668</v>
      </c>
      <c r="AZ396" s="16">
        <f t="shared" si="740"/>
        <v>76.63882416666668</v>
      </c>
      <c r="BA396" s="16">
        <f t="shared" si="740"/>
        <v>76.63882416666668</v>
      </c>
      <c r="BB396" s="16">
        <f t="shared" si="740"/>
        <v>76.63882416666668</v>
      </c>
      <c r="BC396" s="16">
        <f t="shared" si="740"/>
        <v>76.63882416666668</v>
      </c>
      <c r="BD396" s="16">
        <f t="shared" si="740"/>
        <v>76.63882416666668</v>
      </c>
      <c r="BE396" s="16">
        <f t="shared" si="740"/>
        <v>76.63882416666668</v>
      </c>
      <c r="BF396" s="16">
        <f t="shared" si="740"/>
        <v>76.63882416666668</v>
      </c>
      <c r="BG396" s="16">
        <f t="shared" si="740"/>
        <v>76.63882416666668</v>
      </c>
      <c r="BH396" s="16">
        <f t="shared" si="740"/>
        <v>76.63882416666668</v>
      </c>
      <c r="BI396" s="16">
        <f t="shared" si="740"/>
        <v>76.63882416666668</v>
      </c>
      <c r="BJ396" s="16">
        <f t="shared" si="740"/>
        <v>76.63882416666668</v>
      </c>
      <c r="BK396" s="16">
        <f t="shared" si="740"/>
        <v>76.63882416666668</v>
      </c>
      <c r="BL396" s="16">
        <f t="shared" si="740"/>
        <v>76.63882416666668</v>
      </c>
      <c r="BM396" s="16">
        <f t="shared" si="740"/>
        <v>76.63882416666668</v>
      </c>
      <c r="BN396" s="16">
        <f t="shared" si="740"/>
        <v>76.63882416666668</v>
      </c>
      <c r="BO396" s="16">
        <f t="shared" si="740"/>
        <v>76.63882416666668</v>
      </c>
      <c r="BP396" s="16">
        <f t="shared" si="740"/>
        <v>76.63882416666668</v>
      </c>
      <c r="BQ396" s="16">
        <f t="shared" si="740"/>
        <v>76.63882416666668</v>
      </c>
      <c r="BR396" s="16">
        <f t="shared" si="740"/>
        <v>76.63882416666668</v>
      </c>
      <c r="BS396" s="16">
        <f t="shared" si="740"/>
        <v>76.63882416666668</v>
      </c>
    </row>
    <row r="397" spans="1:71" x14ac:dyDescent="0.35">
      <c r="A397" s="51" t="str">
        <f t="shared" ref="A397:I397" si="746">+A100</f>
        <v>Standard Close</v>
      </c>
      <c r="B397" s="51" t="str">
        <f t="shared" si="746"/>
        <v>A2834171</v>
      </c>
      <c r="C397" s="51" t="str">
        <f t="shared" si="746"/>
        <v>Base Rates</v>
      </c>
      <c r="D397" s="51" t="str">
        <f t="shared" si="746"/>
        <v/>
      </c>
      <c r="E397" s="50">
        <f t="shared" si="746"/>
        <v>34331</v>
      </c>
      <c r="F397" s="51" t="str">
        <f t="shared" si="746"/>
        <v>CRR-15996</v>
      </c>
      <c r="G397" s="51" t="str">
        <f t="shared" si="746"/>
        <v>open</v>
      </c>
      <c r="H397" s="51" t="str">
        <f t="shared" si="746"/>
        <v>Electric Other Production Plant</v>
      </c>
      <c r="I397" s="51" t="str">
        <f t="shared" si="746"/>
        <v>Bayside Station</v>
      </c>
      <c r="J397" s="71">
        <v>6.0999999999999999E-2</v>
      </c>
      <c r="K397" s="71">
        <v>5.1699999999999996E-2</v>
      </c>
      <c r="L397" s="16">
        <f t="shared" si="723"/>
        <v>76.63882416666668</v>
      </c>
      <c r="M397" s="16">
        <f t="shared" si="739"/>
        <v>76.63882416666668</v>
      </c>
      <c r="N397" s="16">
        <f t="shared" si="739"/>
        <v>76.63882416666668</v>
      </c>
      <c r="O397" s="16">
        <f t="shared" si="739"/>
        <v>76.63882416666668</v>
      </c>
      <c r="P397" s="16">
        <f t="shared" si="739"/>
        <v>76.63882416666668</v>
      </c>
      <c r="Q397" s="16">
        <f t="shared" si="739"/>
        <v>76.63882416666668</v>
      </c>
      <c r="R397" s="16">
        <f t="shared" si="739"/>
        <v>76.63882416666668</v>
      </c>
      <c r="S397" s="16">
        <f t="shared" si="739"/>
        <v>76.63882416666668</v>
      </c>
      <c r="T397" s="16">
        <f t="shared" si="739"/>
        <v>76.63882416666668</v>
      </c>
      <c r="U397" s="16">
        <f t="shared" si="739"/>
        <v>76.63882416666668</v>
      </c>
      <c r="V397" s="16">
        <f t="shared" si="739"/>
        <v>76.63882416666668</v>
      </c>
      <c r="W397" s="16">
        <f t="shared" si="739"/>
        <v>76.63882416666668</v>
      </c>
      <c r="X397" s="16">
        <f t="shared" si="739"/>
        <v>76.63882416666668</v>
      </c>
      <c r="Y397" s="16">
        <f t="shared" si="739"/>
        <v>76.63882416666668</v>
      </c>
      <c r="Z397" s="16">
        <f t="shared" si="739"/>
        <v>76.63882416666668</v>
      </c>
      <c r="AA397" s="16">
        <f t="shared" si="739"/>
        <v>76.63882416666668</v>
      </c>
      <c r="AB397" s="16">
        <f t="shared" si="739"/>
        <v>76.63882416666668</v>
      </c>
      <c r="AC397" s="16">
        <f t="shared" si="739"/>
        <v>76.63882416666668</v>
      </c>
      <c r="AD397" s="16">
        <f t="shared" si="739"/>
        <v>76.63882416666668</v>
      </c>
      <c r="AE397" s="16">
        <f t="shared" si="739"/>
        <v>76.63882416666668</v>
      </c>
      <c r="AF397" s="16">
        <f t="shared" si="739"/>
        <v>76.63882416666668</v>
      </c>
      <c r="AG397" s="16">
        <f t="shared" si="739"/>
        <v>76.63882416666668</v>
      </c>
      <c r="AH397" s="16">
        <f t="shared" si="739"/>
        <v>76.63882416666668</v>
      </c>
      <c r="AI397" s="16">
        <f t="shared" si="739"/>
        <v>76.63882416666668</v>
      </c>
      <c r="AJ397" s="16">
        <f t="shared" si="740"/>
        <v>76.63882416666668</v>
      </c>
      <c r="AK397" s="16">
        <f t="shared" si="740"/>
        <v>76.63882416666668</v>
      </c>
      <c r="AL397" s="16">
        <f t="shared" si="740"/>
        <v>76.63882416666668</v>
      </c>
      <c r="AM397" s="16">
        <f t="shared" si="740"/>
        <v>76.63882416666668</v>
      </c>
      <c r="AN397" s="16">
        <f t="shared" si="740"/>
        <v>76.63882416666668</v>
      </c>
      <c r="AO397" s="16">
        <f t="shared" si="740"/>
        <v>76.63882416666668</v>
      </c>
      <c r="AP397" s="16">
        <f t="shared" si="740"/>
        <v>76.63882416666668</v>
      </c>
      <c r="AQ397" s="16">
        <f t="shared" si="740"/>
        <v>76.63882416666668</v>
      </c>
      <c r="AR397" s="16">
        <f t="shared" si="740"/>
        <v>76.63882416666668</v>
      </c>
      <c r="AS397" s="16">
        <f t="shared" si="740"/>
        <v>76.63882416666668</v>
      </c>
      <c r="AT397" s="16">
        <f t="shared" si="740"/>
        <v>76.63882416666668</v>
      </c>
      <c r="AU397" s="16">
        <f t="shared" si="740"/>
        <v>76.63882416666668</v>
      </c>
      <c r="AV397" s="16">
        <f t="shared" si="740"/>
        <v>76.63882416666668</v>
      </c>
      <c r="AW397" s="16">
        <f t="shared" si="740"/>
        <v>76.63882416666668</v>
      </c>
      <c r="AX397" s="16">
        <f t="shared" si="740"/>
        <v>76.63882416666668</v>
      </c>
      <c r="AY397" s="16">
        <f t="shared" si="740"/>
        <v>76.63882416666668</v>
      </c>
      <c r="AZ397" s="16">
        <f t="shared" si="740"/>
        <v>76.63882416666668</v>
      </c>
      <c r="BA397" s="16">
        <f t="shared" si="740"/>
        <v>76.63882416666668</v>
      </c>
      <c r="BB397" s="16">
        <f t="shared" si="740"/>
        <v>76.63882416666668</v>
      </c>
      <c r="BC397" s="16">
        <f t="shared" si="740"/>
        <v>76.63882416666668</v>
      </c>
      <c r="BD397" s="16">
        <f t="shared" si="740"/>
        <v>76.63882416666668</v>
      </c>
      <c r="BE397" s="16">
        <f t="shared" si="740"/>
        <v>76.63882416666668</v>
      </c>
      <c r="BF397" s="16">
        <f t="shared" si="740"/>
        <v>76.63882416666668</v>
      </c>
      <c r="BG397" s="16">
        <f t="shared" si="740"/>
        <v>76.63882416666668</v>
      </c>
      <c r="BH397" s="16">
        <f t="shared" si="740"/>
        <v>76.63882416666668</v>
      </c>
      <c r="BI397" s="16">
        <f t="shared" si="740"/>
        <v>76.63882416666668</v>
      </c>
      <c r="BJ397" s="16">
        <f t="shared" si="740"/>
        <v>76.63882416666668</v>
      </c>
      <c r="BK397" s="16">
        <f t="shared" si="740"/>
        <v>76.63882416666668</v>
      </c>
      <c r="BL397" s="16">
        <f t="shared" si="740"/>
        <v>76.63882416666668</v>
      </c>
      <c r="BM397" s="16">
        <f t="shared" si="740"/>
        <v>76.63882416666668</v>
      </c>
      <c r="BN397" s="16">
        <f t="shared" si="740"/>
        <v>76.63882416666668</v>
      </c>
      <c r="BO397" s="16">
        <f t="shared" si="740"/>
        <v>76.63882416666668</v>
      </c>
      <c r="BP397" s="16">
        <f t="shared" si="740"/>
        <v>76.63882416666668</v>
      </c>
      <c r="BQ397" s="16">
        <f t="shared" si="740"/>
        <v>76.63882416666668</v>
      </c>
      <c r="BR397" s="16">
        <f t="shared" si="740"/>
        <v>76.63882416666668</v>
      </c>
      <c r="BS397" s="16">
        <f t="shared" si="740"/>
        <v>76.63882416666668</v>
      </c>
    </row>
    <row r="398" spans="1:71" x14ac:dyDescent="0.35">
      <c r="A398" s="51" t="str">
        <f t="shared" ref="A398:I398" si="747">+A101</f>
        <v>Standard Close</v>
      </c>
      <c r="B398" s="51" t="str">
        <f t="shared" si="747"/>
        <v>A2836696</v>
      </c>
      <c r="C398" s="51" t="str">
        <f t="shared" si="747"/>
        <v>Base Rates</v>
      </c>
      <c r="D398" s="51" t="str">
        <f t="shared" si="747"/>
        <v/>
      </c>
      <c r="E398" s="50">
        <f t="shared" si="747"/>
        <v>34331</v>
      </c>
      <c r="F398" s="51" t="str">
        <f t="shared" si="747"/>
        <v>CRR-15996</v>
      </c>
      <c r="G398" s="51" t="str">
        <f t="shared" si="747"/>
        <v>open</v>
      </c>
      <c r="H398" s="51" t="str">
        <f t="shared" si="747"/>
        <v>Electric Other Production Plant</v>
      </c>
      <c r="I398" s="51" t="str">
        <f t="shared" si="747"/>
        <v>Bayside Station</v>
      </c>
      <c r="J398" s="71">
        <v>6.0999999999999999E-2</v>
      </c>
      <c r="K398" s="71">
        <v>5.1699999999999996E-2</v>
      </c>
      <c r="L398" s="16">
        <f t="shared" si="723"/>
        <v>177.84143333333336</v>
      </c>
      <c r="M398" s="16">
        <f t="shared" si="739"/>
        <v>177.84143333333336</v>
      </c>
      <c r="N398" s="16">
        <f t="shared" si="739"/>
        <v>177.84143333333336</v>
      </c>
      <c r="O398" s="16">
        <f t="shared" si="739"/>
        <v>177.84143333333336</v>
      </c>
      <c r="P398" s="16">
        <f t="shared" si="739"/>
        <v>177.84143333333336</v>
      </c>
      <c r="Q398" s="16">
        <f t="shared" si="739"/>
        <v>177.84143333333336</v>
      </c>
      <c r="R398" s="16">
        <f t="shared" si="739"/>
        <v>177.84143333333336</v>
      </c>
      <c r="S398" s="16">
        <f t="shared" si="739"/>
        <v>177.84143333333336</v>
      </c>
      <c r="T398" s="16">
        <f t="shared" si="739"/>
        <v>177.84143333333336</v>
      </c>
      <c r="U398" s="16">
        <f t="shared" si="739"/>
        <v>177.84143333333336</v>
      </c>
      <c r="V398" s="16">
        <f t="shared" si="739"/>
        <v>177.84143333333336</v>
      </c>
      <c r="W398" s="16">
        <f t="shared" si="739"/>
        <v>177.84143333333336</v>
      </c>
      <c r="X398" s="16">
        <f t="shared" si="739"/>
        <v>177.84143333333336</v>
      </c>
      <c r="Y398" s="16">
        <f t="shared" si="739"/>
        <v>177.84143333333336</v>
      </c>
      <c r="Z398" s="16">
        <f t="shared" si="739"/>
        <v>177.84143333333336</v>
      </c>
      <c r="AA398" s="16">
        <f t="shared" si="739"/>
        <v>177.84143333333336</v>
      </c>
      <c r="AB398" s="16">
        <f t="shared" si="739"/>
        <v>177.84143333333336</v>
      </c>
      <c r="AC398" s="16">
        <f t="shared" si="739"/>
        <v>177.84143333333336</v>
      </c>
      <c r="AD398" s="16">
        <f t="shared" si="739"/>
        <v>177.84143333333336</v>
      </c>
      <c r="AE398" s="16">
        <f t="shared" si="739"/>
        <v>177.84143333333336</v>
      </c>
      <c r="AF398" s="16">
        <f t="shared" si="739"/>
        <v>177.84143333333336</v>
      </c>
      <c r="AG398" s="16">
        <f t="shared" si="739"/>
        <v>177.84143333333336</v>
      </c>
      <c r="AH398" s="16">
        <f t="shared" si="739"/>
        <v>177.84143333333336</v>
      </c>
      <c r="AI398" s="16">
        <f t="shared" si="739"/>
        <v>177.84143333333336</v>
      </c>
      <c r="AJ398" s="16">
        <f t="shared" si="740"/>
        <v>177.84143333333336</v>
      </c>
      <c r="AK398" s="16">
        <f t="shared" si="740"/>
        <v>177.84143333333336</v>
      </c>
      <c r="AL398" s="16">
        <f t="shared" si="740"/>
        <v>177.84143333333336</v>
      </c>
      <c r="AM398" s="16">
        <f t="shared" si="740"/>
        <v>177.84143333333336</v>
      </c>
      <c r="AN398" s="16">
        <f t="shared" si="740"/>
        <v>177.84143333333336</v>
      </c>
      <c r="AO398" s="16">
        <f t="shared" si="740"/>
        <v>177.84143333333336</v>
      </c>
      <c r="AP398" s="16">
        <f t="shared" si="740"/>
        <v>177.84143333333336</v>
      </c>
      <c r="AQ398" s="16">
        <f t="shared" si="740"/>
        <v>177.84143333333336</v>
      </c>
      <c r="AR398" s="16">
        <f t="shared" si="740"/>
        <v>177.84143333333336</v>
      </c>
      <c r="AS398" s="16">
        <f t="shared" si="740"/>
        <v>177.84143333333336</v>
      </c>
      <c r="AT398" s="16">
        <f t="shared" si="740"/>
        <v>177.84143333333336</v>
      </c>
      <c r="AU398" s="16">
        <f t="shared" si="740"/>
        <v>177.84143333333336</v>
      </c>
      <c r="AV398" s="16">
        <f t="shared" si="740"/>
        <v>177.84143333333336</v>
      </c>
      <c r="AW398" s="16">
        <f t="shared" si="740"/>
        <v>177.84143333333336</v>
      </c>
      <c r="AX398" s="16">
        <f t="shared" si="740"/>
        <v>177.84143333333336</v>
      </c>
      <c r="AY398" s="16">
        <f t="shared" si="740"/>
        <v>177.84143333333336</v>
      </c>
      <c r="AZ398" s="16">
        <f t="shared" si="740"/>
        <v>177.84143333333336</v>
      </c>
      <c r="BA398" s="16">
        <f t="shared" si="740"/>
        <v>177.84143333333336</v>
      </c>
      <c r="BB398" s="16">
        <f t="shared" si="740"/>
        <v>177.84143333333336</v>
      </c>
      <c r="BC398" s="16">
        <f t="shared" si="740"/>
        <v>177.84143333333336</v>
      </c>
      <c r="BD398" s="16">
        <f t="shared" si="740"/>
        <v>177.84143333333336</v>
      </c>
      <c r="BE398" s="16">
        <f t="shared" si="740"/>
        <v>177.84143333333336</v>
      </c>
      <c r="BF398" s="16">
        <f t="shared" si="740"/>
        <v>177.84143333333336</v>
      </c>
      <c r="BG398" s="16">
        <f t="shared" si="740"/>
        <v>177.84143333333336</v>
      </c>
      <c r="BH398" s="16">
        <f t="shared" si="740"/>
        <v>177.84143333333336</v>
      </c>
      <c r="BI398" s="16">
        <f t="shared" si="740"/>
        <v>177.84143333333336</v>
      </c>
      <c r="BJ398" s="16">
        <f t="shared" si="740"/>
        <v>177.84143333333336</v>
      </c>
      <c r="BK398" s="16">
        <f t="shared" ref="AJ398:BS402" si="748">+BJ200*$J398/12</f>
        <v>177.84143333333336</v>
      </c>
      <c r="BL398" s="16">
        <f t="shared" si="748"/>
        <v>177.84143333333336</v>
      </c>
      <c r="BM398" s="16">
        <f t="shared" si="748"/>
        <v>177.84143333333336</v>
      </c>
      <c r="BN398" s="16">
        <f t="shared" si="748"/>
        <v>177.84143333333336</v>
      </c>
      <c r="BO398" s="16">
        <f t="shared" si="748"/>
        <v>177.84143333333336</v>
      </c>
      <c r="BP398" s="16">
        <f t="shared" si="748"/>
        <v>177.84143333333336</v>
      </c>
      <c r="BQ398" s="16">
        <f t="shared" si="748"/>
        <v>177.84143333333336</v>
      </c>
      <c r="BR398" s="16">
        <f t="shared" si="748"/>
        <v>177.84143333333336</v>
      </c>
      <c r="BS398" s="16">
        <f t="shared" si="748"/>
        <v>177.84143333333336</v>
      </c>
    </row>
    <row r="399" spans="1:71" x14ac:dyDescent="0.35">
      <c r="A399" s="51" t="str">
        <f t="shared" ref="A399:I399" si="749">+A102</f>
        <v>Standard Close</v>
      </c>
      <c r="B399" s="51" t="str">
        <f t="shared" si="749"/>
        <v>A2841232</v>
      </c>
      <c r="C399" s="51" t="str">
        <f t="shared" si="749"/>
        <v>Base Rates</v>
      </c>
      <c r="D399" s="51" t="str">
        <f t="shared" si="749"/>
        <v/>
      </c>
      <c r="E399" s="50">
        <f t="shared" si="749"/>
        <v>34331</v>
      </c>
      <c r="F399" s="51" t="str">
        <f t="shared" si="749"/>
        <v>CRR-15996</v>
      </c>
      <c r="G399" s="51" t="str">
        <f t="shared" si="749"/>
        <v>open</v>
      </c>
      <c r="H399" s="51" t="str">
        <f t="shared" si="749"/>
        <v>Electric Other Production Plant</v>
      </c>
      <c r="I399" s="51" t="str">
        <f t="shared" si="749"/>
        <v>Bayside Station</v>
      </c>
      <c r="J399" s="71">
        <v>6.0999999999999999E-2</v>
      </c>
      <c r="K399" s="71">
        <v>5.1699999999999996E-2</v>
      </c>
      <c r="L399" s="16">
        <f t="shared" si="723"/>
        <v>21.205531666666666</v>
      </c>
      <c r="M399" s="16">
        <f t="shared" si="739"/>
        <v>21.205531666666666</v>
      </c>
      <c r="N399" s="16">
        <f t="shared" si="739"/>
        <v>21.205531666666666</v>
      </c>
      <c r="O399" s="16">
        <f t="shared" si="739"/>
        <v>21.205531666666666</v>
      </c>
      <c r="P399" s="16">
        <f t="shared" si="739"/>
        <v>21.205531666666666</v>
      </c>
      <c r="Q399" s="16">
        <f t="shared" si="739"/>
        <v>21.205531666666666</v>
      </c>
      <c r="R399" s="16">
        <f t="shared" si="739"/>
        <v>21.205531666666666</v>
      </c>
      <c r="S399" s="16">
        <f t="shared" si="739"/>
        <v>21.205531666666666</v>
      </c>
      <c r="T399" s="16">
        <f t="shared" si="739"/>
        <v>21.205531666666666</v>
      </c>
      <c r="U399" s="16">
        <f t="shared" si="739"/>
        <v>21.205531666666666</v>
      </c>
      <c r="V399" s="16">
        <f t="shared" si="739"/>
        <v>21.205531666666666</v>
      </c>
      <c r="W399" s="16">
        <f t="shared" si="739"/>
        <v>21.205531666666666</v>
      </c>
      <c r="X399" s="16">
        <f t="shared" si="739"/>
        <v>21.205531666666666</v>
      </c>
      <c r="Y399" s="16">
        <f t="shared" si="739"/>
        <v>21.205531666666666</v>
      </c>
      <c r="Z399" s="16">
        <f t="shared" si="739"/>
        <v>21.205531666666666</v>
      </c>
      <c r="AA399" s="16">
        <f t="shared" si="739"/>
        <v>21.205531666666666</v>
      </c>
      <c r="AB399" s="16">
        <f t="shared" si="739"/>
        <v>21.205531666666666</v>
      </c>
      <c r="AC399" s="16">
        <f t="shared" si="739"/>
        <v>21.205531666666666</v>
      </c>
      <c r="AD399" s="16">
        <f t="shared" si="739"/>
        <v>21.205531666666666</v>
      </c>
      <c r="AE399" s="16">
        <f t="shared" si="739"/>
        <v>21.205531666666666</v>
      </c>
      <c r="AF399" s="16">
        <f t="shared" si="739"/>
        <v>21.205531666666666</v>
      </c>
      <c r="AG399" s="16">
        <f t="shared" si="739"/>
        <v>21.205531666666666</v>
      </c>
      <c r="AH399" s="16">
        <f t="shared" si="739"/>
        <v>21.205531666666666</v>
      </c>
      <c r="AI399" s="16">
        <f t="shared" si="739"/>
        <v>21.205531666666666</v>
      </c>
      <c r="AJ399" s="16">
        <f t="shared" si="748"/>
        <v>21.205531666666666</v>
      </c>
      <c r="AK399" s="16">
        <f t="shared" si="748"/>
        <v>21.205531666666666</v>
      </c>
      <c r="AL399" s="16">
        <f t="shared" si="748"/>
        <v>21.205531666666666</v>
      </c>
      <c r="AM399" s="16">
        <f t="shared" si="748"/>
        <v>21.205531666666666</v>
      </c>
      <c r="AN399" s="16">
        <f t="shared" si="748"/>
        <v>21.205531666666666</v>
      </c>
      <c r="AO399" s="16">
        <f t="shared" si="748"/>
        <v>21.205531666666666</v>
      </c>
      <c r="AP399" s="16">
        <f t="shared" si="748"/>
        <v>21.205531666666666</v>
      </c>
      <c r="AQ399" s="16">
        <f t="shared" si="748"/>
        <v>21.205531666666666</v>
      </c>
      <c r="AR399" s="16">
        <f t="shared" si="748"/>
        <v>21.205531666666666</v>
      </c>
      <c r="AS399" s="16">
        <f t="shared" si="748"/>
        <v>21.205531666666666</v>
      </c>
      <c r="AT399" s="16">
        <f t="shared" si="748"/>
        <v>21.205531666666666</v>
      </c>
      <c r="AU399" s="16">
        <f t="shared" si="748"/>
        <v>21.205531666666666</v>
      </c>
      <c r="AV399" s="16">
        <f t="shared" si="748"/>
        <v>21.205531666666666</v>
      </c>
      <c r="AW399" s="16">
        <f t="shared" si="748"/>
        <v>21.205531666666666</v>
      </c>
      <c r="AX399" s="16">
        <f t="shared" si="748"/>
        <v>21.205531666666666</v>
      </c>
      <c r="AY399" s="16">
        <f t="shared" si="748"/>
        <v>21.205531666666666</v>
      </c>
      <c r="AZ399" s="16">
        <f t="shared" si="748"/>
        <v>21.205531666666666</v>
      </c>
      <c r="BA399" s="16">
        <f t="shared" si="748"/>
        <v>21.205531666666666</v>
      </c>
      <c r="BB399" s="16">
        <f t="shared" si="748"/>
        <v>21.205531666666666</v>
      </c>
      <c r="BC399" s="16">
        <f t="shared" si="748"/>
        <v>21.205531666666666</v>
      </c>
      <c r="BD399" s="16">
        <f t="shared" si="748"/>
        <v>21.205531666666666</v>
      </c>
      <c r="BE399" s="16">
        <f t="shared" si="748"/>
        <v>21.205531666666666</v>
      </c>
      <c r="BF399" s="16">
        <f t="shared" si="748"/>
        <v>21.205531666666666</v>
      </c>
      <c r="BG399" s="16">
        <f t="shared" si="748"/>
        <v>21.205531666666666</v>
      </c>
      <c r="BH399" s="16">
        <f t="shared" si="748"/>
        <v>21.205531666666666</v>
      </c>
      <c r="BI399" s="16">
        <f t="shared" si="748"/>
        <v>21.205531666666666</v>
      </c>
      <c r="BJ399" s="16">
        <f t="shared" si="748"/>
        <v>21.205531666666666</v>
      </c>
      <c r="BK399" s="16">
        <f t="shared" si="748"/>
        <v>21.205531666666666</v>
      </c>
      <c r="BL399" s="16">
        <f t="shared" si="748"/>
        <v>21.205531666666666</v>
      </c>
      <c r="BM399" s="16">
        <f t="shared" si="748"/>
        <v>21.205531666666666</v>
      </c>
      <c r="BN399" s="16">
        <f t="shared" si="748"/>
        <v>21.205531666666666</v>
      </c>
      <c r="BO399" s="16">
        <f t="shared" si="748"/>
        <v>21.205531666666666</v>
      </c>
      <c r="BP399" s="16">
        <f t="shared" si="748"/>
        <v>21.205531666666666</v>
      </c>
      <c r="BQ399" s="16">
        <f t="shared" si="748"/>
        <v>21.205531666666666</v>
      </c>
      <c r="BR399" s="16">
        <f t="shared" si="748"/>
        <v>21.205531666666666</v>
      </c>
      <c r="BS399" s="16">
        <f t="shared" si="748"/>
        <v>21.205531666666666</v>
      </c>
    </row>
    <row r="400" spans="1:71" x14ac:dyDescent="0.35">
      <c r="A400" s="51" t="str">
        <f t="shared" ref="A400:I400" si="750">+A103</f>
        <v>Standard Close</v>
      </c>
      <c r="B400" s="51" t="str">
        <f t="shared" si="750"/>
        <v>A2841238</v>
      </c>
      <c r="C400" s="51" t="str">
        <f t="shared" si="750"/>
        <v>Base Rates</v>
      </c>
      <c r="D400" s="51" t="str">
        <f t="shared" si="750"/>
        <v/>
      </c>
      <c r="E400" s="50">
        <f t="shared" si="750"/>
        <v>34331</v>
      </c>
      <c r="F400" s="51" t="str">
        <f t="shared" si="750"/>
        <v>CRR-15996</v>
      </c>
      <c r="G400" s="51" t="str">
        <f t="shared" si="750"/>
        <v>open</v>
      </c>
      <c r="H400" s="51" t="str">
        <f t="shared" si="750"/>
        <v>Electric Other Production Plant</v>
      </c>
      <c r="I400" s="51" t="str">
        <f t="shared" si="750"/>
        <v>Bayside Station</v>
      </c>
      <c r="J400" s="71">
        <v>6.0999999999999999E-2</v>
      </c>
      <c r="K400" s="71">
        <v>5.1699999999999996E-2</v>
      </c>
      <c r="L400" s="16">
        <f t="shared" si="723"/>
        <v>12.195831666666665</v>
      </c>
      <c r="M400" s="16">
        <f t="shared" si="739"/>
        <v>12.195831666666665</v>
      </c>
      <c r="N400" s="16">
        <f t="shared" si="739"/>
        <v>12.195831666666665</v>
      </c>
      <c r="O400" s="16">
        <f t="shared" si="739"/>
        <v>12.195831666666665</v>
      </c>
      <c r="P400" s="16">
        <f t="shared" si="739"/>
        <v>12.195831666666665</v>
      </c>
      <c r="Q400" s="16">
        <f t="shared" si="739"/>
        <v>12.195831666666665</v>
      </c>
      <c r="R400" s="16">
        <f t="shared" si="739"/>
        <v>12.195831666666665</v>
      </c>
      <c r="S400" s="16">
        <f t="shared" si="739"/>
        <v>12.195831666666665</v>
      </c>
      <c r="T400" s="16">
        <f t="shared" si="739"/>
        <v>12.195831666666665</v>
      </c>
      <c r="U400" s="16">
        <f t="shared" si="739"/>
        <v>12.195831666666665</v>
      </c>
      <c r="V400" s="16">
        <f t="shared" si="739"/>
        <v>12.195831666666665</v>
      </c>
      <c r="W400" s="16">
        <f t="shared" si="739"/>
        <v>12.195831666666665</v>
      </c>
      <c r="X400" s="16">
        <f t="shared" si="739"/>
        <v>12.195831666666665</v>
      </c>
      <c r="Y400" s="16">
        <f t="shared" si="739"/>
        <v>12.195831666666665</v>
      </c>
      <c r="Z400" s="16">
        <f t="shared" si="739"/>
        <v>12.195831666666665</v>
      </c>
      <c r="AA400" s="16">
        <f t="shared" si="739"/>
        <v>12.195831666666665</v>
      </c>
      <c r="AB400" s="16">
        <f t="shared" si="739"/>
        <v>12.195831666666665</v>
      </c>
      <c r="AC400" s="16">
        <f t="shared" si="739"/>
        <v>12.195831666666665</v>
      </c>
      <c r="AD400" s="16">
        <f t="shared" si="739"/>
        <v>12.195831666666665</v>
      </c>
      <c r="AE400" s="16">
        <f t="shared" si="739"/>
        <v>12.195831666666665</v>
      </c>
      <c r="AF400" s="16">
        <f t="shared" si="739"/>
        <v>12.195831666666665</v>
      </c>
      <c r="AG400" s="16">
        <f t="shared" si="739"/>
        <v>12.195831666666665</v>
      </c>
      <c r="AH400" s="16">
        <f t="shared" si="739"/>
        <v>12.195831666666665</v>
      </c>
      <c r="AI400" s="16">
        <f t="shared" si="739"/>
        <v>12.195831666666665</v>
      </c>
      <c r="AJ400" s="16">
        <f t="shared" si="748"/>
        <v>12.195831666666665</v>
      </c>
      <c r="AK400" s="16">
        <f t="shared" si="748"/>
        <v>12.195831666666665</v>
      </c>
      <c r="AL400" s="16">
        <f t="shared" si="748"/>
        <v>12.195831666666665</v>
      </c>
      <c r="AM400" s="16">
        <f t="shared" si="748"/>
        <v>12.195831666666665</v>
      </c>
      <c r="AN400" s="16">
        <f t="shared" si="748"/>
        <v>12.195831666666665</v>
      </c>
      <c r="AO400" s="16">
        <f t="shared" si="748"/>
        <v>12.195831666666665</v>
      </c>
      <c r="AP400" s="16">
        <f t="shared" si="748"/>
        <v>12.195831666666665</v>
      </c>
      <c r="AQ400" s="16">
        <f t="shared" si="748"/>
        <v>12.195831666666665</v>
      </c>
      <c r="AR400" s="16">
        <f t="shared" si="748"/>
        <v>12.195831666666665</v>
      </c>
      <c r="AS400" s="16">
        <f t="shared" si="748"/>
        <v>12.195831666666665</v>
      </c>
      <c r="AT400" s="16">
        <f t="shared" si="748"/>
        <v>12.195831666666665</v>
      </c>
      <c r="AU400" s="16">
        <f t="shared" si="748"/>
        <v>12.195831666666665</v>
      </c>
      <c r="AV400" s="16">
        <f t="shared" si="748"/>
        <v>12.195831666666665</v>
      </c>
      <c r="AW400" s="16">
        <f t="shared" si="748"/>
        <v>12.195831666666665</v>
      </c>
      <c r="AX400" s="16">
        <f t="shared" si="748"/>
        <v>12.195831666666665</v>
      </c>
      <c r="AY400" s="16">
        <f t="shared" si="748"/>
        <v>12.195831666666665</v>
      </c>
      <c r="AZ400" s="16">
        <f t="shared" si="748"/>
        <v>12.195831666666665</v>
      </c>
      <c r="BA400" s="16">
        <f t="shared" si="748"/>
        <v>12.195831666666665</v>
      </c>
      <c r="BB400" s="16">
        <f t="shared" si="748"/>
        <v>12.195831666666665</v>
      </c>
      <c r="BC400" s="16">
        <f t="shared" si="748"/>
        <v>12.195831666666665</v>
      </c>
      <c r="BD400" s="16">
        <f t="shared" si="748"/>
        <v>12.195831666666665</v>
      </c>
      <c r="BE400" s="16">
        <f t="shared" si="748"/>
        <v>12.195831666666665</v>
      </c>
      <c r="BF400" s="16">
        <f t="shared" si="748"/>
        <v>12.195831666666665</v>
      </c>
      <c r="BG400" s="16">
        <f t="shared" si="748"/>
        <v>12.195831666666665</v>
      </c>
      <c r="BH400" s="16">
        <f t="shared" si="748"/>
        <v>12.195831666666665</v>
      </c>
      <c r="BI400" s="16">
        <f t="shared" si="748"/>
        <v>12.195831666666665</v>
      </c>
      <c r="BJ400" s="16">
        <f t="shared" si="748"/>
        <v>12.195831666666665</v>
      </c>
      <c r="BK400" s="16">
        <f t="shared" si="748"/>
        <v>12.195831666666665</v>
      </c>
      <c r="BL400" s="16">
        <f t="shared" si="748"/>
        <v>12.195831666666665</v>
      </c>
      <c r="BM400" s="16">
        <f t="shared" si="748"/>
        <v>12.195831666666665</v>
      </c>
      <c r="BN400" s="16">
        <f t="shared" si="748"/>
        <v>12.195831666666665</v>
      </c>
      <c r="BO400" s="16">
        <f t="shared" si="748"/>
        <v>12.195831666666665</v>
      </c>
      <c r="BP400" s="16">
        <f t="shared" si="748"/>
        <v>12.195831666666665</v>
      </c>
      <c r="BQ400" s="16">
        <f t="shared" si="748"/>
        <v>12.195831666666665</v>
      </c>
      <c r="BR400" s="16">
        <f t="shared" si="748"/>
        <v>12.195831666666665</v>
      </c>
      <c r="BS400" s="16">
        <f t="shared" si="748"/>
        <v>12.195831666666665</v>
      </c>
    </row>
    <row r="401" spans="1:72" x14ac:dyDescent="0.35">
      <c r="A401" s="51" t="str">
        <f t="shared" ref="A401:I401" si="751">+A104</f>
        <v>Standard Close</v>
      </c>
      <c r="B401" s="51" t="str">
        <f t="shared" si="751"/>
        <v>A2841243</v>
      </c>
      <c r="C401" s="51" t="str">
        <f t="shared" si="751"/>
        <v>Base Rates</v>
      </c>
      <c r="D401" s="51" t="str">
        <f t="shared" si="751"/>
        <v/>
      </c>
      <c r="E401" s="50">
        <f t="shared" si="751"/>
        <v>34331</v>
      </c>
      <c r="F401" s="51" t="str">
        <f t="shared" si="751"/>
        <v>CRR-15996</v>
      </c>
      <c r="G401" s="51" t="str">
        <f t="shared" si="751"/>
        <v>open</v>
      </c>
      <c r="H401" s="51" t="str">
        <f t="shared" si="751"/>
        <v>Electric Other Production Plant</v>
      </c>
      <c r="I401" s="51" t="str">
        <f t="shared" si="751"/>
        <v>Bayside Station</v>
      </c>
      <c r="J401" s="71">
        <v>6.0999999999999999E-2</v>
      </c>
      <c r="K401" s="71">
        <v>5.1699999999999996E-2</v>
      </c>
      <c r="L401" s="16">
        <f t="shared" si="723"/>
        <v>8.6704891666666679</v>
      </c>
      <c r="M401" s="16">
        <f t="shared" si="739"/>
        <v>8.6704891666666679</v>
      </c>
      <c r="N401" s="16">
        <f t="shared" si="739"/>
        <v>8.6704891666666679</v>
      </c>
      <c r="O401" s="16">
        <f t="shared" si="739"/>
        <v>8.6704891666666679</v>
      </c>
      <c r="P401" s="16">
        <f t="shared" si="739"/>
        <v>8.6704891666666679</v>
      </c>
      <c r="Q401" s="16">
        <f t="shared" si="739"/>
        <v>8.6704891666666679</v>
      </c>
      <c r="R401" s="16">
        <f t="shared" si="739"/>
        <v>8.6704891666666679</v>
      </c>
      <c r="S401" s="16">
        <f t="shared" si="739"/>
        <v>8.6704891666666679</v>
      </c>
      <c r="T401" s="16">
        <f t="shared" si="739"/>
        <v>8.6704891666666679</v>
      </c>
      <c r="U401" s="16">
        <f t="shared" si="739"/>
        <v>8.6704891666666679</v>
      </c>
      <c r="V401" s="16">
        <f t="shared" si="739"/>
        <v>8.6704891666666679</v>
      </c>
      <c r="W401" s="16">
        <f t="shared" si="739"/>
        <v>8.6704891666666679</v>
      </c>
      <c r="X401" s="16">
        <f t="shared" si="739"/>
        <v>8.6704891666666679</v>
      </c>
      <c r="Y401" s="16">
        <f t="shared" si="739"/>
        <v>8.6704891666666679</v>
      </c>
      <c r="Z401" s="16">
        <f t="shared" si="739"/>
        <v>8.6704891666666679</v>
      </c>
      <c r="AA401" s="16">
        <f t="shared" si="739"/>
        <v>8.6704891666666679</v>
      </c>
      <c r="AB401" s="16">
        <f t="shared" si="739"/>
        <v>8.6704891666666679</v>
      </c>
      <c r="AC401" s="16">
        <f t="shared" si="739"/>
        <v>8.6704891666666679</v>
      </c>
      <c r="AD401" s="16">
        <f t="shared" si="739"/>
        <v>8.6704891666666679</v>
      </c>
      <c r="AE401" s="16">
        <f t="shared" si="739"/>
        <v>8.6704891666666679</v>
      </c>
      <c r="AF401" s="16">
        <f t="shared" si="739"/>
        <v>8.6704891666666679</v>
      </c>
      <c r="AG401" s="16">
        <f t="shared" si="739"/>
        <v>8.6704891666666679</v>
      </c>
      <c r="AH401" s="16">
        <f t="shared" si="739"/>
        <v>8.6704891666666679</v>
      </c>
      <c r="AI401" s="16">
        <f t="shared" si="739"/>
        <v>8.6704891666666679</v>
      </c>
      <c r="AJ401" s="16">
        <f t="shared" si="748"/>
        <v>8.6704891666666679</v>
      </c>
      <c r="AK401" s="16">
        <f t="shared" si="748"/>
        <v>8.6704891666666679</v>
      </c>
      <c r="AL401" s="16">
        <f t="shared" si="748"/>
        <v>8.6704891666666679</v>
      </c>
      <c r="AM401" s="16">
        <f t="shared" si="748"/>
        <v>8.6704891666666679</v>
      </c>
      <c r="AN401" s="16">
        <f t="shared" si="748"/>
        <v>8.6704891666666679</v>
      </c>
      <c r="AO401" s="16">
        <f t="shared" si="748"/>
        <v>8.6704891666666679</v>
      </c>
      <c r="AP401" s="16">
        <f t="shared" si="748"/>
        <v>8.6704891666666679</v>
      </c>
      <c r="AQ401" s="16">
        <f t="shared" si="748"/>
        <v>8.6704891666666679</v>
      </c>
      <c r="AR401" s="16">
        <f t="shared" si="748"/>
        <v>8.6704891666666679</v>
      </c>
      <c r="AS401" s="16">
        <f t="shared" si="748"/>
        <v>8.6704891666666679</v>
      </c>
      <c r="AT401" s="16">
        <f t="shared" si="748"/>
        <v>8.6704891666666679</v>
      </c>
      <c r="AU401" s="16">
        <f t="shared" si="748"/>
        <v>8.6704891666666679</v>
      </c>
      <c r="AV401" s="16">
        <f t="shared" si="748"/>
        <v>8.6704891666666679</v>
      </c>
      <c r="AW401" s="16">
        <f t="shared" si="748"/>
        <v>8.6704891666666679</v>
      </c>
      <c r="AX401" s="16">
        <f t="shared" si="748"/>
        <v>8.6704891666666679</v>
      </c>
      <c r="AY401" s="16">
        <f t="shared" si="748"/>
        <v>8.6704891666666679</v>
      </c>
      <c r="AZ401" s="16">
        <f t="shared" si="748"/>
        <v>8.6704891666666679</v>
      </c>
      <c r="BA401" s="16">
        <f t="shared" si="748"/>
        <v>8.6704891666666679</v>
      </c>
      <c r="BB401" s="16">
        <f t="shared" si="748"/>
        <v>8.6704891666666679</v>
      </c>
      <c r="BC401" s="16">
        <f t="shared" si="748"/>
        <v>8.6704891666666679</v>
      </c>
      <c r="BD401" s="16">
        <f t="shared" si="748"/>
        <v>8.6704891666666679</v>
      </c>
      <c r="BE401" s="16">
        <f t="shared" si="748"/>
        <v>8.6704891666666679</v>
      </c>
      <c r="BF401" s="16">
        <f t="shared" si="748"/>
        <v>8.6704891666666679</v>
      </c>
      <c r="BG401" s="16">
        <f t="shared" si="748"/>
        <v>8.6704891666666679</v>
      </c>
      <c r="BH401" s="16">
        <f t="shared" si="748"/>
        <v>8.6704891666666679</v>
      </c>
      <c r="BI401" s="16">
        <f t="shared" si="748"/>
        <v>8.6704891666666679</v>
      </c>
      <c r="BJ401" s="16">
        <f t="shared" si="748"/>
        <v>8.6704891666666679</v>
      </c>
      <c r="BK401" s="16">
        <f t="shared" si="748"/>
        <v>8.6704891666666679</v>
      </c>
      <c r="BL401" s="16">
        <f t="shared" si="748"/>
        <v>8.6704891666666679</v>
      </c>
      <c r="BM401" s="16">
        <f t="shared" si="748"/>
        <v>8.6704891666666679</v>
      </c>
      <c r="BN401" s="16">
        <f t="shared" si="748"/>
        <v>8.6704891666666679</v>
      </c>
      <c r="BO401" s="16">
        <f t="shared" si="748"/>
        <v>8.6704891666666679</v>
      </c>
      <c r="BP401" s="16">
        <f t="shared" si="748"/>
        <v>8.6704891666666679</v>
      </c>
      <c r="BQ401" s="16">
        <f t="shared" si="748"/>
        <v>8.6704891666666679</v>
      </c>
      <c r="BR401" s="16">
        <f t="shared" si="748"/>
        <v>8.6704891666666679</v>
      </c>
      <c r="BS401" s="16">
        <f t="shared" si="748"/>
        <v>8.6704891666666679</v>
      </c>
    </row>
    <row r="402" spans="1:72" x14ac:dyDescent="0.35">
      <c r="A402" s="51" t="str">
        <f t="shared" ref="A402:I402" si="752">+A105</f>
        <v>Standard Close</v>
      </c>
      <c r="B402" s="51" t="str">
        <f t="shared" si="752"/>
        <v>A2844964</v>
      </c>
      <c r="C402" s="51" t="str">
        <f t="shared" si="752"/>
        <v>Base Rates</v>
      </c>
      <c r="D402" s="51" t="str">
        <f t="shared" si="752"/>
        <v/>
      </c>
      <c r="E402" s="50">
        <f t="shared" si="752"/>
        <v>34331</v>
      </c>
      <c r="F402" s="51" t="str">
        <f t="shared" si="752"/>
        <v>CRR-15996</v>
      </c>
      <c r="G402" s="51" t="str">
        <f t="shared" si="752"/>
        <v>open</v>
      </c>
      <c r="H402" s="51" t="str">
        <f t="shared" si="752"/>
        <v>Electric Other Production Plant</v>
      </c>
      <c r="I402" s="51" t="str">
        <f t="shared" si="752"/>
        <v>Bayside Station</v>
      </c>
      <c r="J402" s="71">
        <v>6.0999999999999999E-2</v>
      </c>
      <c r="K402" s="71">
        <v>5.1699999999999996E-2</v>
      </c>
      <c r="L402" s="16">
        <f t="shared" si="723"/>
        <v>650.38987916666667</v>
      </c>
      <c r="M402" s="16">
        <f t="shared" si="739"/>
        <v>650.38987916666667</v>
      </c>
      <c r="N402" s="16">
        <f t="shared" si="739"/>
        <v>650.38987916666667</v>
      </c>
      <c r="O402" s="16">
        <f t="shared" si="739"/>
        <v>650.38987916666667</v>
      </c>
      <c r="P402" s="16">
        <f t="shared" si="739"/>
        <v>650.38987916666667</v>
      </c>
      <c r="Q402" s="16">
        <f t="shared" si="739"/>
        <v>650.38987916666667</v>
      </c>
      <c r="R402" s="16">
        <f t="shared" si="739"/>
        <v>650.38987916666667</v>
      </c>
      <c r="S402" s="16">
        <f t="shared" si="739"/>
        <v>650.38987916666667</v>
      </c>
      <c r="T402" s="16">
        <f t="shared" si="739"/>
        <v>650.38987916666667</v>
      </c>
      <c r="U402" s="16">
        <f t="shared" si="739"/>
        <v>650.38987916666667</v>
      </c>
      <c r="V402" s="16">
        <f t="shared" si="739"/>
        <v>650.38987916666667</v>
      </c>
      <c r="W402" s="16">
        <f t="shared" si="739"/>
        <v>650.38987916666667</v>
      </c>
      <c r="X402" s="16">
        <f t="shared" si="739"/>
        <v>650.38987916666667</v>
      </c>
      <c r="Y402" s="16">
        <f t="shared" si="739"/>
        <v>650.38987916666667</v>
      </c>
      <c r="Z402" s="16">
        <f t="shared" si="739"/>
        <v>650.38987916666667</v>
      </c>
      <c r="AA402" s="16">
        <f t="shared" si="739"/>
        <v>650.38987916666667</v>
      </c>
      <c r="AB402" s="16">
        <f t="shared" si="739"/>
        <v>650.38987916666667</v>
      </c>
      <c r="AC402" s="16">
        <f t="shared" si="739"/>
        <v>650.38987916666667</v>
      </c>
      <c r="AD402" s="16">
        <f t="shared" si="739"/>
        <v>650.38987916666667</v>
      </c>
      <c r="AE402" s="16">
        <f t="shared" si="739"/>
        <v>650.38987916666667</v>
      </c>
      <c r="AF402" s="16">
        <f t="shared" si="739"/>
        <v>650.38987916666667</v>
      </c>
      <c r="AG402" s="16">
        <f t="shared" si="739"/>
        <v>650.38987916666667</v>
      </c>
      <c r="AH402" s="16">
        <f t="shared" si="739"/>
        <v>650.38987916666667</v>
      </c>
      <c r="AI402" s="16">
        <f t="shared" si="739"/>
        <v>650.38987916666667</v>
      </c>
      <c r="AJ402" s="16">
        <f t="shared" si="748"/>
        <v>650.38987916666667</v>
      </c>
      <c r="AK402" s="16">
        <f t="shared" si="748"/>
        <v>650.38987916666667</v>
      </c>
      <c r="AL402" s="16">
        <f t="shared" si="748"/>
        <v>650.38987916666667</v>
      </c>
      <c r="AM402" s="16">
        <f t="shared" si="748"/>
        <v>650.38987916666667</v>
      </c>
      <c r="AN402" s="16">
        <f t="shared" si="748"/>
        <v>650.38987916666667</v>
      </c>
      <c r="AO402" s="16">
        <f t="shared" si="748"/>
        <v>650.38987916666667</v>
      </c>
      <c r="AP402" s="16">
        <f t="shared" si="748"/>
        <v>650.38987916666667</v>
      </c>
      <c r="AQ402" s="16">
        <f t="shared" si="748"/>
        <v>650.38987916666667</v>
      </c>
      <c r="AR402" s="16">
        <f t="shared" si="748"/>
        <v>650.38987916666667</v>
      </c>
      <c r="AS402" s="16">
        <f t="shared" si="748"/>
        <v>650.38987916666667</v>
      </c>
      <c r="AT402" s="16">
        <f t="shared" si="748"/>
        <v>650.38987916666667</v>
      </c>
      <c r="AU402" s="16">
        <f t="shared" si="748"/>
        <v>650.38987916666667</v>
      </c>
      <c r="AV402" s="16">
        <f t="shared" si="748"/>
        <v>650.38987916666667</v>
      </c>
      <c r="AW402" s="16">
        <f t="shared" si="748"/>
        <v>650.38987916666667</v>
      </c>
      <c r="AX402" s="16">
        <f t="shared" si="748"/>
        <v>650.38987916666667</v>
      </c>
      <c r="AY402" s="16">
        <f t="shared" si="748"/>
        <v>650.38987916666667</v>
      </c>
      <c r="AZ402" s="16">
        <f t="shared" si="748"/>
        <v>650.38987916666667</v>
      </c>
      <c r="BA402" s="16">
        <f t="shared" si="748"/>
        <v>650.38987916666667</v>
      </c>
      <c r="BB402" s="16">
        <f t="shared" si="748"/>
        <v>650.38987916666667</v>
      </c>
      <c r="BC402" s="16">
        <f t="shared" si="748"/>
        <v>650.38987916666667</v>
      </c>
      <c r="BD402" s="16">
        <f t="shared" si="748"/>
        <v>650.38987916666667</v>
      </c>
      <c r="BE402" s="16">
        <f t="shared" si="748"/>
        <v>650.38987916666667</v>
      </c>
      <c r="BF402" s="16">
        <f t="shared" si="748"/>
        <v>650.38987916666667</v>
      </c>
      <c r="BG402" s="16">
        <f t="shared" si="748"/>
        <v>650.38987916666667</v>
      </c>
      <c r="BH402" s="16">
        <f t="shared" si="748"/>
        <v>650.38987916666667</v>
      </c>
      <c r="BI402" s="16">
        <f t="shared" si="748"/>
        <v>650.38987916666667</v>
      </c>
      <c r="BJ402" s="16">
        <f t="shared" si="748"/>
        <v>650.38987916666667</v>
      </c>
      <c r="BK402" s="16">
        <f t="shared" si="748"/>
        <v>650.38987916666667</v>
      </c>
      <c r="BL402" s="16">
        <f t="shared" si="748"/>
        <v>650.38987916666667</v>
      </c>
      <c r="BM402" s="16">
        <f t="shared" si="748"/>
        <v>650.38987916666667</v>
      </c>
      <c r="BN402" s="16">
        <f t="shared" si="748"/>
        <v>650.38987916666667</v>
      </c>
      <c r="BO402" s="16">
        <f t="shared" si="748"/>
        <v>650.38987916666667</v>
      </c>
      <c r="BP402" s="16">
        <f t="shared" si="748"/>
        <v>650.38987916666667</v>
      </c>
      <c r="BQ402" s="16">
        <f t="shared" si="748"/>
        <v>650.38987916666667</v>
      </c>
      <c r="BR402" s="16">
        <f t="shared" si="748"/>
        <v>650.38987916666667</v>
      </c>
      <c r="BS402" s="16">
        <f t="shared" si="748"/>
        <v>650.38987916666667</v>
      </c>
    </row>
    <row r="403" spans="1:72" x14ac:dyDescent="0.35">
      <c r="A403" s="51" t="str">
        <f t="shared" ref="A403:I403" si="753">+A106</f>
        <v>Standard Close</v>
      </c>
      <c r="B403" s="51" t="str">
        <f t="shared" si="753"/>
        <v>A2857522</v>
      </c>
      <c r="C403" s="51" t="str">
        <f t="shared" si="753"/>
        <v>Base Rates</v>
      </c>
      <c r="D403" s="51" t="str">
        <f t="shared" si="753"/>
        <v/>
      </c>
      <c r="E403" s="50">
        <f t="shared" si="753"/>
        <v>34331</v>
      </c>
      <c r="F403" s="51" t="str">
        <f t="shared" si="753"/>
        <v>CRR-15996</v>
      </c>
      <c r="G403" s="51" t="str">
        <f t="shared" si="753"/>
        <v>open</v>
      </c>
      <c r="H403" s="51" t="str">
        <f t="shared" si="753"/>
        <v>Electric Other Production Plant</v>
      </c>
      <c r="I403" s="51" t="str">
        <f t="shared" si="753"/>
        <v>Bayside Station</v>
      </c>
      <c r="J403" s="71">
        <v>6.0999999999999999E-2</v>
      </c>
      <c r="K403" s="71">
        <v>5.1699999999999996E-2</v>
      </c>
      <c r="L403" s="16">
        <f t="shared" si="723"/>
        <v>1174.5253133333335</v>
      </c>
      <c r="M403" s="16">
        <f t="shared" ref="M403:AI405" si="754">+L205*$J403/12</f>
        <v>1174.5253133333335</v>
      </c>
      <c r="N403" s="16">
        <f t="shared" si="754"/>
        <v>1174.5253133333335</v>
      </c>
      <c r="O403" s="16">
        <f t="shared" si="754"/>
        <v>1174.5253133333335</v>
      </c>
      <c r="P403" s="16">
        <f t="shared" si="754"/>
        <v>1174.5253133333335</v>
      </c>
      <c r="Q403" s="16">
        <f t="shared" si="754"/>
        <v>1174.5253133333335</v>
      </c>
      <c r="R403" s="16">
        <f t="shared" si="754"/>
        <v>1174.5253133333335</v>
      </c>
      <c r="S403" s="16">
        <f t="shared" si="754"/>
        <v>1174.5253133333335</v>
      </c>
      <c r="T403" s="16">
        <f t="shared" si="754"/>
        <v>1174.5253133333335</v>
      </c>
      <c r="U403" s="16">
        <f t="shared" si="754"/>
        <v>1174.5253133333335</v>
      </c>
      <c r="V403" s="16">
        <f t="shared" si="754"/>
        <v>1174.5253133333335</v>
      </c>
      <c r="W403" s="16">
        <f t="shared" si="754"/>
        <v>1174.5253133333335</v>
      </c>
      <c r="X403" s="16">
        <f t="shared" si="754"/>
        <v>1174.5253133333335</v>
      </c>
      <c r="Y403" s="16">
        <f t="shared" si="754"/>
        <v>1174.5253133333335</v>
      </c>
      <c r="Z403" s="16">
        <f t="shared" si="754"/>
        <v>1174.5253133333335</v>
      </c>
      <c r="AA403" s="16">
        <f t="shared" si="754"/>
        <v>1174.5253133333335</v>
      </c>
      <c r="AB403" s="16">
        <f t="shared" si="754"/>
        <v>1174.5253133333335</v>
      </c>
      <c r="AC403" s="16">
        <f t="shared" si="754"/>
        <v>1174.5253133333335</v>
      </c>
      <c r="AD403" s="16">
        <f t="shared" si="754"/>
        <v>1174.5253133333335</v>
      </c>
      <c r="AE403" s="16">
        <f t="shared" si="754"/>
        <v>1174.5253133333335</v>
      </c>
      <c r="AF403" s="16">
        <f t="shared" si="754"/>
        <v>1174.5253133333335</v>
      </c>
      <c r="AG403" s="16">
        <f t="shared" si="754"/>
        <v>1174.5253133333335</v>
      </c>
      <c r="AH403" s="16">
        <f t="shared" si="754"/>
        <v>1174.5253133333335</v>
      </c>
      <c r="AI403" s="16">
        <f t="shared" si="754"/>
        <v>1174.5253133333335</v>
      </c>
      <c r="AJ403" s="16">
        <f t="shared" ref="AJ403:BS403" si="755">+AI205*$J403/12</f>
        <v>1174.5253133333335</v>
      </c>
      <c r="AK403" s="16">
        <f t="shared" si="755"/>
        <v>1174.5253133333335</v>
      </c>
      <c r="AL403" s="16">
        <f t="shared" si="755"/>
        <v>1174.5253133333335</v>
      </c>
      <c r="AM403" s="16">
        <f t="shared" si="755"/>
        <v>1174.5253133333335</v>
      </c>
      <c r="AN403" s="16">
        <f t="shared" si="755"/>
        <v>1174.5253133333335</v>
      </c>
      <c r="AO403" s="16">
        <f t="shared" si="755"/>
        <v>1174.5253133333335</v>
      </c>
      <c r="AP403" s="16">
        <f t="shared" si="755"/>
        <v>1174.5253133333335</v>
      </c>
      <c r="AQ403" s="16">
        <f t="shared" si="755"/>
        <v>1174.5253133333335</v>
      </c>
      <c r="AR403" s="16">
        <f t="shared" si="755"/>
        <v>1174.5253133333335</v>
      </c>
      <c r="AS403" s="16">
        <f t="shared" si="755"/>
        <v>1174.5253133333335</v>
      </c>
      <c r="AT403" s="16">
        <f t="shared" si="755"/>
        <v>1174.5253133333335</v>
      </c>
      <c r="AU403" s="16">
        <f t="shared" si="755"/>
        <v>1174.5253133333335</v>
      </c>
      <c r="AV403" s="16">
        <f t="shared" si="755"/>
        <v>1174.5253133333335</v>
      </c>
      <c r="AW403" s="16">
        <f t="shared" si="755"/>
        <v>1174.5253133333335</v>
      </c>
      <c r="AX403" s="16">
        <f t="shared" si="755"/>
        <v>1174.5253133333335</v>
      </c>
      <c r="AY403" s="16">
        <f t="shared" si="755"/>
        <v>1174.5253133333335</v>
      </c>
      <c r="AZ403" s="16">
        <f t="shared" si="755"/>
        <v>1174.5253133333335</v>
      </c>
      <c r="BA403" s="16">
        <f t="shared" si="755"/>
        <v>1174.5253133333335</v>
      </c>
      <c r="BB403" s="16">
        <f t="shared" si="755"/>
        <v>1174.5253133333335</v>
      </c>
      <c r="BC403" s="16">
        <f t="shared" si="755"/>
        <v>1174.5253133333335</v>
      </c>
      <c r="BD403" s="16">
        <f t="shared" si="755"/>
        <v>1174.5253133333335</v>
      </c>
      <c r="BE403" s="16">
        <f t="shared" si="755"/>
        <v>1174.5253133333335</v>
      </c>
      <c r="BF403" s="16">
        <f t="shared" si="755"/>
        <v>1174.5253133333335</v>
      </c>
      <c r="BG403" s="16">
        <f t="shared" si="755"/>
        <v>1174.5253133333335</v>
      </c>
      <c r="BH403" s="16">
        <f t="shared" si="755"/>
        <v>1174.5253133333335</v>
      </c>
      <c r="BI403" s="16">
        <f t="shared" si="755"/>
        <v>1174.5253133333335</v>
      </c>
      <c r="BJ403" s="16">
        <f t="shared" si="755"/>
        <v>1174.5253133333335</v>
      </c>
      <c r="BK403" s="16">
        <f t="shared" si="755"/>
        <v>1174.5253133333335</v>
      </c>
      <c r="BL403" s="16">
        <f t="shared" si="755"/>
        <v>1174.5253133333335</v>
      </c>
      <c r="BM403" s="16">
        <f t="shared" si="755"/>
        <v>1174.5253133333335</v>
      </c>
      <c r="BN403" s="16">
        <f t="shared" si="755"/>
        <v>1174.5253133333335</v>
      </c>
      <c r="BO403" s="16">
        <f t="shared" si="755"/>
        <v>1174.5253133333335</v>
      </c>
      <c r="BP403" s="16">
        <f t="shared" si="755"/>
        <v>1174.5253133333335</v>
      </c>
      <c r="BQ403" s="16">
        <f t="shared" si="755"/>
        <v>1174.5253133333335</v>
      </c>
      <c r="BR403" s="16">
        <f t="shared" si="755"/>
        <v>1174.5253133333335</v>
      </c>
      <c r="BS403" s="16">
        <f t="shared" si="755"/>
        <v>1174.5253133333335</v>
      </c>
    </row>
    <row r="404" spans="1:72" x14ac:dyDescent="0.35">
      <c r="A404" s="51" t="str">
        <f t="shared" ref="A404:I404" si="756">+A107</f>
        <v>Standard Close</v>
      </c>
      <c r="B404" s="51" t="str">
        <f t="shared" si="756"/>
        <v>A2860964</v>
      </c>
      <c r="C404" s="51" t="str">
        <f t="shared" si="756"/>
        <v>Base Rates</v>
      </c>
      <c r="D404" s="51" t="str">
        <f t="shared" si="756"/>
        <v>ENERGY SUPPLY</v>
      </c>
      <c r="E404" s="50">
        <f t="shared" si="756"/>
        <v>34331</v>
      </c>
      <c r="F404" s="51" t="str">
        <f t="shared" si="756"/>
        <v>CRR-15996</v>
      </c>
      <c r="G404" s="51" t="str">
        <f t="shared" si="756"/>
        <v>open</v>
      </c>
      <c r="H404" s="51" t="str">
        <f t="shared" si="756"/>
        <v>Electric Other Production Plant</v>
      </c>
      <c r="I404" s="51" t="str">
        <f t="shared" si="756"/>
        <v>Bayside Station</v>
      </c>
      <c r="J404" s="71">
        <v>6.0999999999999999E-2</v>
      </c>
      <c r="K404" s="71">
        <v>5.1699999999999996E-2</v>
      </c>
      <c r="L404" s="16">
        <f t="shared" si="723"/>
        <v>2160.7455075000003</v>
      </c>
      <c r="M404" s="16">
        <f t="shared" si="754"/>
        <v>2160.7455075000003</v>
      </c>
      <c r="N404" s="16">
        <f t="shared" si="754"/>
        <v>2160.7455075000003</v>
      </c>
      <c r="O404" s="16">
        <f t="shared" si="754"/>
        <v>2160.7455075000003</v>
      </c>
      <c r="P404" s="16">
        <f t="shared" si="754"/>
        <v>2160.7455075000003</v>
      </c>
      <c r="Q404" s="16">
        <f t="shared" si="754"/>
        <v>2160.7455075000003</v>
      </c>
      <c r="R404" s="16">
        <f t="shared" si="754"/>
        <v>2160.7455075000003</v>
      </c>
      <c r="S404" s="16">
        <f t="shared" si="754"/>
        <v>2160.7455075000003</v>
      </c>
      <c r="T404" s="16">
        <f t="shared" si="754"/>
        <v>2160.7455075000003</v>
      </c>
      <c r="U404" s="16">
        <f t="shared" si="754"/>
        <v>2160.7455075000003</v>
      </c>
      <c r="V404" s="16">
        <f t="shared" si="754"/>
        <v>2160.7455075000003</v>
      </c>
      <c r="W404" s="16">
        <f t="shared" si="754"/>
        <v>2160.7455075000003</v>
      </c>
      <c r="X404" s="16">
        <f t="shared" si="754"/>
        <v>2160.7455075000003</v>
      </c>
      <c r="Y404" s="16">
        <f t="shared" si="754"/>
        <v>2160.7455075000003</v>
      </c>
      <c r="Z404" s="16">
        <f t="shared" si="754"/>
        <v>2160.7455075000003</v>
      </c>
      <c r="AA404" s="16">
        <f t="shared" si="754"/>
        <v>2160.7455075000003</v>
      </c>
      <c r="AB404" s="16">
        <f t="shared" si="754"/>
        <v>2160.7455075000003</v>
      </c>
      <c r="AC404" s="16">
        <f t="shared" si="754"/>
        <v>2160.7455075000003</v>
      </c>
      <c r="AD404" s="16">
        <f t="shared" si="754"/>
        <v>2160.7455075000003</v>
      </c>
      <c r="AE404" s="16">
        <f t="shared" si="754"/>
        <v>2160.7455075000003</v>
      </c>
      <c r="AF404" s="16">
        <f t="shared" si="754"/>
        <v>2160.7455075000003</v>
      </c>
      <c r="AG404" s="16">
        <f t="shared" si="754"/>
        <v>2160.7455075000003</v>
      </c>
      <c r="AH404" s="16">
        <f t="shared" si="754"/>
        <v>2160.7455075000003</v>
      </c>
      <c r="AI404" s="16">
        <f t="shared" si="754"/>
        <v>2160.7455075000003</v>
      </c>
      <c r="AJ404" s="16">
        <f t="shared" ref="AJ404:BS404" si="757">+AI206*$J404/12</f>
        <v>2160.7455075000003</v>
      </c>
      <c r="AK404" s="16">
        <f t="shared" si="757"/>
        <v>2160.7455075000003</v>
      </c>
      <c r="AL404" s="16">
        <f t="shared" si="757"/>
        <v>2160.7455075000003</v>
      </c>
      <c r="AM404" s="16">
        <f t="shared" si="757"/>
        <v>2160.7455075000003</v>
      </c>
      <c r="AN404" s="16">
        <f t="shared" si="757"/>
        <v>2160.7455075000003</v>
      </c>
      <c r="AO404" s="16">
        <f t="shared" si="757"/>
        <v>2160.7455075000003</v>
      </c>
      <c r="AP404" s="16">
        <f t="shared" si="757"/>
        <v>2160.7455075000003</v>
      </c>
      <c r="AQ404" s="16">
        <f t="shared" si="757"/>
        <v>2160.7455075000003</v>
      </c>
      <c r="AR404" s="16">
        <f t="shared" si="757"/>
        <v>2160.7455075000003</v>
      </c>
      <c r="AS404" s="16">
        <f t="shared" si="757"/>
        <v>2160.7455075000003</v>
      </c>
      <c r="AT404" s="16">
        <f t="shared" si="757"/>
        <v>2160.7455075000003</v>
      </c>
      <c r="AU404" s="16">
        <f t="shared" si="757"/>
        <v>2160.7455075000003</v>
      </c>
      <c r="AV404" s="16">
        <f t="shared" si="757"/>
        <v>2160.7455075000003</v>
      </c>
      <c r="AW404" s="16">
        <f t="shared" si="757"/>
        <v>2160.7455075000003</v>
      </c>
      <c r="AX404" s="16">
        <f t="shared" si="757"/>
        <v>2160.7455075000003</v>
      </c>
      <c r="AY404" s="16">
        <f t="shared" si="757"/>
        <v>2160.7455075000003</v>
      </c>
      <c r="AZ404" s="16">
        <f t="shared" si="757"/>
        <v>2160.7455075000003</v>
      </c>
      <c r="BA404" s="16">
        <f t="shared" si="757"/>
        <v>2160.7455075000003</v>
      </c>
      <c r="BB404" s="16">
        <f t="shared" si="757"/>
        <v>2160.7455075000003</v>
      </c>
      <c r="BC404" s="16">
        <f t="shared" si="757"/>
        <v>2160.7455075000003</v>
      </c>
      <c r="BD404" s="16">
        <f t="shared" si="757"/>
        <v>2160.7455075000003</v>
      </c>
      <c r="BE404" s="16">
        <f t="shared" si="757"/>
        <v>2160.7455075000003</v>
      </c>
      <c r="BF404" s="16">
        <f t="shared" si="757"/>
        <v>2160.7455075000003</v>
      </c>
      <c r="BG404" s="16">
        <f t="shared" si="757"/>
        <v>2160.7455075000003</v>
      </c>
      <c r="BH404" s="16">
        <f t="shared" si="757"/>
        <v>2160.7455075000003</v>
      </c>
      <c r="BI404" s="16">
        <f t="shared" si="757"/>
        <v>2160.7455075000003</v>
      </c>
      <c r="BJ404" s="16">
        <f t="shared" si="757"/>
        <v>2160.7455075000003</v>
      </c>
      <c r="BK404" s="16">
        <f t="shared" si="757"/>
        <v>2160.7455075000003</v>
      </c>
      <c r="BL404" s="16">
        <f t="shared" si="757"/>
        <v>2160.7455075000003</v>
      </c>
      <c r="BM404" s="16">
        <f t="shared" si="757"/>
        <v>2160.7455075000003</v>
      </c>
      <c r="BN404" s="16">
        <f t="shared" si="757"/>
        <v>2160.7455075000003</v>
      </c>
      <c r="BO404" s="16">
        <f t="shared" si="757"/>
        <v>2160.7455075000003</v>
      </c>
      <c r="BP404" s="16">
        <f t="shared" si="757"/>
        <v>2160.7455075000003</v>
      </c>
      <c r="BQ404" s="16">
        <f t="shared" si="757"/>
        <v>2160.7455075000003</v>
      </c>
      <c r="BR404" s="16">
        <f t="shared" si="757"/>
        <v>2160.7455075000003</v>
      </c>
      <c r="BS404" s="16">
        <f t="shared" si="757"/>
        <v>2160.7455075000003</v>
      </c>
    </row>
    <row r="405" spans="1:72" x14ac:dyDescent="0.35">
      <c r="A405" s="51" t="str">
        <f t="shared" ref="A405:I405" si="758">+A108</f>
        <v>Standard Close</v>
      </c>
      <c r="B405" s="51" t="str">
        <f t="shared" si="758"/>
        <v>A2861103</v>
      </c>
      <c r="C405" s="51" t="str">
        <f t="shared" si="758"/>
        <v>Base Rates</v>
      </c>
      <c r="D405" s="51" t="str">
        <f t="shared" si="758"/>
        <v>ENERGY SUPPLY</v>
      </c>
      <c r="E405" s="50">
        <f t="shared" si="758"/>
        <v>34331</v>
      </c>
      <c r="F405" s="51" t="str">
        <f t="shared" si="758"/>
        <v>CRR-15996</v>
      </c>
      <c r="G405" s="51" t="str">
        <f t="shared" si="758"/>
        <v>open</v>
      </c>
      <c r="H405" s="51" t="str">
        <f t="shared" si="758"/>
        <v>Electric Other Production Plant</v>
      </c>
      <c r="I405" s="51" t="str">
        <f t="shared" si="758"/>
        <v>Bayside Station</v>
      </c>
      <c r="J405" s="71">
        <v>6.0999999999999999E-2</v>
      </c>
      <c r="K405" s="71">
        <v>5.1699999999999996E-2</v>
      </c>
      <c r="L405" s="16">
        <f t="shared" si="723"/>
        <v>14.372565833333333</v>
      </c>
      <c r="M405" s="16">
        <f t="shared" si="754"/>
        <v>14.372565833333333</v>
      </c>
      <c r="N405" s="16">
        <f t="shared" si="754"/>
        <v>14.372565833333333</v>
      </c>
      <c r="O405" s="16">
        <f t="shared" si="754"/>
        <v>14.372565833333333</v>
      </c>
      <c r="P405" s="16">
        <f t="shared" si="754"/>
        <v>14.372565833333333</v>
      </c>
      <c r="Q405" s="16">
        <f t="shared" si="754"/>
        <v>14.372565833333333</v>
      </c>
      <c r="R405" s="16">
        <f t="shared" si="754"/>
        <v>14.372565833333333</v>
      </c>
      <c r="S405" s="16">
        <f t="shared" si="754"/>
        <v>14.372565833333333</v>
      </c>
      <c r="T405" s="16">
        <f t="shared" si="754"/>
        <v>14.372565833333333</v>
      </c>
      <c r="U405" s="16">
        <f t="shared" si="754"/>
        <v>14.372565833333333</v>
      </c>
      <c r="V405" s="16">
        <f t="shared" si="754"/>
        <v>14.372565833333333</v>
      </c>
      <c r="W405" s="16">
        <f t="shared" si="754"/>
        <v>14.372565833333333</v>
      </c>
      <c r="X405" s="16">
        <f t="shared" si="754"/>
        <v>14.372565833333333</v>
      </c>
      <c r="Y405" s="16">
        <f t="shared" si="754"/>
        <v>14.372565833333333</v>
      </c>
      <c r="Z405" s="16">
        <f t="shared" si="754"/>
        <v>14.372565833333333</v>
      </c>
      <c r="AA405" s="16">
        <f t="shared" si="754"/>
        <v>14.372565833333333</v>
      </c>
      <c r="AB405" s="16">
        <f t="shared" si="754"/>
        <v>14.372565833333333</v>
      </c>
      <c r="AC405" s="16">
        <f t="shared" si="754"/>
        <v>14.372565833333333</v>
      </c>
      <c r="AD405" s="16">
        <f t="shared" si="754"/>
        <v>14.372565833333333</v>
      </c>
      <c r="AE405" s="16">
        <f t="shared" si="754"/>
        <v>14.372565833333333</v>
      </c>
      <c r="AF405" s="16">
        <f t="shared" si="754"/>
        <v>14.372565833333333</v>
      </c>
      <c r="AG405" s="16">
        <f t="shared" si="754"/>
        <v>14.372565833333333</v>
      </c>
      <c r="AH405" s="16">
        <f t="shared" si="754"/>
        <v>14.372565833333333</v>
      </c>
      <c r="AI405" s="16">
        <f t="shared" si="754"/>
        <v>14.372565833333333</v>
      </c>
      <c r="AJ405" s="16">
        <f t="shared" ref="AJ405:BS405" si="759">+AI207*$J405/12</f>
        <v>14.372565833333333</v>
      </c>
      <c r="AK405" s="16">
        <f t="shared" si="759"/>
        <v>14.372565833333333</v>
      </c>
      <c r="AL405" s="16">
        <f t="shared" si="759"/>
        <v>14.372565833333333</v>
      </c>
      <c r="AM405" s="16">
        <f t="shared" si="759"/>
        <v>14.372565833333333</v>
      </c>
      <c r="AN405" s="16">
        <f t="shared" si="759"/>
        <v>14.372565833333333</v>
      </c>
      <c r="AO405" s="16">
        <f t="shared" si="759"/>
        <v>14.372565833333333</v>
      </c>
      <c r="AP405" s="16">
        <f t="shared" si="759"/>
        <v>14.372565833333333</v>
      </c>
      <c r="AQ405" s="16">
        <f t="shared" si="759"/>
        <v>14.372565833333333</v>
      </c>
      <c r="AR405" s="16">
        <f t="shared" si="759"/>
        <v>14.372565833333333</v>
      </c>
      <c r="AS405" s="16">
        <f t="shared" si="759"/>
        <v>14.372565833333333</v>
      </c>
      <c r="AT405" s="16">
        <f t="shared" si="759"/>
        <v>14.372565833333333</v>
      </c>
      <c r="AU405" s="16">
        <f t="shared" si="759"/>
        <v>14.372565833333333</v>
      </c>
      <c r="AV405" s="16">
        <f t="shared" si="759"/>
        <v>14.372565833333333</v>
      </c>
      <c r="AW405" s="16">
        <f t="shared" si="759"/>
        <v>14.372565833333333</v>
      </c>
      <c r="AX405" s="16">
        <f t="shared" si="759"/>
        <v>14.372565833333333</v>
      </c>
      <c r="AY405" s="16">
        <f t="shared" si="759"/>
        <v>14.372565833333333</v>
      </c>
      <c r="AZ405" s="16">
        <f t="shared" si="759"/>
        <v>14.372565833333333</v>
      </c>
      <c r="BA405" s="16">
        <f t="shared" si="759"/>
        <v>14.372565833333333</v>
      </c>
      <c r="BB405" s="16">
        <f t="shared" si="759"/>
        <v>14.372565833333333</v>
      </c>
      <c r="BC405" s="16">
        <f t="shared" si="759"/>
        <v>14.372565833333333</v>
      </c>
      <c r="BD405" s="16">
        <f t="shared" si="759"/>
        <v>14.372565833333333</v>
      </c>
      <c r="BE405" s="16">
        <f t="shared" si="759"/>
        <v>14.372565833333333</v>
      </c>
      <c r="BF405" s="16">
        <f t="shared" si="759"/>
        <v>14.372565833333333</v>
      </c>
      <c r="BG405" s="16">
        <f t="shared" si="759"/>
        <v>14.372565833333333</v>
      </c>
      <c r="BH405" s="16">
        <f t="shared" si="759"/>
        <v>14.372565833333333</v>
      </c>
      <c r="BI405" s="16">
        <f t="shared" si="759"/>
        <v>14.372565833333333</v>
      </c>
      <c r="BJ405" s="16">
        <f t="shared" si="759"/>
        <v>14.372565833333333</v>
      </c>
      <c r="BK405" s="16">
        <f t="shared" si="759"/>
        <v>14.372565833333333</v>
      </c>
      <c r="BL405" s="16">
        <f t="shared" si="759"/>
        <v>14.372565833333333</v>
      </c>
      <c r="BM405" s="16">
        <f t="shared" si="759"/>
        <v>14.372565833333333</v>
      </c>
      <c r="BN405" s="16">
        <f t="shared" si="759"/>
        <v>14.372565833333333</v>
      </c>
      <c r="BO405" s="16">
        <f t="shared" si="759"/>
        <v>14.372565833333333</v>
      </c>
      <c r="BP405" s="16">
        <f t="shared" si="759"/>
        <v>14.372565833333333</v>
      </c>
      <c r="BQ405" s="16">
        <f t="shared" si="759"/>
        <v>14.372565833333333</v>
      </c>
      <c r="BR405" s="16">
        <f t="shared" si="759"/>
        <v>14.372565833333333</v>
      </c>
      <c r="BS405" s="16">
        <f t="shared" si="759"/>
        <v>14.372565833333333</v>
      </c>
    </row>
    <row r="406" spans="1:72" x14ac:dyDescent="0.35">
      <c r="L406" s="16">
        <f t="shared" ref="L406:W406" si="760">+K151*$J406/12</f>
        <v>0</v>
      </c>
      <c r="M406" s="16">
        <f t="shared" si="760"/>
        <v>0</v>
      </c>
      <c r="N406" s="16">
        <f t="shared" si="760"/>
        <v>0</v>
      </c>
      <c r="O406" s="16">
        <f t="shared" si="760"/>
        <v>0</v>
      </c>
      <c r="P406" s="16">
        <f t="shared" si="760"/>
        <v>0</v>
      </c>
      <c r="Q406" s="16">
        <f t="shared" si="760"/>
        <v>0</v>
      </c>
      <c r="R406" s="16">
        <f t="shared" si="760"/>
        <v>0</v>
      </c>
      <c r="S406" s="16">
        <f t="shared" si="760"/>
        <v>0</v>
      </c>
      <c r="T406" s="16">
        <f t="shared" si="760"/>
        <v>0</v>
      </c>
      <c r="U406" s="16">
        <f t="shared" si="760"/>
        <v>0</v>
      </c>
      <c r="V406" s="16">
        <f t="shared" si="760"/>
        <v>0</v>
      </c>
      <c r="W406" s="16">
        <f t="shared" si="760"/>
        <v>0</v>
      </c>
      <c r="X406" s="16">
        <f t="shared" ref="X406:BS406" si="761">+W151*$K406/12</f>
        <v>0</v>
      </c>
      <c r="Y406" s="16">
        <f t="shared" si="761"/>
        <v>0</v>
      </c>
      <c r="Z406" s="16">
        <f t="shared" si="761"/>
        <v>0</v>
      </c>
      <c r="AA406" s="16">
        <f t="shared" si="761"/>
        <v>0</v>
      </c>
      <c r="AB406" s="16">
        <f t="shared" si="761"/>
        <v>0</v>
      </c>
      <c r="AC406" s="16">
        <f t="shared" si="761"/>
        <v>0</v>
      </c>
      <c r="AD406" s="16">
        <f t="shared" si="761"/>
        <v>0</v>
      </c>
      <c r="AE406" s="16">
        <f t="shared" si="761"/>
        <v>0</v>
      </c>
      <c r="AF406" s="16">
        <f t="shared" si="761"/>
        <v>0</v>
      </c>
      <c r="AG406" s="16">
        <f t="shared" si="761"/>
        <v>0</v>
      </c>
      <c r="AH406" s="16">
        <f t="shared" si="761"/>
        <v>0</v>
      </c>
      <c r="AI406" s="16">
        <f t="shared" si="761"/>
        <v>0</v>
      </c>
      <c r="AJ406" s="3">
        <f t="shared" si="761"/>
        <v>0</v>
      </c>
      <c r="AK406" s="3">
        <f t="shared" si="761"/>
        <v>0</v>
      </c>
      <c r="AL406" s="3">
        <f t="shared" si="761"/>
        <v>0</v>
      </c>
      <c r="AM406" s="3">
        <f t="shared" si="761"/>
        <v>0</v>
      </c>
      <c r="AN406" s="3">
        <f t="shared" si="761"/>
        <v>0</v>
      </c>
      <c r="AO406" s="3">
        <f t="shared" si="761"/>
        <v>0</v>
      </c>
      <c r="AP406" s="3">
        <f t="shared" si="761"/>
        <v>0</v>
      </c>
      <c r="AQ406" s="3">
        <f t="shared" si="761"/>
        <v>0</v>
      </c>
      <c r="AR406" s="3">
        <f t="shared" si="761"/>
        <v>0</v>
      </c>
      <c r="AS406" s="3">
        <f t="shared" si="761"/>
        <v>0</v>
      </c>
      <c r="AT406" s="3">
        <f t="shared" si="761"/>
        <v>0</v>
      </c>
      <c r="AU406" s="3">
        <f t="shared" si="761"/>
        <v>0</v>
      </c>
      <c r="AV406" s="3">
        <f t="shared" si="761"/>
        <v>0</v>
      </c>
      <c r="AW406" s="3">
        <f t="shared" si="761"/>
        <v>0</v>
      </c>
      <c r="AX406" s="3">
        <f t="shared" si="761"/>
        <v>0</v>
      </c>
      <c r="AY406" s="3">
        <f t="shared" si="761"/>
        <v>0</v>
      </c>
      <c r="AZ406" s="3">
        <f t="shared" si="761"/>
        <v>0</v>
      </c>
      <c r="BA406" s="3">
        <f t="shared" si="761"/>
        <v>0</v>
      </c>
      <c r="BB406" s="3">
        <f t="shared" si="761"/>
        <v>0</v>
      </c>
      <c r="BC406" s="3">
        <f t="shared" si="761"/>
        <v>0</v>
      </c>
      <c r="BD406" s="3">
        <f t="shared" si="761"/>
        <v>0</v>
      </c>
      <c r="BE406" s="3">
        <f t="shared" si="761"/>
        <v>0</v>
      </c>
      <c r="BF406" s="3">
        <f t="shared" si="761"/>
        <v>0</v>
      </c>
      <c r="BG406" s="3">
        <f t="shared" si="761"/>
        <v>0</v>
      </c>
      <c r="BH406" s="3">
        <f t="shared" si="761"/>
        <v>0</v>
      </c>
      <c r="BI406" s="3">
        <f t="shared" si="761"/>
        <v>0</v>
      </c>
      <c r="BJ406" s="3">
        <f t="shared" si="761"/>
        <v>0</v>
      </c>
      <c r="BK406" s="3">
        <f t="shared" si="761"/>
        <v>0</v>
      </c>
      <c r="BL406" s="3">
        <f t="shared" si="761"/>
        <v>0</v>
      </c>
      <c r="BM406" s="3">
        <f t="shared" si="761"/>
        <v>0</v>
      </c>
      <c r="BN406" s="3">
        <f t="shared" si="761"/>
        <v>0</v>
      </c>
      <c r="BO406" s="3">
        <f t="shared" si="761"/>
        <v>0</v>
      </c>
      <c r="BP406" s="3">
        <f t="shared" si="761"/>
        <v>0</v>
      </c>
      <c r="BQ406" s="3">
        <f t="shared" si="761"/>
        <v>0</v>
      </c>
      <c r="BR406" s="3">
        <f t="shared" si="761"/>
        <v>0</v>
      </c>
      <c r="BS406" s="3">
        <f t="shared" si="761"/>
        <v>0</v>
      </c>
    </row>
    <row r="407" spans="1:72" ht="15" thickBot="1" x14ac:dyDescent="0.4">
      <c r="C407" s="15"/>
      <c r="J407" s="52" t="s">
        <v>132</v>
      </c>
      <c r="K407" s="65" t="s">
        <v>154</v>
      </c>
      <c r="L407" s="70">
        <f t="shared" ref="L407:AQ407" si="762">SUM(L313:L406)</f>
        <v>150563.32680916679</v>
      </c>
      <c r="M407" s="70">
        <f t="shared" si="762"/>
        <v>150563.32680916679</v>
      </c>
      <c r="N407" s="70">
        <f t="shared" si="762"/>
        <v>150563.32680916679</v>
      </c>
      <c r="O407" s="70">
        <f t="shared" si="762"/>
        <v>150563.32680916679</v>
      </c>
      <c r="P407" s="70">
        <f t="shared" si="762"/>
        <v>150610.27124833345</v>
      </c>
      <c r="Q407" s="70">
        <f t="shared" si="762"/>
        <v>366562.46742083324</v>
      </c>
      <c r="R407" s="70">
        <f t="shared" si="762"/>
        <v>391747.12888749992</v>
      </c>
      <c r="S407" s="70">
        <f t="shared" si="762"/>
        <v>395184.03688749991</v>
      </c>
      <c r="T407" s="70">
        <f t="shared" si="762"/>
        <v>395184.03688749991</v>
      </c>
      <c r="U407" s="70">
        <f t="shared" si="762"/>
        <v>406227.70919583325</v>
      </c>
      <c r="V407" s="70">
        <f t="shared" si="762"/>
        <v>406227.70919583325</v>
      </c>
      <c r="W407" s="70">
        <f t="shared" si="762"/>
        <v>406227.70919583325</v>
      </c>
      <c r="X407" s="70">
        <f t="shared" si="762"/>
        <v>406227.70919583325</v>
      </c>
      <c r="Y407" s="70">
        <f t="shared" si="762"/>
        <v>406227.70919583325</v>
      </c>
      <c r="Z407" s="70">
        <f t="shared" si="762"/>
        <v>406227.70919583325</v>
      </c>
      <c r="AA407" s="70">
        <f t="shared" si="762"/>
        <v>406227.70919583325</v>
      </c>
      <c r="AB407" s="70">
        <f t="shared" si="762"/>
        <v>406227.70919583325</v>
      </c>
      <c r="AC407" s="70">
        <f t="shared" si="762"/>
        <v>406227.70919583325</v>
      </c>
      <c r="AD407" s="70">
        <f t="shared" si="762"/>
        <v>406227.70919583325</v>
      </c>
      <c r="AE407" s="70">
        <f t="shared" si="762"/>
        <v>406227.70919583325</v>
      </c>
      <c r="AF407" s="70">
        <f t="shared" si="762"/>
        <v>406227.70919583325</v>
      </c>
      <c r="AG407" s="70">
        <f t="shared" si="762"/>
        <v>406227.70919583325</v>
      </c>
      <c r="AH407" s="70">
        <f t="shared" si="762"/>
        <v>406227.70919583325</v>
      </c>
      <c r="AI407" s="70">
        <f t="shared" si="762"/>
        <v>406227.70919583325</v>
      </c>
      <c r="AJ407" s="98">
        <f t="shared" si="762"/>
        <v>406227.70919583325</v>
      </c>
      <c r="AK407" s="98">
        <f t="shared" si="762"/>
        <v>406227.70919583325</v>
      </c>
      <c r="AL407" s="98">
        <f t="shared" si="762"/>
        <v>406227.70919583325</v>
      </c>
      <c r="AM407" s="98">
        <f t="shared" si="762"/>
        <v>406227.70919583325</v>
      </c>
      <c r="AN407" s="98">
        <f t="shared" si="762"/>
        <v>406227.70919583325</v>
      </c>
      <c r="AO407" s="98">
        <f t="shared" si="762"/>
        <v>406227.70919583325</v>
      </c>
      <c r="AP407" s="98">
        <f t="shared" si="762"/>
        <v>406227.70919583325</v>
      </c>
      <c r="AQ407" s="98">
        <f t="shared" si="762"/>
        <v>406227.70919583325</v>
      </c>
      <c r="AR407" s="98">
        <f t="shared" ref="AR407:BS407" si="763">SUM(AR313:AR406)</f>
        <v>406227.70919583325</v>
      </c>
      <c r="AS407" s="98">
        <f t="shared" si="763"/>
        <v>406227.70919583325</v>
      </c>
      <c r="AT407" s="98">
        <f t="shared" si="763"/>
        <v>406227.70919583325</v>
      </c>
      <c r="AU407" s="98">
        <f t="shared" si="763"/>
        <v>406227.70919583325</v>
      </c>
      <c r="AV407" s="98">
        <f t="shared" si="763"/>
        <v>406227.70919583325</v>
      </c>
      <c r="AW407" s="98">
        <f t="shared" si="763"/>
        <v>406227.70919583325</v>
      </c>
      <c r="AX407" s="98">
        <f t="shared" si="763"/>
        <v>406227.70919583325</v>
      </c>
      <c r="AY407" s="98">
        <f t="shared" si="763"/>
        <v>406227.70919583325</v>
      </c>
      <c r="AZ407" s="98">
        <f t="shared" si="763"/>
        <v>406227.70919583325</v>
      </c>
      <c r="BA407" s="98">
        <f t="shared" si="763"/>
        <v>406227.70919583325</v>
      </c>
      <c r="BB407" s="98">
        <f t="shared" si="763"/>
        <v>406227.70919583325</v>
      </c>
      <c r="BC407" s="98">
        <f t="shared" si="763"/>
        <v>406227.70919583325</v>
      </c>
      <c r="BD407" s="98">
        <f t="shared" si="763"/>
        <v>406227.70919583325</v>
      </c>
      <c r="BE407" s="98">
        <f t="shared" si="763"/>
        <v>406227.70919583325</v>
      </c>
      <c r="BF407" s="98">
        <f t="shared" si="763"/>
        <v>406227.70919583325</v>
      </c>
      <c r="BG407" s="98">
        <f t="shared" si="763"/>
        <v>406227.70919583325</v>
      </c>
      <c r="BH407" s="98">
        <f t="shared" si="763"/>
        <v>406227.70919583325</v>
      </c>
      <c r="BI407" s="98">
        <f t="shared" si="763"/>
        <v>406227.70919583325</v>
      </c>
      <c r="BJ407" s="98">
        <f t="shared" si="763"/>
        <v>406227.70919583325</v>
      </c>
      <c r="BK407" s="98">
        <f t="shared" si="763"/>
        <v>406227.70919583325</v>
      </c>
      <c r="BL407" s="98">
        <f t="shared" si="763"/>
        <v>406227.70919583325</v>
      </c>
      <c r="BM407" s="98">
        <f t="shared" si="763"/>
        <v>406227.70919583325</v>
      </c>
      <c r="BN407" s="98">
        <f t="shared" si="763"/>
        <v>406227.70919583325</v>
      </c>
      <c r="BO407" s="98">
        <f t="shared" si="763"/>
        <v>406227.70919583325</v>
      </c>
      <c r="BP407" s="98">
        <f t="shared" si="763"/>
        <v>406227.70919583325</v>
      </c>
      <c r="BQ407" s="98">
        <f t="shared" si="763"/>
        <v>406227.70919583325</v>
      </c>
      <c r="BR407" s="98">
        <f t="shared" si="763"/>
        <v>406227.70919583325</v>
      </c>
      <c r="BS407" s="98">
        <f t="shared" si="763"/>
        <v>406227.70919583325</v>
      </c>
    </row>
    <row r="408" spans="1:72" ht="15.5" thickTop="1" thickBot="1" x14ac:dyDescent="0.4">
      <c r="C408" s="15"/>
      <c r="J408" s="52" t="s">
        <v>132</v>
      </c>
      <c r="K408" s="65" t="s">
        <v>162</v>
      </c>
      <c r="L408" s="72">
        <f>L407</f>
        <v>150563.32680916679</v>
      </c>
      <c r="M408" s="66">
        <f>L408+M407</f>
        <v>301126.65361833357</v>
      </c>
      <c r="N408" s="66">
        <f t="shared" ref="N408:W408" si="764">M408+N407</f>
        <v>451689.98042750033</v>
      </c>
      <c r="O408" s="66">
        <f t="shared" si="764"/>
        <v>602253.30723666714</v>
      </c>
      <c r="P408" s="66">
        <f t="shared" si="764"/>
        <v>752863.57848500065</v>
      </c>
      <c r="Q408" s="66">
        <f t="shared" si="764"/>
        <v>1119426.0459058338</v>
      </c>
      <c r="R408" s="66">
        <f t="shared" si="764"/>
        <v>1511173.1747933337</v>
      </c>
      <c r="S408" s="66">
        <f t="shared" si="764"/>
        <v>1906357.2116808337</v>
      </c>
      <c r="T408" s="66">
        <f t="shared" si="764"/>
        <v>2301541.2485683337</v>
      </c>
      <c r="U408" s="66">
        <f t="shared" si="764"/>
        <v>2707768.9577641669</v>
      </c>
      <c r="V408" s="66">
        <f t="shared" si="764"/>
        <v>3113996.6669600001</v>
      </c>
      <c r="W408" s="77">
        <f t="shared" si="764"/>
        <v>3520224.3761558332</v>
      </c>
      <c r="X408" s="72">
        <f>X407</f>
        <v>406227.70919583325</v>
      </c>
      <c r="Y408" s="66">
        <f>X408+Y407</f>
        <v>812455.41839166649</v>
      </c>
      <c r="Z408" s="66">
        <f t="shared" ref="Z408:AI408" si="765">Y408+Z407</f>
        <v>1218683.1275874998</v>
      </c>
      <c r="AA408" s="66">
        <f t="shared" si="765"/>
        <v>1624910.836783333</v>
      </c>
      <c r="AB408" s="66">
        <f t="shared" si="765"/>
        <v>2031138.5459791662</v>
      </c>
      <c r="AC408" s="66">
        <f t="shared" si="765"/>
        <v>2437366.2551749996</v>
      </c>
      <c r="AD408" s="66">
        <f t="shared" si="765"/>
        <v>2843593.9643708328</v>
      </c>
      <c r="AE408" s="66">
        <f t="shared" si="765"/>
        <v>3249821.673566666</v>
      </c>
      <c r="AF408" s="66">
        <f t="shared" si="765"/>
        <v>3656049.3827624992</v>
      </c>
      <c r="AG408" s="66">
        <f t="shared" si="765"/>
        <v>4062277.0919583323</v>
      </c>
      <c r="AH408" s="66">
        <f t="shared" si="765"/>
        <v>4468504.8011541655</v>
      </c>
      <c r="AI408" s="77">
        <f t="shared" si="765"/>
        <v>4874732.5103499992</v>
      </c>
      <c r="AJ408" s="99">
        <f>AJ407</f>
        <v>406227.70919583325</v>
      </c>
      <c r="AK408" s="97">
        <f>AJ408+AK407</f>
        <v>812455.41839166649</v>
      </c>
      <c r="AL408" s="97">
        <f t="shared" ref="AL408:AU408" si="766">AK408+AL407</f>
        <v>1218683.1275874998</v>
      </c>
      <c r="AM408" s="97">
        <f t="shared" si="766"/>
        <v>1624910.836783333</v>
      </c>
      <c r="AN408" s="97">
        <f t="shared" si="766"/>
        <v>2031138.5459791662</v>
      </c>
      <c r="AO408" s="97">
        <f t="shared" si="766"/>
        <v>2437366.2551749996</v>
      </c>
      <c r="AP408" s="97">
        <f t="shared" si="766"/>
        <v>2843593.9643708328</v>
      </c>
      <c r="AQ408" s="97">
        <f t="shared" si="766"/>
        <v>3249821.673566666</v>
      </c>
      <c r="AR408" s="97">
        <f t="shared" si="766"/>
        <v>3656049.3827624992</v>
      </c>
      <c r="AS408" s="97">
        <f t="shared" si="766"/>
        <v>4062277.0919583323</v>
      </c>
      <c r="AT408" s="97">
        <f t="shared" si="766"/>
        <v>4468504.8011541655</v>
      </c>
      <c r="AU408" s="97">
        <f t="shared" si="766"/>
        <v>4874732.5103499992</v>
      </c>
      <c r="AV408" s="99">
        <f>AV407</f>
        <v>406227.70919583325</v>
      </c>
      <c r="AW408" s="97">
        <f>AV408+AW407</f>
        <v>812455.41839166649</v>
      </c>
      <c r="AX408" s="97">
        <f t="shared" ref="AX408:BG408" si="767">AW408+AX407</f>
        <v>1218683.1275874998</v>
      </c>
      <c r="AY408" s="97">
        <f t="shared" si="767"/>
        <v>1624910.836783333</v>
      </c>
      <c r="AZ408" s="97">
        <f t="shared" si="767"/>
        <v>2031138.5459791662</v>
      </c>
      <c r="BA408" s="97">
        <f t="shared" si="767"/>
        <v>2437366.2551749996</v>
      </c>
      <c r="BB408" s="97">
        <f t="shared" si="767"/>
        <v>2843593.9643708328</v>
      </c>
      <c r="BC408" s="97">
        <f t="shared" si="767"/>
        <v>3249821.673566666</v>
      </c>
      <c r="BD408" s="97">
        <f t="shared" si="767"/>
        <v>3656049.3827624992</v>
      </c>
      <c r="BE408" s="97">
        <f t="shared" si="767"/>
        <v>4062277.0919583323</v>
      </c>
      <c r="BF408" s="97">
        <f t="shared" si="767"/>
        <v>4468504.8011541655</v>
      </c>
      <c r="BG408" s="97">
        <f t="shared" si="767"/>
        <v>4874732.5103499992</v>
      </c>
      <c r="BH408" s="99">
        <f>BH407</f>
        <v>406227.70919583325</v>
      </c>
      <c r="BI408" s="97">
        <f>BH408+BI407</f>
        <v>812455.41839166649</v>
      </c>
      <c r="BJ408" s="97">
        <f t="shared" ref="BJ408:BR408" si="768">BI408+BJ407</f>
        <v>1218683.1275874998</v>
      </c>
      <c r="BK408" s="97">
        <f t="shared" si="768"/>
        <v>1624910.836783333</v>
      </c>
      <c r="BL408" s="97">
        <f t="shared" si="768"/>
        <v>2031138.5459791662</v>
      </c>
      <c r="BM408" s="97">
        <f t="shared" si="768"/>
        <v>2437366.2551749996</v>
      </c>
      <c r="BN408" s="97">
        <f t="shared" si="768"/>
        <v>2843593.9643708328</v>
      </c>
      <c r="BO408" s="97">
        <f t="shared" si="768"/>
        <v>3249821.673566666</v>
      </c>
      <c r="BP408" s="97">
        <f t="shared" si="768"/>
        <v>3656049.3827624992</v>
      </c>
      <c r="BQ408" s="97">
        <f t="shared" si="768"/>
        <v>4062277.0919583323</v>
      </c>
      <c r="BR408" s="97">
        <f t="shared" si="768"/>
        <v>4468504.8011541655</v>
      </c>
      <c r="BS408" s="97">
        <f>BR408+BS407</f>
        <v>4874732.5103499992</v>
      </c>
    </row>
    <row r="409" spans="1:72" ht="15" thickTop="1" x14ac:dyDescent="0.35">
      <c r="C409" s="15"/>
      <c r="J409" s="50"/>
      <c r="K409" s="50"/>
    </row>
    <row r="410" spans="1:72" x14ac:dyDescent="0.35">
      <c r="A410" s="56" t="s">
        <v>164</v>
      </c>
      <c r="B410" s="56" t="s">
        <v>134</v>
      </c>
      <c r="C410" s="56" t="s">
        <v>136</v>
      </c>
      <c r="D410" s="56">
        <v>300</v>
      </c>
      <c r="E410" s="67" t="s">
        <v>137</v>
      </c>
      <c r="F410" s="56" t="s">
        <v>418</v>
      </c>
      <c r="G410" s="56" t="s">
        <v>139</v>
      </c>
      <c r="H410" s="56" t="s">
        <v>140</v>
      </c>
      <c r="I410" s="56" t="s">
        <v>141</v>
      </c>
      <c r="J410" s="56" t="s">
        <v>142</v>
      </c>
      <c r="K410" s="67" t="s">
        <v>156</v>
      </c>
      <c r="L410" s="59">
        <v>202401</v>
      </c>
      <c r="M410" s="59">
        <v>202402</v>
      </c>
      <c r="N410" s="59">
        <v>202403</v>
      </c>
      <c r="O410" s="59">
        <v>202404</v>
      </c>
      <c r="P410" s="59">
        <v>202405</v>
      </c>
      <c r="Q410" s="59">
        <v>202406</v>
      </c>
      <c r="R410" s="59">
        <v>202407</v>
      </c>
      <c r="S410" s="59">
        <v>202408</v>
      </c>
      <c r="T410" s="59">
        <v>202409</v>
      </c>
      <c r="U410" s="59">
        <v>202410</v>
      </c>
      <c r="V410" s="59">
        <v>202411</v>
      </c>
      <c r="W410" s="59">
        <v>202412</v>
      </c>
      <c r="X410" s="59">
        <v>202501</v>
      </c>
      <c r="Y410" s="59">
        <v>202502</v>
      </c>
      <c r="Z410" s="59">
        <v>202503</v>
      </c>
      <c r="AA410" s="59">
        <v>202504</v>
      </c>
      <c r="AB410" s="59">
        <v>202505</v>
      </c>
      <c r="AC410" s="59">
        <v>202506</v>
      </c>
      <c r="AD410" s="59">
        <v>202507</v>
      </c>
      <c r="AE410" s="59">
        <v>202508</v>
      </c>
      <c r="AF410" s="59">
        <v>202509</v>
      </c>
      <c r="AG410" s="59">
        <v>202510</v>
      </c>
      <c r="AH410" s="59">
        <v>202511</v>
      </c>
      <c r="AI410" s="59">
        <v>202512</v>
      </c>
      <c r="AJ410" s="95">
        <v>202601</v>
      </c>
      <c r="AK410" s="95">
        <v>202602</v>
      </c>
      <c r="AL410" s="95">
        <v>202603</v>
      </c>
      <c r="AM410" s="95">
        <v>202604</v>
      </c>
      <c r="AN410" s="95">
        <v>202605</v>
      </c>
      <c r="AO410" s="95">
        <v>202606</v>
      </c>
      <c r="AP410" s="95">
        <v>202607</v>
      </c>
      <c r="AQ410" s="95">
        <v>202608</v>
      </c>
      <c r="AR410" s="95">
        <v>202609</v>
      </c>
      <c r="AS410" s="95">
        <v>202610</v>
      </c>
      <c r="AT410" s="95">
        <v>202611</v>
      </c>
      <c r="AU410" s="95">
        <v>202612</v>
      </c>
      <c r="AV410" s="95">
        <v>202701</v>
      </c>
      <c r="AW410" s="95">
        <v>202702</v>
      </c>
      <c r="AX410" s="95">
        <v>202703</v>
      </c>
      <c r="AY410" s="95">
        <v>202704</v>
      </c>
      <c r="AZ410" s="95">
        <v>202705</v>
      </c>
      <c r="BA410" s="95">
        <v>202706</v>
      </c>
      <c r="BB410" s="95">
        <v>202707</v>
      </c>
      <c r="BC410" s="95">
        <v>202708</v>
      </c>
      <c r="BD410" s="95">
        <v>202709</v>
      </c>
      <c r="BE410" s="95">
        <v>202710</v>
      </c>
      <c r="BF410" s="95">
        <v>202711</v>
      </c>
      <c r="BG410" s="95">
        <v>202712</v>
      </c>
      <c r="BH410" s="95">
        <v>202801</v>
      </c>
      <c r="BI410" s="95">
        <v>202802</v>
      </c>
      <c r="BJ410" s="95">
        <v>202803</v>
      </c>
      <c r="BK410" s="95">
        <v>202804</v>
      </c>
      <c r="BL410" s="95">
        <v>202805</v>
      </c>
      <c r="BM410" s="95">
        <v>202806</v>
      </c>
      <c r="BN410" s="95">
        <v>202807</v>
      </c>
      <c r="BO410" s="95">
        <v>202808</v>
      </c>
      <c r="BP410" s="95">
        <v>202809</v>
      </c>
      <c r="BQ410" s="95">
        <v>202810</v>
      </c>
      <c r="BR410" s="95">
        <v>202811</v>
      </c>
      <c r="BS410" s="95">
        <v>202812</v>
      </c>
    </row>
    <row r="411" spans="1:72" customFormat="1" x14ac:dyDescent="0.35">
      <c r="A411" t="str">
        <f t="shared" ref="A411:I411" si="769">+A313</f>
        <v>Standard Close</v>
      </c>
      <c r="B411" t="str">
        <f t="shared" si="769"/>
        <v>A2738051</v>
      </c>
      <c r="C411" t="str">
        <f t="shared" si="769"/>
        <v>Base Rates</v>
      </c>
      <c r="D411" t="str">
        <f t="shared" si="769"/>
        <v/>
      </c>
      <c r="E411" s="13">
        <f t="shared" si="769"/>
        <v>34332</v>
      </c>
      <c r="F411" t="str">
        <f t="shared" si="769"/>
        <v>CRR-15996</v>
      </c>
      <c r="G411" t="str">
        <f t="shared" si="769"/>
        <v>open</v>
      </c>
      <c r="H411" t="str">
        <f t="shared" si="769"/>
        <v>Electric Other Production Plant</v>
      </c>
      <c r="I411" t="str">
        <f t="shared" si="769"/>
        <v>Bayside Station</v>
      </c>
      <c r="J411" s="101">
        <f>+K16</f>
        <v>202405</v>
      </c>
      <c r="K411" s="152"/>
      <c r="L411" s="3">
        <f t="shared" ref="L411:AI411" si="770">+K411+L313</f>
        <v>0</v>
      </c>
      <c r="M411" s="3">
        <f t="shared" si="770"/>
        <v>0</v>
      </c>
      <c r="N411" s="3">
        <f t="shared" si="770"/>
        <v>0</v>
      </c>
      <c r="O411" s="3">
        <f t="shared" si="770"/>
        <v>0</v>
      </c>
      <c r="P411" s="3">
        <f t="shared" si="770"/>
        <v>0</v>
      </c>
      <c r="Q411" s="3">
        <f t="shared" si="770"/>
        <v>42833.015683333339</v>
      </c>
      <c r="R411" s="3">
        <f t="shared" si="770"/>
        <v>88530.116200000019</v>
      </c>
      <c r="S411" s="3">
        <f t="shared" si="770"/>
        <v>135086.44371666669</v>
      </c>
      <c r="T411" s="3">
        <f t="shared" si="770"/>
        <v>181642.77123333336</v>
      </c>
      <c r="U411" s="3">
        <f t="shared" si="770"/>
        <v>228199.09875000003</v>
      </c>
      <c r="V411" s="3">
        <f t="shared" si="770"/>
        <v>274755.42626666673</v>
      </c>
      <c r="W411" s="3">
        <f t="shared" si="770"/>
        <v>321311.75378333341</v>
      </c>
      <c r="X411" s="3">
        <f t="shared" si="770"/>
        <v>367868.08130000008</v>
      </c>
      <c r="Y411" s="3">
        <f t="shared" si="770"/>
        <v>414424.40881666675</v>
      </c>
      <c r="Z411" s="3">
        <f t="shared" si="770"/>
        <v>460980.73633333342</v>
      </c>
      <c r="AA411" s="3">
        <f t="shared" si="770"/>
        <v>507537.06385000009</v>
      </c>
      <c r="AB411" s="3">
        <f t="shared" si="770"/>
        <v>554093.39136666676</v>
      </c>
      <c r="AC411" s="3">
        <f t="shared" si="770"/>
        <v>600649.71888333349</v>
      </c>
      <c r="AD411" s="3">
        <f t="shared" si="770"/>
        <v>647206.04640000011</v>
      </c>
      <c r="AE411" s="3">
        <f t="shared" si="770"/>
        <v>693762.37391666672</v>
      </c>
      <c r="AF411" s="3">
        <f t="shared" si="770"/>
        <v>740318.70143333334</v>
      </c>
      <c r="AG411" s="3">
        <f t="shared" si="770"/>
        <v>786875.02894999995</v>
      </c>
      <c r="AH411" s="3">
        <f t="shared" si="770"/>
        <v>833431.35646666656</v>
      </c>
      <c r="AI411" s="3">
        <f t="shared" si="770"/>
        <v>879987.68398333318</v>
      </c>
      <c r="AJ411" s="3">
        <f t="shared" ref="AJ411:BS411" si="771">+AI411+AJ313</f>
        <v>926544.01149999979</v>
      </c>
      <c r="AK411" s="3">
        <f t="shared" si="771"/>
        <v>973100.3390166664</v>
      </c>
      <c r="AL411" s="3">
        <f t="shared" si="771"/>
        <v>1019656.666533333</v>
      </c>
      <c r="AM411" s="3">
        <f t="shared" si="771"/>
        <v>1066212.9940499996</v>
      </c>
      <c r="AN411" s="3">
        <f t="shared" si="771"/>
        <v>1112769.3215666662</v>
      </c>
      <c r="AO411" s="3">
        <f t="shared" si="771"/>
        <v>1159325.6490833329</v>
      </c>
      <c r="AP411" s="3">
        <f t="shared" si="771"/>
        <v>1205881.9765999995</v>
      </c>
      <c r="AQ411" s="3">
        <f t="shared" si="771"/>
        <v>1252438.3041166661</v>
      </c>
      <c r="AR411" s="3">
        <f t="shared" si="771"/>
        <v>1298994.6316333327</v>
      </c>
      <c r="AS411" s="3">
        <f t="shared" si="771"/>
        <v>1345550.9591499993</v>
      </c>
      <c r="AT411" s="3">
        <f t="shared" si="771"/>
        <v>1392107.2866666659</v>
      </c>
      <c r="AU411" s="3">
        <f t="shared" si="771"/>
        <v>1438663.6141833325</v>
      </c>
      <c r="AV411" s="3">
        <f t="shared" si="771"/>
        <v>1485219.9416999992</v>
      </c>
      <c r="AW411" s="3">
        <f t="shared" si="771"/>
        <v>1531776.2692166658</v>
      </c>
      <c r="AX411" s="3">
        <f t="shared" si="771"/>
        <v>1578332.5967333324</v>
      </c>
      <c r="AY411" s="3">
        <f t="shared" si="771"/>
        <v>1624888.924249999</v>
      </c>
      <c r="AZ411" s="3">
        <f t="shared" si="771"/>
        <v>1671445.2517666656</v>
      </c>
      <c r="BA411" s="3">
        <f t="shared" si="771"/>
        <v>1718001.5792833322</v>
      </c>
      <c r="BB411" s="3">
        <f t="shared" si="771"/>
        <v>1764557.9067999988</v>
      </c>
      <c r="BC411" s="3">
        <f t="shared" si="771"/>
        <v>1811114.2343166654</v>
      </c>
      <c r="BD411" s="3">
        <f t="shared" si="771"/>
        <v>1857670.5618333321</v>
      </c>
      <c r="BE411" s="3">
        <f t="shared" si="771"/>
        <v>1904226.8893499987</v>
      </c>
      <c r="BF411" s="3">
        <f t="shared" si="771"/>
        <v>1950783.2168666653</v>
      </c>
      <c r="BG411" s="3">
        <f t="shared" si="771"/>
        <v>1997339.5443833319</v>
      </c>
      <c r="BH411" s="3">
        <f t="shared" si="771"/>
        <v>2043895.8718999985</v>
      </c>
      <c r="BI411" s="3">
        <f t="shared" si="771"/>
        <v>2090452.1994166651</v>
      </c>
      <c r="BJ411" s="3">
        <f t="shared" si="771"/>
        <v>2137008.526933332</v>
      </c>
      <c r="BK411" s="3">
        <f t="shared" si="771"/>
        <v>2183564.8544499986</v>
      </c>
      <c r="BL411" s="3">
        <f t="shared" si="771"/>
        <v>2230121.1819666652</v>
      </c>
      <c r="BM411" s="3">
        <f t="shared" si="771"/>
        <v>2276677.5094833318</v>
      </c>
      <c r="BN411" s="3">
        <f t="shared" si="771"/>
        <v>2323233.8369999984</v>
      </c>
      <c r="BO411" s="3">
        <f t="shared" si="771"/>
        <v>2369790.164516665</v>
      </c>
      <c r="BP411" s="3">
        <f t="shared" si="771"/>
        <v>2416346.4920333317</v>
      </c>
      <c r="BQ411" s="3">
        <f t="shared" si="771"/>
        <v>2462902.8195499983</v>
      </c>
      <c r="BR411" s="3">
        <f t="shared" si="771"/>
        <v>2509459.1470666649</v>
      </c>
      <c r="BS411" s="3">
        <f t="shared" si="771"/>
        <v>2556015.4745833315</v>
      </c>
    </row>
    <row r="412" spans="1:72" x14ac:dyDescent="0.35">
      <c r="A412" t="str">
        <f t="shared" ref="A412:I412" si="772">+A314</f>
        <v>Standard Close</v>
      </c>
      <c r="B412" t="str">
        <f t="shared" si="772"/>
        <v>A2738052</v>
      </c>
      <c r="C412" t="str">
        <f t="shared" si="772"/>
        <v>Base Rates</v>
      </c>
      <c r="D412" t="str">
        <f t="shared" si="772"/>
        <v/>
      </c>
      <c r="E412" s="13">
        <f t="shared" si="772"/>
        <v>34332</v>
      </c>
      <c r="F412" t="str">
        <f t="shared" si="772"/>
        <v>CRR-15996</v>
      </c>
      <c r="G412" t="str">
        <f t="shared" si="772"/>
        <v>open</v>
      </c>
      <c r="H412" t="str">
        <f t="shared" si="772"/>
        <v>Electric Other Production Plant</v>
      </c>
      <c r="I412" t="str">
        <f t="shared" si="772"/>
        <v>Bayside Station</v>
      </c>
      <c r="J412" s="101">
        <f t="shared" ref="J412:J475" si="773">+K17</f>
        <v>202405</v>
      </c>
      <c r="K412" s="152"/>
      <c r="L412" s="3">
        <f t="shared" ref="L412:AI412" si="774">+K412+L314</f>
        <v>0</v>
      </c>
      <c r="M412" s="3">
        <f t="shared" si="774"/>
        <v>0</v>
      </c>
      <c r="N412" s="3">
        <f t="shared" si="774"/>
        <v>0</v>
      </c>
      <c r="O412" s="3">
        <f t="shared" si="774"/>
        <v>0</v>
      </c>
      <c r="P412" s="3">
        <f t="shared" si="774"/>
        <v>0</v>
      </c>
      <c r="Q412" s="3">
        <f t="shared" si="774"/>
        <v>42824.141984999995</v>
      </c>
      <c r="R412" s="3">
        <f t="shared" si="774"/>
        <v>88512.368803333316</v>
      </c>
      <c r="S412" s="3">
        <f t="shared" si="774"/>
        <v>135059.82262166665</v>
      </c>
      <c r="T412" s="3">
        <f t="shared" si="774"/>
        <v>181607.27643999999</v>
      </c>
      <c r="U412" s="3">
        <f t="shared" si="774"/>
        <v>228154.73025833332</v>
      </c>
      <c r="V412" s="3">
        <f t="shared" si="774"/>
        <v>274702.18407666666</v>
      </c>
      <c r="W412" s="3">
        <f t="shared" si="774"/>
        <v>321249.63789499999</v>
      </c>
      <c r="X412" s="3">
        <f t="shared" si="774"/>
        <v>367797.09171333333</v>
      </c>
      <c r="Y412" s="3">
        <f t="shared" si="774"/>
        <v>414344.54553166666</v>
      </c>
      <c r="Z412" s="3">
        <f t="shared" si="774"/>
        <v>460891.99935</v>
      </c>
      <c r="AA412" s="3">
        <f t="shared" si="774"/>
        <v>507439.45316833333</v>
      </c>
      <c r="AB412" s="3">
        <f t="shared" si="774"/>
        <v>553986.90698666661</v>
      </c>
      <c r="AC412" s="3">
        <f t="shared" si="774"/>
        <v>600534.36080499995</v>
      </c>
      <c r="AD412" s="3">
        <f t="shared" si="774"/>
        <v>647081.81462333328</v>
      </c>
      <c r="AE412" s="3">
        <f t="shared" si="774"/>
        <v>693629.26844166662</v>
      </c>
      <c r="AF412" s="3">
        <f t="shared" si="774"/>
        <v>740176.72225999995</v>
      </c>
      <c r="AG412" s="3">
        <f t="shared" si="774"/>
        <v>786724.17607833329</v>
      </c>
      <c r="AH412" s="3">
        <f t="shared" si="774"/>
        <v>833271.62989666662</v>
      </c>
      <c r="AI412" s="3">
        <f t="shared" si="774"/>
        <v>879819.08371499996</v>
      </c>
      <c r="AJ412" s="3">
        <f t="shared" ref="AJ412:BS412" si="775">+AI412+AJ314</f>
        <v>926366.53753333329</v>
      </c>
      <c r="AK412" s="3">
        <f t="shared" si="775"/>
        <v>972913.99135166663</v>
      </c>
      <c r="AL412" s="3">
        <f t="shared" si="775"/>
        <v>1019461.44517</v>
      </c>
      <c r="AM412" s="3">
        <f t="shared" si="775"/>
        <v>1066008.8989883333</v>
      </c>
      <c r="AN412" s="3">
        <f t="shared" si="775"/>
        <v>1112556.3528066666</v>
      </c>
      <c r="AO412" s="3">
        <f t="shared" si="775"/>
        <v>1159103.806625</v>
      </c>
      <c r="AP412" s="3">
        <f t="shared" si="775"/>
        <v>1205651.2604433333</v>
      </c>
      <c r="AQ412" s="3">
        <f t="shared" si="775"/>
        <v>1252198.7142616666</v>
      </c>
      <c r="AR412" s="3">
        <f t="shared" si="775"/>
        <v>1298746.16808</v>
      </c>
      <c r="AS412" s="3">
        <f t="shared" si="775"/>
        <v>1345293.6218983333</v>
      </c>
      <c r="AT412" s="3">
        <f t="shared" si="775"/>
        <v>1391841.0757166666</v>
      </c>
      <c r="AU412" s="3">
        <f t="shared" si="775"/>
        <v>1438388.529535</v>
      </c>
      <c r="AV412" s="3">
        <f t="shared" si="775"/>
        <v>1484935.9833533333</v>
      </c>
      <c r="AW412" s="3">
        <f t="shared" si="775"/>
        <v>1531483.4371716667</v>
      </c>
      <c r="AX412" s="3">
        <f t="shared" si="775"/>
        <v>1578030.89099</v>
      </c>
      <c r="AY412" s="3">
        <f t="shared" si="775"/>
        <v>1624578.3448083333</v>
      </c>
      <c r="AZ412" s="3">
        <f t="shared" si="775"/>
        <v>1671125.7986266667</v>
      </c>
      <c r="BA412" s="3">
        <f t="shared" si="775"/>
        <v>1717673.252445</v>
      </c>
      <c r="BB412" s="3">
        <f t="shared" si="775"/>
        <v>1764220.7062633333</v>
      </c>
      <c r="BC412" s="3">
        <f t="shared" si="775"/>
        <v>1810768.1600816667</v>
      </c>
      <c r="BD412" s="3">
        <f t="shared" si="775"/>
        <v>1857315.6139</v>
      </c>
      <c r="BE412" s="3">
        <f t="shared" si="775"/>
        <v>1903863.0677183333</v>
      </c>
      <c r="BF412" s="3">
        <f t="shared" si="775"/>
        <v>1950410.5215366667</v>
      </c>
      <c r="BG412" s="3">
        <f t="shared" si="775"/>
        <v>1996957.975355</v>
      </c>
      <c r="BH412" s="3">
        <f t="shared" si="775"/>
        <v>2043505.4291733333</v>
      </c>
      <c r="BI412" s="3">
        <f t="shared" si="775"/>
        <v>2090052.8829916667</v>
      </c>
      <c r="BJ412" s="3">
        <f t="shared" si="775"/>
        <v>2136600.3368099998</v>
      </c>
      <c r="BK412" s="3">
        <f t="shared" si="775"/>
        <v>2183147.7906283331</v>
      </c>
      <c r="BL412" s="3">
        <f t="shared" si="775"/>
        <v>2229695.2444466664</v>
      </c>
      <c r="BM412" s="3">
        <f t="shared" si="775"/>
        <v>2276242.6982649998</v>
      </c>
      <c r="BN412" s="3">
        <f t="shared" si="775"/>
        <v>2322790.1520833331</v>
      </c>
      <c r="BO412" s="3">
        <f t="shared" si="775"/>
        <v>2369337.6059016665</v>
      </c>
      <c r="BP412" s="3">
        <f t="shared" si="775"/>
        <v>2415885.0597199998</v>
      </c>
      <c r="BQ412" s="3">
        <f t="shared" si="775"/>
        <v>2462432.5135383331</v>
      </c>
      <c r="BR412" s="3">
        <f t="shared" si="775"/>
        <v>2508979.9673566665</v>
      </c>
      <c r="BS412" s="3">
        <f t="shared" si="775"/>
        <v>2555527.4211749998</v>
      </c>
      <c r="BT412"/>
    </row>
    <row r="413" spans="1:72" customFormat="1" x14ac:dyDescent="0.35">
      <c r="A413" t="str">
        <f t="shared" ref="A413:I413" si="776">+A315</f>
        <v>Standard Close</v>
      </c>
      <c r="B413" t="str">
        <f t="shared" si="776"/>
        <v>A2738053</v>
      </c>
      <c r="C413" t="str">
        <f t="shared" si="776"/>
        <v>Base Rates</v>
      </c>
      <c r="D413" t="str">
        <f t="shared" si="776"/>
        <v/>
      </c>
      <c r="E413" s="13">
        <f t="shared" si="776"/>
        <v>34332</v>
      </c>
      <c r="F413" t="str">
        <f t="shared" si="776"/>
        <v>CRR-15996</v>
      </c>
      <c r="G413" t="str">
        <f t="shared" si="776"/>
        <v>open</v>
      </c>
      <c r="H413" t="str">
        <f t="shared" si="776"/>
        <v>Electric Other Production Plant</v>
      </c>
      <c r="I413" t="str">
        <f t="shared" si="776"/>
        <v>Bayside Station</v>
      </c>
      <c r="J413" s="101">
        <f t="shared" si="773"/>
        <v>202405</v>
      </c>
      <c r="K413" s="152"/>
      <c r="L413" s="3">
        <f t="shared" ref="L413:AI413" si="777">+K413+L315</f>
        <v>0</v>
      </c>
      <c r="M413" s="3">
        <f t="shared" si="777"/>
        <v>0</v>
      </c>
      <c r="N413" s="3">
        <f t="shared" si="777"/>
        <v>0</v>
      </c>
      <c r="O413" s="3">
        <f t="shared" si="777"/>
        <v>0</v>
      </c>
      <c r="P413" s="3">
        <f t="shared" si="777"/>
        <v>0</v>
      </c>
      <c r="Q413" s="3">
        <f t="shared" si="777"/>
        <v>42824.141984999995</v>
      </c>
      <c r="R413" s="3">
        <f t="shared" si="777"/>
        <v>88512.368803333316</v>
      </c>
      <c r="S413" s="3">
        <f t="shared" si="777"/>
        <v>135059.82262166665</v>
      </c>
      <c r="T413" s="3">
        <f t="shared" si="777"/>
        <v>181607.27643999999</v>
      </c>
      <c r="U413" s="3">
        <f t="shared" si="777"/>
        <v>228154.73025833332</v>
      </c>
      <c r="V413" s="3">
        <f t="shared" si="777"/>
        <v>274702.18407666666</v>
      </c>
      <c r="W413" s="3">
        <f t="shared" si="777"/>
        <v>321249.63789499999</v>
      </c>
      <c r="X413" s="3">
        <f t="shared" si="777"/>
        <v>367797.09171333333</v>
      </c>
      <c r="Y413" s="3">
        <f t="shared" si="777"/>
        <v>414344.54553166666</v>
      </c>
      <c r="Z413" s="3">
        <f t="shared" si="777"/>
        <v>460891.99935</v>
      </c>
      <c r="AA413" s="3">
        <f t="shared" si="777"/>
        <v>507439.45316833333</v>
      </c>
      <c r="AB413" s="3">
        <f t="shared" si="777"/>
        <v>553986.90698666661</v>
      </c>
      <c r="AC413" s="3">
        <f t="shared" si="777"/>
        <v>600534.36080499995</v>
      </c>
      <c r="AD413" s="3">
        <f t="shared" si="777"/>
        <v>647081.81462333328</v>
      </c>
      <c r="AE413" s="3">
        <f t="shared" si="777"/>
        <v>693629.26844166662</v>
      </c>
      <c r="AF413" s="3">
        <f t="shared" si="777"/>
        <v>740176.72225999995</v>
      </c>
      <c r="AG413" s="3">
        <f t="shared" si="777"/>
        <v>786724.17607833329</v>
      </c>
      <c r="AH413" s="3">
        <f t="shared" si="777"/>
        <v>833271.62989666662</v>
      </c>
      <c r="AI413" s="3">
        <f t="shared" si="777"/>
        <v>879819.08371499996</v>
      </c>
      <c r="AJ413" s="3">
        <f t="shared" ref="AJ413:BS413" si="778">+AI413+AJ315</f>
        <v>926366.53753333329</v>
      </c>
      <c r="AK413" s="3">
        <f t="shared" si="778"/>
        <v>972913.99135166663</v>
      </c>
      <c r="AL413" s="3">
        <f t="shared" si="778"/>
        <v>1019461.44517</v>
      </c>
      <c r="AM413" s="3">
        <f t="shared" si="778"/>
        <v>1066008.8989883333</v>
      </c>
      <c r="AN413" s="3">
        <f t="shared" si="778"/>
        <v>1112556.3528066666</v>
      </c>
      <c r="AO413" s="3">
        <f t="shared" si="778"/>
        <v>1159103.806625</v>
      </c>
      <c r="AP413" s="3">
        <f t="shared" si="778"/>
        <v>1205651.2604433333</v>
      </c>
      <c r="AQ413" s="3">
        <f t="shared" si="778"/>
        <v>1252198.7142616666</v>
      </c>
      <c r="AR413" s="3">
        <f t="shared" si="778"/>
        <v>1298746.16808</v>
      </c>
      <c r="AS413" s="3">
        <f t="shared" si="778"/>
        <v>1345293.6218983333</v>
      </c>
      <c r="AT413" s="3">
        <f t="shared" si="778"/>
        <v>1391841.0757166666</v>
      </c>
      <c r="AU413" s="3">
        <f t="shared" si="778"/>
        <v>1438388.529535</v>
      </c>
      <c r="AV413" s="3">
        <f t="shared" si="778"/>
        <v>1484935.9833533333</v>
      </c>
      <c r="AW413" s="3">
        <f t="shared" si="778"/>
        <v>1531483.4371716667</v>
      </c>
      <c r="AX413" s="3">
        <f t="shared" si="778"/>
        <v>1578030.89099</v>
      </c>
      <c r="AY413" s="3">
        <f t="shared" si="778"/>
        <v>1624578.3448083333</v>
      </c>
      <c r="AZ413" s="3">
        <f t="shared" si="778"/>
        <v>1671125.7986266667</v>
      </c>
      <c r="BA413" s="3">
        <f t="shared" si="778"/>
        <v>1717673.252445</v>
      </c>
      <c r="BB413" s="3">
        <f t="shared" si="778"/>
        <v>1764220.7062633333</v>
      </c>
      <c r="BC413" s="3">
        <f t="shared" si="778"/>
        <v>1810768.1600816667</v>
      </c>
      <c r="BD413" s="3">
        <f t="shared" si="778"/>
        <v>1857315.6139</v>
      </c>
      <c r="BE413" s="3">
        <f t="shared" si="778"/>
        <v>1903863.0677183333</v>
      </c>
      <c r="BF413" s="3">
        <f t="shared" si="778"/>
        <v>1950410.5215366667</v>
      </c>
      <c r="BG413" s="3">
        <f t="shared" si="778"/>
        <v>1996957.975355</v>
      </c>
      <c r="BH413" s="3">
        <f t="shared" si="778"/>
        <v>2043505.4291733333</v>
      </c>
      <c r="BI413" s="3">
        <f t="shared" si="778"/>
        <v>2090052.8829916667</v>
      </c>
      <c r="BJ413" s="3">
        <f t="shared" si="778"/>
        <v>2136600.3368099998</v>
      </c>
      <c r="BK413" s="3">
        <f t="shared" si="778"/>
        <v>2183147.7906283331</v>
      </c>
      <c r="BL413" s="3">
        <f t="shared" si="778"/>
        <v>2229695.2444466664</v>
      </c>
      <c r="BM413" s="3">
        <f t="shared" si="778"/>
        <v>2276242.6982649998</v>
      </c>
      <c r="BN413" s="3">
        <f t="shared" si="778"/>
        <v>2322790.1520833331</v>
      </c>
      <c r="BO413" s="3">
        <f t="shared" si="778"/>
        <v>2369337.6059016665</v>
      </c>
      <c r="BP413" s="3">
        <f t="shared" si="778"/>
        <v>2415885.0597199998</v>
      </c>
      <c r="BQ413" s="3">
        <f t="shared" si="778"/>
        <v>2462432.5135383331</v>
      </c>
      <c r="BR413" s="3">
        <f t="shared" si="778"/>
        <v>2508979.9673566665</v>
      </c>
      <c r="BS413" s="3">
        <f t="shared" si="778"/>
        <v>2555527.4211749998</v>
      </c>
    </row>
    <row r="414" spans="1:72" customFormat="1" x14ac:dyDescent="0.35">
      <c r="A414" t="str">
        <f t="shared" ref="A414:I414" si="779">+A316</f>
        <v>Standard Close</v>
      </c>
      <c r="B414" t="str">
        <f t="shared" si="779"/>
        <v>A2738054</v>
      </c>
      <c r="C414" t="str">
        <f t="shared" si="779"/>
        <v>Base Rates</v>
      </c>
      <c r="D414" t="str">
        <f t="shared" si="779"/>
        <v/>
      </c>
      <c r="E414" s="13">
        <f t="shared" si="779"/>
        <v>34332</v>
      </c>
      <c r="F414" t="str">
        <f t="shared" si="779"/>
        <v>CRR-15996</v>
      </c>
      <c r="G414" t="str">
        <f t="shared" si="779"/>
        <v>open</v>
      </c>
      <c r="H414" t="str">
        <f t="shared" si="779"/>
        <v>Electric Other Production Plant</v>
      </c>
      <c r="I414" t="str">
        <f t="shared" si="779"/>
        <v>Bayside Station</v>
      </c>
      <c r="J414" s="101">
        <f t="shared" si="773"/>
        <v>202405</v>
      </c>
      <c r="K414" s="152"/>
      <c r="L414" s="3">
        <f t="shared" ref="L414:AI414" si="780">+K414+L316</f>
        <v>0</v>
      </c>
      <c r="M414" s="3">
        <f t="shared" si="780"/>
        <v>0</v>
      </c>
      <c r="N414" s="3">
        <f t="shared" si="780"/>
        <v>0</v>
      </c>
      <c r="O414" s="3">
        <f t="shared" si="780"/>
        <v>0</v>
      </c>
      <c r="P414" s="3">
        <f t="shared" si="780"/>
        <v>0</v>
      </c>
      <c r="Q414" s="3">
        <f t="shared" si="780"/>
        <v>45455.823848333333</v>
      </c>
      <c r="R414" s="3">
        <f t="shared" si="780"/>
        <v>93775.732530000008</v>
      </c>
      <c r="S414" s="3">
        <f t="shared" si="780"/>
        <v>142954.86821166668</v>
      </c>
      <c r="T414" s="3">
        <f t="shared" si="780"/>
        <v>192134.00389333334</v>
      </c>
      <c r="U414" s="3">
        <f t="shared" si="780"/>
        <v>241313.13957500001</v>
      </c>
      <c r="V414" s="3">
        <f t="shared" si="780"/>
        <v>290492.2752566667</v>
      </c>
      <c r="W414" s="3">
        <f t="shared" si="780"/>
        <v>339671.41093833337</v>
      </c>
      <c r="X414" s="3">
        <f t="shared" si="780"/>
        <v>388850.54662000004</v>
      </c>
      <c r="Y414" s="3">
        <f t="shared" si="780"/>
        <v>438029.6823016667</v>
      </c>
      <c r="Z414" s="3">
        <f t="shared" si="780"/>
        <v>487208.81798333337</v>
      </c>
      <c r="AA414" s="3">
        <f t="shared" si="780"/>
        <v>536387.95366500004</v>
      </c>
      <c r="AB414" s="3">
        <f t="shared" si="780"/>
        <v>585567.0893466667</v>
      </c>
      <c r="AC414" s="3">
        <f t="shared" si="780"/>
        <v>634746.22502833337</v>
      </c>
      <c r="AD414" s="3">
        <f t="shared" si="780"/>
        <v>683925.36071000004</v>
      </c>
      <c r="AE414" s="3">
        <f t="shared" si="780"/>
        <v>733104.4963916667</v>
      </c>
      <c r="AF414" s="3">
        <f t="shared" si="780"/>
        <v>782283.63207333337</v>
      </c>
      <c r="AG414" s="3">
        <f t="shared" si="780"/>
        <v>831462.76775500004</v>
      </c>
      <c r="AH414" s="3">
        <f t="shared" si="780"/>
        <v>880641.9034366667</v>
      </c>
      <c r="AI414" s="3">
        <f t="shared" si="780"/>
        <v>929821.03911833337</v>
      </c>
      <c r="AJ414" s="3">
        <f t="shared" ref="AJ414:BS414" si="781">+AI414+AJ316</f>
        <v>979000.17480000004</v>
      </c>
      <c r="AK414" s="3">
        <f t="shared" si="781"/>
        <v>1028179.3104816667</v>
      </c>
      <c r="AL414" s="3">
        <f t="shared" si="781"/>
        <v>1077358.4461633335</v>
      </c>
      <c r="AM414" s="3">
        <f t="shared" si="781"/>
        <v>1126537.5818450002</v>
      </c>
      <c r="AN414" s="3">
        <f t="shared" si="781"/>
        <v>1175716.7175266668</v>
      </c>
      <c r="AO414" s="3">
        <f t="shared" si="781"/>
        <v>1224895.8532083335</v>
      </c>
      <c r="AP414" s="3">
        <f t="shared" si="781"/>
        <v>1274074.9888900002</v>
      </c>
      <c r="AQ414" s="3">
        <f t="shared" si="781"/>
        <v>1323254.1245716668</v>
      </c>
      <c r="AR414" s="3">
        <f t="shared" si="781"/>
        <v>1372433.2602533335</v>
      </c>
      <c r="AS414" s="3">
        <f t="shared" si="781"/>
        <v>1421612.3959350002</v>
      </c>
      <c r="AT414" s="3">
        <f t="shared" si="781"/>
        <v>1470791.5316166668</v>
      </c>
      <c r="AU414" s="3">
        <f t="shared" si="781"/>
        <v>1519970.6672983335</v>
      </c>
      <c r="AV414" s="3">
        <f t="shared" si="781"/>
        <v>1569149.8029800002</v>
      </c>
      <c r="AW414" s="3">
        <f t="shared" si="781"/>
        <v>1618328.9386616668</v>
      </c>
      <c r="AX414" s="3">
        <f t="shared" si="781"/>
        <v>1667508.0743433335</v>
      </c>
      <c r="AY414" s="3">
        <f t="shared" si="781"/>
        <v>1716687.2100250002</v>
      </c>
      <c r="AZ414" s="3">
        <f t="shared" si="781"/>
        <v>1765866.3457066668</v>
      </c>
      <c r="BA414" s="3">
        <f t="shared" si="781"/>
        <v>1815045.4813883335</v>
      </c>
      <c r="BB414" s="3">
        <f t="shared" si="781"/>
        <v>1864224.6170700002</v>
      </c>
      <c r="BC414" s="3">
        <f t="shared" si="781"/>
        <v>1913403.7527516668</v>
      </c>
      <c r="BD414" s="3">
        <f t="shared" si="781"/>
        <v>1962582.8884333335</v>
      </c>
      <c r="BE414" s="3">
        <f t="shared" si="781"/>
        <v>2011762.0241150002</v>
      </c>
      <c r="BF414" s="3">
        <f t="shared" si="781"/>
        <v>2060941.1597966668</v>
      </c>
      <c r="BG414" s="3">
        <f t="shared" si="781"/>
        <v>2110120.2954783337</v>
      </c>
      <c r="BH414" s="3">
        <f t="shared" si="781"/>
        <v>2159299.4311600002</v>
      </c>
      <c r="BI414" s="3">
        <f t="shared" si="781"/>
        <v>2208478.5668416666</v>
      </c>
      <c r="BJ414" s="3">
        <f t="shared" si="781"/>
        <v>2257657.702523333</v>
      </c>
      <c r="BK414" s="3">
        <f t="shared" si="781"/>
        <v>2306836.8382049995</v>
      </c>
      <c r="BL414" s="3">
        <f t="shared" si="781"/>
        <v>2356015.9738866659</v>
      </c>
      <c r="BM414" s="3">
        <f t="shared" si="781"/>
        <v>2405195.1095683323</v>
      </c>
      <c r="BN414" s="3">
        <f t="shared" si="781"/>
        <v>2454374.2452499988</v>
      </c>
      <c r="BO414" s="3">
        <f t="shared" si="781"/>
        <v>2503553.3809316652</v>
      </c>
      <c r="BP414" s="3">
        <f t="shared" si="781"/>
        <v>2552732.5166133316</v>
      </c>
      <c r="BQ414" s="3">
        <f t="shared" si="781"/>
        <v>2601911.6522949981</v>
      </c>
      <c r="BR414" s="3">
        <f t="shared" si="781"/>
        <v>2651090.7879766645</v>
      </c>
      <c r="BS414" s="3">
        <f t="shared" si="781"/>
        <v>2700269.9236583309</v>
      </c>
    </row>
    <row r="415" spans="1:72" customFormat="1" x14ac:dyDescent="0.35">
      <c r="A415" t="str">
        <f t="shared" ref="A415:I415" si="782">+A317</f>
        <v>Standard Close</v>
      </c>
      <c r="B415" t="str">
        <f t="shared" si="782"/>
        <v>A2738348</v>
      </c>
      <c r="C415" t="str">
        <f t="shared" si="782"/>
        <v>Base Rates</v>
      </c>
      <c r="D415" t="str">
        <f t="shared" si="782"/>
        <v/>
      </c>
      <c r="E415" s="13">
        <f t="shared" si="782"/>
        <v>34331</v>
      </c>
      <c r="F415" t="str">
        <f t="shared" si="782"/>
        <v>CRR-15996</v>
      </c>
      <c r="G415" t="str">
        <f t="shared" si="782"/>
        <v>open</v>
      </c>
      <c r="H415" t="str">
        <f t="shared" si="782"/>
        <v>Electric Other Production Plant</v>
      </c>
      <c r="I415" t="str">
        <f t="shared" si="782"/>
        <v>Bayside Station</v>
      </c>
      <c r="J415" s="101">
        <f t="shared" si="773"/>
        <v>202405</v>
      </c>
      <c r="K415" s="152"/>
      <c r="L415" s="3">
        <f t="shared" ref="L415:AI415" si="783">+K415+L317</f>
        <v>0</v>
      </c>
      <c r="M415" s="3">
        <f t="shared" si="783"/>
        <v>0</v>
      </c>
      <c r="N415" s="3">
        <f t="shared" si="783"/>
        <v>0</v>
      </c>
      <c r="O415" s="3">
        <f t="shared" si="783"/>
        <v>0</v>
      </c>
      <c r="P415" s="3">
        <f t="shared" si="783"/>
        <v>0</v>
      </c>
      <c r="Q415" s="3">
        <f t="shared" si="783"/>
        <v>27107.484288333333</v>
      </c>
      <c r="R415" s="3">
        <f t="shared" si="783"/>
        <v>54214.968576666666</v>
      </c>
      <c r="S415" s="3">
        <f t="shared" si="783"/>
        <v>81322.452864999999</v>
      </c>
      <c r="T415" s="3">
        <f t="shared" si="783"/>
        <v>108429.93715333333</v>
      </c>
      <c r="U415" s="3">
        <f t="shared" si="783"/>
        <v>135537.42144166667</v>
      </c>
      <c r="V415" s="3">
        <f t="shared" si="783"/>
        <v>162644.90573</v>
      </c>
      <c r="W415" s="3">
        <f t="shared" si="783"/>
        <v>189752.39001833333</v>
      </c>
      <c r="X415" s="3">
        <f t="shared" si="783"/>
        <v>216859.87430666666</v>
      </c>
      <c r="Y415" s="3">
        <f t="shared" si="783"/>
        <v>243967.358595</v>
      </c>
      <c r="Z415" s="3">
        <f t="shared" si="783"/>
        <v>271074.84288333333</v>
      </c>
      <c r="AA415" s="3">
        <f t="shared" si="783"/>
        <v>298182.32717166666</v>
      </c>
      <c r="AB415" s="3">
        <f t="shared" si="783"/>
        <v>325289.81146</v>
      </c>
      <c r="AC415" s="3">
        <f t="shared" si="783"/>
        <v>352397.29574833333</v>
      </c>
      <c r="AD415" s="3">
        <f t="shared" si="783"/>
        <v>379504.78003666666</v>
      </c>
      <c r="AE415" s="3">
        <f t="shared" si="783"/>
        <v>406612.264325</v>
      </c>
      <c r="AF415" s="3">
        <f t="shared" si="783"/>
        <v>433719.74861333333</v>
      </c>
      <c r="AG415" s="3">
        <f t="shared" si="783"/>
        <v>460827.23290166666</v>
      </c>
      <c r="AH415" s="3">
        <f t="shared" si="783"/>
        <v>487934.71719</v>
      </c>
      <c r="AI415" s="3">
        <f t="shared" si="783"/>
        <v>515042.20147833333</v>
      </c>
      <c r="AJ415" s="3">
        <f t="shared" ref="AJ415:BS415" si="784">+AI415+AJ317</f>
        <v>542149.68576666666</v>
      </c>
      <c r="AK415" s="3">
        <f t="shared" si="784"/>
        <v>569257.170055</v>
      </c>
      <c r="AL415" s="3">
        <f t="shared" si="784"/>
        <v>596364.65434333333</v>
      </c>
      <c r="AM415" s="3">
        <f t="shared" si="784"/>
        <v>623472.13863166666</v>
      </c>
      <c r="AN415" s="3">
        <f t="shared" si="784"/>
        <v>650579.62291999999</v>
      </c>
      <c r="AO415" s="3">
        <f t="shared" si="784"/>
        <v>677687.10720833333</v>
      </c>
      <c r="AP415" s="3">
        <f t="shared" si="784"/>
        <v>704794.59149666666</v>
      </c>
      <c r="AQ415" s="3">
        <f t="shared" si="784"/>
        <v>731902.07578499999</v>
      </c>
      <c r="AR415" s="3">
        <f t="shared" si="784"/>
        <v>759009.56007333333</v>
      </c>
      <c r="AS415" s="3">
        <f t="shared" si="784"/>
        <v>786117.04436166666</v>
      </c>
      <c r="AT415" s="3">
        <f t="shared" si="784"/>
        <v>813224.52864999999</v>
      </c>
      <c r="AU415" s="3">
        <f t="shared" si="784"/>
        <v>840332.01293833333</v>
      </c>
      <c r="AV415" s="3">
        <f t="shared" si="784"/>
        <v>867439.49722666666</v>
      </c>
      <c r="AW415" s="3">
        <f t="shared" si="784"/>
        <v>894546.98151499999</v>
      </c>
      <c r="AX415" s="3">
        <f t="shared" si="784"/>
        <v>921654.46580333333</v>
      </c>
      <c r="AY415" s="3">
        <f t="shared" si="784"/>
        <v>948761.95009166666</v>
      </c>
      <c r="AZ415" s="3">
        <f t="shared" si="784"/>
        <v>975869.43437999999</v>
      </c>
      <c r="BA415" s="3">
        <f t="shared" si="784"/>
        <v>1002976.9186683333</v>
      </c>
      <c r="BB415" s="3">
        <f t="shared" si="784"/>
        <v>1030084.4029566667</v>
      </c>
      <c r="BC415" s="3">
        <f t="shared" si="784"/>
        <v>1057191.8872449999</v>
      </c>
      <c r="BD415" s="3">
        <f t="shared" si="784"/>
        <v>1084299.3715333333</v>
      </c>
      <c r="BE415" s="3">
        <f t="shared" si="784"/>
        <v>1111406.8558216668</v>
      </c>
      <c r="BF415" s="3">
        <f t="shared" si="784"/>
        <v>1138514.3401100002</v>
      </c>
      <c r="BG415" s="3">
        <f t="shared" si="784"/>
        <v>1165621.8243983337</v>
      </c>
      <c r="BH415" s="3">
        <f t="shared" si="784"/>
        <v>1192729.3086866671</v>
      </c>
      <c r="BI415" s="3">
        <f t="shared" si="784"/>
        <v>1219836.7929750006</v>
      </c>
      <c r="BJ415" s="3">
        <f t="shared" si="784"/>
        <v>1246944.277263334</v>
      </c>
      <c r="BK415" s="3">
        <f t="shared" si="784"/>
        <v>1274051.7615516675</v>
      </c>
      <c r="BL415" s="3">
        <f t="shared" si="784"/>
        <v>1301159.2458400009</v>
      </c>
      <c r="BM415" s="3">
        <f t="shared" si="784"/>
        <v>1328266.7301283344</v>
      </c>
      <c r="BN415" s="3">
        <f t="shared" si="784"/>
        <v>1355374.2144166678</v>
      </c>
      <c r="BO415" s="3">
        <f t="shared" si="784"/>
        <v>1382481.6987050013</v>
      </c>
      <c r="BP415" s="3">
        <f t="shared" si="784"/>
        <v>1409589.1829933347</v>
      </c>
      <c r="BQ415" s="3">
        <f t="shared" si="784"/>
        <v>1436696.6672816682</v>
      </c>
      <c r="BR415" s="3">
        <f t="shared" si="784"/>
        <v>1463804.1515700016</v>
      </c>
      <c r="BS415" s="3">
        <f t="shared" si="784"/>
        <v>1490911.6358583351</v>
      </c>
    </row>
    <row r="416" spans="1:72" customFormat="1" x14ac:dyDescent="0.35">
      <c r="A416" t="str">
        <f t="shared" ref="A416:I416" si="785">+A318</f>
        <v>Standard Close</v>
      </c>
      <c r="B416" t="str">
        <f t="shared" si="785"/>
        <v>A2783205</v>
      </c>
      <c r="C416" t="str">
        <f t="shared" si="785"/>
        <v>Base Rates</v>
      </c>
      <c r="D416" t="str">
        <f t="shared" si="785"/>
        <v/>
      </c>
      <c r="E416" s="13">
        <f t="shared" si="785"/>
        <v>34331</v>
      </c>
      <c r="F416" t="str">
        <f t="shared" si="785"/>
        <v>CRR-15996</v>
      </c>
      <c r="G416" t="str">
        <f t="shared" si="785"/>
        <v>open</v>
      </c>
      <c r="H416" t="str">
        <f t="shared" si="785"/>
        <v>Electric Other Production Plant</v>
      </c>
      <c r="I416" t="str">
        <f t="shared" si="785"/>
        <v>Bayside Station</v>
      </c>
      <c r="J416" s="101">
        <f t="shared" si="773"/>
        <v>202409</v>
      </c>
      <c r="K416" s="152"/>
      <c r="L416" s="3">
        <f t="shared" ref="L416:AI416" si="786">+K416+L318</f>
        <v>0</v>
      </c>
      <c r="M416" s="3">
        <f t="shared" si="786"/>
        <v>0</v>
      </c>
      <c r="N416" s="3">
        <f t="shared" si="786"/>
        <v>0</v>
      </c>
      <c r="O416" s="3">
        <f t="shared" si="786"/>
        <v>0</v>
      </c>
      <c r="P416" s="3">
        <f t="shared" si="786"/>
        <v>0</v>
      </c>
      <c r="Q416" s="3">
        <f t="shared" si="786"/>
        <v>0</v>
      </c>
      <c r="R416" s="3">
        <f t="shared" si="786"/>
        <v>0</v>
      </c>
      <c r="S416" s="3">
        <f t="shared" si="786"/>
        <v>0</v>
      </c>
      <c r="T416" s="3">
        <f t="shared" si="786"/>
        <v>0</v>
      </c>
      <c r="U416" s="3">
        <f t="shared" si="786"/>
        <v>11043.672308333333</v>
      </c>
      <c r="V416" s="3">
        <f t="shared" si="786"/>
        <v>22087.344616666665</v>
      </c>
      <c r="W416" s="3">
        <f t="shared" si="786"/>
        <v>33131.016924999996</v>
      </c>
      <c r="X416" s="3">
        <f t="shared" si="786"/>
        <v>44174.689233333331</v>
      </c>
      <c r="Y416" s="3">
        <f t="shared" si="786"/>
        <v>55218.361541666665</v>
      </c>
      <c r="Z416" s="3">
        <f t="shared" si="786"/>
        <v>66262.033849999993</v>
      </c>
      <c r="AA416" s="3">
        <f t="shared" si="786"/>
        <v>77305.706158333327</v>
      </c>
      <c r="AB416" s="3">
        <f t="shared" si="786"/>
        <v>88349.378466666662</v>
      </c>
      <c r="AC416" s="3">
        <f t="shared" si="786"/>
        <v>99393.050774999996</v>
      </c>
      <c r="AD416" s="3">
        <f t="shared" si="786"/>
        <v>110436.72308333333</v>
      </c>
      <c r="AE416" s="3">
        <f t="shared" si="786"/>
        <v>121480.39539166667</v>
      </c>
      <c r="AF416" s="3">
        <f t="shared" si="786"/>
        <v>132524.06769999999</v>
      </c>
      <c r="AG416" s="3">
        <f t="shared" si="786"/>
        <v>143567.74000833332</v>
      </c>
      <c r="AH416" s="3">
        <f t="shared" si="786"/>
        <v>154611.41231666665</v>
      </c>
      <c r="AI416" s="3">
        <f t="shared" si="786"/>
        <v>165655.08462499999</v>
      </c>
      <c r="AJ416" s="3">
        <f t="shared" ref="AJ416:BS416" si="787">+AI416+AJ318</f>
        <v>176698.75693333332</v>
      </c>
      <c r="AK416" s="3">
        <f t="shared" si="787"/>
        <v>187742.42924166666</v>
      </c>
      <c r="AL416" s="3">
        <f t="shared" si="787"/>
        <v>198786.10154999999</v>
      </c>
      <c r="AM416" s="3">
        <f t="shared" si="787"/>
        <v>209829.77385833333</v>
      </c>
      <c r="AN416" s="3">
        <f t="shared" si="787"/>
        <v>220873.44616666666</v>
      </c>
      <c r="AO416" s="3">
        <f t="shared" si="787"/>
        <v>231917.118475</v>
      </c>
      <c r="AP416" s="3">
        <f t="shared" si="787"/>
        <v>242960.79078333333</v>
      </c>
      <c r="AQ416" s="3">
        <f t="shared" si="787"/>
        <v>254004.46309166666</v>
      </c>
      <c r="AR416" s="3">
        <f t="shared" si="787"/>
        <v>265048.13539999997</v>
      </c>
      <c r="AS416" s="3">
        <f t="shared" si="787"/>
        <v>276091.8077083333</v>
      </c>
      <c r="AT416" s="3">
        <f t="shared" si="787"/>
        <v>287135.48001666664</v>
      </c>
      <c r="AU416" s="3">
        <f t="shared" si="787"/>
        <v>298179.15232499997</v>
      </c>
      <c r="AV416" s="3">
        <f t="shared" si="787"/>
        <v>309222.82463333331</v>
      </c>
      <c r="AW416" s="3">
        <f t="shared" si="787"/>
        <v>320266.49694166664</v>
      </c>
      <c r="AX416" s="3">
        <f t="shared" si="787"/>
        <v>331310.16924999998</v>
      </c>
      <c r="AY416" s="3">
        <f t="shared" si="787"/>
        <v>342353.84155833331</v>
      </c>
      <c r="AZ416" s="3">
        <f t="shared" si="787"/>
        <v>353397.51386666665</v>
      </c>
      <c r="BA416" s="3">
        <f t="shared" si="787"/>
        <v>364441.18617499998</v>
      </c>
      <c r="BB416" s="3">
        <f t="shared" si="787"/>
        <v>375484.85848333332</v>
      </c>
      <c r="BC416" s="3">
        <f t="shared" si="787"/>
        <v>386528.53079166665</v>
      </c>
      <c r="BD416" s="3">
        <f t="shared" si="787"/>
        <v>397572.20309999998</v>
      </c>
      <c r="BE416" s="3">
        <f t="shared" si="787"/>
        <v>408615.87540833332</v>
      </c>
      <c r="BF416" s="3">
        <f t="shared" si="787"/>
        <v>419659.54771666665</v>
      </c>
      <c r="BG416" s="3">
        <f t="shared" si="787"/>
        <v>430703.22002499999</v>
      </c>
      <c r="BH416" s="3">
        <f t="shared" si="787"/>
        <v>441746.89233333332</v>
      </c>
      <c r="BI416" s="3">
        <f t="shared" si="787"/>
        <v>452790.56464166666</v>
      </c>
      <c r="BJ416" s="3">
        <f t="shared" si="787"/>
        <v>463834.23694999999</v>
      </c>
      <c r="BK416" s="3">
        <f t="shared" si="787"/>
        <v>474877.90925833333</v>
      </c>
      <c r="BL416" s="3">
        <f t="shared" si="787"/>
        <v>485921.58156666666</v>
      </c>
      <c r="BM416" s="3">
        <f t="shared" si="787"/>
        <v>496965.25387499999</v>
      </c>
      <c r="BN416" s="3">
        <f t="shared" si="787"/>
        <v>508008.92618333333</v>
      </c>
      <c r="BO416" s="3">
        <f t="shared" si="787"/>
        <v>519052.59849166666</v>
      </c>
      <c r="BP416" s="3">
        <f t="shared" si="787"/>
        <v>530096.27079999994</v>
      </c>
      <c r="BQ416" s="3">
        <f t="shared" si="787"/>
        <v>541139.94310833327</v>
      </c>
      <c r="BR416" s="3">
        <f t="shared" si="787"/>
        <v>552183.61541666661</v>
      </c>
      <c r="BS416" s="3">
        <f t="shared" si="787"/>
        <v>563227.28772499994</v>
      </c>
    </row>
    <row r="417" spans="1:72" customFormat="1" x14ac:dyDescent="0.35">
      <c r="A417" t="str">
        <f t="shared" ref="A417:I417" si="788">+A319</f>
        <v>Standard Close</v>
      </c>
      <c r="B417" t="str">
        <f t="shared" si="788"/>
        <v>A2802716</v>
      </c>
      <c r="C417" t="str">
        <f t="shared" si="788"/>
        <v>Base Rates</v>
      </c>
      <c r="D417" t="str">
        <f t="shared" si="788"/>
        <v/>
      </c>
      <c r="E417" s="13">
        <f t="shared" si="788"/>
        <v>34331</v>
      </c>
      <c r="F417" t="str">
        <f t="shared" si="788"/>
        <v>CRR-15996</v>
      </c>
      <c r="G417" t="str">
        <f t="shared" si="788"/>
        <v>open</v>
      </c>
      <c r="H417" t="str">
        <f t="shared" si="788"/>
        <v>Electric Other Production Plant</v>
      </c>
      <c r="I417" t="str">
        <f t="shared" si="788"/>
        <v>Bayside Station</v>
      </c>
      <c r="J417" s="101">
        <f t="shared" si="773"/>
        <v>202405</v>
      </c>
      <c r="K417" s="152"/>
      <c r="L417" s="3">
        <f t="shared" ref="L417:AI417" si="789">+K417+L319</f>
        <v>0</v>
      </c>
      <c r="M417" s="3">
        <f t="shared" si="789"/>
        <v>0</v>
      </c>
      <c r="N417" s="3">
        <f t="shared" si="789"/>
        <v>0</v>
      </c>
      <c r="O417" s="3">
        <f t="shared" si="789"/>
        <v>0</v>
      </c>
      <c r="P417" s="3">
        <f t="shared" si="789"/>
        <v>0</v>
      </c>
      <c r="Q417" s="3">
        <f t="shared" si="789"/>
        <v>14173.805517499999</v>
      </c>
      <c r="R417" s="3">
        <f t="shared" si="789"/>
        <v>28347.611034999998</v>
      </c>
      <c r="S417" s="3">
        <f t="shared" si="789"/>
        <v>42521.416552499999</v>
      </c>
      <c r="T417" s="3">
        <f t="shared" si="789"/>
        <v>56695.222069999996</v>
      </c>
      <c r="U417" s="3">
        <f t="shared" si="789"/>
        <v>70869.027587499993</v>
      </c>
      <c r="V417" s="3">
        <f t="shared" si="789"/>
        <v>85042.833104999998</v>
      </c>
      <c r="W417" s="3">
        <f t="shared" si="789"/>
        <v>99216.638622500002</v>
      </c>
      <c r="X417" s="3">
        <f t="shared" si="789"/>
        <v>113390.44414000001</v>
      </c>
      <c r="Y417" s="3">
        <f t="shared" si="789"/>
        <v>127564.24965750001</v>
      </c>
      <c r="Z417" s="3">
        <f t="shared" si="789"/>
        <v>141738.05517500002</v>
      </c>
      <c r="AA417" s="3">
        <f t="shared" si="789"/>
        <v>155911.86069250002</v>
      </c>
      <c r="AB417" s="3">
        <f t="shared" si="789"/>
        <v>170085.66621000002</v>
      </c>
      <c r="AC417" s="3">
        <f t="shared" si="789"/>
        <v>184259.47172750003</v>
      </c>
      <c r="AD417" s="3">
        <f t="shared" si="789"/>
        <v>198433.27724500003</v>
      </c>
      <c r="AE417" s="3">
        <f t="shared" si="789"/>
        <v>212607.08276250004</v>
      </c>
      <c r="AF417" s="3">
        <f t="shared" si="789"/>
        <v>226780.88828000004</v>
      </c>
      <c r="AG417" s="3">
        <f t="shared" si="789"/>
        <v>240954.69379750005</v>
      </c>
      <c r="AH417" s="3">
        <f t="shared" si="789"/>
        <v>255128.49931500005</v>
      </c>
      <c r="AI417" s="3">
        <f t="shared" si="789"/>
        <v>269302.30483250006</v>
      </c>
      <c r="AJ417" s="3">
        <f t="shared" ref="AJ417:BS417" si="790">+AI417+AJ319</f>
        <v>283476.11035000003</v>
      </c>
      <c r="AK417" s="3">
        <f t="shared" si="790"/>
        <v>297649.91586750001</v>
      </c>
      <c r="AL417" s="3">
        <f t="shared" si="790"/>
        <v>311823.72138499998</v>
      </c>
      <c r="AM417" s="3">
        <f t="shared" si="790"/>
        <v>325997.52690249996</v>
      </c>
      <c r="AN417" s="3">
        <f t="shared" si="790"/>
        <v>340171.33241999993</v>
      </c>
      <c r="AO417" s="3">
        <f t="shared" si="790"/>
        <v>354345.13793749991</v>
      </c>
      <c r="AP417" s="3">
        <f t="shared" si="790"/>
        <v>368518.94345499988</v>
      </c>
      <c r="AQ417" s="3">
        <f t="shared" si="790"/>
        <v>382692.74897249986</v>
      </c>
      <c r="AR417" s="3">
        <f t="shared" si="790"/>
        <v>396866.55448999983</v>
      </c>
      <c r="AS417" s="3">
        <f t="shared" si="790"/>
        <v>411040.36000749981</v>
      </c>
      <c r="AT417" s="3">
        <f t="shared" si="790"/>
        <v>425214.16552499979</v>
      </c>
      <c r="AU417" s="3">
        <f t="shared" si="790"/>
        <v>439387.97104249976</v>
      </c>
      <c r="AV417" s="3">
        <f t="shared" si="790"/>
        <v>453561.77655999974</v>
      </c>
      <c r="AW417" s="3">
        <f t="shared" si="790"/>
        <v>467735.58207749971</v>
      </c>
      <c r="AX417" s="3">
        <f t="shared" si="790"/>
        <v>481909.38759499969</v>
      </c>
      <c r="AY417" s="3">
        <f t="shared" si="790"/>
        <v>496083.19311249966</v>
      </c>
      <c r="AZ417" s="3">
        <f t="shared" si="790"/>
        <v>510256.99862999964</v>
      </c>
      <c r="BA417" s="3">
        <f t="shared" si="790"/>
        <v>524430.80414749961</v>
      </c>
      <c r="BB417" s="3">
        <f t="shared" si="790"/>
        <v>538604.60966499965</v>
      </c>
      <c r="BC417" s="3">
        <f t="shared" si="790"/>
        <v>552778.41518249968</v>
      </c>
      <c r="BD417" s="3">
        <f t="shared" si="790"/>
        <v>566952.22069999971</v>
      </c>
      <c r="BE417" s="3">
        <f t="shared" si="790"/>
        <v>581126.02621749975</v>
      </c>
      <c r="BF417" s="3">
        <f t="shared" si="790"/>
        <v>595299.83173499978</v>
      </c>
      <c r="BG417" s="3">
        <f t="shared" si="790"/>
        <v>609473.63725249982</v>
      </c>
      <c r="BH417" s="3">
        <f t="shared" si="790"/>
        <v>623647.44276999985</v>
      </c>
      <c r="BI417" s="3">
        <f t="shared" si="790"/>
        <v>637821.24828749988</v>
      </c>
      <c r="BJ417" s="3">
        <f t="shared" si="790"/>
        <v>651995.05380499992</v>
      </c>
      <c r="BK417" s="3">
        <f t="shared" si="790"/>
        <v>666168.85932249995</v>
      </c>
      <c r="BL417" s="3">
        <f t="shared" si="790"/>
        <v>680342.66483999998</v>
      </c>
      <c r="BM417" s="3">
        <f t="shared" si="790"/>
        <v>694516.47035750002</v>
      </c>
      <c r="BN417" s="3">
        <f t="shared" si="790"/>
        <v>708690.27587500005</v>
      </c>
      <c r="BO417" s="3">
        <f t="shared" si="790"/>
        <v>722864.08139250008</v>
      </c>
      <c r="BP417" s="3">
        <f t="shared" si="790"/>
        <v>737037.88691000012</v>
      </c>
      <c r="BQ417" s="3">
        <f t="shared" si="790"/>
        <v>751211.69242750015</v>
      </c>
      <c r="BR417" s="3">
        <f t="shared" si="790"/>
        <v>765385.49794500018</v>
      </c>
      <c r="BS417" s="3">
        <f t="shared" si="790"/>
        <v>779559.30346250022</v>
      </c>
    </row>
    <row r="418" spans="1:72" x14ac:dyDescent="0.35">
      <c r="A418" t="str">
        <f t="shared" ref="A418:I418" si="791">+A320</f>
        <v>Standard Close</v>
      </c>
      <c r="B418" t="str">
        <f t="shared" si="791"/>
        <v>A2811992</v>
      </c>
      <c r="C418" t="str">
        <f t="shared" si="791"/>
        <v>Base Rates</v>
      </c>
      <c r="D418" t="str">
        <f t="shared" si="791"/>
        <v/>
      </c>
      <c r="E418" s="13">
        <f t="shared" si="791"/>
        <v>34330</v>
      </c>
      <c r="F418" t="str">
        <f t="shared" si="791"/>
        <v>CRR-15996</v>
      </c>
      <c r="G418" t="str">
        <f t="shared" si="791"/>
        <v>open</v>
      </c>
      <c r="H418" t="str">
        <f t="shared" si="791"/>
        <v>Electric Other Production Plant</v>
      </c>
      <c r="I418" t="str">
        <f t="shared" si="791"/>
        <v>Bayside Station</v>
      </c>
      <c r="J418" s="101">
        <f t="shared" si="773"/>
        <v>202405</v>
      </c>
      <c r="K418" s="152"/>
      <c r="L418" s="3">
        <f t="shared" ref="L418:AI418" si="792">+K418+L320</f>
        <v>0</v>
      </c>
      <c r="M418" s="3">
        <f t="shared" si="792"/>
        <v>0</v>
      </c>
      <c r="N418" s="3">
        <f t="shared" si="792"/>
        <v>0</v>
      </c>
      <c r="O418" s="3">
        <f t="shared" si="792"/>
        <v>0</v>
      </c>
      <c r="P418" s="3">
        <f t="shared" si="792"/>
        <v>0</v>
      </c>
      <c r="Q418" s="3">
        <f t="shared" si="792"/>
        <v>0.9076833333333334</v>
      </c>
      <c r="R418" s="3">
        <f t="shared" si="792"/>
        <v>1.8153666666666668</v>
      </c>
      <c r="S418" s="3">
        <f t="shared" si="792"/>
        <v>2.7230500000000002</v>
      </c>
      <c r="T418" s="3">
        <f t="shared" si="792"/>
        <v>3.6307333333333336</v>
      </c>
      <c r="U418" s="3">
        <f t="shared" si="792"/>
        <v>4.5384166666666665</v>
      </c>
      <c r="V418" s="3">
        <f t="shared" si="792"/>
        <v>5.4460999999999995</v>
      </c>
      <c r="W418" s="3">
        <f t="shared" si="792"/>
        <v>6.3537833333333325</v>
      </c>
      <c r="X418" s="3">
        <f t="shared" si="792"/>
        <v>7.2614666666666654</v>
      </c>
      <c r="Y418" s="3">
        <f t="shared" si="792"/>
        <v>8.1691499999999984</v>
      </c>
      <c r="Z418" s="3">
        <f t="shared" si="792"/>
        <v>9.0768333333333313</v>
      </c>
      <c r="AA418" s="3">
        <f t="shared" si="792"/>
        <v>9.9845166666666643</v>
      </c>
      <c r="AB418" s="3">
        <f t="shared" si="792"/>
        <v>10.892199999999997</v>
      </c>
      <c r="AC418" s="3">
        <f t="shared" si="792"/>
        <v>11.79988333333333</v>
      </c>
      <c r="AD418" s="3">
        <f t="shared" si="792"/>
        <v>12.707566666666663</v>
      </c>
      <c r="AE418" s="3">
        <f t="shared" si="792"/>
        <v>13.615249999999996</v>
      </c>
      <c r="AF418" s="3">
        <f t="shared" si="792"/>
        <v>14.522933333333329</v>
      </c>
      <c r="AG418" s="3">
        <f t="shared" si="792"/>
        <v>15.430616666666662</v>
      </c>
      <c r="AH418" s="3">
        <f t="shared" si="792"/>
        <v>16.338299999999997</v>
      </c>
      <c r="AI418" s="3">
        <f t="shared" si="792"/>
        <v>17.245983333333331</v>
      </c>
      <c r="AJ418" s="3">
        <f t="shared" ref="AJ418:BS418" si="793">+AI418+AJ320</f>
        <v>18.153666666666666</v>
      </c>
      <c r="AK418" s="3">
        <f t="shared" si="793"/>
        <v>19.061350000000001</v>
      </c>
      <c r="AL418" s="3">
        <f t="shared" si="793"/>
        <v>19.969033333333336</v>
      </c>
      <c r="AM418" s="3">
        <f t="shared" si="793"/>
        <v>20.87671666666667</v>
      </c>
      <c r="AN418" s="3">
        <f t="shared" si="793"/>
        <v>21.784400000000005</v>
      </c>
      <c r="AO418" s="3">
        <f t="shared" si="793"/>
        <v>22.69208333333334</v>
      </c>
      <c r="AP418" s="3">
        <f t="shared" si="793"/>
        <v>23.599766666666675</v>
      </c>
      <c r="AQ418" s="3">
        <f t="shared" si="793"/>
        <v>24.507450000000009</v>
      </c>
      <c r="AR418" s="3">
        <f t="shared" si="793"/>
        <v>25.415133333333344</v>
      </c>
      <c r="AS418" s="3">
        <f t="shared" si="793"/>
        <v>26.322816666666679</v>
      </c>
      <c r="AT418" s="3">
        <f t="shared" si="793"/>
        <v>27.230500000000013</v>
      </c>
      <c r="AU418" s="3">
        <f t="shared" si="793"/>
        <v>28.138183333333348</v>
      </c>
      <c r="AV418" s="3">
        <f t="shared" si="793"/>
        <v>29.045866666666683</v>
      </c>
      <c r="AW418" s="3">
        <f t="shared" si="793"/>
        <v>29.953550000000018</v>
      </c>
      <c r="AX418" s="3">
        <f t="shared" si="793"/>
        <v>30.861233333333352</v>
      </c>
      <c r="AY418" s="3">
        <f t="shared" si="793"/>
        <v>31.768916666666687</v>
      </c>
      <c r="AZ418" s="3">
        <f t="shared" si="793"/>
        <v>32.676600000000022</v>
      </c>
      <c r="BA418" s="3">
        <f t="shared" si="793"/>
        <v>33.584283333333353</v>
      </c>
      <c r="BB418" s="3">
        <f t="shared" si="793"/>
        <v>34.491966666666684</v>
      </c>
      <c r="BC418" s="3">
        <f t="shared" si="793"/>
        <v>35.399650000000015</v>
      </c>
      <c r="BD418" s="3">
        <f t="shared" si="793"/>
        <v>36.307333333333347</v>
      </c>
      <c r="BE418" s="3">
        <f t="shared" si="793"/>
        <v>37.215016666666678</v>
      </c>
      <c r="BF418" s="3">
        <f t="shared" si="793"/>
        <v>38.122700000000009</v>
      </c>
      <c r="BG418" s="3">
        <f t="shared" si="793"/>
        <v>39.03038333333334</v>
      </c>
      <c r="BH418" s="3">
        <f t="shared" si="793"/>
        <v>39.938066666666671</v>
      </c>
      <c r="BI418" s="3">
        <f t="shared" si="793"/>
        <v>40.845750000000002</v>
      </c>
      <c r="BJ418" s="3">
        <f t="shared" si="793"/>
        <v>41.753433333333334</v>
      </c>
      <c r="BK418" s="3">
        <f t="shared" si="793"/>
        <v>42.661116666666665</v>
      </c>
      <c r="BL418" s="3">
        <f t="shared" si="793"/>
        <v>43.568799999999996</v>
      </c>
      <c r="BM418" s="3">
        <f t="shared" si="793"/>
        <v>44.476483333333327</v>
      </c>
      <c r="BN418" s="3">
        <f t="shared" si="793"/>
        <v>45.384166666666658</v>
      </c>
      <c r="BO418" s="3">
        <f t="shared" si="793"/>
        <v>46.29184999999999</v>
      </c>
      <c r="BP418" s="3">
        <f t="shared" si="793"/>
        <v>47.199533333333321</v>
      </c>
      <c r="BQ418" s="3">
        <f t="shared" si="793"/>
        <v>48.107216666666652</v>
      </c>
      <c r="BR418" s="3">
        <f t="shared" si="793"/>
        <v>49.014899999999983</v>
      </c>
      <c r="BS418" s="3">
        <f t="shared" si="793"/>
        <v>49.922583333333314</v>
      </c>
      <c r="BT418"/>
    </row>
    <row r="419" spans="1:72" x14ac:dyDescent="0.35">
      <c r="A419" t="str">
        <f t="shared" ref="A419:I419" si="794">+A321</f>
        <v>Standard Close</v>
      </c>
      <c r="B419" t="str">
        <f t="shared" si="794"/>
        <v>A2811994</v>
      </c>
      <c r="C419" t="str">
        <f t="shared" si="794"/>
        <v>Base Rates</v>
      </c>
      <c r="D419" t="str">
        <f t="shared" si="794"/>
        <v/>
      </c>
      <c r="E419" s="13">
        <f t="shared" si="794"/>
        <v>34330</v>
      </c>
      <c r="F419" t="str">
        <f t="shared" si="794"/>
        <v>CRR-15996</v>
      </c>
      <c r="G419" t="str">
        <f t="shared" si="794"/>
        <v>open</v>
      </c>
      <c r="H419" t="str">
        <f t="shared" si="794"/>
        <v>Electric Other Production Plant</v>
      </c>
      <c r="I419" t="str">
        <f t="shared" si="794"/>
        <v>Bayside Station</v>
      </c>
      <c r="J419" s="101">
        <f t="shared" si="773"/>
        <v>202405</v>
      </c>
      <c r="K419" s="152"/>
      <c r="L419" s="3">
        <f t="shared" ref="L419:AI419" si="795">+K419+L321</f>
        <v>0</v>
      </c>
      <c r="M419" s="3">
        <f t="shared" si="795"/>
        <v>0</v>
      </c>
      <c r="N419" s="3">
        <f t="shared" si="795"/>
        <v>0</v>
      </c>
      <c r="O419" s="3">
        <f t="shared" si="795"/>
        <v>0</v>
      </c>
      <c r="P419" s="3">
        <f t="shared" si="795"/>
        <v>0</v>
      </c>
      <c r="Q419" s="3">
        <f t="shared" si="795"/>
        <v>0.88389583333333333</v>
      </c>
      <c r="R419" s="3">
        <f t="shared" si="795"/>
        <v>1.7677916666666667</v>
      </c>
      <c r="S419" s="3">
        <f t="shared" si="795"/>
        <v>2.6516875</v>
      </c>
      <c r="T419" s="3">
        <f t="shared" si="795"/>
        <v>3.5355833333333333</v>
      </c>
      <c r="U419" s="3">
        <f t="shared" si="795"/>
        <v>4.4194791666666671</v>
      </c>
      <c r="V419" s="3">
        <f t="shared" si="795"/>
        <v>5.3033750000000008</v>
      </c>
      <c r="W419" s="3">
        <f t="shared" si="795"/>
        <v>6.1872708333333346</v>
      </c>
      <c r="X419" s="3">
        <f t="shared" si="795"/>
        <v>7.0711666666666684</v>
      </c>
      <c r="Y419" s="3">
        <f t="shared" si="795"/>
        <v>7.9550625000000021</v>
      </c>
      <c r="Z419" s="3">
        <f t="shared" si="795"/>
        <v>8.8389583333333359</v>
      </c>
      <c r="AA419" s="3">
        <f t="shared" si="795"/>
        <v>9.7228541666666697</v>
      </c>
      <c r="AB419" s="3">
        <f t="shared" si="795"/>
        <v>10.606750000000003</v>
      </c>
      <c r="AC419" s="3">
        <f t="shared" si="795"/>
        <v>11.490645833333337</v>
      </c>
      <c r="AD419" s="3">
        <f t="shared" si="795"/>
        <v>12.374541666666671</v>
      </c>
      <c r="AE419" s="3">
        <f t="shared" si="795"/>
        <v>13.258437500000005</v>
      </c>
      <c r="AF419" s="3">
        <f t="shared" si="795"/>
        <v>14.142333333333339</v>
      </c>
      <c r="AG419" s="3">
        <f t="shared" si="795"/>
        <v>15.026229166666672</v>
      </c>
      <c r="AH419" s="3">
        <f t="shared" si="795"/>
        <v>15.910125000000006</v>
      </c>
      <c r="AI419" s="3">
        <f t="shared" si="795"/>
        <v>16.794020833333338</v>
      </c>
      <c r="AJ419" s="3">
        <f t="shared" ref="AJ419:BS419" si="796">+AI419+AJ321</f>
        <v>17.677916666666672</v>
      </c>
      <c r="AK419" s="3">
        <f t="shared" si="796"/>
        <v>18.561812500000006</v>
      </c>
      <c r="AL419" s="3">
        <f t="shared" si="796"/>
        <v>19.445708333333339</v>
      </c>
      <c r="AM419" s="3">
        <f t="shared" si="796"/>
        <v>20.329604166666673</v>
      </c>
      <c r="AN419" s="3">
        <f t="shared" si="796"/>
        <v>21.213500000000007</v>
      </c>
      <c r="AO419" s="3">
        <f t="shared" si="796"/>
        <v>22.097395833333341</v>
      </c>
      <c r="AP419" s="3">
        <f t="shared" si="796"/>
        <v>22.981291666666674</v>
      </c>
      <c r="AQ419" s="3">
        <f t="shared" si="796"/>
        <v>23.865187500000008</v>
      </c>
      <c r="AR419" s="3">
        <f t="shared" si="796"/>
        <v>24.749083333333342</v>
      </c>
      <c r="AS419" s="3">
        <f t="shared" si="796"/>
        <v>25.632979166666676</v>
      </c>
      <c r="AT419" s="3">
        <f t="shared" si="796"/>
        <v>26.51687500000001</v>
      </c>
      <c r="AU419" s="3">
        <f t="shared" si="796"/>
        <v>27.400770833333343</v>
      </c>
      <c r="AV419" s="3">
        <f t="shared" si="796"/>
        <v>28.284666666666677</v>
      </c>
      <c r="AW419" s="3">
        <f t="shared" si="796"/>
        <v>29.168562500000011</v>
      </c>
      <c r="AX419" s="3">
        <f t="shared" si="796"/>
        <v>30.052458333333345</v>
      </c>
      <c r="AY419" s="3">
        <f t="shared" si="796"/>
        <v>30.936354166666678</v>
      </c>
      <c r="AZ419" s="3">
        <f t="shared" si="796"/>
        <v>31.820250000000012</v>
      </c>
      <c r="BA419" s="3">
        <f t="shared" si="796"/>
        <v>32.704145833333342</v>
      </c>
      <c r="BB419" s="3">
        <f t="shared" si="796"/>
        <v>33.588041666666676</v>
      </c>
      <c r="BC419" s="3">
        <f t="shared" si="796"/>
        <v>34.47193750000001</v>
      </c>
      <c r="BD419" s="3">
        <f t="shared" si="796"/>
        <v>35.355833333333344</v>
      </c>
      <c r="BE419" s="3">
        <f t="shared" si="796"/>
        <v>36.239729166666677</v>
      </c>
      <c r="BF419" s="3">
        <f t="shared" si="796"/>
        <v>37.123625000000011</v>
      </c>
      <c r="BG419" s="3">
        <f t="shared" si="796"/>
        <v>38.007520833333345</v>
      </c>
      <c r="BH419" s="3">
        <f t="shared" si="796"/>
        <v>38.891416666666679</v>
      </c>
      <c r="BI419" s="3">
        <f t="shared" si="796"/>
        <v>39.775312500000013</v>
      </c>
      <c r="BJ419" s="3">
        <f t="shared" si="796"/>
        <v>40.659208333333346</v>
      </c>
      <c r="BK419" s="3">
        <f t="shared" si="796"/>
        <v>41.54310416666668</v>
      </c>
      <c r="BL419" s="3">
        <f t="shared" si="796"/>
        <v>42.427000000000014</v>
      </c>
      <c r="BM419" s="3">
        <f t="shared" si="796"/>
        <v>43.310895833333348</v>
      </c>
      <c r="BN419" s="3">
        <f t="shared" si="796"/>
        <v>44.194791666666681</v>
      </c>
      <c r="BO419" s="3">
        <f t="shared" si="796"/>
        <v>45.078687500000015</v>
      </c>
      <c r="BP419" s="3">
        <f t="shared" si="796"/>
        <v>45.962583333333349</v>
      </c>
      <c r="BQ419" s="3">
        <f t="shared" si="796"/>
        <v>46.846479166666683</v>
      </c>
      <c r="BR419" s="3">
        <f t="shared" si="796"/>
        <v>47.730375000000016</v>
      </c>
      <c r="BS419" s="3">
        <f t="shared" si="796"/>
        <v>48.61427083333335</v>
      </c>
      <c r="BT419"/>
    </row>
    <row r="420" spans="1:72" customFormat="1" x14ac:dyDescent="0.35">
      <c r="A420" t="str">
        <f t="shared" ref="A420:I420" si="797">+A322</f>
        <v>Standard Close</v>
      </c>
      <c r="B420" t="str">
        <f t="shared" si="797"/>
        <v>A2811996</v>
      </c>
      <c r="C420" t="str">
        <f t="shared" si="797"/>
        <v>Base Rates</v>
      </c>
      <c r="D420" t="str">
        <f t="shared" si="797"/>
        <v/>
      </c>
      <c r="E420" s="13">
        <f t="shared" si="797"/>
        <v>34330</v>
      </c>
      <c r="F420" t="str">
        <f t="shared" si="797"/>
        <v>CRR-15996</v>
      </c>
      <c r="G420" t="str">
        <f t="shared" si="797"/>
        <v>open</v>
      </c>
      <c r="H420" t="str">
        <f t="shared" si="797"/>
        <v>Electric Other Production Plant</v>
      </c>
      <c r="I420" t="str">
        <f t="shared" si="797"/>
        <v>Bayside Station</v>
      </c>
      <c r="J420" s="101">
        <f t="shared" si="773"/>
        <v>202405</v>
      </c>
      <c r="K420" s="152"/>
      <c r="L420" s="3">
        <f t="shared" ref="L420:AI420" si="798">+K420+L322</f>
        <v>0</v>
      </c>
      <c r="M420" s="3">
        <f t="shared" si="798"/>
        <v>0</v>
      </c>
      <c r="N420" s="3">
        <f t="shared" si="798"/>
        <v>0</v>
      </c>
      <c r="O420" s="3">
        <f t="shared" si="798"/>
        <v>0</v>
      </c>
      <c r="P420" s="3">
        <f t="shared" si="798"/>
        <v>0</v>
      </c>
      <c r="Q420" s="3">
        <f t="shared" si="798"/>
        <v>0.88389583333333333</v>
      </c>
      <c r="R420" s="3">
        <f t="shared" si="798"/>
        <v>1.7677916666666667</v>
      </c>
      <c r="S420" s="3">
        <f t="shared" si="798"/>
        <v>2.6516875</v>
      </c>
      <c r="T420" s="3">
        <f t="shared" si="798"/>
        <v>3.5355833333333333</v>
      </c>
      <c r="U420" s="3">
        <f t="shared" si="798"/>
        <v>4.4194791666666671</v>
      </c>
      <c r="V420" s="3">
        <f t="shared" si="798"/>
        <v>5.3033750000000008</v>
      </c>
      <c r="W420" s="3">
        <f t="shared" si="798"/>
        <v>6.1872708333333346</v>
      </c>
      <c r="X420" s="3">
        <f t="shared" si="798"/>
        <v>7.0711666666666684</v>
      </c>
      <c r="Y420" s="3">
        <f t="shared" si="798"/>
        <v>7.9550625000000021</v>
      </c>
      <c r="Z420" s="3">
        <f t="shared" si="798"/>
        <v>8.8389583333333359</v>
      </c>
      <c r="AA420" s="3">
        <f t="shared" si="798"/>
        <v>9.7228541666666697</v>
      </c>
      <c r="AB420" s="3">
        <f t="shared" si="798"/>
        <v>10.606750000000003</v>
      </c>
      <c r="AC420" s="3">
        <f t="shared" si="798"/>
        <v>11.490645833333337</v>
      </c>
      <c r="AD420" s="3">
        <f t="shared" si="798"/>
        <v>12.374541666666671</v>
      </c>
      <c r="AE420" s="3">
        <f t="shared" si="798"/>
        <v>13.258437500000005</v>
      </c>
      <c r="AF420" s="3">
        <f t="shared" si="798"/>
        <v>14.142333333333339</v>
      </c>
      <c r="AG420" s="3">
        <f t="shared" si="798"/>
        <v>15.026229166666672</v>
      </c>
      <c r="AH420" s="3">
        <f t="shared" si="798"/>
        <v>15.910125000000006</v>
      </c>
      <c r="AI420" s="3">
        <f t="shared" si="798"/>
        <v>16.794020833333338</v>
      </c>
      <c r="AJ420" s="3">
        <f t="shared" ref="AJ420:BS420" si="799">+AI420+AJ322</f>
        <v>17.677916666666672</v>
      </c>
      <c r="AK420" s="3">
        <f t="shared" si="799"/>
        <v>18.561812500000006</v>
      </c>
      <c r="AL420" s="3">
        <f t="shared" si="799"/>
        <v>19.445708333333339</v>
      </c>
      <c r="AM420" s="3">
        <f t="shared" si="799"/>
        <v>20.329604166666673</v>
      </c>
      <c r="AN420" s="3">
        <f t="shared" si="799"/>
        <v>21.213500000000007</v>
      </c>
      <c r="AO420" s="3">
        <f t="shared" si="799"/>
        <v>22.097395833333341</v>
      </c>
      <c r="AP420" s="3">
        <f t="shared" si="799"/>
        <v>22.981291666666674</v>
      </c>
      <c r="AQ420" s="3">
        <f t="shared" si="799"/>
        <v>23.865187500000008</v>
      </c>
      <c r="AR420" s="3">
        <f t="shared" si="799"/>
        <v>24.749083333333342</v>
      </c>
      <c r="AS420" s="3">
        <f t="shared" si="799"/>
        <v>25.632979166666676</v>
      </c>
      <c r="AT420" s="3">
        <f t="shared" si="799"/>
        <v>26.51687500000001</v>
      </c>
      <c r="AU420" s="3">
        <f t="shared" si="799"/>
        <v>27.400770833333343</v>
      </c>
      <c r="AV420" s="3">
        <f t="shared" si="799"/>
        <v>28.284666666666677</v>
      </c>
      <c r="AW420" s="3">
        <f t="shared" si="799"/>
        <v>29.168562500000011</v>
      </c>
      <c r="AX420" s="3">
        <f t="shared" si="799"/>
        <v>30.052458333333345</v>
      </c>
      <c r="AY420" s="3">
        <f t="shared" si="799"/>
        <v>30.936354166666678</v>
      </c>
      <c r="AZ420" s="3">
        <f t="shared" si="799"/>
        <v>31.820250000000012</v>
      </c>
      <c r="BA420" s="3">
        <f t="shared" si="799"/>
        <v>32.704145833333342</v>
      </c>
      <c r="BB420" s="3">
        <f t="shared" si="799"/>
        <v>33.588041666666676</v>
      </c>
      <c r="BC420" s="3">
        <f t="shared" si="799"/>
        <v>34.47193750000001</v>
      </c>
      <c r="BD420" s="3">
        <f t="shared" si="799"/>
        <v>35.355833333333344</v>
      </c>
      <c r="BE420" s="3">
        <f t="shared" si="799"/>
        <v>36.239729166666677</v>
      </c>
      <c r="BF420" s="3">
        <f t="shared" si="799"/>
        <v>37.123625000000011</v>
      </c>
      <c r="BG420" s="3">
        <f t="shared" si="799"/>
        <v>38.007520833333345</v>
      </c>
      <c r="BH420" s="3">
        <f t="shared" si="799"/>
        <v>38.891416666666679</v>
      </c>
      <c r="BI420" s="3">
        <f t="shared" si="799"/>
        <v>39.775312500000013</v>
      </c>
      <c r="BJ420" s="3">
        <f t="shared" si="799"/>
        <v>40.659208333333346</v>
      </c>
      <c r="BK420" s="3">
        <f t="shared" si="799"/>
        <v>41.54310416666668</v>
      </c>
      <c r="BL420" s="3">
        <f t="shared" si="799"/>
        <v>42.427000000000014</v>
      </c>
      <c r="BM420" s="3">
        <f t="shared" si="799"/>
        <v>43.310895833333348</v>
      </c>
      <c r="BN420" s="3">
        <f t="shared" si="799"/>
        <v>44.194791666666681</v>
      </c>
      <c r="BO420" s="3">
        <f t="shared" si="799"/>
        <v>45.078687500000015</v>
      </c>
      <c r="BP420" s="3">
        <f t="shared" si="799"/>
        <v>45.962583333333349</v>
      </c>
      <c r="BQ420" s="3">
        <f t="shared" si="799"/>
        <v>46.846479166666683</v>
      </c>
      <c r="BR420" s="3">
        <f t="shared" si="799"/>
        <v>47.730375000000016</v>
      </c>
      <c r="BS420" s="3">
        <f t="shared" si="799"/>
        <v>48.61427083333335</v>
      </c>
    </row>
    <row r="421" spans="1:72" customFormat="1" x14ac:dyDescent="0.35">
      <c r="A421" t="str">
        <f t="shared" ref="A421:I421" si="800">+A323</f>
        <v>Standard Close</v>
      </c>
      <c r="B421" t="str">
        <f t="shared" si="800"/>
        <v>A2826501</v>
      </c>
      <c r="C421" t="str">
        <f t="shared" si="800"/>
        <v>Base Rates</v>
      </c>
      <c r="D421" t="str">
        <f t="shared" si="800"/>
        <v/>
      </c>
      <c r="E421" s="13">
        <f t="shared" si="800"/>
        <v>34331</v>
      </c>
      <c r="F421" t="str">
        <f t="shared" si="800"/>
        <v>CRR-15996</v>
      </c>
      <c r="G421" t="str">
        <f t="shared" si="800"/>
        <v>open</v>
      </c>
      <c r="H421" t="str">
        <f t="shared" si="800"/>
        <v>Electric Other Production Plant</v>
      </c>
      <c r="I421" t="str">
        <f t="shared" si="800"/>
        <v>Bayside Station</v>
      </c>
      <c r="J421" s="101">
        <f t="shared" si="773"/>
        <v>202405</v>
      </c>
      <c r="K421" s="152"/>
      <c r="L421" s="3">
        <f t="shared" ref="L421:AI421" si="801">+K421+L323</f>
        <v>0</v>
      </c>
      <c r="M421" s="3">
        <f t="shared" si="801"/>
        <v>0</v>
      </c>
      <c r="N421" s="3">
        <f t="shared" si="801"/>
        <v>0</v>
      </c>
      <c r="O421" s="3">
        <f t="shared" si="801"/>
        <v>0</v>
      </c>
      <c r="P421" s="3">
        <f t="shared" si="801"/>
        <v>0</v>
      </c>
      <c r="Q421" s="3">
        <f t="shared" si="801"/>
        <v>179.86526083333334</v>
      </c>
      <c r="R421" s="3">
        <f t="shared" si="801"/>
        <v>359.73052166666668</v>
      </c>
      <c r="S421" s="3">
        <f t="shared" si="801"/>
        <v>539.59578250000004</v>
      </c>
      <c r="T421" s="3">
        <f t="shared" si="801"/>
        <v>719.46104333333335</v>
      </c>
      <c r="U421" s="3">
        <f t="shared" si="801"/>
        <v>899.32630416666666</v>
      </c>
      <c r="V421" s="3">
        <f t="shared" si="801"/>
        <v>1079.1915650000001</v>
      </c>
      <c r="W421" s="3">
        <f t="shared" si="801"/>
        <v>1259.0568258333335</v>
      </c>
      <c r="X421" s="3">
        <f t="shared" si="801"/>
        <v>1438.9220866666669</v>
      </c>
      <c r="Y421" s="3">
        <f t="shared" si="801"/>
        <v>1618.7873475000004</v>
      </c>
      <c r="Z421" s="3">
        <f t="shared" si="801"/>
        <v>1798.6526083333338</v>
      </c>
      <c r="AA421" s="3">
        <f t="shared" si="801"/>
        <v>1978.5178691666672</v>
      </c>
      <c r="AB421" s="3">
        <f t="shared" si="801"/>
        <v>2158.3831300000006</v>
      </c>
      <c r="AC421" s="3">
        <f t="shared" si="801"/>
        <v>2338.2483908333338</v>
      </c>
      <c r="AD421" s="3">
        <f t="shared" si="801"/>
        <v>2518.113651666667</v>
      </c>
      <c r="AE421" s="3">
        <f t="shared" si="801"/>
        <v>2697.9789125000002</v>
      </c>
      <c r="AF421" s="3">
        <f t="shared" si="801"/>
        <v>2877.8441733333334</v>
      </c>
      <c r="AG421" s="3">
        <f t="shared" si="801"/>
        <v>3057.7094341666666</v>
      </c>
      <c r="AH421" s="3">
        <f t="shared" si="801"/>
        <v>3237.5746949999998</v>
      </c>
      <c r="AI421" s="3">
        <f t="shared" si="801"/>
        <v>3417.439955833333</v>
      </c>
      <c r="AJ421" s="3">
        <f t="shared" ref="AJ421:BS421" si="802">+AI421+AJ323</f>
        <v>3597.3052166666662</v>
      </c>
      <c r="AK421" s="3">
        <f t="shared" si="802"/>
        <v>3777.1704774999994</v>
      </c>
      <c r="AL421" s="3">
        <f t="shared" si="802"/>
        <v>3957.0357383333326</v>
      </c>
      <c r="AM421" s="3">
        <f t="shared" si="802"/>
        <v>4136.9009991666662</v>
      </c>
      <c r="AN421" s="3">
        <f t="shared" si="802"/>
        <v>4316.7662599999994</v>
      </c>
      <c r="AO421" s="3">
        <f t="shared" si="802"/>
        <v>4496.6315208333326</v>
      </c>
      <c r="AP421" s="3">
        <f t="shared" si="802"/>
        <v>4676.4967816666658</v>
      </c>
      <c r="AQ421" s="3">
        <f t="shared" si="802"/>
        <v>4856.362042499999</v>
      </c>
      <c r="AR421" s="3">
        <f t="shared" si="802"/>
        <v>5036.2273033333322</v>
      </c>
      <c r="AS421" s="3">
        <f t="shared" si="802"/>
        <v>5216.0925641666654</v>
      </c>
      <c r="AT421" s="3">
        <f t="shared" si="802"/>
        <v>5395.9578249999986</v>
      </c>
      <c r="AU421" s="3">
        <f t="shared" si="802"/>
        <v>5575.8230858333318</v>
      </c>
      <c r="AV421" s="3">
        <f t="shared" si="802"/>
        <v>5755.688346666665</v>
      </c>
      <c r="AW421" s="3">
        <f t="shared" si="802"/>
        <v>5935.5536074999982</v>
      </c>
      <c r="AX421" s="3">
        <f t="shared" si="802"/>
        <v>6115.4188683333314</v>
      </c>
      <c r="AY421" s="3">
        <f t="shared" si="802"/>
        <v>6295.2841291666646</v>
      </c>
      <c r="AZ421" s="3">
        <f t="shared" si="802"/>
        <v>6475.1493899999978</v>
      </c>
      <c r="BA421" s="3">
        <f t="shared" si="802"/>
        <v>6655.014650833331</v>
      </c>
      <c r="BB421" s="3">
        <f t="shared" si="802"/>
        <v>6834.8799116666642</v>
      </c>
      <c r="BC421" s="3">
        <f t="shared" si="802"/>
        <v>7014.7451724999974</v>
      </c>
      <c r="BD421" s="3">
        <f t="shared" si="802"/>
        <v>7194.6104333333305</v>
      </c>
      <c r="BE421" s="3">
        <f t="shared" si="802"/>
        <v>7374.4756941666637</v>
      </c>
      <c r="BF421" s="3">
        <f t="shared" si="802"/>
        <v>7554.3409549999969</v>
      </c>
      <c r="BG421" s="3">
        <f t="shared" si="802"/>
        <v>7734.2062158333301</v>
      </c>
      <c r="BH421" s="3">
        <f t="shared" si="802"/>
        <v>7914.0714766666633</v>
      </c>
      <c r="BI421" s="3">
        <f t="shared" si="802"/>
        <v>8093.9367374999965</v>
      </c>
      <c r="BJ421" s="3">
        <f t="shared" si="802"/>
        <v>8273.8019983333306</v>
      </c>
      <c r="BK421" s="3">
        <f t="shared" si="802"/>
        <v>8453.6672591666647</v>
      </c>
      <c r="BL421" s="3">
        <f t="shared" si="802"/>
        <v>8633.5325199999988</v>
      </c>
      <c r="BM421" s="3">
        <f t="shared" si="802"/>
        <v>8813.3977808333329</v>
      </c>
      <c r="BN421" s="3">
        <f t="shared" si="802"/>
        <v>8993.263041666667</v>
      </c>
      <c r="BO421" s="3">
        <f t="shared" si="802"/>
        <v>9173.1283025000012</v>
      </c>
      <c r="BP421" s="3">
        <f t="shared" si="802"/>
        <v>9352.9935633333353</v>
      </c>
      <c r="BQ421" s="3">
        <f t="shared" si="802"/>
        <v>9532.8588241666694</v>
      </c>
      <c r="BR421" s="3">
        <f t="shared" si="802"/>
        <v>9712.7240850000035</v>
      </c>
      <c r="BS421" s="3">
        <f t="shared" si="802"/>
        <v>9892.5893458333376</v>
      </c>
    </row>
    <row r="422" spans="1:72" customFormat="1" x14ac:dyDescent="0.35">
      <c r="A422" t="str">
        <f t="shared" ref="A422:I422" si="803">+A324</f>
        <v>Standard Close</v>
      </c>
      <c r="B422" t="str">
        <f t="shared" si="803"/>
        <v>A2826503</v>
      </c>
      <c r="C422" t="str">
        <f t="shared" si="803"/>
        <v>Base Rates</v>
      </c>
      <c r="D422" t="str">
        <f t="shared" si="803"/>
        <v/>
      </c>
      <c r="E422" s="13">
        <f t="shared" si="803"/>
        <v>34331</v>
      </c>
      <c r="F422" t="str">
        <f t="shared" si="803"/>
        <v>CRR-15996</v>
      </c>
      <c r="G422" t="str">
        <f t="shared" si="803"/>
        <v>open</v>
      </c>
      <c r="H422" t="str">
        <f t="shared" si="803"/>
        <v>Electric Other Production Plant</v>
      </c>
      <c r="I422" t="str">
        <f t="shared" si="803"/>
        <v>Bayside Station</v>
      </c>
      <c r="J422" s="101">
        <f t="shared" si="773"/>
        <v>202405</v>
      </c>
      <c r="K422" s="152"/>
      <c r="L422" s="3">
        <f t="shared" ref="L422:AI422" si="804">+K422+L324</f>
        <v>0</v>
      </c>
      <c r="M422" s="3">
        <f t="shared" si="804"/>
        <v>0</v>
      </c>
      <c r="N422" s="3">
        <f t="shared" si="804"/>
        <v>0</v>
      </c>
      <c r="O422" s="3">
        <f t="shared" si="804"/>
        <v>0</v>
      </c>
      <c r="P422" s="3">
        <f t="shared" si="804"/>
        <v>0</v>
      </c>
      <c r="Q422" s="3">
        <f t="shared" si="804"/>
        <v>175.44204916666669</v>
      </c>
      <c r="R422" s="3">
        <f t="shared" si="804"/>
        <v>350.88409833333338</v>
      </c>
      <c r="S422" s="3">
        <f t="shared" si="804"/>
        <v>526.32614750000005</v>
      </c>
      <c r="T422" s="3">
        <f t="shared" si="804"/>
        <v>701.76819666666677</v>
      </c>
      <c r="U422" s="3">
        <f t="shared" si="804"/>
        <v>877.21024583333349</v>
      </c>
      <c r="V422" s="3">
        <f t="shared" si="804"/>
        <v>1052.6522950000001</v>
      </c>
      <c r="W422" s="3">
        <f t="shared" si="804"/>
        <v>1228.0943441666668</v>
      </c>
      <c r="X422" s="3">
        <f t="shared" si="804"/>
        <v>1403.5363933333335</v>
      </c>
      <c r="Y422" s="3">
        <f t="shared" si="804"/>
        <v>1578.9784425000003</v>
      </c>
      <c r="Z422" s="3">
        <f t="shared" si="804"/>
        <v>1754.420491666667</v>
      </c>
      <c r="AA422" s="3">
        <f t="shared" si="804"/>
        <v>1929.8625408333337</v>
      </c>
      <c r="AB422" s="3">
        <f t="shared" si="804"/>
        <v>2105.3045900000002</v>
      </c>
      <c r="AC422" s="3">
        <f t="shared" si="804"/>
        <v>2280.7466391666667</v>
      </c>
      <c r="AD422" s="3">
        <f t="shared" si="804"/>
        <v>2456.1886883333332</v>
      </c>
      <c r="AE422" s="3">
        <f t="shared" si="804"/>
        <v>2631.6307374999997</v>
      </c>
      <c r="AF422" s="3">
        <f t="shared" si="804"/>
        <v>2807.0727866666662</v>
      </c>
      <c r="AG422" s="3">
        <f t="shared" si="804"/>
        <v>2982.5148358333327</v>
      </c>
      <c r="AH422" s="3">
        <f t="shared" si="804"/>
        <v>3157.9568849999991</v>
      </c>
      <c r="AI422" s="3">
        <f t="shared" si="804"/>
        <v>3333.3989341666656</v>
      </c>
      <c r="AJ422" s="3">
        <f t="shared" ref="AJ422:BS422" si="805">+AI422+AJ324</f>
        <v>3508.8409833333321</v>
      </c>
      <c r="AK422" s="3">
        <f t="shared" si="805"/>
        <v>3684.2830324999986</v>
      </c>
      <c r="AL422" s="3">
        <f t="shared" si="805"/>
        <v>3859.7250816666651</v>
      </c>
      <c r="AM422" s="3">
        <f t="shared" si="805"/>
        <v>4035.1671308333316</v>
      </c>
      <c r="AN422" s="3">
        <f t="shared" si="805"/>
        <v>4210.6091799999986</v>
      </c>
      <c r="AO422" s="3">
        <f t="shared" si="805"/>
        <v>4386.0512291666655</v>
      </c>
      <c r="AP422" s="3">
        <f t="shared" si="805"/>
        <v>4561.4932783333325</v>
      </c>
      <c r="AQ422" s="3">
        <f t="shared" si="805"/>
        <v>4736.9353274999994</v>
      </c>
      <c r="AR422" s="3">
        <f t="shared" si="805"/>
        <v>4912.3773766666664</v>
      </c>
      <c r="AS422" s="3">
        <f t="shared" si="805"/>
        <v>5087.8194258333333</v>
      </c>
      <c r="AT422" s="3">
        <f t="shared" si="805"/>
        <v>5263.2614750000002</v>
      </c>
      <c r="AU422" s="3">
        <f t="shared" si="805"/>
        <v>5438.7035241666672</v>
      </c>
      <c r="AV422" s="3">
        <f t="shared" si="805"/>
        <v>5614.1455733333341</v>
      </c>
      <c r="AW422" s="3">
        <f t="shared" si="805"/>
        <v>5789.5876225000011</v>
      </c>
      <c r="AX422" s="3">
        <f t="shared" si="805"/>
        <v>5965.029671666668</v>
      </c>
      <c r="AY422" s="3">
        <f t="shared" si="805"/>
        <v>6140.471720833335</v>
      </c>
      <c r="AZ422" s="3">
        <f t="shared" si="805"/>
        <v>6315.9137700000019</v>
      </c>
      <c r="BA422" s="3">
        <f t="shared" si="805"/>
        <v>6491.3558191666689</v>
      </c>
      <c r="BB422" s="3">
        <f t="shared" si="805"/>
        <v>6666.7978683333358</v>
      </c>
      <c r="BC422" s="3">
        <f t="shared" si="805"/>
        <v>6842.2399175000028</v>
      </c>
      <c r="BD422" s="3">
        <f t="shared" si="805"/>
        <v>7017.6819666666697</v>
      </c>
      <c r="BE422" s="3">
        <f t="shared" si="805"/>
        <v>7193.1240158333367</v>
      </c>
      <c r="BF422" s="3">
        <f t="shared" si="805"/>
        <v>7368.5660650000036</v>
      </c>
      <c r="BG422" s="3">
        <f t="shared" si="805"/>
        <v>7544.0081141666706</v>
      </c>
      <c r="BH422" s="3">
        <f t="shared" si="805"/>
        <v>7719.4501633333375</v>
      </c>
      <c r="BI422" s="3">
        <f t="shared" si="805"/>
        <v>7894.8922125000045</v>
      </c>
      <c r="BJ422" s="3">
        <f t="shared" si="805"/>
        <v>8070.3342616666714</v>
      </c>
      <c r="BK422" s="3">
        <f t="shared" si="805"/>
        <v>8245.7763108333384</v>
      </c>
      <c r="BL422" s="3">
        <f t="shared" si="805"/>
        <v>8421.2183600000044</v>
      </c>
      <c r="BM422" s="3">
        <f t="shared" si="805"/>
        <v>8596.6604091666704</v>
      </c>
      <c r="BN422" s="3">
        <f t="shared" si="805"/>
        <v>8772.1024583333365</v>
      </c>
      <c r="BO422" s="3">
        <f t="shared" si="805"/>
        <v>8947.5445075000025</v>
      </c>
      <c r="BP422" s="3">
        <f t="shared" si="805"/>
        <v>9122.9865566666685</v>
      </c>
      <c r="BQ422" s="3">
        <f t="shared" si="805"/>
        <v>9298.4286058333346</v>
      </c>
      <c r="BR422" s="3">
        <f t="shared" si="805"/>
        <v>9473.8706550000006</v>
      </c>
      <c r="BS422" s="3">
        <f t="shared" si="805"/>
        <v>9649.3127041666667</v>
      </c>
    </row>
    <row r="423" spans="1:72" customFormat="1" x14ac:dyDescent="0.35">
      <c r="A423" t="str">
        <f t="shared" ref="A423:I423" si="806">+A325</f>
        <v>Standard Close</v>
      </c>
      <c r="B423" t="str">
        <f t="shared" si="806"/>
        <v>A2826506</v>
      </c>
      <c r="C423" t="str">
        <f t="shared" si="806"/>
        <v>Base Rates</v>
      </c>
      <c r="D423" t="str">
        <f t="shared" si="806"/>
        <v/>
      </c>
      <c r="E423" s="13">
        <f t="shared" si="806"/>
        <v>34331</v>
      </c>
      <c r="F423" t="str">
        <f t="shared" si="806"/>
        <v>CRR-15996</v>
      </c>
      <c r="G423" t="str">
        <f t="shared" si="806"/>
        <v>open</v>
      </c>
      <c r="H423" t="str">
        <f t="shared" si="806"/>
        <v>Electric Other Production Plant</v>
      </c>
      <c r="I423" t="str">
        <f t="shared" si="806"/>
        <v>Bayside Station</v>
      </c>
      <c r="J423" s="101">
        <f t="shared" si="773"/>
        <v>202405</v>
      </c>
      <c r="K423" s="152"/>
      <c r="L423" s="3">
        <f t="shared" ref="L423:AI423" si="807">+K423+L325</f>
        <v>0</v>
      </c>
      <c r="M423" s="3">
        <f t="shared" si="807"/>
        <v>0</v>
      </c>
      <c r="N423" s="3">
        <f t="shared" si="807"/>
        <v>0</v>
      </c>
      <c r="O423" s="3">
        <f t="shared" si="807"/>
        <v>0</v>
      </c>
      <c r="P423" s="3">
        <f t="shared" si="807"/>
        <v>0</v>
      </c>
      <c r="Q423" s="3">
        <f t="shared" si="807"/>
        <v>127.47251333333332</v>
      </c>
      <c r="R423" s="3">
        <f t="shared" si="807"/>
        <v>254.94502666666665</v>
      </c>
      <c r="S423" s="3">
        <f t="shared" si="807"/>
        <v>382.41753999999997</v>
      </c>
      <c r="T423" s="3">
        <f t="shared" si="807"/>
        <v>509.8900533333333</v>
      </c>
      <c r="U423" s="3">
        <f t="shared" si="807"/>
        <v>637.36256666666668</v>
      </c>
      <c r="V423" s="3">
        <f t="shared" si="807"/>
        <v>764.83508000000006</v>
      </c>
      <c r="W423" s="3">
        <f t="shared" si="807"/>
        <v>892.30759333333344</v>
      </c>
      <c r="X423" s="3">
        <f t="shared" si="807"/>
        <v>1019.7801066666668</v>
      </c>
      <c r="Y423" s="3">
        <f t="shared" si="807"/>
        <v>1147.2526200000002</v>
      </c>
      <c r="Z423" s="3">
        <f t="shared" si="807"/>
        <v>1274.7251333333336</v>
      </c>
      <c r="AA423" s="3">
        <f t="shared" si="807"/>
        <v>1402.197646666667</v>
      </c>
      <c r="AB423" s="3">
        <f t="shared" si="807"/>
        <v>1529.6701600000004</v>
      </c>
      <c r="AC423" s="3">
        <f t="shared" si="807"/>
        <v>1657.1426733333337</v>
      </c>
      <c r="AD423" s="3">
        <f t="shared" si="807"/>
        <v>1784.6151866666671</v>
      </c>
      <c r="AE423" s="3">
        <f t="shared" si="807"/>
        <v>1912.0877000000005</v>
      </c>
      <c r="AF423" s="3">
        <f t="shared" si="807"/>
        <v>2039.5602133333339</v>
      </c>
      <c r="AG423" s="3">
        <f t="shared" si="807"/>
        <v>2167.0327266666673</v>
      </c>
      <c r="AH423" s="3">
        <f t="shared" si="807"/>
        <v>2294.5052400000004</v>
      </c>
      <c r="AI423" s="3">
        <f t="shared" si="807"/>
        <v>2421.9777533333336</v>
      </c>
      <c r="AJ423" s="3">
        <f t="shared" ref="AJ423:BS423" si="808">+AI423+AJ325</f>
        <v>2549.4502666666667</v>
      </c>
      <c r="AK423" s="3">
        <f t="shared" si="808"/>
        <v>2676.9227799999999</v>
      </c>
      <c r="AL423" s="3">
        <f t="shared" si="808"/>
        <v>2804.395293333333</v>
      </c>
      <c r="AM423" s="3">
        <f t="shared" si="808"/>
        <v>2931.8678066666662</v>
      </c>
      <c r="AN423" s="3">
        <f t="shared" si="808"/>
        <v>3059.3403199999993</v>
      </c>
      <c r="AO423" s="3">
        <f t="shared" si="808"/>
        <v>3186.8128333333325</v>
      </c>
      <c r="AP423" s="3">
        <f t="shared" si="808"/>
        <v>3314.2853466666656</v>
      </c>
      <c r="AQ423" s="3">
        <f t="shared" si="808"/>
        <v>3441.7578599999988</v>
      </c>
      <c r="AR423" s="3">
        <f t="shared" si="808"/>
        <v>3569.230373333332</v>
      </c>
      <c r="AS423" s="3">
        <f t="shared" si="808"/>
        <v>3696.7028866666651</v>
      </c>
      <c r="AT423" s="3">
        <f t="shared" si="808"/>
        <v>3824.1753999999983</v>
      </c>
      <c r="AU423" s="3">
        <f t="shared" si="808"/>
        <v>3951.6479133333314</v>
      </c>
      <c r="AV423" s="3">
        <f t="shared" si="808"/>
        <v>4079.1204266666646</v>
      </c>
      <c r="AW423" s="3">
        <f t="shared" si="808"/>
        <v>4206.5929399999977</v>
      </c>
      <c r="AX423" s="3">
        <f t="shared" si="808"/>
        <v>4334.0654533333309</v>
      </c>
      <c r="AY423" s="3">
        <f t="shared" si="808"/>
        <v>4461.537966666664</v>
      </c>
      <c r="AZ423" s="3">
        <f t="shared" si="808"/>
        <v>4589.0104799999972</v>
      </c>
      <c r="BA423" s="3">
        <f t="shared" si="808"/>
        <v>4716.4829933333303</v>
      </c>
      <c r="BB423" s="3">
        <f t="shared" si="808"/>
        <v>4843.9555066666635</v>
      </c>
      <c r="BC423" s="3">
        <f t="shared" si="808"/>
        <v>4971.4280199999966</v>
      </c>
      <c r="BD423" s="3">
        <f t="shared" si="808"/>
        <v>5098.9005333333298</v>
      </c>
      <c r="BE423" s="3">
        <f t="shared" si="808"/>
        <v>5226.373046666663</v>
      </c>
      <c r="BF423" s="3">
        <f t="shared" si="808"/>
        <v>5353.8455599999961</v>
      </c>
      <c r="BG423" s="3">
        <f t="shared" si="808"/>
        <v>5481.3180733333293</v>
      </c>
      <c r="BH423" s="3">
        <f t="shared" si="808"/>
        <v>5608.7905866666624</v>
      </c>
      <c r="BI423" s="3">
        <f t="shared" si="808"/>
        <v>5736.2630999999956</v>
      </c>
      <c r="BJ423" s="3">
        <f t="shared" si="808"/>
        <v>5863.7356133333287</v>
      </c>
      <c r="BK423" s="3">
        <f t="shared" si="808"/>
        <v>5991.2081266666619</v>
      </c>
      <c r="BL423" s="3">
        <f t="shared" si="808"/>
        <v>6118.680639999995</v>
      </c>
      <c r="BM423" s="3">
        <f t="shared" si="808"/>
        <v>6246.1531533333282</v>
      </c>
      <c r="BN423" s="3">
        <f t="shared" si="808"/>
        <v>6373.6256666666613</v>
      </c>
      <c r="BO423" s="3">
        <f t="shared" si="808"/>
        <v>6501.0981799999945</v>
      </c>
      <c r="BP423" s="3">
        <f t="shared" si="808"/>
        <v>6628.5706933333277</v>
      </c>
      <c r="BQ423" s="3">
        <f t="shared" si="808"/>
        <v>6756.0432066666608</v>
      </c>
      <c r="BR423" s="3">
        <f t="shared" si="808"/>
        <v>6883.515719999994</v>
      </c>
      <c r="BS423" s="3">
        <f t="shared" si="808"/>
        <v>7010.9882333333271</v>
      </c>
    </row>
    <row r="424" spans="1:72" customFormat="1" x14ac:dyDescent="0.35">
      <c r="A424" t="str">
        <f t="shared" ref="A424:I424" si="809">+A326</f>
        <v>Standard Close</v>
      </c>
      <c r="B424" t="str">
        <f t="shared" si="809"/>
        <v>A2838483</v>
      </c>
      <c r="C424" t="str">
        <f t="shared" si="809"/>
        <v>Base Rates</v>
      </c>
      <c r="D424" t="str">
        <f t="shared" si="809"/>
        <v/>
      </c>
      <c r="E424" s="13">
        <f t="shared" si="809"/>
        <v>34332</v>
      </c>
      <c r="F424" t="str">
        <f t="shared" si="809"/>
        <v>CRR-15996</v>
      </c>
      <c r="G424" t="str">
        <f t="shared" si="809"/>
        <v>open</v>
      </c>
      <c r="H424" t="str">
        <f t="shared" si="809"/>
        <v>Electric Other Production Plant</v>
      </c>
      <c r="I424" t="str">
        <f t="shared" si="809"/>
        <v>Bayside Station</v>
      </c>
      <c r="J424" s="101">
        <f t="shared" si="773"/>
        <v>202406</v>
      </c>
      <c r="K424" s="152"/>
      <c r="L424" s="3">
        <f t="shared" ref="L424:AI424" si="810">+K424+L326</f>
        <v>0</v>
      </c>
      <c r="M424" s="3">
        <f t="shared" si="810"/>
        <v>0</v>
      </c>
      <c r="N424" s="3">
        <f t="shared" si="810"/>
        <v>0</v>
      </c>
      <c r="O424" s="3">
        <f t="shared" si="810"/>
        <v>0</v>
      </c>
      <c r="P424" s="3">
        <f t="shared" si="810"/>
        <v>0</v>
      </c>
      <c r="Q424" s="3">
        <f t="shared" si="810"/>
        <v>0</v>
      </c>
      <c r="R424" s="3">
        <f t="shared" si="810"/>
        <v>41.779164999999999</v>
      </c>
      <c r="S424" s="3">
        <f t="shared" si="810"/>
        <v>83.558329999999998</v>
      </c>
      <c r="T424" s="3">
        <f t="shared" si="810"/>
        <v>125.33749499999999</v>
      </c>
      <c r="U424" s="3">
        <f t="shared" si="810"/>
        <v>167.11666</v>
      </c>
      <c r="V424" s="3">
        <f t="shared" si="810"/>
        <v>208.895825</v>
      </c>
      <c r="W424" s="3">
        <f t="shared" si="810"/>
        <v>250.67499000000001</v>
      </c>
      <c r="X424" s="3">
        <f t="shared" si="810"/>
        <v>292.45415500000001</v>
      </c>
      <c r="Y424" s="3">
        <f t="shared" si="810"/>
        <v>334.23331999999999</v>
      </c>
      <c r="Z424" s="3">
        <f t="shared" si="810"/>
        <v>376.01248499999997</v>
      </c>
      <c r="AA424" s="3">
        <f t="shared" si="810"/>
        <v>417.79164999999995</v>
      </c>
      <c r="AB424" s="3">
        <f t="shared" si="810"/>
        <v>459.57081499999993</v>
      </c>
      <c r="AC424" s="3">
        <f t="shared" si="810"/>
        <v>501.3499799999999</v>
      </c>
      <c r="AD424" s="3">
        <f t="shared" si="810"/>
        <v>543.12914499999988</v>
      </c>
      <c r="AE424" s="3">
        <f t="shared" si="810"/>
        <v>584.90830999999991</v>
      </c>
      <c r="AF424" s="3">
        <f t="shared" si="810"/>
        <v>626.68747499999995</v>
      </c>
      <c r="AG424" s="3">
        <f t="shared" si="810"/>
        <v>668.46663999999998</v>
      </c>
      <c r="AH424" s="3">
        <f t="shared" si="810"/>
        <v>710.24580500000002</v>
      </c>
      <c r="AI424" s="3">
        <f t="shared" si="810"/>
        <v>752.02497000000005</v>
      </c>
      <c r="AJ424" s="3">
        <f t="shared" ref="AJ424:BS424" si="811">+AI424+AJ326</f>
        <v>793.80413500000009</v>
      </c>
      <c r="AK424" s="3">
        <f t="shared" si="811"/>
        <v>835.58330000000012</v>
      </c>
      <c r="AL424" s="3">
        <f t="shared" si="811"/>
        <v>877.36246500000016</v>
      </c>
      <c r="AM424" s="3">
        <f t="shared" si="811"/>
        <v>919.14163000000019</v>
      </c>
      <c r="AN424" s="3">
        <f t="shared" si="811"/>
        <v>960.92079500000023</v>
      </c>
      <c r="AO424" s="3">
        <f t="shared" si="811"/>
        <v>1002.6999600000003</v>
      </c>
      <c r="AP424" s="3">
        <f t="shared" si="811"/>
        <v>1044.4791250000003</v>
      </c>
      <c r="AQ424" s="3">
        <f t="shared" si="811"/>
        <v>1086.2582900000002</v>
      </c>
      <c r="AR424" s="3">
        <f t="shared" si="811"/>
        <v>1128.0374550000001</v>
      </c>
      <c r="AS424" s="3">
        <f t="shared" si="811"/>
        <v>1169.8166200000001</v>
      </c>
      <c r="AT424" s="3">
        <f t="shared" si="811"/>
        <v>1211.595785</v>
      </c>
      <c r="AU424" s="3">
        <f t="shared" si="811"/>
        <v>1253.3749499999999</v>
      </c>
      <c r="AV424" s="3">
        <f t="shared" si="811"/>
        <v>1295.1541149999998</v>
      </c>
      <c r="AW424" s="3">
        <f t="shared" si="811"/>
        <v>1336.9332799999997</v>
      </c>
      <c r="AX424" s="3">
        <f t="shared" si="811"/>
        <v>1378.7124449999997</v>
      </c>
      <c r="AY424" s="3">
        <f t="shared" si="811"/>
        <v>1420.4916099999996</v>
      </c>
      <c r="AZ424" s="3">
        <f t="shared" si="811"/>
        <v>1462.2707749999995</v>
      </c>
      <c r="BA424" s="3">
        <f t="shared" si="811"/>
        <v>1504.0499399999994</v>
      </c>
      <c r="BB424" s="3">
        <f t="shared" si="811"/>
        <v>1545.8291049999993</v>
      </c>
      <c r="BC424" s="3">
        <f t="shared" si="811"/>
        <v>1587.6082699999993</v>
      </c>
      <c r="BD424" s="3">
        <f t="shared" si="811"/>
        <v>1629.3874349999992</v>
      </c>
      <c r="BE424" s="3">
        <f t="shared" si="811"/>
        <v>1671.1665999999991</v>
      </c>
      <c r="BF424" s="3">
        <f t="shared" si="811"/>
        <v>1712.945764999999</v>
      </c>
      <c r="BG424" s="3">
        <f t="shared" si="811"/>
        <v>1754.7249299999989</v>
      </c>
      <c r="BH424" s="3">
        <f t="shared" si="811"/>
        <v>1796.5040949999989</v>
      </c>
      <c r="BI424" s="3">
        <f t="shared" si="811"/>
        <v>1838.2832599999988</v>
      </c>
      <c r="BJ424" s="3">
        <f t="shared" si="811"/>
        <v>1880.0624249999987</v>
      </c>
      <c r="BK424" s="3">
        <f t="shared" si="811"/>
        <v>1921.8415899999986</v>
      </c>
      <c r="BL424" s="3">
        <f t="shared" si="811"/>
        <v>1963.6207549999986</v>
      </c>
      <c r="BM424" s="3">
        <f t="shared" si="811"/>
        <v>2005.3999199999985</v>
      </c>
      <c r="BN424" s="3">
        <f t="shared" si="811"/>
        <v>2047.1790849999984</v>
      </c>
      <c r="BO424" s="3">
        <f t="shared" si="811"/>
        <v>2088.9582499999983</v>
      </c>
      <c r="BP424" s="3">
        <f t="shared" si="811"/>
        <v>2130.7374149999982</v>
      </c>
      <c r="BQ424" s="3">
        <f t="shared" si="811"/>
        <v>2172.5165799999982</v>
      </c>
      <c r="BR424" s="3">
        <f t="shared" si="811"/>
        <v>2214.2957449999981</v>
      </c>
      <c r="BS424" s="3">
        <f t="shared" si="811"/>
        <v>2256.074909999998</v>
      </c>
    </row>
    <row r="425" spans="1:72" customFormat="1" x14ac:dyDescent="0.35">
      <c r="A425" t="str">
        <f t="shared" ref="A425:I425" si="812">+A327</f>
        <v>Standard Close</v>
      </c>
      <c r="B425" t="str">
        <f t="shared" si="812"/>
        <v>A2838485</v>
      </c>
      <c r="C425" t="str">
        <f t="shared" si="812"/>
        <v>Base Rates</v>
      </c>
      <c r="D425" t="str">
        <f t="shared" si="812"/>
        <v/>
      </c>
      <c r="E425" s="13">
        <f t="shared" si="812"/>
        <v>34332</v>
      </c>
      <c r="F425" t="str">
        <f t="shared" si="812"/>
        <v>CRR-15996</v>
      </c>
      <c r="G425" t="str">
        <f t="shared" si="812"/>
        <v>open</v>
      </c>
      <c r="H425" t="str">
        <f t="shared" si="812"/>
        <v>Electric Other Production Plant</v>
      </c>
      <c r="I425" t="str">
        <f t="shared" si="812"/>
        <v>Bayside Station</v>
      </c>
      <c r="J425" s="101">
        <f t="shared" si="773"/>
        <v>202406</v>
      </c>
      <c r="K425" s="152"/>
      <c r="L425" s="3">
        <f t="shared" ref="L425:AI425" si="813">+K425+L327</f>
        <v>0</v>
      </c>
      <c r="M425" s="3">
        <f t="shared" si="813"/>
        <v>0</v>
      </c>
      <c r="N425" s="3">
        <f t="shared" si="813"/>
        <v>0</v>
      </c>
      <c r="O425" s="3">
        <f t="shared" si="813"/>
        <v>0</v>
      </c>
      <c r="P425" s="3">
        <f t="shared" si="813"/>
        <v>0</v>
      </c>
      <c r="Q425" s="3">
        <f t="shared" si="813"/>
        <v>0</v>
      </c>
      <c r="R425" s="3">
        <f t="shared" si="813"/>
        <v>43.995923333333337</v>
      </c>
      <c r="S425" s="3">
        <f t="shared" si="813"/>
        <v>87.991846666666675</v>
      </c>
      <c r="T425" s="3">
        <f t="shared" si="813"/>
        <v>131.98777000000001</v>
      </c>
      <c r="U425" s="3">
        <f t="shared" si="813"/>
        <v>175.98369333333335</v>
      </c>
      <c r="V425" s="3">
        <f t="shared" si="813"/>
        <v>219.97961666666669</v>
      </c>
      <c r="W425" s="3">
        <f t="shared" si="813"/>
        <v>263.97554000000002</v>
      </c>
      <c r="X425" s="3">
        <f t="shared" si="813"/>
        <v>307.97146333333336</v>
      </c>
      <c r="Y425" s="3">
        <f t="shared" si="813"/>
        <v>351.9673866666667</v>
      </c>
      <c r="Z425" s="3">
        <f t="shared" si="813"/>
        <v>395.96331000000004</v>
      </c>
      <c r="AA425" s="3">
        <f t="shared" si="813"/>
        <v>439.95923333333337</v>
      </c>
      <c r="AB425" s="3">
        <f t="shared" si="813"/>
        <v>483.95515666666671</v>
      </c>
      <c r="AC425" s="3">
        <f t="shared" si="813"/>
        <v>527.95108000000005</v>
      </c>
      <c r="AD425" s="3">
        <f t="shared" si="813"/>
        <v>571.94700333333344</v>
      </c>
      <c r="AE425" s="3">
        <f t="shared" si="813"/>
        <v>615.94292666666684</v>
      </c>
      <c r="AF425" s="3">
        <f t="shared" si="813"/>
        <v>659.93885000000023</v>
      </c>
      <c r="AG425" s="3">
        <f t="shared" si="813"/>
        <v>703.93477333333362</v>
      </c>
      <c r="AH425" s="3">
        <f t="shared" si="813"/>
        <v>747.93069666666702</v>
      </c>
      <c r="AI425" s="3">
        <f t="shared" si="813"/>
        <v>791.92662000000041</v>
      </c>
      <c r="AJ425" s="3">
        <f t="shared" ref="AJ425:BS425" si="814">+AI425+AJ327</f>
        <v>835.92254333333381</v>
      </c>
      <c r="AK425" s="3">
        <f t="shared" si="814"/>
        <v>879.9184666666672</v>
      </c>
      <c r="AL425" s="3">
        <f t="shared" si="814"/>
        <v>923.91439000000059</v>
      </c>
      <c r="AM425" s="3">
        <f t="shared" si="814"/>
        <v>967.91031333333399</v>
      </c>
      <c r="AN425" s="3">
        <f t="shared" si="814"/>
        <v>1011.9062366666674</v>
      </c>
      <c r="AO425" s="3">
        <f t="shared" si="814"/>
        <v>1055.9021600000008</v>
      </c>
      <c r="AP425" s="3">
        <f t="shared" si="814"/>
        <v>1099.8980833333342</v>
      </c>
      <c r="AQ425" s="3">
        <f t="shared" si="814"/>
        <v>1143.8940066666676</v>
      </c>
      <c r="AR425" s="3">
        <f t="shared" si="814"/>
        <v>1187.889930000001</v>
      </c>
      <c r="AS425" s="3">
        <f t="shared" si="814"/>
        <v>1231.8858533333344</v>
      </c>
      <c r="AT425" s="3">
        <f t="shared" si="814"/>
        <v>1275.8817766666677</v>
      </c>
      <c r="AU425" s="3">
        <f t="shared" si="814"/>
        <v>1319.8777000000011</v>
      </c>
      <c r="AV425" s="3">
        <f t="shared" si="814"/>
        <v>1363.8736233333345</v>
      </c>
      <c r="AW425" s="3">
        <f t="shared" si="814"/>
        <v>1407.8695466666679</v>
      </c>
      <c r="AX425" s="3">
        <f t="shared" si="814"/>
        <v>1451.8654700000013</v>
      </c>
      <c r="AY425" s="3">
        <f t="shared" si="814"/>
        <v>1495.8613933333347</v>
      </c>
      <c r="AZ425" s="3">
        <f t="shared" si="814"/>
        <v>1539.8573166666681</v>
      </c>
      <c r="BA425" s="3">
        <f t="shared" si="814"/>
        <v>1583.8532400000015</v>
      </c>
      <c r="BB425" s="3">
        <f t="shared" si="814"/>
        <v>1627.8491633333349</v>
      </c>
      <c r="BC425" s="3">
        <f t="shared" si="814"/>
        <v>1671.8450866666683</v>
      </c>
      <c r="BD425" s="3">
        <f t="shared" si="814"/>
        <v>1715.8410100000017</v>
      </c>
      <c r="BE425" s="3">
        <f t="shared" si="814"/>
        <v>1759.8369333333351</v>
      </c>
      <c r="BF425" s="3">
        <f t="shared" si="814"/>
        <v>1803.8328566666685</v>
      </c>
      <c r="BG425" s="3">
        <f t="shared" si="814"/>
        <v>1847.8287800000019</v>
      </c>
      <c r="BH425" s="3">
        <f t="shared" si="814"/>
        <v>1891.8247033333353</v>
      </c>
      <c r="BI425" s="3">
        <f t="shared" si="814"/>
        <v>1935.8206266666687</v>
      </c>
      <c r="BJ425" s="3">
        <f t="shared" si="814"/>
        <v>1979.8165500000021</v>
      </c>
      <c r="BK425" s="3">
        <f t="shared" si="814"/>
        <v>2023.8124733333354</v>
      </c>
      <c r="BL425" s="3">
        <f t="shared" si="814"/>
        <v>2067.8083966666686</v>
      </c>
      <c r="BM425" s="3">
        <f t="shared" si="814"/>
        <v>2111.804320000002</v>
      </c>
      <c r="BN425" s="3">
        <f t="shared" si="814"/>
        <v>2155.8002433333354</v>
      </c>
      <c r="BO425" s="3">
        <f t="shared" si="814"/>
        <v>2199.7961666666688</v>
      </c>
      <c r="BP425" s="3">
        <f t="shared" si="814"/>
        <v>2243.7920900000022</v>
      </c>
      <c r="BQ425" s="3">
        <f t="shared" si="814"/>
        <v>2287.7880133333356</v>
      </c>
      <c r="BR425" s="3">
        <f t="shared" si="814"/>
        <v>2331.783936666669</v>
      </c>
      <c r="BS425" s="3">
        <f t="shared" si="814"/>
        <v>2375.7798600000024</v>
      </c>
    </row>
    <row r="426" spans="1:72" customFormat="1" x14ac:dyDescent="0.35">
      <c r="A426" t="str">
        <f t="shared" ref="A426:I426" si="815">+A328</f>
        <v>Standard Close</v>
      </c>
      <c r="B426" t="str">
        <f t="shared" si="815"/>
        <v>A2838486</v>
      </c>
      <c r="C426" t="str">
        <f t="shared" si="815"/>
        <v>Base Rates</v>
      </c>
      <c r="D426" t="str">
        <f t="shared" si="815"/>
        <v/>
      </c>
      <c r="E426" s="13">
        <f t="shared" si="815"/>
        <v>34332</v>
      </c>
      <c r="F426" t="str">
        <f t="shared" si="815"/>
        <v>CRR-15996</v>
      </c>
      <c r="G426" t="str">
        <f t="shared" si="815"/>
        <v>open</v>
      </c>
      <c r="H426" t="str">
        <f t="shared" si="815"/>
        <v>Electric Other Production Plant</v>
      </c>
      <c r="I426" t="str">
        <f t="shared" si="815"/>
        <v>Bayside Station</v>
      </c>
      <c r="J426" s="101">
        <f t="shared" si="773"/>
        <v>202406</v>
      </c>
      <c r="K426" s="152"/>
      <c r="L426" s="3">
        <f t="shared" ref="L426:AI426" si="816">+K426+L328</f>
        <v>0</v>
      </c>
      <c r="M426" s="3">
        <f t="shared" si="816"/>
        <v>0</v>
      </c>
      <c r="N426" s="3">
        <f t="shared" si="816"/>
        <v>0</v>
      </c>
      <c r="O426" s="3">
        <f t="shared" si="816"/>
        <v>0</v>
      </c>
      <c r="P426" s="3">
        <f t="shared" si="816"/>
        <v>0</v>
      </c>
      <c r="Q426" s="3">
        <f t="shared" si="816"/>
        <v>0</v>
      </c>
      <c r="R426" s="3">
        <f t="shared" si="816"/>
        <v>43.995923333333337</v>
      </c>
      <c r="S426" s="3">
        <f t="shared" si="816"/>
        <v>87.991846666666675</v>
      </c>
      <c r="T426" s="3">
        <f t="shared" si="816"/>
        <v>131.98777000000001</v>
      </c>
      <c r="U426" s="3">
        <f t="shared" si="816"/>
        <v>175.98369333333335</v>
      </c>
      <c r="V426" s="3">
        <f t="shared" si="816"/>
        <v>219.97961666666669</v>
      </c>
      <c r="W426" s="3">
        <f t="shared" si="816"/>
        <v>263.97554000000002</v>
      </c>
      <c r="X426" s="3">
        <f t="shared" si="816"/>
        <v>307.97146333333336</v>
      </c>
      <c r="Y426" s="3">
        <f t="shared" si="816"/>
        <v>351.9673866666667</v>
      </c>
      <c r="Z426" s="3">
        <f t="shared" si="816"/>
        <v>395.96331000000004</v>
      </c>
      <c r="AA426" s="3">
        <f t="shared" si="816"/>
        <v>439.95923333333337</v>
      </c>
      <c r="AB426" s="3">
        <f t="shared" si="816"/>
        <v>483.95515666666671</v>
      </c>
      <c r="AC426" s="3">
        <f t="shared" si="816"/>
        <v>527.95108000000005</v>
      </c>
      <c r="AD426" s="3">
        <f t="shared" si="816"/>
        <v>571.94700333333344</v>
      </c>
      <c r="AE426" s="3">
        <f t="shared" si="816"/>
        <v>615.94292666666684</v>
      </c>
      <c r="AF426" s="3">
        <f t="shared" si="816"/>
        <v>659.93885000000023</v>
      </c>
      <c r="AG426" s="3">
        <f t="shared" si="816"/>
        <v>703.93477333333362</v>
      </c>
      <c r="AH426" s="3">
        <f t="shared" si="816"/>
        <v>747.93069666666702</v>
      </c>
      <c r="AI426" s="3">
        <f t="shared" si="816"/>
        <v>791.92662000000041</v>
      </c>
      <c r="AJ426" s="3">
        <f t="shared" ref="AJ426:BS426" si="817">+AI426+AJ328</f>
        <v>835.92254333333381</v>
      </c>
      <c r="AK426" s="3">
        <f t="shared" si="817"/>
        <v>879.9184666666672</v>
      </c>
      <c r="AL426" s="3">
        <f t="shared" si="817"/>
        <v>923.91439000000059</v>
      </c>
      <c r="AM426" s="3">
        <f t="shared" si="817"/>
        <v>967.91031333333399</v>
      </c>
      <c r="AN426" s="3">
        <f t="shared" si="817"/>
        <v>1011.9062366666674</v>
      </c>
      <c r="AO426" s="3">
        <f t="shared" si="817"/>
        <v>1055.9021600000008</v>
      </c>
      <c r="AP426" s="3">
        <f t="shared" si="817"/>
        <v>1099.8980833333342</v>
      </c>
      <c r="AQ426" s="3">
        <f t="shared" si="817"/>
        <v>1143.8940066666676</v>
      </c>
      <c r="AR426" s="3">
        <f t="shared" si="817"/>
        <v>1187.889930000001</v>
      </c>
      <c r="AS426" s="3">
        <f t="shared" si="817"/>
        <v>1231.8858533333344</v>
      </c>
      <c r="AT426" s="3">
        <f t="shared" si="817"/>
        <v>1275.8817766666677</v>
      </c>
      <c r="AU426" s="3">
        <f t="shared" si="817"/>
        <v>1319.8777000000011</v>
      </c>
      <c r="AV426" s="3">
        <f t="shared" si="817"/>
        <v>1363.8736233333345</v>
      </c>
      <c r="AW426" s="3">
        <f t="shared" si="817"/>
        <v>1407.8695466666679</v>
      </c>
      <c r="AX426" s="3">
        <f t="shared" si="817"/>
        <v>1451.8654700000013</v>
      </c>
      <c r="AY426" s="3">
        <f t="shared" si="817"/>
        <v>1495.8613933333347</v>
      </c>
      <c r="AZ426" s="3">
        <f t="shared" si="817"/>
        <v>1539.8573166666681</v>
      </c>
      <c r="BA426" s="3">
        <f t="shared" si="817"/>
        <v>1583.8532400000015</v>
      </c>
      <c r="BB426" s="3">
        <f t="shared" si="817"/>
        <v>1627.8491633333349</v>
      </c>
      <c r="BC426" s="3">
        <f t="shared" si="817"/>
        <v>1671.8450866666683</v>
      </c>
      <c r="BD426" s="3">
        <f t="shared" si="817"/>
        <v>1715.8410100000017</v>
      </c>
      <c r="BE426" s="3">
        <f t="shared" si="817"/>
        <v>1759.8369333333351</v>
      </c>
      <c r="BF426" s="3">
        <f t="shared" si="817"/>
        <v>1803.8328566666685</v>
      </c>
      <c r="BG426" s="3">
        <f t="shared" si="817"/>
        <v>1847.8287800000019</v>
      </c>
      <c r="BH426" s="3">
        <f t="shared" si="817"/>
        <v>1891.8247033333353</v>
      </c>
      <c r="BI426" s="3">
        <f t="shared" si="817"/>
        <v>1935.8206266666687</v>
      </c>
      <c r="BJ426" s="3">
        <f t="shared" si="817"/>
        <v>1979.8165500000021</v>
      </c>
      <c r="BK426" s="3">
        <f t="shared" si="817"/>
        <v>2023.8124733333354</v>
      </c>
      <c r="BL426" s="3">
        <f t="shared" si="817"/>
        <v>2067.8083966666686</v>
      </c>
      <c r="BM426" s="3">
        <f t="shared" si="817"/>
        <v>2111.804320000002</v>
      </c>
      <c r="BN426" s="3">
        <f t="shared" si="817"/>
        <v>2155.8002433333354</v>
      </c>
      <c r="BO426" s="3">
        <f t="shared" si="817"/>
        <v>2199.7961666666688</v>
      </c>
      <c r="BP426" s="3">
        <f t="shared" si="817"/>
        <v>2243.7920900000022</v>
      </c>
      <c r="BQ426" s="3">
        <f t="shared" si="817"/>
        <v>2287.7880133333356</v>
      </c>
      <c r="BR426" s="3">
        <f t="shared" si="817"/>
        <v>2331.783936666669</v>
      </c>
      <c r="BS426" s="3">
        <f t="shared" si="817"/>
        <v>2375.7798600000024</v>
      </c>
    </row>
    <row r="427" spans="1:72" customFormat="1" x14ac:dyDescent="0.35">
      <c r="A427" t="str">
        <f t="shared" ref="A427:I427" si="818">+A329</f>
        <v>Standard Close</v>
      </c>
      <c r="B427" t="str">
        <f t="shared" si="818"/>
        <v>A2838487</v>
      </c>
      <c r="C427" t="str">
        <f t="shared" si="818"/>
        <v>Base Rates</v>
      </c>
      <c r="D427" t="str">
        <f t="shared" si="818"/>
        <v/>
      </c>
      <c r="E427" s="13">
        <f t="shared" si="818"/>
        <v>34332</v>
      </c>
      <c r="F427" t="str">
        <f t="shared" si="818"/>
        <v>CRR-15996</v>
      </c>
      <c r="G427" t="str">
        <f t="shared" si="818"/>
        <v>open</v>
      </c>
      <c r="H427" t="str">
        <f t="shared" si="818"/>
        <v>Electric Other Production Plant</v>
      </c>
      <c r="I427" t="str">
        <f t="shared" si="818"/>
        <v>Bayside Station</v>
      </c>
      <c r="J427" s="101">
        <f t="shared" si="773"/>
        <v>202406</v>
      </c>
      <c r="K427" s="152"/>
      <c r="L427" s="3">
        <f t="shared" ref="L427:AI427" si="819">+K427+L329</f>
        <v>0</v>
      </c>
      <c r="M427" s="3">
        <f t="shared" si="819"/>
        <v>0</v>
      </c>
      <c r="N427" s="3">
        <f t="shared" si="819"/>
        <v>0</v>
      </c>
      <c r="O427" s="3">
        <f t="shared" si="819"/>
        <v>0</v>
      </c>
      <c r="P427" s="3">
        <f t="shared" si="819"/>
        <v>0</v>
      </c>
      <c r="Q427" s="3">
        <f t="shared" si="819"/>
        <v>0</v>
      </c>
      <c r="R427" s="3">
        <f t="shared" si="819"/>
        <v>43.995923333333337</v>
      </c>
      <c r="S427" s="3">
        <f t="shared" si="819"/>
        <v>87.991846666666675</v>
      </c>
      <c r="T427" s="3">
        <f t="shared" si="819"/>
        <v>131.98777000000001</v>
      </c>
      <c r="U427" s="3">
        <f t="shared" si="819"/>
        <v>175.98369333333335</v>
      </c>
      <c r="V427" s="3">
        <f t="shared" si="819"/>
        <v>219.97961666666669</v>
      </c>
      <c r="W427" s="3">
        <f t="shared" si="819"/>
        <v>263.97554000000002</v>
      </c>
      <c r="X427" s="3">
        <f t="shared" si="819"/>
        <v>307.97146333333336</v>
      </c>
      <c r="Y427" s="3">
        <f t="shared" si="819"/>
        <v>351.9673866666667</v>
      </c>
      <c r="Z427" s="3">
        <f t="shared" si="819"/>
        <v>395.96331000000004</v>
      </c>
      <c r="AA427" s="3">
        <f t="shared" si="819"/>
        <v>439.95923333333337</v>
      </c>
      <c r="AB427" s="3">
        <f t="shared" si="819"/>
        <v>483.95515666666671</v>
      </c>
      <c r="AC427" s="3">
        <f t="shared" si="819"/>
        <v>527.95108000000005</v>
      </c>
      <c r="AD427" s="3">
        <f t="shared" si="819"/>
        <v>571.94700333333344</v>
      </c>
      <c r="AE427" s="3">
        <f t="shared" si="819"/>
        <v>615.94292666666684</v>
      </c>
      <c r="AF427" s="3">
        <f t="shared" si="819"/>
        <v>659.93885000000023</v>
      </c>
      <c r="AG427" s="3">
        <f t="shared" si="819"/>
        <v>703.93477333333362</v>
      </c>
      <c r="AH427" s="3">
        <f t="shared" si="819"/>
        <v>747.93069666666702</v>
      </c>
      <c r="AI427" s="3">
        <f t="shared" si="819"/>
        <v>791.92662000000041</v>
      </c>
      <c r="AJ427" s="3">
        <f t="shared" ref="AJ427:BS427" si="820">+AI427+AJ329</f>
        <v>835.92254333333381</v>
      </c>
      <c r="AK427" s="3">
        <f t="shared" si="820"/>
        <v>879.9184666666672</v>
      </c>
      <c r="AL427" s="3">
        <f t="shared" si="820"/>
        <v>923.91439000000059</v>
      </c>
      <c r="AM427" s="3">
        <f t="shared" si="820"/>
        <v>967.91031333333399</v>
      </c>
      <c r="AN427" s="3">
        <f t="shared" si="820"/>
        <v>1011.9062366666674</v>
      </c>
      <c r="AO427" s="3">
        <f t="shared" si="820"/>
        <v>1055.9021600000008</v>
      </c>
      <c r="AP427" s="3">
        <f t="shared" si="820"/>
        <v>1099.8980833333342</v>
      </c>
      <c r="AQ427" s="3">
        <f t="shared" si="820"/>
        <v>1143.8940066666676</v>
      </c>
      <c r="AR427" s="3">
        <f t="shared" si="820"/>
        <v>1187.889930000001</v>
      </c>
      <c r="AS427" s="3">
        <f t="shared" si="820"/>
        <v>1231.8858533333344</v>
      </c>
      <c r="AT427" s="3">
        <f t="shared" si="820"/>
        <v>1275.8817766666677</v>
      </c>
      <c r="AU427" s="3">
        <f t="shared" si="820"/>
        <v>1319.8777000000011</v>
      </c>
      <c r="AV427" s="3">
        <f t="shared" si="820"/>
        <v>1363.8736233333345</v>
      </c>
      <c r="AW427" s="3">
        <f t="shared" si="820"/>
        <v>1407.8695466666679</v>
      </c>
      <c r="AX427" s="3">
        <f t="shared" si="820"/>
        <v>1451.8654700000013</v>
      </c>
      <c r="AY427" s="3">
        <f t="shared" si="820"/>
        <v>1495.8613933333347</v>
      </c>
      <c r="AZ427" s="3">
        <f t="shared" si="820"/>
        <v>1539.8573166666681</v>
      </c>
      <c r="BA427" s="3">
        <f t="shared" si="820"/>
        <v>1583.8532400000015</v>
      </c>
      <c r="BB427" s="3">
        <f t="shared" si="820"/>
        <v>1627.8491633333349</v>
      </c>
      <c r="BC427" s="3">
        <f t="shared" si="820"/>
        <v>1671.8450866666683</v>
      </c>
      <c r="BD427" s="3">
        <f t="shared" si="820"/>
        <v>1715.8410100000017</v>
      </c>
      <c r="BE427" s="3">
        <f t="shared" si="820"/>
        <v>1759.8369333333351</v>
      </c>
      <c r="BF427" s="3">
        <f t="shared" si="820"/>
        <v>1803.8328566666685</v>
      </c>
      <c r="BG427" s="3">
        <f t="shared" si="820"/>
        <v>1847.8287800000019</v>
      </c>
      <c r="BH427" s="3">
        <f t="shared" si="820"/>
        <v>1891.8247033333353</v>
      </c>
      <c r="BI427" s="3">
        <f t="shared" si="820"/>
        <v>1935.8206266666687</v>
      </c>
      <c r="BJ427" s="3">
        <f t="shared" si="820"/>
        <v>1979.8165500000021</v>
      </c>
      <c r="BK427" s="3">
        <f t="shared" si="820"/>
        <v>2023.8124733333354</v>
      </c>
      <c r="BL427" s="3">
        <f t="shared" si="820"/>
        <v>2067.8083966666686</v>
      </c>
      <c r="BM427" s="3">
        <f t="shared" si="820"/>
        <v>2111.804320000002</v>
      </c>
      <c r="BN427" s="3">
        <f t="shared" si="820"/>
        <v>2155.8002433333354</v>
      </c>
      <c r="BO427" s="3">
        <f t="shared" si="820"/>
        <v>2199.7961666666688</v>
      </c>
      <c r="BP427" s="3">
        <f t="shared" si="820"/>
        <v>2243.7920900000022</v>
      </c>
      <c r="BQ427" s="3">
        <f t="shared" si="820"/>
        <v>2287.7880133333356</v>
      </c>
      <c r="BR427" s="3">
        <f t="shared" si="820"/>
        <v>2331.783936666669</v>
      </c>
      <c r="BS427" s="3">
        <f t="shared" si="820"/>
        <v>2375.7798600000024</v>
      </c>
    </row>
    <row r="428" spans="1:72" x14ac:dyDescent="0.35">
      <c r="A428" t="str">
        <f t="shared" ref="A428:I428" si="821">+A330</f>
        <v>Standard Close</v>
      </c>
      <c r="B428" t="str">
        <f t="shared" si="821"/>
        <v>A2838502</v>
      </c>
      <c r="C428" t="str">
        <f t="shared" si="821"/>
        <v>Base Rates</v>
      </c>
      <c r="D428" t="str">
        <f t="shared" si="821"/>
        <v/>
      </c>
      <c r="E428" s="13">
        <f t="shared" si="821"/>
        <v>34332</v>
      </c>
      <c r="F428" t="str">
        <f t="shared" si="821"/>
        <v>CRR-15996</v>
      </c>
      <c r="G428" t="str">
        <f t="shared" si="821"/>
        <v>open</v>
      </c>
      <c r="H428" t="str">
        <f t="shared" si="821"/>
        <v>Electric Other Production Plant</v>
      </c>
      <c r="I428" t="str">
        <f t="shared" si="821"/>
        <v>Bayside Station</v>
      </c>
      <c r="J428" s="101">
        <f t="shared" si="773"/>
        <v>202406</v>
      </c>
      <c r="K428" s="152"/>
      <c r="L428" s="3">
        <f t="shared" ref="L428:AI428" si="822">+K428+L330</f>
        <v>0</v>
      </c>
      <c r="M428" s="3">
        <f t="shared" si="822"/>
        <v>0</v>
      </c>
      <c r="N428" s="3">
        <f t="shared" si="822"/>
        <v>0</v>
      </c>
      <c r="O428" s="3">
        <f t="shared" si="822"/>
        <v>0</v>
      </c>
      <c r="P428" s="3">
        <f t="shared" si="822"/>
        <v>0</v>
      </c>
      <c r="Q428" s="3">
        <f t="shared" si="822"/>
        <v>0</v>
      </c>
      <c r="R428" s="3">
        <f t="shared" si="822"/>
        <v>25.953458333333334</v>
      </c>
      <c r="S428" s="3">
        <f t="shared" si="822"/>
        <v>51.906916666666667</v>
      </c>
      <c r="T428" s="3">
        <f t="shared" si="822"/>
        <v>77.860375000000005</v>
      </c>
      <c r="U428" s="3">
        <f t="shared" si="822"/>
        <v>103.81383333333333</v>
      </c>
      <c r="V428" s="3">
        <f t="shared" si="822"/>
        <v>129.76729166666667</v>
      </c>
      <c r="W428" s="3">
        <f t="shared" si="822"/>
        <v>155.72075000000001</v>
      </c>
      <c r="X428" s="3">
        <f t="shared" si="822"/>
        <v>181.67420833333335</v>
      </c>
      <c r="Y428" s="3">
        <f t="shared" si="822"/>
        <v>207.6276666666667</v>
      </c>
      <c r="Z428" s="3">
        <f t="shared" si="822"/>
        <v>233.58112500000004</v>
      </c>
      <c r="AA428" s="3">
        <f t="shared" si="822"/>
        <v>259.53458333333339</v>
      </c>
      <c r="AB428" s="3">
        <f t="shared" si="822"/>
        <v>285.48804166666673</v>
      </c>
      <c r="AC428" s="3">
        <f t="shared" si="822"/>
        <v>311.44150000000008</v>
      </c>
      <c r="AD428" s="3">
        <f t="shared" si="822"/>
        <v>337.39495833333342</v>
      </c>
      <c r="AE428" s="3">
        <f t="shared" si="822"/>
        <v>363.34841666666676</v>
      </c>
      <c r="AF428" s="3">
        <f t="shared" si="822"/>
        <v>389.30187500000011</v>
      </c>
      <c r="AG428" s="3">
        <f t="shared" si="822"/>
        <v>415.25533333333345</v>
      </c>
      <c r="AH428" s="3">
        <f t="shared" si="822"/>
        <v>441.2087916666668</v>
      </c>
      <c r="AI428" s="3">
        <f t="shared" si="822"/>
        <v>467.16225000000014</v>
      </c>
      <c r="AJ428" s="3">
        <f t="shared" ref="AJ428:BS428" si="823">+AI428+AJ330</f>
        <v>493.11570833333349</v>
      </c>
      <c r="AK428" s="3">
        <f t="shared" si="823"/>
        <v>519.06916666666677</v>
      </c>
      <c r="AL428" s="3">
        <f t="shared" si="823"/>
        <v>545.02262500000006</v>
      </c>
      <c r="AM428" s="3">
        <f t="shared" si="823"/>
        <v>570.97608333333335</v>
      </c>
      <c r="AN428" s="3">
        <f t="shared" si="823"/>
        <v>596.92954166666664</v>
      </c>
      <c r="AO428" s="3">
        <f t="shared" si="823"/>
        <v>622.88299999999992</v>
      </c>
      <c r="AP428" s="3">
        <f t="shared" si="823"/>
        <v>648.83645833333321</v>
      </c>
      <c r="AQ428" s="3">
        <f t="shared" si="823"/>
        <v>674.7899166666665</v>
      </c>
      <c r="AR428" s="3">
        <f t="shared" si="823"/>
        <v>700.74337499999979</v>
      </c>
      <c r="AS428" s="3">
        <f t="shared" si="823"/>
        <v>726.69683333333307</v>
      </c>
      <c r="AT428" s="3">
        <f t="shared" si="823"/>
        <v>752.65029166666636</v>
      </c>
      <c r="AU428" s="3">
        <f t="shared" si="823"/>
        <v>778.60374999999965</v>
      </c>
      <c r="AV428" s="3">
        <f t="shared" si="823"/>
        <v>804.55720833333294</v>
      </c>
      <c r="AW428" s="3">
        <f t="shared" si="823"/>
        <v>830.51066666666622</v>
      </c>
      <c r="AX428" s="3">
        <f t="shared" si="823"/>
        <v>856.46412499999951</v>
      </c>
      <c r="AY428" s="3">
        <f t="shared" si="823"/>
        <v>882.4175833333328</v>
      </c>
      <c r="AZ428" s="3">
        <f t="shared" si="823"/>
        <v>908.37104166666609</v>
      </c>
      <c r="BA428" s="3">
        <f t="shared" si="823"/>
        <v>934.32449999999938</v>
      </c>
      <c r="BB428" s="3">
        <f t="shared" si="823"/>
        <v>960.27795833333266</v>
      </c>
      <c r="BC428" s="3">
        <f t="shared" si="823"/>
        <v>986.23141666666595</v>
      </c>
      <c r="BD428" s="3">
        <f t="shared" si="823"/>
        <v>1012.1848749999992</v>
      </c>
      <c r="BE428" s="3">
        <f t="shared" si="823"/>
        <v>1038.1383333333326</v>
      </c>
      <c r="BF428" s="3">
        <f t="shared" si="823"/>
        <v>1064.091791666666</v>
      </c>
      <c r="BG428" s="3">
        <f t="shared" si="823"/>
        <v>1090.0452499999994</v>
      </c>
      <c r="BH428" s="3">
        <f t="shared" si="823"/>
        <v>1115.9987083333328</v>
      </c>
      <c r="BI428" s="3">
        <f t="shared" si="823"/>
        <v>1141.9521666666662</v>
      </c>
      <c r="BJ428" s="3">
        <f t="shared" si="823"/>
        <v>1167.9056249999996</v>
      </c>
      <c r="BK428" s="3">
        <f t="shared" si="823"/>
        <v>1193.859083333333</v>
      </c>
      <c r="BL428" s="3">
        <f t="shared" si="823"/>
        <v>1219.8125416666664</v>
      </c>
      <c r="BM428" s="3">
        <f t="shared" si="823"/>
        <v>1245.7659999999998</v>
      </c>
      <c r="BN428" s="3">
        <f t="shared" si="823"/>
        <v>1271.7194583333333</v>
      </c>
      <c r="BO428" s="3">
        <f t="shared" si="823"/>
        <v>1297.6729166666667</v>
      </c>
      <c r="BP428" s="3">
        <f t="shared" si="823"/>
        <v>1323.6263750000001</v>
      </c>
      <c r="BQ428" s="3">
        <f t="shared" si="823"/>
        <v>1349.5798333333335</v>
      </c>
      <c r="BR428" s="3">
        <f t="shared" si="823"/>
        <v>1375.5332916666669</v>
      </c>
      <c r="BS428" s="3">
        <f t="shared" si="823"/>
        <v>1401.4867500000003</v>
      </c>
      <c r="BT428"/>
    </row>
    <row r="429" spans="1:72" customFormat="1" x14ac:dyDescent="0.35">
      <c r="A429" t="str">
        <f t="shared" ref="A429:I429" si="824">+A331</f>
        <v>Standard Close</v>
      </c>
      <c r="B429" t="str">
        <f t="shared" si="824"/>
        <v>A2838503</v>
      </c>
      <c r="C429" t="str">
        <f t="shared" si="824"/>
        <v>Base Rates</v>
      </c>
      <c r="D429" t="str">
        <f t="shared" si="824"/>
        <v/>
      </c>
      <c r="E429" s="13">
        <f t="shared" si="824"/>
        <v>34332</v>
      </c>
      <c r="F429" t="str">
        <f t="shared" si="824"/>
        <v>CRR-15996</v>
      </c>
      <c r="G429" t="str">
        <f t="shared" si="824"/>
        <v>open</v>
      </c>
      <c r="H429" t="str">
        <f t="shared" si="824"/>
        <v>Electric Other Production Plant</v>
      </c>
      <c r="I429" t="str">
        <f t="shared" si="824"/>
        <v>Bayside Station</v>
      </c>
      <c r="J429" s="101">
        <f t="shared" si="773"/>
        <v>202405</v>
      </c>
      <c r="K429" s="152"/>
      <c r="L429" s="3">
        <f t="shared" ref="L429:AI429" si="825">+K429+L331</f>
        <v>0</v>
      </c>
      <c r="M429" s="3">
        <f t="shared" si="825"/>
        <v>0</v>
      </c>
      <c r="N429" s="3">
        <f t="shared" si="825"/>
        <v>0</v>
      </c>
      <c r="O429" s="3">
        <f t="shared" si="825"/>
        <v>0</v>
      </c>
      <c r="P429" s="3">
        <f t="shared" si="825"/>
        <v>0</v>
      </c>
      <c r="Q429" s="3">
        <f t="shared" si="825"/>
        <v>25.826409999999999</v>
      </c>
      <c r="R429" s="3">
        <f t="shared" si="825"/>
        <v>51.652819999999998</v>
      </c>
      <c r="S429" s="3">
        <f t="shared" si="825"/>
        <v>77.479230000000001</v>
      </c>
      <c r="T429" s="3">
        <f t="shared" si="825"/>
        <v>103.30564</v>
      </c>
      <c r="U429" s="3">
        <f t="shared" si="825"/>
        <v>129.13204999999999</v>
      </c>
      <c r="V429" s="3">
        <f t="shared" si="825"/>
        <v>154.95846</v>
      </c>
      <c r="W429" s="3">
        <f t="shared" si="825"/>
        <v>180.78487000000001</v>
      </c>
      <c r="X429" s="3">
        <f t="shared" si="825"/>
        <v>206.61128000000002</v>
      </c>
      <c r="Y429" s="3">
        <f t="shared" si="825"/>
        <v>232.43769000000003</v>
      </c>
      <c r="Z429" s="3">
        <f t="shared" si="825"/>
        <v>258.26410000000004</v>
      </c>
      <c r="AA429" s="3">
        <f t="shared" si="825"/>
        <v>284.09051000000005</v>
      </c>
      <c r="AB429" s="3">
        <f t="shared" si="825"/>
        <v>309.91692000000006</v>
      </c>
      <c r="AC429" s="3">
        <f t="shared" si="825"/>
        <v>335.74333000000007</v>
      </c>
      <c r="AD429" s="3">
        <f t="shared" si="825"/>
        <v>361.56974000000008</v>
      </c>
      <c r="AE429" s="3">
        <f t="shared" si="825"/>
        <v>387.39615000000009</v>
      </c>
      <c r="AF429" s="3">
        <f t="shared" si="825"/>
        <v>413.2225600000001</v>
      </c>
      <c r="AG429" s="3">
        <f t="shared" si="825"/>
        <v>439.04897000000011</v>
      </c>
      <c r="AH429" s="3">
        <f t="shared" si="825"/>
        <v>464.87538000000012</v>
      </c>
      <c r="AI429" s="3">
        <f t="shared" si="825"/>
        <v>490.70179000000013</v>
      </c>
      <c r="AJ429" s="3">
        <f t="shared" ref="AJ429:BS429" si="826">+AI429+AJ331</f>
        <v>516.52820000000008</v>
      </c>
      <c r="AK429" s="3">
        <f t="shared" si="826"/>
        <v>542.35461000000009</v>
      </c>
      <c r="AL429" s="3">
        <f t="shared" si="826"/>
        <v>568.1810200000001</v>
      </c>
      <c r="AM429" s="3">
        <f t="shared" si="826"/>
        <v>594.00743000000011</v>
      </c>
      <c r="AN429" s="3">
        <f t="shared" si="826"/>
        <v>619.83384000000012</v>
      </c>
      <c r="AO429" s="3">
        <f t="shared" si="826"/>
        <v>645.66025000000013</v>
      </c>
      <c r="AP429" s="3">
        <f t="shared" si="826"/>
        <v>671.48666000000014</v>
      </c>
      <c r="AQ429" s="3">
        <f t="shared" si="826"/>
        <v>697.31307000000015</v>
      </c>
      <c r="AR429" s="3">
        <f t="shared" si="826"/>
        <v>723.13948000000016</v>
      </c>
      <c r="AS429" s="3">
        <f t="shared" si="826"/>
        <v>748.96589000000017</v>
      </c>
      <c r="AT429" s="3">
        <f t="shared" si="826"/>
        <v>774.79230000000018</v>
      </c>
      <c r="AU429" s="3">
        <f t="shared" si="826"/>
        <v>800.61871000000019</v>
      </c>
      <c r="AV429" s="3">
        <f t="shared" si="826"/>
        <v>826.4451200000002</v>
      </c>
      <c r="AW429" s="3">
        <f t="shared" si="826"/>
        <v>852.27153000000021</v>
      </c>
      <c r="AX429" s="3">
        <f t="shared" si="826"/>
        <v>878.09794000000022</v>
      </c>
      <c r="AY429" s="3">
        <f t="shared" si="826"/>
        <v>903.92435000000023</v>
      </c>
      <c r="AZ429" s="3">
        <f t="shared" si="826"/>
        <v>929.75076000000024</v>
      </c>
      <c r="BA429" s="3">
        <f t="shared" si="826"/>
        <v>955.57717000000025</v>
      </c>
      <c r="BB429" s="3">
        <f t="shared" si="826"/>
        <v>981.40358000000026</v>
      </c>
      <c r="BC429" s="3">
        <f t="shared" si="826"/>
        <v>1007.2299900000003</v>
      </c>
      <c r="BD429" s="3">
        <f t="shared" si="826"/>
        <v>1033.0564000000002</v>
      </c>
      <c r="BE429" s="3">
        <f t="shared" si="826"/>
        <v>1058.8828100000001</v>
      </c>
      <c r="BF429" s="3">
        <f t="shared" si="826"/>
        <v>1084.70922</v>
      </c>
      <c r="BG429" s="3">
        <f t="shared" si="826"/>
        <v>1110.5356299999999</v>
      </c>
      <c r="BH429" s="3">
        <f t="shared" si="826"/>
        <v>1136.3620399999998</v>
      </c>
      <c r="BI429" s="3">
        <f t="shared" si="826"/>
        <v>1162.1884499999996</v>
      </c>
      <c r="BJ429" s="3">
        <f t="shared" si="826"/>
        <v>1188.0148599999995</v>
      </c>
      <c r="BK429" s="3">
        <f t="shared" si="826"/>
        <v>1213.8412699999994</v>
      </c>
      <c r="BL429" s="3">
        <f t="shared" si="826"/>
        <v>1239.6676799999993</v>
      </c>
      <c r="BM429" s="3">
        <f t="shared" si="826"/>
        <v>1265.4940899999992</v>
      </c>
      <c r="BN429" s="3">
        <f t="shared" si="826"/>
        <v>1291.3204999999991</v>
      </c>
      <c r="BO429" s="3">
        <f t="shared" si="826"/>
        <v>1317.146909999999</v>
      </c>
      <c r="BP429" s="3">
        <f t="shared" si="826"/>
        <v>1342.9733199999989</v>
      </c>
      <c r="BQ429" s="3">
        <f t="shared" si="826"/>
        <v>1368.7997299999988</v>
      </c>
      <c r="BR429" s="3">
        <f t="shared" si="826"/>
        <v>1394.6261399999987</v>
      </c>
      <c r="BS429" s="3">
        <f t="shared" si="826"/>
        <v>1420.4525499999986</v>
      </c>
    </row>
    <row r="430" spans="1:72" x14ac:dyDescent="0.35">
      <c r="A430" t="str">
        <f t="shared" ref="A430:I430" si="827">+A332</f>
        <v>Standard Close</v>
      </c>
      <c r="B430" t="str">
        <f t="shared" si="827"/>
        <v>A2838504</v>
      </c>
      <c r="C430" t="str">
        <f t="shared" si="827"/>
        <v>Base Rates</v>
      </c>
      <c r="D430" t="str">
        <f t="shared" si="827"/>
        <v/>
      </c>
      <c r="E430" s="13">
        <f t="shared" si="827"/>
        <v>34332</v>
      </c>
      <c r="F430" t="str">
        <f t="shared" si="827"/>
        <v>CRR-15996</v>
      </c>
      <c r="G430" t="str">
        <f t="shared" si="827"/>
        <v>open</v>
      </c>
      <c r="H430" t="str">
        <f t="shared" si="827"/>
        <v>Electric Other Production Plant</v>
      </c>
      <c r="I430" t="str">
        <f t="shared" si="827"/>
        <v>Bayside Station</v>
      </c>
      <c r="J430" s="101">
        <f t="shared" si="773"/>
        <v>202406</v>
      </c>
      <c r="K430" s="152"/>
      <c r="L430" s="3">
        <f t="shared" ref="L430:AI430" si="828">+K430+L332</f>
        <v>0</v>
      </c>
      <c r="M430" s="3">
        <f t="shared" si="828"/>
        <v>0</v>
      </c>
      <c r="N430" s="3">
        <f t="shared" si="828"/>
        <v>0</v>
      </c>
      <c r="O430" s="3">
        <f t="shared" si="828"/>
        <v>0</v>
      </c>
      <c r="P430" s="3">
        <f t="shared" si="828"/>
        <v>0</v>
      </c>
      <c r="Q430" s="3">
        <f t="shared" si="828"/>
        <v>0</v>
      </c>
      <c r="R430" s="3">
        <f t="shared" si="828"/>
        <v>25.953458333333334</v>
      </c>
      <c r="S430" s="3">
        <f t="shared" si="828"/>
        <v>51.906916666666667</v>
      </c>
      <c r="T430" s="3">
        <f t="shared" si="828"/>
        <v>77.860375000000005</v>
      </c>
      <c r="U430" s="3">
        <f t="shared" si="828"/>
        <v>103.81383333333333</v>
      </c>
      <c r="V430" s="3">
        <f t="shared" si="828"/>
        <v>129.76729166666667</v>
      </c>
      <c r="W430" s="3">
        <f t="shared" si="828"/>
        <v>155.72075000000001</v>
      </c>
      <c r="X430" s="3">
        <f t="shared" si="828"/>
        <v>181.67420833333335</v>
      </c>
      <c r="Y430" s="3">
        <f t="shared" si="828"/>
        <v>207.6276666666667</v>
      </c>
      <c r="Z430" s="3">
        <f t="shared" si="828"/>
        <v>233.58112500000004</v>
      </c>
      <c r="AA430" s="3">
        <f t="shared" si="828"/>
        <v>259.53458333333339</v>
      </c>
      <c r="AB430" s="3">
        <f t="shared" si="828"/>
        <v>285.48804166666673</v>
      </c>
      <c r="AC430" s="3">
        <f t="shared" si="828"/>
        <v>311.44150000000008</v>
      </c>
      <c r="AD430" s="3">
        <f t="shared" si="828"/>
        <v>337.39495833333342</v>
      </c>
      <c r="AE430" s="3">
        <f t="shared" si="828"/>
        <v>363.34841666666676</v>
      </c>
      <c r="AF430" s="3">
        <f t="shared" si="828"/>
        <v>389.30187500000011</v>
      </c>
      <c r="AG430" s="3">
        <f t="shared" si="828"/>
        <v>415.25533333333345</v>
      </c>
      <c r="AH430" s="3">
        <f t="shared" si="828"/>
        <v>441.2087916666668</v>
      </c>
      <c r="AI430" s="3">
        <f t="shared" si="828"/>
        <v>467.16225000000014</v>
      </c>
      <c r="AJ430" s="3">
        <f t="shared" ref="AJ430:BS430" si="829">+AI430+AJ332</f>
        <v>493.11570833333349</v>
      </c>
      <c r="AK430" s="3">
        <f t="shared" si="829"/>
        <v>519.06916666666677</v>
      </c>
      <c r="AL430" s="3">
        <f t="shared" si="829"/>
        <v>545.02262500000006</v>
      </c>
      <c r="AM430" s="3">
        <f t="shared" si="829"/>
        <v>570.97608333333335</v>
      </c>
      <c r="AN430" s="3">
        <f t="shared" si="829"/>
        <v>596.92954166666664</v>
      </c>
      <c r="AO430" s="3">
        <f t="shared" si="829"/>
        <v>622.88299999999992</v>
      </c>
      <c r="AP430" s="3">
        <f t="shared" si="829"/>
        <v>648.83645833333321</v>
      </c>
      <c r="AQ430" s="3">
        <f t="shared" si="829"/>
        <v>674.7899166666665</v>
      </c>
      <c r="AR430" s="3">
        <f t="shared" si="829"/>
        <v>700.74337499999979</v>
      </c>
      <c r="AS430" s="3">
        <f t="shared" si="829"/>
        <v>726.69683333333307</v>
      </c>
      <c r="AT430" s="3">
        <f t="shared" si="829"/>
        <v>752.65029166666636</v>
      </c>
      <c r="AU430" s="3">
        <f t="shared" si="829"/>
        <v>778.60374999999965</v>
      </c>
      <c r="AV430" s="3">
        <f t="shared" si="829"/>
        <v>804.55720833333294</v>
      </c>
      <c r="AW430" s="3">
        <f t="shared" si="829"/>
        <v>830.51066666666622</v>
      </c>
      <c r="AX430" s="3">
        <f t="shared" si="829"/>
        <v>856.46412499999951</v>
      </c>
      <c r="AY430" s="3">
        <f t="shared" si="829"/>
        <v>882.4175833333328</v>
      </c>
      <c r="AZ430" s="3">
        <f t="shared" si="829"/>
        <v>908.37104166666609</v>
      </c>
      <c r="BA430" s="3">
        <f t="shared" si="829"/>
        <v>934.32449999999938</v>
      </c>
      <c r="BB430" s="3">
        <f t="shared" si="829"/>
        <v>960.27795833333266</v>
      </c>
      <c r="BC430" s="3">
        <f t="shared" si="829"/>
        <v>986.23141666666595</v>
      </c>
      <c r="BD430" s="3">
        <f t="shared" si="829"/>
        <v>1012.1848749999992</v>
      </c>
      <c r="BE430" s="3">
        <f t="shared" si="829"/>
        <v>1038.1383333333326</v>
      </c>
      <c r="BF430" s="3">
        <f t="shared" si="829"/>
        <v>1064.091791666666</v>
      </c>
      <c r="BG430" s="3">
        <f t="shared" si="829"/>
        <v>1090.0452499999994</v>
      </c>
      <c r="BH430" s="3">
        <f t="shared" si="829"/>
        <v>1115.9987083333328</v>
      </c>
      <c r="BI430" s="3">
        <f t="shared" si="829"/>
        <v>1141.9521666666662</v>
      </c>
      <c r="BJ430" s="3">
        <f t="shared" si="829"/>
        <v>1167.9056249999996</v>
      </c>
      <c r="BK430" s="3">
        <f t="shared" si="829"/>
        <v>1193.859083333333</v>
      </c>
      <c r="BL430" s="3">
        <f t="shared" si="829"/>
        <v>1219.8125416666664</v>
      </c>
      <c r="BM430" s="3">
        <f t="shared" si="829"/>
        <v>1245.7659999999998</v>
      </c>
      <c r="BN430" s="3">
        <f t="shared" si="829"/>
        <v>1271.7194583333333</v>
      </c>
      <c r="BO430" s="3">
        <f t="shared" si="829"/>
        <v>1297.6729166666667</v>
      </c>
      <c r="BP430" s="3">
        <f t="shared" si="829"/>
        <v>1323.6263750000001</v>
      </c>
      <c r="BQ430" s="3">
        <f t="shared" si="829"/>
        <v>1349.5798333333335</v>
      </c>
      <c r="BR430" s="3">
        <f t="shared" si="829"/>
        <v>1375.5332916666669</v>
      </c>
      <c r="BS430" s="3">
        <f t="shared" si="829"/>
        <v>1401.4867500000003</v>
      </c>
      <c r="BT430"/>
    </row>
    <row r="431" spans="1:72" customFormat="1" x14ac:dyDescent="0.35">
      <c r="A431" t="str">
        <f t="shared" ref="A431:I431" si="830">+A333</f>
        <v>Standard Close</v>
      </c>
      <c r="B431" t="str">
        <f t="shared" si="830"/>
        <v>A2838505</v>
      </c>
      <c r="C431" t="str">
        <f t="shared" si="830"/>
        <v>Base Rates</v>
      </c>
      <c r="D431" t="str">
        <f t="shared" si="830"/>
        <v/>
      </c>
      <c r="E431" s="13">
        <f t="shared" si="830"/>
        <v>34332</v>
      </c>
      <c r="F431" t="str">
        <f t="shared" si="830"/>
        <v>CRR-15996</v>
      </c>
      <c r="G431" t="str">
        <f t="shared" si="830"/>
        <v>open</v>
      </c>
      <c r="H431" t="str">
        <f t="shared" si="830"/>
        <v>Electric Other Production Plant</v>
      </c>
      <c r="I431" t="str">
        <f t="shared" si="830"/>
        <v>Bayside Station</v>
      </c>
      <c r="J431" s="101">
        <f t="shared" si="773"/>
        <v>202406</v>
      </c>
      <c r="K431" s="152"/>
      <c r="L431" s="3">
        <f t="shared" ref="L431:AI431" si="831">+K431+L333</f>
        <v>0</v>
      </c>
      <c r="M431" s="3">
        <f t="shared" si="831"/>
        <v>0</v>
      </c>
      <c r="N431" s="3">
        <f t="shared" si="831"/>
        <v>0</v>
      </c>
      <c r="O431" s="3">
        <f t="shared" si="831"/>
        <v>0</v>
      </c>
      <c r="P431" s="3">
        <f t="shared" si="831"/>
        <v>0</v>
      </c>
      <c r="Q431" s="3">
        <f t="shared" si="831"/>
        <v>0</v>
      </c>
      <c r="R431" s="3">
        <f t="shared" si="831"/>
        <v>34.766500000000001</v>
      </c>
      <c r="S431" s="3">
        <f t="shared" si="831"/>
        <v>69.533000000000001</v>
      </c>
      <c r="T431" s="3">
        <f t="shared" si="831"/>
        <v>104.29949999999999</v>
      </c>
      <c r="U431" s="3">
        <f t="shared" si="831"/>
        <v>139.066</v>
      </c>
      <c r="V431" s="3">
        <f t="shared" si="831"/>
        <v>173.83250000000001</v>
      </c>
      <c r="W431" s="3">
        <f t="shared" si="831"/>
        <v>208.59900000000002</v>
      </c>
      <c r="X431" s="3">
        <f t="shared" si="831"/>
        <v>243.36550000000003</v>
      </c>
      <c r="Y431" s="3">
        <f t="shared" si="831"/>
        <v>278.13200000000001</v>
      </c>
      <c r="Z431" s="3">
        <f t="shared" si="831"/>
        <v>312.89850000000001</v>
      </c>
      <c r="AA431" s="3">
        <f t="shared" si="831"/>
        <v>347.66500000000002</v>
      </c>
      <c r="AB431" s="3">
        <f t="shared" si="831"/>
        <v>382.43150000000003</v>
      </c>
      <c r="AC431" s="3">
        <f t="shared" si="831"/>
        <v>417.19800000000004</v>
      </c>
      <c r="AD431" s="3">
        <f t="shared" si="831"/>
        <v>451.96450000000004</v>
      </c>
      <c r="AE431" s="3">
        <f t="shared" si="831"/>
        <v>486.73100000000005</v>
      </c>
      <c r="AF431" s="3">
        <f t="shared" si="831"/>
        <v>521.49750000000006</v>
      </c>
      <c r="AG431" s="3">
        <f t="shared" si="831"/>
        <v>556.26400000000001</v>
      </c>
      <c r="AH431" s="3">
        <f t="shared" si="831"/>
        <v>591.03049999999996</v>
      </c>
      <c r="AI431" s="3">
        <f t="shared" si="831"/>
        <v>625.79699999999991</v>
      </c>
      <c r="AJ431" s="3">
        <f t="shared" ref="AJ431:BS431" si="832">+AI431+AJ333</f>
        <v>660.56349999999986</v>
      </c>
      <c r="AK431" s="3">
        <f t="shared" si="832"/>
        <v>695.32999999999981</v>
      </c>
      <c r="AL431" s="3">
        <f t="shared" si="832"/>
        <v>730.09649999999976</v>
      </c>
      <c r="AM431" s="3">
        <f t="shared" si="832"/>
        <v>764.86299999999972</v>
      </c>
      <c r="AN431" s="3">
        <f t="shared" si="832"/>
        <v>799.62949999999967</v>
      </c>
      <c r="AO431" s="3">
        <f t="shared" si="832"/>
        <v>834.39599999999962</v>
      </c>
      <c r="AP431" s="3">
        <f t="shared" si="832"/>
        <v>869.16249999999957</v>
      </c>
      <c r="AQ431" s="3">
        <f t="shared" si="832"/>
        <v>903.92899999999952</v>
      </c>
      <c r="AR431" s="3">
        <f t="shared" si="832"/>
        <v>938.69549999999947</v>
      </c>
      <c r="AS431" s="3">
        <f t="shared" si="832"/>
        <v>973.46199999999942</v>
      </c>
      <c r="AT431" s="3">
        <f t="shared" si="832"/>
        <v>1008.2284999999994</v>
      </c>
      <c r="AU431" s="3">
        <f t="shared" si="832"/>
        <v>1042.9949999999994</v>
      </c>
      <c r="AV431" s="3">
        <f t="shared" si="832"/>
        <v>1077.7614999999994</v>
      </c>
      <c r="AW431" s="3">
        <f t="shared" si="832"/>
        <v>1112.5279999999993</v>
      </c>
      <c r="AX431" s="3">
        <f t="shared" si="832"/>
        <v>1147.2944999999993</v>
      </c>
      <c r="AY431" s="3">
        <f t="shared" si="832"/>
        <v>1182.0609999999992</v>
      </c>
      <c r="AZ431" s="3">
        <f t="shared" si="832"/>
        <v>1216.8274999999992</v>
      </c>
      <c r="BA431" s="3">
        <f t="shared" si="832"/>
        <v>1251.5939999999991</v>
      </c>
      <c r="BB431" s="3">
        <f t="shared" si="832"/>
        <v>1286.3604999999991</v>
      </c>
      <c r="BC431" s="3">
        <f t="shared" si="832"/>
        <v>1321.126999999999</v>
      </c>
      <c r="BD431" s="3">
        <f t="shared" si="832"/>
        <v>1355.893499999999</v>
      </c>
      <c r="BE431" s="3">
        <f t="shared" si="832"/>
        <v>1390.6599999999989</v>
      </c>
      <c r="BF431" s="3">
        <f t="shared" si="832"/>
        <v>1425.4264999999989</v>
      </c>
      <c r="BG431" s="3">
        <f t="shared" si="832"/>
        <v>1460.1929999999988</v>
      </c>
      <c r="BH431" s="3">
        <f t="shared" si="832"/>
        <v>1494.9594999999988</v>
      </c>
      <c r="BI431" s="3">
        <f t="shared" si="832"/>
        <v>1529.7259999999987</v>
      </c>
      <c r="BJ431" s="3">
        <f t="shared" si="832"/>
        <v>1564.4924999999987</v>
      </c>
      <c r="BK431" s="3">
        <f t="shared" si="832"/>
        <v>1599.2589999999987</v>
      </c>
      <c r="BL431" s="3">
        <f t="shared" si="832"/>
        <v>1634.0254999999986</v>
      </c>
      <c r="BM431" s="3">
        <f t="shared" si="832"/>
        <v>1668.7919999999986</v>
      </c>
      <c r="BN431" s="3">
        <f t="shared" si="832"/>
        <v>1703.5584999999985</v>
      </c>
      <c r="BO431" s="3">
        <f t="shared" si="832"/>
        <v>1738.3249999999985</v>
      </c>
      <c r="BP431" s="3">
        <f t="shared" si="832"/>
        <v>1773.0914999999984</v>
      </c>
      <c r="BQ431" s="3">
        <f t="shared" si="832"/>
        <v>1807.8579999999984</v>
      </c>
      <c r="BR431" s="3">
        <f t="shared" si="832"/>
        <v>1842.6244999999983</v>
      </c>
      <c r="BS431" s="3">
        <f t="shared" si="832"/>
        <v>1877.3909999999983</v>
      </c>
    </row>
    <row r="432" spans="1:72" x14ac:dyDescent="0.35">
      <c r="A432" t="str">
        <f t="shared" ref="A432:I432" si="833">+A334</f>
        <v>Standard Close</v>
      </c>
      <c r="B432" t="str">
        <f t="shared" si="833"/>
        <v>A2838514</v>
      </c>
      <c r="C432" t="str">
        <f t="shared" si="833"/>
        <v>Base Rates</v>
      </c>
      <c r="D432" t="str">
        <f t="shared" si="833"/>
        <v/>
      </c>
      <c r="E432" s="13">
        <f t="shared" si="833"/>
        <v>34332</v>
      </c>
      <c r="F432" t="str">
        <f t="shared" si="833"/>
        <v>CRR-15996</v>
      </c>
      <c r="G432" t="str">
        <f t="shared" si="833"/>
        <v>open</v>
      </c>
      <c r="H432" t="str">
        <f t="shared" si="833"/>
        <v>Electric Other Production Plant</v>
      </c>
      <c r="I432" t="str">
        <f t="shared" si="833"/>
        <v>Bayside Station</v>
      </c>
      <c r="J432" s="101">
        <f t="shared" si="773"/>
        <v>202405</v>
      </c>
      <c r="K432" s="152"/>
      <c r="L432" s="3">
        <f t="shared" ref="L432:AI432" si="834">+K432+L334</f>
        <v>0</v>
      </c>
      <c r="M432" s="3">
        <f t="shared" si="834"/>
        <v>0</v>
      </c>
      <c r="N432" s="3">
        <f t="shared" si="834"/>
        <v>0</v>
      </c>
      <c r="O432" s="3">
        <f t="shared" si="834"/>
        <v>0</v>
      </c>
      <c r="P432" s="3">
        <f t="shared" si="834"/>
        <v>0</v>
      </c>
      <c r="Q432" s="3">
        <f t="shared" si="834"/>
        <v>28.346865000000008</v>
      </c>
      <c r="R432" s="3">
        <f t="shared" si="834"/>
        <v>56.693730000000016</v>
      </c>
      <c r="S432" s="3">
        <f t="shared" si="834"/>
        <v>85.040595000000025</v>
      </c>
      <c r="T432" s="3">
        <f t="shared" si="834"/>
        <v>113.38746000000003</v>
      </c>
      <c r="U432" s="3">
        <f t="shared" si="834"/>
        <v>141.73432500000004</v>
      </c>
      <c r="V432" s="3">
        <f t="shared" si="834"/>
        <v>170.08119000000005</v>
      </c>
      <c r="W432" s="3">
        <f t="shared" si="834"/>
        <v>198.42805500000006</v>
      </c>
      <c r="X432" s="3">
        <f t="shared" si="834"/>
        <v>226.77492000000007</v>
      </c>
      <c r="Y432" s="3">
        <f t="shared" si="834"/>
        <v>255.12178500000007</v>
      </c>
      <c r="Z432" s="3">
        <f t="shared" si="834"/>
        <v>283.46865000000008</v>
      </c>
      <c r="AA432" s="3">
        <f t="shared" si="834"/>
        <v>311.81551500000012</v>
      </c>
      <c r="AB432" s="3">
        <f t="shared" si="834"/>
        <v>340.1623800000001</v>
      </c>
      <c r="AC432" s="3">
        <f t="shared" si="834"/>
        <v>368.50924500000008</v>
      </c>
      <c r="AD432" s="3">
        <f t="shared" si="834"/>
        <v>396.85611000000006</v>
      </c>
      <c r="AE432" s="3">
        <f t="shared" si="834"/>
        <v>425.20297500000004</v>
      </c>
      <c r="AF432" s="3">
        <f t="shared" si="834"/>
        <v>453.54984000000002</v>
      </c>
      <c r="AG432" s="3">
        <f t="shared" si="834"/>
        <v>481.896705</v>
      </c>
      <c r="AH432" s="3">
        <f t="shared" si="834"/>
        <v>510.24356999999998</v>
      </c>
      <c r="AI432" s="3">
        <f t="shared" si="834"/>
        <v>538.59043499999996</v>
      </c>
      <c r="AJ432" s="3">
        <f t="shared" ref="AJ432:BS432" si="835">+AI432+AJ334</f>
        <v>566.93729999999994</v>
      </c>
      <c r="AK432" s="3">
        <f t="shared" si="835"/>
        <v>595.28416499999992</v>
      </c>
      <c r="AL432" s="3">
        <f t="shared" si="835"/>
        <v>623.6310299999999</v>
      </c>
      <c r="AM432" s="3">
        <f t="shared" si="835"/>
        <v>651.97789499999988</v>
      </c>
      <c r="AN432" s="3">
        <f t="shared" si="835"/>
        <v>680.32475999999986</v>
      </c>
      <c r="AO432" s="3">
        <f t="shared" si="835"/>
        <v>708.67162499999984</v>
      </c>
      <c r="AP432" s="3">
        <f t="shared" si="835"/>
        <v>737.01848999999982</v>
      </c>
      <c r="AQ432" s="3">
        <f t="shared" si="835"/>
        <v>765.36535499999979</v>
      </c>
      <c r="AR432" s="3">
        <f t="shared" si="835"/>
        <v>793.71221999999977</v>
      </c>
      <c r="AS432" s="3">
        <f t="shared" si="835"/>
        <v>822.05908499999975</v>
      </c>
      <c r="AT432" s="3">
        <f t="shared" si="835"/>
        <v>850.40594999999973</v>
      </c>
      <c r="AU432" s="3">
        <f t="shared" si="835"/>
        <v>878.75281499999971</v>
      </c>
      <c r="AV432" s="3">
        <f t="shared" si="835"/>
        <v>907.09967999999969</v>
      </c>
      <c r="AW432" s="3">
        <f t="shared" si="835"/>
        <v>935.44654499999967</v>
      </c>
      <c r="AX432" s="3">
        <f t="shared" si="835"/>
        <v>963.79340999999965</v>
      </c>
      <c r="AY432" s="3">
        <f t="shared" si="835"/>
        <v>992.14027499999963</v>
      </c>
      <c r="AZ432" s="3">
        <f t="shared" si="835"/>
        <v>1020.4871399999996</v>
      </c>
      <c r="BA432" s="3">
        <f t="shared" si="835"/>
        <v>1048.8340049999997</v>
      </c>
      <c r="BB432" s="3">
        <f t="shared" si="835"/>
        <v>1077.1808699999997</v>
      </c>
      <c r="BC432" s="3">
        <f t="shared" si="835"/>
        <v>1105.5277349999997</v>
      </c>
      <c r="BD432" s="3">
        <f t="shared" si="835"/>
        <v>1133.8745999999996</v>
      </c>
      <c r="BE432" s="3">
        <f t="shared" si="835"/>
        <v>1162.2214649999996</v>
      </c>
      <c r="BF432" s="3">
        <f t="shared" si="835"/>
        <v>1190.5683299999996</v>
      </c>
      <c r="BG432" s="3">
        <f t="shared" si="835"/>
        <v>1218.9151949999996</v>
      </c>
      <c r="BH432" s="3">
        <f t="shared" si="835"/>
        <v>1247.2620599999996</v>
      </c>
      <c r="BI432" s="3">
        <f t="shared" si="835"/>
        <v>1275.6089249999995</v>
      </c>
      <c r="BJ432" s="3">
        <f t="shared" si="835"/>
        <v>1303.9557899999995</v>
      </c>
      <c r="BK432" s="3">
        <f t="shared" si="835"/>
        <v>1332.3026549999995</v>
      </c>
      <c r="BL432" s="3">
        <f t="shared" si="835"/>
        <v>1360.6495199999995</v>
      </c>
      <c r="BM432" s="3">
        <f t="shared" si="835"/>
        <v>1388.9963849999995</v>
      </c>
      <c r="BN432" s="3">
        <f t="shared" si="835"/>
        <v>1417.3432499999994</v>
      </c>
      <c r="BO432" s="3">
        <f t="shared" si="835"/>
        <v>1445.6901149999994</v>
      </c>
      <c r="BP432" s="3">
        <f t="shared" si="835"/>
        <v>1474.0369799999994</v>
      </c>
      <c r="BQ432" s="3">
        <f t="shared" si="835"/>
        <v>1502.3838449999994</v>
      </c>
      <c r="BR432" s="3">
        <f t="shared" si="835"/>
        <v>1530.7307099999994</v>
      </c>
      <c r="BS432" s="3">
        <f t="shared" si="835"/>
        <v>1559.0775749999993</v>
      </c>
      <c r="BT432"/>
    </row>
    <row r="433" spans="1:72" customFormat="1" x14ac:dyDescent="0.35">
      <c r="A433" t="str">
        <f t="shared" ref="A433:I433" si="836">+A335</f>
        <v>Standard Close</v>
      </c>
      <c r="B433" t="str">
        <f t="shared" si="836"/>
        <v>A2838515</v>
      </c>
      <c r="C433" t="str">
        <f t="shared" si="836"/>
        <v>Base Rates</v>
      </c>
      <c r="D433" t="str">
        <f t="shared" si="836"/>
        <v/>
      </c>
      <c r="E433" s="13">
        <f t="shared" si="836"/>
        <v>34332</v>
      </c>
      <c r="F433" t="str">
        <f t="shared" si="836"/>
        <v>CRR-15996</v>
      </c>
      <c r="G433" t="str">
        <f t="shared" si="836"/>
        <v>open</v>
      </c>
      <c r="H433" t="str">
        <f t="shared" si="836"/>
        <v>Electric Other Production Plant</v>
      </c>
      <c r="I433" t="str">
        <f t="shared" si="836"/>
        <v>Bayside Station</v>
      </c>
      <c r="J433" s="101">
        <f t="shared" si="773"/>
        <v>202405</v>
      </c>
      <c r="K433" s="152"/>
      <c r="L433" s="3">
        <f t="shared" ref="L433:AI433" si="837">+K433+L335</f>
        <v>0</v>
      </c>
      <c r="M433" s="3">
        <f t="shared" si="837"/>
        <v>0</v>
      </c>
      <c r="N433" s="3">
        <f t="shared" si="837"/>
        <v>0</v>
      </c>
      <c r="O433" s="3">
        <f t="shared" si="837"/>
        <v>0</v>
      </c>
      <c r="P433" s="3">
        <f t="shared" si="837"/>
        <v>0</v>
      </c>
      <c r="Q433" s="3">
        <f t="shared" si="837"/>
        <v>27.548718333333341</v>
      </c>
      <c r="R433" s="3">
        <f t="shared" si="837"/>
        <v>55.097436666666681</v>
      </c>
      <c r="S433" s="3">
        <f t="shared" si="837"/>
        <v>82.646155000000022</v>
      </c>
      <c r="T433" s="3">
        <f t="shared" si="837"/>
        <v>110.19487333333336</v>
      </c>
      <c r="U433" s="3">
        <f t="shared" si="837"/>
        <v>137.7435916666667</v>
      </c>
      <c r="V433" s="3">
        <f t="shared" si="837"/>
        <v>165.29231000000004</v>
      </c>
      <c r="W433" s="3">
        <f t="shared" si="837"/>
        <v>192.84102833333338</v>
      </c>
      <c r="X433" s="3">
        <f t="shared" si="837"/>
        <v>220.38974666666672</v>
      </c>
      <c r="Y433" s="3">
        <f t="shared" si="837"/>
        <v>247.93846500000006</v>
      </c>
      <c r="Z433" s="3">
        <f t="shared" si="837"/>
        <v>275.48718333333341</v>
      </c>
      <c r="AA433" s="3">
        <f t="shared" si="837"/>
        <v>303.03590166666675</v>
      </c>
      <c r="AB433" s="3">
        <f t="shared" si="837"/>
        <v>330.58462000000009</v>
      </c>
      <c r="AC433" s="3">
        <f t="shared" si="837"/>
        <v>358.13333833333343</v>
      </c>
      <c r="AD433" s="3">
        <f t="shared" si="837"/>
        <v>385.68205666666677</v>
      </c>
      <c r="AE433" s="3">
        <f t="shared" si="837"/>
        <v>413.23077500000011</v>
      </c>
      <c r="AF433" s="3">
        <f t="shared" si="837"/>
        <v>440.77949333333345</v>
      </c>
      <c r="AG433" s="3">
        <f t="shared" si="837"/>
        <v>468.32821166666679</v>
      </c>
      <c r="AH433" s="3">
        <f t="shared" si="837"/>
        <v>495.87693000000013</v>
      </c>
      <c r="AI433" s="3">
        <f t="shared" si="837"/>
        <v>523.42564833333347</v>
      </c>
      <c r="AJ433" s="3">
        <f t="shared" ref="AJ433:BS433" si="838">+AI433+AJ335</f>
        <v>550.97436666666681</v>
      </c>
      <c r="AK433" s="3">
        <f t="shared" si="838"/>
        <v>578.52308500000015</v>
      </c>
      <c r="AL433" s="3">
        <f t="shared" si="838"/>
        <v>606.07180333333349</v>
      </c>
      <c r="AM433" s="3">
        <f t="shared" si="838"/>
        <v>633.62052166666683</v>
      </c>
      <c r="AN433" s="3">
        <f t="shared" si="838"/>
        <v>661.16924000000017</v>
      </c>
      <c r="AO433" s="3">
        <f t="shared" si="838"/>
        <v>688.71795833333351</v>
      </c>
      <c r="AP433" s="3">
        <f t="shared" si="838"/>
        <v>716.26667666666685</v>
      </c>
      <c r="AQ433" s="3">
        <f t="shared" si="838"/>
        <v>743.81539500000019</v>
      </c>
      <c r="AR433" s="3">
        <f t="shared" si="838"/>
        <v>771.36411333333353</v>
      </c>
      <c r="AS433" s="3">
        <f t="shared" si="838"/>
        <v>798.91283166666688</v>
      </c>
      <c r="AT433" s="3">
        <f t="shared" si="838"/>
        <v>826.46155000000022</v>
      </c>
      <c r="AU433" s="3">
        <f t="shared" si="838"/>
        <v>854.01026833333356</v>
      </c>
      <c r="AV433" s="3">
        <f t="shared" si="838"/>
        <v>881.5589866666669</v>
      </c>
      <c r="AW433" s="3">
        <f t="shared" si="838"/>
        <v>909.10770500000024</v>
      </c>
      <c r="AX433" s="3">
        <f t="shared" si="838"/>
        <v>936.65642333333358</v>
      </c>
      <c r="AY433" s="3">
        <f t="shared" si="838"/>
        <v>964.20514166666692</v>
      </c>
      <c r="AZ433" s="3">
        <f t="shared" si="838"/>
        <v>991.75386000000026</v>
      </c>
      <c r="BA433" s="3">
        <f t="shared" si="838"/>
        <v>1019.3025783333336</v>
      </c>
      <c r="BB433" s="3">
        <f t="shared" si="838"/>
        <v>1046.8512966666669</v>
      </c>
      <c r="BC433" s="3">
        <f t="shared" si="838"/>
        <v>1074.4000150000002</v>
      </c>
      <c r="BD433" s="3">
        <f t="shared" si="838"/>
        <v>1101.9487333333336</v>
      </c>
      <c r="BE433" s="3">
        <f t="shared" si="838"/>
        <v>1129.4974516666671</v>
      </c>
      <c r="BF433" s="3">
        <f t="shared" si="838"/>
        <v>1157.0461700000005</v>
      </c>
      <c r="BG433" s="3">
        <f t="shared" si="838"/>
        <v>1184.594888333334</v>
      </c>
      <c r="BH433" s="3">
        <f t="shared" si="838"/>
        <v>1212.1436066666674</v>
      </c>
      <c r="BI433" s="3">
        <f t="shared" si="838"/>
        <v>1239.6923250000009</v>
      </c>
      <c r="BJ433" s="3">
        <f t="shared" si="838"/>
        <v>1267.2410433333343</v>
      </c>
      <c r="BK433" s="3">
        <f t="shared" si="838"/>
        <v>1294.7897616666678</v>
      </c>
      <c r="BL433" s="3">
        <f t="shared" si="838"/>
        <v>1322.3384800000013</v>
      </c>
      <c r="BM433" s="3">
        <f t="shared" si="838"/>
        <v>1349.8871983333347</v>
      </c>
      <c r="BN433" s="3">
        <f t="shared" si="838"/>
        <v>1377.4359166666682</v>
      </c>
      <c r="BO433" s="3">
        <f t="shared" si="838"/>
        <v>1404.9846350000016</v>
      </c>
      <c r="BP433" s="3">
        <f t="shared" si="838"/>
        <v>1432.5333533333351</v>
      </c>
      <c r="BQ433" s="3">
        <f t="shared" si="838"/>
        <v>1460.0820716666685</v>
      </c>
      <c r="BR433" s="3">
        <f t="shared" si="838"/>
        <v>1487.630790000002</v>
      </c>
      <c r="BS433" s="3">
        <f t="shared" si="838"/>
        <v>1515.1795083333354</v>
      </c>
    </row>
    <row r="434" spans="1:72" customFormat="1" x14ac:dyDescent="0.35">
      <c r="A434" t="str">
        <f t="shared" ref="A434:I434" si="839">+A336</f>
        <v>Standard Close</v>
      </c>
      <c r="B434" t="str">
        <f t="shared" si="839"/>
        <v>A2838516</v>
      </c>
      <c r="C434" t="str">
        <f t="shared" si="839"/>
        <v>Base Rates</v>
      </c>
      <c r="D434" t="str">
        <f t="shared" si="839"/>
        <v/>
      </c>
      <c r="E434" s="13">
        <f t="shared" si="839"/>
        <v>34332</v>
      </c>
      <c r="F434" t="str">
        <f t="shared" si="839"/>
        <v>CRR-15996</v>
      </c>
      <c r="G434" t="str">
        <f t="shared" si="839"/>
        <v>open</v>
      </c>
      <c r="H434" t="str">
        <f t="shared" si="839"/>
        <v>Electric Other Production Plant</v>
      </c>
      <c r="I434" t="str">
        <f t="shared" si="839"/>
        <v>Bayside Station</v>
      </c>
      <c r="J434" s="101">
        <f t="shared" si="773"/>
        <v>202405</v>
      </c>
      <c r="K434" s="152"/>
      <c r="L434" s="3">
        <f t="shared" ref="L434:AI434" si="840">+K434+L336</f>
        <v>0</v>
      </c>
      <c r="M434" s="3">
        <f t="shared" si="840"/>
        <v>0</v>
      </c>
      <c r="N434" s="3">
        <f t="shared" si="840"/>
        <v>0</v>
      </c>
      <c r="O434" s="3">
        <f t="shared" si="840"/>
        <v>0</v>
      </c>
      <c r="P434" s="3">
        <f t="shared" si="840"/>
        <v>0</v>
      </c>
      <c r="Q434" s="3">
        <f t="shared" si="840"/>
        <v>28.346865000000008</v>
      </c>
      <c r="R434" s="3">
        <f t="shared" si="840"/>
        <v>56.693730000000016</v>
      </c>
      <c r="S434" s="3">
        <f t="shared" si="840"/>
        <v>85.040595000000025</v>
      </c>
      <c r="T434" s="3">
        <f t="shared" si="840"/>
        <v>113.38746000000003</v>
      </c>
      <c r="U434" s="3">
        <f t="shared" si="840"/>
        <v>141.73432500000004</v>
      </c>
      <c r="V434" s="3">
        <f t="shared" si="840"/>
        <v>170.08119000000005</v>
      </c>
      <c r="W434" s="3">
        <f t="shared" si="840"/>
        <v>198.42805500000006</v>
      </c>
      <c r="X434" s="3">
        <f t="shared" si="840"/>
        <v>226.77492000000007</v>
      </c>
      <c r="Y434" s="3">
        <f t="shared" si="840"/>
        <v>255.12178500000007</v>
      </c>
      <c r="Z434" s="3">
        <f t="shared" si="840"/>
        <v>283.46865000000008</v>
      </c>
      <c r="AA434" s="3">
        <f t="shared" si="840"/>
        <v>311.81551500000012</v>
      </c>
      <c r="AB434" s="3">
        <f t="shared" si="840"/>
        <v>340.1623800000001</v>
      </c>
      <c r="AC434" s="3">
        <f t="shared" si="840"/>
        <v>368.50924500000008</v>
      </c>
      <c r="AD434" s="3">
        <f t="shared" si="840"/>
        <v>396.85611000000006</v>
      </c>
      <c r="AE434" s="3">
        <f t="shared" si="840"/>
        <v>425.20297500000004</v>
      </c>
      <c r="AF434" s="3">
        <f t="shared" si="840"/>
        <v>453.54984000000002</v>
      </c>
      <c r="AG434" s="3">
        <f t="shared" si="840"/>
        <v>481.896705</v>
      </c>
      <c r="AH434" s="3">
        <f t="shared" si="840"/>
        <v>510.24356999999998</v>
      </c>
      <c r="AI434" s="3">
        <f t="shared" si="840"/>
        <v>538.59043499999996</v>
      </c>
      <c r="AJ434" s="3">
        <f t="shared" ref="AJ434:BS434" si="841">+AI434+AJ336</f>
        <v>566.93729999999994</v>
      </c>
      <c r="AK434" s="3">
        <f t="shared" si="841"/>
        <v>595.28416499999992</v>
      </c>
      <c r="AL434" s="3">
        <f t="shared" si="841"/>
        <v>623.6310299999999</v>
      </c>
      <c r="AM434" s="3">
        <f t="shared" si="841"/>
        <v>651.97789499999988</v>
      </c>
      <c r="AN434" s="3">
        <f t="shared" si="841"/>
        <v>680.32475999999986</v>
      </c>
      <c r="AO434" s="3">
        <f t="shared" si="841"/>
        <v>708.67162499999984</v>
      </c>
      <c r="AP434" s="3">
        <f t="shared" si="841"/>
        <v>737.01848999999982</v>
      </c>
      <c r="AQ434" s="3">
        <f t="shared" si="841"/>
        <v>765.36535499999979</v>
      </c>
      <c r="AR434" s="3">
        <f t="shared" si="841"/>
        <v>793.71221999999977</v>
      </c>
      <c r="AS434" s="3">
        <f t="shared" si="841"/>
        <v>822.05908499999975</v>
      </c>
      <c r="AT434" s="3">
        <f t="shared" si="841"/>
        <v>850.40594999999973</v>
      </c>
      <c r="AU434" s="3">
        <f t="shared" si="841"/>
        <v>878.75281499999971</v>
      </c>
      <c r="AV434" s="3">
        <f t="shared" si="841"/>
        <v>907.09967999999969</v>
      </c>
      <c r="AW434" s="3">
        <f t="shared" si="841"/>
        <v>935.44654499999967</v>
      </c>
      <c r="AX434" s="3">
        <f t="shared" si="841"/>
        <v>963.79340999999965</v>
      </c>
      <c r="AY434" s="3">
        <f t="shared" si="841"/>
        <v>992.14027499999963</v>
      </c>
      <c r="AZ434" s="3">
        <f t="shared" si="841"/>
        <v>1020.4871399999996</v>
      </c>
      <c r="BA434" s="3">
        <f t="shared" si="841"/>
        <v>1048.8340049999997</v>
      </c>
      <c r="BB434" s="3">
        <f t="shared" si="841"/>
        <v>1077.1808699999997</v>
      </c>
      <c r="BC434" s="3">
        <f t="shared" si="841"/>
        <v>1105.5277349999997</v>
      </c>
      <c r="BD434" s="3">
        <f t="shared" si="841"/>
        <v>1133.8745999999996</v>
      </c>
      <c r="BE434" s="3">
        <f t="shared" si="841"/>
        <v>1162.2214649999996</v>
      </c>
      <c r="BF434" s="3">
        <f t="shared" si="841"/>
        <v>1190.5683299999996</v>
      </c>
      <c r="BG434" s="3">
        <f t="shared" si="841"/>
        <v>1218.9151949999996</v>
      </c>
      <c r="BH434" s="3">
        <f t="shared" si="841"/>
        <v>1247.2620599999996</v>
      </c>
      <c r="BI434" s="3">
        <f t="shared" si="841"/>
        <v>1275.6089249999995</v>
      </c>
      <c r="BJ434" s="3">
        <f t="shared" si="841"/>
        <v>1303.9557899999995</v>
      </c>
      <c r="BK434" s="3">
        <f t="shared" si="841"/>
        <v>1332.3026549999995</v>
      </c>
      <c r="BL434" s="3">
        <f t="shared" si="841"/>
        <v>1360.6495199999995</v>
      </c>
      <c r="BM434" s="3">
        <f t="shared" si="841"/>
        <v>1388.9963849999995</v>
      </c>
      <c r="BN434" s="3">
        <f t="shared" si="841"/>
        <v>1417.3432499999994</v>
      </c>
      <c r="BO434" s="3">
        <f t="shared" si="841"/>
        <v>1445.6901149999994</v>
      </c>
      <c r="BP434" s="3">
        <f t="shared" si="841"/>
        <v>1474.0369799999994</v>
      </c>
      <c r="BQ434" s="3">
        <f t="shared" si="841"/>
        <v>1502.3838449999994</v>
      </c>
      <c r="BR434" s="3">
        <f t="shared" si="841"/>
        <v>1530.7307099999994</v>
      </c>
      <c r="BS434" s="3">
        <f t="shared" si="841"/>
        <v>1559.0775749999993</v>
      </c>
    </row>
    <row r="435" spans="1:72" customFormat="1" x14ac:dyDescent="0.35">
      <c r="A435" t="str">
        <f t="shared" ref="A435:I435" si="842">+A337</f>
        <v>Standard Close</v>
      </c>
      <c r="B435" t="str">
        <f t="shared" si="842"/>
        <v>A2838517</v>
      </c>
      <c r="C435" t="str">
        <f t="shared" si="842"/>
        <v>Base Rates</v>
      </c>
      <c r="D435" t="str">
        <f t="shared" si="842"/>
        <v/>
      </c>
      <c r="E435" s="13">
        <f t="shared" si="842"/>
        <v>34332</v>
      </c>
      <c r="F435" t="str">
        <f t="shared" si="842"/>
        <v>CRR-15996</v>
      </c>
      <c r="G435" t="str">
        <f t="shared" si="842"/>
        <v>open</v>
      </c>
      <c r="H435" t="str">
        <f t="shared" si="842"/>
        <v>Electric Other Production Plant</v>
      </c>
      <c r="I435" t="str">
        <f t="shared" si="842"/>
        <v>Bayside Station</v>
      </c>
      <c r="J435" s="101">
        <f t="shared" si="773"/>
        <v>202405</v>
      </c>
      <c r="K435" s="152"/>
      <c r="L435" s="3">
        <f t="shared" ref="L435:AI435" si="843">+K435+L337</f>
        <v>0</v>
      </c>
      <c r="M435" s="3">
        <f t="shared" si="843"/>
        <v>0</v>
      </c>
      <c r="N435" s="3">
        <f t="shared" si="843"/>
        <v>0</v>
      </c>
      <c r="O435" s="3">
        <f t="shared" si="843"/>
        <v>0</v>
      </c>
      <c r="P435" s="3">
        <f t="shared" si="843"/>
        <v>0</v>
      </c>
      <c r="Q435" s="3">
        <f t="shared" si="843"/>
        <v>28.346865000000008</v>
      </c>
      <c r="R435" s="3">
        <f t="shared" si="843"/>
        <v>56.693730000000016</v>
      </c>
      <c r="S435" s="3">
        <f t="shared" si="843"/>
        <v>85.040595000000025</v>
      </c>
      <c r="T435" s="3">
        <f t="shared" si="843"/>
        <v>113.38746000000003</v>
      </c>
      <c r="U435" s="3">
        <f t="shared" si="843"/>
        <v>141.73432500000004</v>
      </c>
      <c r="V435" s="3">
        <f t="shared" si="843"/>
        <v>170.08119000000005</v>
      </c>
      <c r="W435" s="3">
        <f t="shared" si="843"/>
        <v>198.42805500000006</v>
      </c>
      <c r="X435" s="3">
        <f t="shared" si="843"/>
        <v>226.77492000000007</v>
      </c>
      <c r="Y435" s="3">
        <f t="shared" si="843"/>
        <v>255.12178500000007</v>
      </c>
      <c r="Z435" s="3">
        <f t="shared" si="843"/>
        <v>283.46865000000008</v>
      </c>
      <c r="AA435" s="3">
        <f t="shared" si="843"/>
        <v>311.81551500000012</v>
      </c>
      <c r="AB435" s="3">
        <f t="shared" si="843"/>
        <v>340.1623800000001</v>
      </c>
      <c r="AC435" s="3">
        <f t="shared" si="843"/>
        <v>368.50924500000008</v>
      </c>
      <c r="AD435" s="3">
        <f t="shared" si="843"/>
        <v>396.85611000000006</v>
      </c>
      <c r="AE435" s="3">
        <f t="shared" si="843"/>
        <v>425.20297500000004</v>
      </c>
      <c r="AF435" s="3">
        <f t="shared" si="843"/>
        <v>453.54984000000002</v>
      </c>
      <c r="AG435" s="3">
        <f t="shared" si="843"/>
        <v>481.896705</v>
      </c>
      <c r="AH435" s="3">
        <f t="shared" si="843"/>
        <v>510.24356999999998</v>
      </c>
      <c r="AI435" s="3">
        <f t="shared" si="843"/>
        <v>538.59043499999996</v>
      </c>
      <c r="AJ435" s="3">
        <f t="shared" ref="AJ435:BS435" si="844">+AI435+AJ337</f>
        <v>566.93729999999994</v>
      </c>
      <c r="AK435" s="3">
        <f t="shared" si="844"/>
        <v>595.28416499999992</v>
      </c>
      <c r="AL435" s="3">
        <f t="shared" si="844"/>
        <v>623.6310299999999</v>
      </c>
      <c r="AM435" s="3">
        <f t="shared" si="844"/>
        <v>651.97789499999988</v>
      </c>
      <c r="AN435" s="3">
        <f t="shared" si="844"/>
        <v>680.32475999999986</v>
      </c>
      <c r="AO435" s="3">
        <f t="shared" si="844"/>
        <v>708.67162499999984</v>
      </c>
      <c r="AP435" s="3">
        <f t="shared" si="844"/>
        <v>737.01848999999982</v>
      </c>
      <c r="AQ435" s="3">
        <f t="shared" si="844"/>
        <v>765.36535499999979</v>
      </c>
      <c r="AR435" s="3">
        <f t="shared" si="844"/>
        <v>793.71221999999977</v>
      </c>
      <c r="AS435" s="3">
        <f t="shared" si="844"/>
        <v>822.05908499999975</v>
      </c>
      <c r="AT435" s="3">
        <f t="shared" si="844"/>
        <v>850.40594999999973</v>
      </c>
      <c r="AU435" s="3">
        <f t="shared" si="844"/>
        <v>878.75281499999971</v>
      </c>
      <c r="AV435" s="3">
        <f t="shared" si="844"/>
        <v>907.09967999999969</v>
      </c>
      <c r="AW435" s="3">
        <f t="shared" si="844"/>
        <v>935.44654499999967</v>
      </c>
      <c r="AX435" s="3">
        <f t="shared" si="844"/>
        <v>963.79340999999965</v>
      </c>
      <c r="AY435" s="3">
        <f t="shared" si="844"/>
        <v>992.14027499999963</v>
      </c>
      <c r="AZ435" s="3">
        <f t="shared" si="844"/>
        <v>1020.4871399999996</v>
      </c>
      <c r="BA435" s="3">
        <f t="shared" si="844"/>
        <v>1048.8340049999997</v>
      </c>
      <c r="BB435" s="3">
        <f t="shared" si="844"/>
        <v>1077.1808699999997</v>
      </c>
      <c r="BC435" s="3">
        <f t="shared" si="844"/>
        <v>1105.5277349999997</v>
      </c>
      <c r="BD435" s="3">
        <f t="shared" si="844"/>
        <v>1133.8745999999996</v>
      </c>
      <c r="BE435" s="3">
        <f t="shared" si="844"/>
        <v>1162.2214649999996</v>
      </c>
      <c r="BF435" s="3">
        <f t="shared" si="844"/>
        <v>1190.5683299999996</v>
      </c>
      <c r="BG435" s="3">
        <f t="shared" si="844"/>
        <v>1218.9151949999996</v>
      </c>
      <c r="BH435" s="3">
        <f t="shared" si="844"/>
        <v>1247.2620599999996</v>
      </c>
      <c r="BI435" s="3">
        <f t="shared" si="844"/>
        <v>1275.6089249999995</v>
      </c>
      <c r="BJ435" s="3">
        <f t="shared" si="844"/>
        <v>1303.9557899999995</v>
      </c>
      <c r="BK435" s="3">
        <f t="shared" si="844"/>
        <v>1332.3026549999995</v>
      </c>
      <c r="BL435" s="3">
        <f t="shared" si="844"/>
        <v>1360.6495199999995</v>
      </c>
      <c r="BM435" s="3">
        <f t="shared" si="844"/>
        <v>1388.9963849999995</v>
      </c>
      <c r="BN435" s="3">
        <f t="shared" si="844"/>
        <v>1417.3432499999994</v>
      </c>
      <c r="BO435" s="3">
        <f t="shared" si="844"/>
        <v>1445.6901149999994</v>
      </c>
      <c r="BP435" s="3">
        <f t="shared" si="844"/>
        <v>1474.0369799999994</v>
      </c>
      <c r="BQ435" s="3">
        <f t="shared" si="844"/>
        <v>1502.3838449999994</v>
      </c>
      <c r="BR435" s="3">
        <f t="shared" si="844"/>
        <v>1530.7307099999994</v>
      </c>
      <c r="BS435" s="3">
        <f t="shared" si="844"/>
        <v>1559.0775749999993</v>
      </c>
    </row>
    <row r="436" spans="1:72" customFormat="1" x14ac:dyDescent="0.35">
      <c r="A436" t="str">
        <f t="shared" ref="A436:I436" si="845">+A338</f>
        <v>Standard Close</v>
      </c>
      <c r="B436" t="str">
        <f t="shared" si="845"/>
        <v>A2838526</v>
      </c>
      <c r="C436" t="str">
        <f t="shared" si="845"/>
        <v>Base Rates</v>
      </c>
      <c r="D436" t="str">
        <f t="shared" si="845"/>
        <v/>
      </c>
      <c r="E436" s="13">
        <f t="shared" si="845"/>
        <v>34332</v>
      </c>
      <c r="F436" t="str">
        <f t="shared" si="845"/>
        <v>CRR-15996</v>
      </c>
      <c r="G436" t="str">
        <f t="shared" si="845"/>
        <v>open</v>
      </c>
      <c r="H436" t="str">
        <f t="shared" si="845"/>
        <v>Electric Other Production Plant</v>
      </c>
      <c r="I436" t="str">
        <f t="shared" si="845"/>
        <v>Bayside Station</v>
      </c>
      <c r="J436" s="101">
        <f t="shared" si="773"/>
        <v>202405</v>
      </c>
      <c r="K436" s="152"/>
      <c r="L436" s="3">
        <f t="shared" ref="L436:AI436" si="846">+K436+L338</f>
        <v>0</v>
      </c>
      <c r="M436" s="3">
        <f t="shared" si="846"/>
        <v>0</v>
      </c>
      <c r="N436" s="3">
        <f t="shared" si="846"/>
        <v>0</v>
      </c>
      <c r="O436" s="3">
        <f t="shared" si="846"/>
        <v>0</v>
      </c>
      <c r="P436" s="3">
        <f t="shared" si="846"/>
        <v>0</v>
      </c>
      <c r="Q436" s="3">
        <f t="shared" si="846"/>
        <v>30.868198333333336</v>
      </c>
      <c r="R436" s="3">
        <f t="shared" si="846"/>
        <v>61.736396666666671</v>
      </c>
      <c r="S436" s="3">
        <f t="shared" si="846"/>
        <v>92.604595000000003</v>
      </c>
      <c r="T436" s="3">
        <f t="shared" si="846"/>
        <v>123.47279333333334</v>
      </c>
      <c r="U436" s="3">
        <f t="shared" si="846"/>
        <v>154.34099166666667</v>
      </c>
      <c r="V436" s="3">
        <f t="shared" si="846"/>
        <v>185.20919000000001</v>
      </c>
      <c r="W436" s="3">
        <f t="shared" si="846"/>
        <v>216.07738833333335</v>
      </c>
      <c r="X436" s="3">
        <f t="shared" si="846"/>
        <v>246.94558666666669</v>
      </c>
      <c r="Y436" s="3">
        <f t="shared" si="846"/>
        <v>277.813785</v>
      </c>
      <c r="Z436" s="3">
        <f t="shared" si="846"/>
        <v>308.68198333333333</v>
      </c>
      <c r="AA436" s="3">
        <f t="shared" si="846"/>
        <v>339.55018166666667</v>
      </c>
      <c r="AB436" s="3">
        <f t="shared" si="846"/>
        <v>370.41838000000001</v>
      </c>
      <c r="AC436" s="3">
        <f t="shared" si="846"/>
        <v>401.28657833333335</v>
      </c>
      <c r="AD436" s="3">
        <f t="shared" si="846"/>
        <v>432.15477666666669</v>
      </c>
      <c r="AE436" s="3">
        <f t="shared" si="846"/>
        <v>463.02297500000003</v>
      </c>
      <c r="AF436" s="3">
        <f t="shared" si="846"/>
        <v>493.89117333333337</v>
      </c>
      <c r="AG436" s="3">
        <f t="shared" si="846"/>
        <v>524.75937166666665</v>
      </c>
      <c r="AH436" s="3">
        <f t="shared" si="846"/>
        <v>555.62756999999999</v>
      </c>
      <c r="AI436" s="3">
        <f t="shared" si="846"/>
        <v>586.49576833333333</v>
      </c>
      <c r="AJ436" s="3">
        <f t="shared" ref="AJ436:BS436" si="847">+AI436+AJ338</f>
        <v>617.36396666666667</v>
      </c>
      <c r="AK436" s="3">
        <f t="shared" si="847"/>
        <v>648.23216500000001</v>
      </c>
      <c r="AL436" s="3">
        <f t="shared" si="847"/>
        <v>679.10036333333335</v>
      </c>
      <c r="AM436" s="3">
        <f t="shared" si="847"/>
        <v>709.96856166666669</v>
      </c>
      <c r="AN436" s="3">
        <f t="shared" si="847"/>
        <v>740.83676000000003</v>
      </c>
      <c r="AO436" s="3">
        <f t="shared" si="847"/>
        <v>771.70495833333337</v>
      </c>
      <c r="AP436" s="3">
        <f t="shared" si="847"/>
        <v>802.5731566666667</v>
      </c>
      <c r="AQ436" s="3">
        <f t="shared" si="847"/>
        <v>833.44135500000004</v>
      </c>
      <c r="AR436" s="3">
        <f t="shared" si="847"/>
        <v>864.30955333333338</v>
      </c>
      <c r="AS436" s="3">
        <f t="shared" si="847"/>
        <v>895.17775166666672</v>
      </c>
      <c r="AT436" s="3">
        <f t="shared" si="847"/>
        <v>926.04595000000006</v>
      </c>
      <c r="AU436" s="3">
        <f t="shared" si="847"/>
        <v>956.9141483333334</v>
      </c>
      <c r="AV436" s="3">
        <f t="shared" si="847"/>
        <v>987.78234666666674</v>
      </c>
      <c r="AW436" s="3">
        <f t="shared" si="847"/>
        <v>1018.6505450000001</v>
      </c>
      <c r="AX436" s="3">
        <f t="shared" si="847"/>
        <v>1049.5187433333333</v>
      </c>
      <c r="AY436" s="3">
        <f t="shared" si="847"/>
        <v>1080.3869416666666</v>
      </c>
      <c r="AZ436" s="3">
        <f t="shared" si="847"/>
        <v>1111.25514</v>
      </c>
      <c r="BA436" s="3">
        <f t="shared" si="847"/>
        <v>1142.1233383333333</v>
      </c>
      <c r="BB436" s="3">
        <f t="shared" si="847"/>
        <v>1172.9915366666667</v>
      </c>
      <c r="BC436" s="3">
        <f t="shared" si="847"/>
        <v>1203.859735</v>
      </c>
      <c r="BD436" s="3">
        <f t="shared" si="847"/>
        <v>1234.7279333333333</v>
      </c>
      <c r="BE436" s="3">
        <f t="shared" si="847"/>
        <v>1265.5961316666667</v>
      </c>
      <c r="BF436" s="3">
        <f t="shared" si="847"/>
        <v>1296.46433</v>
      </c>
      <c r="BG436" s="3">
        <f t="shared" si="847"/>
        <v>1327.3325283333334</v>
      </c>
      <c r="BH436" s="3">
        <f t="shared" si="847"/>
        <v>1358.2007266666667</v>
      </c>
      <c r="BI436" s="3">
        <f t="shared" si="847"/>
        <v>1389.068925</v>
      </c>
      <c r="BJ436" s="3">
        <f t="shared" si="847"/>
        <v>1419.9371233333334</v>
      </c>
      <c r="BK436" s="3">
        <f t="shared" si="847"/>
        <v>1450.8053216666667</v>
      </c>
      <c r="BL436" s="3">
        <f t="shared" si="847"/>
        <v>1481.6735200000001</v>
      </c>
      <c r="BM436" s="3">
        <f t="shared" si="847"/>
        <v>1512.5417183333334</v>
      </c>
      <c r="BN436" s="3">
        <f t="shared" si="847"/>
        <v>1543.4099166666667</v>
      </c>
      <c r="BO436" s="3">
        <f t="shared" si="847"/>
        <v>1574.2781150000001</v>
      </c>
      <c r="BP436" s="3">
        <f t="shared" si="847"/>
        <v>1605.1463133333334</v>
      </c>
      <c r="BQ436" s="3">
        <f t="shared" si="847"/>
        <v>1636.0145116666667</v>
      </c>
      <c r="BR436" s="3">
        <f t="shared" si="847"/>
        <v>1666.8827100000001</v>
      </c>
      <c r="BS436" s="3">
        <f t="shared" si="847"/>
        <v>1697.7509083333334</v>
      </c>
    </row>
    <row r="437" spans="1:72" customFormat="1" x14ac:dyDescent="0.35">
      <c r="A437" t="str">
        <f t="shared" ref="A437:I437" si="848">+A339</f>
        <v>Standard Close</v>
      </c>
      <c r="B437" t="str">
        <f t="shared" si="848"/>
        <v>A2838527</v>
      </c>
      <c r="C437" t="str">
        <f t="shared" si="848"/>
        <v>Base Rates</v>
      </c>
      <c r="D437" t="str">
        <f t="shared" si="848"/>
        <v/>
      </c>
      <c r="E437" s="13">
        <f t="shared" si="848"/>
        <v>34332</v>
      </c>
      <c r="F437" t="str">
        <f t="shared" si="848"/>
        <v>CRR-15996</v>
      </c>
      <c r="G437" t="str">
        <f t="shared" si="848"/>
        <v>open</v>
      </c>
      <c r="H437" t="str">
        <f t="shared" si="848"/>
        <v>Electric Other Production Plant</v>
      </c>
      <c r="I437" t="str">
        <f t="shared" si="848"/>
        <v>Bayside Station</v>
      </c>
      <c r="J437" s="101">
        <f t="shared" si="773"/>
        <v>202405</v>
      </c>
      <c r="K437" s="152"/>
      <c r="L437" s="3">
        <f t="shared" ref="L437:AI437" si="849">+K437+L339</f>
        <v>0</v>
      </c>
      <c r="M437" s="3">
        <f t="shared" si="849"/>
        <v>0</v>
      </c>
      <c r="N437" s="3">
        <f t="shared" si="849"/>
        <v>0</v>
      </c>
      <c r="O437" s="3">
        <f t="shared" si="849"/>
        <v>0</v>
      </c>
      <c r="P437" s="3">
        <f t="shared" si="849"/>
        <v>0</v>
      </c>
      <c r="Q437" s="3">
        <f t="shared" si="849"/>
        <v>26.347881666666677</v>
      </c>
      <c r="R437" s="3">
        <f t="shared" si="849"/>
        <v>52.695763333333353</v>
      </c>
      <c r="S437" s="3">
        <f t="shared" si="849"/>
        <v>79.043645000000026</v>
      </c>
      <c r="T437" s="3">
        <f t="shared" si="849"/>
        <v>105.39152666666671</v>
      </c>
      <c r="U437" s="3">
        <f t="shared" si="849"/>
        <v>131.73940833333339</v>
      </c>
      <c r="V437" s="3">
        <f t="shared" si="849"/>
        <v>158.08729000000005</v>
      </c>
      <c r="W437" s="3">
        <f t="shared" si="849"/>
        <v>184.43517166666672</v>
      </c>
      <c r="X437" s="3">
        <f t="shared" si="849"/>
        <v>210.78305333333338</v>
      </c>
      <c r="Y437" s="3">
        <f t="shared" si="849"/>
        <v>237.13093500000005</v>
      </c>
      <c r="Z437" s="3">
        <f t="shared" si="849"/>
        <v>263.47881666666672</v>
      </c>
      <c r="AA437" s="3">
        <f t="shared" si="849"/>
        <v>289.82669833333341</v>
      </c>
      <c r="AB437" s="3">
        <f t="shared" si="849"/>
        <v>316.17458000000011</v>
      </c>
      <c r="AC437" s="3">
        <f t="shared" si="849"/>
        <v>342.5224616666668</v>
      </c>
      <c r="AD437" s="3">
        <f t="shared" si="849"/>
        <v>368.87034333333349</v>
      </c>
      <c r="AE437" s="3">
        <f t="shared" si="849"/>
        <v>395.21822500000019</v>
      </c>
      <c r="AF437" s="3">
        <f t="shared" si="849"/>
        <v>421.56610666666688</v>
      </c>
      <c r="AG437" s="3">
        <f t="shared" si="849"/>
        <v>447.91398833333358</v>
      </c>
      <c r="AH437" s="3">
        <f t="shared" si="849"/>
        <v>474.26187000000027</v>
      </c>
      <c r="AI437" s="3">
        <f t="shared" si="849"/>
        <v>500.60975166666697</v>
      </c>
      <c r="AJ437" s="3">
        <f t="shared" ref="AJ437:BS437" si="850">+AI437+AJ339</f>
        <v>526.95763333333366</v>
      </c>
      <c r="AK437" s="3">
        <f t="shared" si="850"/>
        <v>553.30551500000036</v>
      </c>
      <c r="AL437" s="3">
        <f t="shared" si="850"/>
        <v>579.65339666666705</v>
      </c>
      <c r="AM437" s="3">
        <f t="shared" si="850"/>
        <v>606.00127833333374</v>
      </c>
      <c r="AN437" s="3">
        <f t="shared" si="850"/>
        <v>632.34916000000044</v>
      </c>
      <c r="AO437" s="3">
        <f t="shared" si="850"/>
        <v>658.69704166666713</v>
      </c>
      <c r="AP437" s="3">
        <f t="shared" si="850"/>
        <v>685.04492333333383</v>
      </c>
      <c r="AQ437" s="3">
        <f t="shared" si="850"/>
        <v>711.39280500000052</v>
      </c>
      <c r="AR437" s="3">
        <f t="shared" si="850"/>
        <v>737.74068666666722</v>
      </c>
      <c r="AS437" s="3">
        <f t="shared" si="850"/>
        <v>764.08856833333391</v>
      </c>
      <c r="AT437" s="3">
        <f t="shared" si="850"/>
        <v>790.4364500000006</v>
      </c>
      <c r="AU437" s="3">
        <f t="shared" si="850"/>
        <v>816.7843316666673</v>
      </c>
      <c r="AV437" s="3">
        <f t="shared" si="850"/>
        <v>843.13221333333399</v>
      </c>
      <c r="AW437" s="3">
        <f t="shared" si="850"/>
        <v>869.48009500000069</v>
      </c>
      <c r="AX437" s="3">
        <f t="shared" si="850"/>
        <v>895.82797666666738</v>
      </c>
      <c r="AY437" s="3">
        <f t="shared" si="850"/>
        <v>922.17585833333408</v>
      </c>
      <c r="AZ437" s="3">
        <f t="shared" si="850"/>
        <v>948.52374000000077</v>
      </c>
      <c r="BA437" s="3">
        <f t="shared" si="850"/>
        <v>974.87162166666747</v>
      </c>
      <c r="BB437" s="3">
        <f t="shared" si="850"/>
        <v>1001.2195033333342</v>
      </c>
      <c r="BC437" s="3">
        <f t="shared" si="850"/>
        <v>1027.5673850000007</v>
      </c>
      <c r="BD437" s="3">
        <f t="shared" si="850"/>
        <v>1053.9152666666673</v>
      </c>
      <c r="BE437" s="3">
        <f t="shared" si="850"/>
        <v>1080.2631483333339</v>
      </c>
      <c r="BF437" s="3">
        <f t="shared" si="850"/>
        <v>1106.6110300000005</v>
      </c>
      <c r="BG437" s="3">
        <f t="shared" si="850"/>
        <v>1132.9589116666671</v>
      </c>
      <c r="BH437" s="3">
        <f t="shared" si="850"/>
        <v>1159.3067933333336</v>
      </c>
      <c r="BI437" s="3">
        <f t="shared" si="850"/>
        <v>1185.6546750000002</v>
      </c>
      <c r="BJ437" s="3">
        <f t="shared" si="850"/>
        <v>1212.0025566666668</v>
      </c>
      <c r="BK437" s="3">
        <f t="shared" si="850"/>
        <v>1238.3504383333334</v>
      </c>
      <c r="BL437" s="3">
        <f t="shared" si="850"/>
        <v>1264.69832</v>
      </c>
      <c r="BM437" s="3">
        <f t="shared" si="850"/>
        <v>1291.0462016666665</v>
      </c>
      <c r="BN437" s="3">
        <f t="shared" si="850"/>
        <v>1317.3940833333331</v>
      </c>
      <c r="BO437" s="3">
        <f t="shared" si="850"/>
        <v>1343.7419649999997</v>
      </c>
      <c r="BP437" s="3">
        <f t="shared" si="850"/>
        <v>1370.0898466666663</v>
      </c>
      <c r="BQ437" s="3">
        <f t="shared" si="850"/>
        <v>1396.4377283333329</v>
      </c>
      <c r="BR437" s="3">
        <f t="shared" si="850"/>
        <v>1422.7856099999995</v>
      </c>
      <c r="BS437" s="3">
        <f t="shared" si="850"/>
        <v>1449.133491666666</v>
      </c>
    </row>
    <row r="438" spans="1:72" x14ac:dyDescent="0.35">
      <c r="A438" t="str">
        <f t="shared" ref="A438:I438" si="851">+A340</f>
        <v>Standard Close</v>
      </c>
      <c r="B438" t="str">
        <f t="shared" si="851"/>
        <v>A2838528</v>
      </c>
      <c r="C438" t="str">
        <f t="shared" si="851"/>
        <v>Base Rates</v>
      </c>
      <c r="D438" t="str">
        <f t="shared" si="851"/>
        <v/>
      </c>
      <c r="E438" s="13">
        <f t="shared" si="851"/>
        <v>34332</v>
      </c>
      <c r="F438" t="str">
        <f t="shared" si="851"/>
        <v>CRR-15996</v>
      </c>
      <c r="G438" t="str">
        <f t="shared" si="851"/>
        <v>open</v>
      </c>
      <c r="H438" t="str">
        <f t="shared" si="851"/>
        <v>Electric Other Production Plant</v>
      </c>
      <c r="I438" t="str">
        <f t="shared" si="851"/>
        <v>Bayside Station</v>
      </c>
      <c r="J438" s="101">
        <f t="shared" si="773"/>
        <v>202405</v>
      </c>
      <c r="K438" s="152"/>
      <c r="L438" s="3">
        <f t="shared" ref="L438:AI438" si="852">+K438+L340</f>
        <v>0</v>
      </c>
      <c r="M438" s="3">
        <f t="shared" si="852"/>
        <v>0</v>
      </c>
      <c r="N438" s="3">
        <f t="shared" si="852"/>
        <v>0</v>
      </c>
      <c r="O438" s="3">
        <f t="shared" si="852"/>
        <v>0</v>
      </c>
      <c r="P438" s="3">
        <f t="shared" si="852"/>
        <v>0</v>
      </c>
      <c r="Q438" s="3">
        <f t="shared" si="852"/>
        <v>26.347881666666677</v>
      </c>
      <c r="R438" s="3">
        <f t="shared" si="852"/>
        <v>52.695763333333353</v>
      </c>
      <c r="S438" s="3">
        <f t="shared" si="852"/>
        <v>79.043645000000026</v>
      </c>
      <c r="T438" s="3">
        <f t="shared" si="852"/>
        <v>105.39152666666671</v>
      </c>
      <c r="U438" s="3">
        <f t="shared" si="852"/>
        <v>131.73940833333339</v>
      </c>
      <c r="V438" s="3">
        <f t="shared" si="852"/>
        <v>158.08729000000005</v>
      </c>
      <c r="W438" s="3">
        <f t="shared" si="852"/>
        <v>184.43517166666672</v>
      </c>
      <c r="X438" s="3">
        <f t="shared" si="852"/>
        <v>210.78305333333338</v>
      </c>
      <c r="Y438" s="3">
        <f t="shared" si="852"/>
        <v>237.13093500000005</v>
      </c>
      <c r="Z438" s="3">
        <f t="shared" si="852"/>
        <v>263.47881666666672</v>
      </c>
      <c r="AA438" s="3">
        <f t="shared" si="852"/>
        <v>289.82669833333341</v>
      </c>
      <c r="AB438" s="3">
        <f t="shared" si="852"/>
        <v>316.17458000000011</v>
      </c>
      <c r="AC438" s="3">
        <f t="shared" si="852"/>
        <v>342.5224616666668</v>
      </c>
      <c r="AD438" s="3">
        <f t="shared" si="852"/>
        <v>368.87034333333349</v>
      </c>
      <c r="AE438" s="3">
        <f t="shared" si="852"/>
        <v>395.21822500000019</v>
      </c>
      <c r="AF438" s="3">
        <f t="shared" si="852"/>
        <v>421.56610666666688</v>
      </c>
      <c r="AG438" s="3">
        <f t="shared" si="852"/>
        <v>447.91398833333358</v>
      </c>
      <c r="AH438" s="3">
        <f t="shared" si="852"/>
        <v>474.26187000000027</v>
      </c>
      <c r="AI438" s="3">
        <f t="shared" si="852"/>
        <v>500.60975166666697</v>
      </c>
      <c r="AJ438" s="3">
        <f t="shared" ref="AJ438:BS438" si="853">+AI438+AJ340</f>
        <v>526.95763333333366</v>
      </c>
      <c r="AK438" s="3">
        <f t="shared" si="853"/>
        <v>553.30551500000036</v>
      </c>
      <c r="AL438" s="3">
        <f t="shared" si="853"/>
        <v>579.65339666666705</v>
      </c>
      <c r="AM438" s="3">
        <f t="shared" si="853"/>
        <v>606.00127833333374</v>
      </c>
      <c r="AN438" s="3">
        <f t="shared" si="853"/>
        <v>632.34916000000044</v>
      </c>
      <c r="AO438" s="3">
        <f t="shared" si="853"/>
        <v>658.69704166666713</v>
      </c>
      <c r="AP438" s="3">
        <f t="shared" si="853"/>
        <v>685.04492333333383</v>
      </c>
      <c r="AQ438" s="3">
        <f t="shared" si="853"/>
        <v>711.39280500000052</v>
      </c>
      <c r="AR438" s="3">
        <f t="shared" si="853"/>
        <v>737.74068666666722</v>
      </c>
      <c r="AS438" s="3">
        <f t="shared" si="853"/>
        <v>764.08856833333391</v>
      </c>
      <c r="AT438" s="3">
        <f t="shared" si="853"/>
        <v>790.4364500000006</v>
      </c>
      <c r="AU438" s="3">
        <f t="shared" si="853"/>
        <v>816.7843316666673</v>
      </c>
      <c r="AV438" s="3">
        <f t="shared" si="853"/>
        <v>843.13221333333399</v>
      </c>
      <c r="AW438" s="3">
        <f t="shared" si="853"/>
        <v>869.48009500000069</v>
      </c>
      <c r="AX438" s="3">
        <f t="shared" si="853"/>
        <v>895.82797666666738</v>
      </c>
      <c r="AY438" s="3">
        <f t="shared" si="853"/>
        <v>922.17585833333408</v>
      </c>
      <c r="AZ438" s="3">
        <f t="shared" si="853"/>
        <v>948.52374000000077</v>
      </c>
      <c r="BA438" s="3">
        <f t="shared" si="853"/>
        <v>974.87162166666747</v>
      </c>
      <c r="BB438" s="3">
        <f t="shared" si="853"/>
        <v>1001.2195033333342</v>
      </c>
      <c r="BC438" s="3">
        <f t="shared" si="853"/>
        <v>1027.5673850000007</v>
      </c>
      <c r="BD438" s="3">
        <f t="shared" si="853"/>
        <v>1053.9152666666673</v>
      </c>
      <c r="BE438" s="3">
        <f t="shared" si="853"/>
        <v>1080.2631483333339</v>
      </c>
      <c r="BF438" s="3">
        <f t="shared" si="853"/>
        <v>1106.6110300000005</v>
      </c>
      <c r="BG438" s="3">
        <f t="shared" si="853"/>
        <v>1132.9589116666671</v>
      </c>
      <c r="BH438" s="3">
        <f t="shared" si="853"/>
        <v>1159.3067933333336</v>
      </c>
      <c r="BI438" s="3">
        <f t="shared" si="853"/>
        <v>1185.6546750000002</v>
      </c>
      <c r="BJ438" s="3">
        <f t="shared" si="853"/>
        <v>1212.0025566666668</v>
      </c>
      <c r="BK438" s="3">
        <f t="shared" si="853"/>
        <v>1238.3504383333334</v>
      </c>
      <c r="BL438" s="3">
        <f t="shared" si="853"/>
        <v>1264.69832</v>
      </c>
      <c r="BM438" s="3">
        <f t="shared" si="853"/>
        <v>1291.0462016666665</v>
      </c>
      <c r="BN438" s="3">
        <f t="shared" si="853"/>
        <v>1317.3940833333331</v>
      </c>
      <c r="BO438" s="3">
        <f t="shared" si="853"/>
        <v>1343.7419649999997</v>
      </c>
      <c r="BP438" s="3">
        <f t="shared" si="853"/>
        <v>1370.0898466666663</v>
      </c>
      <c r="BQ438" s="3">
        <f t="shared" si="853"/>
        <v>1396.4377283333329</v>
      </c>
      <c r="BR438" s="3">
        <f t="shared" si="853"/>
        <v>1422.7856099999995</v>
      </c>
      <c r="BS438" s="3">
        <f t="shared" si="853"/>
        <v>1449.133491666666</v>
      </c>
      <c r="BT438"/>
    </row>
    <row r="439" spans="1:72" customFormat="1" x14ac:dyDescent="0.35">
      <c r="A439" t="str">
        <f t="shared" ref="A439:I439" si="854">+A341</f>
        <v>Standard Close</v>
      </c>
      <c r="B439" t="str">
        <f t="shared" si="854"/>
        <v>A2838529</v>
      </c>
      <c r="C439" t="str">
        <f t="shared" si="854"/>
        <v>Base Rates</v>
      </c>
      <c r="D439" t="str">
        <f t="shared" si="854"/>
        <v/>
      </c>
      <c r="E439" s="13">
        <f t="shared" si="854"/>
        <v>34332</v>
      </c>
      <c r="F439" t="str">
        <f t="shared" si="854"/>
        <v>CRR-15996</v>
      </c>
      <c r="G439" t="str">
        <f t="shared" si="854"/>
        <v>open</v>
      </c>
      <c r="H439" t="str">
        <f t="shared" si="854"/>
        <v>Electric Other Production Plant</v>
      </c>
      <c r="I439" t="str">
        <f t="shared" si="854"/>
        <v>Bayside Station</v>
      </c>
      <c r="J439" s="101">
        <f t="shared" si="773"/>
        <v>202405</v>
      </c>
      <c r="K439" s="152"/>
      <c r="L439" s="3">
        <f t="shared" ref="L439:AI439" si="855">+K439+L341</f>
        <v>0</v>
      </c>
      <c r="M439" s="3">
        <f t="shared" si="855"/>
        <v>0</v>
      </c>
      <c r="N439" s="3">
        <f t="shared" si="855"/>
        <v>0</v>
      </c>
      <c r="O439" s="3">
        <f t="shared" si="855"/>
        <v>0</v>
      </c>
      <c r="P439" s="3">
        <f t="shared" si="855"/>
        <v>0</v>
      </c>
      <c r="Q439" s="3">
        <f t="shared" si="855"/>
        <v>26.347881666666677</v>
      </c>
      <c r="R439" s="3">
        <f t="shared" si="855"/>
        <v>52.695763333333353</v>
      </c>
      <c r="S439" s="3">
        <f t="shared" si="855"/>
        <v>79.043645000000026</v>
      </c>
      <c r="T439" s="3">
        <f t="shared" si="855"/>
        <v>105.39152666666671</v>
      </c>
      <c r="U439" s="3">
        <f t="shared" si="855"/>
        <v>131.73940833333339</v>
      </c>
      <c r="V439" s="3">
        <f t="shared" si="855"/>
        <v>158.08729000000005</v>
      </c>
      <c r="W439" s="3">
        <f t="shared" si="855"/>
        <v>184.43517166666672</v>
      </c>
      <c r="X439" s="3">
        <f t="shared" si="855"/>
        <v>210.78305333333338</v>
      </c>
      <c r="Y439" s="3">
        <f t="shared" si="855"/>
        <v>237.13093500000005</v>
      </c>
      <c r="Z439" s="3">
        <f t="shared" si="855"/>
        <v>263.47881666666672</v>
      </c>
      <c r="AA439" s="3">
        <f t="shared" si="855"/>
        <v>289.82669833333341</v>
      </c>
      <c r="AB439" s="3">
        <f t="shared" si="855"/>
        <v>316.17458000000011</v>
      </c>
      <c r="AC439" s="3">
        <f t="shared" si="855"/>
        <v>342.5224616666668</v>
      </c>
      <c r="AD439" s="3">
        <f t="shared" si="855"/>
        <v>368.87034333333349</v>
      </c>
      <c r="AE439" s="3">
        <f t="shared" si="855"/>
        <v>395.21822500000019</v>
      </c>
      <c r="AF439" s="3">
        <f t="shared" si="855"/>
        <v>421.56610666666688</v>
      </c>
      <c r="AG439" s="3">
        <f t="shared" si="855"/>
        <v>447.91398833333358</v>
      </c>
      <c r="AH439" s="3">
        <f t="shared" si="855"/>
        <v>474.26187000000027</v>
      </c>
      <c r="AI439" s="3">
        <f t="shared" si="855"/>
        <v>500.60975166666697</v>
      </c>
      <c r="AJ439" s="3">
        <f t="shared" ref="AJ439:BS439" si="856">+AI439+AJ341</f>
        <v>526.95763333333366</v>
      </c>
      <c r="AK439" s="3">
        <f t="shared" si="856"/>
        <v>553.30551500000036</v>
      </c>
      <c r="AL439" s="3">
        <f t="shared" si="856"/>
        <v>579.65339666666705</v>
      </c>
      <c r="AM439" s="3">
        <f t="shared" si="856"/>
        <v>606.00127833333374</v>
      </c>
      <c r="AN439" s="3">
        <f t="shared" si="856"/>
        <v>632.34916000000044</v>
      </c>
      <c r="AO439" s="3">
        <f t="shared" si="856"/>
        <v>658.69704166666713</v>
      </c>
      <c r="AP439" s="3">
        <f t="shared" si="856"/>
        <v>685.04492333333383</v>
      </c>
      <c r="AQ439" s="3">
        <f t="shared" si="856"/>
        <v>711.39280500000052</v>
      </c>
      <c r="AR439" s="3">
        <f t="shared" si="856"/>
        <v>737.74068666666722</v>
      </c>
      <c r="AS439" s="3">
        <f t="shared" si="856"/>
        <v>764.08856833333391</v>
      </c>
      <c r="AT439" s="3">
        <f t="shared" si="856"/>
        <v>790.4364500000006</v>
      </c>
      <c r="AU439" s="3">
        <f t="shared" si="856"/>
        <v>816.7843316666673</v>
      </c>
      <c r="AV439" s="3">
        <f t="shared" si="856"/>
        <v>843.13221333333399</v>
      </c>
      <c r="AW439" s="3">
        <f t="shared" si="856"/>
        <v>869.48009500000069</v>
      </c>
      <c r="AX439" s="3">
        <f t="shared" si="856"/>
        <v>895.82797666666738</v>
      </c>
      <c r="AY439" s="3">
        <f t="shared" si="856"/>
        <v>922.17585833333408</v>
      </c>
      <c r="AZ439" s="3">
        <f t="shared" si="856"/>
        <v>948.52374000000077</v>
      </c>
      <c r="BA439" s="3">
        <f t="shared" si="856"/>
        <v>974.87162166666747</v>
      </c>
      <c r="BB439" s="3">
        <f t="shared" si="856"/>
        <v>1001.2195033333342</v>
      </c>
      <c r="BC439" s="3">
        <f t="shared" si="856"/>
        <v>1027.5673850000007</v>
      </c>
      <c r="BD439" s="3">
        <f t="shared" si="856"/>
        <v>1053.9152666666673</v>
      </c>
      <c r="BE439" s="3">
        <f t="shared" si="856"/>
        <v>1080.2631483333339</v>
      </c>
      <c r="BF439" s="3">
        <f t="shared" si="856"/>
        <v>1106.6110300000005</v>
      </c>
      <c r="BG439" s="3">
        <f t="shared" si="856"/>
        <v>1132.9589116666671</v>
      </c>
      <c r="BH439" s="3">
        <f t="shared" si="856"/>
        <v>1159.3067933333336</v>
      </c>
      <c r="BI439" s="3">
        <f t="shared" si="856"/>
        <v>1185.6546750000002</v>
      </c>
      <c r="BJ439" s="3">
        <f t="shared" si="856"/>
        <v>1212.0025566666668</v>
      </c>
      <c r="BK439" s="3">
        <f t="shared" si="856"/>
        <v>1238.3504383333334</v>
      </c>
      <c r="BL439" s="3">
        <f t="shared" si="856"/>
        <v>1264.69832</v>
      </c>
      <c r="BM439" s="3">
        <f t="shared" si="856"/>
        <v>1291.0462016666665</v>
      </c>
      <c r="BN439" s="3">
        <f t="shared" si="856"/>
        <v>1317.3940833333331</v>
      </c>
      <c r="BO439" s="3">
        <f t="shared" si="856"/>
        <v>1343.7419649999997</v>
      </c>
      <c r="BP439" s="3">
        <f t="shared" si="856"/>
        <v>1370.0898466666663</v>
      </c>
      <c r="BQ439" s="3">
        <f t="shared" si="856"/>
        <v>1396.4377283333329</v>
      </c>
      <c r="BR439" s="3">
        <f t="shared" si="856"/>
        <v>1422.7856099999995</v>
      </c>
      <c r="BS439" s="3">
        <f t="shared" si="856"/>
        <v>1449.133491666666</v>
      </c>
    </row>
    <row r="440" spans="1:72" customFormat="1" x14ac:dyDescent="0.35">
      <c r="A440" t="str">
        <f t="shared" ref="A440:I440" si="857">+A342</f>
        <v>Standard Close</v>
      </c>
      <c r="B440" t="str">
        <f t="shared" si="857"/>
        <v>A2846184</v>
      </c>
      <c r="C440" t="str">
        <f t="shared" si="857"/>
        <v>Base Rates</v>
      </c>
      <c r="D440" t="str">
        <f t="shared" si="857"/>
        <v/>
      </c>
      <c r="E440" s="13">
        <f t="shared" si="857"/>
        <v>34332</v>
      </c>
      <c r="F440" t="str">
        <f t="shared" si="857"/>
        <v>CRR-15996</v>
      </c>
      <c r="G440" t="str">
        <f t="shared" si="857"/>
        <v>open</v>
      </c>
      <c r="H440" t="str">
        <f t="shared" si="857"/>
        <v>Electric Other Production Plant</v>
      </c>
      <c r="I440" t="str">
        <f t="shared" si="857"/>
        <v>Bayside Station</v>
      </c>
      <c r="J440" s="101">
        <f t="shared" si="773"/>
        <v>202406</v>
      </c>
      <c r="K440" s="152"/>
      <c r="L440" s="3">
        <f t="shared" ref="L440:AI440" si="858">+K440+L342</f>
        <v>0</v>
      </c>
      <c r="M440" s="3">
        <f t="shared" si="858"/>
        <v>0</v>
      </c>
      <c r="N440" s="3">
        <f t="shared" si="858"/>
        <v>0</v>
      </c>
      <c r="O440" s="3">
        <f t="shared" si="858"/>
        <v>0</v>
      </c>
      <c r="P440" s="3">
        <f t="shared" si="858"/>
        <v>0</v>
      </c>
      <c r="Q440" s="3">
        <f t="shared" si="858"/>
        <v>0</v>
      </c>
      <c r="R440" s="3">
        <f t="shared" si="858"/>
        <v>295.55250166666661</v>
      </c>
      <c r="S440" s="3">
        <f t="shared" si="858"/>
        <v>591.10500333333323</v>
      </c>
      <c r="T440" s="3">
        <f t="shared" si="858"/>
        <v>886.6575049999999</v>
      </c>
      <c r="U440" s="3">
        <f t="shared" si="858"/>
        <v>1182.2100066666665</v>
      </c>
      <c r="V440" s="3">
        <f t="shared" si="858"/>
        <v>1477.762508333333</v>
      </c>
      <c r="W440" s="3">
        <f t="shared" si="858"/>
        <v>1773.3150099999996</v>
      </c>
      <c r="X440" s="3">
        <f t="shared" si="858"/>
        <v>2068.8675116666664</v>
      </c>
      <c r="Y440" s="3">
        <f t="shared" si="858"/>
        <v>2364.4200133333329</v>
      </c>
      <c r="Z440" s="3">
        <f t="shared" si="858"/>
        <v>2659.9725149999995</v>
      </c>
      <c r="AA440" s="3">
        <f t="shared" si="858"/>
        <v>2955.525016666666</v>
      </c>
      <c r="AB440" s="3">
        <f t="shared" si="858"/>
        <v>3251.0775183333326</v>
      </c>
      <c r="AC440" s="3">
        <f t="shared" si="858"/>
        <v>3546.6300199999991</v>
      </c>
      <c r="AD440" s="3">
        <f t="shared" si="858"/>
        <v>3842.1825216666657</v>
      </c>
      <c r="AE440" s="3">
        <f t="shared" si="858"/>
        <v>4137.7350233333327</v>
      </c>
      <c r="AF440" s="3">
        <f t="shared" si="858"/>
        <v>4433.2875249999997</v>
      </c>
      <c r="AG440" s="3">
        <f t="shared" si="858"/>
        <v>4728.8400266666667</v>
      </c>
      <c r="AH440" s="3">
        <f t="shared" si="858"/>
        <v>5024.3925283333338</v>
      </c>
      <c r="AI440" s="3">
        <f t="shared" si="858"/>
        <v>5319.9450300000008</v>
      </c>
      <c r="AJ440" s="3">
        <f t="shared" ref="AJ440:BS440" si="859">+AI440+AJ342</f>
        <v>5615.4975316666678</v>
      </c>
      <c r="AK440" s="3">
        <f t="shared" si="859"/>
        <v>5911.0500333333348</v>
      </c>
      <c r="AL440" s="3">
        <f t="shared" si="859"/>
        <v>6206.6025350000018</v>
      </c>
      <c r="AM440" s="3">
        <f t="shared" si="859"/>
        <v>6502.1550366666688</v>
      </c>
      <c r="AN440" s="3">
        <f t="shared" si="859"/>
        <v>6797.7075383333358</v>
      </c>
      <c r="AO440" s="3">
        <f t="shared" si="859"/>
        <v>7093.2600400000028</v>
      </c>
      <c r="AP440" s="3">
        <f t="shared" si="859"/>
        <v>7388.8125416666699</v>
      </c>
      <c r="AQ440" s="3">
        <f t="shared" si="859"/>
        <v>7684.3650433333369</v>
      </c>
      <c r="AR440" s="3">
        <f t="shared" si="859"/>
        <v>7979.9175450000039</v>
      </c>
      <c r="AS440" s="3">
        <f t="shared" si="859"/>
        <v>8275.4700466666709</v>
      </c>
      <c r="AT440" s="3">
        <f t="shared" si="859"/>
        <v>8571.0225483333379</v>
      </c>
      <c r="AU440" s="3">
        <f t="shared" si="859"/>
        <v>8866.5750500000049</v>
      </c>
      <c r="AV440" s="3">
        <f t="shared" si="859"/>
        <v>9162.1275516666719</v>
      </c>
      <c r="AW440" s="3">
        <f t="shared" si="859"/>
        <v>9457.6800533333389</v>
      </c>
      <c r="AX440" s="3">
        <f t="shared" si="859"/>
        <v>9753.232555000006</v>
      </c>
      <c r="AY440" s="3">
        <f t="shared" si="859"/>
        <v>10048.785056666673</v>
      </c>
      <c r="AZ440" s="3">
        <f t="shared" si="859"/>
        <v>10344.33755833334</v>
      </c>
      <c r="BA440" s="3">
        <f t="shared" si="859"/>
        <v>10639.890060000007</v>
      </c>
      <c r="BB440" s="3">
        <f t="shared" si="859"/>
        <v>10935.442561666674</v>
      </c>
      <c r="BC440" s="3">
        <f t="shared" si="859"/>
        <v>11230.995063333341</v>
      </c>
      <c r="BD440" s="3">
        <f t="shared" si="859"/>
        <v>11526.547565000008</v>
      </c>
      <c r="BE440" s="3">
        <f t="shared" si="859"/>
        <v>11822.100066666675</v>
      </c>
      <c r="BF440" s="3">
        <f t="shared" si="859"/>
        <v>12117.652568333342</v>
      </c>
      <c r="BG440" s="3">
        <f t="shared" si="859"/>
        <v>12413.205070000009</v>
      </c>
      <c r="BH440" s="3">
        <f t="shared" si="859"/>
        <v>12708.757571666676</v>
      </c>
      <c r="BI440" s="3">
        <f t="shared" si="859"/>
        <v>13004.310073333343</v>
      </c>
      <c r="BJ440" s="3">
        <f t="shared" si="859"/>
        <v>13299.86257500001</v>
      </c>
      <c r="BK440" s="3">
        <f t="shared" si="859"/>
        <v>13595.415076666677</v>
      </c>
      <c r="BL440" s="3">
        <f t="shared" si="859"/>
        <v>13890.967578333344</v>
      </c>
      <c r="BM440" s="3">
        <f t="shared" si="859"/>
        <v>14186.520080000011</v>
      </c>
      <c r="BN440" s="3">
        <f t="shared" si="859"/>
        <v>14482.072581666678</v>
      </c>
      <c r="BO440" s="3">
        <f t="shared" si="859"/>
        <v>14777.625083333345</v>
      </c>
      <c r="BP440" s="3">
        <f t="shared" si="859"/>
        <v>15073.177585000012</v>
      </c>
      <c r="BQ440" s="3">
        <f t="shared" si="859"/>
        <v>15368.730086666679</v>
      </c>
      <c r="BR440" s="3">
        <f t="shared" si="859"/>
        <v>15664.282588333346</v>
      </c>
      <c r="BS440" s="3">
        <f t="shared" si="859"/>
        <v>15959.835090000013</v>
      </c>
    </row>
    <row r="441" spans="1:72" customFormat="1" x14ac:dyDescent="0.35">
      <c r="A441" t="str">
        <f t="shared" ref="A441:I441" si="860">+A343</f>
        <v>Standard Close</v>
      </c>
      <c r="B441" t="str">
        <f t="shared" si="860"/>
        <v>A2846186</v>
      </c>
      <c r="C441" t="str">
        <f t="shared" si="860"/>
        <v>Base Rates</v>
      </c>
      <c r="D441" t="str">
        <f t="shared" si="860"/>
        <v/>
      </c>
      <c r="E441" s="13">
        <f t="shared" si="860"/>
        <v>34332</v>
      </c>
      <c r="F441" t="str">
        <f t="shared" si="860"/>
        <v>CRR-15996</v>
      </c>
      <c r="G441" t="str">
        <f t="shared" si="860"/>
        <v>open</v>
      </c>
      <c r="H441" t="str">
        <f t="shared" si="860"/>
        <v>Electric Other Production Plant</v>
      </c>
      <c r="I441" t="str">
        <f t="shared" si="860"/>
        <v>Bayside Station</v>
      </c>
      <c r="J441" s="101">
        <f t="shared" si="773"/>
        <v>202406</v>
      </c>
      <c r="K441" s="152"/>
      <c r="L441" s="3">
        <f t="shared" ref="L441:AI441" si="861">+K441+L343</f>
        <v>0</v>
      </c>
      <c r="M441" s="3">
        <f t="shared" si="861"/>
        <v>0</v>
      </c>
      <c r="N441" s="3">
        <f t="shared" si="861"/>
        <v>0</v>
      </c>
      <c r="O441" s="3">
        <f t="shared" si="861"/>
        <v>0</v>
      </c>
      <c r="P441" s="3">
        <f t="shared" si="861"/>
        <v>0</v>
      </c>
      <c r="Q441" s="3">
        <f t="shared" si="861"/>
        <v>0</v>
      </c>
      <c r="R441" s="3">
        <f t="shared" si="861"/>
        <v>99.324775000000002</v>
      </c>
      <c r="S441" s="3">
        <f t="shared" si="861"/>
        <v>198.64955</v>
      </c>
      <c r="T441" s="3">
        <f t="shared" si="861"/>
        <v>297.97432500000002</v>
      </c>
      <c r="U441" s="3">
        <f t="shared" si="861"/>
        <v>397.29910000000001</v>
      </c>
      <c r="V441" s="3">
        <f t="shared" si="861"/>
        <v>496.623875</v>
      </c>
      <c r="W441" s="3">
        <f t="shared" si="861"/>
        <v>595.94865000000004</v>
      </c>
      <c r="X441" s="3">
        <f t="shared" si="861"/>
        <v>695.27342500000009</v>
      </c>
      <c r="Y441" s="3">
        <f t="shared" si="861"/>
        <v>794.59820000000013</v>
      </c>
      <c r="Z441" s="3">
        <f t="shared" si="861"/>
        <v>893.92297500000018</v>
      </c>
      <c r="AA441" s="3">
        <f t="shared" si="861"/>
        <v>993.24775000000022</v>
      </c>
      <c r="AB441" s="3">
        <f t="shared" si="861"/>
        <v>1092.5725250000003</v>
      </c>
      <c r="AC441" s="3">
        <f t="shared" si="861"/>
        <v>1191.8973000000003</v>
      </c>
      <c r="AD441" s="3">
        <f t="shared" si="861"/>
        <v>1291.2220750000004</v>
      </c>
      <c r="AE441" s="3">
        <f t="shared" si="861"/>
        <v>1390.5468500000004</v>
      </c>
      <c r="AF441" s="3">
        <f t="shared" si="861"/>
        <v>1489.8716250000004</v>
      </c>
      <c r="AG441" s="3">
        <f t="shared" si="861"/>
        <v>1589.1964000000005</v>
      </c>
      <c r="AH441" s="3">
        <f t="shared" si="861"/>
        <v>1688.5211750000005</v>
      </c>
      <c r="AI441" s="3">
        <f t="shared" si="861"/>
        <v>1787.8459500000006</v>
      </c>
      <c r="AJ441" s="3">
        <f t="shared" ref="AJ441:BS441" si="862">+AI441+AJ343</f>
        <v>1887.1707250000006</v>
      </c>
      <c r="AK441" s="3">
        <f t="shared" si="862"/>
        <v>1986.4955000000007</v>
      </c>
      <c r="AL441" s="3">
        <f t="shared" si="862"/>
        <v>2085.8202750000005</v>
      </c>
      <c r="AM441" s="3">
        <f t="shared" si="862"/>
        <v>2185.1450500000005</v>
      </c>
      <c r="AN441" s="3">
        <f t="shared" si="862"/>
        <v>2284.4698250000006</v>
      </c>
      <c r="AO441" s="3">
        <f t="shared" si="862"/>
        <v>2383.7946000000006</v>
      </c>
      <c r="AP441" s="3">
        <f t="shared" si="862"/>
        <v>2483.1193750000007</v>
      </c>
      <c r="AQ441" s="3">
        <f t="shared" si="862"/>
        <v>2582.4441500000007</v>
      </c>
      <c r="AR441" s="3">
        <f t="shared" si="862"/>
        <v>2681.7689250000008</v>
      </c>
      <c r="AS441" s="3">
        <f t="shared" si="862"/>
        <v>2781.0937000000008</v>
      </c>
      <c r="AT441" s="3">
        <f t="shared" si="862"/>
        <v>2880.4184750000009</v>
      </c>
      <c r="AU441" s="3">
        <f t="shared" si="862"/>
        <v>2979.7432500000009</v>
      </c>
      <c r="AV441" s="3">
        <f t="shared" si="862"/>
        <v>3079.0680250000009</v>
      </c>
      <c r="AW441" s="3">
        <f t="shared" si="862"/>
        <v>3178.392800000001</v>
      </c>
      <c r="AX441" s="3">
        <f t="shared" si="862"/>
        <v>3277.717575000001</v>
      </c>
      <c r="AY441" s="3">
        <f t="shared" si="862"/>
        <v>3377.0423500000011</v>
      </c>
      <c r="AZ441" s="3">
        <f t="shared" si="862"/>
        <v>3476.3671250000011</v>
      </c>
      <c r="BA441" s="3">
        <f t="shared" si="862"/>
        <v>3575.6919000000012</v>
      </c>
      <c r="BB441" s="3">
        <f t="shared" si="862"/>
        <v>3675.0166750000012</v>
      </c>
      <c r="BC441" s="3">
        <f t="shared" si="862"/>
        <v>3774.3414500000013</v>
      </c>
      <c r="BD441" s="3">
        <f t="shared" si="862"/>
        <v>3873.6662250000013</v>
      </c>
      <c r="BE441" s="3">
        <f t="shared" si="862"/>
        <v>3972.9910000000013</v>
      </c>
      <c r="BF441" s="3">
        <f t="shared" si="862"/>
        <v>4072.3157750000014</v>
      </c>
      <c r="BG441" s="3">
        <f t="shared" si="862"/>
        <v>4171.640550000001</v>
      </c>
      <c r="BH441" s="3">
        <f t="shared" si="862"/>
        <v>4270.965325000001</v>
      </c>
      <c r="BI441" s="3">
        <f t="shared" si="862"/>
        <v>4370.2901000000011</v>
      </c>
      <c r="BJ441" s="3">
        <f t="shared" si="862"/>
        <v>4469.6148750000011</v>
      </c>
      <c r="BK441" s="3">
        <f t="shared" si="862"/>
        <v>4568.9396500000012</v>
      </c>
      <c r="BL441" s="3">
        <f t="shared" si="862"/>
        <v>4668.2644250000012</v>
      </c>
      <c r="BM441" s="3">
        <f t="shared" si="862"/>
        <v>4767.5892000000013</v>
      </c>
      <c r="BN441" s="3">
        <f t="shared" si="862"/>
        <v>4866.9139750000013</v>
      </c>
      <c r="BO441" s="3">
        <f t="shared" si="862"/>
        <v>4966.2387500000013</v>
      </c>
      <c r="BP441" s="3">
        <f t="shared" si="862"/>
        <v>5065.5635250000014</v>
      </c>
      <c r="BQ441" s="3">
        <f t="shared" si="862"/>
        <v>5164.8883000000014</v>
      </c>
      <c r="BR441" s="3">
        <f t="shared" si="862"/>
        <v>5264.2130750000015</v>
      </c>
      <c r="BS441" s="3">
        <f t="shared" si="862"/>
        <v>5363.5378500000015</v>
      </c>
    </row>
    <row r="442" spans="1:72" customFormat="1" x14ac:dyDescent="0.35">
      <c r="A442" t="str">
        <f t="shared" ref="A442:I442" si="863">+A344</f>
        <v>Standard Close</v>
      </c>
      <c r="B442" t="str">
        <f t="shared" si="863"/>
        <v>A2846187</v>
      </c>
      <c r="C442" t="str">
        <f t="shared" si="863"/>
        <v>Base Rates</v>
      </c>
      <c r="D442" t="str">
        <f t="shared" si="863"/>
        <v/>
      </c>
      <c r="E442" s="13">
        <f t="shared" si="863"/>
        <v>34332</v>
      </c>
      <c r="F442" t="str">
        <f t="shared" si="863"/>
        <v>CRR-15996</v>
      </c>
      <c r="G442" t="str">
        <f t="shared" si="863"/>
        <v>open</v>
      </c>
      <c r="H442" t="str">
        <f t="shared" si="863"/>
        <v>Electric Other Production Plant</v>
      </c>
      <c r="I442" t="str">
        <f t="shared" si="863"/>
        <v>Bayside Station</v>
      </c>
      <c r="J442" s="101">
        <f t="shared" si="773"/>
        <v>202406</v>
      </c>
      <c r="K442" s="152"/>
      <c r="L442" s="3">
        <f t="shared" ref="L442:AI442" si="864">+K442+L344</f>
        <v>0</v>
      </c>
      <c r="M442" s="3">
        <f t="shared" si="864"/>
        <v>0</v>
      </c>
      <c r="N442" s="3">
        <f t="shared" si="864"/>
        <v>0</v>
      </c>
      <c r="O442" s="3">
        <f t="shared" si="864"/>
        <v>0</v>
      </c>
      <c r="P442" s="3">
        <f t="shared" si="864"/>
        <v>0</v>
      </c>
      <c r="Q442" s="3">
        <f t="shared" si="864"/>
        <v>0</v>
      </c>
      <c r="R442" s="3">
        <f t="shared" si="864"/>
        <v>99.324775000000002</v>
      </c>
      <c r="S442" s="3">
        <f t="shared" si="864"/>
        <v>198.64955</v>
      </c>
      <c r="T442" s="3">
        <f t="shared" si="864"/>
        <v>297.97432500000002</v>
      </c>
      <c r="U442" s="3">
        <f t="shared" si="864"/>
        <v>397.29910000000001</v>
      </c>
      <c r="V442" s="3">
        <f t="shared" si="864"/>
        <v>496.623875</v>
      </c>
      <c r="W442" s="3">
        <f t="shared" si="864"/>
        <v>595.94865000000004</v>
      </c>
      <c r="X442" s="3">
        <f t="shared" si="864"/>
        <v>695.27342500000009</v>
      </c>
      <c r="Y442" s="3">
        <f t="shared" si="864"/>
        <v>794.59820000000013</v>
      </c>
      <c r="Z442" s="3">
        <f t="shared" si="864"/>
        <v>893.92297500000018</v>
      </c>
      <c r="AA442" s="3">
        <f t="shared" si="864"/>
        <v>993.24775000000022</v>
      </c>
      <c r="AB442" s="3">
        <f t="shared" si="864"/>
        <v>1092.5725250000003</v>
      </c>
      <c r="AC442" s="3">
        <f t="shared" si="864"/>
        <v>1191.8973000000003</v>
      </c>
      <c r="AD442" s="3">
        <f t="shared" si="864"/>
        <v>1291.2220750000004</v>
      </c>
      <c r="AE442" s="3">
        <f t="shared" si="864"/>
        <v>1390.5468500000004</v>
      </c>
      <c r="AF442" s="3">
        <f t="shared" si="864"/>
        <v>1489.8716250000004</v>
      </c>
      <c r="AG442" s="3">
        <f t="shared" si="864"/>
        <v>1589.1964000000005</v>
      </c>
      <c r="AH442" s="3">
        <f t="shared" si="864"/>
        <v>1688.5211750000005</v>
      </c>
      <c r="AI442" s="3">
        <f t="shared" si="864"/>
        <v>1787.8459500000006</v>
      </c>
      <c r="AJ442" s="3">
        <f t="shared" ref="AJ442:BS442" si="865">+AI442+AJ344</f>
        <v>1887.1707250000006</v>
      </c>
      <c r="AK442" s="3">
        <f t="shared" si="865"/>
        <v>1986.4955000000007</v>
      </c>
      <c r="AL442" s="3">
        <f t="shared" si="865"/>
        <v>2085.8202750000005</v>
      </c>
      <c r="AM442" s="3">
        <f t="shared" si="865"/>
        <v>2185.1450500000005</v>
      </c>
      <c r="AN442" s="3">
        <f t="shared" si="865"/>
        <v>2284.4698250000006</v>
      </c>
      <c r="AO442" s="3">
        <f t="shared" si="865"/>
        <v>2383.7946000000006</v>
      </c>
      <c r="AP442" s="3">
        <f t="shared" si="865"/>
        <v>2483.1193750000007</v>
      </c>
      <c r="AQ442" s="3">
        <f t="shared" si="865"/>
        <v>2582.4441500000007</v>
      </c>
      <c r="AR442" s="3">
        <f t="shared" si="865"/>
        <v>2681.7689250000008</v>
      </c>
      <c r="AS442" s="3">
        <f t="shared" si="865"/>
        <v>2781.0937000000008</v>
      </c>
      <c r="AT442" s="3">
        <f t="shared" si="865"/>
        <v>2880.4184750000009</v>
      </c>
      <c r="AU442" s="3">
        <f t="shared" si="865"/>
        <v>2979.7432500000009</v>
      </c>
      <c r="AV442" s="3">
        <f t="shared" si="865"/>
        <v>3079.0680250000009</v>
      </c>
      <c r="AW442" s="3">
        <f t="shared" si="865"/>
        <v>3178.392800000001</v>
      </c>
      <c r="AX442" s="3">
        <f t="shared" si="865"/>
        <v>3277.717575000001</v>
      </c>
      <c r="AY442" s="3">
        <f t="shared" si="865"/>
        <v>3377.0423500000011</v>
      </c>
      <c r="AZ442" s="3">
        <f t="shared" si="865"/>
        <v>3476.3671250000011</v>
      </c>
      <c r="BA442" s="3">
        <f t="shared" si="865"/>
        <v>3575.6919000000012</v>
      </c>
      <c r="BB442" s="3">
        <f t="shared" si="865"/>
        <v>3675.0166750000012</v>
      </c>
      <c r="BC442" s="3">
        <f t="shared" si="865"/>
        <v>3774.3414500000013</v>
      </c>
      <c r="BD442" s="3">
        <f t="shared" si="865"/>
        <v>3873.6662250000013</v>
      </c>
      <c r="BE442" s="3">
        <f t="shared" si="865"/>
        <v>3972.9910000000013</v>
      </c>
      <c r="BF442" s="3">
        <f t="shared" si="865"/>
        <v>4072.3157750000014</v>
      </c>
      <c r="BG442" s="3">
        <f t="shared" si="865"/>
        <v>4171.640550000001</v>
      </c>
      <c r="BH442" s="3">
        <f t="shared" si="865"/>
        <v>4270.965325000001</v>
      </c>
      <c r="BI442" s="3">
        <f t="shared" si="865"/>
        <v>4370.2901000000011</v>
      </c>
      <c r="BJ442" s="3">
        <f t="shared" si="865"/>
        <v>4469.6148750000011</v>
      </c>
      <c r="BK442" s="3">
        <f t="shared" si="865"/>
        <v>4568.9396500000012</v>
      </c>
      <c r="BL442" s="3">
        <f t="shared" si="865"/>
        <v>4668.2644250000012</v>
      </c>
      <c r="BM442" s="3">
        <f t="shared" si="865"/>
        <v>4767.5892000000013</v>
      </c>
      <c r="BN442" s="3">
        <f t="shared" si="865"/>
        <v>4866.9139750000013</v>
      </c>
      <c r="BO442" s="3">
        <f t="shared" si="865"/>
        <v>4966.2387500000013</v>
      </c>
      <c r="BP442" s="3">
        <f t="shared" si="865"/>
        <v>5065.5635250000014</v>
      </c>
      <c r="BQ442" s="3">
        <f t="shared" si="865"/>
        <v>5164.8883000000014</v>
      </c>
      <c r="BR442" s="3">
        <f t="shared" si="865"/>
        <v>5264.2130750000015</v>
      </c>
      <c r="BS442" s="3">
        <f t="shared" si="865"/>
        <v>5363.5378500000015</v>
      </c>
    </row>
    <row r="443" spans="1:72" customFormat="1" x14ac:dyDescent="0.35">
      <c r="A443" t="str">
        <f t="shared" ref="A443:I443" si="866">+A345</f>
        <v>Standard Close</v>
      </c>
      <c r="B443" t="str">
        <f t="shared" si="866"/>
        <v>A2846188</v>
      </c>
      <c r="C443" t="str">
        <f t="shared" si="866"/>
        <v>Base Rates</v>
      </c>
      <c r="D443" t="str">
        <f t="shared" si="866"/>
        <v/>
      </c>
      <c r="E443" s="13">
        <f t="shared" si="866"/>
        <v>34332</v>
      </c>
      <c r="F443" t="str">
        <f t="shared" si="866"/>
        <v>CRR-15996</v>
      </c>
      <c r="G443" t="str">
        <f t="shared" si="866"/>
        <v>open</v>
      </c>
      <c r="H443" t="str">
        <f t="shared" si="866"/>
        <v>Electric Other Production Plant</v>
      </c>
      <c r="I443" t="str">
        <f t="shared" si="866"/>
        <v>Bayside Station</v>
      </c>
      <c r="J443" s="101">
        <f t="shared" si="773"/>
        <v>202406</v>
      </c>
      <c r="K443" s="152"/>
      <c r="L443" s="3">
        <f t="shared" ref="L443:AI443" si="867">+K443+L345</f>
        <v>0</v>
      </c>
      <c r="M443" s="3">
        <f t="shared" si="867"/>
        <v>0</v>
      </c>
      <c r="N443" s="3">
        <f t="shared" si="867"/>
        <v>0</v>
      </c>
      <c r="O443" s="3">
        <f t="shared" si="867"/>
        <v>0</v>
      </c>
      <c r="P443" s="3">
        <f t="shared" si="867"/>
        <v>0</v>
      </c>
      <c r="Q443" s="3">
        <f t="shared" si="867"/>
        <v>0</v>
      </c>
      <c r="R443" s="3">
        <f t="shared" si="867"/>
        <v>306.34287833333337</v>
      </c>
      <c r="S443" s="3">
        <f t="shared" si="867"/>
        <v>612.68575666666675</v>
      </c>
      <c r="T443" s="3">
        <f t="shared" si="867"/>
        <v>919.02863500000012</v>
      </c>
      <c r="U443" s="3">
        <f t="shared" si="867"/>
        <v>1225.3715133333335</v>
      </c>
      <c r="V443" s="3">
        <f t="shared" si="867"/>
        <v>1531.7143916666669</v>
      </c>
      <c r="W443" s="3">
        <f t="shared" si="867"/>
        <v>1838.0572700000002</v>
      </c>
      <c r="X443" s="3">
        <f t="shared" si="867"/>
        <v>2144.4001483333336</v>
      </c>
      <c r="Y443" s="3">
        <f t="shared" si="867"/>
        <v>2450.743026666667</v>
      </c>
      <c r="Z443" s="3">
        <f t="shared" si="867"/>
        <v>2757.0859050000004</v>
      </c>
      <c r="AA443" s="3">
        <f t="shared" si="867"/>
        <v>3063.4287833333337</v>
      </c>
      <c r="AB443" s="3">
        <f t="shared" si="867"/>
        <v>3369.7716616666671</v>
      </c>
      <c r="AC443" s="3">
        <f t="shared" si="867"/>
        <v>3676.1145400000005</v>
      </c>
      <c r="AD443" s="3">
        <f t="shared" si="867"/>
        <v>3982.4574183333339</v>
      </c>
      <c r="AE443" s="3">
        <f t="shared" si="867"/>
        <v>4288.8002966666672</v>
      </c>
      <c r="AF443" s="3">
        <f t="shared" si="867"/>
        <v>4595.1431750000011</v>
      </c>
      <c r="AG443" s="3">
        <f t="shared" si="867"/>
        <v>4901.486053333334</v>
      </c>
      <c r="AH443" s="3">
        <f t="shared" si="867"/>
        <v>5207.8289316666669</v>
      </c>
      <c r="AI443" s="3">
        <f t="shared" si="867"/>
        <v>5514.1718099999998</v>
      </c>
      <c r="AJ443" s="3">
        <f t="shared" ref="AJ443:BS443" si="868">+AI443+AJ345</f>
        <v>5820.5146883333327</v>
      </c>
      <c r="AK443" s="3">
        <f t="shared" si="868"/>
        <v>6126.8575666666657</v>
      </c>
      <c r="AL443" s="3">
        <f t="shared" si="868"/>
        <v>6433.2004449999986</v>
      </c>
      <c r="AM443" s="3">
        <f t="shared" si="868"/>
        <v>6739.5433233333315</v>
      </c>
      <c r="AN443" s="3">
        <f t="shared" si="868"/>
        <v>7045.8862016666644</v>
      </c>
      <c r="AO443" s="3">
        <f t="shared" si="868"/>
        <v>7352.2290799999973</v>
      </c>
      <c r="AP443" s="3">
        <f t="shared" si="868"/>
        <v>7658.5719583333303</v>
      </c>
      <c r="AQ443" s="3">
        <f t="shared" si="868"/>
        <v>7964.9148366666632</v>
      </c>
      <c r="AR443" s="3">
        <f t="shared" si="868"/>
        <v>8271.2577149999961</v>
      </c>
      <c r="AS443" s="3">
        <f t="shared" si="868"/>
        <v>8577.600593333329</v>
      </c>
      <c r="AT443" s="3">
        <f t="shared" si="868"/>
        <v>8883.9434716666619</v>
      </c>
      <c r="AU443" s="3">
        <f t="shared" si="868"/>
        <v>9190.2863499999949</v>
      </c>
      <c r="AV443" s="3">
        <f t="shared" si="868"/>
        <v>9496.6292283333278</v>
      </c>
      <c r="AW443" s="3">
        <f t="shared" si="868"/>
        <v>9802.9721066666607</v>
      </c>
      <c r="AX443" s="3">
        <f t="shared" si="868"/>
        <v>10109.314984999994</v>
      </c>
      <c r="AY443" s="3">
        <f t="shared" si="868"/>
        <v>10415.657863333327</v>
      </c>
      <c r="AZ443" s="3">
        <f t="shared" si="868"/>
        <v>10722.000741666659</v>
      </c>
      <c r="BA443" s="3">
        <f t="shared" si="868"/>
        <v>11028.343619999992</v>
      </c>
      <c r="BB443" s="3">
        <f t="shared" si="868"/>
        <v>11334.686498333325</v>
      </c>
      <c r="BC443" s="3">
        <f t="shared" si="868"/>
        <v>11641.029376666658</v>
      </c>
      <c r="BD443" s="3">
        <f t="shared" si="868"/>
        <v>11947.372254999991</v>
      </c>
      <c r="BE443" s="3">
        <f t="shared" si="868"/>
        <v>12253.715133333324</v>
      </c>
      <c r="BF443" s="3">
        <f t="shared" si="868"/>
        <v>12560.058011666657</v>
      </c>
      <c r="BG443" s="3">
        <f t="shared" si="868"/>
        <v>12866.40088999999</v>
      </c>
      <c r="BH443" s="3">
        <f t="shared" si="868"/>
        <v>13172.743768333323</v>
      </c>
      <c r="BI443" s="3">
        <f t="shared" si="868"/>
        <v>13479.086646666656</v>
      </c>
      <c r="BJ443" s="3">
        <f t="shared" si="868"/>
        <v>13785.429524999989</v>
      </c>
      <c r="BK443" s="3">
        <f t="shared" si="868"/>
        <v>14091.772403333322</v>
      </c>
      <c r="BL443" s="3">
        <f t="shared" si="868"/>
        <v>14398.115281666654</v>
      </c>
      <c r="BM443" s="3">
        <f t="shared" si="868"/>
        <v>14704.458159999987</v>
      </c>
      <c r="BN443" s="3">
        <f t="shared" si="868"/>
        <v>15010.80103833332</v>
      </c>
      <c r="BO443" s="3">
        <f t="shared" si="868"/>
        <v>15317.143916666653</v>
      </c>
      <c r="BP443" s="3">
        <f t="shared" si="868"/>
        <v>15623.486794999986</v>
      </c>
      <c r="BQ443" s="3">
        <f t="shared" si="868"/>
        <v>15929.829673333319</v>
      </c>
      <c r="BR443" s="3">
        <f t="shared" si="868"/>
        <v>16236.172551666652</v>
      </c>
      <c r="BS443" s="3">
        <f t="shared" si="868"/>
        <v>16542.515429999985</v>
      </c>
    </row>
    <row r="444" spans="1:72" customFormat="1" x14ac:dyDescent="0.35">
      <c r="A444" t="str">
        <f t="shared" ref="A444:I444" si="869">+A346</f>
        <v>Standard Close</v>
      </c>
      <c r="B444" t="str">
        <f t="shared" si="869"/>
        <v>A2846191</v>
      </c>
      <c r="C444" t="str">
        <f t="shared" si="869"/>
        <v>Base Rates</v>
      </c>
      <c r="D444" t="str">
        <f t="shared" si="869"/>
        <v/>
      </c>
      <c r="E444" s="13">
        <f t="shared" si="869"/>
        <v>34332</v>
      </c>
      <c r="F444" t="str">
        <f t="shared" si="869"/>
        <v>CRR-15996</v>
      </c>
      <c r="G444" t="str">
        <f t="shared" si="869"/>
        <v>open</v>
      </c>
      <c r="H444" t="str">
        <f t="shared" si="869"/>
        <v>Electric Other Production Plant</v>
      </c>
      <c r="I444" t="str">
        <f t="shared" si="869"/>
        <v>Bayside Station</v>
      </c>
      <c r="J444" s="101">
        <f t="shared" si="773"/>
        <v>202406</v>
      </c>
      <c r="K444" s="152"/>
      <c r="L444" s="3">
        <f t="shared" ref="L444:AI444" si="870">+K444+L346</f>
        <v>0</v>
      </c>
      <c r="M444" s="3">
        <f t="shared" si="870"/>
        <v>0</v>
      </c>
      <c r="N444" s="3">
        <f t="shared" si="870"/>
        <v>0</v>
      </c>
      <c r="O444" s="3">
        <f t="shared" si="870"/>
        <v>0</v>
      </c>
      <c r="P444" s="3">
        <f t="shared" si="870"/>
        <v>0</v>
      </c>
      <c r="Q444" s="3">
        <f t="shared" si="870"/>
        <v>0</v>
      </c>
      <c r="R444" s="3">
        <f t="shared" si="870"/>
        <v>281.96850833333332</v>
      </c>
      <c r="S444" s="3">
        <f t="shared" si="870"/>
        <v>563.93701666666664</v>
      </c>
      <c r="T444" s="3">
        <f t="shared" si="870"/>
        <v>845.9055249999999</v>
      </c>
      <c r="U444" s="3">
        <f t="shared" si="870"/>
        <v>1127.8740333333333</v>
      </c>
      <c r="V444" s="3">
        <f t="shared" si="870"/>
        <v>1409.8425416666666</v>
      </c>
      <c r="W444" s="3">
        <f t="shared" si="870"/>
        <v>1691.81105</v>
      </c>
      <c r="X444" s="3">
        <f t="shared" si="870"/>
        <v>1973.7795583333334</v>
      </c>
      <c r="Y444" s="3">
        <f t="shared" si="870"/>
        <v>2255.7480666666665</v>
      </c>
      <c r="Z444" s="3">
        <f t="shared" si="870"/>
        <v>2537.7165749999999</v>
      </c>
      <c r="AA444" s="3">
        <f t="shared" si="870"/>
        <v>2819.6850833333333</v>
      </c>
      <c r="AB444" s="3">
        <f t="shared" si="870"/>
        <v>3101.6535916666667</v>
      </c>
      <c r="AC444" s="3">
        <f t="shared" si="870"/>
        <v>3383.6221</v>
      </c>
      <c r="AD444" s="3">
        <f t="shared" si="870"/>
        <v>3665.5906083333334</v>
      </c>
      <c r="AE444" s="3">
        <f t="shared" si="870"/>
        <v>3947.5591166666668</v>
      </c>
      <c r="AF444" s="3">
        <f t="shared" si="870"/>
        <v>4229.5276249999997</v>
      </c>
      <c r="AG444" s="3">
        <f t="shared" si="870"/>
        <v>4511.4961333333331</v>
      </c>
      <c r="AH444" s="3">
        <f t="shared" si="870"/>
        <v>4793.4646416666665</v>
      </c>
      <c r="AI444" s="3">
        <f t="shared" si="870"/>
        <v>5075.4331499999998</v>
      </c>
      <c r="AJ444" s="3">
        <f t="shared" ref="AJ444:BS444" si="871">+AI444+AJ346</f>
        <v>5357.4016583333332</v>
      </c>
      <c r="AK444" s="3">
        <f t="shared" si="871"/>
        <v>5639.3701666666666</v>
      </c>
      <c r="AL444" s="3">
        <f t="shared" si="871"/>
        <v>5921.338675</v>
      </c>
      <c r="AM444" s="3">
        <f t="shared" si="871"/>
        <v>6203.3071833333333</v>
      </c>
      <c r="AN444" s="3">
        <f t="shared" si="871"/>
        <v>6485.2756916666667</v>
      </c>
      <c r="AO444" s="3">
        <f t="shared" si="871"/>
        <v>6767.2442000000001</v>
      </c>
      <c r="AP444" s="3">
        <f t="shared" si="871"/>
        <v>7049.2127083333335</v>
      </c>
      <c r="AQ444" s="3">
        <f t="shared" si="871"/>
        <v>7331.1812166666668</v>
      </c>
      <c r="AR444" s="3">
        <f t="shared" si="871"/>
        <v>7613.1497250000002</v>
      </c>
      <c r="AS444" s="3">
        <f t="shared" si="871"/>
        <v>7895.1182333333336</v>
      </c>
      <c r="AT444" s="3">
        <f t="shared" si="871"/>
        <v>8177.086741666667</v>
      </c>
      <c r="AU444" s="3">
        <f t="shared" si="871"/>
        <v>8459.0552499999994</v>
      </c>
      <c r="AV444" s="3">
        <f t="shared" si="871"/>
        <v>8741.0237583333328</v>
      </c>
      <c r="AW444" s="3">
        <f t="shared" si="871"/>
        <v>9022.9922666666662</v>
      </c>
      <c r="AX444" s="3">
        <f t="shared" si="871"/>
        <v>9304.9607749999996</v>
      </c>
      <c r="AY444" s="3">
        <f t="shared" si="871"/>
        <v>9586.9292833333329</v>
      </c>
      <c r="AZ444" s="3">
        <f t="shared" si="871"/>
        <v>9868.8977916666663</v>
      </c>
      <c r="BA444" s="3">
        <f t="shared" si="871"/>
        <v>10150.8663</v>
      </c>
      <c r="BB444" s="3">
        <f t="shared" si="871"/>
        <v>10432.834808333333</v>
      </c>
      <c r="BC444" s="3">
        <f t="shared" si="871"/>
        <v>10714.803316666666</v>
      </c>
      <c r="BD444" s="3">
        <f t="shared" si="871"/>
        <v>10996.771825</v>
      </c>
      <c r="BE444" s="3">
        <f t="shared" si="871"/>
        <v>11278.740333333333</v>
      </c>
      <c r="BF444" s="3">
        <f t="shared" si="871"/>
        <v>11560.708841666667</v>
      </c>
      <c r="BG444" s="3">
        <f t="shared" si="871"/>
        <v>11842.67735</v>
      </c>
      <c r="BH444" s="3">
        <f t="shared" si="871"/>
        <v>12124.645858333333</v>
      </c>
      <c r="BI444" s="3">
        <f t="shared" si="871"/>
        <v>12406.614366666667</v>
      </c>
      <c r="BJ444" s="3">
        <f t="shared" si="871"/>
        <v>12688.582875</v>
      </c>
      <c r="BK444" s="3">
        <f t="shared" si="871"/>
        <v>12970.551383333333</v>
      </c>
      <c r="BL444" s="3">
        <f t="shared" si="871"/>
        <v>13252.519891666667</v>
      </c>
      <c r="BM444" s="3">
        <f t="shared" si="871"/>
        <v>13534.4884</v>
      </c>
      <c r="BN444" s="3">
        <f t="shared" si="871"/>
        <v>13816.456908333334</v>
      </c>
      <c r="BO444" s="3">
        <f t="shared" si="871"/>
        <v>14098.425416666667</v>
      </c>
      <c r="BP444" s="3">
        <f t="shared" si="871"/>
        <v>14380.393925</v>
      </c>
      <c r="BQ444" s="3">
        <f t="shared" si="871"/>
        <v>14662.362433333334</v>
      </c>
      <c r="BR444" s="3">
        <f t="shared" si="871"/>
        <v>14944.330941666667</v>
      </c>
      <c r="BS444" s="3">
        <f t="shared" si="871"/>
        <v>15226.29945</v>
      </c>
    </row>
    <row r="445" spans="1:72" customFormat="1" ht="13.5" customHeight="1" x14ac:dyDescent="0.35">
      <c r="A445" t="str">
        <f t="shared" ref="A445:I445" si="872">+A347</f>
        <v>Standard Close</v>
      </c>
      <c r="B445" t="str">
        <f t="shared" si="872"/>
        <v>A2846192</v>
      </c>
      <c r="C445" t="str">
        <f t="shared" si="872"/>
        <v>Base Rates</v>
      </c>
      <c r="D445" t="str">
        <f t="shared" si="872"/>
        <v/>
      </c>
      <c r="E445" s="13">
        <f t="shared" si="872"/>
        <v>34332</v>
      </c>
      <c r="F445" t="str">
        <f t="shared" si="872"/>
        <v>CRR-15996</v>
      </c>
      <c r="G445" t="str">
        <f t="shared" si="872"/>
        <v>open</v>
      </c>
      <c r="H445" t="str">
        <f t="shared" si="872"/>
        <v>Electric Other Production Plant</v>
      </c>
      <c r="I445" t="str">
        <f t="shared" si="872"/>
        <v>Bayside Station</v>
      </c>
      <c r="J445" s="101">
        <f t="shared" si="773"/>
        <v>202406</v>
      </c>
      <c r="K445" s="152"/>
      <c r="L445" s="3">
        <f t="shared" ref="L445:AI445" si="873">+K445+L347</f>
        <v>0</v>
      </c>
      <c r="M445" s="3">
        <f t="shared" si="873"/>
        <v>0</v>
      </c>
      <c r="N445" s="3">
        <f t="shared" si="873"/>
        <v>0</v>
      </c>
      <c r="O445" s="3">
        <f t="shared" si="873"/>
        <v>0</v>
      </c>
      <c r="P445" s="3">
        <f t="shared" si="873"/>
        <v>0</v>
      </c>
      <c r="Q445" s="3">
        <f t="shared" si="873"/>
        <v>0</v>
      </c>
      <c r="R445" s="3">
        <f t="shared" si="873"/>
        <v>278.85321500000003</v>
      </c>
      <c r="S445" s="3">
        <f t="shared" si="873"/>
        <v>557.70643000000007</v>
      </c>
      <c r="T445" s="3">
        <f t="shared" si="873"/>
        <v>836.55964500000005</v>
      </c>
      <c r="U445" s="3">
        <f t="shared" si="873"/>
        <v>1115.4128600000001</v>
      </c>
      <c r="V445" s="3">
        <f t="shared" si="873"/>
        <v>1394.2660750000002</v>
      </c>
      <c r="W445" s="3">
        <f t="shared" si="873"/>
        <v>1673.1192900000003</v>
      </c>
      <c r="X445" s="3">
        <f t="shared" si="873"/>
        <v>1951.9725050000004</v>
      </c>
      <c r="Y445" s="3">
        <f t="shared" si="873"/>
        <v>2230.8257200000003</v>
      </c>
      <c r="Z445" s="3">
        <f t="shared" si="873"/>
        <v>2509.6789350000004</v>
      </c>
      <c r="AA445" s="3">
        <f t="shared" si="873"/>
        <v>2788.5321500000005</v>
      </c>
      <c r="AB445" s="3">
        <f t="shared" si="873"/>
        <v>3067.3853650000005</v>
      </c>
      <c r="AC445" s="3">
        <f t="shared" si="873"/>
        <v>3346.2385800000006</v>
      </c>
      <c r="AD445" s="3">
        <f t="shared" si="873"/>
        <v>3625.0917950000007</v>
      </c>
      <c r="AE445" s="3">
        <f t="shared" si="873"/>
        <v>3903.9450100000008</v>
      </c>
      <c r="AF445" s="3">
        <f t="shared" si="873"/>
        <v>4182.7982250000005</v>
      </c>
      <c r="AG445" s="3">
        <f t="shared" si="873"/>
        <v>4461.6514400000005</v>
      </c>
      <c r="AH445" s="3">
        <f t="shared" si="873"/>
        <v>4740.5046550000006</v>
      </c>
      <c r="AI445" s="3">
        <f t="shared" si="873"/>
        <v>5019.3578700000007</v>
      </c>
      <c r="AJ445" s="3">
        <f t="shared" ref="AJ445:BS445" si="874">+AI445+AJ347</f>
        <v>5298.2110850000008</v>
      </c>
      <c r="AK445" s="3">
        <f t="shared" si="874"/>
        <v>5577.0643000000009</v>
      </c>
      <c r="AL445" s="3">
        <f t="shared" si="874"/>
        <v>5855.917515000001</v>
      </c>
      <c r="AM445" s="3">
        <f t="shared" si="874"/>
        <v>6134.7707300000011</v>
      </c>
      <c r="AN445" s="3">
        <f t="shared" si="874"/>
        <v>6413.6239450000012</v>
      </c>
      <c r="AO445" s="3">
        <f t="shared" si="874"/>
        <v>6692.4771600000013</v>
      </c>
      <c r="AP445" s="3">
        <f t="shared" si="874"/>
        <v>6971.3303750000014</v>
      </c>
      <c r="AQ445" s="3">
        <f t="shared" si="874"/>
        <v>7250.1835900000015</v>
      </c>
      <c r="AR445" s="3">
        <f t="shared" si="874"/>
        <v>7529.0368050000016</v>
      </c>
      <c r="AS445" s="3">
        <f t="shared" si="874"/>
        <v>7807.8900200000016</v>
      </c>
      <c r="AT445" s="3">
        <f t="shared" si="874"/>
        <v>8086.7432350000017</v>
      </c>
      <c r="AU445" s="3">
        <f t="shared" si="874"/>
        <v>8365.5964500000009</v>
      </c>
      <c r="AV445" s="3">
        <f t="shared" si="874"/>
        <v>8644.4496650000001</v>
      </c>
      <c r="AW445" s="3">
        <f t="shared" si="874"/>
        <v>8923.3028799999993</v>
      </c>
      <c r="AX445" s="3">
        <f t="shared" si="874"/>
        <v>9202.1560949999985</v>
      </c>
      <c r="AY445" s="3">
        <f t="shared" si="874"/>
        <v>9481.0093099999976</v>
      </c>
      <c r="AZ445" s="3">
        <f t="shared" si="874"/>
        <v>9759.8625249999968</v>
      </c>
      <c r="BA445" s="3">
        <f t="shared" si="874"/>
        <v>10038.715739999996</v>
      </c>
      <c r="BB445" s="3">
        <f t="shared" si="874"/>
        <v>10317.568954999995</v>
      </c>
      <c r="BC445" s="3">
        <f t="shared" si="874"/>
        <v>10596.422169999994</v>
      </c>
      <c r="BD445" s="3">
        <f t="shared" si="874"/>
        <v>10875.275384999994</v>
      </c>
      <c r="BE445" s="3">
        <f t="shared" si="874"/>
        <v>11154.128599999993</v>
      </c>
      <c r="BF445" s="3">
        <f t="shared" si="874"/>
        <v>11432.981814999992</v>
      </c>
      <c r="BG445" s="3">
        <f t="shared" si="874"/>
        <v>11711.835029999991</v>
      </c>
      <c r="BH445" s="3">
        <f t="shared" si="874"/>
        <v>11990.68824499999</v>
      </c>
      <c r="BI445" s="3">
        <f t="shared" si="874"/>
        <v>12269.541459999989</v>
      </c>
      <c r="BJ445" s="3">
        <f t="shared" si="874"/>
        <v>12548.394674999989</v>
      </c>
      <c r="BK445" s="3">
        <f t="shared" si="874"/>
        <v>12827.247889999988</v>
      </c>
      <c r="BL445" s="3">
        <f t="shared" si="874"/>
        <v>13106.101104999987</v>
      </c>
      <c r="BM445" s="3">
        <f t="shared" si="874"/>
        <v>13384.954319999986</v>
      </c>
      <c r="BN445" s="3">
        <f t="shared" si="874"/>
        <v>13663.807534999985</v>
      </c>
      <c r="BO445" s="3">
        <f t="shared" si="874"/>
        <v>13942.660749999985</v>
      </c>
      <c r="BP445" s="3">
        <f t="shared" si="874"/>
        <v>14221.513964999984</v>
      </c>
      <c r="BQ445" s="3">
        <f t="shared" si="874"/>
        <v>14500.367179999983</v>
      </c>
      <c r="BR445" s="3">
        <f t="shared" si="874"/>
        <v>14779.220394999982</v>
      </c>
      <c r="BS445" s="3">
        <f t="shared" si="874"/>
        <v>15058.073609999981</v>
      </c>
    </row>
    <row r="446" spans="1:72" customFormat="1" x14ac:dyDescent="0.35">
      <c r="A446" t="str">
        <f t="shared" ref="A446:I446" si="875">+A348</f>
        <v>Standard Close</v>
      </c>
      <c r="B446" t="str">
        <f t="shared" si="875"/>
        <v>A2846193</v>
      </c>
      <c r="C446" t="str">
        <f t="shared" si="875"/>
        <v>Base Rates</v>
      </c>
      <c r="D446" t="str">
        <f t="shared" si="875"/>
        <v/>
      </c>
      <c r="E446" s="13">
        <f t="shared" si="875"/>
        <v>34332</v>
      </c>
      <c r="F446" t="str">
        <f t="shared" si="875"/>
        <v>CRR-15996</v>
      </c>
      <c r="G446" t="str">
        <f t="shared" si="875"/>
        <v>open</v>
      </c>
      <c r="H446" t="str">
        <f t="shared" si="875"/>
        <v>Electric Other Production Plant</v>
      </c>
      <c r="I446" t="str">
        <f t="shared" si="875"/>
        <v>Bayside Station</v>
      </c>
      <c r="J446" s="101">
        <f t="shared" si="773"/>
        <v>202406</v>
      </c>
      <c r="K446" s="152"/>
      <c r="L446" s="3">
        <f t="shared" ref="L446:AI446" si="876">+K446+L348</f>
        <v>0</v>
      </c>
      <c r="M446" s="3">
        <f t="shared" si="876"/>
        <v>0</v>
      </c>
      <c r="N446" s="3">
        <f t="shared" si="876"/>
        <v>0</v>
      </c>
      <c r="O446" s="3">
        <f t="shared" si="876"/>
        <v>0</v>
      </c>
      <c r="P446" s="3">
        <f t="shared" si="876"/>
        <v>0</v>
      </c>
      <c r="Q446" s="3">
        <f t="shared" si="876"/>
        <v>0</v>
      </c>
      <c r="R446" s="3">
        <f t="shared" si="876"/>
        <v>99.324775000000002</v>
      </c>
      <c r="S446" s="3">
        <f t="shared" si="876"/>
        <v>198.64955</v>
      </c>
      <c r="T446" s="3">
        <f t="shared" si="876"/>
        <v>297.97432500000002</v>
      </c>
      <c r="U446" s="3">
        <f t="shared" si="876"/>
        <v>397.29910000000001</v>
      </c>
      <c r="V446" s="3">
        <f t="shared" si="876"/>
        <v>496.623875</v>
      </c>
      <c r="W446" s="3">
        <f t="shared" si="876"/>
        <v>595.94865000000004</v>
      </c>
      <c r="X446" s="3">
        <f t="shared" si="876"/>
        <v>695.27342500000009</v>
      </c>
      <c r="Y446" s="3">
        <f t="shared" si="876"/>
        <v>794.59820000000013</v>
      </c>
      <c r="Z446" s="3">
        <f t="shared" si="876"/>
        <v>893.92297500000018</v>
      </c>
      <c r="AA446" s="3">
        <f t="shared" si="876"/>
        <v>993.24775000000022</v>
      </c>
      <c r="AB446" s="3">
        <f t="shared" si="876"/>
        <v>1092.5725250000003</v>
      </c>
      <c r="AC446" s="3">
        <f t="shared" si="876"/>
        <v>1191.8973000000003</v>
      </c>
      <c r="AD446" s="3">
        <f t="shared" si="876"/>
        <v>1291.2220750000004</v>
      </c>
      <c r="AE446" s="3">
        <f t="shared" si="876"/>
        <v>1390.5468500000004</v>
      </c>
      <c r="AF446" s="3">
        <f t="shared" si="876"/>
        <v>1489.8716250000004</v>
      </c>
      <c r="AG446" s="3">
        <f t="shared" si="876"/>
        <v>1589.1964000000005</v>
      </c>
      <c r="AH446" s="3">
        <f t="shared" si="876"/>
        <v>1688.5211750000005</v>
      </c>
      <c r="AI446" s="3">
        <f t="shared" si="876"/>
        <v>1787.8459500000006</v>
      </c>
      <c r="AJ446" s="3">
        <f t="shared" ref="AJ446:BS446" si="877">+AI446+AJ348</f>
        <v>1887.1707250000006</v>
      </c>
      <c r="AK446" s="3">
        <f t="shared" si="877"/>
        <v>1986.4955000000007</v>
      </c>
      <c r="AL446" s="3">
        <f t="shared" si="877"/>
        <v>2085.8202750000005</v>
      </c>
      <c r="AM446" s="3">
        <f t="shared" si="877"/>
        <v>2185.1450500000005</v>
      </c>
      <c r="AN446" s="3">
        <f t="shared" si="877"/>
        <v>2284.4698250000006</v>
      </c>
      <c r="AO446" s="3">
        <f t="shared" si="877"/>
        <v>2383.7946000000006</v>
      </c>
      <c r="AP446" s="3">
        <f t="shared" si="877"/>
        <v>2483.1193750000007</v>
      </c>
      <c r="AQ446" s="3">
        <f t="shared" si="877"/>
        <v>2582.4441500000007</v>
      </c>
      <c r="AR446" s="3">
        <f t="shared" si="877"/>
        <v>2681.7689250000008</v>
      </c>
      <c r="AS446" s="3">
        <f t="shared" si="877"/>
        <v>2781.0937000000008</v>
      </c>
      <c r="AT446" s="3">
        <f t="shared" si="877"/>
        <v>2880.4184750000009</v>
      </c>
      <c r="AU446" s="3">
        <f t="shared" si="877"/>
        <v>2979.7432500000009</v>
      </c>
      <c r="AV446" s="3">
        <f t="shared" si="877"/>
        <v>3079.0680250000009</v>
      </c>
      <c r="AW446" s="3">
        <f t="shared" si="877"/>
        <v>3178.392800000001</v>
      </c>
      <c r="AX446" s="3">
        <f t="shared" si="877"/>
        <v>3277.717575000001</v>
      </c>
      <c r="AY446" s="3">
        <f t="shared" si="877"/>
        <v>3377.0423500000011</v>
      </c>
      <c r="AZ446" s="3">
        <f t="shared" si="877"/>
        <v>3476.3671250000011</v>
      </c>
      <c r="BA446" s="3">
        <f t="shared" si="877"/>
        <v>3575.6919000000012</v>
      </c>
      <c r="BB446" s="3">
        <f t="shared" si="877"/>
        <v>3675.0166750000012</v>
      </c>
      <c r="BC446" s="3">
        <f t="shared" si="877"/>
        <v>3774.3414500000013</v>
      </c>
      <c r="BD446" s="3">
        <f t="shared" si="877"/>
        <v>3873.6662250000013</v>
      </c>
      <c r="BE446" s="3">
        <f t="shared" si="877"/>
        <v>3972.9910000000013</v>
      </c>
      <c r="BF446" s="3">
        <f t="shared" si="877"/>
        <v>4072.3157750000014</v>
      </c>
      <c r="BG446" s="3">
        <f t="shared" si="877"/>
        <v>4171.640550000001</v>
      </c>
      <c r="BH446" s="3">
        <f t="shared" si="877"/>
        <v>4270.965325000001</v>
      </c>
      <c r="BI446" s="3">
        <f t="shared" si="877"/>
        <v>4370.2901000000011</v>
      </c>
      <c r="BJ446" s="3">
        <f t="shared" si="877"/>
        <v>4469.6148750000011</v>
      </c>
      <c r="BK446" s="3">
        <f t="shared" si="877"/>
        <v>4568.9396500000012</v>
      </c>
      <c r="BL446" s="3">
        <f t="shared" si="877"/>
        <v>4668.2644250000012</v>
      </c>
      <c r="BM446" s="3">
        <f t="shared" si="877"/>
        <v>4767.5892000000013</v>
      </c>
      <c r="BN446" s="3">
        <f t="shared" si="877"/>
        <v>4866.9139750000013</v>
      </c>
      <c r="BO446" s="3">
        <f t="shared" si="877"/>
        <v>4966.2387500000013</v>
      </c>
      <c r="BP446" s="3">
        <f t="shared" si="877"/>
        <v>5065.5635250000014</v>
      </c>
      <c r="BQ446" s="3">
        <f t="shared" si="877"/>
        <v>5164.8883000000014</v>
      </c>
      <c r="BR446" s="3">
        <f t="shared" si="877"/>
        <v>5264.2130750000015</v>
      </c>
      <c r="BS446" s="3">
        <f t="shared" si="877"/>
        <v>5363.5378500000015</v>
      </c>
    </row>
    <row r="447" spans="1:72" customFormat="1" x14ac:dyDescent="0.35">
      <c r="A447" t="str">
        <f t="shared" ref="A447:I447" si="878">+A349</f>
        <v>Standard Close</v>
      </c>
      <c r="B447" t="str">
        <f t="shared" si="878"/>
        <v>A2846194</v>
      </c>
      <c r="C447" t="str">
        <f t="shared" si="878"/>
        <v>Base Rates</v>
      </c>
      <c r="D447" t="str">
        <f t="shared" si="878"/>
        <v/>
      </c>
      <c r="E447" s="13">
        <f t="shared" si="878"/>
        <v>34332</v>
      </c>
      <c r="F447" t="str">
        <f t="shared" si="878"/>
        <v>CRR-15996</v>
      </c>
      <c r="G447" t="str">
        <f t="shared" si="878"/>
        <v>open</v>
      </c>
      <c r="H447" t="str">
        <f t="shared" si="878"/>
        <v>Electric Other Production Plant</v>
      </c>
      <c r="I447" t="str">
        <f t="shared" si="878"/>
        <v>Bayside Station</v>
      </c>
      <c r="J447" s="101">
        <f t="shared" si="773"/>
        <v>202406</v>
      </c>
      <c r="K447" s="152"/>
      <c r="L447" s="3">
        <f t="shared" ref="L447:AI447" si="879">+K447+L349</f>
        <v>0</v>
      </c>
      <c r="M447" s="3">
        <f t="shared" si="879"/>
        <v>0</v>
      </c>
      <c r="N447" s="3">
        <f t="shared" si="879"/>
        <v>0</v>
      </c>
      <c r="O447" s="3">
        <f t="shared" si="879"/>
        <v>0</v>
      </c>
      <c r="P447" s="3">
        <f t="shared" si="879"/>
        <v>0</v>
      </c>
      <c r="Q447" s="3">
        <f t="shared" si="879"/>
        <v>0</v>
      </c>
      <c r="R447" s="3">
        <f t="shared" si="879"/>
        <v>99.324775000000002</v>
      </c>
      <c r="S447" s="3">
        <f t="shared" si="879"/>
        <v>198.64955</v>
      </c>
      <c r="T447" s="3">
        <f t="shared" si="879"/>
        <v>297.97432500000002</v>
      </c>
      <c r="U447" s="3">
        <f t="shared" si="879"/>
        <v>397.29910000000001</v>
      </c>
      <c r="V447" s="3">
        <f t="shared" si="879"/>
        <v>496.623875</v>
      </c>
      <c r="W447" s="3">
        <f t="shared" si="879"/>
        <v>595.94865000000004</v>
      </c>
      <c r="X447" s="3">
        <f t="shared" si="879"/>
        <v>695.27342500000009</v>
      </c>
      <c r="Y447" s="3">
        <f t="shared" si="879"/>
        <v>794.59820000000013</v>
      </c>
      <c r="Z447" s="3">
        <f t="shared" si="879"/>
        <v>893.92297500000018</v>
      </c>
      <c r="AA447" s="3">
        <f t="shared" si="879"/>
        <v>993.24775000000022</v>
      </c>
      <c r="AB447" s="3">
        <f t="shared" si="879"/>
        <v>1092.5725250000003</v>
      </c>
      <c r="AC447" s="3">
        <f t="shared" si="879"/>
        <v>1191.8973000000003</v>
      </c>
      <c r="AD447" s="3">
        <f t="shared" si="879"/>
        <v>1291.2220750000004</v>
      </c>
      <c r="AE447" s="3">
        <f t="shared" si="879"/>
        <v>1390.5468500000004</v>
      </c>
      <c r="AF447" s="3">
        <f t="shared" si="879"/>
        <v>1489.8716250000004</v>
      </c>
      <c r="AG447" s="3">
        <f t="shared" si="879"/>
        <v>1589.1964000000005</v>
      </c>
      <c r="AH447" s="3">
        <f t="shared" si="879"/>
        <v>1688.5211750000005</v>
      </c>
      <c r="AI447" s="3">
        <f t="shared" si="879"/>
        <v>1787.8459500000006</v>
      </c>
      <c r="AJ447" s="3">
        <f t="shared" ref="AJ447:BS447" si="880">+AI447+AJ349</f>
        <v>1887.1707250000006</v>
      </c>
      <c r="AK447" s="3">
        <f t="shared" si="880"/>
        <v>1986.4955000000007</v>
      </c>
      <c r="AL447" s="3">
        <f t="shared" si="880"/>
        <v>2085.8202750000005</v>
      </c>
      <c r="AM447" s="3">
        <f t="shared" si="880"/>
        <v>2185.1450500000005</v>
      </c>
      <c r="AN447" s="3">
        <f t="shared" si="880"/>
        <v>2284.4698250000006</v>
      </c>
      <c r="AO447" s="3">
        <f t="shared" si="880"/>
        <v>2383.7946000000006</v>
      </c>
      <c r="AP447" s="3">
        <f t="shared" si="880"/>
        <v>2483.1193750000007</v>
      </c>
      <c r="AQ447" s="3">
        <f t="shared" si="880"/>
        <v>2582.4441500000007</v>
      </c>
      <c r="AR447" s="3">
        <f t="shared" si="880"/>
        <v>2681.7689250000008</v>
      </c>
      <c r="AS447" s="3">
        <f t="shared" si="880"/>
        <v>2781.0937000000008</v>
      </c>
      <c r="AT447" s="3">
        <f t="shared" si="880"/>
        <v>2880.4184750000009</v>
      </c>
      <c r="AU447" s="3">
        <f t="shared" si="880"/>
        <v>2979.7432500000009</v>
      </c>
      <c r="AV447" s="3">
        <f t="shared" si="880"/>
        <v>3079.0680250000009</v>
      </c>
      <c r="AW447" s="3">
        <f t="shared" si="880"/>
        <v>3178.392800000001</v>
      </c>
      <c r="AX447" s="3">
        <f t="shared" si="880"/>
        <v>3277.717575000001</v>
      </c>
      <c r="AY447" s="3">
        <f t="shared" si="880"/>
        <v>3377.0423500000011</v>
      </c>
      <c r="AZ447" s="3">
        <f t="shared" si="880"/>
        <v>3476.3671250000011</v>
      </c>
      <c r="BA447" s="3">
        <f t="shared" si="880"/>
        <v>3575.6919000000012</v>
      </c>
      <c r="BB447" s="3">
        <f t="shared" si="880"/>
        <v>3675.0166750000012</v>
      </c>
      <c r="BC447" s="3">
        <f t="shared" si="880"/>
        <v>3774.3414500000013</v>
      </c>
      <c r="BD447" s="3">
        <f t="shared" si="880"/>
        <v>3873.6662250000013</v>
      </c>
      <c r="BE447" s="3">
        <f t="shared" si="880"/>
        <v>3972.9910000000013</v>
      </c>
      <c r="BF447" s="3">
        <f t="shared" si="880"/>
        <v>4072.3157750000014</v>
      </c>
      <c r="BG447" s="3">
        <f t="shared" si="880"/>
        <v>4171.640550000001</v>
      </c>
      <c r="BH447" s="3">
        <f t="shared" si="880"/>
        <v>4270.965325000001</v>
      </c>
      <c r="BI447" s="3">
        <f t="shared" si="880"/>
        <v>4370.2901000000011</v>
      </c>
      <c r="BJ447" s="3">
        <f t="shared" si="880"/>
        <v>4469.6148750000011</v>
      </c>
      <c r="BK447" s="3">
        <f t="shared" si="880"/>
        <v>4568.9396500000012</v>
      </c>
      <c r="BL447" s="3">
        <f t="shared" si="880"/>
        <v>4668.2644250000012</v>
      </c>
      <c r="BM447" s="3">
        <f t="shared" si="880"/>
        <v>4767.5892000000013</v>
      </c>
      <c r="BN447" s="3">
        <f t="shared" si="880"/>
        <v>4866.9139750000013</v>
      </c>
      <c r="BO447" s="3">
        <f t="shared" si="880"/>
        <v>4966.2387500000013</v>
      </c>
      <c r="BP447" s="3">
        <f t="shared" si="880"/>
        <v>5065.5635250000014</v>
      </c>
      <c r="BQ447" s="3">
        <f t="shared" si="880"/>
        <v>5164.8883000000014</v>
      </c>
      <c r="BR447" s="3">
        <f t="shared" si="880"/>
        <v>5264.2130750000015</v>
      </c>
      <c r="BS447" s="3">
        <f t="shared" si="880"/>
        <v>5363.5378500000015</v>
      </c>
    </row>
    <row r="448" spans="1:72" customFormat="1" x14ac:dyDescent="0.35">
      <c r="A448" t="str">
        <f t="shared" ref="A448:I448" si="881">+A350</f>
        <v>Standard Close</v>
      </c>
      <c r="B448" t="str">
        <f t="shared" si="881"/>
        <v>A2873455</v>
      </c>
      <c r="C448" t="str">
        <f t="shared" si="881"/>
        <v>Base Rates</v>
      </c>
      <c r="D448" t="str">
        <f t="shared" si="881"/>
        <v>ENERGY SUPPLY</v>
      </c>
      <c r="E448" s="13">
        <f t="shared" si="881"/>
        <v>34330</v>
      </c>
      <c r="F448" t="str">
        <f t="shared" si="881"/>
        <v>CRR-15996</v>
      </c>
      <c r="G448" t="str">
        <f t="shared" si="881"/>
        <v>open</v>
      </c>
      <c r="H448" t="str">
        <f t="shared" si="881"/>
        <v>Electric Other Production Plant</v>
      </c>
      <c r="I448" t="str">
        <f t="shared" si="881"/>
        <v>Bayside Station</v>
      </c>
      <c r="J448" s="101">
        <f t="shared" si="773"/>
        <v>202406</v>
      </c>
      <c r="K448" s="152"/>
      <c r="L448" s="3">
        <f t="shared" ref="L448:AI448" si="882">+K448+L350</f>
        <v>0</v>
      </c>
      <c r="M448" s="3">
        <f t="shared" si="882"/>
        <v>0</v>
      </c>
      <c r="N448" s="3">
        <f t="shared" si="882"/>
        <v>0</v>
      </c>
      <c r="O448" s="3">
        <f t="shared" si="882"/>
        <v>0</v>
      </c>
      <c r="P448" s="3">
        <f t="shared" si="882"/>
        <v>0</v>
      </c>
      <c r="Q448" s="3">
        <f t="shared" si="882"/>
        <v>0</v>
      </c>
      <c r="R448" s="3">
        <f t="shared" si="882"/>
        <v>30.382779166666666</v>
      </c>
      <c r="S448" s="3">
        <f t="shared" si="882"/>
        <v>60.765558333333331</v>
      </c>
      <c r="T448" s="3">
        <f t="shared" si="882"/>
        <v>91.148337499999997</v>
      </c>
      <c r="U448" s="3">
        <f t="shared" si="882"/>
        <v>121.53111666666666</v>
      </c>
      <c r="V448" s="3">
        <f t="shared" si="882"/>
        <v>151.91389583333333</v>
      </c>
      <c r="W448" s="3">
        <f t="shared" si="882"/>
        <v>182.29667499999999</v>
      </c>
      <c r="X448" s="3">
        <f t="shared" si="882"/>
        <v>212.67945416666666</v>
      </c>
      <c r="Y448" s="3">
        <f t="shared" si="882"/>
        <v>243.06223333333332</v>
      </c>
      <c r="Z448" s="3">
        <f t="shared" si="882"/>
        <v>273.44501249999996</v>
      </c>
      <c r="AA448" s="3">
        <f t="shared" si="882"/>
        <v>303.8277916666666</v>
      </c>
      <c r="AB448" s="3">
        <f t="shared" si="882"/>
        <v>334.21057083333324</v>
      </c>
      <c r="AC448" s="3">
        <f t="shared" si="882"/>
        <v>364.59334999999987</v>
      </c>
      <c r="AD448" s="3">
        <f t="shared" si="882"/>
        <v>394.97612916666651</v>
      </c>
      <c r="AE448" s="3">
        <f t="shared" si="882"/>
        <v>425.35890833333315</v>
      </c>
      <c r="AF448" s="3">
        <f t="shared" si="882"/>
        <v>455.74168749999978</v>
      </c>
      <c r="AG448" s="3">
        <f t="shared" si="882"/>
        <v>486.12446666666642</v>
      </c>
      <c r="AH448" s="3">
        <f t="shared" si="882"/>
        <v>516.50724583333306</v>
      </c>
      <c r="AI448" s="3">
        <f t="shared" si="882"/>
        <v>546.8900249999997</v>
      </c>
      <c r="AJ448" s="3">
        <f t="shared" ref="AJ448:BS448" si="883">+AI448+AJ350</f>
        <v>577.27280416666633</v>
      </c>
      <c r="AK448" s="3">
        <f t="shared" si="883"/>
        <v>607.65558333333297</v>
      </c>
      <c r="AL448" s="3">
        <f t="shared" si="883"/>
        <v>638.03836249999961</v>
      </c>
      <c r="AM448" s="3">
        <f t="shared" si="883"/>
        <v>668.42114166666624</v>
      </c>
      <c r="AN448" s="3">
        <f t="shared" si="883"/>
        <v>698.80392083333288</v>
      </c>
      <c r="AO448" s="3">
        <f t="shared" si="883"/>
        <v>729.18669999999952</v>
      </c>
      <c r="AP448" s="3">
        <f t="shared" si="883"/>
        <v>759.56947916666616</v>
      </c>
      <c r="AQ448" s="3">
        <f t="shared" si="883"/>
        <v>789.95225833333279</v>
      </c>
      <c r="AR448" s="3">
        <f t="shared" si="883"/>
        <v>820.33503749999943</v>
      </c>
      <c r="AS448" s="3">
        <f t="shared" si="883"/>
        <v>850.71781666666607</v>
      </c>
      <c r="AT448" s="3">
        <f t="shared" si="883"/>
        <v>881.1005958333327</v>
      </c>
      <c r="AU448" s="3">
        <f t="shared" si="883"/>
        <v>911.48337499999934</v>
      </c>
      <c r="AV448" s="3">
        <f t="shared" si="883"/>
        <v>941.86615416666598</v>
      </c>
      <c r="AW448" s="3">
        <f t="shared" si="883"/>
        <v>972.24893333333262</v>
      </c>
      <c r="AX448" s="3">
        <f t="shared" si="883"/>
        <v>1002.6317124999993</v>
      </c>
      <c r="AY448" s="3">
        <f t="shared" si="883"/>
        <v>1033.0144916666659</v>
      </c>
      <c r="AZ448" s="3">
        <f t="shared" si="883"/>
        <v>1063.3972708333326</v>
      </c>
      <c r="BA448" s="3">
        <f t="shared" si="883"/>
        <v>1093.7800499999994</v>
      </c>
      <c r="BB448" s="3">
        <f t="shared" si="883"/>
        <v>1124.1628291666661</v>
      </c>
      <c r="BC448" s="3">
        <f t="shared" si="883"/>
        <v>1154.5456083333329</v>
      </c>
      <c r="BD448" s="3">
        <f t="shared" si="883"/>
        <v>1184.9283874999996</v>
      </c>
      <c r="BE448" s="3">
        <f t="shared" si="883"/>
        <v>1215.3111666666664</v>
      </c>
      <c r="BF448" s="3">
        <f t="shared" si="883"/>
        <v>1245.6939458333331</v>
      </c>
      <c r="BG448" s="3">
        <f t="shared" si="883"/>
        <v>1276.0767249999999</v>
      </c>
      <c r="BH448" s="3">
        <f t="shared" si="883"/>
        <v>1306.4595041666666</v>
      </c>
      <c r="BI448" s="3">
        <f t="shared" si="883"/>
        <v>1336.8422833333334</v>
      </c>
      <c r="BJ448" s="3">
        <f t="shared" si="883"/>
        <v>1367.2250625000001</v>
      </c>
      <c r="BK448" s="3">
        <f t="shared" si="883"/>
        <v>1397.6078416666669</v>
      </c>
      <c r="BL448" s="3">
        <f t="shared" si="883"/>
        <v>1427.9906208333337</v>
      </c>
      <c r="BM448" s="3">
        <f t="shared" si="883"/>
        <v>1458.3734000000004</v>
      </c>
      <c r="BN448" s="3">
        <f t="shared" si="883"/>
        <v>1488.7561791666672</v>
      </c>
      <c r="BO448" s="3">
        <f t="shared" si="883"/>
        <v>1519.1389583333339</v>
      </c>
      <c r="BP448" s="3">
        <f t="shared" si="883"/>
        <v>1549.5217375000007</v>
      </c>
      <c r="BQ448" s="3">
        <f t="shared" si="883"/>
        <v>1579.9045166666674</v>
      </c>
      <c r="BR448" s="3">
        <f t="shared" si="883"/>
        <v>1610.2872958333342</v>
      </c>
      <c r="BS448" s="3">
        <f t="shared" si="883"/>
        <v>1640.6700750000009</v>
      </c>
    </row>
    <row r="449" spans="1:71" customFormat="1" x14ac:dyDescent="0.35">
      <c r="A449" t="str">
        <f t="shared" ref="A449:I449" si="884">+A351</f>
        <v>Standard Close</v>
      </c>
      <c r="B449" t="str">
        <f t="shared" si="884"/>
        <v>A2873456</v>
      </c>
      <c r="C449" t="str">
        <f t="shared" si="884"/>
        <v>Base Rates</v>
      </c>
      <c r="D449" t="str">
        <f t="shared" si="884"/>
        <v>ENERGY SUPPLY</v>
      </c>
      <c r="E449" s="13">
        <f t="shared" si="884"/>
        <v>34330</v>
      </c>
      <c r="F449" t="str">
        <f t="shared" si="884"/>
        <v>CRR-15996</v>
      </c>
      <c r="G449" t="str">
        <f t="shared" si="884"/>
        <v>open</v>
      </c>
      <c r="H449" t="str">
        <f t="shared" si="884"/>
        <v>Electric Other Production Plant</v>
      </c>
      <c r="I449" t="str">
        <f t="shared" si="884"/>
        <v>Bayside Station</v>
      </c>
      <c r="J449" s="101">
        <f t="shared" si="773"/>
        <v>202406</v>
      </c>
      <c r="K449" s="152"/>
      <c r="L449" s="3">
        <f t="shared" ref="L449:AI449" si="885">+K449+L351</f>
        <v>0</v>
      </c>
      <c r="M449" s="3">
        <f t="shared" si="885"/>
        <v>0</v>
      </c>
      <c r="N449" s="3">
        <f t="shared" si="885"/>
        <v>0</v>
      </c>
      <c r="O449" s="3">
        <f t="shared" si="885"/>
        <v>0</v>
      </c>
      <c r="P449" s="3">
        <f t="shared" si="885"/>
        <v>0</v>
      </c>
      <c r="Q449" s="3">
        <f t="shared" si="885"/>
        <v>0</v>
      </c>
      <c r="R449" s="3">
        <f t="shared" si="885"/>
        <v>30.23395833333333</v>
      </c>
      <c r="S449" s="3">
        <f t="shared" si="885"/>
        <v>60.46791666666666</v>
      </c>
      <c r="T449" s="3">
        <f t="shared" si="885"/>
        <v>90.701874999999987</v>
      </c>
      <c r="U449" s="3">
        <f t="shared" si="885"/>
        <v>120.93583333333332</v>
      </c>
      <c r="V449" s="3">
        <f t="shared" si="885"/>
        <v>151.16979166666664</v>
      </c>
      <c r="W449" s="3">
        <f t="shared" si="885"/>
        <v>181.40374999999997</v>
      </c>
      <c r="X449" s="3">
        <f t="shared" si="885"/>
        <v>211.63770833333331</v>
      </c>
      <c r="Y449" s="3">
        <f t="shared" si="885"/>
        <v>241.87166666666664</v>
      </c>
      <c r="Z449" s="3">
        <f t="shared" si="885"/>
        <v>272.10562499999997</v>
      </c>
      <c r="AA449" s="3">
        <f t="shared" si="885"/>
        <v>302.33958333333328</v>
      </c>
      <c r="AB449" s="3">
        <f t="shared" si="885"/>
        <v>332.57354166666659</v>
      </c>
      <c r="AC449" s="3">
        <f t="shared" si="885"/>
        <v>362.80749999999989</v>
      </c>
      <c r="AD449" s="3">
        <f t="shared" si="885"/>
        <v>393.0414583333332</v>
      </c>
      <c r="AE449" s="3">
        <f t="shared" si="885"/>
        <v>423.2754166666665</v>
      </c>
      <c r="AF449" s="3">
        <f t="shared" si="885"/>
        <v>453.50937499999981</v>
      </c>
      <c r="AG449" s="3">
        <f t="shared" si="885"/>
        <v>483.74333333333311</v>
      </c>
      <c r="AH449" s="3">
        <f t="shared" si="885"/>
        <v>513.97729166666647</v>
      </c>
      <c r="AI449" s="3">
        <f t="shared" si="885"/>
        <v>544.21124999999984</v>
      </c>
      <c r="AJ449" s="3">
        <f t="shared" ref="AJ449:BS449" si="886">+AI449+AJ351</f>
        <v>574.4452083333332</v>
      </c>
      <c r="AK449" s="3">
        <f t="shared" si="886"/>
        <v>604.67916666666656</v>
      </c>
      <c r="AL449" s="3">
        <f t="shared" si="886"/>
        <v>634.91312499999992</v>
      </c>
      <c r="AM449" s="3">
        <f t="shared" si="886"/>
        <v>665.14708333333328</v>
      </c>
      <c r="AN449" s="3">
        <f t="shared" si="886"/>
        <v>695.38104166666665</v>
      </c>
      <c r="AO449" s="3">
        <f t="shared" si="886"/>
        <v>725.61500000000001</v>
      </c>
      <c r="AP449" s="3">
        <f t="shared" si="886"/>
        <v>755.84895833333337</v>
      </c>
      <c r="AQ449" s="3">
        <f t="shared" si="886"/>
        <v>786.08291666666673</v>
      </c>
      <c r="AR449" s="3">
        <f t="shared" si="886"/>
        <v>816.3168750000001</v>
      </c>
      <c r="AS449" s="3">
        <f t="shared" si="886"/>
        <v>846.55083333333346</v>
      </c>
      <c r="AT449" s="3">
        <f t="shared" si="886"/>
        <v>876.78479166666682</v>
      </c>
      <c r="AU449" s="3">
        <f t="shared" si="886"/>
        <v>907.01875000000018</v>
      </c>
      <c r="AV449" s="3">
        <f t="shared" si="886"/>
        <v>937.25270833333354</v>
      </c>
      <c r="AW449" s="3">
        <f t="shared" si="886"/>
        <v>967.48666666666691</v>
      </c>
      <c r="AX449" s="3">
        <f t="shared" si="886"/>
        <v>997.72062500000027</v>
      </c>
      <c r="AY449" s="3">
        <f t="shared" si="886"/>
        <v>1027.9545833333336</v>
      </c>
      <c r="AZ449" s="3">
        <f t="shared" si="886"/>
        <v>1058.1885416666669</v>
      </c>
      <c r="BA449" s="3">
        <f t="shared" si="886"/>
        <v>1088.4225000000001</v>
      </c>
      <c r="BB449" s="3">
        <f t="shared" si="886"/>
        <v>1118.6564583333334</v>
      </c>
      <c r="BC449" s="3">
        <f t="shared" si="886"/>
        <v>1148.8904166666666</v>
      </c>
      <c r="BD449" s="3">
        <f t="shared" si="886"/>
        <v>1179.1243749999999</v>
      </c>
      <c r="BE449" s="3">
        <f t="shared" si="886"/>
        <v>1209.3583333333331</v>
      </c>
      <c r="BF449" s="3">
        <f t="shared" si="886"/>
        <v>1239.5922916666664</v>
      </c>
      <c r="BG449" s="3">
        <f t="shared" si="886"/>
        <v>1269.8262499999996</v>
      </c>
      <c r="BH449" s="3">
        <f t="shared" si="886"/>
        <v>1300.0602083333329</v>
      </c>
      <c r="BI449" s="3">
        <f t="shared" si="886"/>
        <v>1330.2941666666661</v>
      </c>
      <c r="BJ449" s="3">
        <f t="shared" si="886"/>
        <v>1360.5281249999994</v>
      </c>
      <c r="BK449" s="3">
        <f t="shared" si="886"/>
        <v>1390.7620833333326</v>
      </c>
      <c r="BL449" s="3">
        <f t="shared" si="886"/>
        <v>1420.9960416666659</v>
      </c>
      <c r="BM449" s="3">
        <f t="shared" si="886"/>
        <v>1451.2299999999991</v>
      </c>
      <c r="BN449" s="3">
        <f t="shared" si="886"/>
        <v>1481.4639583333324</v>
      </c>
      <c r="BO449" s="3">
        <f t="shared" si="886"/>
        <v>1511.6979166666656</v>
      </c>
      <c r="BP449" s="3">
        <f t="shared" si="886"/>
        <v>1541.9318749999989</v>
      </c>
      <c r="BQ449" s="3">
        <f t="shared" si="886"/>
        <v>1572.1658333333321</v>
      </c>
      <c r="BR449" s="3">
        <f t="shared" si="886"/>
        <v>1602.3997916666654</v>
      </c>
      <c r="BS449" s="3">
        <f t="shared" si="886"/>
        <v>1632.6337499999986</v>
      </c>
    </row>
    <row r="450" spans="1:71" customFormat="1" x14ac:dyDescent="0.35">
      <c r="A450" t="str">
        <f t="shared" ref="A450:I450" si="887">+A352</f>
        <v>Standard Close</v>
      </c>
      <c r="B450" t="str">
        <f t="shared" si="887"/>
        <v>A2873457</v>
      </c>
      <c r="C450" t="str">
        <f t="shared" si="887"/>
        <v>Base Rates</v>
      </c>
      <c r="D450" t="str">
        <f t="shared" si="887"/>
        <v>ENERGY SUPPLY</v>
      </c>
      <c r="E450" s="13">
        <f t="shared" si="887"/>
        <v>34330</v>
      </c>
      <c r="F450" t="str">
        <f t="shared" si="887"/>
        <v>CRR-15996</v>
      </c>
      <c r="G450" t="str">
        <f t="shared" si="887"/>
        <v>open</v>
      </c>
      <c r="H450" t="str">
        <f t="shared" si="887"/>
        <v>Electric Other Production Plant</v>
      </c>
      <c r="I450" t="str">
        <f t="shared" si="887"/>
        <v>Bayside Station</v>
      </c>
      <c r="J450" s="101">
        <f t="shared" si="773"/>
        <v>202406</v>
      </c>
      <c r="K450" s="152"/>
      <c r="L450" s="3">
        <f t="shared" ref="L450:AI450" si="888">+K450+L352</f>
        <v>0</v>
      </c>
      <c r="M450" s="3">
        <f t="shared" si="888"/>
        <v>0</v>
      </c>
      <c r="N450" s="3">
        <f t="shared" si="888"/>
        <v>0</v>
      </c>
      <c r="O450" s="3">
        <f t="shared" si="888"/>
        <v>0</v>
      </c>
      <c r="P450" s="3">
        <f t="shared" si="888"/>
        <v>0</v>
      </c>
      <c r="Q450" s="3">
        <f t="shared" si="888"/>
        <v>0</v>
      </c>
      <c r="R450" s="3">
        <f t="shared" si="888"/>
        <v>30.23395833333333</v>
      </c>
      <c r="S450" s="3">
        <f t="shared" si="888"/>
        <v>60.46791666666666</v>
      </c>
      <c r="T450" s="3">
        <f t="shared" si="888"/>
        <v>90.701874999999987</v>
      </c>
      <c r="U450" s="3">
        <f t="shared" si="888"/>
        <v>120.93583333333332</v>
      </c>
      <c r="V450" s="3">
        <f t="shared" si="888"/>
        <v>151.16979166666664</v>
      </c>
      <c r="W450" s="3">
        <f t="shared" si="888"/>
        <v>181.40374999999997</v>
      </c>
      <c r="X450" s="3">
        <f t="shared" si="888"/>
        <v>211.63770833333331</v>
      </c>
      <c r="Y450" s="3">
        <f t="shared" si="888"/>
        <v>241.87166666666664</v>
      </c>
      <c r="Z450" s="3">
        <f t="shared" si="888"/>
        <v>272.10562499999997</v>
      </c>
      <c r="AA450" s="3">
        <f t="shared" si="888"/>
        <v>302.33958333333328</v>
      </c>
      <c r="AB450" s="3">
        <f t="shared" si="888"/>
        <v>332.57354166666659</v>
      </c>
      <c r="AC450" s="3">
        <f t="shared" si="888"/>
        <v>362.80749999999989</v>
      </c>
      <c r="AD450" s="3">
        <f t="shared" si="888"/>
        <v>393.0414583333332</v>
      </c>
      <c r="AE450" s="3">
        <f t="shared" si="888"/>
        <v>423.2754166666665</v>
      </c>
      <c r="AF450" s="3">
        <f t="shared" si="888"/>
        <v>453.50937499999981</v>
      </c>
      <c r="AG450" s="3">
        <f t="shared" si="888"/>
        <v>483.74333333333311</v>
      </c>
      <c r="AH450" s="3">
        <f t="shared" si="888"/>
        <v>513.97729166666647</v>
      </c>
      <c r="AI450" s="3">
        <f t="shared" si="888"/>
        <v>544.21124999999984</v>
      </c>
      <c r="AJ450" s="3">
        <f t="shared" ref="AJ450:BS450" si="889">+AI450+AJ352</f>
        <v>574.4452083333332</v>
      </c>
      <c r="AK450" s="3">
        <f t="shared" si="889"/>
        <v>604.67916666666656</v>
      </c>
      <c r="AL450" s="3">
        <f t="shared" si="889"/>
        <v>634.91312499999992</v>
      </c>
      <c r="AM450" s="3">
        <f t="shared" si="889"/>
        <v>665.14708333333328</v>
      </c>
      <c r="AN450" s="3">
        <f t="shared" si="889"/>
        <v>695.38104166666665</v>
      </c>
      <c r="AO450" s="3">
        <f t="shared" si="889"/>
        <v>725.61500000000001</v>
      </c>
      <c r="AP450" s="3">
        <f t="shared" si="889"/>
        <v>755.84895833333337</v>
      </c>
      <c r="AQ450" s="3">
        <f t="shared" si="889"/>
        <v>786.08291666666673</v>
      </c>
      <c r="AR450" s="3">
        <f t="shared" si="889"/>
        <v>816.3168750000001</v>
      </c>
      <c r="AS450" s="3">
        <f t="shared" si="889"/>
        <v>846.55083333333346</v>
      </c>
      <c r="AT450" s="3">
        <f t="shared" si="889"/>
        <v>876.78479166666682</v>
      </c>
      <c r="AU450" s="3">
        <f t="shared" si="889"/>
        <v>907.01875000000018</v>
      </c>
      <c r="AV450" s="3">
        <f t="shared" si="889"/>
        <v>937.25270833333354</v>
      </c>
      <c r="AW450" s="3">
        <f t="shared" si="889"/>
        <v>967.48666666666691</v>
      </c>
      <c r="AX450" s="3">
        <f t="shared" si="889"/>
        <v>997.72062500000027</v>
      </c>
      <c r="AY450" s="3">
        <f t="shared" si="889"/>
        <v>1027.9545833333336</v>
      </c>
      <c r="AZ450" s="3">
        <f t="shared" si="889"/>
        <v>1058.1885416666669</v>
      </c>
      <c r="BA450" s="3">
        <f t="shared" si="889"/>
        <v>1088.4225000000001</v>
      </c>
      <c r="BB450" s="3">
        <f t="shared" si="889"/>
        <v>1118.6564583333334</v>
      </c>
      <c r="BC450" s="3">
        <f t="shared" si="889"/>
        <v>1148.8904166666666</v>
      </c>
      <c r="BD450" s="3">
        <f t="shared" si="889"/>
        <v>1179.1243749999999</v>
      </c>
      <c r="BE450" s="3">
        <f t="shared" si="889"/>
        <v>1209.3583333333331</v>
      </c>
      <c r="BF450" s="3">
        <f t="shared" si="889"/>
        <v>1239.5922916666664</v>
      </c>
      <c r="BG450" s="3">
        <f t="shared" si="889"/>
        <v>1269.8262499999996</v>
      </c>
      <c r="BH450" s="3">
        <f t="shared" si="889"/>
        <v>1300.0602083333329</v>
      </c>
      <c r="BI450" s="3">
        <f t="shared" si="889"/>
        <v>1330.2941666666661</v>
      </c>
      <c r="BJ450" s="3">
        <f t="shared" si="889"/>
        <v>1360.5281249999994</v>
      </c>
      <c r="BK450" s="3">
        <f t="shared" si="889"/>
        <v>1390.7620833333326</v>
      </c>
      <c r="BL450" s="3">
        <f t="shared" si="889"/>
        <v>1420.9960416666659</v>
      </c>
      <c r="BM450" s="3">
        <f t="shared" si="889"/>
        <v>1451.2299999999991</v>
      </c>
      <c r="BN450" s="3">
        <f t="shared" si="889"/>
        <v>1481.4639583333324</v>
      </c>
      <c r="BO450" s="3">
        <f t="shared" si="889"/>
        <v>1511.6979166666656</v>
      </c>
      <c r="BP450" s="3">
        <f t="shared" si="889"/>
        <v>1541.9318749999989</v>
      </c>
      <c r="BQ450" s="3">
        <f t="shared" si="889"/>
        <v>1572.1658333333321</v>
      </c>
      <c r="BR450" s="3">
        <f t="shared" si="889"/>
        <v>1602.3997916666654</v>
      </c>
      <c r="BS450" s="3">
        <f t="shared" si="889"/>
        <v>1632.6337499999986</v>
      </c>
    </row>
    <row r="451" spans="1:71" customFormat="1" x14ac:dyDescent="0.35">
      <c r="A451" t="str">
        <f t="shared" ref="A451:I451" si="890">+A353</f>
        <v>Standard Close</v>
      </c>
      <c r="B451" t="str">
        <f t="shared" si="890"/>
        <v>A2873458</v>
      </c>
      <c r="C451" t="str">
        <f t="shared" si="890"/>
        <v>Base Rates</v>
      </c>
      <c r="D451" t="str">
        <f t="shared" si="890"/>
        <v>ENERGY SUPPLY</v>
      </c>
      <c r="E451" s="13">
        <f t="shared" si="890"/>
        <v>34330</v>
      </c>
      <c r="F451" t="str">
        <f t="shared" si="890"/>
        <v>CRR-15996</v>
      </c>
      <c r="G451" t="str">
        <f t="shared" si="890"/>
        <v>open</v>
      </c>
      <c r="H451" t="str">
        <f t="shared" si="890"/>
        <v>Electric Other Production Plant</v>
      </c>
      <c r="I451" t="str">
        <f t="shared" si="890"/>
        <v>Bayside Station</v>
      </c>
      <c r="J451" s="101">
        <f t="shared" si="773"/>
        <v>202406</v>
      </c>
      <c r="K451" s="152"/>
      <c r="L451" s="3">
        <f t="shared" ref="L451:AI451" si="891">+K451+L353</f>
        <v>0</v>
      </c>
      <c r="M451" s="3">
        <f t="shared" si="891"/>
        <v>0</v>
      </c>
      <c r="N451" s="3">
        <f t="shared" si="891"/>
        <v>0</v>
      </c>
      <c r="O451" s="3">
        <f t="shared" si="891"/>
        <v>0</v>
      </c>
      <c r="P451" s="3">
        <f t="shared" si="891"/>
        <v>0</v>
      </c>
      <c r="Q451" s="3">
        <f t="shared" si="891"/>
        <v>0</v>
      </c>
      <c r="R451" s="3">
        <f t="shared" si="891"/>
        <v>23.597291666666674</v>
      </c>
      <c r="S451" s="3">
        <f t="shared" si="891"/>
        <v>47.194583333333348</v>
      </c>
      <c r="T451" s="3">
        <f t="shared" si="891"/>
        <v>70.791875000000019</v>
      </c>
      <c r="U451" s="3">
        <f t="shared" si="891"/>
        <v>94.389166666666696</v>
      </c>
      <c r="V451" s="3">
        <f t="shared" si="891"/>
        <v>117.98645833333337</v>
      </c>
      <c r="W451" s="3">
        <f t="shared" si="891"/>
        <v>141.58375000000004</v>
      </c>
      <c r="X451" s="3">
        <f t="shared" si="891"/>
        <v>165.18104166666672</v>
      </c>
      <c r="Y451" s="3">
        <f t="shared" si="891"/>
        <v>188.77833333333339</v>
      </c>
      <c r="Z451" s="3">
        <f t="shared" si="891"/>
        <v>212.37562500000007</v>
      </c>
      <c r="AA451" s="3">
        <f t="shared" si="891"/>
        <v>235.97291666666675</v>
      </c>
      <c r="AB451" s="3">
        <f t="shared" si="891"/>
        <v>259.57020833333343</v>
      </c>
      <c r="AC451" s="3">
        <f t="shared" si="891"/>
        <v>283.16750000000008</v>
      </c>
      <c r="AD451" s="3">
        <f t="shared" si="891"/>
        <v>306.76479166666672</v>
      </c>
      <c r="AE451" s="3">
        <f t="shared" si="891"/>
        <v>330.36208333333337</v>
      </c>
      <c r="AF451" s="3">
        <f t="shared" si="891"/>
        <v>353.95937500000002</v>
      </c>
      <c r="AG451" s="3">
        <f t="shared" si="891"/>
        <v>377.55666666666667</v>
      </c>
      <c r="AH451" s="3">
        <f t="shared" si="891"/>
        <v>401.15395833333332</v>
      </c>
      <c r="AI451" s="3">
        <f t="shared" si="891"/>
        <v>424.75124999999997</v>
      </c>
      <c r="AJ451" s="3">
        <f t="shared" ref="AJ451:BS451" si="892">+AI451+AJ353</f>
        <v>448.34854166666662</v>
      </c>
      <c r="AK451" s="3">
        <f t="shared" si="892"/>
        <v>471.94583333333327</v>
      </c>
      <c r="AL451" s="3">
        <f t="shared" si="892"/>
        <v>495.54312499999992</v>
      </c>
      <c r="AM451" s="3">
        <f t="shared" si="892"/>
        <v>519.14041666666662</v>
      </c>
      <c r="AN451" s="3">
        <f t="shared" si="892"/>
        <v>542.73770833333333</v>
      </c>
      <c r="AO451" s="3">
        <f t="shared" si="892"/>
        <v>566.33500000000004</v>
      </c>
      <c r="AP451" s="3">
        <f t="shared" si="892"/>
        <v>589.93229166666674</v>
      </c>
      <c r="AQ451" s="3">
        <f t="shared" si="892"/>
        <v>613.52958333333345</v>
      </c>
      <c r="AR451" s="3">
        <f t="shared" si="892"/>
        <v>637.12687500000015</v>
      </c>
      <c r="AS451" s="3">
        <f t="shared" si="892"/>
        <v>660.72416666666686</v>
      </c>
      <c r="AT451" s="3">
        <f t="shared" si="892"/>
        <v>684.32145833333357</v>
      </c>
      <c r="AU451" s="3">
        <f t="shared" si="892"/>
        <v>707.91875000000027</v>
      </c>
      <c r="AV451" s="3">
        <f t="shared" si="892"/>
        <v>731.51604166666698</v>
      </c>
      <c r="AW451" s="3">
        <f t="shared" si="892"/>
        <v>755.11333333333369</v>
      </c>
      <c r="AX451" s="3">
        <f t="shared" si="892"/>
        <v>778.71062500000039</v>
      </c>
      <c r="AY451" s="3">
        <f t="shared" si="892"/>
        <v>802.3079166666671</v>
      </c>
      <c r="AZ451" s="3">
        <f t="shared" si="892"/>
        <v>825.9052083333338</v>
      </c>
      <c r="BA451" s="3">
        <f t="shared" si="892"/>
        <v>849.50250000000051</v>
      </c>
      <c r="BB451" s="3">
        <f t="shared" si="892"/>
        <v>873.09979166666722</v>
      </c>
      <c r="BC451" s="3">
        <f t="shared" si="892"/>
        <v>896.69708333333392</v>
      </c>
      <c r="BD451" s="3">
        <f t="shared" si="892"/>
        <v>920.29437500000063</v>
      </c>
      <c r="BE451" s="3">
        <f t="shared" si="892"/>
        <v>943.89166666666733</v>
      </c>
      <c r="BF451" s="3">
        <f t="shared" si="892"/>
        <v>967.48895833333404</v>
      </c>
      <c r="BG451" s="3">
        <f t="shared" si="892"/>
        <v>991.08625000000075</v>
      </c>
      <c r="BH451" s="3">
        <f t="shared" si="892"/>
        <v>1014.6835416666675</v>
      </c>
      <c r="BI451" s="3">
        <f t="shared" si="892"/>
        <v>1038.2808333333342</v>
      </c>
      <c r="BJ451" s="3">
        <f t="shared" si="892"/>
        <v>1061.8781250000009</v>
      </c>
      <c r="BK451" s="3">
        <f t="shared" si="892"/>
        <v>1085.4754166666676</v>
      </c>
      <c r="BL451" s="3">
        <f t="shared" si="892"/>
        <v>1109.0727083333343</v>
      </c>
      <c r="BM451" s="3">
        <f t="shared" si="892"/>
        <v>1132.670000000001</v>
      </c>
      <c r="BN451" s="3">
        <f t="shared" si="892"/>
        <v>1156.2672916666677</v>
      </c>
      <c r="BO451" s="3">
        <f t="shared" si="892"/>
        <v>1179.8645833333344</v>
      </c>
      <c r="BP451" s="3">
        <f t="shared" si="892"/>
        <v>1203.4618750000011</v>
      </c>
      <c r="BQ451" s="3">
        <f t="shared" si="892"/>
        <v>1227.0591666666678</v>
      </c>
      <c r="BR451" s="3">
        <f t="shared" si="892"/>
        <v>1250.6564583333345</v>
      </c>
      <c r="BS451" s="3">
        <f t="shared" si="892"/>
        <v>1274.2537500000012</v>
      </c>
    </row>
    <row r="452" spans="1:71" customFormat="1" x14ac:dyDescent="0.35">
      <c r="A452" t="str">
        <f t="shared" ref="A452:I452" si="893">+A354</f>
        <v>Standard Close</v>
      </c>
      <c r="B452" t="str">
        <f t="shared" si="893"/>
        <v>A2875952</v>
      </c>
      <c r="C452" t="str">
        <f t="shared" si="893"/>
        <v>Base Rates</v>
      </c>
      <c r="D452" t="str">
        <f t="shared" si="893"/>
        <v>ENERGY SUPPLY</v>
      </c>
      <c r="E452" s="13">
        <f t="shared" si="893"/>
        <v>34330</v>
      </c>
      <c r="F452" t="str">
        <f t="shared" si="893"/>
        <v>CRR-15996</v>
      </c>
      <c r="G452" t="str">
        <f t="shared" si="893"/>
        <v>open</v>
      </c>
      <c r="H452" t="str">
        <f t="shared" si="893"/>
        <v>Electric Other Production Plant</v>
      </c>
      <c r="I452" t="str">
        <f t="shared" si="893"/>
        <v>Bayside Station</v>
      </c>
      <c r="J452" s="101">
        <f t="shared" si="773"/>
        <v>202406</v>
      </c>
      <c r="K452" s="152"/>
      <c r="L452" s="3">
        <f t="shared" ref="L452:AI452" si="894">+K452+L354</f>
        <v>0</v>
      </c>
      <c r="M452" s="3">
        <f t="shared" si="894"/>
        <v>0</v>
      </c>
      <c r="N452" s="3">
        <f t="shared" si="894"/>
        <v>0</v>
      </c>
      <c r="O452" s="3">
        <f t="shared" si="894"/>
        <v>0</v>
      </c>
      <c r="P452" s="3">
        <f t="shared" si="894"/>
        <v>0</v>
      </c>
      <c r="Q452" s="3">
        <f t="shared" si="894"/>
        <v>0</v>
      </c>
      <c r="R452" s="3">
        <f t="shared" si="894"/>
        <v>1994.4636249999996</v>
      </c>
      <c r="S452" s="3">
        <f t="shared" si="894"/>
        <v>3988.9272499999993</v>
      </c>
      <c r="T452" s="3">
        <f t="shared" si="894"/>
        <v>5983.3908749999991</v>
      </c>
      <c r="U452" s="3">
        <f t="shared" si="894"/>
        <v>7977.8544999999986</v>
      </c>
      <c r="V452" s="3">
        <f t="shared" si="894"/>
        <v>9972.318124999998</v>
      </c>
      <c r="W452" s="3">
        <f t="shared" si="894"/>
        <v>11966.781749999998</v>
      </c>
      <c r="X452" s="3">
        <f t="shared" si="894"/>
        <v>13961.245374999999</v>
      </c>
      <c r="Y452" s="3">
        <f t="shared" si="894"/>
        <v>15955.708999999999</v>
      </c>
      <c r="Z452" s="3">
        <f t="shared" si="894"/>
        <v>17950.172624999999</v>
      </c>
      <c r="AA452" s="3">
        <f t="shared" si="894"/>
        <v>19944.63625</v>
      </c>
      <c r="AB452" s="3">
        <f t="shared" si="894"/>
        <v>21939.099875</v>
      </c>
      <c r="AC452" s="3">
        <f t="shared" si="894"/>
        <v>23933.5635</v>
      </c>
      <c r="AD452" s="3">
        <f t="shared" si="894"/>
        <v>25928.027125000001</v>
      </c>
      <c r="AE452" s="3">
        <f t="shared" si="894"/>
        <v>27922.490750000001</v>
      </c>
      <c r="AF452" s="3">
        <f t="shared" si="894"/>
        <v>29916.954375000001</v>
      </c>
      <c r="AG452" s="3">
        <f t="shared" si="894"/>
        <v>31911.418000000001</v>
      </c>
      <c r="AH452" s="3">
        <f t="shared" si="894"/>
        <v>33905.881625000002</v>
      </c>
      <c r="AI452" s="3">
        <f t="shared" si="894"/>
        <v>35900.345249999998</v>
      </c>
      <c r="AJ452" s="3">
        <f t="shared" ref="AJ452:BS452" si="895">+AI452+AJ354</f>
        <v>37894.808874999995</v>
      </c>
      <c r="AK452" s="3">
        <f t="shared" si="895"/>
        <v>39889.272499999992</v>
      </c>
      <c r="AL452" s="3">
        <f t="shared" si="895"/>
        <v>41883.736124999989</v>
      </c>
      <c r="AM452" s="3">
        <f t="shared" si="895"/>
        <v>43878.199749999985</v>
      </c>
      <c r="AN452" s="3">
        <f t="shared" si="895"/>
        <v>45872.663374999982</v>
      </c>
      <c r="AO452" s="3">
        <f t="shared" si="895"/>
        <v>47867.126999999979</v>
      </c>
      <c r="AP452" s="3">
        <f t="shared" si="895"/>
        <v>49861.590624999975</v>
      </c>
      <c r="AQ452" s="3">
        <f t="shared" si="895"/>
        <v>51856.054249999972</v>
      </c>
      <c r="AR452" s="3">
        <f t="shared" si="895"/>
        <v>53850.517874999969</v>
      </c>
      <c r="AS452" s="3">
        <f t="shared" si="895"/>
        <v>55844.981499999965</v>
      </c>
      <c r="AT452" s="3">
        <f t="shared" si="895"/>
        <v>57839.445124999962</v>
      </c>
      <c r="AU452" s="3">
        <f t="shared" si="895"/>
        <v>59833.908749999959</v>
      </c>
      <c r="AV452" s="3">
        <f t="shared" si="895"/>
        <v>61828.372374999955</v>
      </c>
      <c r="AW452" s="3">
        <f t="shared" si="895"/>
        <v>63822.835999999952</v>
      </c>
      <c r="AX452" s="3">
        <f t="shared" si="895"/>
        <v>65817.299624999956</v>
      </c>
      <c r="AY452" s="3">
        <f t="shared" si="895"/>
        <v>67811.76324999996</v>
      </c>
      <c r="AZ452" s="3">
        <f t="shared" si="895"/>
        <v>69806.226874999964</v>
      </c>
      <c r="BA452" s="3">
        <f t="shared" si="895"/>
        <v>71800.690499999968</v>
      </c>
      <c r="BB452" s="3">
        <f t="shared" si="895"/>
        <v>73795.154124999972</v>
      </c>
      <c r="BC452" s="3">
        <f t="shared" si="895"/>
        <v>75789.617749999976</v>
      </c>
      <c r="BD452" s="3">
        <f t="shared" si="895"/>
        <v>77784.08137499998</v>
      </c>
      <c r="BE452" s="3">
        <f t="shared" si="895"/>
        <v>79778.544999999984</v>
      </c>
      <c r="BF452" s="3">
        <f t="shared" si="895"/>
        <v>81773.008624999988</v>
      </c>
      <c r="BG452" s="3">
        <f t="shared" si="895"/>
        <v>83767.472249999992</v>
      </c>
      <c r="BH452" s="3">
        <f t="shared" si="895"/>
        <v>85761.935874999996</v>
      </c>
      <c r="BI452" s="3">
        <f t="shared" si="895"/>
        <v>87756.3995</v>
      </c>
      <c r="BJ452" s="3">
        <f t="shared" si="895"/>
        <v>89750.863125000003</v>
      </c>
      <c r="BK452" s="3">
        <f t="shared" si="895"/>
        <v>91745.326750000007</v>
      </c>
      <c r="BL452" s="3">
        <f t="shared" si="895"/>
        <v>93739.790375000011</v>
      </c>
      <c r="BM452" s="3">
        <f t="shared" si="895"/>
        <v>95734.254000000015</v>
      </c>
      <c r="BN452" s="3">
        <f t="shared" si="895"/>
        <v>97728.717625000019</v>
      </c>
      <c r="BO452" s="3">
        <f t="shared" si="895"/>
        <v>99723.181250000023</v>
      </c>
      <c r="BP452" s="3">
        <f t="shared" si="895"/>
        <v>101717.64487500003</v>
      </c>
      <c r="BQ452" s="3">
        <f t="shared" si="895"/>
        <v>103712.10850000003</v>
      </c>
      <c r="BR452" s="3">
        <f t="shared" si="895"/>
        <v>105706.57212500004</v>
      </c>
      <c r="BS452" s="3">
        <f t="shared" si="895"/>
        <v>107701.03575000004</v>
      </c>
    </row>
    <row r="453" spans="1:71" customFormat="1" x14ac:dyDescent="0.35">
      <c r="A453" t="str">
        <f t="shared" ref="A453:I453" si="896">+A355</f>
        <v>Standard Close</v>
      </c>
      <c r="B453" t="str">
        <f t="shared" si="896"/>
        <v>A2875953</v>
      </c>
      <c r="C453" t="str">
        <f t="shared" si="896"/>
        <v>Base Rates</v>
      </c>
      <c r="D453" t="str">
        <f t="shared" si="896"/>
        <v>ENERGY SUPPLY</v>
      </c>
      <c r="E453" s="13">
        <f t="shared" si="896"/>
        <v>34330</v>
      </c>
      <c r="F453" t="str">
        <f t="shared" si="896"/>
        <v>CRR-15996</v>
      </c>
      <c r="G453" t="str">
        <f t="shared" si="896"/>
        <v>open</v>
      </c>
      <c r="H453" t="str">
        <f t="shared" si="896"/>
        <v>Electric Other Production Plant</v>
      </c>
      <c r="I453" t="str">
        <f t="shared" si="896"/>
        <v>Bayside Station</v>
      </c>
      <c r="J453" s="101">
        <f t="shared" si="773"/>
        <v>202406</v>
      </c>
      <c r="K453" s="152"/>
      <c r="L453" s="3">
        <f t="shared" ref="L453:AI453" si="897">+K453+L355</f>
        <v>0</v>
      </c>
      <c r="M453" s="3">
        <f t="shared" si="897"/>
        <v>0</v>
      </c>
      <c r="N453" s="3">
        <f t="shared" si="897"/>
        <v>0</v>
      </c>
      <c r="O453" s="3">
        <f t="shared" si="897"/>
        <v>0</v>
      </c>
      <c r="P453" s="3">
        <f t="shared" si="897"/>
        <v>0</v>
      </c>
      <c r="Q453" s="3">
        <f t="shared" si="897"/>
        <v>0</v>
      </c>
      <c r="R453" s="3">
        <f t="shared" si="897"/>
        <v>1994.4636249999996</v>
      </c>
      <c r="S453" s="3">
        <f t="shared" si="897"/>
        <v>3988.9272499999993</v>
      </c>
      <c r="T453" s="3">
        <f t="shared" si="897"/>
        <v>5983.3908749999991</v>
      </c>
      <c r="U453" s="3">
        <f t="shared" si="897"/>
        <v>7977.8544999999986</v>
      </c>
      <c r="V453" s="3">
        <f t="shared" si="897"/>
        <v>9972.318124999998</v>
      </c>
      <c r="W453" s="3">
        <f t="shared" si="897"/>
        <v>11966.781749999998</v>
      </c>
      <c r="X453" s="3">
        <f t="shared" si="897"/>
        <v>13961.245374999999</v>
      </c>
      <c r="Y453" s="3">
        <f t="shared" si="897"/>
        <v>15955.708999999999</v>
      </c>
      <c r="Z453" s="3">
        <f t="shared" si="897"/>
        <v>17950.172624999999</v>
      </c>
      <c r="AA453" s="3">
        <f t="shared" si="897"/>
        <v>19944.63625</v>
      </c>
      <c r="AB453" s="3">
        <f t="shared" si="897"/>
        <v>21939.099875</v>
      </c>
      <c r="AC453" s="3">
        <f t="shared" si="897"/>
        <v>23933.5635</v>
      </c>
      <c r="AD453" s="3">
        <f t="shared" si="897"/>
        <v>25928.027125000001</v>
      </c>
      <c r="AE453" s="3">
        <f t="shared" si="897"/>
        <v>27922.490750000001</v>
      </c>
      <c r="AF453" s="3">
        <f t="shared" si="897"/>
        <v>29916.954375000001</v>
      </c>
      <c r="AG453" s="3">
        <f t="shared" si="897"/>
        <v>31911.418000000001</v>
      </c>
      <c r="AH453" s="3">
        <f t="shared" si="897"/>
        <v>33905.881625000002</v>
      </c>
      <c r="AI453" s="3">
        <f t="shared" si="897"/>
        <v>35900.345249999998</v>
      </c>
      <c r="AJ453" s="3">
        <f t="shared" ref="AJ453:BS453" si="898">+AI453+AJ355</f>
        <v>37894.808874999995</v>
      </c>
      <c r="AK453" s="3">
        <f t="shared" si="898"/>
        <v>39889.272499999992</v>
      </c>
      <c r="AL453" s="3">
        <f t="shared" si="898"/>
        <v>41883.736124999989</v>
      </c>
      <c r="AM453" s="3">
        <f t="shared" si="898"/>
        <v>43878.199749999985</v>
      </c>
      <c r="AN453" s="3">
        <f t="shared" si="898"/>
        <v>45872.663374999982</v>
      </c>
      <c r="AO453" s="3">
        <f t="shared" si="898"/>
        <v>47867.126999999979</v>
      </c>
      <c r="AP453" s="3">
        <f t="shared" si="898"/>
        <v>49861.590624999975</v>
      </c>
      <c r="AQ453" s="3">
        <f t="shared" si="898"/>
        <v>51856.054249999972</v>
      </c>
      <c r="AR453" s="3">
        <f t="shared" si="898"/>
        <v>53850.517874999969</v>
      </c>
      <c r="AS453" s="3">
        <f t="shared" si="898"/>
        <v>55844.981499999965</v>
      </c>
      <c r="AT453" s="3">
        <f t="shared" si="898"/>
        <v>57839.445124999962</v>
      </c>
      <c r="AU453" s="3">
        <f t="shared" si="898"/>
        <v>59833.908749999959</v>
      </c>
      <c r="AV453" s="3">
        <f t="shared" si="898"/>
        <v>61828.372374999955</v>
      </c>
      <c r="AW453" s="3">
        <f t="shared" si="898"/>
        <v>63822.835999999952</v>
      </c>
      <c r="AX453" s="3">
        <f t="shared" si="898"/>
        <v>65817.299624999956</v>
      </c>
      <c r="AY453" s="3">
        <f t="shared" si="898"/>
        <v>67811.76324999996</v>
      </c>
      <c r="AZ453" s="3">
        <f t="shared" si="898"/>
        <v>69806.226874999964</v>
      </c>
      <c r="BA453" s="3">
        <f t="shared" si="898"/>
        <v>71800.690499999968</v>
      </c>
      <c r="BB453" s="3">
        <f t="shared" si="898"/>
        <v>73795.154124999972</v>
      </c>
      <c r="BC453" s="3">
        <f t="shared" si="898"/>
        <v>75789.617749999976</v>
      </c>
      <c r="BD453" s="3">
        <f t="shared" si="898"/>
        <v>77784.08137499998</v>
      </c>
      <c r="BE453" s="3">
        <f t="shared" si="898"/>
        <v>79778.544999999984</v>
      </c>
      <c r="BF453" s="3">
        <f t="shared" si="898"/>
        <v>81773.008624999988</v>
      </c>
      <c r="BG453" s="3">
        <f t="shared" si="898"/>
        <v>83767.472249999992</v>
      </c>
      <c r="BH453" s="3">
        <f t="shared" si="898"/>
        <v>85761.935874999996</v>
      </c>
      <c r="BI453" s="3">
        <f t="shared" si="898"/>
        <v>87756.3995</v>
      </c>
      <c r="BJ453" s="3">
        <f t="shared" si="898"/>
        <v>89750.863125000003</v>
      </c>
      <c r="BK453" s="3">
        <f t="shared" si="898"/>
        <v>91745.326750000007</v>
      </c>
      <c r="BL453" s="3">
        <f t="shared" si="898"/>
        <v>93739.790375000011</v>
      </c>
      <c r="BM453" s="3">
        <f t="shared" si="898"/>
        <v>95734.254000000015</v>
      </c>
      <c r="BN453" s="3">
        <f t="shared" si="898"/>
        <v>97728.717625000019</v>
      </c>
      <c r="BO453" s="3">
        <f t="shared" si="898"/>
        <v>99723.181250000023</v>
      </c>
      <c r="BP453" s="3">
        <f t="shared" si="898"/>
        <v>101717.64487500003</v>
      </c>
      <c r="BQ453" s="3">
        <f t="shared" si="898"/>
        <v>103712.10850000003</v>
      </c>
      <c r="BR453" s="3">
        <f t="shared" si="898"/>
        <v>105706.57212500004</v>
      </c>
      <c r="BS453" s="3">
        <f t="shared" si="898"/>
        <v>107701.03575000004</v>
      </c>
    </row>
    <row r="454" spans="1:71" customFormat="1" x14ac:dyDescent="0.35">
      <c r="A454" t="str">
        <f t="shared" ref="A454:I454" si="899">+A356</f>
        <v>Standard Close</v>
      </c>
      <c r="B454" t="str">
        <f t="shared" si="899"/>
        <v>A2875954</v>
      </c>
      <c r="C454" t="str">
        <f t="shared" si="899"/>
        <v>Base Rates</v>
      </c>
      <c r="D454" t="str">
        <f t="shared" si="899"/>
        <v>ENERGY SUPPLY</v>
      </c>
      <c r="E454" s="13">
        <f t="shared" si="899"/>
        <v>34330</v>
      </c>
      <c r="F454" t="str">
        <f t="shared" si="899"/>
        <v>CRR-15996</v>
      </c>
      <c r="G454" t="str">
        <f t="shared" si="899"/>
        <v>open</v>
      </c>
      <c r="H454" t="str">
        <f t="shared" si="899"/>
        <v>Electric Other Production Plant</v>
      </c>
      <c r="I454" t="str">
        <f t="shared" si="899"/>
        <v>Bayside Station</v>
      </c>
      <c r="J454" s="101">
        <f t="shared" si="773"/>
        <v>202406</v>
      </c>
      <c r="K454" s="152"/>
      <c r="L454" s="3">
        <f t="shared" ref="L454:AI454" si="900">+K454+L356</f>
        <v>0</v>
      </c>
      <c r="M454" s="3">
        <f t="shared" si="900"/>
        <v>0</v>
      </c>
      <c r="N454" s="3">
        <f t="shared" si="900"/>
        <v>0</v>
      </c>
      <c r="O454" s="3">
        <f t="shared" si="900"/>
        <v>0</v>
      </c>
      <c r="P454" s="3">
        <f t="shared" si="900"/>
        <v>0</v>
      </c>
      <c r="Q454" s="3">
        <f t="shared" si="900"/>
        <v>0</v>
      </c>
      <c r="R454" s="3">
        <f t="shared" si="900"/>
        <v>1993.5379291666668</v>
      </c>
      <c r="S454" s="3">
        <f t="shared" si="900"/>
        <v>3987.0758583333336</v>
      </c>
      <c r="T454" s="3">
        <f t="shared" si="900"/>
        <v>5980.6137875000004</v>
      </c>
      <c r="U454" s="3">
        <f t="shared" si="900"/>
        <v>7974.1517166666672</v>
      </c>
      <c r="V454" s="3">
        <f t="shared" si="900"/>
        <v>9967.689645833334</v>
      </c>
      <c r="W454" s="3">
        <f t="shared" si="900"/>
        <v>11961.227575000001</v>
      </c>
      <c r="X454" s="3">
        <f t="shared" si="900"/>
        <v>13954.765504166668</v>
      </c>
      <c r="Y454" s="3">
        <f t="shared" si="900"/>
        <v>15948.303433333334</v>
      </c>
      <c r="Z454" s="3">
        <f t="shared" si="900"/>
        <v>17941.841362500003</v>
      </c>
      <c r="AA454" s="3">
        <f t="shared" si="900"/>
        <v>19935.379291666672</v>
      </c>
      <c r="AB454" s="3">
        <f t="shared" si="900"/>
        <v>21928.91722083334</v>
      </c>
      <c r="AC454" s="3">
        <f t="shared" si="900"/>
        <v>23922.455150000009</v>
      </c>
      <c r="AD454" s="3">
        <f t="shared" si="900"/>
        <v>25915.993079166677</v>
      </c>
      <c r="AE454" s="3">
        <f t="shared" si="900"/>
        <v>27909.531008333346</v>
      </c>
      <c r="AF454" s="3">
        <f t="shared" si="900"/>
        <v>29903.068937500015</v>
      </c>
      <c r="AG454" s="3">
        <f t="shared" si="900"/>
        <v>31896.606866666683</v>
      </c>
      <c r="AH454" s="3">
        <f t="shared" si="900"/>
        <v>33890.144795833352</v>
      </c>
      <c r="AI454" s="3">
        <f t="shared" si="900"/>
        <v>35883.682725000021</v>
      </c>
      <c r="AJ454" s="3">
        <f t="shared" ref="AJ454:BS454" si="901">+AI454+AJ356</f>
        <v>37877.220654166689</v>
      </c>
      <c r="AK454" s="3">
        <f t="shared" si="901"/>
        <v>39870.758583333358</v>
      </c>
      <c r="AL454" s="3">
        <f t="shared" si="901"/>
        <v>41864.296512500026</v>
      </c>
      <c r="AM454" s="3">
        <f t="shared" si="901"/>
        <v>43857.834441666695</v>
      </c>
      <c r="AN454" s="3">
        <f t="shared" si="901"/>
        <v>45851.372370833364</v>
      </c>
      <c r="AO454" s="3">
        <f t="shared" si="901"/>
        <v>47844.910300000032</v>
      </c>
      <c r="AP454" s="3">
        <f t="shared" si="901"/>
        <v>49838.448229166701</v>
      </c>
      <c r="AQ454" s="3">
        <f t="shared" si="901"/>
        <v>51831.98615833337</v>
      </c>
      <c r="AR454" s="3">
        <f t="shared" si="901"/>
        <v>53825.524087500038</v>
      </c>
      <c r="AS454" s="3">
        <f t="shared" si="901"/>
        <v>55819.062016666707</v>
      </c>
      <c r="AT454" s="3">
        <f t="shared" si="901"/>
        <v>57812.599945833375</v>
      </c>
      <c r="AU454" s="3">
        <f t="shared" si="901"/>
        <v>59806.137875000044</v>
      </c>
      <c r="AV454" s="3">
        <f t="shared" si="901"/>
        <v>61799.675804166713</v>
      </c>
      <c r="AW454" s="3">
        <f t="shared" si="901"/>
        <v>63793.213733333381</v>
      </c>
      <c r="AX454" s="3">
        <f t="shared" si="901"/>
        <v>65786.751662500043</v>
      </c>
      <c r="AY454" s="3">
        <f t="shared" si="901"/>
        <v>67780.289591666704</v>
      </c>
      <c r="AZ454" s="3">
        <f t="shared" si="901"/>
        <v>69773.827520833365</v>
      </c>
      <c r="BA454" s="3">
        <f t="shared" si="901"/>
        <v>71767.365450000027</v>
      </c>
      <c r="BB454" s="3">
        <f t="shared" si="901"/>
        <v>73760.903379166688</v>
      </c>
      <c r="BC454" s="3">
        <f t="shared" si="901"/>
        <v>75754.441308333349</v>
      </c>
      <c r="BD454" s="3">
        <f t="shared" si="901"/>
        <v>77747.979237500011</v>
      </c>
      <c r="BE454" s="3">
        <f t="shared" si="901"/>
        <v>79741.517166666672</v>
      </c>
      <c r="BF454" s="3">
        <f t="shared" si="901"/>
        <v>81735.055095833333</v>
      </c>
      <c r="BG454" s="3">
        <f t="shared" si="901"/>
        <v>83728.593024999995</v>
      </c>
      <c r="BH454" s="3">
        <f t="shared" si="901"/>
        <v>85722.130954166656</v>
      </c>
      <c r="BI454" s="3">
        <f t="shared" si="901"/>
        <v>87715.668883333317</v>
      </c>
      <c r="BJ454" s="3">
        <f t="shared" si="901"/>
        <v>89709.206812499979</v>
      </c>
      <c r="BK454" s="3">
        <f t="shared" si="901"/>
        <v>91702.74474166664</v>
      </c>
      <c r="BL454" s="3">
        <f t="shared" si="901"/>
        <v>93696.282670833301</v>
      </c>
      <c r="BM454" s="3">
        <f t="shared" si="901"/>
        <v>95689.820599999963</v>
      </c>
      <c r="BN454" s="3">
        <f t="shared" si="901"/>
        <v>97683.358529166624</v>
      </c>
      <c r="BO454" s="3">
        <f t="shared" si="901"/>
        <v>99676.896458333285</v>
      </c>
      <c r="BP454" s="3">
        <f t="shared" si="901"/>
        <v>101670.43438749995</v>
      </c>
      <c r="BQ454" s="3">
        <f t="shared" si="901"/>
        <v>103663.97231666661</v>
      </c>
      <c r="BR454" s="3">
        <f t="shared" si="901"/>
        <v>105657.51024583327</v>
      </c>
      <c r="BS454" s="3">
        <f t="shared" si="901"/>
        <v>107651.04817499993</v>
      </c>
    </row>
    <row r="455" spans="1:71" customFormat="1" x14ac:dyDescent="0.35">
      <c r="A455" t="str">
        <f t="shared" ref="A455:I455" si="902">+A357</f>
        <v>Standard Close</v>
      </c>
      <c r="B455" t="str">
        <f t="shared" si="902"/>
        <v>A2875955</v>
      </c>
      <c r="C455" t="str">
        <f t="shared" si="902"/>
        <v>Base Rates</v>
      </c>
      <c r="D455" t="str">
        <f t="shared" si="902"/>
        <v>ENERGY SUPPLY</v>
      </c>
      <c r="E455" s="13">
        <f t="shared" si="902"/>
        <v>34330</v>
      </c>
      <c r="F455" t="str">
        <f t="shared" si="902"/>
        <v>CRR-15996</v>
      </c>
      <c r="G455" t="str">
        <f t="shared" si="902"/>
        <v>open</v>
      </c>
      <c r="H455" t="str">
        <f t="shared" si="902"/>
        <v>Electric Other Production Plant</v>
      </c>
      <c r="I455" t="str">
        <f t="shared" si="902"/>
        <v>Bayside Station</v>
      </c>
      <c r="J455" s="101">
        <f t="shared" si="773"/>
        <v>202406</v>
      </c>
      <c r="K455" s="152"/>
      <c r="L455" s="3">
        <f t="shared" ref="L455:AI455" si="903">+K455+L357</f>
        <v>0</v>
      </c>
      <c r="M455" s="3">
        <f t="shared" si="903"/>
        <v>0</v>
      </c>
      <c r="N455" s="3">
        <f t="shared" si="903"/>
        <v>0</v>
      </c>
      <c r="O455" s="3">
        <f t="shared" si="903"/>
        <v>0</v>
      </c>
      <c r="P455" s="3">
        <f t="shared" si="903"/>
        <v>0</v>
      </c>
      <c r="Q455" s="3">
        <f t="shared" si="903"/>
        <v>0</v>
      </c>
      <c r="R455" s="3">
        <f t="shared" si="903"/>
        <v>1994.4636249999996</v>
      </c>
      <c r="S455" s="3">
        <f t="shared" si="903"/>
        <v>3988.9272499999993</v>
      </c>
      <c r="T455" s="3">
        <f t="shared" si="903"/>
        <v>5983.3908749999991</v>
      </c>
      <c r="U455" s="3">
        <f t="shared" si="903"/>
        <v>7977.8544999999986</v>
      </c>
      <c r="V455" s="3">
        <f t="shared" si="903"/>
        <v>9972.318124999998</v>
      </c>
      <c r="W455" s="3">
        <f t="shared" si="903"/>
        <v>11966.781749999998</v>
      </c>
      <c r="X455" s="3">
        <f t="shared" si="903"/>
        <v>13961.245374999999</v>
      </c>
      <c r="Y455" s="3">
        <f t="shared" si="903"/>
        <v>15955.708999999999</v>
      </c>
      <c r="Z455" s="3">
        <f t="shared" si="903"/>
        <v>17950.172624999999</v>
      </c>
      <c r="AA455" s="3">
        <f t="shared" si="903"/>
        <v>19944.63625</v>
      </c>
      <c r="AB455" s="3">
        <f t="shared" si="903"/>
        <v>21939.099875</v>
      </c>
      <c r="AC455" s="3">
        <f t="shared" si="903"/>
        <v>23933.5635</v>
      </c>
      <c r="AD455" s="3">
        <f t="shared" si="903"/>
        <v>25928.027125000001</v>
      </c>
      <c r="AE455" s="3">
        <f t="shared" si="903"/>
        <v>27922.490750000001</v>
      </c>
      <c r="AF455" s="3">
        <f t="shared" si="903"/>
        <v>29916.954375000001</v>
      </c>
      <c r="AG455" s="3">
        <f t="shared" si="903"/>
        <v>31911.418000000001</v>
      </c>
      <c r="AH455" s="3">
        <f t="shared" si="903"/>
        <v>33905.881625000002</v>
      </c>
      <c r="AI455" s="3">
        <f t="shared" si="903"/>
        <v>35900.345249999998</v>
      </c>
      <c r="AJ455" s="3">
        <f t="shared" ref="AJ455:BS455" si="904">+AI455+AJ357</f>
        <v>37894.808874999995</v>
      </c>
      <c r="AK455" s="3">
        <f t="shared" si="904"/>
        <v>39889.272499999992</v>
      </c>
      <c r="AL455" s="3">
        <f t="shared" si="904"/>
        <v>41883.736124999989</v>
      </c>
      <c r="AM455" s="3">
        <f t="shared" si="904"/>
        <v>43878.199749999985</v>
      </c>
      <c r="AN455" s="3">
        <f t="shared" si="904"/>
        <v>45872.663374999982</v>
      </c>
      <c r="AO455" s="3">
        <f t="shared" si="904"/>
        <v>47867.126999999979</v>
      </c>
      <c r="AP455" s="3">
        <f t="shared" si="904"/>
        <v>49861.590624999975</v>
      </c>
      <c r="AQ455" s="3">
        <f t="shared" si="904"/>
        <v>51856.054249999972</v>
      </c>
      <c r="AR455" s="3">
        <f t="shared" si="904"/>
        <v>53850.517874999969</v>
      </c>
      <c r="AS455" s="3">
        <f t="shared" si="904"/>
        <v>55844.981499999965</v>
      </c>
      <c r="AT455" s="3">
        <f t="shared" si="904"/>
        <v>57839.445124999962</v>
      </c>
      <c r="AU455" s="3">
        <f t="shared" si="904"/>
        <v>59833.908749999959</v>
      </c>
      <c r="AV455" s="3">
        <f t="shared" si="904"/>
        <v>61828.372374999955</v>
      </c>
      <c r="AW455" s="3">
        <f t="shared" si="904"/>
        <v>63822.835999999952</v>
      </c>
      <c r="AX455" s="3">
        <f t="shared" si="904"/>
        <v>65817.299624999956</v>
      </c>
      <c r="AY455" s="3">
        <f t="shared" si="904"/>
        <v>67811.76324999996</v>
      </c>
      <c r="AZ455" s="3">
        <f t="shared" si="904"/>
        <v>69806.226874999964</v>
      </c>
      <c r="BA455" s="3">
        <f t="shared" si="904"/>
        <v>71800.690499999968</v>
      </c>
      <c r="BB455" s="3">
        <f t="shared" si="904"/>
        <v>73795.154124999972</v>
      </c>
      <c r="BC455" s="3">
        <f t="shared" si="904"/>
        <v>75789.617749999976</v>
      </c>
      <c r="BD455" s="3">
        <f t="shared" si="904"/>
        <v>77784.08137499998</v>
      </c>
      <c r="BE455" s="3">
        <f t="shared" si="904"/>
        <v>79778.544999999984</v>
      </c>
      <c r="BF455" s="3">
        <f t="shared" si="904"/>
        <v>81773.008624999988</v>
      </c>
      <c r="BG455" s="3">
        <f t="shared" si="904"/>
        <v>83767.472249999992</v>
      </c>
      <c r="BH455" s="3">
        <f t="shared" si="904"/>
        <v>85761.935874999996</v>
      </c>
      <c r="BI455" s="3">
        <f t="shared" si="904"/>
        <v>87756.3995</v>
      </c>
      <c r="BJ455" s="3">
        <f t="shared" si="904"/>
        <v>89750.863125000003</v>
      </c>
      <c r="BK455" s="3">
        <f t="shared" si="904"/>
        <v>91745.326750000007</v>
      </c>
      <c r="BL455" s="3">
        <f t="shared" si="904"/>
        <v>93739.790375000011</v>
      </c>
      <c r="BM455" s="3">
        <f t="shared" si="904"/>
        <v>95734.254000000015</v>
      </c>
      <c r="BN455" s="3">
        <f t="shared" si="904"/>
        <v>97728.717625000019</v>
      </c>
      <c r="BO455" s="3">
        <f t="shared" si="904"/>
        <v>99723.181250000023</v>
      </c>
      <c r="BP455" s="3">
        <f t="shared" si="904"/>
        <v>101717.64487500003</v>
      </c>
      <c r="BQ455" s="3">
        <f t="shared" si="904"/>
        <v>103712.10850000003</v>
      </c>
      <c r="BR455" s="3">
        <f t="shared" si="904"/>
        <v>105706.57212500004</v>
      </c>
      <c r="BS455" s="3">
        <f t="shared" si="904"/>
        <v>107701.03575000004</v>
      </c>
    </row>
    <row r="456" spans="1:71" customFormat="1" x14ac:dyDescent="0.35">
      <c r="A456" t="str">
        <f t="shared" ref="A456:I456" si="905">+A358</f>
        <v>Standard Close</v>
      </c>
      <c r="B456" t="str">
        <f t="shared" si="905"/>
        <v>A2876077</v>
      </c>
      <c r="C456" t="str">
        <f t="shared" si="905"/>
        <v>Base Rates</v>
      </c>
      <c r="D456" t="str">
        <f t="shared" si="905"/>
        <v/>
      </c>
      <c r="E456" s="13">
        <f t="shared" si="905"/>
        <v>34330</v>
      </c>
      <c r="F456" t="str">
        <f t="shared" si="905"/>
        <v>CRR-15996</v>
      </c>
      <c r="G456" t="str">
        <f t="shared" si="905"/>
        <v>open</v>
      </c>
      <c r="H456" t="str">
        <f t="shared" si="905"/>
        <v>Electric Other Production Plant</v>
      </c>
      <c r="I456" t="str">
        <f t="shared" si="905"/>
        <v>Bayside Station</v>
      </c>
      <c r="J456" s="101">
        <f t="shared" si="773"/>
        <v>202406</v>
      </c>
      <c r="K456" s="152"/>
      <c r="L456" s="3">
        <f t="shared" ref="L456:AI456" si="906">+K456+L358</f>
        <v>0</v>
      </c>
      <c r="M456" s="3">
        <f t="shared" si="906"/>
        <v>0</v>
      </c>
      <c r="N456" s="3">
        <f t="shared" si="906"/>
        <v>0</v>
      </c>
      <c r="O456" s="3">
        <f t="shared" si="906"/>
        <v>0</v>
      </c>
      <c r="P456" s="3">
        <f t="shared" si="906"/>
        <v>0</v>
      </c>
      <c r="Q456" s="3">
        <f t="shared" si="906"/>
        <v>0</v>
      </c>
      <c r="R456" s="3">
        <f t="shared" si="906"/>
        <v>849.8739333333333</v>
      </c>
      <c r="S456" s="3">
        <f t="shared" si="906"/>
        <v>1699.7478666666666</v>
      </c>
      <c r="T456" s="3">
        <f t="shared" si="906"/>
        <v>2549.6217999999999</v>
      </c>
      <c r="U456" s="3">
        <f t="shared" si="906"/>
        <v>3399.4957333333332</v>
      </c>
      <c r="V456" s="3">
        <f t="shared" si="906"/>
        <v>4249.3696666666665</v>
      </c>
      <c r="W456" s="3">
        <f t="shared" si="906"/>
        <v>5099.2435999999998</v>
      </c>
      <c r="X456" s="3">
        <f t="shared" si="906"/>
        <v>5949.1175333333331</v>
      </c>
      <c r="Y456" s="3">
        <f t="shared" si="906"/>
        <v>6798.9914666666664</v>
      </c>
      <c r="Z456" s="3">
        <f t="shared" si="906"/>
        <v>7648.8653999999997</v>
      </c>
      <c r="AA456" s="3">
        <f t="shared" si="906"/>
        <v>8498.739333333333</v>
      </c>
      <c r="AB456" s="3">
        <f t="shared" si="906"/>
        <v>9348.6132666666672</v>
      </c>
      <c r="AC456" s="3">
        <f t="shared" si="906"/>
        <v>10198.4872</v>
      </c>
      <c r="AD456" s="3">
        <f t="shared" si="906"/>
        <v>11048.361133333332</v>
      </c>
      <c r="AE456" s="3">
        <f t="shared" si="906"/>
        <v>11898.235066666664</v>
      </c>
      <c r="AF456" s="3">
        <f t="shared" si="906"/>
        <v>12748.108999999997</v>
      </c>
      <c r="AG456" s="3">
        <f t="shared" si="906"/>
        <v>13597.982933333329</v>
      </c>
      <c r="AH456" s="3">
        <f t="shared" si="906"/>
        <v>14447.856866666662</v>
      </c>
      <c r="AI456" s="3">
        <f t="shared" si="906"/>
        <v>15297.730799999994</v>
      </c>
      <c r="AJ456" s="3">
        <f t="shared" ref="AJ456:BS456" si="907">+AI456+AJ358</f>
        <v>16147.604733333326</v>
      </c>
      <c r="AK456" s="3">
        <f t="shared" si="907"/>
        <v>16997.478666666659</v>
      </c>
      <c r="AL456" s="3">
        <f t="shared" si="907"/>
        <v>17847.352599999991</v>
      </c>
      <c r="AM456" s="3">
        <f t="shared" si="907"/>
        <v>18697.226533333323</v>
      </c>
      <c r="AN456" s="3">
        <f t="shared" si="907"/>
        <v>19547.100466666656</v>
      </c>
      <c r="AO456" s="3">
        <f t="shared" si="907"/>
        <v>20396.974399999988</v>
      </c>
      <c r="AP456" s="3">
        <f t="shared" si="907"/>
        <v>21246.848333333321</v>
      </c>
      <c r="AQ456" s="3">
        <f t="shared" si="907"/>
        <v>22096.722266666653</v>
      </c>
      <c r="AR456" s="3">
        <f t="shared" si="907"/>
        <v>22946.596199999985</v>
      </c>
      <c r="AS456" s="3">
        <f t="shared" si="907"/>
        <v>23796.470133333318</v>
      </c>
      <c r="AT456" s="3">
        <f t="shared" si="907"/>
        <v>24646.34406666665</v>
      </c>
      <c r="AU456" s="3">
        <f t="shared" si="907"/>
        <v>25496.217999999983</v>
      </c>
      <c r="AV456" s="3">
        <f t="shared" si="907"/>
        <v>26346.091933333315</v>
      </c>
      <c r="AW456" s="3">
        <f t="shared" si="907"/>
        <v>27195.965866666647</v>
      </c>
      <c r="AX456" s="3">
        <f t="shared" si="907"/>
        <v>28045.83979999998</v>
      </c>
      <c r="AY456" s="3">
        <f t="shared" si="907"/>
        <v>28895.713733333312</v>
      </c>
      <c r="AZ456" s="3">
        <f t="shared" si="907"/>
        <v>29745.587666666645</v>
      </c>
      <c r="BA456" s="3">
        <f t="shared" si="907"/>
        <v>30595.461599999977</v>
      </c>
      <c r="BB456" s="3">
        <f t="shared" si="907"/>
        <v>31445.335533333309</v>
      </c>
      <c r="BC456" s="3">
        <f t="shared" si="907"/>
        <v>32295.209466666642</v>
      </c>
      <c r="BD456" s="3">
        <f t="shared" si="907"/>
        <v>33145.083399999974</v>
      </c>
      <c r="BE456" s="3">
        <f t="shared" si="907"/>
        <v>33994.95733333331</v>
      </c>
      <c r="BF456" s="3">
        <f t="shared" si="907"/>
        <v>34844.831266666646</v>
      </c>
      <c r="BG456" s="3">
        <f t="shared" si="907"/>
        <v>35694.705199999982</v>
      </c>
      <c r="BH456" s="3">
        <f t="shared" si="907"/>
        <v>36544.579133333318</v>
      </c>
      <c r="BI456" s="3">
        <f t="shared" si="907"/>
        <v>37394.453066666654</v>
      </c>
      <c r="BJ456" s="3">
        <f t="shared" si="907"/>
        <v>38244.32699999999</v>
      </c>
      <c r="BK456" s="3">
        <f t="shared" si="907"/>
        <v>39094.200933333326</v>
      </c>
      <c r="BL456" s="3">
        <f t="shared" si="907"/>
        <v>39944.074866666662</v>
      </c>
      <c r="BM456" s="3">
        <f t="shared" si="907"/>
        <v>40793.948799999998</v>
      </c>
      <c r="BN456" s="3">
        <f t="shared" si="907"/>
        <v>41643.822733333334</v>
      </c>
      <c r="BO456" s="3">
        <f t="shared" si="907"/>
        <v>42493.69666666667</v>
      </c>
      <c r="BP456" s="3">
        <f t="shared" si="907"/>
        <v>43343.570600000006</v>
      </c>
      <c r="BQ456" s="3">
        <f t="shared" si="907"/>
        <v>44193.444533333342</v>
      </c>
      <c r="BR456" s="3">
        <f t="shared" si="907"/>
        <v>45043.318466666678</v>
      </c>
      <c r="BS456" s="3">
        <f t="shared" si="907"/>
        <v>45893.192400000014</v>
      </c>
    </row>
    <row r="457" spans="1:71" customFormat="1" x14ac:dyDescent="0.35">
      <c r="A457" t="str">
        <f t="shared" ref="A457:I457" si="908">+A359</f>
        <v>Standard Close</v>
      </c>
      <c r="B457" t="str">
        <f t="shared" si="908"/>
        <v>A2876278</v>
      </c>
      <c r="C457" t="str">
        <f t="shared" si="908"/>
        <v>Base Rates</v>
      </c>
      <c r="D457" t="str">
        <f t="shared" si="908"/>
        <v/>
      </c>
      <c r="E457" s="13">
        <f t="shared" si="908"/>
        <v>34332</v>
      </c>
      <c r="F457" t="str">
        <f t="shared" si="908"/>
        <v>CRR-15996</v>
      </c>
      <c r="G457" t="str">
        <f t="shared" si="908"/>
        <v>open</v>
      </c>
      <c r="H457" t="str">
        <f t="shared" si="908"/>
        <v>Electric Other Production Plant</v>
      </c>
      <c r="I457" t="str">
        <f t="shared" si="908"/>
        <v>Bayside Station</v>
      </c>
      <c r="J457" s="101">
        <f t="shared" si="773"/>
        <v>202406</v>
      </c>
      <c r="K457" s="152"/>
      <c r="L457" s="3">
        <f t="shared" ref="L457:AI457" si="909">+K457+L359</f>
        <v>0</v>
      </c>
      <c r="M457" s="3">
        <f t="shared" si="909"/>
        <v>0</v>
      </c>
      <c r="N457" s="3">
        <f t="shared" si="909"/>
        <v>0</v>
      </c>
      <c r="O457" s="3">
        <f t="shared" si="909"/>
        <v>0</v>
      </c>
      <c r="P457" s="3">
        <f t="shared" si="909"/>
        <v>0</v>
      </c>
      <c r="Q457" s="3">
        <f t="shared" si="909"/>
        <v>0</v>
      </c>
      <c r="R457" s="3">
        <f t="shared" si="909"/>
        <v>2966.614853333333</v>
      </c>
      <c r="S457" s="3">
        <f t="shared" si="909"/>
        <v>5933.2297066666661</v>
      </c>
      <c r="T457" s="3">
        <f t="shared" si="909"/>
        <v>8899.8445599999995</v>
      </c>
      <c r="U457" s="3">
        <f t="shared" si="909"/>
        <v>11866.459413333332</v>
      </c>
      <c r="V457" s="3">
        <f t="shared" si="909"/>
        <v>14833.074266666665</v>
      </c>
      <c r="W457" s="3">
        <f t="shared" si="909"/>
        <v>17799.689119999999</v>
      </c>
      <c r="X457" s="3">
        <f t="shared" si="909"/>
        <v>20766.303973333332</v>
      </c>
      <c r="Y457" s="3">
        <f t="shared" si="909"/>
        <v>23732.918826666664</v>
      </c>
      <c r="Z457" s="3">
        <f t="shared" si="909"/>
        <v>26699.533679999997</v>
      </c>
      <c r="AA457" s="3">
        <f t="shared" si="909"/>
        <v>29666.148533333329</v>
      </c>
      <c r="AB457" s="3">
        <f t="shared" si="909"/>
        <v>32632.763386666662</v>
      </c>
      <c r="AC457" s="3">
        <f t="shared" si="909"/>
        <v>35599.378239999998</v>
      </c>
      <c r="AD457" s="3">
        <f t="shared" si="909"/>
        <v>38565.993093333331</v>
      </c>
      <c r="AE457" s="3">
        <f t="shared" si="909"/>
        <v>41532.607946666663</v>
      </c>
      <c r="AF457" s="3">
        <f t="shared" si="909"/>
        <v>44499.222799999996</v>
      </c>
      <c r="AG457" s="3">
        <f t="shared" si="909"/>
        <v>47465.837653333328</v>
      </c>
      <c r="AH457" s="3">
        <f t="shared" si="909"/>
        <v>50432.452506666661</v>
      </c>
      <c r="AI457" s="3">
        <f t="shared" si="909"/>
        <v>53399.067359999994</v>
      </c>
      <c r="AJ457" s="3">
        <f t="shared" ref="AJ457:BS457" si="910">+AI457+AJ359</f>
        <v>56365.682213333326</v>
      </c>
      <c r="AK457" s="3">
        <f t="shared" si="910"/>
        <v>59332.297066666659</v>
      </c>
      <c r="AL457" s="3">
        <f t="shared" si="910"/>
        <v>62298.911919999991</v>
      </c>
      <c r="AM457" s="3">
        <f t="shared" si="910"/>
        <v>65265.526773333324</v>
      </c>
      <c r="AN457" s="3">
        <f t="shared" si="910"/>
        <v>68232.141626666664</v>
      </c>
      <c r="AO457" s="3">
        <f t="shared" si="910"/>
        <v>71198.756479999996</v>
      </c>
      <c r="AP457" s="3">
        <f t="shared" si="910"/>
        <v>74165.371333333329</v>
      </c>
      <c r="AQ457" s="3">
        <f t="shared" si="910"/>
        <v>77131.986186666662</v>
      </c>
      <c r="AR457" s="3">
        <f t="shared" si="910"/>
        <v>80098.601039999994</v>
      </c>
      <c r="AS457" s="3">
        <f t="shared" si="910"/>
        <v>83065.215893333327</v>
      </c>
      <c r="AT457" s="3">
        <f t="shared" si="910"/>
        <v>86031.830746666659</v>
      </c>
      <c r="AU457" s="3">
        <f t="shared" si="910"/>
        <v>88998.445599999992</v>
      </c>
      <c r="AV457" s="3">
        <f t="shared" si="910"/>
        <v>91965.060453333324</v>
      </c>
      <c r="AW457" s="3">
        <f t="shared" si="910"/>
        <v>94931.675306666657</v>
      </c>
      <c r="AX457" s="3">
        <f t="shared" si="910"/>
        <v>97898.29015999999</v>
      </c>
      <c r="AY457" s="3">
        <f t="shared" si="910"/>
        <v>100864.90501333332</v>
      </c>
      <c r="AZ457" s="3">
        <f t="shared" si="910"/>
        <v>103831.51986666665</v>
      </c>
      <c r="BA457" s="3">
        <f t="shared" si="910"/>
        <v>106798.13471999999</v>
      </c>
      <c r="BB457" s="3">
        <f t="shared" si="910"/>
        <v>109764.74957333332</v>
      </c>
      <c r="BC457" s="3">
        <f t="shared" si="910"/>
        <v>112731.36442666665</v>
      </c>
      <c r="BD457" s="3">
        <f t="shared" si="910"/>
        <v>115697.97927999999</v>
      </c>
      <c r="BE457" s="3">
        <f t="shared" si="910"/>
        <v>118664.59413333332</v>
      </c>
      <c r="BF457" s="3">
        <f t="shared" si="910"/>
        <v>121631.20898666665</v>
      </c>
      <c r="BG457" s="3">
        <f t="shared" si="910"/>
        <v>124597.82383999998</v>
      </c>
      <c r="BH457" s="3">
        <f t="shared" si="910"/>
        <v>127564.43869333332</v>
      </c>
      <c r="BI457" s="3">
        <f t="shared" si="910"/>
        <v>130531.05354666665</v>
      </c>
      <c r="BJ457" s="3">
        <f t="shared" si="910"/>
        <v>133497.6684</v>
      </c>
      <c r="BK457" s="3">
        <f t="shared" si="910"/>
        <v>136464.28325333333</v>
      </c>
      <c r="BL457" s="3">
        <f t="shared" si="910"/>
        <v>139430.89810666666</v>
      </c>
      <c r="BM457" s="3">
        <f t="shared" si="910"/>
        <v>142397.51295999999</v>
      </c>
      <c r="BN457" s="3">
        <f t="shared" si="910"/>
        <v>145364.12781333333</v>
      </c>
      <c r="BO457" s="3">
        <f t="shared" si="910"/>
        <v>148330.74266666666</v>
      </c>
      <c r="BP457" s="3">
        <f t="shared" si="910"/>
        <v>151297.35751999999</v>
      </c>
      <c r="BQ457" s="3">
        <f t="shared" si="910"/>
        <v>154263.97237333332</v>
      </c>
      <c r="BR457" s="3">
        <f t="shared" si="910"/>
        <v>157230.58722666666</v>
      </c>
      <c r="BS457" s="3">
        <f t="shared" si="910"/>
        <v>160197.20207999999</v>
      </c>
    </row>
    <row r="458" spans="1:71" customFormat="1" x14ac:dyDescent="0.35">
      <c r="A458" t="str">
        <f t="shared" ref="A458:I458" si="911">+A360</f>
        <v>Standard Close</v>
      </c>
      <c r="B458" t="str">
        <f t="shared" si="911"/>
        <v>A2895984</v>
      </c>
      <c r="C458" t="str">
        <f t="shared" si="911"/>
        <v>Base Rates</v>
      </c>
      <c r="D458" t="str">
        <f t="shared" si="911"/>
        <v/>
      </c>
      <c r="E458" s="13">
        <f t="shared" si="911"/>
        <v>34331</v>
      </c>
      <c r="F458" t="str">
        <f t="shared" si="911"/>
        <v>CRR-15996</v>
      </c>
      <c r="G458" t="str">
        <f t="shared" si="911"/>
        <v>open</v>
      </c>
      <c r="H458" t="str">
        <f t="shared" si="911"/>
        <v>Electric Other Production Plant</v>
      </c>
      <c r="I458" t="str">
        <f t="shared" si="911"/>
        <v>Bayside Station</v>
      </c>
      <c r="J458" s="101">
        <f t="shared" si="773"/>
        <v>202404</v>
      </c>
      <c r="K458" s="152"/>
      <c r="L458" s="3">
        <f t="shared" ref="L458:AI458" si="912">+K458+L360</f>
        <v>0</v>
      </c>
      <c r="M458" s="3">
        <f t="shared" si="912"/>
        <v>0</v>
      </c>
      <c r="N458" s="3">
        <f t="shared" si="912"/>
        <v>0</v>
      </c>
      <c r="O458" s="3">
        <f t="shared" si="912"/>
        <v>0</v>
      </c>
      <c r="P458" s="3">
        <f t="shared" si="912"/>
        <v>2.8855033333333329</v>
      </c>
      <c r="Q458" s="3">
        <f t="shared" si="912"/>
        <v>5.7710066666666657</v>
      </c>
      <c r="R458" s="3">
        <f t="shared" si="912"/>
        <v>8.656509999999999</v>
      </c>
      <c r="S458" s="3">
        <f t="shared" si="912"/>
        <v>11.542013333333331</v>
      </c>
      <c r="T458" s="3">
        <f t="shared" si="912"/>
        <v>14.427516666666664</v>
      </c>
      <c r="U458" s="3">
        <f t="shared" si="912"/>
        <v>17.313019999999998</v>
      </c>
      <c r="V458" s="3">
        <f t="shared" si="912"/>
        <v>20.19852333333333</v>
      </c>
      <c r="W458" s="3">
        <f t="shared" si="912"/>
        <v>23.084026666666663</v>
      </c>
      <c r="X458" s="3">
        <f t="shared" si="912"/>
        <v>25.969529999999995</v>
      </c>
      <c r="Y458" s="3">
        <f t="shared" si="912"/>
        <v>28.855033333333328</v>
      </c>
      <c r="Z458" s="3">
        <f t="shared" si="912"/>
        <v>31.74053666666666</v>
      </c>
      <c r="AA458" s="3">
        <f t="shared" si="912"/>
        <v>34.626039999999996</v>
      </c>
      <c r="AB458" s="3">
        <f t="shared" si="912"/>
        <v>37.511543333333329</v>
      </c>
      <c r="AC458" s="3">
        <f t="shared" si="912"/>
        <v>40.397046666666661</v>
      </c>
      <c r="AD458" s="3">
        <f t="shared" si="912"/>
        <v>43.282549999999993</v>
      </c>
      <c r="AE458" s="3">
        <f t="shared" si="912"/>
        <v>46.168053333333326</v>
      </c>
      <c r="AF458" s="3">
        <f t="shared" si="912"/>
        <v>49.053556666666658</v>
      </c>
      <c r="AG458" s="3">
        <f t="shared" si="912"/>
        <v>51.939059999999991</v>
      </c>
      <c r="AH458" s="3">
        <f t="shared" si="912"/>
        <v>54.824563333333323</v>
      </c>
      <c r="AI458" s="3">
        <f t="shared" si="912"/>
        <v>57.710066666666656</v>
      </c>
      <c r="AJ458" s="3">
        <f t="shared" ref="AJ458:BS458" si="913">+AI458+AJ360</f>
        <v>60.595569999999988</v>
      </c>
      <c r="AK458" s="3">
        <f t="shared" si="913"/>
        <v>63.48107333333332</v>
      </c>
      <c r="AL458" s="3">
        <f t="shared" si="913"/>
        <v>66.36657666666666</v>
      </c>
      <c r="AM458" s="3">
        <f t="shared" si="913"/>
        <v>69.252079999999992</v>
      </c>
      <c r="AN458" s="3">
        <f t="shared" si="913"/>
        <v>72.137583333333325</v>
      </c>
      <c r="AO458" s="3">
        <f t="shared" si="913"/>
        <v>75.023086666666657</v>
      </c>
      <c r="AP458" s="3">
        <f t="shared" si="913"/>
        <v>77.90858999999999</v>
      </c>
      <c r="AQ458" s="3">
        <f t="shared" si="913"/>
        <v>80.794093333333322</v>
      </c>
      <c r="AR458" s="3">
        <f t="shared" si="913"/>
        <v>83.679596666666654</v>
      </c>
      <c r="AS458" s="3">
        <f t="shared" si="913"/>
        <v>86.565099999999987</v>
      </c>
      <c r="AT458" s="3">
        <f t="shared" si="913"/>
        <v>89.450603333333319</v>
      </c>
      <c r="AU458" s="3">
        <f t="shared" si="913"/>
        <v>92.336106666666652</v>
      </c>
      <c r="AV458" s="3">
        <f t="shared" si="913"/>
        <v>95.221609999999984</v>
      </c>
      <c r="AW458" s="3">
        <f t="shared" si="913"/>
        <v>98.107113333333317</v>
      </c>
      <c r="AX458" s="3">
        <f t="shared" si="913"/>
        <v>100.99261666666665</v>
      </c>
      <c r="AY458" s="3">
        <f t="shared" si="913"/>
        <v>103.87811999999998</v>
      </c>
      <c r="AZ458" s="3">
        <f t="shared" si="913"/>
        <v>106.76362333333331</v>
      </c>
      <c r="BA458" s="3">
        <f t="shared" si="913"/>
        <v>109.64912666666665</v>
      </c>
      <c r="BB458" s="3">
        <f t="shared" si="913"/>
        <v>112.53462999999998</v>
      </c>
      <c r="BC458" s="3">
        <f t="shared" si="913"/>
        <v>115.42013333333331</v>
      </c>
      <c r="BD458" s="3">
        <f t="shared" si="913"/>
        <v>118.30563666666664</v>
      </c>
      <c r="BE458" s="3">
        <f t="shared" si="913"/>
        <v>121.19113999999998</v>
      </c>
      <c r="BF458" s="3">
        <f t="shared" si="913"/>
        <v>124.07664333333331</v>
      </c>
      <c r="BG458" s="3">
        <f t="shared" si="913"/>
        <v>126.96214666666664</v>
      </c>
      <c r="BH458" s="3">
        <f t="shared" si="913"/>
        <v>129.84764999999999</v>
      </c>
      <c r="BI458" s="3">
        <f t="shared" si="913"/>
        <v>132.73315333333332</v>
      </c>
      <c r="BJ458" s="3">
        <f t="shared" si="913"/>
        <v>135.61865666666665</v>
      </c>
      <c r="BK458" s="3">
        <f t="shared" si="913"/>
        <v>138.50415999999998</v>
      </c>
      <c r="BL458" s="3">
        <f t="shared" si="913"/>
        <v>141.38966333333332</v>
      </c>
      <c r="BM458" s="3">
        <f t="shared" si="913"/>
        <v>144.27516666666665</v>
      </c>
      <c r="BN458" s="3">
        <f t="shared" si="913"/>
        <v>147.16066999999998</v>
      </c>
      <c r="BO458" s="3">
        <f t="shared" si="913"/>
        <v>150.04617333333331</v>
      </c>
      <c r="BP458" s="3">
        <f t="shared" si="913"/>
        <v>152.93167666666665</v>
      </c>
      <c r="BQ458" s="3">
        <f t="shared" si="913"/>
        <v>155.81717999999998</v>
      </c>
      <c r="BR458" s="3">
        <f t="shared" si="913"/>
        <v>158.70268333333331</v>
      </c>
      <c r="BS458" s="3">
        <f t="shared" si="913"/>
        <v>161.58818666666664</v>
      </c>
    </row>
    <row r="459" spans="1:71" customFormat="1" x14ac:dyDescent="0.35">
      <c r="A459" t="str">
        <f t="shared" ref="A459:I459" si="914">+A361</f>
        <v>Standard Close</v>
      </c>
      <c r="B459" t="str">
        <f t="shared" si="914"/>
        <v>A2895985</v>
      </c>
      <c r="C459" t="str">
        <f t="shared" si="914"/>
        <v>Base Rates</v>
      </c>
      <c r="D459" t="str">
        <f t="shared" si="914"/>
        <v/>
      </c>
      <c r="E459" s="13">
        <f t="shared" si="914"/>
        <v>34331</v>
      </c>
      <c r="F459" t="str">
        <f t="shared" si="914"/>
        <v>CRR-15996</v>
      </c>
      <c r="G459" t="str">
        <f t="shared" si="914"/>
        <v>open</v>
      </c>
      <c r="H459" t="str">
        <f t="shared" si="914"/>
        <v>Electric Other Production Plant</v>
      </c>
      <c r="I459" t="str">
        <f t="shared" si="914"/>
        <v>Bayside Station</v>
      </c>
      <c r="J459" s="101">
        <f t="shared" si="773"/>
        <v>202404</v>
      </c>
      <c r="K459" s="152"/>
      <c r="L459" s="3">
        <f t="shared" ref="L459:AI459" si="915">+K459+L361</f>
        <v>0</v>
      </c>
      <c r="M459" s="3">
        <f t="shared" si="915"/>
        <v>0</v>
      </c>
      <c r="N459" s="3">
        <f t="shared" si="915"/>
        <v>0</v>
      </c>
      <c r="O459" s="3">
        <f t="shared" si="915"/>
        <v>0</v>
      </c>
      <c r="P459" s="3">
        <f t="shared" si="915"/>
        <v>11.859620000000001</v>
      </c>
      <c r="Q459" s="3">
        <f t="shared" si="915"/>
        <v>23.719240000000003</v>
      </c>
      <c r="R459" s="3">
        <f t="shared" si="915"/>
        <v>35.578860000000006</v>
      </c>
      <c r="S459" s="3">
        <f t="shared" si="915"/>
        <v>47.438480000000006</v>
      </c>
      <c r="T459" s="3">
        <f t="shared" si="915"/>
        <v>59.298100000000005</v>
      </c>
      <c r="U459" s="3">
        <f t="shared" si="915"/>
        <v>71.157720000000012</v>
      </c>
      <c r="V459" s="3">
        <f t="shared" si="915"/>
        <v>83.017340000000019</v>
      </c>
      <c r="W459" s="3">
        <f t="shared" si="915"/>
        <v>94.876960000000025</v>
      </c>
      <c r="X459" s="3">
        <f t="shared" si="915"/>
        <v>106.73658000000003</v>
      </c>
      <c r="Y459" s="3">
        <f t="shared" si="915"/>
        <v>118.59620000000004</v>
      </c>
      <c r="Z459" s="3">
        <f t="shared" si="915"/>
        <v>130.45582000000005</v>
      </c>
      <c r="AA459" s="3">
        <f t="shared" si="915"/>
        <v>142.31544000000005</v>
      </c>
      <c r="AB459" s="3">
        <f t="shared" si="915"/>
        <v>154.17506000000006</v>
      </c>
      <c r="AC459" s="3">
        <f t="shared" si="915"/>
        <v>166.03468000000007</v>
      </c>
      <c r="AD459" s="3">
        <f t="shared" si="915"/>
        <v>177.89430000000007</v>
      </c>
      <c r="AE459" s="3">
        <f t="shared" si="915"/>
        <v>189.75392000000008</v>
      </c>
      <c r="AF459" s="3">
        <f t="shared" si="915"/>
        <v>201.61354000000009</v>
      </c>
      <c r="AG459" s="3">
        <f t="shared" si="915"/>
        <v>213.47316000000009</v>
      </c>
      <c r="AH459" s="3">
        <f t="shared" si="915"/>
        <v>225.3327800000001</v>
      </c>
      <c r="AI459" s="3">
        <f t="shared" si="915"/>
        <v>237.19240000000011</v>
      </c>
      <c r="AJ459" s="3">
        <f t="shared" ref="AJ459:BS459" si="916">+AI459+AJ361</f>
        <v>249.05202000000011</v>
      </c>
      <c r="AK459" s="3">
        <f t="shared" si="916"/>
        <v>260.91164000000009</v>
      </c>
      <c r="AL459" s="3">
        <f t="shared" si="916"/>
        <v>272.7712600000001</v>
      </c>
      <c r="AM459" s="3">
        <f t="shared" si="916"/>
        <v>284.6308800000001</v>
      </c>
      <c r="AN459" s="3">
        <f t="shared" si="916"/>
        <v>296.49050000000011</v>
      </c>
      <c r="AO459" s="3">
        <f t="shared" si="916"/>
        <v>308.35012000000012</v>
      </c>
      <c r="AP459" s="3">
        <f t="shared" si="916"/>
        <v>320.20974000000012</v>
      </c>
      <c r="AQ459" s="3">
        <f t="shared" si="916"/>
        <v>332.06936000000013</v>
      </c>
      <c r="AR459" s="3">
        <f t="shared" si="916"/>
        <v>343.92898000000014</v>
      </c>
      <c r="AS459" s="3">
        <f t="shared" si="916"/>
        <v>355.78860000000014</v>
      </c>
      <c r="AT459" s="3">
        <f t="shared" si="916"/>
        <v>367.64822000000015</v>
      </c>
      <c r="AU459" s="3">
        <f t="shared" si="916"/>
        <v>379.50784000000016</v>
      </c>
      <c r="AV459" s="3">
        <f t="shared" si="916"/>
        <v>391.36746000000016</v>
      </c>
      <c r="AW459" s="3">
        <f t="shared" si="916"/>
        <v>403.22708000000017</v>
      </c>
      <c r="AX459" s="3">
        <f t="shared" si="916"/>
        <v>415.08670000000018</v>
      </c>
      <c r="AY459" s="3">
        <f t="shared" si="916"/>
        <v>426.94632000000018</v>
      </c>
      <c r="AZ459" s="3">
        <f t="shared" si="916"/>
        <v>438.80594000000019</v>
      </c>
      <c r="BA459" s="3">
        <f t="shared" si="916"/>
        <v>450.6655600000002</v>
      </c>
      <c r="BB459" s="3">
        <f t="shared" si="916"/>
        <v>462.5251800000002</v>
      </c>
      <c r="BC459" s="3">
        <f t="shared" si="916"/>
        <v>474.38480000000021</v>
      </c>
      <c r="BD459" s="3">
        <f t="shared" si="916"/>
        <v>486.24442000000022</v>
      </c>
      <c r="BE459" s="3">
        <f t="shared" si="916"/>
        <v>498.10404000000023</v>
      </c>
      <c r="BF459" s="3">
        <f t="shared" si="916"/>
        <v>509.96366000000023</v>
      </c>
      <c r="BG459" s="3">
        <f t="shared" si="916"/>
        <v>521.82328000000018</v>
      </c>
      <c r="BH459" s="3">
        <f t="shared" si="916"/>
        <v>533.68290000000013</v>
      </c>
      <c r="BI459" s="3">
        <f t="shared" si="916"/>
        <v>545.54252000000008</v>
      </c>
      <c r="BJ459" s="3">
        <f t="shared" si="916"/>
        <v>557.40214000000003</v>
      </c>
      <c r="BK459" s="3">
        <f t="shared" si="916"/>
        <v>569.26175999999998</v>
      </c>
      <c r="BL459" s="3">
        <f t="shared" si="916"/>
        <v>581.12137999999993</v>
      </c>
      <c r="BM459" s="3">
        <f t="shared" si="916"/>
        <v>592.98099999999988</v>
      </c>
      <c r="BN459" s="3">
        <f t="shared" si="916"/>
        <v>604.84061999999983</v>
      </c>
      <c r="BO459" s="3">
        <f t="shared" si="916"/>
        <v>616.70023999999978</v>
      </c>
      <c r="BP459" s="3">
        <f t="shared" si="916"/>
        <v>628.55985999999973</v>
      </c>
      <c r="BQ459" s="3">
        <f t="shared" si="916"/>
        <v>640.41947999999968</v>
      </c>
      <c r="BR459" s="3">
        <f t="shared" si="916"/>
        <v>652.27909999999963</v>
      </c>
      <c r="BS459" s="3">
        <f t="shared" si="916"/>
        <v>664.13871999999958</v>
      </c>
    </row>
    <row r="460" spans="1:71" customFormat="1" x14ac:dyDescent="0.35">
      <c r="A460" t="str">
        <f t="shared" ref="A460:I460" si="917">+A362</f>
        <v>Standard Close</v>
      </c>
      <c r="B460" t="str">
        <f t="shared" si="917"/>
        <v>A2895986</v>
      </c>
      <c r="C460" t="str">
        <f t="shared" si="917"/>
        <v>Base Rates</v>
      </c>
      <c r="D460" t="str">
        <f t="shared" si="917"/>
        <v/>
      </c>
      <c r="E460" s="13">
        <f t="shared" si="917"/>
        <v>34331</v>
      </c>
      <c r="F460" t="str">
        <f t="shared" si="917"/>
        <v>CRR-15996</v>
      </c>
      <c r="G460" t="str">
        <f t="shared" si="917"/>
        <v>open</v>
      </c>
      <c r="H460" t="str">
        <f t="shared" si="917"/>
        <v>Electric Other Production Plant</v>
      </c>
      <c r="I460" t="str">
        <f t="shared" si="917"/>
        <v>Bayside Station</v>
      </c>
      <c r="J460" s="101">
        <f t="shared" si="773"/>
        <v>202404</v>
      </c>
      <c r="K460" s="152"/>
      <c r="L460" s="3">
        <f t="shared" ref="L460:AI460" si="918">+K460+L362</f>
        <v>0</v>
      </c>
      <c r="M460" s="3">
        <f t="shared" si="918"/>
        <v>0</v>
      </c>
      <c r="N460" s="3">
        <f t="shared" si="918"/>
        <v>0</v>
      </c>
      <c r="O460" s="3">
        <f t="shared" si="918"/>
        <v>0</v>
      </c>
      <c r="P460" s="3">
        <f t="shared" si="918"/>
        <v>7.8365175000000002</v>
      </c>
      <c r="Q460" s="3">
        <f t="shared" si="918"/>
        <v>15.673035</v>
      </c>
      <c r="R460" s="3">
        <f t="shared" si="918"/>
        <v>23.509552500000002</v>
      </c>
      <c r="S460" s="3">
        <f t="shared" si="918"/>
        <v>31.346070000000001</v>
      </c>
      <c r="T460" s="3">
        <f t="shared" si="918"/>
        <v>39.182587500000004</v>
      </c>
      <c r="U460" s="3">
        <f t="shared" si="918"/>
        <v>47.019105000000003</v>
      </c>
      <c r="V460" s="3">
        <f t="shared" si="918"/>
        <v>54.855622500000003</v>
      </c>
      <c r="W460" s="3">
        <f t="shared" si="918"/>
        <v>62.692140000000002</v>
      </c>
      <c r="X460" s="3">
        <f t="shared" si="918"/>
        <v>70.528657500000008</v>
      </c>
      <c r="Y460" s="3">
        <f t="shared" si="918"/>
        <v>78.365175000000008</v>
      </c>
      <c r="Z460" s="3">
        <f t="shared" si="918"/>
        <v>86.201692500000007</v>
      </c>
      <c r="AA460" s="3">
        <f t="shared" si="918"/>
        <v>94.038210000000007</v>
      </c>
      <c r="AB460" s="3">
        <f t="shared" si="918"/>
        <v>101.87472750000001</v>
      </c>
      <c r="AC460" s="3">
        <f t="shared" si="918"/>
        <v>109.71124500000001</v>
      </c>
      <c r="AD460" s="3">
        <f t="shared" si="918"/>
        <v>117.5477625</v>
      </c>
      <c r="AE460" s="3">
        <f t="shared" si="918"/>
        <v>125.38428</v>
      </c>
      <c r="AF460" s="3">
        <f t="shared" si="918"/>
        <v>133.2207975</v>
      </c>
      <c r="AG460" s="3">
        <f t="shared" si="918"/>
        <v>141.05731500000002</v>
      </c>
      <c r="AH460" s="3">
        <f t="shared" si="918"/>
        <v>148.89383250000003</v>
      </c>
      <c r="AI460" s="3">
        <f t="shared" si="918"/>
        <v>156.73035000000004</v>
      </c>
      <c r="AJ460" s="3">
        <f t="shared" ref="AJ460:BS460" si="919">+AI460+AJ362</f>
        <v>164.56686750000006</v>
      </c>
      <c r="AK460" s="3">
        <f t="shared" si="919"/>
        <v>172.40338500000007</v>
      </c>
      <c r="AL460" s="3">
        <f t="shared" si="919"/>
        <v>180.23990250000008</v>
      </c>
      <c r="AM460" s="3">
        <f t="shared" si="919"/>
        <v>188.0764200000001</v>
      </c>
      <c r="AN460" s="3">
        <f t="shared" si="919"/>
        <v>195.91293750000011</v>
      </c>
      <c r="AO460" s="3">
        <f t="shared" si="919"/>
        <v>203.74945500000013</v>
      </c>
      <c r="AP460" s="3">
        <f t="shared" si="919"/>
        <v>211.58597250000014</v>
      </c>
      <c r="AQ460" s="3">
        <f t="shared" si="919"/>
        <v>219.42249000000015</v>
      </c>
      <c r="AR460" s="3">
        <f t="shared" si="919"/>
        <v>227.25900750000017</v>
      </c>
      <c r="AS460" s="3">
        <f t="shared" si="919"/>
        <v>235.09552500000018</v>
      </c>
      <c r="AT460" s="3">
        <f t="shared" si="919"/>
        <v>242.93204250000019</v>
      </c>
      <c r="AU460" s="3">
        <f t="shared" si="919"/>
        <v>250.76856000000021</v>
      </c>
      <c r="AV460" s="3">
        <f t="shared" si="919"/>
        <v>258.60507750000022</v>
      </c>
      <c r="AW460" s="3">
        <f t="shared" si="919"/>
        <v>266.44159500000023</v>
      </c>
      <c r="AX460" s="3">
        <f t="shared" si="919"/>
        <v>274.27811250000025</v>
      </c>
      <c r="AY460" s="3">
        <f t="shared" si="919"/>
        <v>282.11463000000026</v>
      </c>
      <c r="AZ460" s="3">
        <f t="shared" si="919"/>
        <v>289.95114750000027</v>
      </c>
      <c r="BA460" s="3">
        <f t="shared" si="919"/>
        <v>297.78766500000029</v>
      </c>
      <c r="BB460" s="3">
        <f t="shared" si="919"/>
        <v>305.6241825000003</v>
      </c>
      <c r="BC460" s="3">
        <f t="shared" si="919"/>
        <v>313.46070000000032</v>
      </c>
      <c r="BD460" s="3">
        <f t="shared" si="919"/>
        <v>321.29721750000033</v>
      </c>
      <c r="BE460" s="3">
        <f t="shared" si="919"/>
        <v>329.13373500000034</v>
      </c>
      <c r="BF460" s="3">
        <f t="shared" si="919"/>
        <v>336.97025250000036</v>
      </c>
      <c r="BG460" s="3">
        <f t="shared" si="919"/>
        <v>344.80677000000037</v>
      </c>
      <c r="BH460" s="3">
        <f t="shared" si="919"/>
        <v>352.64328750000038</v>
      </c>
      <c r="BI460" s="3">
        <f t="shared" si="919"/>
        <v>360.4798050000004</v>
      </c>
      <c r="BJ460" s="3">
        <f t="shared" si="919"/>
        <v>368.31632250000041</v>
      </c>
      <c r="BK460" s="3">
        <f t="shared" si="919"/>
        <v>376.15284000000042</v>
      </c>
      <c r="BL460" s="3">
        <f t="shared" si="919"/>
        <v>383.98935750000044</v>
      </c>
      <c r="BM460" s="3">
        <f t="shared" si="919"/>
        <v>391.82587500000045</v>
      </c>
      <c r="BN460" s="3">
        <f t="shared" si="919"/>
        <v>399.66239250000046</v>
      </c>
      <c r="BO460" s="3">
        <f t="shared" si="919"/>
        <v>407.49891000000048</v>
      </c>
      <c r="BP460" s="3">
        <f t="shared" si="919"/>
        <v>415.33542750000049</v>
      </c>
      <c r="BQ460" s="3">
        <f t="shared" si="919"/>
        <v>423.17194500000051</v>
      </c>
      <c r="BR460" s="3">
        <f t="shared" si="919"/>
        <v>431.00846250000052</v>
      </c>
      <c r="BS460" s="3">
        <f t="shared" si="919"/>
        <v>438.84498000000053</v>
      </c>
    </row>
    <row r="461" spans="1:71" customFormat="1" x14ac:dyDescent="0.35">
      <c r="A461" t="str">
        <f t="shared" ref="A461:I461" si="920">+A363</f>
        <v>Standard Close</v>
      </c>
      <c r="B461" t="str">
        <f t="shared" si="920"/>
        <v>A2895987</v>
      </c>
      <c r="C461" t="str">
        <f t="shared" si="920"/>
        <v>Base Rates</v>
      </c>
      <c r="D461" t="str">
        <f t="shared" si="920"/>
        <v/>
      </c>
      <c r="E461" s="13">
        <f t="shared" si="920"/>
        <v>34331</v>
      </c>
      <c r="F461" t="str">
        <f t="shared" si="920"/>
        <v>CRR-15996</v>
      </c>
      <c r="G461" t="str">
        <f t="shared" si="920"/>
        <v>open</v>
      </c>
      <c r="H461" t="str">
        <f t="shared" si="920"/>
        <v>Electric Other Production Plant</v>
      </c>
      <c r="I461" t="str">
        <f t="shared" si="920"/>
        <v>Bayside Station</v>
      </c>
      <c r="J461" s="101">
        <f t="shared" si="773"/>
        <v>202404</v>
      </c>
      <c r="K461" s="152"/>
      <c r="L461" s="3">
        <f t="shared" ref="L461:AI461" si="921">+K461+L363</f>
        <v>0</v>
      </c>
      <c r="M461" s="3">
        <f t="shared" si="921"/>
        <v>0</v>
      </c>
      <c r="N461" s="3">
        <f t="shared" si="921"/>
        <v>0</v>
      </c>
      <c r="O461" s="3">
        <f t="shared" si="921"/>
        <v>0</v>
      </c>
      <c r="P461" s="3">
        <f t="shared" si="921"/>
        <v>6.7476166666666666</v>
      </c>
      <c r="Q461" s="3">
        <f t="shared" si="921"/>
        <v>13.495233333333333</v>
      </c>
      <c r="R461" s="3">
        <f t="shared" si="921"/>
        <v>20.242850000000001</v>
      </c>
      <c r="S461" s="3">
        <f t="shared" si="921"/>
        <v>26.990466666666666</v>
      </c>
      <c r="T461" s="3">
        <f t="shared" si="921"/>
        <v>33.738083333333336</v>
      </c>
      <c r="U461" s="3">
        <f t="shared" si="921"/>
        <v>40.485700000000001</v>
      </c>
      <c r="V461" s="3">
        <f t="shared" si="921"/>
        <v>47.233316666666667</v>
      </c>
      <c r="W461" s="3">
        <f t="shared" si="921"/>
        <v>53.980933333333333</v>
      </c>
      <c r="X461" s="3">
        <f t="shared" si="921"/>
        <v>60.728549999999998</v>
      </c>
      <c r="Y461" s="3">
        <f t="shared" si="921"/>
        <v>67.476166666666671</v>
      </c>
      <c r="Z461" s="3">
        <f t="shared" si="921"/>
        <v>74.223783333333344</v>
      </c>
      <c r="AA461" s="3">
        <f t="shared" si="921"/>
        <v>80.971400000000017</v>
      </c>
      <c r="AB461" s="3">
        <f t="shared" si="921"/>
        <v>87.71901666666669</v>
      </c>
      <c r="AC461" s="3">
        <f t="shared" si="921"/>
        <v>94.466633333333363</v>
      </c>
      <c r="AD461" s="3">
        <f t="shared" si="921"/>
        <v>101.21425000000004</v>
      </c>
      <c r="AE461" s="3">
        <f t="shared" si="921"/>
        <v>107.96186666666671</v>
      </c>
      <c r="AF461" s="3">
        <f t="shared" si="921"/>
        <v>114.70948333333338</v>
      </c>
      <c r="AG461" s="3">
        <f t="shared" si="921"/>
        <v>121.45710000000005</v>
      </c>
      <c r="AH461" s="3">
        <f t="shared" si="921"/>
        <v>128.20471666666671</v>
      </c>
      <c r="AI461" s="3">
        <f t="shared" si="921"/>
        <v>134.95233333333337</v>
      </c>
      <c r="AJ461" s="3">
        <f t="shared" ref="AJ461:BS461" si="922">+AI461+AJ363</f>
        <v>141.69995000000003</v>
      </c>
      <c r="AK461" s="3">
        <f t="shared" si="922"/>
        <v>148.44756666666669</v>
      </c>
      <c r="AL461" s="3">
        <f t="shared" si="922"/>
        <v>155.19518333333335</v>
      </c>
      <c r="AM461" s="3">
        <f t="shared" si="922"/>
        <v>161.94280000000001</v>
      </c>
      <c r="AN461" s="3">
        <f t="shared" si="922"/>
        <v>168.69041666666666</v>
      </c>
      <c r="AO461" s="3">
        <f t="shared" si="922"/>
        <v>175.43803333333332</v>
      </c>
      <c r="AP461" s="3">
        <f t="shared" si="922"/>
        <v>182.18564999999998</v>
      </c>
      <c r="AQ461" s="3">
        <f t="shared" si="922"/>
        <v>188.93326666666664</v>
      </c>
      <c r="AR461" s="3">
        <f t="shared" si="922"/>
        <v>195.6808833333333</v>
      </c>
      <c r="AS461" s="3">
        <f t="shared" si="922"/>
        <v>202.42849999999996</v>
      </c>
      <c r="AT461" s="3">
        <f t="shared" si="922"/>
        <v>209.17611666666662</v>
      </c>
      <c r="AU461" s="3">
        <f t="shared" si="922"/>
        <v>215.92373333333327</v>
      </c>
      <c r="AV461" s="3">
        <f t="shared" si="922"/>
        <v>222.67134999999993</v>
      </c>
      <c r="AW461" s="3">
        <f t="shared" si="922"/>
        <v>229.41896666666659</v>
      </c>
      <c r="AX461" s="3">
        <f t="shared" si="922"/>
        <v>236.16658333333325</v>
      </c>
      <c r="AY461" s="3">
        <f t="shared" si="922"/>
        <v>242.91419999999991</v>
      </c>
      <c r="AZ461" s="3">
        <f t="shared" si="922"/>
        <v>249.66181666666657</v>
      </c>
      <c r="BA461" s="3">
        <f t="shared" si="922"/>
        <v>256.40943333333325</v>
      </c>
      <c r="BB461" s="3">
        <f t="shared" si="922"/>
        <v>263.15704999999991</v>
      </c>
      <c r="BC461" s="3">
        <f t="shared" si="922"/>
        <v>269.90466666666657</v>
      </c>
      <c r="BD461" s="3">
        <f t="shared" si="922"/>
        <v>276.65228333333323</v>
      </c>
      <c r="BE461" s="3">
        <f t="shared" si="922"/>
        <v>283.39989999999989</v>
      </c>
      <c r="BF461" s="3">
        <f t="shared" si="922"/>
        <v>290.14751666666655</v>
      </c>
      <c r="BG461" s="3">
        <f t="shared" si="922"/>
        <v>296.89513333333321</v>
      </c>
      <c r="BH461" s="3">
        <f t="shared" si="922"/>
        <v>303.64274999999986</v>
      </c>
      <c r="BI461" s="3">
        <f t="shared" si="922"/>
        <v>310.39036666666652</v>
      </c>
      <c r="BJ461" s="3">
        <f t="shared" si="922"/>
        <v>317.13798333333318</v>
      </c>
      <c r="BK461" s="3">
        <f t="shared" si="922"/>
        <v>323.88559999999984</v>
      </c>
      <c r="BL461" s="3">
        <f t="shared" si="922"/>
        <v>330.6332166666665</v>
      </c>
      <c r="BM461" s="3">
        <f t="shared" si="922"/>
        <v>337.38083333333316</v>
      </c>
      <c r="BN461" s="3">
        <f t="shared" si="922"/>
        <v>344.12844999999982</v>
      </c>
      <c r="BO461" s="3">
        <f t="shared" si="922"/>
        <v>350.87606666666647</v>
      </c>
      <c r="BP461" s="3">
        <f t="shared" si="922"/>
        <v>357.62368333333313</v>
      </c>
      <c r="BQ461" s="3">
        <f t="shared" si="922"/>
        <v>364.37129999999979</v>
      </c>
      <c r="BR461" s="3">
        <f t="shared" si="922"/>
        <v>371.11891666666645</v>
      </c>
      <c r="BS461" s="3">
        <f t="shared" si="922"/>
        <v>377.86653333333311</v>
      </c>
    </row>
    <row r="462" spans="1:71" customFormat="1" x14ac:dyDescent="0.35">
      <c r="A462" t="str">
        <f t="shared" ref="A462:I462" si="923">+A364</f>
        <v>Standard Close</v>
      </c>
      <c r="B462" t="str">
        <f t="shared" si="923"/>
        <v>A2896021</v>
      </c>
      <c r="C462" t="str">
        <f t="shared" si="923"/>
        <v>Base Rates</v>
      </c>
      <c r="D462" t="str">
        <f t="shared" si="923"/>
        <v/>
      </c>
      <c r="E462" s="13">
        <f t="shared" si="923"/>
        <v>34332</v>
      </c>
      <c r="F462" t="str">
        <f t="shared" si="923"/>
        <v>CRR-15996</v>
      </c>
      <c r="G462" t="str">
        <f t="shared" si="923"/>
        <v>open</v>
      </c>
      <c r="H462" t="str">
        <f t="shared" si="923"/>
        <v>Electric Other Production Plant</v>
      </c>
      <c r="I462" t="str">
        <f t="shared" si="923"/>
        <v>Bayside Station</v>
      </c>
      <c r="J462" s="101">
        <f t="shared" si="773"/>
        <v>202404</v>
      </c>
      <c r="K462" s="152"/>
      <c r="L462" s="3">
        <f t="shared" ref="L462:AI462" si="924">+K462+L364</f>
        <v>0</v>
      </c>
      <c r="M462" s="3">
        <f t="shared" si="924"/>
        <v>0</v>
      </c>
      <c r="N462" s="3">
        <f t="shared" si="924"/>
        <v>0</v>
      </c>
      <c r="O462" s="3">
        <f t="shared" si="924"/>
        <v>0</v>
      </c>
      <c r="P462" s="3">
        <f t="shared" si="924"/>
        <v>10.574513333333334</v>
      </c>
      <c r="Q462" s="3">
        <f t="shared" si="924"/>
        <v>21.149026666666668</v>
      </c>
      <c r="R462" s="3">
        <f t="shared" si="924"/>
        <v>31.72354</v>
      </c>
      <c r="S462" s="3">
        <f t="shared" si="924"/>
        <v>42.298053333333336</v>
      </c>
      <c r="T462" s="3">
        <f t="shared" si="924"/>
        <v>52.872566666666671</v>
      </c>
      <c r="U462" s="3">
        <f t="shared" si="924"/>
        <v>63.447080000000007</v>
      </c>
      <c r="V462" s="3">
        <f t="shared" si="924"/>
        <v>74.021593333333342</v>
      </c>
      <c r="W462" s="3">
        <f t="shared" si="924"/>
        <v>84.596106666666671</v>
      </c>
      <c r="X462" s="3">
        <f t="shared" si="924"/>
        <v>95.17062</v>
      </c>
      <c r="Y462" s="3">
        <f t="shared" si="924"/>
        <v>105.74513333333333</v>
      </c>
      <c r="Z462" s="3">
        <f t="shared" si="924"/>
        <v>116.31964666666666</v>
      </c>
      <c r="AA462" s="3">
        <f t="shared" si="924"/>
        <v>126.89415999999999</v>
      </c>
      <c r="AB462" s="3">
        <f t="shared" si="924"/>
        <v>137.46867333333333</v>
      </c>
      <c r="AC462" s="3">
        <f t="shared" si="924"/>
        <v>148.04318666666666</v>
      </c>
      <c r="AD462" s="3">
        <f t="shared" si="924"/>
        <v>158.61769999999999</v>
      </c>
      <c r="AE462" s="3">
        <f t="shared" si="924"/>
        <v>169.19221333333331</v>
      </c>
      <c r="AF462" s="3">
        <f t="shared" si="924"/>
        <v>179.76672666666664</v>
      </c>
      <c r="AG462" s="3">
        <f t="shared" si="924"/>
        <v>190.34123999999997</v>
      </c>
      <c r="AH462" s="3">
        <f t="shared" si="924"/>
        <v>200.9157533333333</v>
      </c>
      <c r="AI462" s="3">
        <f t="shared" si="924"/>
        <v>211.49026666666663</v>
      </c>
      <c r="AJ462" s="3">
        <f t="shared" ref="AJ462:BS462" si="925">+AI462+AJ364</f>
        <v>222.06477999999996</v>
      </c>
      <c r="AK462" s="3">
        <f t="shared" si="925"/>
        <v>232.63929333333328</v>
      </c>
      <c r="AL462" s="3">
        <f t="shared" si="925"/>
        <v>243.21380666666661</v>
      </c>
      <c r="AM462" s="3">
        <f t="shared" si="925"/>
        <v>253.78831999999994</v>
      </c>
      <c r="AN462" s="3">
        <f t="shared" si="925"/>
        <v>264.3628333333333</v>
      </c>
      <c r="AO462" s="3">
        <f t="shared" si="925"/>
        <v>274.93734666666666</v>
      </c>
      <c r="AP462" s="3">
        <f t="shared" si="925"/>
        <v>285.51186000000001</v>
      </c>
      <c r="AQ462" s="3">
        <f t="shared" si="925"/>
        <v>296.08637333333337</v>
      </c>
      <c r="AR462" s="3">
        <f t="shared" si="925"/>
        <v>306.66088666666673</v>
      </c>
      <c r="AS462" s="3">
        <f t="shared" si="925"/>
        <v>317.23540000000008</v>
      </c>
      <c r="AT462" s="3">
        <f t="shared" si="925"/>
        <v>327.80991333333344</v>
      </c>
      <c r="AU462" s="3">
        <f t="shared" si="925"/>
        <v>338.3844266666668</v>
      </c>
      <c r="AV462" s="3">
        <f t="shared" si="925"/>
        <v>348.95894000000015</v>
      </c>
      <c r="AW462" s="3">
        <f t="shared" si="925"/>
        <v>359.53345333333351</v>
      </c>
      <c r="AX462" s="3">
        <f t="shared" si="925"/>
        <v>370.10796666666687</v>
      </c>
      <c r="AY462" s="3">
        <f t="shared" si="925"/>
        <v>380.68248000000023</v>
      </c>
      <c r="AZ462" s="3">
        <f t="shared" si="925"/>
        <v>391.25699333333358</v>
      </c>
      <c r="BA462" s="3">
        <f t="shared" si="925"/>
        <v>401.83150666666694</v>
      </c>
      <c r="BB462" s="3">
        <f t="shared" si="925"/>
        <v>412.4060200000003</v>
      </c>
      <c r="BC462" s="3">
        <f t="shared" si="925"/>
        <v>422.98053333333365</v>
      </c>
      <c r="BD462" s="3">
        <f t="shared" si="925"/>
        <v>433.55504666666701</v>
      </c>
      <c r="BE462" s="3">
        <f t="shared" si="925"/>
        <v>444.12956000000037</v>
      </c>
      <c r="BF462" s="3">
        <f t="shared" si="925"/>
        <v>454.70407333333372</v>
      </c>
      <c r="BG462" s="3">
        <f t="shared" si="925"/>
        <v>465.27858666666708</v>
      </c>
      <c r="BH462" s="3">
        <f t="shared" si="925"/>
        <v>475.85310000000044</v>
      </c>
      <c r="BI462" s="3">
        <f t="shared" si="925"/>
        <v>486.4276133333338</v>
      </c>
      <c r="BJ462" s="3">
        <f t="shared" si="925"/>
        <v>497.00212666666715</v>
      </c>
      <c r="BK462" s="3">
        <f t="shared" si="925"/>
        <v>507.57664000000051</v>
      </c>
      <c r="BL462" s="3">
        <f t="shared" si="925"/>
        <v>518.15115333333381</v>
      </c>
      <c r="BM462" s="3">
        <f t="shared" si="925"/>
        <v>528.72566666666717</v>
      </c>
      <c r="BN462" s="3">
        <f t="shared" si="925"/>
        <v>539.30018000000052</v>
      </c>
      <c r="BO462" s="3">
        <f t="shared" si="925"/>
        <v>549.87469333333388</v>
      </c>
      <c r="BP462" s="3">
        <f t="shared" si="925"/>
        <v>560.44920666666724</v>
      </c>
      <c r="BQ462" s="3">
        <f t="shared" si="925"/>
        <v>571.02372000000059</v>
      </c>
      <c r="BR462" s="3">
        <f t="shared" si="925"/>
        <v>581.59823333333395</v>
      </c>
      <c r="BS462" s="3">
        <f t="shared" si="925"/>
        <v>592.17274666666731</v>
      </c>
    </row>
    <row r="463" spans="1:71" customFormat="1" x14ac:dyDescent="0.35">
      <c r="A463" t="str">
        <f t="shared" ref="A463:I463" si="926">+A365</f>
        <v>Standard Close</v>
      </c>
      <c r="B463" t="str">
        <f t="shared" si="926"/>
        <v>A2896022</v>
      </c>
      <c r="C463" t="str">
        <f t="shared" si="926"/>
        <v>Base Rates</v>
      </c>
      <c r="D463" t="str">
        <f t="shared" si="926"/>
        <v/>
      </c>
      <c r="E463" s="13">
        <f t="shared" si="926"/>
        <v>34332</v>
      </c>
      <c r="F463" t="str">
        <f t="shared" si="926"/>
        <v>CRR-15996</v>
      </c>
      <c r="G463" t="str">
        <f t="shared" si="926"/>
        <v>open</v>
      </c>
      <c r="H463" t="str">
        <f t="shared" si="926"/>
        <v>Electric Other Production Plant</v>
      </c>
      <c r="I463" t="str">
        <f t="shared" si="926"/>
        <v>Bayside Station</v>
      </c>
      <c r="J463" s="101">
        <f t="shared" si="773"/>
        <v>202404</v>
      </c>
      <c r="K463" s="152"/>
      <c r="L463" s="3">
        <f t="shared" ref="L463:AI463" si="927">+K463+L365</f>
        <v>0</v>
      </c>
      <c r="M463" s="3">
        <f t="shared" si="927"/>
        <v>0</v>
      </c>
      <c r="N463" s="3">
        <f t="shared" si="927"/>
        <v>0</v>
      </c>
      <c r="O463" s="3">
        <f t="shared" si="927"/>
        <v>0</v>
      </c>
      <c r="P463" s="3">
        <f t="shared" si="927"/>
        <v>4.8321766666666663</v>
      </c>
      <c r="Q463" s="3">
        <f t="shared" si="927"/>
        <v>9.6643533333333327</v>
      </c>
      <c r="R463" s="3">
        <f t="shared" si="927"/>
        <v>14.49653</v>
      </c>
      <c r="S463" s="3">
        <f t="shared" si="927"/>
        <v>19.328706666666665</v>
      </c>
      <c r="T463" s="3">
        <f t="shared" si="927"/>
        <v>24.160883333333331</v>
      </c>
      <c r="U463" s="3">
        <f t="shared" si="927"/>
        <v>28.993059999999996</v>
      </c>
      <c r="V463" s="3">
        <f t="shared" si="927"/>
        <v>33.825236666666662</v>
      </c>
      <c r="W463" s="3">
        <f t="shared" si="927"/>
        <v>38.657413333333331</v>
      </c>
      <c r="X463" s="3">
        <f t="shared" si="927"/>
        <v>43.48959</v>
      </c>
      <c r="Y463" s="3">
        <f t="shared" si="927"/>
        <v>48.321766666666669</v>
      </c>
      <c r="Z463" s="3">
        <f t="shared" si="927"/>
        <v>53.153943333333338</v>
      </c>
      <c r="AA463" s="3">
        <f t="shared" si="927"/>
        <v>57.986120000000007</v>
      </c>
      <c r="AB463" s="3">
        <f t="shared" si="927"/>
        <v>62.818296666666676</v>
      </c>
      <c r="AC463" s="3">
        <f t="shared" si="927"/>
        <v>67.650473333333338</v>
      </c>
      <c r="AD463" s="3">
        <f t="shared" si="927"/>
        <v>72.482650000000007</v>
      </c>
      <c r="AE463" s="3">
        <f t="shared" si="927"/>
        <v>77.314826666666676</v>
      </c>
      <c r="AF463" s="3">
        <f t="shared" si="927"/>
        <v>82.147003333333345</v>
      </c>
      <c r="AG463" s="3">
        <f t="shared" si="927"/>
        <v>86.979180000000014</v>
      </c>
      <c r="AH463" s="3">
        <f t="shared" si="927"/>
        <v>91.811356666666683</v>
      </c>
      <c r="AI463" s="3">
        <f t="shared" si="927"/>
        <v>96.643533333333352</v>
      </c>
      <c r="AJ463" s="3">
        <f t="shared" ref="AJ463:BS463" si="928">+AI463+AJ365</f>
        <v>101.47571000000002</v>
      </c>
      <c r="AK463" s="3">
        <f t="shared" si="928"/>
        <v>106.30788666666669</v>
      </c>
      <c r="AL463" s="3">
        <f t="shared" si="928"/>
        <v>111.14006333333336</v>
      </c>
      <c r="AM463" s="3">
        <f t="shared" si="928"/>
        <v>115.97224000000003</v>
      </c>
      <c r="AN463" s="3">
        <f t="shared" si="928"/>
        <v>120.8044166666667</v>
      </c>
      <c r="AO463" s="3">
        <f t="shared" si="928"/>
        <v>125.63659333333337</v>
      </c>
      <c r="AP463" s="3">
        <f t="shared" si="928"/>
        <v>130.46877000000003</v>
      </c>
      <c r="AQ463" s="3">
        <f t="shared" si="928"/>
        <v>135.3009466666667</v>
      </c>
      <c r="AR463" s="3">
        <f t="shared" si="928"/>
        <v>140.13312333333337</v>
      </c>
      <c r="AS463" s="3">
        <f t="shared" si="928"/>
        <v>144.96530000000004</v>
      </c>
      <c r="AT463" s="3">
        <f t="shared" si="928"/>
        <v>149.79747666666671</v>
      </c>
      <c r="AU463" s="3">
        <f t="shared" si="928"/>
        <v>154.62965333333338</v>
      </c>
      <c r="AV463" s="3">
        <f t="shared" si="928"/>
        <v>159.46183000000005</v>
      </c>
      <c r="AW463" s="3">
        <f t="shared" si="928"/>
        <v>164.29400666666672</v>
      </c>
      <c r="AX463" s="3">
        <f t="shared" si="928"/>
        <v>169.12618333333339</v>
      </c>
      <c r="AY463" s="3">
        <f t="shared" si="928"/>
        <v>173.95836000000006</v>
      </c>
      <c r="AZ463" s="3">
        <f t="shared" si="928"/>
        <v>178.79053666666672</v>
      </c>
      <c r="BA463" s="3">
        <f t="shared" si="928"/>
        <v>183.62271333333339</v>
      </c>
      <c r="BB463" s="3">
        <f t="shared" si="928"/>
        <v>188.45489000000006</v>
      </c>
      <c r="BC463" s="3">
        <f t="shared" si="928"/>
        <v>193.28706666666673</v>
      </c>
      <c r="BD463" s="3">
        <f t="shared" si="928"/>
        <v>198.1192433333334</v>
      </c>
      <c r="BE463" s="3">
        <f t="shared" si="928"/>
        <v>202.95142000000007</v>
      </c>
      <c r="BF463" s="3">
        <f t="shared" si="928"/>
        <v>207.78359666666674</v>
      </c>
      <c r="BG463" s="3">
        <f t="shared" si="928"/>
        <v>212.61577333333341</v>
      </c>
      <c r="BH463" s="3">
        <f t="shared" si="928"/>
        <v>217.44795000000008</v>
      </c>
      <c r="BI463" s="3">
        <f t="shared" si="928"/>
        <v>222.28012666666675</v>
      </c>
      <c r="BJ463" s="3">
        <f t="shared" si="928"/>
        <v>227.11230333333341</v>
      </c>
      <c r="BK463" s="3">
        <f t="shared" si="928"/>
        <v>231.94448000000008</v>
      </c>
      <c r="BL463" s="3">
        <f t="shared" si="928"/>
        <v>236.77665666666675</v>
      </c>
      <c r="BM463" s="3">
        <f t="shared" si="928"/>
        <v>241.60883333333342</v>
      </c>
      <c r="BN463" s="3">
        <f t="shared" si="928"/>
        <v>246.44101000000009</v>
      </c>
      <c r="BO463" s="3">
        <f t="shared" si="928"/>
        <v>251.27318666666676</v>
      </c>
      <c r="BP463" s="3">
        <f t="shared" si="928"/>
        <v>256.1053633333334</v>
      </c>
      <c r="BQ463" s="3">
        <f t="shared" si="928"/>
        <v>260.93754000000007</v>
      </c>
      <c r="BR463" s="3">
        <f t="shared" si="928"/>
        <v>265.76971666666674</v>
      </c>
      <c r="BS463" s="3">
        <f t="shared" si="928"/>
        <v>270.60189333333341</v>
      </c>
    </row>
    <row r="464" spans="1:71" customFormat="1" x14ac:dyDescent="0.35">
      <c r="A464" t="str">
        <f t="shared" ref="A464:I464" si="929">+A366</f>
        <v>Standard Close</v>
      </c>
      <c r="B464" t="str">
        <f t="shared" si="929"/>
        <v>A2896023</v>
      </c>
      <c r="C464" t="str">
        <f t="shared" si="929"/>
        <v>Base Rates</v>
      </c>
      <c r="D464" t="str">
        <f t="shared" si="929"/>
        <v/>
      </c>
      <c r="E464" s="13">
        <f t="shared" si="929"/>
        <v>34332</v>
      </c>
      <c r="F464" t="str">
        <f t="shared" si="929"/>
        <v>CRR-15996</v>
      </c>
      <c r="G464" t="str">
        <f t="shared" si="929"/>
        <v>open</v>
      </c>
      <c r="H464" t="str">
        <f t="shared" si="929"/>
        <v>Electric Other Production Plant</v>
      </c>
      <c r="I464" t="str">
        <f t="shared" si="929"/>
        <v>Bayside Station</v>
      </c>
      <c r="J464" s="101">
        <f t="shared" si="773"/>
        <v>202404</v>
      </c>
      <c r="K464" s="152"/>
      <c r="L464" s="3">
        <f t="shared" ref="L464:AI464" si="930">+K464+L366</f>
        <v>0</v>
      </c>
      <c r="M464" s="3">
        <f t="shared" si="930"/>
        <v>0</v>
      </c>
      <c r="N464" s="3">
        <f t="shared" si="930"/>
        <v>0</v>
      </c>
      <c r="O464" s="3">
        <f t="shared" si="930"/>
        <v>0</v>
      </c>
      <c r="P464" s="3">
        <f t="shared" si="930"/>
        <v>2.2084916666666667</v>
      </c>
      <c r="Q464" s="3">
        <f t="shared" si="930"/>
        <v>4.4169833333333335</v>
      </c>
      <c r="R464" s="3">
        <f t="shared" si="930"/>
        <v>6.6254749999999998</v>
      </c>
      <c r="S464" s="3">
        <f t="shared" si="930"/>
        <v>8.833966666666667</v>
      </c>
      <c r="T464" s="3">
        <f t="shared" si="930"/>
        <v>11.042458333333334</v>
      </c>
      <c r="U464" s="3">
        <f t="shared" si="930"/>
        <v>13.250950000000001</v>
      </c>
      <c r="V464" s="3">
        <f t="shared" si="930"/>
        <v>15.459441666666669</v>
      </c>
      <c r="W464" s="3">
        <f t="shared" si="930"/>
        <v>17.667933333333334</v>
      </c>
      <c r="X464" s="3">
        <f t="shared" si="930"/>
        <v>19.876425000000001</v>
      </c>
      <c r="Y464" s="3">
        <f t="shared" si="930"/>
        <v>22.084916666666668</v>
      </c>
      <c r="Z464" s="3">
        <f t="shared" si="930"/>
        <v>24.293408333333335</v>
      </c>
      <c r="AA464" s="3">
        <f t="shared" si="930"/>
        <v>26.501900000000003</v>
      </c>
      <c r="AB464" s="3">
        <f t="shared" si="930"/>
        <v>28.71039166666667</v>
      </c>
      <c r="AC464" s="3">
        <f t="shared" si="930"/>
        <v>30.918883333333337</v>
      </c>
      <c r="AD464" s="3">
        <f t="shared" si="930"/>
        <v>33.127375000000001</v>
      </c>
      <c r="AE464" s="3">
        <f t="shared" si="930"/>
        <v>35.335866666666668</v>
      </c>
      <c r="AF464" s="3">
        <f t="shared" si="930"/>
        <v>37.544358333333335</v>
      </c>
      <c r="AG464" s="3">
        <f t="shared" si="930"/>
        <v>39.752850000000002</v>
      </c>
      <c r="AH464" s="3">
        <f t="shared" si="930"/>
        <v>41.961341666666669</v>
      </c>
      <c r="AI464" s="3">
        <f t="shared" si="930"/>
        <v>44.169833333333337</v>
      </c>
      <c r="AJ464" s="3">
        <f t="shared" ref="AJ464:BS464" si="931">+AI464+AJ366</f>
        <v>46.378325000000004</v>
      </c>
      <c r="AK464" s="3">
        <f t="shared" si="931"/>
        <v>48.586816666666671</v>
      </c>
      <c r="AL464" s="3">
        <f t="shared" si="931"/>
        <v>50.795308333333338</v>
      </c>
      <c r="AM464" s="3">
        <f t="shared" si="931"/>
        <v>53.003800000000005</v>
      </c>
      <c r="AN464" s="3">
        <f t="shared" si="931"/>
        <v>55.212291666666673</v>
      </c>
      <c r="AO464" s="3">
        <f t="shared" si="931"/>
        <v>57.42078333333334</v>
      </c>
      <c r="AP464" s="3">
        <f t="shared" si="931"/>
        <v>59.629275000000007</v>
      </c>
      <c r="AQ464" s="3">
        <f t="shared" si="931"/>
        <v>61.837766666666674</v>
      </c>
      <c r="AR464" s="3">
        <f t="shared" si="931"/>
        <v>64.046258333333341</v>
      </c>
      <c r="AS464" s="3">
        <f t="shared" si="931"/>
        <v>66.254750000000001</v>
      </c>
      <c r="AT464" s="3">
        <f t="shared" si="931"/>
        <v>68.463241666666661</v>
      </c>
      <c r="AU464" s="3">
        <f t="shared" si="931"/>
        <v>70.671733333333322</v>
      </c>
      <c r="AV464" s="3">
        <f t="shared" si="931"/>
        <v>72.880224999999982</v>
      </c>
      <c r="AW464" s="3">
        <f t="shared" si="931"/>
        <v>75.088716666666642</v>
      </c>
      <c r="AX464" s="3">
        <f t="shared" si="931"/>
        <v>77.297208333333302</v>
      </c>
      <c r="AY464" s="3">
        <f t="shared" si="931"/>
        <v>79.505699999999962</v>
      </c>
      <c r="AZ464" s="3">
        <f t="shared" si="931"/>
        <v>81.714191666666622</v>
      </c>
      <c r="BA464" s="3">
        <f t="shared" si="931"/>
        <v>83.922683333333282</v>
      </c>
      <c r="BB464" s="3">
        <f t="shared" si="931"/>
        <v>86.131174999999942</v>
      </c>
      <c r="BC464" s="3">
        <f t="shared" si="931"/>
        <v>88.339666666666602</v>
      </c>
      <c r="BD464" s="3">
        <f t="shared" si="931"/>
        <v>90.548158333333262</v>
      </c>
      <c r="BE464" s="3">
        <f t="shared" si="931"/>
        <v>92.756649999999922</v>
      </c>
      <c r="BF464" s="3">
        <f t="shared" si="931"/>
        <v>94.965141666666582</v>
      </c>
      <c r="BG464" s="3">
        <f t="shared" si="931"/>
        <v>97.173633333333242</v>
      </c>
      <c r="BH464" s="3">
        <f t="shared" si="931"/>
        <v>99.382124999999903</v>
      </c>
      <c r="BI464" s="3">
        <f t="shared" si="931"/>
        <v>101.59061666666656</v>
      </c>
      <c r="BJ464" s="3">
        <f t="shared" si="931"/>
        <v>103.79910833333322</v>
      </c>
      <c r="BK464" s="3">
        <f t="shared" si="931"/>
        <v>106.00759999999988</v>
      </c>
      <c r="BL464" s="3">
        <f t="shared" si="931"/>
        <v>108.21609166666654</v>
      </c>
      <c r="BM464" s="3">
        <f t="shared" si="931"/>
        <v>110.4245833333332</v>
      </c>
      <c r="BN464" s="3">
        <f t="shared" si="931"/>
        <v>112.63307499999986</v>
      </c>
      <c r="BO464" s="3">
        <f t="shared" si="931"/>
        <v>114.84156666666652</v>
      </c>
      <c r="BP464" s="3">
        <f t="shared" si="931"/>
        <v>117.05005833333318</v>
      </c>
      <c r="BQ464" s="3">
        <f t="shared" si="931"/>
        <v>119.25854999999984</v>
      </c>
      <c r="BR464" s="3">
        <f t="shared" si="931"/>
        <v>121.4670416666665</v>
      </c>
      <c r="BS464" s="3">
        <f t="shared" si="931"/>
        <v>123.67553333333316</v>
      </c>
    </row>
    <row r="465" spans="1:71" customFormat="1" x14ac:dyDescent="0.35">
      <c r="A465" t="str">
        <f t="shared" ref="A465:I465" si="932">+A367</f>
        <v>Standard Close</v>
      </c>
      <c r="B465" t="str">
        <f t="shared" si="932"/>
        <v>A2738048</v>
      </c>
      <c r="C465" t="str">
        <f t="shared" si="932"/>
        <v>Base Rates</v>
      </c>
      <c r="D465" t="str">
        <f t="shared" si="932"/>
        <v/>
      </c>
      <c r="E465" s="13">
        <f t="shared" si="932"/>
        <v>34331</v>
      </c>
      <c r="F465" t="str">
        <f t="shared" si="932"/>
        <v>CRR-15996</v>
      </c>
      <c r="G465" t="str">
        <f t="shared" si="932"/>
        <v>open</v>
      </c>
      <c r="H465" t="str">
        <f t="shared" si="932"/>
        <v>Electric Other Production Plant</v>
      </c>
      <c r="I465" t="str">
        <f t="shared" si="932"/>
        <v>Bayside Station</v>
      </c>
      <c r="J465" s="101">
        <f t="shared" si="773"/>
        <v>0</v>
      </c>
      <c r="K465" s="103">
        <v>470785.91325666656</v>
      </c>
      <c r="L465" s="3">
        <f t="shared" ref="L465:AI465" si="933">+K465+L367</f>
        <v>518325.91037166654</v>
      </c>
      <c r="M465" s="3">
        <f t="shared" si="933"/>
        <v>565865.90748666658</v>
      </c>
      <c r="N465" s="3">
        <f t="shared" si="933"/>
        <v>613405.90460166661</v>
      </c>
      <c r="O465" s="3">
        <f t="shared" si="933"/>
        <v>660945.90171666665</v>
      </c>
      <c r="P465" s="3">
        <f t="shared" si="933"/>
        <v>708485.89883166668</v>
      </c>
      <c r="Q465" s="3">
        <f t="shared" si="933"/>
        <v>756025.89594666671</v>
      </c>
      <c r="R465" s="3">
        <f t="shared" si="933"/>
        <v>803565.89306166675</v>
      </c>
      <c r="S465" s="3">
        <f t="shared" si="933"/>
        <v>851105.89017666678</v>
      </c>
      <c r="T465" s="3">
        <f t="shared" si="933"/>
        <v>898645.88729166682</v>
      </c>
      <c r="U465" s="3">
        <f t="shared" si="933"/>
        <v>946185.88440666685</v>
      </c>
      <c r="V465" s="3">
        <f t="shared" si="933"/>
        <v>993725.88152166689</v>
      </c>
      <c r="W465" s="3">
        <f t="shared" si="933"/>
        <v>1041265.8786366669</v>
      </c>
      <c r="X465" s="3">
        <f t="shared" si="933"/>
        <v>1088805.875751667</v>
      </c>
      <c r="Y465" s="3">
        <f t="shared" si="933"/>
        <v>1136345.8728666669</v>
      </c>
      <c r="Z465" s="3">
        <f t="shared" si="933"/>
        <v>1183885.8699816668</v>
      </c>
      <c r="AA465" s="3">
        <f t="shared" si="933"/>
        <v>1231425.8670966667</v>
      </c>
      <c r="AB465" s="3">
        <f t="shared" si="933"/>
        <v>1278965.8642116666</v>
      </c>
      <c r="AC465" s="3">
        <f t="shared" si="933"/>
        <v>1326505.8613266665</v>
      </c>
      <c r="AD465" s="3">
        <f t="shared" si="933"/>
        <v>1374045.8584416665</v>
      </c>
      <c r="AE465" s="3">
        <f t="shared" si="933"/>
        <v>1421585.8555566664</v>
      </c>
      <c r="AF465" s="3">
        <f t="shared" si="933"/>
        <v>1469125.8526716663</v>
      </c>
      <c r="AG465" s="3">
        <f t="shared" si="933"/>
        <v>1516665.8497866662</v>
      </c>
      <c r="AH465" s="3">
        <f t="shared" si="933"/>
        <v>1564205.8469016661</v>
      </c>
      <c r="AI465" s="3">
        <f t="shared" si="933"/>
        <v>1611745.8440166661</v>
      </c>
      <c r="AJ465" s="3">
        <f t="shared" ref="AJ465:BS465" si="934">+AI465+AJ367</f>
        <v>1659285.841131666</v>
      </c>
      <c r="AK465" s="3">
        <f t="shared" si="934"/>
        <v>1706825.8382466659</v>
      </c>
      <c r="AL465" s="3">
        <f t="shared" si="934"/>
        <v>1754365.8353616658</v>
      </c>
      <c r="AM465" s="3">
        <f t="shared" si="934"/>
        <v>1801905.8324766657</v>
      </c>
      <c r="AN465" s="3">
        <f t="shared" si="934"/>
        <v>1849445.8295916656</v>
      </c>
      <c r="AO465" s="3">
        <f t="shared" si="934"/>
        <v>1896985.8267066656</v>
      </c>
      <c r="AP465" s="3">
        <f t="shared" si="934"/>
        <v>1944525.8238216655</v>
      </c>
      <c r="AQ465" s="3">
        <f t="shared" si="934"/>
        <v>1992065.8209366654</v>
      </c>
      <c r="AR465" s="3">
        <f t="shared" si="934"/>
        <v>2039605.8180516653</v>
      </c>
      <c r="AS465" s="3">
        <f t="shared" si="934"/>
        <v>2087145.8151666652</v>
      </c>
      <c r="AT465" s="3">
        <f t="shared" si="934"/>
        <v>2134685.8122816654</v>
      </c>
      <c r="AU465" s="3">
        <f t="shared" si="934"/>
        <v>2182225.8093966655</v>
      </c>
      <c r="AV465" s="3">
        <f t="shared" si="934"/>
        <v>2229765.8065116657</v>
      </c>
      <c r="AW465" s="3">
        <f t="shared" si="934"/>
        <v>2277305.8036266658</v>
      </c>
      <c r="AX465" s="3">
        <f t="shared" si="934"/>
        <v>2324845.800741666</v>
      </c>
      <c r="AY465" s="3">
        <f t="shared" si="934"/>
        <v>2372385.7978566661</v>
      </c>
      <c r="AZ465" s="3">
        <f t="shared" si="934"/>
        <v>2419925.7949716663</v>
      </c>
      <c r="BA465" s="3">
        <f t="shared" si="934"/>
        <v>2467465.7920866664</v>
      </c>
      <c r="BB465" s="3">
        <f t="shared" si="934"/>
        <v>2515005.7892016666</v>
      </c>
      <c r="BC465" s="3">
        <f t="shared" si="934"/>
        <v>2562545.7863166668</v>
      </c>
      <c r="BD465" s="3">
        <f t="shared" si="934"/>
        <v>2610085.7834316669</v>
      </c>
      <c r="BE465" s="3">
        <f t="shared" si="934"/>
        <v>2657625.7805466671</v>
      </c>
      <c r="BF465" s="3">
        <f t="shared" si="934"/>
        <v>2705165.7776616672</v>
      </c>
      <c r="BG465" s="3">
        <f t="shared" si="934"/>
        <v>2752705.7747766674</v>
      </c>
      <c r="BH465" s="3">
        <f t="shared" si="934"/>
        <v>2800245.7718916675</v>
      </c>
      <c r="BI465" s="3">
        <f t="shared" si="934"/>
        <v>2847785.7690066677</v>
      </c>
      <c r="BJ465" s="3">
        <f t="shared" si="934"/>
        <v>2895325.7661216678</v>
      </c>
      <c r="BK465" s="3">
        <f t="shared" si="934"/>
        <v>2942865.763236668</v>
      </c>
      <c r="BL465" s="3">
        <f t="shared" si="934"/>
        <v>2990405.7603516681</v>
      </c>
      <c r="BM465" s="3">
        <f t="shared" si="934"/>
        <v>3037945.7574666683</v>
      </c>
      <c r="BN465" s="3">
        <f t="shared" si="934"/>
        <v>3085485.7545816684</v>
      </c>
      <c r="BO465" s="3">
        <f t="shared" si="934"/>
        <v>3133025.7516966686</v>
      </c>
      <c r="BP465" s="3">
        <f t="shared" si="934"/>
        <v>3180565.7488116687</v>
      </c>
      <c r="BQ465" s="3">
        <f t="shared" si="934"/>
        <v>3228105.7459266689</v>
      </c>
      <c r="BR465" s="3">
        <f t="shared" si="934"/>
        <v>3275645.743041669</v>
      </c>
      <c r="BS465" s="3">
        <f t="shared" si="934"/>
        <v>3323185.7401566692</v>
      </c>
    </row>
    <row r="466" spans="1:71" customFormat="1" x14ac:dyDescent="0.35">
      <c r="A466" t="str">
        <f t="shared" ref="A466:I466" si="935">+A368</f>
        <v>Standard Close</v>
      </c>
      <c r="B466" t="str">
        <f t="shared" si="935"/>
        <v>A2738049</v>
      </c>
      <c r="C466" t="str">
        <f t="shared" si="935"/>
        <v>Base Rates</v>
      </c>
      <c r="D466" t="str">
        <f t="shared" si="935"/>
        <v/>
      </c>
      <c r="E466" s="13">
        <f t="shared" si="935"/>
        <v>34331</v>
      </c>
      <c r="F466" t="str">
        <f t="shared" si="935"/>
        <v>CRR-15996</v>
      </c>
      <c r="G466" t="str">
        <f t="shared" si="935"/>
        <v>open</v>
      </c>
      <c r="H466" t="str">
        <f t="shared" si="935"/>
        <v>Electric Other Production Plant</v>
      </c>
      <c r="I466" t="str">
        <f t="shared" si="935"/>
        <v>Bayside Station</v>
      </c>
      <c r="J466" s="101">
        <f t="shared" si="773"/>
        <v>0</v>
      </c>
      <c r="K466" s="103">
        <v>469671.97731166671</v>
      </c>
      <c r="L466" s="3">
        <f t="shared" ref="L466:AI466" si="936">+K466+L368</f>
        <v>517100.58085250005</v>
      </c>
      <c r="M466" s="3">
        <f t="shared" si="936"/>
        <v>564529.18439333339</v>
      </c>
      <c r="N466" s="3">
        <f t="shared" si="936"/>
        <v>611957.78793416673</v>
      </c>
      <c r="O466" s="3">
        <f t="shared" si="936"/>
        <v>659386.39147500007</v>
      </c>
      <c r="P466" s="3">
        <f t="shared" si="936"/>
        <v>706814.99501583341</v>
      </c>
      <c r="Q466" s="3">
        <f t="shared" si="936"/>
        <v>754243.59855666675</v>
      </c>
      <c r="R466" s="3">
        <f t="shared" si="936"/>
        <v>801672.20209750009</v>
      </c>
      <c r="S466" s="3">
        <f t="shared" si="936"/>
        <v>849100.80563833343</v>
      </c>
      <c r="T466" s="3">
        <f t="shared" si="936"/>
        <v>896529.40917916677</v>
      </c>
      <c r="U466" s="3">
        <f t="shared" si="936"/>
        <v>943958.01272000012</v>
      </c>
      <c r="V466" s="3">
        <f t="shared" si="936"/>
        <v>991386.61626083346</v>
      </c>
      <c r="W466" s="3">
        <f t="shared" si="936"/>
        <v>1038815.2198016668</v>
      </c>
      <c r="X466" s="3">
        <f t="shared" si="936"/>
        <v>1086243.8233425</v>
      </c>
      <c r="Y466" s="3">
        <f t="shared" si="936"/>
        <v>1133672.4268833334</v>
      </c>
      <c r="Z466" s="3">
        <f t="shared" si="936"/>
        <v>1181101.0304241667</v>
      </c>
      <c r="AA466" s="3">
        <f t="shared" si="936"/>
        <v>1228529.633965</v>
      </c>
      <c r="AB466" s="3">
        <f t="shared" si="936"/>
        <v>1275958.2375058334</v>
      </c>
      <c r="AC466" s="3">
        <f t="shared" si="936"/>
        <v>1323386.8410466667</v>
      </c>
      <c r="AD466" s="3">
        <f t="shared" si="936"/>
        <v>1370815.4445875001</v>
      </c>
      <c r="AE466" s="3">
        <f t="shared" si="936"/>
        <v>1418244.0481283334</v>
      </c>
      <c r="AF466" s="3">
        <f t="shared" si="936"/>
        <v>1465672.6516691667</v>
      </c>
      <c r="AG466" s="3">
        <f t="shared" si="936"/>
        <v>1513101.2552100001</v>
      </c>
      <c r="AH466" s="3">
        <f t="shared" si="936"/>
        <v>1560529.8587508334</v>
      </c>
      <c r="AI466" s="3">
        <f t="shared" si="936"/>
        <v>1607958.4622916668</v>
      </c>
      <c r="AJ466" s="3">
        <f t="shared" ref="AJ466:BS466" si="937">+AI466+AJ368</f>
        <v>1655387.0658325001</v>
      </c>
      <c r="AK466" s="3">
        <f t="shared" si="937"/>
        <v>1702815.6693733335</v>
      </c>
      <c r="AL466" s="3">
        <f t="shared" si="937"/>
        <v>1750244.2729141668</v>
      </c>
      <c r="AM466" s="3">
        <f t="shared" si="937"/>
        <v>1797672.8764550001</v>
      </c>
      <c r="AN466" s="3">
        <f t="shared" si="937"/>
        <v>1845101.4799958335</v>
      </c>
      <c r="AO466" s="3">
        <f t="shared" si="937"/>
        <v>1892530.0835366668</v>
      </c>
      <c r="AP466" s="3">
        <f t="shared" si="937"/>
        <v>1939958.6870775002</v>
      </c>
      <c r="AQ466" s="3">
        <f t="shared" si="937"/>
        <v>1987387.2906183335</v>
      </c>
      <c r="AR466" s="3">
        <f t="shared" si="937"/>
        <v>2034815.8941591668</v>
      </c>
      <c r="AS466" s="3">
        <f t="shared" si="937"/>
        <v>2082244.4977000002</v>
      </c>
      <c r="AT466" s="3">
        <f t="shared" si="937"/>
        <v>2129673.1012408333</v>
      </c>
      <c r="AU466" s="3">
        <f t="shared" si="937"/>
        <v>2177101.7047816664</v>
      </c>
      <c r="AV466" s="3">
        <f t="shared" si="937"/>
        <v>2224530.3083224995</v>
      </c>
      <c r="AW466" s="3">
        <f t="shared" si="937"/>
        <v>2271958.9118633326</v>
      </c>
      <c r="AX466" s="3">
        <f t="shared" si="937"/>
        <v>2319387.5154041657</v>
      </c>
      <c r="AY466" s="3">
        <f t="shared" si="937"/>
        <v>2366816.1189449988</v>
      </c>
      <c r="AZ466" s="3">
        <f t="shared" si="937"/>
        <v>2414244.7224858319</v>
      </c>
      <c r="BA466" s="3">
        <f t="shared" si="937"/>
        <v>2461673.326026665</v>
      </c>
      <c r="BB466" s="3">
        <f t="shared" si="937"/>
        <v>2509101.9295674982</v>
      </c>
      <c r="BC466" s="3">
        <f t="shared" si="937"/>
        <v>2556530.5331083313</v>
      </c>
      <c r="BD466" s="3">
        <f t="shared" si="937"/>
        <v>2603959.1366491644</v>
      </c>
      <c r="BE466" s="3">
        <f t="shared" si="937"/>
        <v>2651387.7401899975</v>
      </c>
      <c r="BF466" s="3">
        <f t="shared" si="937"/>
        <v>2698816.3437308306</v>
      </c>
      <c r="BG466" s="3">
        <f t="shared" si="937"/>
        <v>2746244.9472716637</v>
      </c>
      <c r="BH466" s="3">
        <f t="shared" si="937"/>
        <v>2793673.5508124968</v>
      </c>
      <c r="BI466" s="3">
        <f t="shared" si="937"/>
        <v>2841102.1543533299</v>
      </c>
      <c r="BJ466" s="3">
        <f t="shared" si="937"/>
        <v>2888530.757894163</v>
      </c>
      <c r="BK466" s="3">
        <f t="shared" si="937"/>
        <v>2935959.3614349961</v>
      </c>
      <c r="BL466" s="3">
        <f t="shared" si="937"/>
        <v>2983387.9649758292</v>
      </c>
      <c r="BM466" s="3">
        <f t="shared" si="937"/>
        <v>3030816.5685166623</v>
      </c>
      <c r="BN466" s="3">
        <f t="shared" si="937"/>
        <v>3078245.1720574955</v>
      </c>
      <c r="BO466" s="3">
        <f t="shared" si="937"/>
        <v>3125673.7755983286</v>
      </c>
      <c r="BP466" s="3">
        <f t="shared" si="937"/>
        <v>3173102.3791391617</v>
      </c>
      <c r="BQ466" s="3">
        <f t="shared" si="937"/>
        <v>3220530.9826799948</v>
      </c>
      <c r="BR466" s="3">
        <f t="shared" si="937"/>
        <v>3267959.5862208279</v>
      </c>
      <c r="BS466" s="3">
        <f t="shared" si="937"/>
        <v>3315388.189761661</v>
      </c>
    </row>
    <row r="467" spans="1:71" customFormat="1" x14ac:dyDescent="0.35">
      <c r="A467" t="str">
        <f t="shared" ref="A467:I467" si="938">+A369</f>
        <v>Standard Close</v>
      </c>
      <c r="B467" t="str">
        <f t="shared" si="938"/>
        <v>A2738050</v>
      </c>
      <c r="C467" t="str">
        <f t="shared" si="938"/>
        <v>Base Rates</v>
      </c>
      <c r="D467" t="str">
        <f t="shared" si="938"/>
        <v/>
      </c>
      <c r="E467" s="13">
        <f t="shared" si="938"/>
        <v>34331</v>
      </c>
      <c r="F467" t="str">
        <f t="shared" si="938"/>
        <v>CRR-15996</v>
      </c>
      <c r="G467" t="str">
        <f t="shared" si="938"/>
        <v>open</v>
      </c>
      <c r="H467" t="str">
        <f t="shared" si="938"/>
        <v>Electric Other Production Plant</v>
      </c>
      <c r="I467" t="str">
        <f t="shared" si="938"/>
        <v>Bayside Station</v>
      </c>
      <c r="J467" s="101">
        <f t="shared" si="773"/>
        <v>0</v>
      </c>
      <c r="K467" s="103">
        <v>469676.34440333338</v>
      </c>
      <c r="L467" s="3">
        <f t="shared" ref="L467:AI467" si="939">+K467+L369</f>
        <v>517105.3846533334</v>
      </c>
      <c r="M467" s="3">
        <f t="shared" si="939"/>
        <v>564534.42490333342</v>
      </c>
      <c r="N467" s="3">
        <f t="shared" si="939"/>
        <v>611963.46515333338</v>
      </c>
      <c r="O467" s="3">
        <f t="shared" si="939"/>
        <v>659392.50540333334</v>
      </c>
      <c r="P467" s="3">
        <f t="shared" si="939"/>
        <v>706821.54565333331</v>
      </c>
      <c r="Q467" s="3">
        <f t="shared" si="939"/>
        <v>754250.58590333327</v>
      </c>
      <c r="R467" s="3">
        <f t="shared" si="939"/>
        <v>801679.62615333323</v>
      </c>
      <c r="S467" s="3">
        <f t="shared" si="939"/>
        <v>849108.66640333319</v>
      </c>
      <c r="T467" s="3">
        <f t="shared" si="939"/>
        <v>896537.70665333315</v>
      </c>
      <c r="U467" s="3">
        <f t="shared" si="939"/>
        <v>943966.74690333311</v>
      </c>
      <c r="V467" s="3">
        <f t="shared" si="939"/>
        <v>991395.78715333308</v>
      </c>
      <c r="W467" s="3">
        <f t="shared" si="939"/>
        <v>1038824.827403333</v>
      </c>
      <c r="X467" s="3">
        <f t="shared" si="939"/>
        <v>1086253.8676533331</v>
      </c>
      <c r="Y467" s="3">
        <f t="shared" si="939"/>
        <v>1133682.9079033332</v>
      </c>
      <c r="Z467" s="3">
        <f t="shared" si="939"/>
        <v>1181111.9481533333</v>
      </c>
      <c r="AA467" s="3">
        <f t="shared" si="939"/>
        <v>1228540.9884033334</v>
      </c>
      <c r="AB467" s="3">
        <f t="shared" si="939"/>
        <v>1275970.0286533334</v>
      </c>
      <c r="AC467" s="3">
        <f t="shared" si="939"/>
        <v>1323399.0689033335</v>
      </c>
      <c r="AD467" s="3">
        <f t="shared" si="939"/>
        <v>1370828.1091533336</v>
      </c>
      <c r="AE467" s="3">
        <f t="shared" si="939"/>
        <v>1418257.1494033337</v>
      </c>
      <c r="AF467" s="3">
        <f t="shared" si="939"/>
        <v>1465686.1896533337</v>
      </c>
      <c r="AG467" s="3">
        <f t="shared" si="939"/>
        <v>1513115.2299033338</v>
      </c>
      <c r="AH467" s="3">
        <f t="shared" si="939"/>
        <v>1560544.2701533339</v>
      </c>
      <c r="AI467" s="3">
        <f t="shared" si="939"/>
        <v>1607973.310403334</v>
      </c>
      <c r="AJ467" s="3">
        <f t="shared" ref="AJ467:BS467" si="940">+AI467+AJ369</f>
        <v>1655402.3506533341</v>
      </c>
      <c r="AK467" s="3">
        <f t="shared" si="940"/>
        <v>1702831.3909033341</v>
      </c>
      <c r="AL467" s="3">
        <f t="shared" si="940"/>
        <v>1750260.4311533342</v>
      </c>
      <c r="AM467" s="3">
        <f t="shared" si="940"/>
        <v>1797689.4714033343</v>
      </c>
      <c r="AN467" s="3">
        <f t="shared" si="940"/>
        <v>1845118.5116533344</v>
      </c>
      <c r="AO467" s="3">
        <f t="shared" si="940"/>
        <v>1892547.5519033344</v>
      </c>
      <c r="AP467" s="3">
        <f t="shared" si="940"/>
        <v>1939976.5921533345</v>
      </c>
      <c r="AQ467" s="3">
        <f t="shared" si="940"/>
        <v>1987405.6324033346</v>
      </c>
      <c r="AR467" s="3">
        <f t="shared" si="940"/>
        <v>2034834.6726533347</v>
      </c>
      <c r="AS467" s="3">
        <f t="shared" si="940"/>
        <v>2082263.7129033348</v>
      </c>
      <c r="AT467" s="3">
        <f t="shared" si="940"/>
        <v>2129692.7531533348</v>
      </c>
      <c r="AU467" s="3">
        <f t="shared" si="940"/>
        <v>2177121.7934033349</v>
      </c>
      <c r="AV467" s="3">
        <f t="shared" si="940"/>
        <v>2224550.833653335</v>
      </c>
      <c r="AW467" s="3">
        <f t="shared" si="940"/>
        <v>2271979.8739033351</v>
      </c>
      <c r="AX467" s="3">
        <f t="shared" si="940"/>
        <v>2319408.9141533352</v>
      </c>
      <c r="AY467" s="3">
        <f t="shared" si="940"/>
        <v>2366837.9544033352</v>
      </c>
      <c r="AZ467" s="3">
        <f t="shared" si="940"/>
        <v>2414266.9946533353</v>
      </c>
      <c r="BA467" s="3">
        <f t="shared" si="940"/>
        <v>2461696.0349033354</v>
      </c>
      <c r="BB467" s="3">
        <f t="shared" si="940"/>
        <v>2509125.0751533355</v>
      </c>
      <c r="BC467" s="3">
        <f t="shared" si="940"/>
        <v>2556554.1154033355</v>
      </c>
      <c r="BD467" s="3">
        <f t="shared" si="940"/>
        <v>2603983.1556533356</v>
      </c>
      <c r="BE467" s="3">
        <f t="shared" si="940"/>
        <v>2651412.1959033357</v>
      </c>
      <c r="BF467" s="3">
        <f t="shared" si="940"/>
        <v>2698841.2361533358</v>
      </c>
      <c r="BG467" s="3">
        <f t="shared" si="940"/>
        <v>2746270.2764033359</v>
      </c>
      <c r="BH467" s="3">
        <f t="shared" si="940"/>
        <v>2793699.3166533359</v>
      </c>
      <c r="BI467" s="3">
        <f t="shared" si="940"/>
        <v>2841128.356903336</v>
      </c>
      <c r="BJ467" s="3">
        <f t="shared" si="940"/>
        <v>2888557.3971533361</v>
      </c>
      <c r="BK467" s="3">
        <f t="shared" si="940"/>
        <v>2935986.4374033362</v>
      </c>
      <c r="BL467" s="3">
        <f t="shared" si="940"/>
        <v>2983415.4776533362</v>
      </c>
      <c r="BM467" s="3">
        <f t="shared" si="940"/>
        <v>3030844.5179033363</v>
      </c>
      <c r="BN467" s="3">
        <f t="shared" si="940"/>
        <v>3078273.5581533364</v>
      </c>
      <c r="BO467" s="3">
        <f t="shared" si="940"/>
        <v>3125702.5984033365</v>
      </c>
      <c r="BP467" s="3">
        <f t="shared" si="940"/>
        <v>3173131.6386533366</v>
      </c>
      <c r="BQ467" s="3">
        <f t="shared" si="940"/>
        <v>3220560.6789033366</v>
      </c>
      <c r="BR467" s="3">
        <f t="shared" si="940"/>
        <v>3267989.7191533367</v>
      </c>
      <c r="BS467" s="3">
        <f t="shared" si="940"/>
        <v>3315418.7594033368</v>
      </c>
    </row>
    <row r="468" spans="1:71" customFormat="1" x14ac:dyDescent="0.35">
      <c r="A468" t="str">
        <f t="shared" ref="A468:I468" si="941">+A370</f>
        <v>Standard Close</v>
      </c>
      <c r="B468" t="str">
        <f t="shared" si="941"/>
        <v>A2815285</v>
      </c>
      <c r="C468" t="str">
        <f t="shared" si="941"/>
        <v>Base Rates</v>
      </c>
      <c r="D468" t="str">
        <f t="shared" si="941"/>
        <v/>
      </c>
      <c r="E468" s="13">
        <f t="shared" si="941"/>
        <v>34331</v>
      </c>
      <c r="F468" t="str">
        <f t="shared" si="941"/>
        <v>CRR-15996</v>
      </c>
      <c r="G468" t="str">
        <f t="shared" si="941"/>
        <v>open</v>
      </c>
      <c r="H468" t="str">
        <f t="shared" si="941"/>
        <v>Electric Other Production Plant</v>
      </c>
      <c r="I468" t="str">
        <f t="shared" si="941"/>
        <v>Bayside Station</v>
      </c>
      <c r="J468" s="101">
        <f t="shared" si="773"/>
        <v>0</v>
      </c>
      <c r="K468" s="103">
        <v>4278.9860116666669</v>
      </c>
      <c r="L468" s="3">
        <f t="shared" ref="L468:AI468" si="942">+K468+L370</f>
        <v>4667.9847399999999</v>
      </c>
      <c r="M468" s="3">
        <f t="shared" si="942"/>
        <v>5056.9834683333329</v>
      </c>
      <c r="N468" s="3">
        <f t="shared" si="942"/>
        <v>5445.9821966666659</v>
      </c>
      <c r="O468" s="3">
        <f t="shared" si="942"/>
        <v>5834.9809249999989</v>
      </c>
      <c r="P468" s="3">
        <f t="shared" si="942"/>
        <v>6223.979653333332</v>
      </c>
      <c r="Q468" s="3">
        <f t="shared" si="942"/>
        <v>6612.978381666665</v>
      </c>
      <c r="R468" s="3">
        <f t="shared" si="942"/>
        <v>7001.977109999998</v>
      </c>
      <c r="S468" s="3">
        <f t="shared" si="942"/>
        <v>7390.975838333331</v>
      </c>
      <c r="T468" s="3">
        <f t="shared" si="942"/>
        <v>7779.974566666664</v>
      </c>
      <c r="U468" s="3">
        <f t="shared" si="942"/>
        <v>8168.9732949999971</v>
      </c>
      <c r="V468" s="3">
        <f t="shared" si="942"/>
        <v>8557.9720233333301</v>
      </c>
      <c r="W468" s="3">
        <f t="shared" si="942"/>
        <v>8946.970751666664</v>
      </c>
      <c r="X468" s="3">
        <f t="shared" si="942"/>
        <v>9335.9694799999979</v>
      </c>
      <c r="Y468" s="3">
        <f t="shared" si="942"/>
        <v>9724.9682083333319</v>
      </c>
      <c r="Z468" s="3">
        <f t="shared" si="942"/>
        <v>10113.966936666666</v>
      </c>
      <c r="AA468" s="3">
        <f t="shared" si="942"/>
        <v>10502.965665</v>
      </c>
      <c r="AB468" s="3">
        <f t="shared" si="942"/>
        <v>10891.964393333334</v>
      </c>
      <c r="AC468" s="3">
        <f t="shared" si="942"/>
        <v>11280.963121666668</v>
      </c>
      <c r="AD468" s="3">
        <f t="shared" si="942"/>
        <v>11669.961850000002</v>
      </c>
      <c r="AE468" s="3">
        <f t="shared" si="942"/>
        <v>12058.960578333335</v>
      </c>
      <c r="AF468" s="3">
        <f t="shared" si="942"/>
        <v>12447.959306666669</v>
      </c>
      <c r="AG468" s="3">
        <f t="shared" si="942"/>
        <v>12836.958035000003</v>
      </c>
      <c r="AH468" s="3">
        <f t="shared" si="942"/>
        <v>13225.956763333337</v>
      </c>
      <c r="AI468" s="3">
        <f t="shared" si="942"/>
        <v>13614.955491666671</v>
      </c>
      <c r="AJ468" s="3">
        <f t="shared" ref="AJ468:BS468" si="943">+AI468+AJ370</f>
        <v>14003.954220000005</v>
      </c>
      <c r="AK468" s="3">
        <f t="shared" si="943"/>
        <v>14392.952948333339</v>
      </c>
      <c r="AL468" s="3">
        <f t="shared" si="943"/>
        <v>14781.951676666673</v>
      </c>
      <c r="AM468" s="3">
        <f t="shared" si="943"/>
        <v>15170.950405000007</v>
      </c>
      <c r="AN468" s="3">
        <f t="shared" si="943"/>
        <v>15559.949133333341</v>
      </c>
      <c r="AO468" s="3">
        <f t="shared" si="943"/>
        <v>15948.947861666675</v>
      </c>
      <c r="AP468" s="3">
        <f t="shared" si="943"/>
        <v>16337.946590000009</v>
      </c>
      <c r="AQ468" s="3">
        <f t="shared" si="943"/>
        <v>16726.945318333343</v>
      </c>
      <c r="AR468" s="3">
        <f t="shared" si="943"/>
        <v>17115.944046666675</v>
      </c>
      <c r="AS468" s="3">
        <f t="shared" si="943"/>
        <v>17504.942775000007</v>
      </c>
      <c r="AT468" s="3">
        <f t="shared" si="943"/>
        <v>17893.941503333339</v>
      </c>
      <c r="AU468" s="3">
        <f t="shared" si="943"/>
        <v>18282.940231666671</v>
      </c>
      <c r="AV468" s="3">
        <f t="shared" si="943"/>
        <v>18671.938960000003</v>
      </c>
      <c r="AW468" s="3">
        <f t="shared" si="943"/>
        <v>19060.937688333335</v>
      </c>
      <c r="AX468" s="3">
        <f t="shared" si="943"/>
        <v>19449.936416666667</v>
      </c>
      <c r="AY468" s="3">
        <f t="shared" si="943"/>
        <v>19838.935144999999</v>
      </c>
      <c r="AZ468" s="3">
        <f t="shared" si="943"/>
        <v>20227.933873333332</v>
      </c>
      <c r="BA468" s="3">
        <f t="shared" si="943"/>
        <v>20616.932601666664</v>
      </c>
      <c r="BB468" s="3">
        <f t="shared" si="943"/>
        <v>21005.931329999996</v>
      </c>
      <c r="BC468" s="3">
        <f t="shared" si="943"/>
        <v>21394.930058333328</v>
      </c>
      <c r="BD468" s="3">
        <f t="shared" si="943"/>
        <v>21783.92878666666</v>
      </c>
      <c r="BE468" s="3">
        <f t="shared" si="943"/>
        <v>22172.927514999992</v>
      </c>
      <c r="BF468" s="3">
        <f t="shared" si="943"/>
        <v>22561.926243333324</v>
      </c>
      <c r="BG468" s="3">
        <f t="shared" si="943"/>
        <v>22950.924971666656</v>
      </c>
      <c r="BH468" s="3">
        <f t="shared" si="943"/>
        <v>23339.923699999988</v>
      </c>
      <c r="BI468" s="3">
        <f t="shared" si="943"/>
        <v>23728.922428333321</v>
      </c>
      <c r="BJ468" s="3">
        <f t="shared" si="943"/>
        <v>24117.921156666653</v>
      </c>
      <c r="BK468" s="3">
        <f t="shared" si="943"/>
        <v>24506.919884999985</v>
      </c>
      <c r="BL468" s="3">
        <f t="shared" si="943"/>
        <v>24895.918613333317</v>
      </c>
      <c r="BM468" s="3">
        <f t="shared" si="943"/>
        <v>25284.917341666649</v>
      </c>
      <c r="BN468" s="3">
        <f t="shared" si="943"/>
        <v>25673.916069999981</v>
      </c>
      <c r="BO468" s="3">
        <f t="shared" si="943"/>
        <v>26062.914798333313</v>
      </c>
      <c r="BP468" s="3">
        <f t="shared" si="943"/>
        <v>26451.913526666645</v>
      </c>
      <c r="BQ468" s="3">
        <f t="shared" si="943"/>
        <v>26840.912254999977</v>
      </c>
      <c r="BR468" s="3">
        <f t="shared" si="943"/>
        <v>27229.91098333331</v>
      </c>
      <c r="BS468" s="3">
        <f t="shared" si="943"/>
        <v>27618.909711666642</v>
      </c>
    </row>
    <row r="469" spans="1:71" customFormat="1" x14ac:dyDescent="0.35">
      <c r="A469" t="str">
        <f t="shared" ref="A469:I469" si="944">+A371</f>
        <v>Standard Close</v>
      </c>
      <c r="B469" t="str">
        <f t="shared" si="944"/>
        <v>A2826939</v>
      </c>
      <c r="C469" t="str">
        <f t="shared" si="944"/>
        <v>Base Rates</v>
      </c>
      <c r="D469" t="str">
        <f t="shared" si="944"/>
        <v/>
      </c>
      <c r="E469" s="13">
        <f t="shared" si="944"/>
        <v>34331</v>
      </c>
      <c r="F469" t="str">
        <f t="shared" si="944"/>
        <v>CRR-15996</v>
      </c>
      <c r="G469" t="str">
        <f t="shared" si="944"/>
        <v>open</v>
      </c>
      <c r="H469" t="str">
        <f t="shared" si="944"/>
        <v>Electric Other Production Plant</v>
      </c>
      <c r="I469" t="str">
        <f t="shared" si="944"/>
        <v>Bayside Station</v>
      </c>
      <c r="J469" s="101">
        <f t="shared" si="773"/>
        <v>0</v>
      </c>
      <c r="K469" s="103">
        <v>1849.7921108333333</v>
      </c>
      <c r="L469" s="3">
        <f t="shared" ref="L469:AI469" si="945">+K469+L371</f>
        <v>2017.9550299999999</v>
      </c>
      <c r="M469" s="3">
        <f t="shared" si="945"/>
        <v>2186.1179491666667</v>
      </c>
      <c r="N469" s="3">
        <f t="shared" si="945"/>
        <v>2354.2808683333333</v>
      </c>
      <c r="O469" s="3">
        <f t="shared" si="945"/>
        <v>2522.4437874999999</v>
      </c>
      <c r="P469" s="3">
        <f t="shared" si="945"/>
        <v>2690.6067066666665</v>
      </c>
      <c r="Q469" s="3">
        <f t="shared" si="945"/>
        <v>2858.7696258333331</v>
      </c>
      <c r="R469" s="3">
        <f t="shared" si="945"/>
        <v>3026.9325449999997</v>
      </c>
      <c r="S469" s="3">
        <f t="shared" si="945"/>
        <v>3195.0954641666663</v>
      </c>
      <c r="T469" s="3">
        <f t="shared" si="945"/>
        <v>3363.2583833333329</v>
      </c>
      <c r="U469" s="3">
        <f t="shared" si="945"/>
        <v>3531.4213024999995</v>
      </c>
      <c r="V469" s="3">
        <f t="shared" si="945"/>
        <v>3699.5842216666661</v>
      </c>
      <c r="W469" s="3">
        <f t="shared" si="945"/>
        <v>3867.7471408333327</v>
      </c>
      <c r="X469" s="3">
        <f t="shared" si="945"/>
        <v>4035.9100599999992</v>
      </c>
      <c r="Y469" s="3">
        <f t="shared" si="945"/>
        <v>4204.0729791666663</v>
      </c>
      <c r="Z469" s="3">
        <f t="shared" si="945"/>
        <v>4372.2358983333334</v>
      </c>
      <c r="AA469" s="3">
        <f t="shared" si="945"/>
        <v>4540.3988175000004</v>
      </c>
      <c r="AB469" s="3">
        <f t="shared" si="945"/>
        <v>4708.5617366666675</v>
      </c>
      <c r="AC469" s="3">
        <f t="shared" si="945"/>
        <v>4876.7246558333345</v>
      </c>
      <c r="AD469" s="3">
        <f t="shared" si="945"/>
        <v>5044.8875750000016</v>
      </c>
      <c r="AE469" s="3">
        <f t="shared" si="945"/>
        <v>5213.0504941666686</v>
      </c>
      <c r="AF469" s="3">
        <f t="shared" si="945"/>
        <v>5381.2134133333357</v>
      </c>
      <c r="AG469" s="3">
        <f t="shared" si="945"/>
        <v>5549.3763325000027</v>
      </c>
      <c r="AH469" s="3">
        <f t="shared" si="945"/>
        <v>5717.5392516666698</v>
      </c>
      <c r="AI469" s="3">
        <f t="shared" si="945"/>
        <v>5885.7021708333368</v>
      </c>
      <c r="AJ469" s="3">
        <f t="shared" ref="AJ469:BS469" si="946">+AI469+AJ371</f>
        <v>6053.8650900000039</v>
      </c>
      <c r="AK469" s="3">
        <f t="shared" si="946"/>
        <v>6222.0280091666709</v>
      </c>
      <c r="AL469" s="3">
        <f t="shared" si="946"/>
        <v>6390.190928333338</v>
      </c>
      <c r="AM469" s="3">
        <f t="shared" si="946"/>
        <v>6558.353847500005</v>
      </c>
      <c r="AN469" s="3">
        <f t="shared" si="946"/>
        <v>6726.5167666666721</v>
      </c>
      <c r="AO469" s="3">
        <f t="shared" si="946"/>
        <v>6894.6796858333391</v>
      </c>
      <c r="AP469" s="3">
        <f t="shared" si="946"/>
        <v>7062.8426050000062</v>
      </c>
      <c r="AQ469" s="3">
        <f t="shared" si="946"/>
        <v>7231.0055241666732</v>
      </c>
      <c r="AR469" s="3">
        <f t="shared" si="946"/>
        <v>7399.1684433333403</v>
      </c>
      <c r="AS469" s="3">
        <f t="shared" si="946"/>
        <v>7567.3313625000073</v>
      </c>
      <c r="AT469" s="3">
        <f t="shared" si="946"/>
        <v>7735.4942816666744</v>
      </c>
      <c r="AU469" s="3">
        <f t="shared" si="946"/>
        <v>7903.6572008333414</v>
      </c>
      <c r="AV469" s="3">
        <f t="shared" si="946"/>
        <v>8071.8201200000085</v>
      </c>
      <c r="AW469" s="3">
        <f t="shared" si="946"/>
        <v>8239.9830391666746</v>
      </c>
      <c r="AX469" s="3">
        <f t="shared" si="946"/>
        <v>8408.1459583333417</v>
      </c>
      <c r="AY469" s="3">
        <f t="shared" si="946"/>
        <v>8576.3088775000087</v>
      </c>
      <c r="AZ469" s="3">
        <f t="shared" si="946"/>
        <v>8744.4717966666758</v>
      </c>
      <c r="BA469" s="3">
        <f t="shared" si="946"/>
        <v>8912.6347158333429</v>
      </c>
      <c r="BB469" s="3">
        <f t="shared" si="946"/>
        <v>9080.7976350000099</v>
      </c>
      <c r="BC469" s="3">
        <f t="shared" si="946"/>
        <v>9248.960554166677</v>
      </c>
      <c r="BD469" s="3">
        <f t="shared" si="946"/>
        <v>9417.123473333344</v>
      </c>
      <c r="BE469" s="3">
        <f t="shared" si="946"/>
        <v>9585.2863925000111</v>
      </c>
      <c r="BF469" s="3">
        <f t="shared" si="946"/>
        <v>9753.4493116666781</v>
      </c>
      <c r="BG469" s="3">
        <f t="shared" si="946"/>
        <v>9921.6122308333452</v>
      </c>
      <c r="BH469" s="3">
        <f t="shared" si="946"/>
        <v>10089.775150000012</v>
      </c>
      <c r="BI469" s="3">
        <f t="shared" si="946"/>
        <v>10257.938069166679</v>
      </c>
      <c r="BJ469" s="3">
        <f t="shared" si="946"/>
        <v>10426.100988333346</v>
      </c>
      <c r="BK469" s="3">
        <f t="shared" si="946"/>
        <v>10594.263907500013</v>
      </c>
      <c r="BL469" s="3">
        <f t="shared" si="946"/>
        <v>10762.42682666668</v>
      </c>
      <c r="BM469" s="3">
        <f t="shared" si="946"/>
        <v>10930.589745833347</v>
      </c>
      <c r="BN469" s="3">
        <f t="shared" si="946"/>
        <v>11098.752665000015</v>
      </c>
      <c r="BO469" s="3">
        <f t="shared" si="946"/>
        <v>11266.915584166682</v>
      </c>
      <c r="BP469" s="3">
        <f t="shared" si="946"/>
        <v>11435.078503333349</v>
      </c>
      <c r="BQ469" s="3">
        <f t="shared" si="946"/>
        <v>11603.241422500016</v>
      </c>
      <c r="BR469" s="3">
        <f t="shared" si="946"/>
        <v>11771.404341666683</v>
      </c>
      <c r="BS469" s="3">
        <f t="shared" si="946"/>
        <v>11939.56726083335</v>
      </c>
    </row>
    <row r="470" spans="1:71" customFormat="1" x14ac:dyDescent="0.35">
      <c r="A470" t="str">
        <f t="shared" ref="A470:I470" si="947">+A372</f>
        <v>Standard Close</v>
      </c>
      <c r="B470" t="str">
        <f t="shared" si="947"/>
        <v>A2826939</v>
      </c>
      <c r="C470" t="str">
        <f t="shared" si="947"/>
        <v>Base Rates</v>
      </c>
      <c r="D470" t="str">
        <f t="shared" si="947"/>
        <v/>
      </c>
      <c r="E470" s="13">
        <f t="shared" si="947"/>
        <v>34331</v>
      </c>
      <c r="F470" t="str">
        <f t="shared" si="947"/>
        <v>CRR-15996</v>
      </c>
      <c r="G470" t="str">
        <f t="shared" si="947"/>
        <v>open</v>
      </c>
      <c r="H470" t="str">
        <f t="shared" si="947"/>
        <v>Electric Other Production Plant</v>
      </c>
      <c r="I470" t="str">
        <f t="shared" si="947"/>
        <v>Bayside Station</v>
      </c>
      <c r="J470" s="101">
        <f t="shared" si="773"/>
        <v>0</v>
      </c>
      <c r="K470" s="103">
        <v>4784.3401558333326</v>
      </c>
      <c r="L470" s="3">
        <f t="shared" ref="L470:AI470" si="948">+K470+L372</f>
        <v>5219.2801699999991</v>
      </c>
      <c r="M470" s="3">
        <f t="shared" si="948"/>
        <v>5654.2201841666656</v>
      </c>
      <c r="N470" s="3">
        <f t="shared" si="948"/>
        <v>6089.1601983333321</v>
      </c>
      <c r="O470" s="3">
        <f t="shared" si="948"/>
        <v>6524.1002124999986</v>
      </c>
      <c r="P470" s="3">
        <f t="shared" si="948"/>
        <v>6959.0402266666651</v>
      </c>
      <c r="Q470" s="3">
        <f t="shared" si="948"/>
        <v>7393.9802408333317</v>
      </c>
      <c r="R470" s="3">
        <f t="shared" si="948"/>
        <v>7828.9202549999982</v>
      </c>
      <c r="S470" s="3">
        <f t="shared" si="948"/>
        <v>8263.8602691666656</v>
      </c>
      <c r="T470" s="3">
        <f t="shared" si="948"/>
        <v>8698.8002833333321</v>
      </c>
      <c r="U470" s="3">
        <f t="shared" si="948"/>
        <v>9133.7402974999986</v>
      </c>
      <c r="V470" s="3">
        <f t="shared" si="948"/>
        <v>9568.6803116666651</v>
      </c>
      <c r="W470" s="3">
        <f t="shared" si="948"/>
        <v>10003.620325833332</v>
      </c>
      <c r="X470" s="3">
        <f t="shared" si="948"/>
        <v>10438.560339999998</v>
      </c>
      <c r="Y470" s="3">
        <f t="shared" si="948"/>
        <v>10873.500354166665</v>
      </c>
      <c r="Z470" s="3">
        <f t="shared" si="948"/>
        <v>11308.440368333331</v>
      </c>
      <c r="AA470" s="3">
        <f t="shared" si="948"/>
        <v>11743.380382499998</v>
      </c>
      <c r="AB470" s="3">
        <f t="shared" si="948"/>
        <v>12178.320396666664</v>
      </c>
      <c r="AC470" s="3">
        <f t="shared" si="948"/>
        <v>12613.260410833331</v>
      </c>
      <c r="AD470" s="3">
        <f t="shared" si="948"/>
        <v>13048.200424999997</v>
      </c>
      <c r="AE470" s="3">
        <f t="shared" si="948"/>
        <v>13483.140439166664</v>
      </c>
      <c r="AF470" s="3">
        <f t="shared" si="948"/>
        <v>13918.08045333333</v>
      </c>
      <c r="AG470" s="3">
        <f t="shared" si="948"/>
        <v>14353.020467499997</v>
      </c>
      <c r="AH470" s="3">
        <f t="shared" si="948"/>
        <v>14787.960481666663</v>
      </c>
      <c r="AI470" s="3">
        <f t="shared" si="948"/>
        <v>15222.90049583333</v>
      </c>
      <c r="AJ470" s="3">
        <f t="shared" ref="AJ470:BS470" si="949">+AI470+AJ372</f>
        <v>15657.840509999996</v>
      </c>
      <c r="AK470" s="3">
        <f t="shared" si="949"/>
        <v>16092.780524166663</v>
      </c>
      <c r="AL470" s="3">
        <f t="shared" si="949"/>
        <v>16527.720538333331</v>
      </c>
      <c r="AM470" s="3">
        <f t="shared" si="949"/>
        <v>16962.660552499998</v>
      </c>
      <c r="AN470" s="3">
        <f t="shared" si="949"/>
        <v>17397.600566666664</v>
      </c>
      <c r="AO470" s="3">
        <f t="shared" si="949"/>
        <v>17832.540580833331</v>
      </c>
      <c r="AP470" s="3">
        <f t="shared" si="949"/>
        <v>18267.480594999997</v>
      </c>
      <c r="AQ470" s="3">
        <f t="shared" si="949"/>
        <v>18702.420609166664</v>
      </c>
      <c r="AR470" s="3">
        <f t="shared" si="949"/>
        <v>19137.36062333333</v>
      </c>
      <c r="AS470" s="3">
        <f t="shared" si="949"/>
        <v>19572.300637499997</v>
      </c>
      <c r="AT470" s="3">
        <f t="shared" si="949"/>
        <v>20007.240651666663</v>
      </c>
      <c r="AU470" s="3">
        <f t="shared" si="949"/>
        <v>20442.18066583333</v>
      </c>
      <c r="AV470" s="3">
        <f t="shared" si="949"/>
        <v>20877.120679999996</v>
      </c>
      <c r="AW470" s="3">
        <f t="shared" si="949"/>
        <v>21312.060694166663</v>
      </c>
      <c r="AX470" s="3">
        <f t="shared" si="949"/>
        <v>21747.000708333329</v>
      </c>
      <c r="AY470" s="3">
        <f t="shared" si="949"/>
        <v>22181.940722499996</v>
      </c>
      <c r="AZ470" s="3">
        <f t="shared" si="949"/>
        <v>22616.880736666662</v>
      </c>
      <c r="BA470" s="3">
        <f t="shared" si="949"/>
        <v>23051.820750833329</v>
      </c>
      <c r="BB470" s="3">
        <f t="shared" si="949"/>
        <v>23486.760764999995</v>
      </c>
      <c r="BC470" s="3">
        <f t="shared" si="949"/>
        <v>23921.700779166662</v>
      </c>
      <c r="BD470" s="3">
        <f t="shared" si="949"/>
        <v>24356.640793333328</v>
      </c>
      <c r="BE470" s="3">
        <f t="shared" si="949"/>
        <v>24791.580807499995</v>
      </c>
      <c r="BF470" s="3">
        <f t="shared" si="949"/>
        <v>25226.520821666662</v>
      </c>
      <c r="BG470" s="3">
        <f t="shared" si="949"/>
        <v>25661.460835833328</v>
      </c>
      <c r="BH470" s="3">
        <f t="shared" si="949"/>
        <v>26096.400849999995</v>
      </c>
      <c r="BI470" s="3">
        <f t="shared" si="949"/>
        <v>26531.340864166661</v>
      </c>
      <c r="BJ470" s="3">
        <f t="shared" si="949"/>
        <v>26966.280878333328</v>
      </c>
      <c r="BK470" s="3">
        <f t="shared" si="949"/>
        <v>27401.220892499994</v>
      </c>
      <c r="BL470" s="3">
        <f t="shared" si="949"/>
        <v>27836.160906666661</v>
      </c>
      <c r="BM470" s="3">
        <f t="shared" si="949"/>
        <v>28271.100920833327</v>
      </c>
      <c r="BN470" s="3">
        <f t="shared" si="949"/>
        <v>28706.040934999994</v>
      </c>
      <c r="BO470" s="3">
        <f t="shared" si="949"/>
        <v>29140.98094916666</v>
      </c>
      <c r="BP470" s="3">
        <f t="shared" si="949"/>
        <v>29575.920963333327</v>
      </c>
      <c r="BQ470" s="3">
        <f t="shared" si="949"/>
        <v>30010.860977499993</v>
      </c>
      <c r="BR470" s="3">
        <f t="shared" si="949"/>
        <v>30445.80099166666</v>
      </c>
      <c r="BS470" s="3">
        <f t="shared" si="949"/>
        <v>30880.741005833326</v>
      </c>
    </row>
    <row r="471" spans="1:71" customFormat="1" x14ac:dyDescent="0.35">
      <c r="A471" t="str">
        <f t="shared" ref="A471:I471" si="950">+A373</f>
        <v>Standard Close</v>
      </c>
      <c r="B471" t="str">
        <f t="shared" si="950"/>
        <v>A2826955</v>
      </c>
      <c r="C471" t="str">
        <f t="shared" si="950"/>
        <v>Base Rates</v>
      </c>
      <c r="D471" t="str">
        <f t="shared" si="950"/>
        <v/>
      </c>
      <c r="E471" s="13">
        <f t="shared" si="950"/>
        <v>34331</v>
      </c>
      <c r="F471" t="str">
        <f t="shared" si="950"/>
        <v>CRR-15996</v>
      </c>
      <c r="G471" t="str">
        <f t="shared" si="950"/>
        <v>open</v>
      </c>
      <c r="H471" t="str">
        <f t="shared" si="950"/>
        <v>Electric Other Production Plant</v>
      </c>
      <c r="I471" t="str">
        <f t="shared" si="950"/>
        <v>Bayside Station</v>
      </c>
      <c r="J471" s="101">
        <f t="shared" si="773"/>
        <v>0</v>
      </c>
      <c r="K471" s="103">
        <v>1849.7921108333333</v>
      </c>
      <c r="L471" s="3">
        <f t="shared" ref="L471:AI471" si="951">+K471+L373</f>
        <v>2017.9550299999999</v>
      </c>
      <c r="M471" s="3">
        <f t="shared" si="951"/>
        <v>2186.1179491666667</v>
      </c>
      <c r="N471" s="3">
        <f t="shared" si="951"/>
        <v>2354.2808683333333</v>
      </c>
      <c r="O471" s="3">
        <f t="shared" si="951"/>
        <v>2522.4437874999999</v>
      </c>
      <c r="P471" s="3">
        <f t="shared" si="951"/>
        <v>2690.6067066666665</v>
      </c>
      <c r="Q471" s="3">
        <f t="shared" si="951"/>
        <v>2858.7696258333331</v>
      </c>
      <c r="R471" s="3">
        <f t="shared" si="951"/>
        <v>3026.9325449999997</v>
      </c>
      <c r="S471" s="3">
        <f t="shared" si="951"/>
        <v>3195.0954641666663</v>
      </c>
      <c r="T471" s="3">
        <f t="shared" si="951"/>
        <v>3363.2583833333329</v>
      </c>
      <c r="U471" s="3">
        <f t="shared" si="951"/>
        <v>3531.4213024999995</v>
      </c>
      <c r="V471" s="3">
        <f t="shared" si="951"/>
        <v>3699.5842216666661</v>
      </c>
      <c r="W471" s="3">
        <f t="shared" si="951"/>
        <v>3867.7471408333327</v>
      </c>
      <c r="X471" s="3">
        <f t="shared" si="951"/>
        <v>4035.9100599999992</v>
      </c>
      <c r="Y471" s="3">
        <f t="shared" si="951"/>
        <v>4204.0729791666663</v>
      </c>
      <c r="Z471" s="3">
        <f t="shared" si="951"/>
        <v>4372.2358983333334</v>
      </c>
      <c r="AA471" s="3">
        <f t="shared" si="951"/>
        <v>4540.3988175000004</v>
      </c>
      <c r="AB471" s="3">
        <f t="shared" si="951"/>
        <v>4708.5617366666675</v>
      </c>
      <c r="AC471" s="3">
        <f t="shared" si="951"/>
        <v>4876.7246558333345</v>
      </c>
      <c r="AD471" s="3">
        <f t="shared" si="951"/>
        <v>5044.8875750000016</v>
      </c>
      <c r="AE471" s="3">
        <f t="shared" si="951"/>
        <v>5213.0504941666686</v>
      </c>
      <c r="AF471" s="3">
        <f t="shared" si="951"/>
        <v>5381.2134133333357</v>
      </c>
      <c r="AG471" s="3">
        <f t="shared" si="951"/>
        <v>5549.3763325000027</v>
      </c>
      <c r="AH471" s="3">
        <f t="shared" si="951"/>
        <v>5717.5392516666698</v>
      </c>
      <c r="AI471" s="3">
        <f t="shared" si="951"/>
        <v>5885.7021708333368</v>
      </c>
      <c r="AJ471" s="3">
        <f t="shared" ref="AJ471:BS471" si="952">+AI471+AJ373</f>
        <v>6053.8650900000039</v>
      </c>
      <c r="AK471" s="3">
        <f t="shared" si="952"/>
        <v>6222.0280091666709</v>
      </c>
      <c r="AL471" s="3">
        <f t="shared" si="952"/>
        <v>6390.190928333338</v>
      </c>
      <c r="AM471" s="3">
        <f t="shared" si="952"/>
        <v>6558.353847500005</v>
      </c>
      <c r="AN471" s="3">
        <f t="shared" si="952"/>
        <v>6726.5167666666721</v>
      </c>
      <c r="AO471" s="3">
        <f t="shared" si="952"/>
        <v>6894.6796858333391</v>
      </c>
      <c r="AP471" s="3">
        <f t="shared" si="952"/>
        <v>7062.8426050000062</v>
      </c>
      <c r="AQ471" s="3">
        <f t="shared" si="952"/>
        <v>7231.0055241666732</v>
      </c>
      <c r="AR471" s="3">
        <f t="shared" si="952"/>
        <v>7399.1684433333403</v>
      </c>
      <c r="AS471" s="3">
        <f t="shared" si="952"/>
        <v>7567.3313625000073</v>
      </c>
      <c r="AT471" s="3">
        <f t="shared" si="952"/>
        <v>7735.4942816666744</v>
      </c>
      <c r="AU471" s="3">
        <f t="shared" si="952"/>
        <v>7903.6572008333414</v>
      </c>
      <c r="AV471" s="3">
        <f t="shared" si="952"/>
        <v>8071.8201200000085</v>
      </c>
      <c r="AW471" s="3">
        <f t="shared" si="952"/>
        <v>8239.9830391666746</v>
      </c>
      <c r="AX471" s="3">
        <f t="shared" si="952"/>
        <v>8408.1459583333417</v>
      </c>
      <c r="AY471" s="3">
        <f t="shared" si="952"/>
        <v>8576.3088775000087</v>
      </c>
      <c r="AZ471" s="3">
        <f t="shared" si="952"/>
        <v>8744.4717966666758</v>
      </c>
      <c r="BA471" s="3">
        <f t="shared" si="952"/>
        <v>8912.6347158333429</v>
      </c>
      <c r="BB471" s="3">
        <f t="shared" si="952"/>
        <v>9080.7976350000099</v>
      </c>
      <c r="BC471" s="3">
        <f t="shared" si="952"/>
        <v>9248.960554166677</v>
      </c>
      <c r="BD471" s="3">
        <f t="shared" si="952"/>
        <v>9417.123473333344</v>
      </c>
      <c r="BE471" s="3">
        <f t="shared" si="952"/>
        <v>9585.2863925000111</v>
      </c>
      <c r="BF471" s="3">
        <f t="shared" si="952"/>
        <v>9753.4493116666781</v>
      </c>
      <c r="BG471" s="3">
        <f t="shared" si="952"/>
        <v>9921.6122308333452</v>
      </c>
      <c r="BH471" s="3">
        <f t="shared" si="952"/>
        <v>10089.775150000012</v>
      </c>
      <c r="BI471" s="3">
        <f t="shared" si="952"/>
        <v>10257.938069166679</v>
      </c>
      <c r="BJ471" s="3">
        <f t="shared" si="952"/>
        <v>10426.100988333346</v>
      </c>
      <c r="BK471" s="3">
        <f t="shared" si="952"/>
        <v>10594.263907500013</v>
      </c>
      <c r="BL471" s="3">
        <f t="shared" si="952"/>
        <v>10762.42682666668</v>
      </c>
      <c r="BM471" s="3">
        <f t="shared" si="952"/>
        <v>10930.589745833347</v>
      </c>
      <c r="BN471" s="3">
        <f t="shared" si="952"/>
        <v>11098.752665000015</v>
      </c>
      <c r="BO471" s="3">
        <f t="shared" si="952"/>
        <v>11266.915584166682</v>
      </c>
      <c r="BP471" s="3">
        <f t="shared" si="952"/>
        <v>11435.078503333349</v>
      </c>
      <c r="BQ471" s="3">
        <f t="shared" si="952"/>
        <v>11603.241422500016</v>
      </c>
      <c r="BR471" s="3">
        <f t="shared" si="952"/>
        <v>11771.404341666683</v>
      </c>
      <c r="BS471" s="3">
        <f t="shared" si="952"/>
        <v>11939.56726083335</v>
      </c>
    </row>
    <row r="472" spans="1:71" customFormat="1" x14ac:dyDescent="0.35">
      <c r="A472" t="str">
        <f t="shared" ref="A472:I472" si="953">+A374</f>
        <v>Standard Close</v>
      </c>
      <c r="B472" t="str">
        <f t="shared" si="953"/>
        <v>A2826955</v>
      </c>
      <c r="C472" t="str">
        <f t="shared" si="953"/>
        <v>Base Rates</v>
      </c>
      <c r="D472" t="str">
        <f t="shared" si="953"/>
        <v/>
      </c>
      <c r="E472" s="13">
        <f t="shared" si="953"/>
        <v>34331</v>
      </c>
      <c r="F472" t="str">
        <f t="shared" si="953"/>
        <v>CRR-15996</v>
      </c>
      <c r="G472" t="str">
        <f t="shared" si="953"/>
        <v>open</v>
      </c>
      <c r="H472" t="str">
        <f t="shared" si="953"/>
        <v>Electric Other Production Plant</v>
      </c>
      <c r="I472" t="str">
        <f t="shared" si="953"/>
        <v>Bayside Station</v>
      </c>
      <c r="J472" s="101">
        <f t="shared" si="773"/>
        <v>0</v>
      </c>
      <c r="K472" s="103">
        <v>11206.193744166669</v>
      </c>
      <c r="L472" s="3">
        <f t="shared" ref="L472:AI472" si="954">+K472+L374</f>
        <v>12224.938630000002</v>
      </c>
      <c r="M472" s="3">
        <f t="shared" si="954"/>
        <v>13243.683515833336</v>
      </c>
      <c r="N472" s="3">
        <f t="shared" si="954"/>
        <v>14262.42840166667</v>
      </c>
      <c r="O472" s="3">
        <f t="shared" si="954"/>
        <v>15281.173287500003</v>
      </c>
      <c r="P472" s="3">
        <f t="shared" si="954"/>
        <v>16299.918173333337</v>
      </c>
      <c r="Q472" s="3">
        <f t="shared" si="954"/>
        <v>17318.663059166669</v>
      </c>
      <c r="R472" s="3">
        <f t="shared" si="954"/>
        <v>18337.407945000003</v>
      </c>
      <c r="S472" s="3">
        <f t="shared" si="954"/>
        <v>19356.152830833336</v>
      </c>
      <c r="T472" s="3">
        <f t="shared" si="954"/>
        <v>20374.89771666667</v>
      </c>
      <c r="U472" s="3">
        <f t="shared" si="954"/>
        <v>21393.642602500004</v>
      </c>
      <c r="V472" s="3">
        <f t="shared" si="954"/>
        <v>22412.387488333337</v>
      </c>
      <c r="W472" s="3">
        <f t="shared" si="954"/>
        <v>23431.132374166671</v>
      </c>
      <c r="X472" s="3">
        <f t="shared" si="954"/>
        <v>24449.877260000005</v>
      </c>
      <c r="Y472" s="3">
        <f t="shared" si="954"/>
        <v>25468.622145833338</v>
      </c>
      <c r="Z472" s="3">
        <f t="shared" si="954"/>
        <v>26487.367031666672</v>
      </c>
      <c r="AA472" s="3">
        <f t="shared" si="954"/>
        <v>27506.111917500006</v>
      </c>
      <c r="AB472" s="3">
        <f t="shared" si="954"/>
        <v>28524.856803333339</v>
      </c>
      <c r="AC472" s="3">
        <f t="shared" si="954"/>
        <v>29543.601689166673</v>
      </c>
      <c r="AD472" s="3">
        <f t="shared" si="954"/>
        <v>30562.346575000007</v>
      </c>
      <c r="AE472" s="3">
        <f t="shared" si="954"/>
        <v>31581.091460833341</v>
      </c>
      <c r="AF472" s="3">
        <f t="shared" si="954"/>
        <v>32599.836346666674</v>
      </c>
      <c r="AG472" s="3">
        <f t="shared" si="954"/>
        <v>33618.581232500008</v>
      </c>
      <c r="AH472" s="3">
        <f t="shared" si="954"/>
        <v>34637.326118333338</v>
      </c>
      <c r="AI472" s="3">
        <f t="shared" si="954"/>
        <v>35656.071004166668</v>
      </c>
      <c r="AJ472" s="3">
        <f t="shared" ref="AJ472:BS472" si="955">+AI472+AJ374</f>
        <v>36674.815889999998</v>
      </c>
      <c r="AK472" s="3">
        <f t="shared" si="955"/>
        <v>37693.560775833328</v>
      </c>
      <c r="AL472" s="3">
        <f t="shared" si="955"/>
        <v>38712.305661666658</v>
      </c>
      <c r="AM472" s="3">
        <f t="shared" si="955"/>
        <v>39731.050547499988</v>
      </c>
      <c r="AN472" s="3">
        <f t="shared" si="955"/>
        <v>40749.795433333318</v>
      </c>
      <c r="AO472" s="3">
        <f t="shared" si="955"/>
        <v>41768.540319166648</v>
      </c>
      <c r="AP472" s="3">
        <f t="shared" si="955"/>
        <v>42787.285204999978</v>
      </c>
      <c r="AQ472" s="3">
        <f t="shared" si="955"/>
        <v>43806.030090833308</v>
      </c>
      <c r="AR472" s="3">
        <f t="shared" si="955"/>
        <v>44824.774976666638</v>
      </c>
      <c r="AS472" s="3">
        <f t="shared" si="955"/>
        <v>45843.519862499968</v>
      </c>
      <c r="AT472" s="3">
        <f t="shared" si="955"/>
        <v>46862.264748333298</v>
      </c>
      <c r="AU472" s="3">
        <f t="shared" si="955"/>
        <v>47881.009634166629</v>
      </c>
      <c r="AV472" s="3">
        <f t="shared" si="955"/>
        <v>48899.754519999959</v>
      </c>
      <c r="AW472" s="3">
        <f t="shared" si="955"/>
        <v>49918.499405833289</v>
      </c>
      <c r="AX472" s="3">
        <f t="shared" si="955"/>
        <v>50937.244291666619</v>
      </c>
      <c r="AY472" s="3">
        <f t="shared" si="955"/>
        <v>51955.989177499949</v>
      </c>
      <c r="AZ472" s="3">
        <f t="shared" si="955"/>
        <v>52974.734063333279</v>
      </c>
      <c r="BA472" s="3">
        <f t="shared" si="955"/>
        <v>53993.478949166609</v>
      </c>
      <c r="BB472" s="3">
        <f t="shared" si="955"/>
        <v>55012.223834999939</v>
      </c>
      <c r="BC472" s="3">
        <f t="shared" si="955"/>
        <v>56030.968720833269</v>
      </c>
      <c r="BD472" s="3">
        <f t="shared" si="955"/>
        <v>57049.713606666599</v>
      </c>
      <c r="BE472" s="3">
        <f t="shared" si="955"/>
        <v>58068.458492499929</v>
      </c>
      <c r="BF472" s="3">
        <f t="shared" si="955"/>
        <v>59087.203378333259</v>
      </c>
      <c r="BG472" s="3">
        <f t="shared" si="955"/>
        <v>60105.948264166589</v>
      </c>
      <c r="BH472" s="3">
        <f t="shared" si="955"/>
        <v>61124.693149999919</v>
      </c>
      <c r="BI472" s="3">
        <f t="shared" si="955"/>
        <v>62143.438035833249</v>
      </c>
      <c r="BJ472" s="3">
        <f t="shared" si="955"/>
        <v>63162.182921666579</v>
      </c>
      <c r="BK472" s="3">
        <f t="shared" si="955"/>
        <v>64180.927807499909</v>
      </c>
      <c r="BL472" s="3">
        <f t="shared" si="955"/>
        <v>65199.672693333239</v>
      </c>
      <c r="BM472" s="3">
        <f t="shared" si="955"/>
        <v>66218.417579166577</v>
      </c>
      <c r="BN472" s="3">
        <f t="shared" si="955"/>
        <v>67237.162464999914</v>
      </c>
      <c r="BO472" s="3">
        <f t="shared" si="955"/>
        <v>68255.907350833251</v>
      </c>
      <c r="BP472" s="3">
        <f t="shared" si="955"/>
        <v>69274.652236666589</v>
      </c>
      <c r="BQ472" s="3">
        <f t="shared" si="955"/>
        <v>70293.397122499926</v>
      </c>
      <c r="BR472" s="3">
        <f t="shared" si="955"/>
        <v>71312.142008333263</v>
      </c>
      <c r="BS472" s="3">
        <f t="shared" si="955"/>
        <v>72330.886894166601</v>
      </c>
    </row>
    <row r="473" spans="1:71" customFormat="1" x14ac:dyDescent="0.35">
      <c r="A473" t="str">
        <f t="shared" ref="A473:I473" si="956">+A375</f>
        <v>Standard Close</v>
      </c>
      <c r="B473" t="str">
        <f t="shared" si="956"/>
        <v>A2826957</v>
      </c>
      <c r="C473" t="str">
        <f t="shared" si="956"/>
        <v>Base Rates</v>
      </c>
      <c r="D473" t="str">
        <f t="shared" si="956"/>
        <v/>
      </c>
      <c r="E473" s="13">
        <f t="shared" si="956"/>
        <v>34331</v>
      </c>
      <c r="F473" t="str">
        <f t="shared" si="956"/>
        <v>CRR-15996</v>
      </c>
      <c r="G473" t="str">
        <f t="shared" si="956"/>
        <v>open</v>
      </c>
      <c r="H473" t="str">
        <f t="shared" si="956"/>
        <v>Electric Other Production Plant</v>
      </c>
      <c r="I473" t="str">
        <f t="shared" si="956"/>
        <v>Bayside Station</v>
      </c>
      <c r="J473" s="101">
        <f t="shared" si="773"/>
        <v>0</v>
      </c>
      <c r="K473" s="103">
        <v>1467.1521750000004</v>
      </c>
      <c r="L473" s="3">
        <f t="shared" ref="L473:AI473" si="957">+K473+L375</f>
        <v>1613.8673925000005</v>
      </c>
      <c r="M473" s="3">
        <f t="shared" si="957"/>
        <v>1760.5826100000006</v>
      </c>
      <c r="N473" s="3">
        <f t="shared" si="957"/>
        <v>1907.2978275000007</v>
      </c>
      <c r="O473" s="3">
        <f t="shared" si="957"/>
        <v>2054.0130450000006</v>
      </c>
      <c r="P473" s="3">
        <f t="shared" si="957"/>
        <v>2200.7282625000007</v>
      </c>
      <c r="Q473" s="3">
        <f t="shared" si="957"/>
        <v>2347.4434800000008</v>
      </c>
      <c r="R473" s="3">
        <f t="shared" si="957"/>
        <v>2494.1586975000009</v>
      </c>
      <c r="S473" s="3">
        <f t="shared" si="957"/>
        <v>2640.873915000001</v>
      </c>
      <c r="T473" s="3">
        <f t="shared" si="957"/>
        <v>2787.5891325000011</v>
      </c>
      <c r="U473" s="3">
        <f t="shared" si="957"/>
        <v>2934.3043500000013</v>
      </c>
      <c r="V473" s="3">
        <f t="shared" si="957"/>
        <v>3081.0195675000014</v>
      </c>
      <c r="W473" s="3">
        <f t="shared" si="957"/>
        <v>3227.7347850000015</v>
      </c>
      <c r="X473" s="3">
        <f t="shared" si="957"/>
        <v>3374.4500025000016</v>
      </c>
      <c r="Y473" s="3">
        <f t="shared" si="957"/>
        <v>3521.1652200000017</v>
      </c>
      <c r="Z473" s="3">
        <f t="shared" si="957"/>
        <v>3667.8804375000018</v>
      </c>
      <c r="AA473" s="3">
        <f t="shared" si="957"/>
        <v>3814.5956550000019</v>
      </c>
      <c r="AB473" s="3">
        <f t="shared" si="957"/>
        <v>3961.310872500002</v>
      </c>
      <c r="AC473" s="3">
        <f t="shared" si="957"/>
        <v>4108.0260900000021</v>
      </c>
      <c r="AD473" s="3">
        <f t="shared" si="957"/>
        <v>4254.7413075000022</v>
      </c>
      <c r="AE473" s="3">
        <f t="shared" si="957"/>
        <v>4401.4565250000023</v>
      </c>
      <c r="AF473" s="3">
        <f t="shared" si="957"/>
        <v>4548.1717425000024</v>
      </c>
      <c r="AG473" s="3">
        <f t="shared" si="957"/>
        <v>4694.8869600000025</v>
      </c>
      <c r="AH473" s="3">
        <f t="shared" si="957"/>
        <v>4841.6021775000027</v>
      </c>
      <c r="AI473" s="3">
        <f t="shared" si="957"/>
        <v>4988.3173950000028</v>
      </c>
      <c r="AJ473" s="3">
        <f t="shared" ref="AJ473:BS473" si="958">+AI473+AJ375</f>
        <v>5135.0326125000029</v>
      </c>
      <c r="AK473" s="3">
        <f t="shared" si="958"/>
        <v>5281.747830000003</v>
      </c>
      <c r="AL473" s="3">
        <f t="shared" si="958"/>
        <v>5428.4630475000031</v>
      </c>
      <c r="AM473" s="3">
        <f t="shared" si="958"/>
        <v>5575.1782650000032</v>
      </c>
      <c r="AN473" s="3">
        <f t="shared" si="958"/>
        <v>5721.8934825000033</v>
      </c>
      <c r="AO473" s="3">
        <f t="shared" si="958"/>
        <v>5868.6087000000034</v>
      </c>
      <c r="AP473" s="3">
        <f t="shared" si="958"/>
        <v>6015.3239175000035</v>
      </c>
      <c r="AQ473" s="3">
        <f t="shared" si="958"/>
        <v>6162.0391350000036</v>
      </c>
      <c r="AR473" s="3">
        <f t="shared" si="958"/>
        <v>6308.7543525000037</v>
      </c>
      <c r="AS473" s="3">
        <f t="shared" si="958"/>
        <v>6455.4695700000038</v>
      </c>
      <c r="AT473" s="3">
        <f t="shared" si="958"/>
        <v>6602.1847875000039</v>
      </c>
      <c r="AU473" s="3">
        <f t="shared" si="958"/>
        <v>6748.9000050000041</v>
      </c>
      <c r="AV473" s="3">
        <f t="shared" si="958"/>
        <v>6895.6152225000042</v>
      </c>
      <c r="AW473" s="3">
        <f t="shared" si="958"/>
        <v>7042.3304400000043</v>
      </c>
      <c r="AX473" s="3">
        <f t="shared" si="958"/>
        <v>7189.0456575000044</v>
      </c>
      <c r="AY473" s="3">
        <f t="shared" si="958"/>
        <v>7335.7608750000045</v>
      </c>
      <c r="AZ473" s="3">
        <f t="shared" si="958"/>
        <v>7482.4760925000046</v>
      </c>
      <c r="BA473" s="3">
        <f t="shared" si="958"/>
        <v>7629.1913100000047</v>
      </c>
      <c r="BB473" s="3">
        <f t="shared" si="958"/>
        <v>7775.9065275000048</v>
      </c>
      <c r="BC473" s="3">
        <f t="shared" si="958"/>
        <v>7922.6217450000049</v>
      </c>
      <c r="BD473" s="3">
        <f t="shared" si="958"/>
        <v>8069.336962500005</v>
      </c>
      <c r="BE473" s="3">
        <f t="shared" si="958"/>
        <v>8216.0521800000042</v>
      </c>
      <c r="BF473" s="3">
        <f t="shared" si="958"/>
        <v>8362.7673975000034</v>
      </c>
      <c r="BG473" s="3">
        <f t="shared" si="958"/>
        <v>8509.4826150000026</v>
      </c>
      <c r="BH473" s="3">
        <f t="shared" si="958"/>
        <v>8656.1978325000018</v>
      </c>
      <c r="BI473" s="3">
        <f t="shared" si="958"/>
        <v>8802.913050000001</v>
      </c>
      <c r="BJ473" s="3">
        <f t="shared" si="958"/>
        <v>8949.6282675000002</v>
      </c>
      <c r="BK473" s="3">
        <f t="shared" si="958"/>
        <v>9096.3434849999994</v>
      </c>
      <c r="BL473" s="3">
        <f t="shared" si="958"/>
        <v>9243.0587024999986</v>
      </c>
      <c r="BM473" s="3">
        <f t="shared" si="958"/>
        <v>9389.7739199999978</v>
      </c>
      <c r="BN473" s="3">
        <f t="shared" si="958"/>
        <v>9536.489137499997</v>
      </c>
      <c r="BO473" s="3">
        <f t="shared" si="958"/>
        <v>9683.2043549999962</v>
      </c>
      <c r="BP473" s="3">
        <f t="shared" si="958"/>
        <v>9829.9195724999954</v>
      </c>
      <c r="BQ473" s="3">
        <f t="shared" si="958"/>
        <v>9976.6347899999946</v>
      </c>
      <c r="BR473" s="3">
        <f t="shared" si="958"/>
        <v>10123.350007499994</v>
      </c>
      <c r="BS473" s="3">
        <f t="shared" si="958"/>
        <v>10270.065224999993</v>
      </c>
    </row>
    <row r="474" spans="1:71" customFormat="1" x14ac:dyDescent="0.35">
      <c r="A474" t="str">
        <f t="shared" ref="A474:I474" si="959">+A376</f>
        <v>Standard Close</v>
      </c>
      <c r="B474" t="str">
        <f t="shared" si="959"/>
        <v>A2826957</v>
      </c>
      <c r="C474" t="str">
        <f t="shared" si="959"/>
        <v>Base Rates</v>
      </c>
      <c r="D474" t="str">
        <f t="shared" si="959"/>
        <v/>
      </c>
      <c r="E474" s="13">
        <f t="shared" si="959"/>
        <v>34331</v>
      </c>
      <c r="F474" t="str">
        <f t="shared" si="959"/>
        <v>CRR-15996</v>
      </c>
      <c r="G474" t="str">
        <f t="shared" si="959"/>
        <v>open</v>
      </c>
      <c r="H474" t="str">
        <f t="shared" si="959"/>
        <v>Electric Other Production Plant</v>
      </c>
      <c r="I474" t="str">
        <f t="shared" si="959"/>
        <v>Bayside Station</v>
      </c>
      <c r="J474" s="101">
        <f t="shared" si="773"/>
        <v>0</v>
      </c>
      <c r="K474" s="103">
        <v>-1467.152174999999</v>
      </c>
      <c r="L474" s="3">
        <f t="shared" ref="L474:AI474" si="960">+K474+L376</f>
        <v>-1613.8673924999989</v>
      </c>
      <c r="M474" s="3">
        <f t="shared" si="960"/>
        <v>-1760.5826099999988</v>
      </c>
      <c r="N474" s="3">
        <f t="shared" si="960"/>
        <v>-1907.2978274999987</v>
      </c>
      <c r="O474" s="3">
        <f t="shared" si="960"/>
        <v>-2054.0130449999988</v>
      </c>
      <c r="P474" s="3">
        <f t="shared" si="960"/>
        <v>-2200.7282624999989</v>
      </c>
      <c r="Q474" s="3">
        <f t="shared" si="960"/>
        <v>-2347.443479999999</v>
      </c>
      <c r="R474" s="3">
        <f t="shared" si="960"/>
        <v>-2494.1586974999991</v>
      </c>
      <c r="S474" s="3">
        <f t="shared" si="960"/>
        <v>-2640.8739149999992</v>
      </c>
      <c r="T474" s="3">
        <f t="shared" si="960"/>
        <v>-2787.5891324999993</v>
      </c>
      <c r="U474" s="3">
        <f t="shared" si="960"/>
        <v>-2934.3043499999994</v>
      </c>
      <c r="V474" s="3">
        <f t="shared" si="960"/>
        <v>-3081.0195674999995</v>
      </c>
      <c r="W474" s="3">
        <f t="shared" si="960"/>
        <v>-3227.7347849999996</v>
      </c>
      <c r="X474" s="3">
        <f t="shared" si="960"/>
        <v>-3374.4500024999998</v>
      </c>
      <c r="Y474" s="3">
        <f t="shared" si="960"/>
        <v>-3521.1652199999999</v>
      </c>
      <c r="Z474" s="3">
        <f t="shared" si="960"/>
        <v>-3667.8804375</v>
      </c>
      <c r="AA474" s="3">
        <f t="shared" si="960"/>
        <v>-3814.5956550000001</v>
      </c>
      <c r="AB474" s="3">
        <f t="shared" si="960"/>
        <v>-3961.3108725000002</v>
      </c>
      <c r="AC474" s="3">
        <f t="shared" si="960"/>
        <v>-4108.0260900000003</v>
      </c>
      <c r="AD474" s="3">
        <f t="shared" si="960"/>
        <v>-4254.7413075000004</v>
      </c>
      <c r="AE474" s="3">
        <f t="shared" si="960"/>
        <v>-4401.4565250000005</v>
      </c>
      <c r="AF474" s="3">
        <f t="shared" si="960"/>
        <v>-4548.1717425000006</v>
      </c>
      <c r="AG474" s="3">
        <f t="shared" si="960"/>
        <v>-4694.8869600000007</v>
      </c>
      <c r="AH474" s="3">
        <f t="shared" si="960"/>
        <v>-4841.6021775000008</v>
      </c>
      <c r="AI474" s="3">
        <f t="shared" si="960"/>
        <v>-4988.3173950000009</v>
      </c>
      <c r="AJ474" s="3">
        <f t="shared" ref="AJ474:BS474" si="961">+AI474+AJ376</f>
        <v>-5135.0326125000011</v>
      </c>
      <c r="AK474" s="3">
        <f t="shared" si="961"/>
        <v>-5281.7478300000012</v>
      </c>
      <c r="AL474" s="3">
        <f t="shared" si="961"/>
        <v>-5428.4630475000013</v>
      </c>
      <c r="AM474" s="3">
        <f t="shared" si="961"/>
        <v>-5575.1782650000014</v>
      </c>
      <c r="AN474" s="3">
        <f t="shared" si="961"/>
        <v>-5721.8934825000015</v>
      </c>
      <c r="AO474" s="3">
        <f t="shared" si="961"/>
        <v>-5868.6087000000016</v>
      </c>
      <c r="AP474" s="3">
        <f t="shared" si="961"/>
        <v>-6015.3239175000017</v>
      </c>
      <c r="AQ474" s="3">
        <f t="shared" si="961"/>
        <v>-6162.0391350000018</v>
      </c>
      <c r="AR474" s="3">
        <f t="shared" si="961"/>
        <v>-6308.7543525000019</v>
      </c>
      <c r="AS474" s="3">
        <f t="shared" si="961"/>
        <v>-6455.469570000002</v>
      </c>
      <c r="AT474" s="3">
        <f t="shared" si="961"/>
        <v>-6602.1847875000021</v>
      </c>
      <c r="AU474" s="3">
        <f t="shared" si="961"/>
        <v>-6748.9000050000022</v>
      </c>
      <c r="AV474" s="3">
        <f t="shared" si="961"/>
        <v>-6895.6152225000023</v>
      </c>
      <c r="AW474" s="3">
        <f t="shared" si="961"/>
        <v>-7042.3304400000025</v>
      </c>
      <c r="AX474" s="3">
        <f t="shared" si="961"/>
        <v>-7189.0456575000026</v>
      </c>
      <c r="AY474" s="3">
        <f t="shared" si="961"/>
        <v>-7335.7608750000027</v>
      </c>
      <c r="AZ474" s="3">
        <f t="shared" si="961"/>
        <v>-7482.4760925000028</v>
      </c>
      <c r="BA474" s="3">
        <f t="shared" si="961"/>
        <v>-7629.1913100000029</v>
      </c>
      <c r="BB474" s="3">
        <f t="shared" si="961"/>
        <v>-7775.906527500003</v>
      </c>
      <c r="BC474" s="3">
        <f t="shared" si="961"/>
        <v>-7922.6217450000031</v>
      </c>
      <c r="BD474" s="3">
        <f t="shared" si="961"/>
        <v>-8069.3369625000032</v>
      </c>
      <c r="BE474" s="3">
        <f t="shared" si="961"/>
        <v>-8216.0521800000024</v>
      </c>
      <c r="BF474" s="3">
        <f t="shared" si="961"/>
        <v>-8362.7673975000016</v>
      </c>
      <c r="BG474" s="3">
        <f t="shared" si="961"/>
        <v>-8509.4826150000008</v>
      </c>
      <c r="BH474" s="3">
        <f t="shared" si="961"/>
        <v>-8656.1978325</v>
      </c>
      <c r="BI474" s="3">
        <f t="shared" si="961"/>
        <v>-8802.9130499999992</v>
      </c>
      <c r="BJ474" s="3">
        <f t="shared" si="961"/>
        <v>-8949.6282674999984</v>
      </c>
      <c r="BK474" s="3">
        <f t="shared" si="961"/>
        <v>-9096.3434849999976</v>
      </c>
      <c r="BL474" s="3">
        <f t="shared" si="961"/>
        <v>-9243.0587024999968</v>
      </c>
      <c r="BM474" s="3">
        <f t="shared" si="961"/>
        <v>-9389.773919999996</v>
      </c>
      <c r="BN474" s="3">
        <f t="shared" si="961"/>
        <v>-9536.4891374999952</v>
      </c>
      <c r="BO474" s="3">
        <f t="shared" si="961"/>
        <v>-9683.2043549999944</v>
      </c>
      <c r="BP474" s="3">
        <f t="shared" si="961"/>
        <v>-9829.9195724999936</v>
      </c>
      <c r="BQ474" s="3">
        <f t="shared" si="961"/>
        <v>-9976.6347899999928</v>
      </c>
      <c r="BR474" s="3">
        <f t="shared" si="961"/>
        <v>-10123.350007499992</v>
      </c>
      <c r="BS474" s="3">
        <f t="shared" si="961"/>
        <v>-10270.065224999991</v>
      </c>
    </row>
    <row r="475" spans="1:71" customFormat="1" x14ac:dyDescent="0.35">
      <c r="A475" t="str">
        <f t="shared" ref="A475:I475" si="962">+A377</f>
        <v>Standard Close</v>
      </c>
      <c r="B475" t="str">
        <f t="shared" si="962"/>
        <v>A2830079</v>
      </c>
      <c r="C475" t="str">
        <f t="shared" si="962"/>
        <v>Base Rates</v>
      </c>
      <c r="D475" t="str">
        <f t="shared" si="962"/>
        <v/>
      </c>
      <c r="E475" s="13">
        <f t="shared" si="962"/>
        <v>34331</v>
      </c>
      <c r="F475" t="str">
        <f t="shared" si="962"/>
        <v>CRR-15996</v>
      </c>
      <c r="G475" t="str">
        <f t="shared" si="962"/>
        <v>open</v>
      </c>
      <c r="H475" t="str">
        <f t="shared" si="962"/>
        <v>Electric Other Production Plant</v>
      </c>
      <c r="I475" t="str">
        <f t="shared" si="962"/>
        <v>Bayside Station</v>
      </c>
      <c r="J475" s="101">
        <f t="shared" si="773"/>
        <v>0</v>
      </c>
      <c r="K475" s="103">
        <v>24.536995833333325</v>
      </c>
      <c r="L475" s="3">
        <f t="shared" ref="L475:AI475" si="963">+K475+L377</f>
        <v>28.631061666666657</v>
      </c>
      <c r="M475" s="3">
        <f t="shared" si="963"/>
        <v>32.725127499999992</v>
      </c>
      <c r="N475" s="3">
        <f t="shared" si="963"/>
        <v>36.819193333333324</v>
      </c>
      <c r="O475" s="3">
        <f t="shared" si="963"/>
        <v>40.913259166666656</v>
      </c>
      <c r="P475" s="3">
        <f t="shared" si="963"/>
        <v>45.007324999999987</v>
      </c>
      <c r="Q475" s="3">
        <f t="shared" si="963"/>
        <v>49.101390833333319</v>
      </c>
      <c r="R475" s="3">
        <f t="shared" si="963"/>
        <v>53.195456666666651</v>
      </c>
      <c r="S475" s="3">
        <f t="shared" si="963"/>
        <v>57.289522499999983</v>
      </c>
      <c r="T475" s="3">
        <f t="shared" si="963"/>
        <v>61.383588333333314</v>
      </c>
      <c r="U475" s="3">
        <f t="shared" si="963"/>
        <v>65.477654166666653</v>
      </c>
      <c r="V475" s="3">
        <f t="shared" si="963"/>
        <v>69.571719999999985</v>
      </c>
      <c r="W475" s="3">
        <f t="shared" si="963"/>
        <v>73.665785833333317</v>
      </c>
      <c r="X475" s="3">
        <f t="shared" si="963"/>
        <v>77.759851666666648</v>
      </c>
      <c r="Y475" s="3">
        <f t="shared" si="963"/>
        <v>81.85391749999998</v>
      </c>
      <c r="Z475" s="3">
        <f t="shared" si="963"/>
        <v>85.947983333333312</v>
      </c>
      <c r="AA475" s="3">
        <f t="shared" si="963"/>
        <v>90.042049166666644</v>
      </c>
      <c r="AB475" s="3">
        <f t="shared" si="963"/>
        <v>94.136114999999975</v>
      </c>
      <c r="AC475" s="3">
        <f t="shared" si="963"/>
        <v>98.230180833333307</v>
      </c>
      <c r="AD475" s="3">
        <f t="shared" si="963"/>
        <v>102.32424666666664</v>
      </c>
      <c r="AE475" s="3">
        <f t="shared" si="963"/>
        <v>106.41831249999997</v>
      </c>
      <c r="AF475" s="3">
        <f t="shared" si="963"/>
        <v>110.5123783333333</v>
      </c>
      <c r="AG475" s="3">
        <f t="shared" si="963"/>
        <v>114.60644416666663</v>
      </c>
      <c r="AH475" s="3">
        <f t="shared" si="963"/>
        <v>118.70050999999997</v>
      </c>
      <c r="AI475" s="3">
        <f t="shared" si="963"/>
        <v>122.7945758333333</v>
      </c>
      <c r="AJ475" s="3">
        <f t="shared" ref="AJ475:BS475" si="964">+AI475+AJ377</f>
        <v>126.88864166666663</v>
      </c>
      <c r="AK475" s="3">
        <f t="shared" si="964"/>
        <v>130.98270749999998</v>
      </c>
      <c r="AL475" s="3">
        <f t="shared" si="964"/>
        <v>135.07677333333331</v>
      </c>
      <c r="AM475" s="3">
        <f t="shared" si="964"/>
        <v>139.17083916666664</v>
      </c>
      <c r="AN475" s="3">
        <f t="shared" si="964"/>
        <v>143.26490499999997</v>
      </c>
      <c r="AO475" s="3">
        <f t="shared" si="964"/>
        <v>147.3589708333333</v>
      </c>
      <c r="AP475" s="3">
        <f t="shared" si="964"/>
        <v>151.45303666666663</v>
      </c>
      <c r="AQ475" s="3">
        <f t="shared" si="964"/>
        <v>155.54710249999997</v>
      </c>
      <c r="AR475" s="3">
        <f t="shared" si="964"/>
        <v>159.6411683333333</v>
      </c>
      <c r="AS475" s="3">
        <f t="shared" si="964"/>
        <v>163.73523416666663</v>
      </c>
      <c r="AT475" s="3">
        <f t="shared" si="964"/>
        <v>167.82929999999996</v>
      </c>
      <c r="AU475" s="3">
        <f t="shared" si="964"/>
        <v>171.92336583333329</v>
      </c>
      <c r="AV475" s="3">
        <f t="shared" si="964"/>
        <v>176.01743166666662</v>
      </c>
      <c r="AW475" s="3">
        <f t="shared" si="964"/>
        <v>180.11149749999996</v>
      </c>
      <c r="AX475" s="3">
        <f t="shared" si="964"/>
        <v>184.20556333333329</v>
      </c>
      <c r="AY475" s="3">
        <f t="shared" si="964"/>
        <v>188.29962916666662</v>
      </c>
      <c r="AZ475" s="3">
        <f t="shared" si="964"/>
        <v>192.39369499999995</v>
      </c>
      <c r="BA475" s="3">
        <f t="shared" si="964"/>
        <v>196.48776083333328</v>
      </c>
      <c r="BB475" s="3">
        <f t="shared" si="964"/>
        <v>200.58182666666661</v>
      </c>
      <c r="BC475" s="3">
        <f t="shared" si="964"/>
        <v>204.67589249999995</v>
      </c>
      <c r="BD475" s="3">
        <f t="shared" si="964"/>
        <v>208.76995833333328</v>
      </c>
      <c r="BE475" s="3">
        <f t="shared" si="964"/>
        <v>212.86402416666661</v>
      </c>
      <c r="BF475" s="3">
        <f t="shared" si="964"/>
        <v>216.95808999999994</v>
      </c>
      <c r="BG475" s="3">
        <f t="shared" si="964"/>
        <v>221.05215583333327</v>
      </c>
      <c r="BH475" s="3">
        <f t="shared" si="964"/>
        <v>225.14622166666661</v>
      </c>
      <c r="BI475" s="3">
        <f t="shared" si="964"/>
        <v>229.24028749999994</v>
      </c>
      <c r="BJ475" s="3">
        <f t="shared" si="964"/>
        <v>233.33435333333327</v>
      </c>
      <c r="BK475" s="3">
        <f t="shared" si="964"/>
        <v>237.4284191666666</v>
      </c>
      <c r="BL475" s="3">
        <f t="shared" si="964"/>
        <v>241.52248499999993</v>
      </c>
      <c r="BM475" s="3">
        <f t="shared" si="964"/>
        <v>245.61655083333326</v>
      </c>
      <c r="BN475" s="3">
        <f t="shared" si="964"/>
        <v>249.7106166666666</v>
      </c>
      <c r="BO475" s="3">
        <f t="shared" si="964"/>
        <v>253.80468249999993</v>
      </c>
      <c r="BP475" s="3">
        <f t="shared" si="964"/>
        <v>257.89874833333329</v>
      </c>
      <c r="BQ475" s="3">
        <f t="shared" si="964"/>
        <v>261.99281416666662</v>
      </c>
      <c r="BR475" s="3">
        <f t="shared" si="964"/>
        <v>266.08687999999995</v>
      </c>
      <c r="BS475" s="3">
        <f t="shared" si="964"/>
        <v>270.18094583333328</v>
      </c>
    </row>
    <row r="476" spans="1:71" customFormat="1" x14ac:dyDescent="0.35">
      <c r="A476" t="str">
        <f t="shared" ref="A476:I476" si="965">+A378</f>
        <v>Standard Close</v>
      </c>
      <c r="B476" t="str">
        <f t="shared" si="965"/>
        <v>A2830103</v>
      </c>
      <c r="C476" t="str">
        <f t="shared" si="965"/>
        <v>Base Rates</v>
      </c>
      <c r="D476" t="str">
        <f t="shared" si="965"/>
        <v/>
      </c>
      <c r="E476" s="13">
        <f t="shared" si="965"/>
        <v>34331</v>
      </c>
      <c r="F476" t="str">
        <f t="shared" si="965"/>
        <v>CRR-15996</v>
      </c>
      <c r="G476" t="str">
        <f t="shared" si="965"/>
        <v>open</v>
      </c>
      <c r="H476" t="str">
        <f t="shared" si="965"/>
        <v>Electric Other Production Plant</v>
      </c>
      <c r="I476" t="str">
        <f t="shared" si="965"/>
        <v>Bayside Station</v>
      </c>
      <c r="J476" s="101">
        <f t="shared" ref="J476:J503" si="966">+K81</f>
        <v>0</v>
      </c>
      <c r="K476" s="103">
        <v>725.62107750000018</v>
      </c>
      <c r="L476" s="3">
        <f t="shared" ref="L476:AI476" si="967">+K476+L378</f>
        <v>791.58663000000024</v>
      </c>
      <c r="M476" s="3">
        <f t="shared" si="967"/>
        <v>857.5521825000003</v>
      </c>
      <c r="N476" s="3">
        <f t="shared" si="967"/>
        <v>923.51773500000036</v>
      </c>
      <c r="O476" s="3">
        <f t="shared" si="967"/>
        <v>989.48328750000042</v>
      </c>
      <c r="P476" s="3">
        <f t="shared" si="967"/>
        <v>1055.4488400000005</v>
      </c>
      <c r="Q476" s="3">
        <f t="shared" si="967"/>
        <v>1121.4143925000005</v>
      </c>
      <c r="R476" s="3">
        <f t="shared" si="967"/>
        <v>1187.3799450000006</v>
      </c>
      <c r="S476" s="3">
        <f t="shared" si="967"/>
        <v>1253.3454975000006</v>
      </c>
      <c r="T476" s="3">
        <f t="shared" si="967"/>
        <v>1319.3110500000007</v>
      </c>
      <c r="U476" s="3">
        <f t="shared" si="967"/>
        <v>1385.2766025000008</v>
      </c>
      <c r="V476" s="3">
        <f t="shared" si="967"/>
        <v>1451.2421550000008</v>
      </c>
      <c r="W476" s="3">
        <f t="shared" si="967"/>
        <v>1517.2077075000009</v>
      </c>
      <c r="X476" s="3">
        <f t="shared" si="967"/>
        <v>1583.1732600000009</v>
      </c>
      <c r="Y476" s="3">
        <f t="shared" si="967"/>
        <v>1649.138812500001</v>
      </c>
      <c r="Z476" s="3">
        <f t="shared" si="967"/>
        <v>1715.1043650000011</v>
      </c>
      <c r="AA476" s="3">
        <f t="shared" si="967"/>
        <v>1781.0699175000011</v>
      </c>
      <c r="AB476" s="3">
        <f t="shared" si="967"/>
        <v>1847.0354700000012</v>
      </c>
      <c r="AC476" s="3">
        <f t="shared" si="967"/>
        <v>1913.0010225000012</v>
      </c>
      <c r="AD476" s="3">
        <f t="shared" si="967"/>
        <v>1978.9665750000013</v>
      </c>
      <c r="AE476" s="3">
        <f t="shared" si="967"/>
        <v>2044.9321275000013</v>
      </c>
      <c r="AF476" s="3">
        <f t="shared" si="967"/>
        <v>2110.8976800000014</v>
      </c>
      <c r="AG476" s="3">
        <f t="shared" si="967"/>
        <v>2176.8632325000012</v>
      </c>
      <c r="AH476" s="3">
        <f t="shared" si="967"/>
        <v>2242.8287850000011</v>
      </c>
      <c r="AI476" s="3">
        <f t="shared" si="967"/>
        <v>2308.7943375000009</v>
      </c>
      <c r="AJ476" s="3">
        <f t="shared" ref="AJ476:BS476" si="968">+AI476+AJ378</f>
        <v>2374.7598900000007</v>
      </c>
      <c r="AK476" s="3">
        <f t="shared" si="968"/>
        <v>2440.7254425000006</v>
      </c>
      <c r="AL476" s="3">
        <f t="shared" si="968"/>
        <v>2506.6909950000004</v>
      </c>
      <c r="AM476" s="3">
        <f t="shared" si="968"/>
        <v>2572.6565475000002</v>
      </c>
      <c r="AN476" s="3">
        <f t="shared" si="968"/>
        <v>2638.6221</v>
      </c>
      <c r="AO476" s="3">
        <f t="shared" si="968"/>
        <v>2704.5876524999999</v>
      </c>
      <c r="AP476" s="3">
        <f t="shared" si="968"/>
        <v>2770.5532049999997</v>
      </c>
      <c r="AQ476" s="3">
        <f t="shared" si="968"/>
        <v>2836.5187574999995</v>
      </c>
      <c r="AR476" s="3">
        <f t="shared" si="968"/>
        <v>2902.4843099999994</v>
      </c>
      <c r="AS476" s="3">
        <f t="shared" si="968"/>
        <v>2968.4498624999992</v>
      </c>
      <c r="AT476" s="3">
        <f t="shared" si="968"/>
        <v>3034.415414999999</v>
      </c>
      <c r="AU476" s="3">
        <f t="shared" si="968"/>
        <v>3100.3809674999989</v>
      </c>
      <c r="AV476" s="3">
        <f t="shared" si="968"/>
        <v>3166.3465199999987</v>
      </c>
      <c r="AW476" s="3">
        <f t="shared" si="968"/>
        <v>3232.3120724999985</v>
      </c>
      <c r="AX476" s="3">
        <f t="shared" si="968"/>
        <v>3298.2776249999984</v>
      </c>
      <c r="AY476" s="3">
        <f t="shared" si="968"/>
        <v>3364.2431774999982</v>
      </c>
      <c r="AZ476" s="3">
        <f t="shared" si="968"/>
        <v>3430.208729999998</v>
      </c>
      <c r="BA476" s="3">
        <f t="shared" si="968"/>
        <v>3496.1742824999978</v>
      </c>
      <c r="BB476" s="3">
        <f t="shared" si="968"/>
        <v>3562.1398349999977</v>
      </c>
      <c r="BC476" s="3">
        <f t="shared" si="968"/>
        <v>3628.1053874999975</v>
      </c>
      <c r="BD476" s="3">
        <f t="shared" si="968"/>
        <v>3694.0709399999973</v>
      </c>
      <c r="BE476" s="3">
        <f t="shared" si="968"/>
        <v>3760.0364924999972</v>
      </c>
      <c r="BF476" s="3">
        <f t="shared" si="968"/>
        <v>3826.002044999997</v>
      </c>
      <c r="BG476" s="3">
        <f t="shared" si="968"/>
        <v>3891.9675974999968</v>
      </c>
      <c r="BH476" s="3">
        <f t="shared" si="968"/>
        <v>3957.9331499999967</v>
      </c>
      <c r="BI476" s="3">
        <f t="shared" si="968"/>
        <v>4023.8987024999965</v>
      </c>
      <c r="BJ476" s="3">
        <f t="shared" si="968"/>
        <v>4089.8642549999963</v>
      </c>
      <c r="BK476" s="3">
        <f t="shared" si="968"/>
        <v>4155.8298074999966</v>
      </c>
      <c r="BL476" s="3">
        <f t="shared" si="968"/>
        <v>4221.7953599999964</v>
      </c>
      <c r="BM476" s="3">
        <f t="shared" si="968"/>
        <v>4287.7609124999963</v>
      </c>
      <c r="BN476" s="3">
        <f t="shared" si="968"/>
        <v>4353.7264649999961</v>
      </c>
      <c r="BO476" s="3">
        <f t="shared" si="968"/>
        <v>4419.6920174999959</v>
      </c>
      <c r="BP476" s="3">
        <f t="shared" si="968"/>
        <v>4485.6575699999958</v>
      </c>
      <c r="BQ476" s="3">
        <f t="shared" si="968"/>
        <v>4551.6231224999956</v>
      </c>
      <c r="BR476" s="3">
        <f t="shared" si="968"/>
        <v>4617.5886749999954</v>
      </c>
      <c r="BS476" s="3">
        <f t="shared" si="968"/>
        <v>4683.5542274999952</v>
      </c>
    </row>
    <row r="477" spans="1:71" customFormat="1" x14ac:dyDescent="0.35">
      <c r="A477" t="str">
        <f t="shared" ref="A477:I477" si="969">+A379</f>
        <v>Standard Close</v>
      </c>
      <c r="B477" t="str">
        <f t="shared" si="969"/>
        <v>A2830178</v>
      </c>
      <c r="C477" t="str">
        <f t="shared" si="969"/>
        <v>Base Rates</v>
      </c>
      <c r="D477" t="str">
        <f t="shared" si="969"/>
        <v/>
      </c>
      <c r="E477" s="13">
        <f t="shared" si="969"/>
        <v>34331</v>
      </c>
      <c r="F477" t="str">
        <f t="shared" si="969"/>
        <v>CRR-15996</v>
      </c>
      <c r="G477" t="str">
        <f t="shared" si="969"/>
        <v>open</v>
      </c>
      <c r="H477" t="str">
        <f t="shared" si="969"/>
        <v>Electric Other Production Plant</v>
      </c>
      <c r="I477" t="str">
        <f t="shared" si="969"/>
        <v>Bayside Station</v>
      </c>
      <c r="J477" s="101">
        <f t="shared" si="966"/>
        <v>0</v>
      </c>
      <c r="K477" s="103">
        <v>725.62051833333339</v>
      </c>
      <c r="L477" s="3">
        <f t="shared" ref="L477:AI477" si="970">+K477+L379</f>
        <v>791.58602000000008</v>
      </c>
      <c r="M477" s="3">
        <f t="shared" si="970"/>
        <v>857.55152166666676</v>
      </c>
      <c r="N477" s="3">
        <f t="shared" si="970"/>
        <v>923.51702333333344</v>
      </c>
      <c r="O477" s="3">
        <f t="shared" si="970"/>
        <v>989.48252500000012</v>
      </c>
      <c r="P477" s="3">
        <f t="shared" si="970"/>
        <v>1055.4480266666667</v>
      </c>
      <c r="Q477" s="3">
        <f t="shared" si="970"/>
        <v>1121.4135283333333</v>
      </c>
      <c r="R477" s="3">
        <f t="shared" si="970"/>
        <v>1187.3790299999998</v>
      </c>
      <c r="S477" s="3">
        <f t="shared" si="970"/>
        <v>1253.3445316666664</v>
      </c>
      <c r="T477" s="3">
        <f t="shared" si="970"/>
        <v>1319.310033333333</v>
      </c>
      <c r="U477" s="3">
        <f t="shared" si="970"/>
        <v>1385.2755349999995</v>
      </c>
      <c r="V477" s="3">
        <f t="shared" si="970"/>
        <v>1451.2410366666661</v>
      </c>
      <c r="W477" s="3">
        <f t="shared" si="970"/>
        <v>1517.2065383333327</v>
      </c>
      <c r="X477" s="3">
        <f t="shared" si="970"/>
        <v>1583.1720399999992</v>
      </c>
      <c r="Y477" s="3">
        <f t="shared" si="970"/>
        <v>1649.1375416666658</v>
      </c>
      <c r="Z477" s="3">
        <f t="shared" si="970"/>
        <v>1715.1030433333324</v>
      </c>
      <c r="AA477" s="3">
        <f t="shared" si="970"/>
        <v>1781.0685449999989</v>
      </c>
      <c r="AB477" s="3">
        <f t="shared" si="970"/>
        <v>1847.0340466666655</v>
      </c>
      <c r="AC477" s="3">
        <f t="shared" si="970"/>
        <v>1912.9995483333321</v>
      </c>
      <c r="AD477" s="3">
        <f t="shared" si="970"/>
        <v>1978.9650499999987</v>
      </c>
      <c r="AE477" s="3">
        <f t="shared" si="970"/>
        <v>2044.9305516666652</v>
      </c>
      <c r="AF477" s="3">
        <f t="shared" si="970"/>
        <v>2110.896053333332</v>
      </c>
      <c r="AG477" s="3">
        <f t="shared" si="970"/>
        <v>2176.8615549999986</v>
      </c>
      <c r="AH477" s="3">
        <f t="shared" si="970"/>
        <v>2242.8270566666652</v>
      </c>
      <c r="AI477" s="3">
        <f t="shared" si="970"/>
        <v>2308.7925583333317</v>
      </c>
      <c r="AJ477" s="3">
        <f t="shared" ref="AJ477:BS477" si="971">+AI477+AJ379</f>
        <v>2374.7580599999983</v>
      </c>
      <c r="AK477" s="3">
        <f t="shared" si="971"/>
        <v>2440.7235616666649</v>
      </c>
      <c r="AL477" s="3">
        <f t="shared" si="971"/>
        <v>2506.6890633333314</v>
      </c>
      <c r="AM477" s="3">
        <f t="shared" si="971"/>
        <v>2572.654564999998</v>
      </c>
      <c r="AN477" s="3">
        <f t="shared" si="971"/>
        <v>2638.6200666666646</v>
      </c>
      <c r="AO477" s="3">
        <f t="shared" si="971"/>
        <v>2704.5855683333311</v>
      </c>
      <c r="AP477" s="3">
        <f t="shared" si="971"/>
        <v>2770.5510699999977</v>
      </c>
      <c r="AQ477" s="3">
        <f t="shared" si="971"/>
        <v>2836.5165716666643</v>
      </c>
      <c r="AR477" s="3">
        <f t="shared" si="971"/>
        <v>2902.4820733333308</v>
      </c>
      <c r="AS477" s="3">
        <f t="shared" si="971"/>
        <v>2968.4475749999974</v>
      </c>
      <c r="AT477" s="3">
        <f t="shared" si="971"/>
        <v>3034.413076666664</v>
      </c>
      <c r="AU477" s="3">
        <f t="shared" si="971"/>
        <v>3100.3785783333306</v>
      </c>
      <c r="AV477" s="3">
        <f t="shared" si="971"/>
        <v>3166.3440799999971</v>
      </c>
      <c r="AW477" s="3">
        <f t="shared" si="971"/>
        <v>3232.3095816666637</v>
      </c>
      <c r="AX477" s="3">
        <f t="shared" si="971"/>
        <v>3298.2750833333303</v>
      </c>
      <c r="AY477" s="3">
        <f t="shared" si="971"/>
        <v>3364.2405849999968</v>
      </c>
      <c r="AZ477" s="3">
        <f t="shared" si="971"/>
        <v>3430.2060866666634</v>
      </c>
      <c r="BA477" s="3">
        <f t="shared" si="971"/>
        <v>3496.17158833333</v>
      </c>
      <c r="BB477" s="3">
        <f t="shared" si="971"/>
        <v>3562.1370899999965</v>
      </c>
      <c r="BC477" s="3">
        <f t="shared" si="971"/>
        <v>3628.1025916666631</v>
      </c>
      <c r="BD477" s="3">
        <f t="shared" si="971"/>
        <v>3694.0680933333297</v>
      </c>
      <c r="BE477" s="3">
        <f t="shared" si="971"/>
        <v>3760.0335949999962</v>
      </c>
      <c r="BF477" s="3">
        <f t="shared" si="971"/>
        <v>3825.9990966666628</v>
      </c>
      <c r="BG477" s="3">
        <f t="shared" si="971"/>
        <v>3891.9645983333294</v>
      </c>
      <c r="BH477" s="3">
        <f t="shared" si="971"/>
        <v>3957.9300999999959</v>
      </c>
      <c r="BI477" s="3">
        <f t="shared" si="971"/>
        <v>4023.8956016666625</v>
      </c>
      <c r="BJ477" s="3">
        <f t="shared" si="971"/>
        <v>4089.8611033333291</v>
      </c>
      <c r="BK477" s="3">
        <f t="shared" si="971"/>
        <v>4155.8266049999957</v>
      </c>
      <c r="BL477" s="3">
        <f t="shared" si="971"/>
        <v>4221.7921066666622</v>
      </c>
      <c r="BM477" s="3">
        <f t="shared" si="971"/>
        <v>4287.7576083333288</v>
      </c>
      <c r="BN477" s="3">
        <f t="shared" si="971"/>
        <v>4353.7231099999954</v>
      </c>
      <c r="BO477" s="3">
        <f t="shared" si="971"/>
        <v>4419.6886116666619</v>
      </c>
      <c r="BP477" s="3">
        <f t="shared" si="971"/>
        <v>4485.6541133333285</v>
      </c>
      <c r="BQ477" s="3">
        <f t="shared" si="971"/>
        <v>4551.6196149999951</v>
      </c>
      <c r="BR477" s="3">
        <f t="shared" si="971"/>
        <v>4617.5851166666616</v>
      </c>
      <c r="BS477" s="3">
        <f t="shared" si="971"/>
        <v>4683.5506183333282</v>
      </c>
    </row>
    <row r="478" spans="1:71" customFormat="1" x14ac:dyDescent="0.35">
      <c r="A478" t="str">
        <f t="shared" ref="A478:I478" si="972">+A380</f>
        <v>Standard Close</v>
      </c>
      <c r="B478" t="str">
        <f t="shared" si="972"/>
        <v>A2830185</v>
      </c>
      <c r="C478" t="str">
        <f t="shared" si="972"/>
        <v>Base Rates</v>
      </c>
      <c r="D478" t="str">
        <f t="shared" si="972"/>
        <v/>
      </c>
      <c r="E478" s="13">
        <f t="shared" si="972"/>
        <v>34331</v>
      </c>
      <c r="F478" t="str">
        <f t="shared" si="972"/>
        <v>CRR-15996</v>
      </c>
      <c r="G478" t="str">
        <f t="shared" si="972"/>
        <v>open</v>
      </c>
      <c r="H478" t="str">
        <f t="shared" si="972"/>
        <v>Electric Other Production Plant</v>
      </c>
      <c r="I478" t="str">
        <f t="shared" si="972"/>
        <v>Bayside Station</v>
      </c>
      <c r="J478" s="101">
        <f t="shared" si="966"/>
        <v>0</v>
      </c>
      <c r="K478" s="103">
        <v>284.76238583333333</v>
      </c>
      <c r="L478" s="3">
        <f t="shared" ref="L478:AI478" si="973">+K478+L380</f>
        <v>311.88517166666668</v>
      </c>
      <c r="M478" s="3">
        <f t="shared" si="973"/>
        <v>339.00795750000003</v>
      </c>
      <c r="N478" s="3">
        <f t="shared" si="973"/>
        <v>366.13074333333338</v>
      </c>
      <c r="O478" s="3">
        <f t="shared" si="973"/>
        <v>393.25352916666674</v>
      </c>
      <c r="P478" s="3">
        <f t="shared" si="973"/>
        <v>420.37631500000009</v>
      </c>
      <c r="Q478" s="3">
        <f t="shared" si="973"/>
        <v>447.49910083333344</v>
      </c>
      <c r="R478" s="3">
        <f t="shared" si="973"/>
        <v>474.6218866666668</v>
      </c>
      <c r="S478" s="3">
        <f t="shared" si="973"/>
        <v>501.74467250000015</v>
      </c>
      <c r="T478" s="3">
        <f t="shared" si="973"/>
        <v>528.8674583333335</v>
      </c>
      <c r="U478" s="3">
        <f t="shared" si="973"/>
        <v>555.9902441666668</v>
      </c>
      <c r="V478" s="3">
        <f t="shared" si="973"/>
        <v>583.11303000000009</v>
      </c>
      <c r="W478" s="3">
        <f t="shared" si="973"/>
        <v>610.23581583333339</v>
      </c>
      <c r="X478" s="3">
        <f t="shared" si="973"/>
        <v>637.35860166666669</v>
      </c>
      <c r="Y478" s="3">
        <f t="shared" si="973"/>
        <v>664.48138749999998</v>
      </c>
      <c r="Z478" s="3">
        <f t="shared" si="973"/>
        <v>691.60417333333328</v>
      </c>
      <c r="AA478" s="3">
        <f t="shared" si="973"/>
        <v>718.72695916666657</v>
      </c>
      <c r="AB478" s="3">
        <f t="shared" si="973"/>
        <v>745.84974499999987</v>
      </c>
      <c r="AC478" s="3">
        <f t="shared" si="973"/>
        <v>772.97253083333317</v>
      </c>
      <c r="AD478" s="3">
        <f t="shared" si="973"/>
        <v>800.09531666666646</v>
      </c>
      <c r="AE478" s="3">
        <f t="shared" si="973"/>
        <v>827.21810249999976</v>
      </c>
      <c r="AF478" s="3">
        <f t="shared" si="973"/>
        <v>854.34088833333306</v>
      </c>
      <c r="AG478" s="3">
        <f t="shared" si="973"/>
        <v>881.46367416666635</v>
      </c>
      <c r="AH478" s="3">
        <f t="shared" si="973"/>
        <v>908.58645999999965</v>
      </c>
      <c r="AI478" s="3">
        <f t="shared" si="973"/>
        <v>935.70924583333294</v>
      </c>
      <c r="AJ478" s="3">
        <f t="shared" ref="AJ478:BS478" si="974">+AI478+AJ380</f>
        <v>962.83203166666624</v>
      </c>
      <c r="AK478" s="3">
        <f t="shared" si="974"/>
        <v>989.95481749999954</v>
      </c>
      <c r="AL478" s="3">
        <f t="shared" si="974"/>
        <v>1017.0776033333328</v>
      </c>
      <c r="AM478" s="3">
        <f t="shared" si="974"/>
        <v>1044.2003891666661</v>
      </c>
      <c r="AN478" s="3">
        <f t="shared" si="974"/>
        <v>1071.3231749999995</v>
      </c>
      <c r="AO478" s="3">
        <f t="shared" si="974"/>
        <v>1098.4459608333329</v>
      </c>
      <c r="AP478" s="3">
        <f t="shared" si="974"/>
        <v>1125.5687466666664</v>
      </c>
      <c r="AQ478" s="3">
        <f t="shared" si="974"/>
        <v>1152.6915324999998</v>
      </c>
      <c r="AR478" s="3">
        <f t="shared" si="974"/>
        <v>1179.8143183333332</v>
      </c>
      <c r="AS478" s="3">
        <f t="shared" si="974"/>
        <v>1206.9371041666666</v>
      </c>
      <c r="AT478" s="3">
        <f t="shared" si="974"/>
        <v>1234.05989</v>
      </c>
      <c r="AU478" s="3">
        <f t="shared" si="974"/>
        <v>1261.1826758333334</v>
      </c>
      <c r="AV478" s="3">
        <f t="shared" si="974"/>
        <v>1288.3054616666668</v>
      </c>
      <c r="AW478" s="3">
        <f t="shared" si="974"/>
        <v>1315.4282475000002</v>
      </c>
      <c r="AX478" s="3">
        <f t="shared" si="974"/>
        <v>1342.5510333333336</v>
      </c>
      <c r="AY478" s="3">
        <f t="shared" si="974"/>
        <v>1369.673819166667</v>
      </c>
      <c r="AZ478" s="3">
        <f t="shared" si="974"/>
        <v>1396.7966050000005</v>
      </c>
      <c r="BA478" s="3">
        <f t="shared" si="974"/>
        <v>1423.9193908333339</v>
      </c>
      <c r="BB478" s="3">
        <f t="shared" si="974"/>
        <v>1451.0421766666673</v>
      </c>
      <c r="BC478" s="3">
        <f t="shared" si="974"/>
        <v>1478.1649625000007</v>
      </c>
      <c r="BD478" s="3">
        <f t="shared" si="974"/>
        <v>1505.2877483333341</v>
      </c>
      <c r="BE478" s="3">
        <f t="shared" si="974"/>
        <v>1532.4105341666675</v>
      </c>
      <c r="BF478" s="3">
        <f t="shared" si="974"/>
        <v>1559.5333200000009</v>
      </c>
      <c r="BG478" s="3">
        <f t="shared" si="974"/>
        <v>1586.6561058333343</v>
      </c>
      <c r="BH478" s="3">
        <f t="shared" si="974"/>
        <v>1613.7788916666677</v>
      </c>
      <c r="BI478" s="3">
        <f t="shared" si="974"/>
        <v>1640.9016775000011</v>
      </c>
      <c r="BJ478" s="3">
        <f t="shared" si="974"/>
        <v>1668.0244633333346</v>
      </c>
      <c r="BK478" s="3">
        <f t="shared" si="974"/>
        <v>1695.147249166668</v>
      </c>
      <c r="BL478" s="3">
        <f t="shared" si="974"/>
        <v>1722.2700350000014</v>
      </c>
      <c r="BM478" s="3">
        <f t="shared" si="974"/>
        <v>1749.3928208333348</v>
      </c>
      <c r="BN478" s="3">
        <f t="shared" si="974"/>
        <v>1776.5156066666682</v>
      </c>
      <c r="BO478" s="3">
        <f t="shared" si="974"/>
        <v>1803.6383925000016</v>
      </c>
      <c r="BP478" s="3">
        <f t="shared" si="974"/>
        <v>1830.761178333335</v>
      </c>
      <c r="BQ478" s="3">
        <f t="shared" si="974"/>
        <v>1857.8839641666684</v>
      </c>
      <c r="BR478" s="3">
        <f t="shared" si="974"/>
        <v>1885.0067500000018</v>
      </c>
      <c r="BS478" s="3">
        <f t="shared" si="974"/>
        <v>1912.1295358333352</v>
      </c>
    </row>
    <row r="479" spans="1:71" customFormat="1" x14ac:dyDescent="0.35">
      <c r="A479" t="str">
        <f t="shared" ref="A479:I479" si="975">+A381</f>
        <v>Standard Close</v>
      </c>
      <c r="B479" t="str">
        <f t="shared" si="975"/>
        <v>A2830188</v>
      </c>
      <c r="C479" t="str">
        <f t="shared" si="975"/>
        <v>Base Rates</v>
      </c>
      <c r="D479" t="str">
        <f t="shared" si="975"/>
        <v/>
      </c>
      <c r="E479" s="13">
        <f t="shared" si="975"/>
        <v>34331</v>
      </c>
      <c r="F479" t="str">
        <f t="shared" si="975"/>
        <v>CRR-15996</v>
      </c>
      <c r="G479" t="str">
        <f t="shared" si="975"/>
        <v>open</v>
      </c>
      <c r="H479" t="str">
        <f t="shared" si="975"/>
        <v>Electric Other Production Plant</v>
      </c>
      <c r="I479" t="str">
        <f t="shared" si="975"/>
        <v>Bayside Station</v>
      </c>
      <c r="J479" s="101">
        <f t="shared" si="966"/>
        <v>0</v>
      </c>
      <c r="K479" s="103">
        <v>402.50377250000003</v>
      </c>
      <c r="L479" s="3">
        <f t="shared" ref="L479:AI479" si="976">+K479+L381</f>
        <v>440.36337166666669</v>
      </c>
      <c r="M479" s="3">
        <f t="shared" si="976"/>
        <v>478.22297083333336</v>
      </c>
      <c r="N479" s="3">
        <f t="shared" si="976"/>
        <v>516.08257000000003</v>
      </c>
      <c r="O479" s="3">
        <f t="shared" si="976"/>
        <v>553.94216916666664</v>
      </c>
      <c r="P479" s="3">
        <f t="shared" si="976"/>
        <v>591.80176833333326</v>
      </c>
      <c r="Q479" s="3">
        <f t="shared" si="976"/>
        <v>629.66136749999987</v>
      </c>
      <c r="R479" s="3">
        <f t="shared" si="976"/>
        <v>667.52096666666648</v>
      </c>
      <c r="S479" s="3">
        <f t="shared" si="976"/>
        <v>705.38056583333309</v>
      </c>
      <c r="T479" s="3">
        <f t="shared" si="976"/>
        <v>743.24016499999971</v>
      </c>
      <c r="U479" s="3">
        <f t="shared" si="976"/>
        <v>781.09976416666632</v>
      </c>
      <c r="V479" s="3">
        <f t="shared" si="976"/>
        <v>818.95936333333293</v>
      </c>
      <c r="W479" s="3">
        <f t="shared" si="976"/>
        <v>856.81896249999954</v>
      </c>
      <c r="X479" s="3">
        <f t="shared" si="976"/>
        <v>894.67856166666616</v>
      </c>
      <c r="Y479" s="3">
        <f t="shared" si="976"/>
        <v>932.53816083333277</v>
      </c>
      <c r="Z479" s="3">
        <f t="shared" si="976"/>
        <v>970.39775999999938</v>
      </c>
      <c r="AA479" s="3">
        <f t="shared" si="976"/>
        <v>1008.257359166666</v>
      </c>
      <c r="AB479" s="3">
        <f t="shared" si="976"/>
        <v>1046.1169583333326</v>
      </c>
      <c r="AC479" s="3">
        <f t="shared" si="976"/>
        <v>1083.9765574999992</v>
      </c>
      <c r="AD479" s="3">
        <f t="shared" si="976"/>
        <v>1121.8361566666658</v>
      </c>
      <c r="AE479" s="3">
        <f t="shared" si="976"/>
        <v>1159.6957558333324</v>
      </c>
      <c r="AF479" s="3">
        <f t="shared" si="976"/>
        <v>1197.5553549999991</v>
      </c>
      <c r="AG479" s="3">
        <f t="shared" si="976"/>
        <v>1235.4149541666657</v>
      </c>
      <c r="AH479" s="3">
        <f t="shared" si="976"/>
        <v>1273.2745533333323</v>
      </c>
      <c r="AI479" s="3">
        <f t="shared" si="976"/>
        <v>1311.1341524999989</v>
      </c>
      <c r="AJ479" s="3">
        <f t="shared" ref="AJ479:BS479" si="977">+AI479+AJ381</f>
        <v>1348.9937516666655</v>
      </c>
      <c r="AK479" s="3">
        <f t="shared" si="977"/>
        <v>1386.8533508333321</v>
      </c>
      <c r="AL479" s="3">
        <f t="shared" si="977"/>
        <v>1424.7129499999987</v>
      </c>
      <c r="AM479" s="3">
        <f t="shared" si="977"/>
        <v>1462.5725491666653</v>
      </c>
      <c r="AN479" s="3">
        <f t="shared" si="977"/>
        <v>1500.432148333332</v>
      </c>
      <c r="AO479" s="3">
        <f t="shared" si="977"/>
        <v>1538.2917474999986</v>
      </c>
      <c r="AP479" s="3">
        <f t="shared" si="977"/>
        <v>1576.1513466666652</v>
      </c>
      <c r="AQ479" s="3">
        <f t="shared" si="977"/>
        <v>1614.0109458333318</v>
      </c>
      <c r="AR479" s="3">
        <f t="shared" si="977"/>
        <v>1651.8705449999984</v>
      </c>
      <c r="AS479" s="3">
        <f t="shared" si="977"/>
        <v>1689.730144166665</v>
      </c>
      <c r="AT479" s="3">
        <f t="shared" si="977"/>
        <v>1727.5897433333316</v>
      </c>
      <c r="AU479" s="3">
        <f t="shared" si="977"/>
        <v>1765.4493424999982</v>
      </c>
      <c r="AV479" s="3">
        <f t="shared" si="977"/>
        <v>1803.3089416666649</v>
      </c>
      <c r="AW479" s="3">
        <f t="shared" si="977"/>
        <v>1841.1685408333315</v>
      </c>
      <c r="AX479" s="3">
        <f t="shared" si="977"/>
        <v>1879.0281399999981</v>
      </c>
      <c r="AY479" s="3">
        <f t="shared" si="977"/>
        <v>1916.8877391666647</v>
      </c>
      <c r="AZ479" s="3">
        <f t="shared" si="977"/>
        <v>1954.7473383333313</v>
      </c>
      <c r="BA479" s="3">
        <f t="shared" si="977"/>
        <v>1992.6069374999979</v>
      </c>
      <c r="BB479" s="3">
        <f t="shared" si="977"/>
        <v>2030.4665366666645</v>
      </c>
      <c r="BC479" s="3">
        <f t="shared" si="977"/>
        <v>2068.3261358333311</v>
      </c>
      <c r="BD479" s="3">
        <f t="shared" si="977"/>
        <v>2106.1857349999977</v>
      </c>
      <c r="BE479" s="3">
        <f t="shared" si="977"/>
        <v>2144.0453341666644</v>
      </c>
      <c r="BF479" s="3">
        <f t="shared" si="977"/>
        <v>2181.904933333331</v>
      </c>
      <c r="BG479" s="3">
        <f t="shared" si="977"/>
        <v>2219.7645324999976</v>
      </c>
      <c r="BH479" s="3">
        <f t="shared" si="977"/>
        <v>2257.6241316666642</v>
      </c>
      <c r="BI479" s="3">
        <f t="shared" si="977"/>
        <v>2295.4837308333308</v>
      </c>
      <c r="BJ479" s="3">
        <f t="shared" si="977"/>
        <v>2333.3433299999974</v>
      </c>
      <c r="BK479" s="3">
        <f t="shared" si="977"/>
        <v>2371.202929166664</v>
      </c>
      <c r="BL479" s="3">
        <f t="shared" si="977"/>
        <v>2409.0625283333306</v>
      </c>
      <c r="BM479" s="3">
        <f t="shared" si="977"/>
        <v>2446.9221274999973</v>
      </c>
      <c r="BN479" s="3">
        <f t="shared" si="977"/>
        <v>2484.7817266666639</v>
      </c>
      <c r="BO479" s="3">
        <f t="shared" si="977"/>
        <v>2522.6413258333305</v>
      </c>
      <c r="BP479" s="3">
        <f t="shared" si="977"/>
        <v>2560.5009249999971</v>
      </c>
      <c r="BQ479" s="3">
        <f t="shared" si="977"/>
        <v>2598.3605241666637</v>
      </c>
      <c r="BR479" s="3">
        <f t="shared" si="977"/>
        <v>2636.2201233333303</v>
      </c>
      <c r="BS479" s="3">
        <f t="shared" si="977"/>
        <v>2674.0797224999969</v>
      </c>
    </row>
    <row r="480" spans="1:71" customFormat="1" x14ac:dyDescent="0.35">
      <c r="A480" t="str">
        <f t="shared" ref="A480:I480" si="978">+A382</f>
        <v>Standard Close</v>
      </c>
      <c r="B480" t="str">
        <f t="shared" si="978"/>
        <v>A2830194</v>
      </c>
      <c r="C480" t="str">
        <f t="shared" si="978"/>
        <v>Base Rates</v>
      </c>
      <c r="D480" t="str">
        <f t="shared" si="978"/>
        <v/>
      </c>
      <c r="E480" s="13">
        <f t="shared" si="978"/>
        <v>34331</v>
      </c>
      <c r="F480" t="str">
        <f t="shared" si="978"/>
        <v>CRR-15996</v>
      </c>
      <c r="G480" t="str">
        <f t="shared" si="978"/>
        <v>open</v>
      </c>
      <c r="H480" t="str">
        <f t="shared" si="978"/>
        <v>Electric Other Production Plant</v>
      </c>
      <c r="I480" t="str">
        <f t="shared" si="978"/>
        <v>Bayside Station</v>
      </c>
      <c r="J480" s="101">
        <f t="shared" si="966"/>
        <v>0</v>
      </c>
      <c r="K480" s="103">
        <v>725.62051833333339</v>
      </c>
      <c r="L480" s="3">
        <f t="shared" ref="L480:AI480" si="979">+K480+L382</f>
        <v>791.58602000000008</v>
      </c>
      <c r="M480" s="3">
        <f t="shared" si="979"/>
        <v>857.55152166666676</v>
      </c>
      <c r="N480" s="3">
        <f t="shared" si="979"/>
        <v>923.51702333333344</v>
      </c>
      <c r="O480" s="3">
        <f t="shared" si="979"/>
        <v>989.48252500000012</v>
      </c>
      <c r="P480" s="3">
        <f t="shared" si="979"/>
        <v>1055.4480266666667</v>
      </c>
      <c r="Q480" s="3">
        <f t="shared" si="979"/>
        <v>1121.4135283333333</v>
      </c>
      <c r="R480" s="3">
        <f t="shared" si="979"/>
        <v>1187.3790299999998</v>
      </c>
      <c r="S480" s="3">
        <f t="shared" si="979"/>
        <v>1253.3445316666664</v>
      </c>
      <c r="T480" s="3">
        <f t="shared" si="979"/>
        <v>1319.310033333333</v>
      </c>
      <c r="U480" s="3">
        <f t="shared" si="979"/>
        <v>1385.2755349999995</v>
      </c>
      <c r="V480" s="3">
        <f t="shared" si="979"/>
        <v>1451.2410366666661</v>
      </c>
      <c r="W480" s="3">
        <f t="shared" si="979"/>
        <v>1517.2065383333327</v>
      </c>
      <c r="X480" s="3">
        <f t="shared" si="979"/>
        <v>1583.1720399999992</v>
      </c>
      <c r="Y480" s="3">
        <f t="shared" si="979"/>
        <v>1649.1375416666658</v>
      </c>
      <c r="Z480" s="3">
        <f t="shared" si="979"/>
        <v>1715.1030433333324</v>
      </c>
      <c r="AA480" s="3">
        <f t="shared" si="979"/>
        <v>1781.0685449999989</v>
      </c>
      <c r="AB480" s="3">
        <f t="shared" si="979"/>
        <v>1847.0340466666655</v>
      </c>
      <c r="AC480" s="3">
        <f t="shared" si="979"/>
        <v>1912.9995483333321</v>
      </c>
      <c r="AD480" s="3">
        <f t="shared" si="979"/>
        <v>1978.9650499999987</v>
      </c>
      <c r="AE480" s="3">
        <f t="shared" si="979"/>
        <v>2044.9305516666652</v>
      </c>
      <c r="AF480" s="3">
        <f t="shared" si="979"/>
        <v>2110.896053333332</v>
      </c>
      <c r="AG480" s="3">
        <f t="shared" si="979"/>
        <v>2176.8615549999986</v>
      </c>
      <c r="AH480" s="3">
        <f t="shared" si="979"/>
        <v>2242.8270566666652</v>
      </c>
      <c r="AI480" s="3">
        <f t="shared" si="979"/>
        <v>2308.7925583333317</v>
      </c>
      <c r="AJ480" s="3">
        <f t="shared" ref="AJ480:BS480" si="980">+AI480+AJ382</f>
        <v>2374.7580599999983</v>
      </c>
      <c r="AK480" s="3">
        <f t="shared" si="980"/>
        <v>2440.7235616666649</v>
      </c>
      <c r="AL480" s="3">
        <f t="shared" si="980"/>
        <v>2506.6890633333314</v>
      </c>
      <c r="AM480" s="3">
        <f t="shared" si="980"/>
        <v>2572.654564999998</v>
      </c>
      <c r="AN480" s="3">
        <f t="shared" si="980"/>
        <v>2638.6200666666646</v>
      </c>
      <c r="AO480" s="3">
        <f t="shared" si="980"/>
        <v>2704.5855683333311</v>
      </c>
      <c r="AP480" s="3">
        <f t="shared" si="980"/>
        <v>2770.5510699999977</v>
      </c>
      <c r="AQ480" s="3">
        <f t="shared" si="980"/>
        <v>2836.5165716666643</v>
      </c>
      <c r="AR480" s="3">
        <f t="shared" si="980"/>
        <v>2902.4820733333308</v>
      </c>
      <c r="AS480" s="3">
        <f t="shared" si="980"/>
        <v>2968.4475749999974</v>
      </c>
      <c r="AT480" s="3">
        <f t="shared" si="980"/>
        <v>3034.413076666664</v>
      </c>
      <c r="AU480" s="3">
        <f t="shared" si="980"/>
        <v>3100.3785783333306</v>
      </c>
      <c r="AV480" s="3">
        <f t="shared" si="980"/>
        <v>3166.3440799999971</v>
      </c>
      <c r="AW480" s="3">
        <f t="shared" si="980"/>
        <v>3232.3095816666637</v>
      </c>
      <c r="AX480" s="3">
        <f t="shared" si="980"/>
        <v>3298.2750833333303</v>
      </c>
      <c r="AY480" s="3">
        <f t="shared" si="980"/>
        <v>3364.2405849999968</v>
      </c>
      <c r="AZ480" s="3">
        <f t="shared" si="980"/>
        <v>3430.2060866666634</v>
      </c>
      <c r="BA480" s="3">
        <f t="shared" si="980"/>
        <v>3496.17158833333</v>
      </c>
      <c r="BB480" s="3">
        <f t="shared" si="980"/>
        <v>3562.1370899999965</v>
      </c>
      <c r="BC480" s="3">
        <f t="shared" si="980"/>
        <v>3628.1025916666631</v>
      </c>
      <c r="BD480" s="3">
        <f t="shared" si="980"/>
        <v>3694.0680933333297</v>
      </c>
      <c r="BE480" s="3">
        <f t="shared" si="980"/>
        <v>3760.0335949999962</v>
      </c>
      <c r="BF480" s="3">
        <f t="shared" si="980"/>
        <v>3825.9990966666628</v>
      </c>
      <c r="BG480" s="3">
        <f t="shared" si="980"/>
        <v>3891.9645983333294</v>
      </c>
      <c r="BH480" s="3">
        <f t="shared" si="980"/>
        <v>3957.9300999999959</v>
      </c>
      <c r="BI480" s="3">
        <f t="shared" si="980"/>
        <v>4023.8956016666625</v>
      </c>
      <c r="BJ480" s="3">
        <f t="shared" si="980"/>
        <v>4089.8611033333291</v>
      </c>
      <c r="BK480" s="3">
        <f t="shared" si="980"/>
        <v>4155.8266049999957</v>
      </c>
      <c r="BL480" s="3">
        <f t="shared" si="980"/>
        <v>4221.7921066666622</v>
      </c>
      <c r="BM480" s="3">
        <f t="shared" si="980"/>
        <v>4287.7576083333288</v>
      </c>
      <c r="BN480" s="3">
        <f t="shared" si="980"/>
        <v>4353.7231099999954</v>
      </c>
      <c r="BO480" s="3">
        <f t="shared" si="980"/>
        <v>4419.6886116666619</v>
      </c>
      <c r="BP480" s="3">
        <f t="shared" si="980"/>
        <v>4485.6541133333285</v>
      </c>
      <c r="BQ480" s="3">
        <f t="shared" si="980"/>
        <v>4551.6196149999951</v>
      </c>
      <c r="BR480" s="3">
        <f t="shared" si="980"/>
        <v>4617.5851166666616</v>
      </c>
      <c r="BS480" s="3">
        <f t="shared" si="980"/>
        <v>4683.5506183333282</v>
      </c>
    </row>
    <row r="481" spans="1:71" customFormat="1" x14ac:dyDescent="0.35">
      <c r="A481" t="str">
        <f t="shared" ref="A481:I481" si="981">+A383</f>
        <v>Standard Close</v>
      </c>
      <c r="B481" t="str">
        <f t="shared" si="981"/>
        <v>A2832317</v>
      </c>
      <c r="C481" t="str">
        <f t="shared" si="981"/>
        <v>Base Rates</v>
      </c>
      <c r="D481" t="str">
        <f t="shared" si="981"/>
        <v/>
      </c>
      <c r="E481" s="13">
        <f t="shared" si="981"/>
        <v>34331</v>
      </c>
      <c r="F481" t="str">
        <f t="shared" si="981"/>
        <v>CRR-15996</v>
      </c>
      <c r="G481" t="str">
        <f t="shared" si="981"/>
        <v>open</v>
      </c>
      <c r="H481" t="str">
        <f t="shared" si="981"/>
        <v>Electric Other Production Plant</v>
      </c>
      <c r="I481" t="str">
        <f t="shared" si="981"/>
        <v>Bayside Station</v>
      </c>
      <c r="J481" s="101">
        <f t="shared" si="966"/>
        <v>0</v>
      </c>
      <c r="K481" s="103">
        <v>2481.7875924999998</v>
      </c>
      <c r="L481" s="3">
        <f t="shared" ref="L481:AI481" si="982">+K481+L383</f>
        <v>2726.949693333333</v>
      </c>
      <c r="M481" s="3">
        <f t="shared" si="982"/>
        <v>2972.1117941666662</v>
      </c>
      <c r="N481" s="3">
        <f t="shared" si="982"/>
        <v>3217.2738949999994</v>
      </c>
      <c r="O481" s="3">
        <f t="shared" si="982"/>
        <v>3462.4359958333325</v>
      </c>
      <c r="P481" s="3">
        <f t="shared" si="982"/>
        <v>3707.5980966666657</v>
      </c>
      <c r="Q481" s="3">
        <f t="shared" si="982"/>
        <v>3952.7601974999989</v>
      </c>
      <c r="R481" s="3">
        <f t="shared" si="982"/>
        <v>4197.922298333332</v>
      </c>
      <c r="S481" s="3">
        <f t="shared" si="982"/>
        <v>4443.0843991666652</v>
      </c>
      <c r="T481" s="3">
        <f t="shared" si="982"/>
        <v>4688.2464999999984</v>
      </c>
      <c r="U481" s="3">
        <f t="shared" si="982"/>
        <v>4933.4086008333315</v>
      </c>
      <c r="V481" s="3">
        <f t="shared" si="982"/>
        <v>5178.5707016666647</v>
      </c>
      <c r="W481" s="3">
        <f t="shared" si="982"/>
        <v>5423.7328024999979</v>
      </c>
      <c r="X481" s="3">
        <f t="shared" si="982"/>
        <v>5668.8949033333311</v>
      </c>
      <c r="Y481" s="3">
        <f t="shared" si="982"/>
        <v>5914.0570041666642</v>
      </c>
      <c r="Z481" s="3">
        <f t="shared" si="982"/>
        <v>6159.2191049999974</v>
      </c>
      <c r="AA481" s="3">
        <f t="shared" si="982"/>
        <v>6404.3812058333306</v>
      </c>
      <c r="AB481" s="3">
        <f t="shared" si="982"/>
        <v>6649.5433066666637</v>
      </c>
      <c r="AC481" s="3">
        <f t="shared" si="982"/>
        <v>6894.7054074999969</v>
      </c>
      <c r="AD481" s="3">
        <f t="shared" si="982"/>
        <v>7139.8675083333301</v>
      </c>
      <c r="AE481" s="3">
        <f t="shared" si="982"/>
        <v>7385.0296091666632</v>
      </c>
      <c r="AF481" s="3">
        <f t="shared" si="982"/>
        <v>7630.1917099999964</v>
      </c>
      <c r="AG481" s="3">
        <f t="shared" si="982"/>
        <v>7875.3538108333296</v>
      </c>
      <c r="AH481" s="3">
        <f t="shared" si="982"/>
        <v>8120.5159116666628</v>
      </c>
      <c r="AI481" s="3">
        <f t="shared" si="982"/>
        <v>8365.6780124999968</v>
      </c>
      <c r="AJ481" s="3">
        <f t="shared" ref="AJ481:BS481" si="983">+AI481+AJ383</f>
        <v>8610.84011333333</v>
      </c>
      <c r="AK481" s="3">
        <f t="shared" si="983"/>
        <v>8856.0022141666632</v>
      </c>
      <c r="AL481" s="3">
        <f t="shared" si="983"/>
        <v>9101.1643149999963</v>
      </c>
      <c r="AM481" s="3">
        <f t="shared" si="983"/>
        <v>9346.3264158333295</v>
      </c>
      <c r="AN481" s="3">
        <f t="shared" si="983"/>
        <v>9591.4885166666627</v>
      </c>
      <c r="AO481" s="3">
        <f t="shared" si="983"/>
        <v>9836.6506174999959</v>
      </c>
      <c r="AP481" s="3">
        <f t="shared" si="983"/>
        <v>10081.812718333329</v>
      </c>
      <c r="AQ481" s="3">
        <f t="shared" si="983"/>
        <v>10326.974819166662</v>
      </c>
      <c r="AR481" s="3">
        <f t="shared" si="983"/>
        <v>10572.136919999995</v>
      </c>
      <c r="AS481" s="3">
        <f t="shared" si="983"/>
        <v>10817.299020833329</v>
      </c>
      <c r="AT481" s="3">
        <f t="shared" si="983"/>
        <v>11062.461121666662</v>
      </c>
      <c r="AU481" s="3">
        <f t="shared" si="983"/>
        <v>11307.623222499995</v>
      </c>
      <c r="AV481" s="3">
        <f t="shared" si="983"/>
        <v>11552.785323333328</v>
      </c>
      <c r="AW481" s="3">
        <f t="shared" si="983"/>
        <v>11797.947424166661</v>
      </c>
      <c r="AX481" s="3">
        <f t="shared" si="983"/>
        <v>12043.109524999994</v>
      </c>
      <c r="AY481" s="3">
        <f t="shared" si="983"/>
        <v>12288.271625833328</v>
      </c>
      <c r="AZ481" s="3">
        <f t="shared" si="983"/>
        <v>12533.433726666661</v>
      </c>
      <c r="BA481" s="3">
        <f t="shared" si="983"/>
        <v>12778.595827499994</v>
      </c>
      <c r="BB481" s="3">
        <f t="shared" si="983"/>
        <v>13023.757928333327</v>
      </c>
      <c r="BC481" s="3">
        <f t="shared" si="983"/>
        <v>13268.92002916666</v>
      </c>
      <c r="BD481" s="3">
        <f t="shared" si="983"/>
        <v>13514.082129999993</v>
      </c>
      <c r="BE481" s="3">
        <f t="shared" si="983"/>
        <v>13759.244230833327</v>
      </c>
      <c r="BF481" s="3">
        <f t="shared" si="983"/>
        <v>14004.40633166666</v>
      </c>
      <c r="BG481" s="3">
        <f t="shared" si="983"/>
        <v>14249.568432499993</v>
      </c>
      <c r="BH481" s="3">
        <f t="shared" si="983"/>
        <v>14494.730533333326</v>
      </c>
      <c r="BI481" s="3">
        <f t="shared" si="983"/>
        <v>14739.892634166659</v>
      </c>
      <c r="BJ481" s="3">
        <f t="shared" si="983"/>
        <v>14985.054734999992</v>
      </c>
      <c r="BK481" s="3">
        <f t="shared" si="983"/>
        <v>15230.216835833326</v>
      </c>
      <c r="BL481" s="3">
        <f t="shared" si="983"/>
        <v>15475.378936666659</v>
      </c>
      <c r="BM481" s="3">
        <f t="shared" si="983"/>
        <v>15720.541037499992</v>
      </c>
      <c r="BN481" s="3">
        <f t="shared" si="983"/>
        <v>15965.703138333325</v>
      </c>
      <c r="BO481" s="3">
        <f t="shared" si="983"/>
        <v>16210.865239166658</v>
      </c>
      <c r="BP481" s="3">
        <f t="shared" si="983"/>
        <v>16456.027339999993</v>
      </c>
      <c r="BQ481" s="3">
        <f t="shared" si="983"/>
        <v>16701.189440833328</v>
      </c>
      <c r="BR481" s="3">
        <f t="shared" si="983"/>
        <v>16946.351541666663</v>
      </c>
      <c r="BS481" s="3">
        <f t="shared" si="983"/>
        <v>17191.513642499998</v>
      </c>
    </row>
    <row r="482" spans="1:71" customFormat="1" x14ac:dyDescent="0.35">
      <c r="A482" t="str">
        <f t="shared" ref="A482:I482" si="984">+A384</f>
        <v>Standard Close</v>
      </c>
      <c r="B482" t="str">
        <f t="shared" si="984"/>
        <v>A2832520</v>
      </c>
      <c r="C482" t="str">
        <f t="shared" si="984"/>
        <v>Base Rates</v>
      </c>
      <c r="D482" t="str">
        <f t="shared" si="984"/>
        <v/>
      </c>
      <c r="E482" s="13">
        <f t="shared" si="984"/>
        <v>34331</v>
      </c>
      <c r="F482" t="str">
        <f t="shared" si="984"/>
        <v>CRR-15996</v>
      </c>
      <c r="G482" t="str">
        <f t="shared" si="984"/>
        <v>open</v>
      </c>
      <c r="H482" t="str">
        <f t="shared" si="984"/>
        <v>Electric Other Production Plant</v>
      </c>
      <c r="I482" t="str">
        <f t="shared" si="984"/>
        <v>Bayside Station</v>
      </c>
      <c r="J482" s="101">
        <f t="shared" si="966"/>
        <v>0</v>
      </c>
      <c r="K482" s="103">
        <v>1449.3618299999998</v>
      </c>
      <c r="L482" s="3">
        <f t="shared" ref="L482:AI482" si="985">+K482+L384</f>
        <v>1610.4020333333331</v>
      </c>
      <c r="M482" s="3">
        <f t="shared" si="985"/>
        <v>1771.4422366666663</v>
      </c>
      <c r="N482" s="3">
        <f t="shared" si="985"/>
        <v>1932.4824399999995</v>
      </c>
      <c r="O482" s="3">
        <f t="shared" si="985"/>
        <v>2093.5226433333328</v>
      </c>
      <c r="P482" s="3">
        <f t="shared" si="985"/>
        <v>2254.5628466666662</v>
      </c>
      <c r="Q482" s="3">
        <f t="shared" si="985"/>
        <v>2415.6030499999997</v>
      </c>
      <c r="R482" s="3">
        <f t="shared" si="985"/>
        <v>2576.6432533333332</v>
      </c>
      <c r="S482" s="3">
        <f t="shared" si="985"/>
        <v>2737.6834566666666</v>
      </c>
      <c r="T482" s="3">
        <f t="shared" si="985"/>
        <v>2898.7236600000001</v>
      </c>
      <c r="U482" s="3">
        <f t="shared" si="985"/>
        <v>3059.7638633333336</v>
      </c>
      <c r="V482" s="3">
        <f t="shared" si="985"/>
        <v>3220.804066666667</v>
      </c>
      <c r="W482" s="3">
        <f t="shared" si="985"/>
        <v>3381.8442700000005</v>
      </c>
      <c r="X482" s="3">
        <f t="shared" si="985"/>
        <v>3542.884473333334</v>
      </c>
      <c r="Y482" s="3">
        <f t="shared" si="985"/>
        <v>3703.9246766666674</v>
      </c>
      <c r="Z482" s="3">
        <f t="shared" si="985"/>
        <v>3864.9648800000009</v>
      </c>
      <c r="AA482" s="3">
        <f t="shared" si="985"/>
        <v>4026.0050833333344</v>
      </c>
      <c r="AB482" s="3">
        <f t="shared" si="985"/>
        <v>4187.0452866666674</v>
      </c>
      <c r="AC482" s="3">
        <f t="shared" si="985"/>
        <v>4348.0854900000004</v>
      </c>
      <c r="AD482" s="3">
        <f t="shared" si="985"/>
        <v>4509.1256933333334</v>
      </c>
      <c r="AE482" s="3">
        <f t="shared" si="985"/>
        <v>4670.1658966666664</v>
      </c>
      <c r="AF482" s="3">
        <f t="shared" si="985"/>
        <v>4831.2060999999994</v>
      </c>
      <c r="AG482" s="3">
        <f t="shared" si="985"/>
        <v>4992.2463033333324</v>
      </c>
      <c r="AH482" s="3">
        <f t="shared" si="985"/>
        <v>5153.2865066666654</v>
      </c>
      <c r="AI482" s="3">
        <f t="shared" si="985"/>
        <v>5314.3267099999985</v>
      </c>
      <c r="AJ482" s="3">
        <f t="shared" ref="AJ482:BS482" si="986">+AI482+AJ384</f>
        <v>5475.3669133333315</v>
      </c>
      <c r="AK482" s="3">
        <f t="shared" si="986"/>
        <v>5636.4071166666645</v>
      </c>
      <c r="AL482" s="3">
        <f t="shared" si="986"/>
        <v>5797.4473199999975</v>
      </c>
      <c r="AM482" s="3">
        <f t="shared" si="986"/>
        <v>5958.4875233333305</v>
      </c>
      <c r="AN482" s="3">
        <f t="shared" si="986"/>
        <v>6119.5277266666635</v>
      </c>
      <c r="AO482" s="3">
        <f t="shared" si="986"/>
        <v>6280.5679299999965</v>
      </c>
      <c r="AP482" s="3">
        <f t="shared" si="986"/>
        <v>6441.6081333333295</v>
      </c>
      <c r="AQ482" s="3">
        <f t="shared" si="986"/>
        <v>6602.6483366666625</v>
      </c>
      <c r="AR482" s="3">
        <f t="shared" si="986"/>
        <v>6763.6885399999956</v>
      </c>
      <c r="AS482" s="3">
        <f t="shared" si="986"/>
        <v>6924.7287433333286</v>
      </c>
      <c r="AT482" s="3">
        <f t="shared" si="986"/>
        <v>7085.7689466666616</v>
      </c>
      <c r="AU482" s="3">
        <f t="shared" si="986"/>
        <v>7246.8091499999946</v>
      </c>
      <c r="AV482" s="3">
        <f t="shared" si="986"/>
        <v>7407.8493533333276</v>
      </c>
      <c r="AW482" s="3">
        <f t="shared" si="986"/>
        <v>7568.8895566666606</v>
      </c>
      <c r="AX482" s="3">
        <f t="shared" si="986"/>
        <v>7729.9297599999936</v>
      </c>
      <c r="AY482" s="3">
        <f t="shared" si="986"/>
        <v>7890.9699633333266</v>
      </c>
      <c r="AZ482" s="3">
        <f t="shared" si="986"/>
        <v>8052.0101666666596</v>
      </c>
      <c r="BA482" s="3">
        <f t="shared" si="986"/>
        <v>8213.0503699999936</v>
      </c>
      <c r="BB482" s="3">
        <f t="shared" si="986"/>
        <v>8374.0905733333275</v>
      </c>
      <c r="BC482" s="3">
        <f t="shared" si="986"/>
        <v>8535.1307766666614</v>
      </c>
      <c r="BD482" s="3">
        <f t="shared" si="986"/>
        <v>8696.1709799999953</v>
      </c>
      <c r="BE482" s="3">
        <f t="shared" si="986"/>
        <v>8857.2111833333292</v>
      </c>
      <c r="BF482" s="3">
        <f t="shared" si="986"/>
        <v>9018.2513866666632</v>
      </c>
      <c r="BG482" s="3">
        <f t="shared" si="986"/>
        <v>9179.2915899999971</v>
      </c>
      <c r="BH482" s="3">
        <f t="shared" si="986"/>
        <v>9340.331793333331</v>
      </c>
      <c r="BI482" s="3">
        <f t="shared" si="986"/>
        <v>9501.3719966666649</v>
      </c>
      <c r="BJ482" s="3">
        <f t="shared" si="986"/>
        <v>9662.4121999999988</v>
      </c>
      <c r="BK482" s="3">
        <f t="shared" si="986"/>
        <v>9823.4524033333328</v>
      </c>
      <c r="BL482" s="3">
        <f t="shared" si="986"/>
        <v>9984.4926066666667</v>
      </c>
      <c r="BM482" s="3">
        <f t="shared" si="986"/>
        <v>10145.532810000001</v>
      </c>
      <c r="BN482" s="3">
        <f t="shared" si="986"/>
        <v>10306.573013333335</v>
      </c>
      <c r="BO482" s="3">
        <f t="shared" si="986"/>
        <v>10467.613216666668</v>
      </c>
      <c r="BP482" s="3">
        <f t="shared" si="986"/>
        <v>10628.653420000002</v>
      </c>
      <c r="BQ482" s="3">
        <f t="shared" si="986"/>
        <v>10789.693623333336</v>
      </c>
      <c r="BR482" s="3">
        <f t="shared" si="986"/>
        <v>10950.73382666667</v>
      </c>
      <c r="BS482" s="3">
        <f t="shared" si="986"/>
        <v>11111.774030000004</v>
      </c>
    </row>
    <row r="483" spans="1:71" customFormat="1" x14ac:dyDescent="0.35">
      <c r="A483" t="str">
        <f t="shared" ref="A483:I483" si="987">+A385</f>
        <v>Standard Close</v>
      </c>
      <c r="B483" t="str">
        <f t="shared" si="987"/>
        <v>A2832521</v>
      </c>
      <c r="C483" t="str">
        <f t="shared" si="987"/>
        <v>Base Rates</v>
      </c>
      <c r="D483" t="str">
        <f t="shared" si="987"/>
        <v/>
      </c>
      <c r="E483" s="13">
        <f t="shared" si="987"/>
        <v>34331</v>
      </c>
      <c r="F483" t="str">
        <f t="shared" si="987"/>
        <v>CRR-15996</v>
      </c>
      <c r="G483" t="str">
        <f t="shared" si="987"/>
        <v>open</v>
      </c>
      <c r="H483" t="str">
        <f t="shared" si="987"/>
        <v>Electric Other Production Plant</v>
      </c>
      <c r="I483" t="str">
        <f t="shared" si="987"/>
        <v>Bayside Station</v>
      </c>
      <c r="J483" s="101">
        <f t="shared" si="966"/>
        <v>0</v>
      </c>
      <c r="K483" s="103">
        <v>237.61680750000002</v>
      </c>
      <c r="L483" s="3">
        <f t="shared" ref="L483:AI483" si="988">+K483+L385</f>
        <v>264.01867500000003</v>
      </c>
      <c r="M483" s="3">
        <f t="shared" si="988"/>
        <v>290.42054250000001</v>
      </c>
      <c r="N483" s="3">
        <f t="shared" si="988"/>
        <v>316.82240999999999</v>
      </c>
      <c r="O483" s="3">
        <f t="shared" si="988"/>
        <v>343.22427749999997</v>
      </c>
      <c r="P483" s="3">
        <f t="shared" si="988"/>
        <v>369.62614499999995</v>
      </c>
      <c r="Q483" s="3">
        <f t="shared" si="988"/>
        <v>396.02801249999993</v>
      </c>
      <c r="R483" s="3">
        <f t="shared" si="988"/>
        <v>422.42987999999991</v>
      </c>
      <c r="S483" s="3">
        <f t="shared" si="988"/>
        <v>448.83174749999989</v>
      </c>
      <c r="T483" s="3">
        <f t="shared" si="988"/>
        <v>475.23361499999987</v>
      </c>
      <c r="U483" s="3">
        <f t="shared" si="988"/>
        <v>501.63548249999985</v>
      </c>
      <c r="V483" s="3">
        <f t="shared" si="988"/>
        <v>528.03734999999983</v>
      </c>
      <c r="W483" s="3">
        <f t="shared" si="988"/>
        <v>554.43921749999981</v>
      </c>
      <c r="X483" s="3">
        <f t="shared" si="988"/>
        <v>580.84108499999979</v>
      </c>
      <c r="Y483" s="3">
        <f t="shared" si="988"/>
        <v>607.24295249999977</v>
      </c>
      <c r="Z483" s="3">
        <f t="shared" si="988"/>
        <v>633.64481999999975</v>
      </c>
      <c r="AA483" s="3">
        <f t="shared" si="988"/>
        <v>660.04668749999973</v>
      </c>
      <c r="AB483" s="3">
        <f t="shared" si="988"/>
        <v>686.44855499999971</v>
      </c>
      <c r="AC483" s="3">
        <f t="shared" si="988"/>
        <v>712.85042249999969</v>
      </c>
      <c r="AD483" s="3">
        <f t="shared" si="988"/>
        <v>739.25228999999968</v>
      </c>
      <c r="AE483" s="3">
        <f t="shared" si="988"/>
        <v>765.65415749999966</v>
      </c>
      <c r="AF483" s="3">
        <f t="shared" si="988"/>
        <v>792.05602499999964</v>
      </c>
      <c r="AG483" s="3">
        <f t="shared" si="988"/>
        <v>818.45789249999962</v>
      </c>
      <c r="AH483" s="3">
        <f t="shared" si="988"/>
        <v>844.8597599999996</v>
      </c>
      <c r="AI483" s="3">
        <f t="shared" si="988"/>
        <v>871.26162749999958</v>
      </c>
      <c r="AJ483" s="3">
        <f t="shared" ref="AJ483:BS483" si="989">+AI483+AJ385</f>
        <v>897.66349499999956</v>
      </c>
      <c r="AK483" s="3">
        <f t="shared" si="989"/>
        <v>924.06536249999954</v>
      </c>
      <c r="AL483" s="3">
        <f t="shared" si="989"/>
        <v>950.46722999999952</v>
      </c>
      <c r="AM483" s="3">
        <f t="shared" si="989"/>
        <v>976.8690974999995</v>
      </c>
      <c r="AN483" s="3">
        <f t="shared" si="989"/>
        <v>1003.2709649999995</v>
      </c>
      <c r="AO483" s="3">
        <f t="shared" si="989"/>
        <v>1029.6728324999995</v>
      </c>
      <c r="AP483" s="3">
        <f t="shared" si="989"/>
        <v>1056.0746999999994</v>
      </c>
      <c r="AQ483" s="3">
        <f t="shared" si="989"/>
        <v>1082.4765674999994</v>
      </c>
      <c r="AR483" s="3">
        <f t="shared" si="989"/>
        <v>1108.8784349999994</v>
      </c>
      <c r="AS483" s="3">
        <f t="shared" si="989"/>
        <v>1135.2803024999994</v>
      </c>
      <c r="AT483" s="3">
        <f t="shared" si="989"/>
        <v>1161.6821699999994</v>
      </c>
      <c r="AU483" s="3">
        <f t="shared" si="989"/>
        <v>1188.0840374999993</v>
      </c>
      <c r="AV483" s="3">
        <f t="shared" si="989"/>
        <v>1214.4859049999993</v>
      </c>
      <c r="AW483" s="3">
        <f t="shared" si="989"/>
        <v>1240.8877724999993</v>
      </c>
      <c r="AX483" s="3">
        <f t="shared" si="989"/>
        <v>1267.2896399999993</v>
      </c>
      <c r="AY483" s="3">
        <f t="shared" si="989"/>
        <v>1293.6915074999993</v>
      </c>
      <c r="AZ483" s="3">
        <f t="shared" si="989"/>
        <v>1320.0933749999992</v>
      </c>
      <c r="BA483" s="3">
        <f t="shared" si="989"/>
        <v>1346.4952424999992</v>
      </c>
      <c r="BB483" s="3">
        <f t="shared" si="989"/>
        <v>1372.8971099999992</v>
      </c>
      <c r="BC483" s="3">
        <f t="shared" si="989"/>
        <v>1399.2989774999992</v>
      </c>
      <c r="BD483" s="3">
        <f t="shared" si="989"/>
        <v>1425.7008449999992</v>
      </c>
      <c r="BE483" s="3">
        <f t="shared" si="989"/>
        <v>1452.1027124999991</v>
      </c>
      <c r="BF483" s="3">
        <f t="shared" si="989"/>
        <v>1478.5045799999991</v>
      </c>
      <c r="BG483" s="3">
        <f t="shared" si="989"/>
        <v>1504.9064474999991</v>
      </c>
      <c r="BH483" s="3">
        <f t="shared" si="989"/>
        <v>1531.3083149999991</v>
      </c>
      <c r="BI483" s="3">
        <f t="shared" si="989"/>
        <v>1557.7101824999991</v>
      </c>
      <c r="BJ483" s="3">
        <f t="shared" si="989"/>
        <v>1584.112049999999</v>
      </c>
      <c r="BK483" s="3">
        <f t="shared" si="989"/>
        <v>1610.513917499999</v>
      </c>
      <c r="BL483" s="3">
        <f t="shared" si="989"/>
        <v>1636.915784999999</v>
      </c>
      <c r="BM483" s="3">
        <f t="shared" si="989"/>
        <v>1663.317652499999</v>
      </c>
      <c r="BN483" s="3">
        <f t="shared" si="989"/>
        <v>1689.719519999999</v>
      </c>
      <c r="BO483" s="3">
        <f t="shared" si="989"/>
        <v>1716.1213874999989</v>
      </c>
      <c r="BP483" s="3">
        <f t="shared" si="989"/>
        <v>1742.5232549999989</v>
      </c>
      <c r="BQ483" s="3">
        <f t="shared" si="989"/>
        <v>1768.9251224999989</v>
      </c>
      <c r="BR483" s="3">
        <f t="shared" si="989"/>
        <v>1795.3269899999989</v>
      </c>
      <c r="BS483" s="3">
        <f t="shared" si="989"/>
        <v>1821.7288574999989</v>
      </c>
    </row>
    <row r="484" spans="1:71" customFormat="1" x14ac:dyDescent="0.35">
      <c r="A484" t="str">
        <f t="shared" ref="A484:I484" si="990">+A386</f>
        <v>Standard Close</v>
      </c>
      <c r="B484" t="str">
        <f t="shared" si="990"/>
        <v>A2833887</v>
      </c>
      <c r="C484" t="str">
        <f t="shared" si="990"/>
        <v>Base Rates</v>
      </c>
      <c r="D484" t="str">
        <f t="shared" si="990"/>
        <v/>
      </c>
      <c r="E484" s="13">
        <f t="shared" si="990"/>
        <v>34331</v>
      </c>
      <c r="F484" t="str">
        <f t="shared" si="990"/>
        <v>CRR-15996</v>
      </c>
      <c r="G484" t="str">
        <f t="shared" si="990"/>
        <v>open</v>
      </c>
      <c r="H484" t="str">
        <f t="shared" si="990"/>
        <v>Electric Other Production Plant</v>
      </c>
      <c r="I484" t="str">
        <f t="shared" si="990"/>
        <v>Bayside Station</v>
      </c>
      <c r="J484" s="101">
        <f t="shared" si="966"/>
        <v>0</v>
      </c>
      <c r="K484" s="103">
        <v>332.61622499999999</v>
      </c>
      <c r="L484" s="3">
        <f t="shared" ref="L484:AI484" si="991">+K484+L386</f>
        <v>374.87926166666665</v>
      </c>
      <c r="M484" s="3">
        <f t="shared" si="991"/>
        <v>417.14229833333331</v>
      </c>
      <c r="N484" s="3">
        <f t="shared" si="991"/>
        <v>459.40533499999998</v>
      </c>
      <c r="O484" s="3">
        <f t="shared" si="991"/>
        <v>501.66837166666664</v>
      </c>
      <c r="P484" s="3">
        <f t="shared" si="991"/>
        <v>543.93140833333337</v>
      </c>
      <c r="Q484" s="3">
        <f t="shared" si="991"/>
        <v>586.19444500000009</v>
      </c>
      <c r="R484" s="3">
        <f t="shared" si="991"/>
        <v>628.45748166666681</v>
      </c>
      <c r="S484" s="3">
        <f t="shared" si="991"/>
        <v>670.72051833333353</v>
      </c>
      <c r="T484" s="3">
        <f t="shared" si="991"/>
        <v>712.98355500000025</v>
      </c>
      <c r="U484" s="3">
        <f t="shared" si="991"/>
        <v>755.24659166666697</v>
      </c>
      <c r="V484" s="3">
        <f t="shared" si="991"/>
        <v>797.50962833333369</v>
      </c>
      <c r="W484" s="3">
        <f t="shared" si="991"/>
        <v>839.77266500000042</v>
      </c>
      <c r="X484" s="3">
        <f t="shared" si="991"/>
        <v>882.03570166666714</v>
      </c>
      <c r="Y484" s="3">
        <f t="shared" si="991"/>
        <v>924.29873833333386</v>
      </c>
      <c r="Z484" s="3">
        <f t="shared" si="991"/>
        <v>966.56177500000058</v>
      </c>
      <c r="AA484" s="3">
        <f t="shared" si="991"/>
        <v>1008.8248116666673</v>
      </c>
      <c r="AB484" s="3">
        <f t="shared" si="991"/>
        <v>1051.087848333334</v>
      </c>
      <c r="AC484" s="3">
        <f t="shared" si="991"/>
        <v>1093.3508850000007</v>
      </c>
      <c r="AD484" s="3">
        <f t="shared" si="991"/>
        <v>1135.6139216666675</v>
      </c>
      <c r="AE484" s="3">
        <f t="shared" si="991"/>
        <v>1177.8769583333342</v>
      </c>
      <c r="AF484" s="3">
        <f t="shared" si="991"/>
        <v>1220.1399950000009</v>
      </c>
      <c r="AG484" s="3">
        <f t="shared" si="991"/>
        <v>1262.4030316666676</v>
      </c>
      <c r="AH484" s="3">
        <f t="shared" si="991"/>
        <v>1304.6660683333344</v>
      </c>
      <c r="AI484" s="3">
        <f t="shared" si="991"/>
        <v>1346.9291050000011</v>
      </c>
      <c r="AJ484" s="3">
        <f t="shared" ref="AJ484:BS484" si="992">+AI484+AJ386</f>
        <v>1389.1921416666678</v>
      </c>
      <c r="AK484" s="3">
        <f t="shared" si="992"/>
        <v>1431.4551783333345</v>
      </c>
      <c r="AL484" s="3">
        <f t="shared" si="992"/>
        <v>1473.7182150000012</v>
      </c>
      <c r="AM484" s="3">
        <f t="shared" si="992"/>
        <v>1515.981251666668</v>
      </c>
      <c r="AN484" s="3">
        <f t="shared" si="992"/>
        <v>1558.2442883333347</v>
      </c>
      <c r="AO484" s="3">
        <f t="shared" si="992"/>
        <v>1600.5073250000014</v>
      </c>
      <c r="AP484" s="3">
        <f t="shared" si="992"/>
        <v>1642.7703616666681</v>
      </c>
      <c r="AQ484" s="3">
        <f t="shared" si="992"/>
        <v>1685.0333983333348</v>
      </c>
      <c r="AR484" s="3">
        <f t="shared" si="992"/>
        <v>1727.2964350000016</v>
      </c>
      <c r="AS484" s="3">
        <f t="shared" si="992"/>
        <v>1769.5594716666683</v>
      </c>
      <c r="AT484" s="3">
        <f t="shared" si="992"/>
        <v>1811.822508333335</v>
      </c>
      <c r="AU484" s="3">
        <f t="shared" si="992"/>
        <v>1854.0855450000017</v>
      </c>
      <c r="AV484" s="3">
        <f t="shared" si="992"/>
        <v>1896.3485816666685</v>
      </c>
      <c r="AW484" s="3">
        <f t="shared" si="992"/>
        <v>1938.6116183333352</v>
      </c>
      <c r="AX484" s="3">
        <f t="shared" si="992"/>
        <v>1980.8746550000019</v>
      </c>
      <c r="AY484" s="3">
        <f t="shared" si="992"/>
        <v>2023.1376916666686</v>
      </c>
      <c r="AZ484" s="3">
        <f t="shared" si="992"/>
        <v>2065.4007283333353</v>
      </c>
      <c r="BA484" s="3">
        <f t="shared" si="992"/>
        <v>2107.6637650000021</v>
      </c>
      <c r="BB484" s="3">
        <f t="shared" si="992"/>
        <v>2149.9268016666688</v>
      </c>
      <c r="BC484" s="3">
        <f t="shared" si="992"/>
        <v>2192.1898383333355</v>
      </c>
      <c r="BD484" s="3">
        <f t="shared" si="992"/>
        <v>2234.4528750000022</v>
      </c>
      <c r="BE484" s="3">
        <f t="shared" si="992"/>
        <v>2276.7159116666689</v>
      </c>
      <c r="BF484" s="3">
        <f t="shared" si="992"/>
        <v>2318.9789483333357</v>
      </c>
      <c r="BG484" s="3">
        <f t="shared" si="992"/>
        <v>2361.2419850000024</v>
      </c>
      <c r="BH484" s="3">
        <f t="shared" si="992"/>
        <v>2403.5050216666691</v>
      </c>
      <c r="BI484" s="3">
        <f t="shared" si="992"/>
        <v>2445.7680583333358</v>
      </c>
      <c r="BJ484" s="3">
        <f t="shared" si="992"/>
        <v>2488.0310950000026</v>
      </c>
      <c r="BK484" s="3">
        <f t="shared" si="992"/>
        <v>2530.2941316666693</v>
      </c>
      <c r="BL484" s="3">
        <f t="shared" si="992"/>
        <v>2572.557168333336</v>
      </c>
      <c r="BM484" s="3">
        <f t="shared" si="992"/>
        <v>2614.8202050000027</v>
      </c>
      <c r="BN484" s="3">
        <f t="shared" si="992"/>
        <v>2657.0832416666694</v>
      </c>
      <c r="BO484" s="3">
        <f t="shared" si="992"/>
        <v>2699.3462783333362</v>
      </c>
      <c r="BP484" s="3">
        <f t="shared" si="992"/>
        <v>2741.6093150000029</v>
      </c>
      <c r="BQ484" s="3">
        <f t="shared" si="992"/>
        <v>2783.8723516666696</v>
      </c>
      <c r="BR484" s="3">
        <f t="shared" si="992"/>
        <v>2826.1353883333363</v>
      </c>
      <c r="BS484" s="3">
        <f t="shared" si="992"/>
        <v>2868.398425000003</v>
      </c>
    </row>
    <row r="485" spans="1:71" customFormat="1" x14ac:dyDescent="0.35">
      <c r="A485" t="str">
        <f t="shared" ref="A485:I485" si="993">+A387</f>
        <v>Standard Close</v>
      </c>
      <c r="B485" t="str">
        <f t="shared" si="993"/>
        <v>A2833892</v>
      </c>
      <c r="C485" t="str">
        <f t="shared" si="993"/>
        <v>Base Rates</v>
      </c>
      <c r="D485" t="str">
        <f t="shared" si="993"/>
        <v/>
      </c>
      <c r="E485" s="13">
        <f t="shared" si="993"/>
        <v>34331</v>
      </c>
      <c r="F485" t="str">
        <f t="shared" si="993"/>
        <v>CRR-15996</v>
      </c>
      <c r="G485" t="str">
        <f t="shared" si="993"/>
        <v>open</v>
      </c>
      <c r="H485" t="str">
        <f t="shared" si="993"/>
        <v>Electric Other Production Plant</v>
      </c>
      <c r="I485" t="str">
        <f t="shared" si="993"/>
        <v>Bayside Station</v>
      </c>
      <c r="J485" s="101">
        <f t="shared" si="966"/>
        <v>0</v>
      </c>
      <c r="K485" s="103">
        <v>332.61622499999999</v>
      </c>
      <c r="L485" s="3">
        <f t="shared" ref="L485:AI485" si="994">+K485+L387</f>
        <v>374.87926166666665</v>
      </c>
      <c r="M485" s="3">
        <f t="shared" si="994"/>
        <v>417.14229833333331</v>
      </c>
      <c r="N485" s="3">
        <f t="shared" si="994"/>
        <v>459.40533499999998</v>
      </c>
      <c r="O485" s="3">
        <f t="shared" si="994"/>
        <v>501.66837166666664</v>
      </c>
      <c r="P485" s="3">
        <f t="shared" si="994"/>
        <v>543.93140833333337</v>
      </c>
      <c r="Q485" s="3">
        <f t="shared" si="994"/>
        <v>586.19444500000009</v>
      </c>
      <c r="R485" s="3">
        <f t="shared" si="994"/>
        <v>628.45748166666681</v>
      </c>
      <c r="S485" s="3">
        <f t="shared" si="994"/>
        <v>670.72051833333353</v>
      </c>
      <c r="T485" s="3">
        <f t="shared" si="994"/>
        <v>712.98355500000025</v>
      </c>
      <c r="U485" s="3">
        <f t="shared" si="994"/>
        <v>755.24659166666697</v>
      </c>
      <c r="V485" s="3">
        <f t="shared" si="994"/>
        <v>797.50962833333369</v>
      </c>
      <c r="W485" s="3">
        <f t="shared" si="994"/>
        <v>839.77266500000042</v>
      </c>
      <c r="X485" s="3">
        <f t="shared" si="994"/>
        <v>882.03570166666714</v>
      </c>
      <c r="Y485" s="3">
        <f t="shared" si="994"/>
        <v>924.29873833333386</v>
      </c>
      <c r="Z485" s="3">
        <f t="shared" si="994"/>
        <v>966.56177500000058</v>
      </c>
      <c r="AA485" s="3">
        <f t="shared" si="994"/>
        <v>1008.8248116666673</v>
      </c>
      <c r="AB485" s="3">
        <f t="shared" si="994"/>
        <v>1051.087848333334</v>
      </c>
      <c r="AC485" s="3">
        <f t="shared" si="994"/>
        <v>1093.3508850000007</v>
      </c>
      <c r="AD485" s="3">
        <f t="shared" si="994"/>
        <v>1135.6139216666675</v>
      </c>
      <c r="AE485" s="3">
        <f t="shared" si="994"/>
        <v>1177.8769583333342</v>
      </c>
      <c r="AF485" s="3">
        <f t="shared" si="994"/>
        <v>1220.1399950000009</v>
      </c>
      <c r="AG485" s="3">
        <f t="shared" si="994"/>
        <v>1262.4030316666676</v>
      </c>
      <c r="AH485" s="3">
        <f t="shared" si="994"/>
        <v>1304.6660683333344</v>
      </c>
      <c r="AI485" s="3">
        <f t="shared" si="994"/>
        <v>1346.9291050000011</v>
      </c>
      <c r="AJ485" s="3">
        <f t="shared" ref="AJ485:BS485" si="995">+AI485+AJ387</f>
        <v>1389.1921416666678</v>
      </c>
      <c r="AK485" s="3">
        <f t="shared" si="995"/>
        <v>1431.4551783333345</v>
      </c>
      <c r="AL485" s="3">
        <f t="shared" si="995"/>
        <v>1473.7182150000012</v>
      </c>
      <c r="AM485" s="3">
        <f t="shared" si="995"/>
        <v>1515.981251666668</v>
      </c>
      <c r="AN485" s="3">
        <f t="shared" si="995"/>
        <v>1558.2442883333347</v>
      </c>
      <c r="AO485" s="3">
        <f t="shared" si="995"/>
        <v>1600.5073250000014</v>
      </c>
      <c r="AP485" s="3">
        <f t="shared" si="995"/>
        <v>1642.7703616666681</v>
      </c>
      <c r="AQ485" s="3">
        <f t="shared" si="995"/>
        <v>1685.0333983333348</v>
      </c>
      <c r="AR485" s="3">
        <f t="shared" si="995"/>
        <v>1727.2964350000016</v>
      </c>
      <c r="AS485" s="3">
        <f t="shared" si="995"/>
        <v>1769.5594716666683</v>
      </c>
      <c r="AT485" s="3">
        <f t="shared" si="995"/>
        <v>1811.822508333335</v>
      </c>
      <c r="AU485" s="3">
        <f t="shared" si="995"/>
        <v>1854.0855450000017</v>
      </c>
      <c r="AV485" s="3">
        <f t="shared" si="995"/>
        <v>1896.3485816666685</v>
      </c>
      <c r="AW485" s="3">
        <f t="shared" si="995"/>
        <v>1938.6116183333352</v>
      </c>
      <c r="AX485" s="3">
        <f t="shared" si="995"/>
        <v>1980.8746550000019</v>
      </c>
      <c r="AY485" s="3">
        <f t="shared" si="995"/>
        <v>2023.1376916666686</v>
      </c>
      <c r="AZ485" s="3">
        <f t="shared" si="995"/>
        <v>2065.4007283333353</v>
      </c>
      <c r="BA485" s="3">
        <f t="shared" si="995"/>
        <v>2107.6637650000021</v>
      </c>
      <c r="BB485" s="3">
        <f t="shared" si="995"/>
        <v>2149.9268016666688</v>
      </c>
      <c r="BC485" s="3">
        <f t="shared" si="995"/>
        <v>2192.1898383333355</v>
      </c>
      <c r="BD485" s="3">
        <f t="shared" si="995"/>
        <v>2234.4528750000022</v>
      </c>
      <c r="BE485" s="3">
        <f t="shared" si="995"/>
        <v>2276.7159116666689</v>
      </c>
      <c r="BF485" s="3">
        <f t="shared" si="995"/>
        <v>2318.9789483333357</v>
      </c>
      <c r="BG485" s="3">
        <f t="shared" si="995"/>
        <v>2361.2419850000024</v>
      </c>
      <c r="BH485" s="3">
        <f t="shared" si="995"/>
        <v>2403.5050216666691</v>
      </c>
      <c r="BI485" s="3">
        <f t="shared" si="995"/>
        <v>2445.7680583333358</v>
      </c>
      <c r="BJ485" s="3">
        <f t="shared" si="995"/>
        <v>2488.0310950000026</v>
      </c>
      <c r="BK485" s="3">
        <f t="shared" si="995"/>
        <v>2530.2941316666693</v>
      </c>
      <c r="BL485" s="3">
        <f t="shared" si="995"/>
        <v>2572.557168333336</v>
      </c>
      <c r="BM485" s="3">
        <f t="shared" si="995"/>
        <v>2614.8202050000027</v>
      </c>
      <c r="BN485" s="3">
        <f t="shared" si="995"/>
        <v>2657.0832416666694</v>
      </c>
      <c r="BO485" s="3">
        <f t="shared" si="995"/>
        <v>2699.3462783333362</v>
      </c>
      <c r="BP485" s="3">
        <f t="shared" si="995"/>
        <v>2741.6093150000029</v>
      </c>
      <c r="BQ485" s="3">
        <f t="shared" si="995"/>
        <v>2783.8723516666696</v>
      </c>
      <c r="BR485" s="3">
        <f t="shared" si="995"/>
        <v>2826.1353883333363</v>
      </c>
      <c r="BS485" s="3">
        <f t="shared" si="995"/>
        <v>2868.398425000003</v>
      </c>
    </row>
    <row r="486" spans="1:71" customFormat="1" x14ac:dyDescent="0.35">
      <c r="A486" t="str">
        <f t="shared" ref="A486:I486" si="996">+A388</f>
        <v>Standard Close</v>
      </c>
      <c r="B486" t="str">
        <f t="shared" si="996"/>
        <v>A2833896</v>
      </c>
      <c r="C486" t="str">
        <f t="shared" si="996"/>
        <v>Base Rates</v>
      </c>
      <c r="D486" t="str">
        <f t="shared" si="996"/>
        <v/>
      </c>
      <c r="E486" s="13">
        <f t="shared" si="996"/>
        <v>34331</v>
      </c>
      <c r="F486" t="str">
        <f t="shared" si="996"/>
        <v>CRR-15996</v>
      </c>
      <c r="G486" t="str">
        <f t="shared" si="996"/>
        <v>open</v>
      </c>
      <c r="H486" t="str">
        <f t="shared" si="996"/>
        <v>Electric Other Production Plant</v>
      </c>
      <c r="I486" t="str">
        <f t="shared" si="996"/>
        <v>Bayside Station</v>
      </c>
      <c r="J486" s="101">
        <f t="shared" si="966"/>
        <v>0</v>
      </c>
      <c r="K486" s="103">
        <v>215.09255750000003</v>
      </c>
      <c r="L486" s="3">
        <f t="shared" ref="L486:AI486" si="997">+K486+L388</f>
        <v>242.5742266666667</v>
      </c>
      <c r="M486" s="3">
        <f t="shared" si="997"/>
        <v>270.05589583333335</v>
      </c>
      <c r="N486" s="3">
        <f t="shared" si="997"/>
        <v>297.53756500000003</v>
      </c>
      <c r="O486" s="3">
        <f t="shared" si="997"/>
        <v>325.01923416666671</v>
      </c>
      <c r="P486" s="3">
        <f t="shared" si="997"/>
        <v>352.50090333333338</v>
      </c>
      <c r="Q486" s="3">
        <f t="shared" si="997"/>
        <v>379.98257250000006</v>
      </c>
      <c r="R486" s="3">
        <f t="shared" si="997"/>
        <v>407.46424166666674</v>
      </c>
      <c r="S486" s="3">
        <f t="shared" si="997"/>
        <v>434.94591083333341</v>
      </c>
      <c r="T486" s="3">
        <f t="shared" si="997"/>
        <v>462.42758000000009</v>
      </c>
      <c r="U486" s="3">
        <f t="shared" si="997"/>
        <v>489.90924916666677</v>
      </c>
      <c r="V486" s="3">
        <f t="shared" si="997"/>
        <v>517.39091833333339</v>
      </c>
      <c r="W486" s="3">
        <f t="shared" si="997"/>
        <v>544.87258750000001</v>
      </c>
      <c r="X486" s="3">
        <f t="shared" si="997"/>
        <v>572.35425666666663</v>
      </c>
      <c r="Y486" s="3">
        <f t="shared" si="997"/>
        <v>599.83592583333325</v>
      </c>
      <c r="Z486" s="3">
        <f t="shared" si="997"/>
        <v>627.31759499999987</v>
      </c>
      <c r="AA486" s="3">
        <f t="shared" si="997"/>
        <v>654.79926416666649</v>
      </c>
      <c r="AB486" s="3">
        <f t="shared" si="997"/>
        <v>682.28093333333311</v>
      </c>
      <c r="AC486" s="3">
        <f t="shared" si="997"/>
        <v>709.76260249999973</v>
      </c>
      <c r="AD486" s="3">
        <f t="shared" si="997"/>
        <v>737.24427166666635</v>
      </c>
      <c r="AE486" s="3">
        <f t="shared" si="997"/>
        <v>764.72594083333297</v>
      </c>
      <c r="AF486" s="3">
        <f t="shared" si="997"/>
        <v>792.20760999999959</v>
      </c>
      <c r="AG486" s="3">
        <f t="shared" si="997"/>
        <v>819.68927916666621</v>
      </c>
      <c r="AH486" s="3">
        <f t="shared" si="997"/>
        <v>847.17094833333283</v>
      </c>
      <c r="AI486" s="3">
        <f t="shared" si="997"/>
        <v>874.65261749999945</v>
      </c>
      <c r="AJ486" s="3">
        <f t="shared" ref="AJ486:BS486" si="998">+AI486+AJ388</f>
        <v>902.13428666666607</v>
      </c>
      <c r="AK486" s="3">
        <f t="shared" si="998"/>
        <v>929.61595583333269</v>
      </c>
      <c r="AL486" s="3">
        <f t="shared" si="998"/>
        <v>957.09762499999931</v>
      </c>
      <c r="AM486" s="3">
        <f t="shared" si="998"/>
        <v>984.57929416666593</v>
      </c>
      <c r="AN486" s="3">
        <f t="shared" si="998"/>
        <v>1012.0609633333326</v>
      </c>
      <c r="AO486" s="3">
        <f t="shared" si="998"/>
        <v>1039.5426324999992</v>
      </c>
      <c r="AP486" s="3">
        <f t="shared" si="998"/>
        <v>1067.0243016666659</v>
      </c>
      <c r="AQ486" s="3">
        <f t="shared" si="998"/>
        <v>1094.5059708333326</v>
      </c>
      <c r="AR486" s="3">
        <f t="shared" si="998"/>
        <v>1121.9876399999994</v>
      </c>
      <c r="AS486" s="3">
        <f t="shared" si="998"/>
        <v>1149.4693091666661</v>
      </c>
      <c r="AT486" s="3">
        <f t="shared" si="998"/>
        <v>1176.9509783333328</v>
      </c>
      <c r="AU486" s="3">
        <f t="shared" si="998"/>
        <v>1204.4326474999996</v>
      </c>
      <c r="AV486" s="3">
        <f t="shared" si="998"/>
        <v>1231.9143166666663</v>
      </c>
      <c r="AW486" s="3">
        <f t="shared" si="998"/>
        <v>1259.395985833333</v>
      </c>
      <c r="AX486" s="3">
        <f t="shared" si="998"/>
        <v>1286.8776549999998</v>
      </c>
      <c r="AY486" s="3">
        <f t="shared" si="998"/>
        <v>1314.3593241666665</v>
      </c>
      <c r="AZ486" s="3">
        <f t="shared" si="998"/>
        <v>1341.8409933333332</v>
      </c>
      <c r="BA486" s="3">
        <f t="shared" si="998"/>
        <v>1369.3226625</v>
      </c>
      <c r="BB486" s="3">
        <f t="shared" si="998"/>
        <v>1396.8043316666667</v>
      </c>
      <c r="BC486" s="3">
        <f t="shared" si="998"/>
        <v>1424.2860008333334</v>
      </c>
      <c r="BD486" s="3">
        <f t="shared" si="998"/>
        <v>1451.7676700000002</v>
      </c>
      <c r="BE486" s="3">
        <f t="shared" si="998"/>
        <v>1479.2493391666669</v>
      </c>
      <c r="BF486" s="3">
        <f t="shared" si="998"/>
        <v>1506.7310083333336</v>
      </c>
      <c r="BG486" s="3">
        <f t="shared" si="998"/>
        <v>1534.2126775000004</v>
      </c>
      <c r="BH486" s="3">
        <f t="shared" si="998"/>
        <v>1561.6943466666671</v>
      </c>
      <c r="BI486" s="3">
        <f t="shared" si="998"/>
        <v>1589.1760158333338</v>
      </c>
      <c r="BJ486" s="3">
        <f t="shared" si="998"/>
        <v>1616.6576850000006</v>
      </c>
      <c r="BK486" s="3">
        <f t="shared" si="998"/>
        <v>1644.1393541666673</v>
      </c>
      <c r="BL486" s="3">
        <f t="shared" si="998"/>
        <v>1671.6210233333341</v>
      </c>
      <c r="BM486" s="3">
        <f t="shared" si="998"/>
        <v>1699.1026925000008</v>
      </c>
      <c r="BN486" s="3">
        <f t="shared" si="998"/>
        <v>1726.5843616666675</v>
      </c>
      <c r="BO486" s="3">
        <f t="shared" si="998"/>
        <v>1754.0660308333343</v>
      </c>
      <c r="BP486" s="3">
        <f t="shared" si="998"/>
        <v>1781.547700000001</v>
      </c>
      <c r="BQ486" s="3">
        <f t="shared" si="998"/>
        <v>1809.0293691666677</v>
      </c>
      <c r="BR486" s="3">
        <f t="shared" si="998"/>
        <v>1836.5110383333345</v>
      </c>
      <c r="BS486" s="3">
        <f t="shared" si="998"/>
        <v>1863.9927075000012</v>
      </c>
    </row>
    <row r="487" spans="1:71" customFormat="1" x14ac:dyDescent="0.35">
      <c r="A487" t="str">
        <f t="shared" ref="A487:I487" si="999">+A389</f>
        <v>Standard Close</v>
      </c>
      <c r="B487" t="str">
        <f t="shared" si="999"/>
        <v>A2833897</v>
      </c>
      <c r="C487" t="str">
        <f t="shared" si="999"/>
        <v>Base Rates</v>
      </c>
      <c r="D487" t="str">
        <f t="shared" si="999"/>
        <v/>
      </c>
      <c r="E487" s="13">
        <f t="shared" si="999"/>
        <v>34331</v>
      </c>
      <c r="F487" t="str">
        <f t="shared" si="999"/>
        <v>CRR-15996</v>
      </c>
      <c r="G487" t="str">
        <f t="shared" si="999"/>
        <v>open</v>
      </c>
      <c r="H487" t="str">
        <f t="shared" si="999"/>
        <v>Electric Other Production Plant</v>
      </c>
      <c r="I487" t="str">
        <f t="shared" si="999"/>
        <v>Bayside Station</v>
      </c>
      <c r="J487" s="101">
        <f t="shared" si="966"/>
        <v>0</v>
      </c>
      <c r="K487" s="103">
        <v>230.87122416666668</v>
      </c>
      <c r="L487" s="3">
        <f t="shared" ref="L487:AI487" si="1000">+K487+L389</f>
        <v>260.37067166666668</v>
      </c>
      <c r="M487" s="3">
        <f t="shared" si="1000"/>
        <v>289.87011916666665</v>
      </c>
      <c r="N487" s="3">
        <f t="shared" si="1000"/>
        <v>319.36956666666663</v>
      </c>
      <c r="O487" s="3">
        <f t="shared" si="1000"/>
        <v>348.8690141666666</v>
      </c>
      <c r="P487" s="3">
        <f t="shared" si="1000"/>
        <v>378.36846166666658</v>
      </c>
      <c r="Q487" s="3">
        <f t="shared" si="1000"/>
        <v>407.86790916666655</v>
      </c>
      <c r="R487" s="3">
        <f t="shared" si="1000"/>
        <v>437.36735666666652</v>
      </c>
      <c r="S487" s="3">
        <f t="shared" si="1000"/>
        <v>466.8668041666665</v>
      </c>
      <c r="T487" s="3">
        <f t="shared" si="1000"/>
        <v>496.36625166666647</v>
      </c>
      <c r="U487" s="3">
        <f t="shared" si="1000"/>
        <v>525.86569916666645</v>
      </c>
      <c r="V487" s="3">
        <f t="shared" si="1000"/>
        <v>555.36514666666642</v>
      </c>
      <c r="W487" s="3">
        <f t="shared" si="1000"/>
        <v>584.86459416666639</v>
      </c>
      <c r="X487" s="3">
        <f t="shared" si="1000"/>
        <v>614.36404166666637</v>
      </c>
      <c r="Y487" s="3">
        <f t="shared" si="1000"/>
        <v>643.86348916666634</v>
      </c>
      <c r="Z487" s="3">
        <f t="shared" si="1000"/>
        <v>673.36293666666631</v>
      </c>
      <c r="AA487" s="3">
        <f t="shared" si="1000"/>
        <v>702.86238416666629</v>
      </c>
      <c r="AB487" s="3">
        <f t="shared" si="1000"/>
        <v>732.36183166666626</v>
      </c>
      <c r="AC487" s="3">
        <f t="shared" si="1000"/>
        <v>761.86127916666624</v>
      </c>
      <c r="AD487" s="3">
        <f t="shared" si="1000"/>
        <v>791.36072666666621</v>
      </c>
      <c r="AE487" s="3">
        <f t="shared" si="1000"/>
        <v>820.86017416666618</v>
      </c>
      <c r="AF487" s="3">
        <f t="shared" si="1000"/>
        <v>850.35962166666616</v>
      </c>
      <c r="AG487" s="3">
        <f t="shared" si="1000"/>
        <v>879.85906916666613</v>
      </c>
      <c r="AH487" s="3">
        <f t="shared" si="1000"/>
        <v>909.35851666666611</v>
      </c>
      <c r="AI487" s="3">
        <f t="shared" si="1000"/>
        <v>938.85796416666608</v>
      </c>
      <c r="AJ487" s="3">
        <f t="shared" ref="AJ487:BS487" si="1001">+AI487+AJ389</f>
        <v>968.35741166666605</v>
      </c>
      <c r="AK487" s="3">
        <f t="shared" si="1001"/>
        <v>997.85685916666603</v>
      </c>
      <c r="AL487" s="3">
        <f t="shared" si="1001"/>
        <v>1027.3563066666661</v>
      </c>
      <c r="AM487" s="3">
        <f t="shared" si="1001"/>
        <v>1056.8557541666662</v>
      </c>
      <c r="AN487" s="3">
        <f t="shared" si="1001"/>
        <v>1086.3552016666663</v>
      </c>
      <c r="AO487" s="3">
        <f t="shared" si="1001"/>
        <v>1115.8546491666664</v>
      </c>
      <c r="AP487" s="3">
        <f t="shared" si="1001"/>
        <v>1145.3540966666665</v>
      </c>
      <c r="AQ487" s="3">
        <f t="shared" si="1001"/>
        <v>1174.8535441666666</v>
      </c>
      <c r="AR487" s="3">
        <f t="shared" si="1001"/>
        <v>1204.3529916666666</v>
      </c>
      <c r="AS487" s="3">
        <f t="shared" si="1001"/>
        <v>1233.8524391666667</v>
      </c>
      <c r="AT487" s="3">
        <f t="shared" si="1001"/>
        <v>1263.3518866666668</v>
      </c>
      <c r="AU487" s="3">
        <f t="shared" si="1001"/>
        <v>1292.8513341666669</v>
      </c>
      <c r="AV487" s="3">
        <f t="shared" si="1001"/>
        <v>1322.350781666667</v>
      </c>
      <c r="AW487" s="3">
        <f t="shared" si="1001"/>
        <v>1351.8502291666671</v>
      </c>
      <c r="AX487" s="3">
        <f t="shared" si="1001"/>
        <v>1381.3496766666672</v>
      </c>
      <c r="AY487" s="3">
        <f t="shared" si="1001"/>
        <v>1410.8491241666673</v>
      </c>
      <c r="AZ487" s="3">
        <f t="shared" si="1001"/>
        <v>1440.3485716666673</v>
      </c>
      <c r="BA487" s="3">
        <f t="shared" si="1001"/>
        <v>1469.8480191666674</v>
      </c>
      <c r="BB487" s="3">
        <f t="shared" si="1001"/>
        <v>1499.3474666666675</v>
      </c>
      <c r="BC487" s="3">
        <f t="shared" si="1001"/>
        <v>1528.8469141666676</v>
      </c>
      <c r="BD487" s="3">
        <f t="shared" si="1001"/>
        <v>1558.3463616666677</v>
      </c>
      <c r="BE487" s="3">
        <f t="shared" si="1001"/>
        <v>1587.8458091666678</v>
      </c>
      <c r="BF487" s="3">
        <f t="shared" si="1001"/>
        <v>1617.3452566666679</v>
      </c>
      <c r="BG487" s="3">
        <f t="shared" si="1001"/>
        <v>1646.844704166668</v>
      </c>
      <c r="BH487" s="3">
        <f t="shared" si="1001"/>
        <v>1676.344151666668</v>
      </c>
      <c r="BI487" s="3">
        <f t="shared" si="1001"/>
        <v>1705.8435991666681</v>
      </c>
      <c r="BJ487" s="3">
        <f t="shared" si="1001"/>
        <v>1735.3430466666682</v>
      </c>
      <c r="BK487" s="3">
        <f t="shared" si="1001"/>
        <v>1764.8424941666683</v>
      </c>
      <c r="BL487" s="3">
        <f t="shared" si="1001"/>
        <v>1794.3419416666684</v>
      </c>
      <c r="BM487" s="3">
        <f t="shared" si="1001"/>
        <v>1823.8413891666685</v>
      </c>
      <c r="BN487" s="3">
        <f t="shared" si="1001"/>
        <v>1853.3408366666686</v>
      </c>
      <c r="BO487" s="3">
        <f t="shared" si="1001"/>
        <v>1882.8402841666687</v>
      </c>
      <c r="BP487" s="3">
        <f t="shared" si="1001"/>
        <v>1912.3397316666687</v>
      </c>
      <c r="BQ487" s="3">
        <f t="shared" si="1001"/>
        <v>1941.8391791666688</v>
      </c>
      <c r="BR487" s="3">
        <f t="shared" si="1001"/>
        <v>1971.3386266666689</v>
      </c>
      <c r="BS487" s="3">
        <f t="shared" si="1001"/>
        <v>2000.838074166669</v>
      </c>
    </row>
    <row r="488" spans="1:71" customFormat="1" x14ac:dyDescent="0.35">
      <c r="A488" t="str">
        <f t="shared" ref="A488:I488" si="1002">+A390</f>
        <v>Standard Close</v>
      </c>
      <c r="B488" t="str">
        <f t="shared" si="1002"/>
        <v>A2833901</v>
      </c>
      <c r="C488" t="str">
        <f t="shared" si="1002"/>
        <v>Base Rates</v>
      </c>
      <c r="D488" t="str">
        <f t="shared" si="1002"/>
        <v/>
      </c>
      <c r="E488" s="13">
        <f t="shared" si="1002"/>
        <v>34331</v>
      </c>
      <c r="F488" t="str">
        <f t="shared" si="1002"/>
        <v>CRR-15996</v>
      </c>
      <c r="G488" t="str">
        <f t="shared" si="1002"/>
        <v>open</v>
      </c>
      <c r="H488" t="str">
        <f t="shared" si="1002"/>
        <v>Electric Other Production Plant</v>
      </c>
      <c r="I488" t="str">
        <f t="shared" si="1002"/>
        <v>Bayside Station</v>
      </c>
      <c r="J488" s="101">
        <f t="shared" si="966"/>
        <v>0</v>
      </c>
      <c r="K488" s="103">
        <v>302.07327083333331</v>
      </c>
      <c r="L488" s="3">
        <f t="shared" ref="L488:AI488" si="1003">+K488+L390</f>
        <v>340.45025166666665</v>
      </c>
      <c r="M488" s="3">
        <f t="shared" si="1003"/>
        <v>378.82723249999998</v>
      </c>
      <c r="N488" s="3">
        <f t="shared" si="1003"/>
        <v>417.20421333333331</v>
      </c>
      <c r="O488" s="3">
        <f t="shared" si="1003"/>
        <v>455.58119416666665</v>
      </c>
      <c r="P488" s="3">
        <f t="shared" si="1003"/>
        <v>493.95817499999998</v>
      </c>
      <c r="Q488" s="3">
        <f t="shared" si="1003"/>
        <v>532.33515583333337</v>
      </c>
      <c r="R488" s="3">
        <f t="shared" si="1003"/>
        <v>570.71213666666677</v>
      </c>
      <c r="S488" s="3">
        <f t="shared" si="1003"/>
        <v>609.08911750000016</v>
      </c>
      <c r="T488" s="3">
        <f t="shared" si="1003"/>
        <v>647.46609833333355</v>
      </c>
      <c r="U488" s="3">
        <f t="shared" si="1003"/>
        <v>685.84307916666694</v>
      </c>
      <c r="V488" s="3">
        <f t="shared" si="1003"/>
        <v>724.22006000000033</v>
      </c>
      <c r="W488" s="3">
        <f t="shared" si="1003"/>
        <v>762.59704083333372</v>
      </c>
      <c r="X488" s="3">
        <f t="shared" si="1003"/>
        <v>800.97402166666711</v>
      </c>
      <c r="Y488" s="3">
        <f t="shared" si="1003"/>
        <v>839.3510025000005</v>
      </c>
      <c r="Z488" s="3">
        <f t="shared" si="1003"/>
        <v>877.7279833333339</v>
      </c>
      <c r="AA488" s="3">
        <f t="shared" si="1003"/>
        <v>916.10496416666729</v>
      </c>
      <c r="AB488" s="3">
        <f t="shared" si="1003"/>
        <v>954.48194500000068</v>
      </c>
      <c r="AC488" s="3">
        <f t="shared" si="1003"/>
        <v>992.85892583333407</v>
      </c>
      <c r="AD488" s="3">
        <f t="shared" si="1003"/>
        <v>1031.2359066666675</v>
      </c>
      <c r="AE488" s="3">
        <f t="shared" si="1003"/>
        <v>1069.6128875000009</v>
      </c>
      <c r="AF488" s="3">
        <f t="shared" si="1003"/>
        <v>1107.9898683333342</v>
      </c>
      <c r="AG488" s="3">
        <f t="shared" si="1003"/>
        <v>1146.3668491666676</v>
      </c>
      <c r="AH488" s="3">
        <f t="shared" si="1003"/>
        <v>1184.743830000001</v>
      </c>
      <c r="AI488" s="3">
        <f t="shared" si="1003"/>
        <v>1223.1208108333344</v>
      </c>
      <c r="AJ488" s="3">
        <f t="shared" ref="AJ488:BS488" si="1004">+AI488+AJ390</f>
        <v>1261.4977916666678</v>
      </c>
      <c r="AK488" s="3">
        <f t="shared" si="1004"/>
        <v>1299.8747725000012</v>
      </c>
      <c r="AL488" s="3">
        <f t="shared" si="1004"/>
        <v>1338.2517533333346</v>
      </c>
      <c r="AM488" s="3">
        <f t="shared" si="1004"/>
        <v>1376.628734166668</v>
      </c>
      <c r="AN488" s="3">
        <f t="shared" si="1004"/>
        <v>1415.0057150000014</v>
      </c>
      <c r="AO488" s="3">
        <f t="shared" si="1004"/>
        <v>1453.3826958333348</v>
      </c>
      <c r="AP488" s="3">
        <f t="shared" si="1004"/>
        <v>1491.7596766666682</v>
      </c>
      <c r="AQ488" s="3">
        <f t="shared" si="1004"/>
        <v>1530.1366575000015</v>
      </c>
      <c r="AR488" s="3">
        <f t="shared" si="1004"/>
        <v>1568.5136383333349</v>
      </c>
      <c r="AS488" s="3">
        <f t="shared" si="1004"/>
        <v>1606.8906191666683</v>
      </c>
      <c r="AT488" s="3">
        <f t="shared" si="1004"/>
        <v>1645.2676000000017</v>
      </c>
      <c r="AU488" s="3">
        <f t="shared" si="1004"/>
        <v>1683.6445808333351</v>
      </c>
      <c r="AV488" s="3">
        <f t="shared" si="1004"/>
        <v>1722.0215616666685</v>
      </c>
      <c r="AW488" s="3">
        <f t="shared" si="1004"/>
        <v>1760.3985425000019</v>
      </c>
      <c r="AX488" s="3">
        <f t="shared" si="1004"/>
        <v>1798.7755233333353</v>
      </c>
      <c r="AY488" s="3">
        <f t="shared" si="1004"/>
        <v>1837.1525041666687</v>
      </c>
      <c r="AZ488" s="3">
        <f t="shared" si="1004"/>
        <v>1875.5294850000021</v>
      </c>
      <c r="BA488" s="3">
        <f t="shared" si="1004"/>
        <v>1913.9064658333355</v>
      </c>
      <c r="BB488" s="3">
        <f t="shared" si="1004"/>
        <v>1952.2834466666689</v>
      </c>
      <c r="BC488" s="3">
        <f t="shared" si="1004"/>
        <v>1990.6604275000022</v>
      </c>
      <c r="BD488" s="3">
        <f t="shared" si="1004"/>
        <v>2029.0374083333356</v>
      </c>
      <c r="BE488" s="3">
        <f t="shared" si="1004"/>
        <v>2067.414389166669</v>
      </c>
      <c r="BF488" s="3">
        <f t="shared" si="1004"/>
        <v>2105.7913700000022</v>
      </c>
      <c r="BG488" s="3">
        <f t="shared" si="1004"/>
        <v>2144.1683508333354</v>
      </c>
      <c r="BH488" s="3">
        <f t="shared" si="1004"/>
        <v>2182.5453316666685</v>
      </c>
      <c r="BI488" s="3">
        <f t="shared" si="1004"/>
        <v>2220.9223125000017</v>
      </c>
      <c r="BJ488" s="3">
        <f t="shared" si="1004"/>
        <v>2259.2992933333348</v>
      </c>
      <c r="BK488" s="3">
        <f t="shared" si="1004"/>
        <v>2297.676274166668</v>
      </c>
      <c r="BL488" s="3">
        <f t="shared" si="1004"/>
        <v>2336.0532550000012</v>
      </c>
      <c r="BM488" s="3">
        <f t="shared" si="1004"/>
        <v>2374.4302358333343</v>
      </c>
      <c r="BN488" s="3">
        <f t="shared" si="1004"/>
        <v>2412.8072166666675</v>
      </c>
      <c r="BO488" s="3">
        <f t="shared" si="1004"/>
        <v>2451.1841975000007</v>
      </c>
      <c r="BP488" s="3">
        <f t="shared" si="1004"/>
        <v>2489.5611783333338</v>
      </c>
      <c r="BQ488" s="3">
        <f t="shared" si="1004"/>
        <v>2527.938159166667</v>
      </c>
      <c r="BR488" s="3">
        <f t="shared" si="1004"/>
        <v>2566.3151400000002</v>
      </c>
      <c r="BS488" s="3">
        <f t="shared" si="1004"/>
        <v>2604.6921208333333</v>
      </c>
    </row>
    <row r="489" spans="1:71" customFormat="1" x14ac:dyDescent="0.35">
      <c r="A489" t="str">
        <f t="shared" ref="A489:I489" si="1005">+A391</f>
        <v>Standard Close</v>
      </c>
      <c r="B489" t="str">
        <f t="shared" si="1005"/>
        <v>A2833902</v>
      </c>
      <c r="C489" t="str">
        <f t="shared" si="1005"/>
        <v>Base Rates</v>
      </c>
      <c r="D489" t="str">
        <f t="shared" si="1005"/>
        <v/>
      </c>
      <c r="E489" s="13">
        <f t="shared" si="1005"/>
        <v>34331</v>
      </c>
      <c r="F489" t="str">
        <f t="shared" si="1005"/>
        <v>CRR-15996</v>
      </c>
      <c r="G489" t="str">
        <f t="shared" si="1005"/>
        <v>open</v>
      </c>
      <c r="H489" t="str">
        <f t="shared" si="1005"/>
        <v>Electric Other Production Plant</v>
      </c>
      <c r="I489" t="str">
        <f t="shared" si="1005"/>
        <v>Bayside Station</v>
      </c>
      <c r="J489" s="101">
        <f t="shared" si="966"/>
        <v>0</v>
      </c>
      <c r="K489" s="103">
        <v>300.91681249999999</v>
      </c>
      <c r="L489" s="3">
        <f t="shared" ref="L489:AI489" si="1006">+K489+L391</f>
        <v>339.12858499999999</v>
      </c>
      <c r="M489" s="3">
        <f t="shared" si="1006"/>
        <v>377.34035749999998</v>
      </c>
      <c r="N489" s="3">
        <f t="shared" si="1006"/>
        <v>415.55212999999998</v>
      </c>
      <c r="O489" s="3">
        <f t="shared" si="1006"/>
        <v>453.76390249999997</v>
      </c>
      <c r="P489" s="3">
        <f t="shared" si="1006"/>
        <v>491.97567499999997</v>
      </c>
      <c r="Q489" s="3">
        <f t="shared" si="1006"/>
        <v>530.18744749999996</v>
      </c>
      <c r="R489" s="3">
        <f t="shared" si="1006"/>
        <v>568.39922000000001</v>
      </c>
      <c r="S489" s="3">
        <f t="shared" si="1006"/>
        <v>606.61099250000007</v>
      </c>
      <c r="T489" s="3">
        <f t="shared" si="1006"/>
        <v>644.82276500000012</v>
      </c>
      <c r="U489" s="3">
        <f t="shared" si="1006"/>
        <v>683.03453750000017</v>
      </c>
      <c r="V489" s="3">
        <f t="shared" si="1006"/>
        <v>721.24631000000022</v>
      </c>
      <c r="W489" s="3">
        <f t="shared" si="1006"/>
        <v>759.45808250000027</v>
      </c>
      <c r="X489" s="3">
        <f t="shared" si="1006"/>
        <v>797.66985500000033</v>
      </c>
      <c r="Y489" s="3">
        <f t="shared" si="1006"/>
        <v>835.88162750000038</v>
      </c>
      <c r="Z489" s="3">
        <f t="shared" si="1006"/>
        <v>874.09340000000043</v>
      </c>
      <c r="AA489" s="3">
        <f t="shared" si="1006"/>
        <v>912.30517250000048</v>
      </c>
      <c r="AB489" s="3">
        <f t="shared" si="1006"/>
        <v>950.51694500000053</v>
      </c>
      <c r="AC489" s="3">
        <f t="shared" si="1006"/>
        <v>988.72871750000058</v>
      </c>
      <c r="AD489" s="3">
        <f t="shared" si="1006"/>
        <v>1026.9404900000006</v>
      </c>
      <c r="AE489" s="3">
        <f t="shared" si="1006"/>
        <v>1065.1522625000007</v>
      </c>
      <c r="AF489" s="3">
        <f t="shared" si="1006"/>
        <v>1103.3640350000007</v>
      </c>
      <c r="AG489" s="3">
        <f t="shared" si="1006"/>
        <v>1141.5758075000008</v>
      </c>
      <c r="AH489" s="3">
        <f t="shared" si="1006"/>
        <v>1179.7875800000008</v>
      </c>
      <c r="AI489" s="3">
        <f t="shared" si="1006"/>
        <v>1217.9993525000009</v>
      </c>
      <c r="AJ489" s="3">
        <f t="shared" ref="AJ489:BS489" si="1007">+AI489+AJ391</f>
        <v>1256.2111250000009</v>
      </c>
      <c r="AK489" s="3">
        <f t="shared" si="1007"/>
        <v>1294.422897500001</v>
      </c>
      <c r="AL489" s="3">
        <f t="shared" si="1007"/>
        <v>1332.6346700000011</v>
      </c>
      <c r="AM489" s="3">
        <f t="shared" si="1007"/>
        <v>1370.8464425000011</v>
      </c>
      <c r="AN489" s="3">
        <f t="shared" si="1007"/>
        <v>1409.0582150000012</v>
      </c>
      <c r="AO489" s="3">
        <f t="shared" si="1007"/>
        <v>1447.2699875000012</v>
      </c>
      <c r="AP489" s="3">
        <f t="shared" si="1007"/>
        <v>1485.4817600000013</v>
      </c>
      <c r="AQ489" s="3">
        <f t="shared" si="1007"/>
        <v>1523.6935325000013</v>
      </c>
      <c r="AR489" s="3">
        <f t="shared" si="1007"/>
        <v>1561.9053050000014</v>
      </c>
      <c r="AS489" s="3">
        <f t="shared" si="1007"/>
        <v>1600.1170775000014</v>
      </c>
      <c r="AT489" s="3">
        <f t="shared" si="1007"/>
        <v>1638.3288500000015</v>
      </c>
      <c r="AU489" s="3">
        <f t="shared" si="1007"/>
        <v>1676.5406225000015</v>
      </c>
      <c r="AV489" s="3">
        <f t="shared" si="1007"/>
        <v>1714.7523950000016</v>
      </c>
      <c r="AW489" s="3">
        <f t="shared" si="1007"/>
        <v>1752.9641675000016</v>
      </c>
      <c r="AX489" s="3">
        <f t="shared" si="1007"/>
        <v>1791.1759400000017</v>
      </c>
      <c r="AY489" s="3">
        <f t="shared" si="1007"/>
        <v>1829.3877125000017</v>
      </c>
      <c r="AZ489" s="3">
        <f t="shared" si="1007"/>
        <v>1867.5994850000018</v>
      </c>
      <c r="BA489" s="3">
        <f t="shared" si="1007"/>
        <v>1905.8112575000018</v>
      </c>
      <c r="BB489" s="3">
        <f t="shared" si="1007"/>
        <v>1944.0230300000019</v>
      </c>
      <c r="BC489" s="3">
        <f t="shared" si="1007"/>
        <v>1982.2348025000019</v>
      </c>
      <c r="BD489" s="3">
        <f t="shared" si="1007"/>
        <v>2020.446575000002</v>
      </c>
      <c r="BE489" s="3">
        <f t="shared" si="1007"/>
        <v>2058.658347500002</v>
      </c>
      <c r="BF489" s="3">
        <f t="shared" si="1007"/>
        <v>2096.8701200000019</v>
      </c>
      <c r="BG489" s="3">
        <f t="shared" si="1007"/>
        <v>2135.0818925000017</v>
      </c>
      <c r="BH489" s="3">
        <f t="shared" si="1007"/>
        <v>2173.2936650000015</v>
      </c>
      <c r="BI489" s="3">
        <f t="shared" si="1007"/>
        <v>2211.5054375000013</v>
      </c>
      <c r="BJ489" s="3">
        <f t="shared" si="1007"/>
        <v>2249.7172100000012</v>
      </c>
      <c r="BK489" s="3">
        <f t="shared" si="1007"/>
        <v>2287.928982500001</v>
      </c>
      <c r="BL489" s="3">
        <f t="shared" si="1007"/>
        <v>2326.1407550000008</v>
      </c>
      <c r="BM489" s="3">
        <f t="shared" si="1007"/>
        <v>2364.3525275000006</v>
      </c>
      <c r="BN489" s="3">
        <f t="shared" si="1007"/>
        <v>2402.5643000000005</v>
      </c>
      <c r="BO489" s="3">
        <f t="shared" si="1007"/>
        <v>2440.7760725000003</v>
      </c>
      <c r="BP489" s="3">
        <f t="shared" si="1007"/>
        <v>2478.9878450000001</v>
      </c>
      <c r="BQ489" s="3">
        <f t="shared" si="1007"/>
        <v>2517.1996174999999</v>
      </c>
      <c r="BR489" s="3">
        <f t="shared" si="1007"/>
        <v>2555.4113899999998</v>
      </c>
      <c r="BS489" s="3">
        <f t="shared" si="1007"/>
        <v>2593.6231624999996</v>
      </c>
    </row>
    <row r="490" spans="1:71" customFormat="1" x14ac:dyDescent="0.35">
      <c r="A490" t="str">
        <f t="shared" ref="A490:I490" si="1008">+A392</f>
        <v>Standard Close</v>
      </c>
      <c r="B490" t="str">
        <f t="shared" si="1008"/>
        <v>A2834152</v>
      </c>
      <c r="C490" t="str">
        <f t="shared" si="1008"/>
        <v>Base Rates</v>
      </c>
      <c r="D490" t="str">
        <f t="shared" si="1008"/>
        <v/>
      </c>
      <c r="E490" s="13">
        <f t="shared" si="1008"/>
        <v>34331</v>
      </c>
      <c r="F490" t="str">
        <f t="shared" si="1008"/>
        <v>CRR-15996</v>
      </c>
      <c r="G490" t="str">
        <f t="shared" si="1008"/>
        <v>open</v>
      </c>
      <c r="H490" t="str">
        <f t="shared" si="1008"/>
        <v>Electric Other Production Plant</v>
      </c>
      <c r="I490" t="str">
        <f t="shared" si="1008"/>
        <v>Bayside Station</v>
      </c>
      <c r="J490" s="101">
        <f t="shared" si="966"/>
        <v>0</v>
      </c>
      <c r="K490" s="103">
        <v>2242.2074491666667</v>
      </c>
      <c r="L490" s="3">
        <f t="shared" ref="L490:AI490" si="1009">+K490+L392</f>
        <v>2452.9695150000002</v>
      </c>
      <c r="M490" s="3">
        <f t="shared" si="1009"/>
        <v>2663.7315808333337</v>
      </c>
      <c r="N490" s="3">
        <f t="shared" si="1009"/>
        <v>2874.4936466666672</v>
      </c>
      <c r="O490" s="3">
        <f t="shared" si="1009"/>
        <v>3085.2557125000008</v>
      </c>
      <c r="P490" s="3">
        <f t="shared" si="1009"/>
        <v>3296.0177783333343</v>
      </c>
      <c r="Q490" s="3">
        <f t="shared" si="1009"/>
        <v>3506.7798441666678</v>
      </c>
      <c r="R490" s="3">
        <f t="shared" si="1009"/>
        <v>3717.5419100000013</v>
      </c>
      <c r="S490" s="3">
        <f t="shared" si="1009"/>
        <v>3928.3039758333348</v>
      </c>
      <c r="T490" s="3">
        <f t="shared" si="1009"/>
        <v>4139.0660416666678</v>
      </c>
      <c r="U490" s="3">
        <f t="shared" si="1009"/>
        <v>4349.8281075000014</v>
      </c>
      <c r="V490" s="3">
        <f t="shared" si="1009"/>
        <v>4560.5901733333349</v>
      </c>
      <c r="W490" s="3">
        <f t="shared" si="1009"/>
        <v>4771.3522391666684</v>
      </c>
      <c r="X490" s="3">
        <f t="shared" si="1009"/>
        <v>4982.1143050000019</v>
      </c>
      <c r="Y490" s="3">
        <f t="shared" si="1009"/>
        <v>5192.8763708333354</v>
      </c>
      <c r="Z490" s="3">
        <f t="shared" si="1009"/>
        <v>5403.6384366666689</v>
      </c>
      <c r="AA490" s="3">
        <f t="shared" si="1009"/>
        <v>5614.4005025000024</v>
      </c>
      <c r="AB490" s="3">
        <f t="shared" si="1009"/>
        <v>5825.1625683333359</v>
      </c>
      <c r="AC490" s="3">
        <f t="shared" si="1009"/>
        <v>6035.9246341666694</v>
      </c>
      <c r="AD490" s="3">
        <f t="shared" si="1009"/>
        <v>6246.6867000000029</v>
      </c>
      <c r="AE490" s="3">
        <f t="shared" si="1009"/>
        <v>6457.4487658333364</v>
      </c>
      <c r="AF490" s="3">
        <f t="shared" si="1009"/>
        <v>6668.2108316666699</v>
      </c>
      <c r="AG490" s="3">
        <f t="shared" si="1009"/>
        <v>6878.9728975000035</v>
      </c>
      <c r="AH490" s="3">
        <f t="shared" si="1009"/>
        <v>7089.734963333337</v>
      </c>
      <c r="AI490" s="3">
        <f t="shared" si="1009"/>
        <v>7300.4970291666705</v>
      </c>
      <c r="AJ490" s="3">
        <f t="shared" ref="AJ490:BS490" si="1010">+AI490+AJ392</f>
        <v>7511.259095000004</v>
      </c>
      <c r="AK490" s="3">
        <f t="shared" si="1010"/>
        <v>7722.0211608333375</v>
      </c>
      <c r="AL490" s="3">
        <f t="shared" si="1010"/>
        <v>7932.783226666671</v>
      </c>
      <c r="AM490" s="3">
        <f t="shared" si="1010"/>
        <v>8143.5452925000045</v>
      </c>
      <c r="AN490" s="3">
        <f t="shared" si="1010"/>
        <v>8354.3073583333371</v>
      </c>
      <c r="AO490" s="3">
        <f t="shared" si="1010"/>
        <v>8565.0694241666697</v>
      </c>
      <c r="AP490" s="3">
        <f t="shared" si="1010"/>
        <v>8775.8314900000023</v>
      </c>
      <c r="AQ490" s="3">
        <f t="shared" si="1010"/>
        <v>8986.5935558333349</v>
      </c>
      <c r="AR490" s="3">
        <f t="shared" si="1010"/>
        <v>9197.3556216666675</v>
      </c>
      <c r="AS490" s="3">
        <f t="shared" si="1010"/>
        <v>9408.1176875000001</v>
      </c>
      <c r="AT490" s="3">
        <f t="shared" si="1010"/>
        <v>9618.8797533333327</v>
      </c>
      <c r="AU490" s="3">
        <f t="shared" si="1010"/>
        <v>9829.6418191666653</v>
      </c>
      <c r="AV490" s="3">
        <f t="shared" si="1010"/>
        <v>10040.403884999998</v>
      </c>
      <c r="AW490" s="3">
        <f t="shared" si="1010"/>
        <v>10251.16595083333</v>
      </c>
      <c r="AX490" s="3">
        <f t="shared" si="1010"/>
        <v>10461.928016666663</v>
      </c>
      <c r="AY490" s="3">
        <f t="shared" si="1010"/>
        <v>10672.690082499996</v>
      </c>
      <c r="AZ490" s="3">
        <f t="shared" si="1010"/>
        <v>10883.452148333328</v>
      </c>
      <c r="BA490" s="3">
        <f t="shared" si="1010"/>
        <v>11094.214214166661</v>
      </c>
      <c r="BB490" s="3">
        <f t="shared" si="1010"/>
        <v>11304.976279999993</v>
      </c>
      <c r="BC490" s="3">
        <f t="shared" si="1010"/>
        <v>11515.738345833326</v>
      </c>
      <c r="BD490" s="3">
        <f t="shared" si="1010"/>
        <v>11726.500411666659</v>
      </c>
      <c r="BE490" s="3">
        <f t="shared" si="1010"/>
        <v>11937.262477499991</v>
      </c>
      <c r="BF490" s="3">
        <f t="shared" si="1010"/>
        <v>12148.024543333324</v>
      </c>
      <c r="BG490" s="3">
        <f t="shared" si="1010"/>
        <v>12358.786609166656</v>
      </c>
      <c r="BH490" s="3">
        <f t="shared" si="1010"/>
        <v>12569.548674999989</v>
      </c>
      <c r="BI490" s="3">
        <f t="shared" si="1010"/>
        <v>12780.310740833322</v>
      </c>
      <c r="BJ490" s="3">
        <f t="shared" si="1010"/>
        <v>12991.072806666654</v>
      </c>
      <c r="BK490" s="3">
        <f t="shared" si="1010"/>
        <v>13201.834872499987</v>
      </c>
      <c r="BL490" s="3">
        <f t="shared" si="1010"/>
        <v>13412.596938333319</v>
      </c>
      <c r="BM490" s="3">
        <f t="shared" si="1010"/>
        <v>13623.359004166652</v>
      </c>
      <c r="BN490" s="3">
        <f t="shared" si="1010"/>
        <v>13834.121069999985</v>
      </c>
      <c r="BO490" s="3">
        <f t="shared" si="1010"/>
        <v>14044.883135833317</v>
      </c>
      <c r="BP490" s="3">
        <f t="shared" si="1010"/>
        <v>14255.64520166665</v>
      </c>
      <c r="BQ490" s="3">
        <f t="shared" si="1010"/>
        <v>14466.407267499982</v>
      </c>
      <c r="BR490" s="3">
        <f t="shared" si="1010"/>
        <v>14677.169333333315</v>
      </c>
      <c r="BS490" s="3">
        <f t="shared" si="1010"/>
        <v>14887.931399166648</v>
      </c>
    </row>
    <row r="491" spans="1:71" customFormat="1" x14ac:dyDescent="0.35">
      <c r="A491" t="str">
        <f t="shared" ref="A491:I491" si="1011">+A393</f>
        <v>Standard Close</v>
      </c>
      <c r="B491" t="str">
        <f t="shared" si="1011"/>
        <v>A2834163</v>
      </c>
      <c r="C491" t="str">
        <f t="shared" si="1011"/>
        <v>Base Rates</v>
      </c>
      <c r="D491" t="str">
        <f t="shared" si="1011"/>
        <v/>
      </c>
      <c r="E491" s="13">
        <f t="shared" si="1011"/>
        <v>34331</v>
      </c>
      <c r="F491" t="str">
        <f t="shared" si="1011"/>
        <v>CRR-15996</v>
      </c>
      <c r="G491" t="str">
        <f t="shared" si="1011"/>
        <v>open</v>
      </c>
      <c r="H491" t="str">
        <f t="shared" si="1011"/>
        <v>Electric Other Production Plant</v>
      </c>
      <c r="I491" t="str">
        <f t="shared" si="1011"/>
        <v>Bayside Station</v>
      </c>
      <c r="J491" s="101">
        <f t="shared" si="966"/>
        <v>0</v>
      </c>
      <c r="K491" s="103">
        <v>1721.4158316666667</v>
      </c>
      <c r="L491" s="3">
        <f t="shared" ref="L491:AI491" si="1012">+K491+L393</f>
        <v>1936.147015</v>
      </c>
      <c r="M491" s="3">
        <f t="shared" si="1012"/>
        <v>2150.8781983333333</v>
      </c>
      <c r="N491" s="3">
        <f t="shared" si="1012"/>
        <v>2365.6093816666666</v>
      </c>
      <c r="O491" s="3">
        <f t="shared" si="1012"/>
        <v>2580.340565</v>
      </c>
      <c r="P491" s="3">
        <f t="shared" si="1012"/>
        <v>2795.0717483333333</v>
      </c>
      <c r="Q491" s="3">
        <f t="shared" si="1012"/>
        <v>3009.8029316666666</v>
      </c>
      <c r="R491" s="3">
        <f t="shared" si="1012"/>
        <v>3224.5341149999999</v>
      </c>
      <c r="S491" s="3">
        <f t="shared" si="1012"/>
        <v>3439.2652983333332</v>
      </c>
      <c r="T491" s="3">
        <f t="shared" si="1012"/>
        <v>3653.9964816666666</v>
      </c>
      <c r="U491" s="3">
        <f t="shared" si="1012"/>
        <v>3868.7276649999999</v>
      </c>
      <c r="V491" s="3">
        <f t="shared" si="1012"/>
        <v>4083.4588483333332</v>
      </c>
      <c r="W491" s="3">
        <f t="shared" si="1012"/>
        <v>4298.190031666667</v>
      </c>
      <c r="X491" s="3">
        <f t="shared" si="1012"/>
        <v>4512.9212150000003</v>
      </c>
      <c r="Y491" s="3">
        <f t="shared" si="1012"/>
        <v>4727.6523983333336</v>
      </c>
      <c r="Z491" s="3">
        <f t="shared" si="1012"/>
        <v>4942.3835816666669</v>
      </c>
      <c r="AA491" s="3">
        <f t="shared" si="1012"/>
        <v>5157.1147650000003</v>
      </c>
      <c r="AB491" s="3">
        <f t="shared" si="1012"/>
        <v>5371.8459483333336</v>
      </c>
      <c r="AC491" s="3">
        <f t="shared" si="1012"/>
        <v>5586.5771316666669</v>
      </c>
      <c r="AD491" s="3">
        <f t="shared" si="1012"/>
        <v>5801.3083150000002</v>
      </c>
      <c r="AE491" s="3">
        <f t="shared" si="1012"/>
        <v>6016.0394983333335</v>
      </c>
      <c r="AF491" s="3">
        <f t="shared" si="1012"/>
        <v>6230.7706816666669</v>
      </c>
      <c r="AG491" s="3">
        <f t="shared" si="1012"/>
        <v>6445.5018650000002</v>
      </c>
      <c r="AH491" s="3">
        <f t="shared" si="1012"/>
        <v>6660.2330483333335</v>
      </c>
      <c r="AI491" s="3">
        <f t="shared" si="1012"/>
        <v>6874.9642316666668</v>
      </c>
      <c r="AJ491" s="3">
        <f t="shared" ref="AJ491:BS491" si="1013">+AI491+AJ393</f>
        <v>7089.6954150000001</v>
      </c>
      <c r="AK491" s="3">
        <f t="shared" si="1013"/>
        <v>7304.4265983333335</v>
      </c>
      <c r="AL491" s="3">
        <f t="shared" si="1013"/>
        <v>7519.1577816666668</v>
      </c>
      <c r="AM491" s="3">
        <f t="shared" si="1013"/>
        <v>7733.8889650000001</v>
      </c>
      <c r="AN491" s="3">
        <f t="shared" si="1013"/>
        <v>7948.6201483333334</v>
      </c>
      <c r="AO491" s="3">
        <f t="shared" si="1013"/>
        <v>8163.3513316666667</v>
      </c>
      <c r="AP491" s="3">
        <f t="shared" si="1013"/>
        <v>8378.0825150000001</v>
      </c>
      <c r="AQ491" s="3">
        <f t="shared" si="1013"/>
        <v>8592.8136983333334</v>
      </c>
      <c r="AR491" s="3">
        <f t="shared" si="1013"/>
        <v>8807.5448816666667</v>
      </c>
      <c r="AS491" s="3">
        <f t="shared" si="1013"/>
        <v>9022.276065</v>
      </c>
      <c r="AT491" s="3">
        <f t="shared" si="1013"/>
        <v>9237.0072483333333</v>
      </c>
      <c r="AU491" s="3">
        <f t="shared" si="1013"/>
        <v>9451.7384316666667</v>
      </c>
      <c r="AV491" s="3">
        <f t="shared" si="1013"/>
        <v>9666.469615</v>
      </c>
      <c r="AW491" s="3">
        <f t="shared" si="1013"/>
        <v>9881.2007983333333</v>
      </c>
      <c r="AX491" s="3">
        <f t="shared" si="1013"/>
        <v>10095.931981666667</v>
      </c>
      <c r="AY491" s="3">
        <f t="shared" si="1013"/>
        <v>10310.663165</v>
      </c>
      <c r="AZ491" s="3">
        <f t="shared" si="1013"/>
        <v>10525.394348333333</v>
      </c>
      <c r="BA491" s="3">
        <f t="shared" si="1013"/>
        <v>10740.125531666667</v>
      </c>
      <c r="BB491" s="3">
        <f t="shared" si="1013"/>
        <v>10954.856715</v>
      </c>
      <c r="BC491" s="3">
        <f t="shared" si="1013"/>
        <v>11169.587898333333</v>
      </c>
      <c r="BD491" s="3">
        <f t="shared" si="1013"/>
        <v>11384.319081666667</v>
      </c>
      <c r="BE491" s="3">
        <f t="shared" si="1013"/>
        <v>11599.050265</v>
      </c>
      <c r="BF491" s="3">
        <f t="shared" si="1013"/>
        <v>11813.781448333333</v>
      </c>
      <c r="BG491" s="3">
        <f t="shared" si="1013"/>
        <v>12028.512631666666</v>
      </c>
      <c r="BH491" s="3">
        <f t="shared" si="1013"/>
        <v>12243.243815</v>
      </c>
      <c r="BI491" s="3">
        <f t="shared" si="1013"/>
        <v>12457.974998333333</v>
      </c>
      <c r="BJ491" s="3">
        <f t="shared" si="1013"/>
        <v>12672.706181666666</v>
      </c>
      <c r="BK491" s="3">
        <f t="shared" si="1013"/>
        <v>12887.437365</v>
      </c>
      <c r="BL491" s="3">
        <f t="shared" si="1013"/>
        <v>13102.168548333333</v>
      </c>
      <c r="BM491" s="3">
        <f t="shared" si="1013"/>
        <v>13316.899731666666</v>
      </c>
      <c r="BN491" s="3">
        <f t="shared" si="1013"/>
        <v>13531.630915</v>
      </c>
      <c r="BO491" s="3">
        <f t="shared" si="1013"/>
        <v>13746.362098333333</v>
      </c>
      <c r="BP491" s="3">
        <f t="shared" si="1013"/>
        <v>13961.093281666666</v>
      </c>
      <c r="BQ491" s="3">
        <f t="shared" si="1013"/>
        <v>14175.824465</v>
      </c>
      <c r="BR491" s="3">
        <f t="shared" si="1013"/>
        <v>14390.555648333333</v>
      </c>
      <c r="BS491" s="3">
        <f t="shared" si="1013"/>
        <v>14605.286831666666</v>
      </c>
    </row>
    <row r="492" spans="1:71" customFormat="1" x14ac:dyDescent="0.35">
      <c r="A492" t="str">
        <f t="shared" ref="A492:I492" si="1014">+A394</f>
        <v>Standard Close</v>
      </c>
      <c r="B492" t="str">
        <f t="shared" si="1014"/>
        <v>A2834164</v>
      </c>
      <c r="C492" t="str">
        <f t="shared" si="1014"/>
        <v>Base Rates</v>
      </c>
      <c r="D492" t="str">
        <f t="shared" si="1014"/>
        <v/>
      </c>
      <c r="E492" s="13">
        <f t="shared" si="1014"/>
        <v>34331</v>
      </c>
      <c r="F492" t="str">
        <f t="shared" si="1014"/>
        <v>CRR-15996</v>
      </c>
      <c r="G492" t="str">
        <f t="shared" si="1014"/>
        <v>open</v>
      </c>
      <c r="H492" t="str">
        <f t="shared" si="1014"/>
        <v>Electric Other Production Plant</v>
      </c>
      <c r="I492" t="str">
        <f t="shared" si="1014"/>
        <v>Bayside Station</v>
      </c>
      <c r="J492" s="101">
        <f t="shared" si="966"/>
        <v>0</v>
      </c>
      <c r="K492" s="103">
        <v>1571.4632933333332</v>
      </c>
      <c r="L492" s="3">
        <f t="shared" ref="L492:AI492" si="1015">+K492+L394</f>
        <v>1766.1201899999999</v>
      </c>
      <c r="M492" s="3">
        <f t="shared" si="1015"/>
        <v>1960.7770866666665</v>
      </c>
      <c r="N492" s="3">
        <f t="shared" si="1015"/>
        <v>2155.4339833333333</v>
      </c>
      <c r="O492" s="3">
        <f t="shared" si="1015"/>
        <v>2350.0908800000002</v>
      </c>
      <c r="P492" s="3">
        <f t="shared" si="1015"/>
        <v>2544.7477766666671</v>
      </c>
      <c r="Q492" s="3">
        <f t="shared" si="1015"/>
        <v>2739.4046733333339</v>
      </c>
      <c r="R492" s="3">
        <f t="shared" si="1015"/>
        <v>2934.0615700000008</v>
      </c>
      <c r="S492" s="3">
        <f t="shared" si="1015"/>
        <v>3128.7184666666676</v>
      </c>
      <c r="T492" s="3">
        <f t="shared" si="1015"/>
        <v>3323.3753633333345</v>
      </c>
      <c r="U492" s="3">
        <f t="shared" si="1015"/>
        <v>3518.0322600000013</v>
      </c>
      <c r="V492" s="3">
        <f t="shared" si="1015"/>
        <v>3712.6891566666682</v>
      </c>
      <c r="W492" s="3">
        <f t="shared" si="1015"/>
        <v>3907.346053333335</v>
      </c>
      <c r="X492" s="3">
        <f t="shared" si="1015"/>
        <v>4102.0029500000019</v>
      </c>
      <c r="Y492" s="3">
        <f t="shared" si="1015"/>
        <v>4296.6598466666683</v>
      </c>
      <c r="Z492" s="3">
        <f t="shared" si="1015"/>
        <v>4491.3167433333347</v>
      </c>
      <c r="AA492" s="3">
        <f t="shared" si="1015"/>
        <v>4685.9736400000011</v>
      </c>
      <c r="AB492" s="3">
        <f t="shared" si="1015"/>
        <v>4880.6305366666675</v>
      </c>
      <c r="AC492" s="3">
        <f t="shared" si="1015"/>
        <v>5075.2874333333339</v>
      </c>
      <c r="AD492" s="3">
        <f t="shared" si="1015"/>
        <v>5269.9443300000003</v>
      </c>
      <c r="AE492" s="3">
        <f t="shared" si="1015"/>
        <v>5464.6012266666667</v>
      </c>
      <c r="AF492" s="3">
        <f t="shared" si="1015"/>
        <v>5659.2581233333331</v>
      </c>
      <c r="AG492" s="3">
        <f t="shared" si="1015"/>
        <v>5853.9150199999995</v>
      </c>
      <c r="AH492" s="3">
        <f t="shared" si="1015"/>
        <v>6048.5719166666659</v>
      </c>
      <c r="AI492" s="3">
        <f t="shared" si="1015"/>
        <v>6243.2288133333323</v>
      </c>
      <c r="AJ492" s="3">
        <f t="shared" ref="AJ492:BS492" si="1016">+AI492+AJ394</f>
        <v>6437.8857099999987</v>
      </c>
      <c r="AK492" s="3">
        <f t="shared" si="1016"/>
        <v>6632.5426066666651</v>
      </c>
      <c r="AL492" s="3">
        <f t="shared" si="1016"/>
        <v>6827.1995033333314</v>
      </c>
      <c r="AM492" s="3">
        <f t="shared" si="1016"/>
        <v>7021.8563999999978</v>
      </c>
      <c r="AN492" s="3">
        <f t="shared" si="1016"/>
        <v>7216.5132966666642</v>
      </c>
      <c r="AO492" s="3">
        <f t="shared" si="1016"/>
        <v>7411.1701933333306</v>
      </c>
      <c r="AP492" s="3">
        <f t="shared" si="1016"/>
        <v>7605.827089999997</v>
      </c>
      <c r="AQ492" s="3">
        <f t="shared" si="1016"/>
        <v>7800.4839866666634</v>
      </c>
      <c r="AR492" s="3">
        <f t="shared" si="1016"/>
        <v>7995.1408833333298</v>
      </c>
      <c r="AS492" s="3">
        <f t="shared" si="1016"/>
        <v>8189.7977799999962</v>
      </c>
      <c r="AT492" s="3">
        <f t="shared" si="1016"/>
        <v>8384.4546766666626</v>
      </c>
      <c r="AU492" s="3">
        <f t="shared" si="1016"/>
        <v>8579.1115733333299</v>
      </c>
      <c r="AV492" s="3">
        <f t="shared" si="1016"/>
        <v>8773.7684699999973</v>
      </c>
      <c r="AW492" s="3">
        <f t="shared" si="1016"/>
        <v>8968.4253666666646</v>
      </c>
      <c r="AX492" s="3">
        <f t="shared" si="1016"/>
        <v>9163.0822633333319</v>
      </c>
      <c r="AY492" s="3">
        <f t="shared" si="1016"/>
        <v>9357.7391599999992</v>
      </c>
      <c r="AZ492" s="3">
        <f t="shared" si="1016"/>
        <v>9552.3960566666665</v>
      </c>
      <c r="BA492" s="3">
        <f t="shared" si="1016"/>
        <v>9747.0529533333338</v>
      </c>
      <c r="BB492" s="3">
        <f t="shared" si="1016"/>
        <v>9941.7098500000011</v>
      </c>
      <c r="BC492" s="3">
        <f t="shared" si="1016"/>
        <v>10136.366746666668</v>
      </c>
      <c r="BD492" s="3">
        <f t="shared" si="1016"/>
        <v>10331.023643333336</v>
      </c>
      <c r="BE492" s="3">
        <f t="shared" si="1016"/>
        <v>10525.680540000003</v>
      </c>
      <c r="BF492" s="3">
        <f t="shared" si="1016"/>
        <v>10720.33743666667</v>
      </c>
      <c r="BG492" s="3">
        <f t="shared" si="1016"/>
        <v>10914.994333333338</v>
      </c>
      <c r="BH492" s="3">
        <f t="shared" si="1016"/>
        <v>11109.651230000005</v>
      </c>
      <c r="BI492" s="3">
        <f t="shared" si="1016"/>
        <v>11304.308126666672</v>
      </c>
      <c r="BJ492" s="3">
        <f t="shared" si="1016"/>
        <v>11498.96502333334</v>
      </c>
      <c r="BK492" s="3">
        <f t="shared" si="1016"/>
        <v>11693.621920000007</v>
      </c>
      <c r="BL492" s="3">
        <f t="shared" si="1016"/>
        <v>11888.278816666674</v>
      </c>
      <c r="BM492" s="3">
        <f t="shared" si="1016"/>
        <v>12082.935713333341</v>
      </c>
      <c r="BN492" s="3">
        <f t="shared" si="1016"/>
        <v>12277.592610000009</v>
      </c>
      <c r="BO492" s="3">
        <f t="shared" si="1016"/>
        <v>12472.249506666676</v>
      </c>
      <c r="BP492" s="3">
        <f t="shared" si="1016"/>
        <v>12666.906403333343</v>
      </c>
      <c r="BQ492" s="3">
        <f t="shared" si="1016"/>
        <v>12861.563300000011</v>
      </c>
      <c r="BR492" s="3">
        <f t="shared" si="1016"/>
        <v>13056.220196666678</v>
      </c>
      <c r="BS492" s="3">
        <f t="shared" si="1016"/>
        <v>13250.877093333345</v>
      </c>
    </row>
    <row r="493" spans="1:71" customFormat="1" x14ac:dyDescent="0.35">
      <c r="A493" t="str">
        <f t="shared" ref="A493:I493" si="1017">+A395</f>
        <v>Standard Close</v>
      </c>
      <c r="B493" t="str">
        <f t="shared" si="1017"/>
        <v>A2834165</v>
      </c>
      <c r="C493" t="str">
        <f t="shared" si="1017"/>
        <v>Base Rates</v>
      </c>
      <c r="D493" t="str">
        <f t="shared" si="1017"/>
        <v/>
      </c>
      <c r="E493" s="13">
        <f t="shared" si="1017"/>
        <v>34331</v>
      </c>
      <c r="F493" t="str">
        <f t="shared" si="1017"/>
        <v>CRR-15996</v>
      </c>
      <c r="G493" t="str">
        <f t="shared" si="1017"/>
        <v>open</v>
      </c>
      <c r="H493" t="str">
        <f t="shared" si="1017"/>
        <v>Electric Other Production Plant</v>
      </c>
      <c r="I493" t="str">
        <f t="shared" si="1017"/>
        <v>Bayside Station</v>
      </c>
      <c r="J493" s="101">
        <f t="shared" si="966"/>
        <v>0</v>
      </c>
      <c r="K493" s="103">
        <v>926.77452500000004</v>
      </c>
      <c r="L493" s="3">
        <f t="shared" ref="L493:AI493" si="1018">+K493+L395</f>
        <v>1002.4034941666667</v>
      </c>
      <c r="M493" s="3">
        <f t="shared" si="1018"/>
        <v>1078.0324633333335</v>
      </c>
      <c r="N493" s="3">
        <f t="shared" si="1018"/>
        <v>1153.6614325</v>
      </c>
      <c r="O493" s="3">
        <f t="shared" si="1018"/>
        <v>1229.2904016666666</v>
      </c>
      <c r="P493" s="3">
        <f t="shared" si="1018"/>
        <v>1304.9193708333332</v>
      </c>
      <c r="Q493" s="3">
        <f t="shared" si="1018"/>
        <v>1380.5483399999998</v>
      </c>
      <c r="R493" s="3">
        <f t="shared" si="1018"/>
        <v>1456.1773091666664</v>
      </c>
      <c r="S493" s="3">
        <f t="shared" si="1018"/>
        <v>1531.806278333333</v>
      </c>
      <c r="T493" s="3">
        <f t="shared" si="1018"/>
        <v>1607.4352474999996</v>
      </c>
      <c r="U493" s="3">
        <f t="shared" si="1018"/>
        <v>1683.0642166666662</v>
      </c>
      <c r="V493" s="3">
        <f t="shared" si="1018"/>
        <v>1758.6931858333328</v>
      </c>
      <c r="W493" s="3">
        <f t="shared" si="1018"/>
        <v>1834.3221549999994</v>
      </c>
      <c r="X493" s="3">
        <f t="shared" si="1018"/>
        <v>1909.951124166666</v>
      </c>
      <c r="Y493" s="3">
        <f t="shared" si="1018"/>
        <v>1985.5800933333326</v>
      </c>
      <c r="Z493" s="3">
        <f t="shared" si="1018"/>
        <v>2061.2090624999992</v>
      </c>
      <c r="AA493" s="3">
        <f t="shared" si="1018"/>
        <v>2136.8380316666658</v>
      </c>
      <c r="AB493" s="3">
        <f t="shared" si="1018"/>
        <v>2212.4670008333323</v>
      </c>
      <c r="AC493" s="3">
        <f t="shared" si="1018"/>
        <v>2288.0959699999989</v>
      </c>
      <c r="AD493" s="3">
        <f t="shared" si="1018"/>
        <v>2363.7249391666655</v>
      </c>
      <c r="AE493" s="3">
        <f t="shared" si="1018"/>
        <v>2439.3539083333321</v>
      </c>
      <c r="AF493" s="3">
        <f t="shared" si="1018"/>
        <v>2514.9828774999987</v>
      </c>
      <c r="AG493" s="3">
        <f t="shared" si="1018"/>
        <v>2590.6118466666653</v>
      </c>
      <c r="AH493" s="3">
        <f t="shared" si="1018"/>
        <v>2666.2408158333319</v>
      </c>
      <c r="AI493" s="3">
        <f t="shared" si="1018"/>
        <v>2741.8697849999985</v>
      </c>
      <c r="AJ493" s="3">
        <f t="shared" ref="AJ493:BS493" si="1019">+AI493+AJ395</f>
        <v>2817.4987541666651</v>
      </c>
      <c r="AK493" s="3">
        <f t="shared" si="1019"/>
        <v>2893.1277233333317</v>
      </c>
      <c r="AL493" s="3">
        <f t="shared" si="1019"/>
        <v>2968.7566924999983</v>
      </c>
      <c r="AM493" s="3">
        <f t="shared" si="1019"/>
        <v>3044.3856616666649</v>
      </c>
      <c r="AN493" s="3">
        <f t="shared" si="1019"/>
        <v>3120.0146308333315</v>
      </c>
      <c r="AO493" s="3">
        <f t="shared" si="1019"/>
        <v>3195.6435999999981</v>
      </c>
      <c r="AP493" s="3">
        <f t="shared" si="1019"/>
        <v>3271.2725691666647</v>
      </c>
      <c r="AQ493" s="3">
        <f t="shared" si="1019"/>
        <v>3346.9015383333312</v>
      </c>
      <c r="AR493" s="3">
        <f t="shared" si="1019"/>
        <v>3422.5305074999978</v>
      </c>
      <c r="AS493" s="3">
        <f t="shared" si="1019"/>
        <v>3498.1594766666644</v>
      </c>
      <c r="AT493" s="3">
        <f t="shared" si="1019"/>
        <v>3573.788445833331</v>
      </c>
      <c r="AU493" s="3">
        <f t="shared" si="1019"/>
        <v>3649.4174149999976</v>
      </c>
      <c r="AV493" s="3">
        <f t="shared" si="1019"/>
        <v>3725.0463841666642</v>
      </c>
      <c r="AW493" s="3">
        <f t="shared" si="1019"/>
        <v>3800.6753533333308</v>
      </c>
      <c r="AX493" s="3">
        <f t="shared" si="1019"/>
        <v>3876.3043224999974</v>
      </c>
      <c r="AY493" s="3">
        <f t="shared" si="1019"/>
        <v>3951.933291666664</v>
      </c>
      <c r="AZ493" s="3">
        <f t="shared" si="1019"/>
        <v>4027.5622608333306</v>
      </c>
      <c r="BA493" s="3">
        <f t="shared" si="1019"/>
        <v>4103.1912299999976</v>
      </c>
      <c r="BB493" s="3">
        <f t="shared" si="1019"/>
        <v>4178.8201991666647</v>
      </c>
      <c r="BC493" s="3">
        <f t="shared" si="1019"/>
        <v>4254.4491683333317</v>
      </c>
      <c r="BD493" s="3">
        <f t="shared" si="1019"/>
        <v>4330.0781374999988</v>
      </c>
      <c r="BE493" s="3">
        <f t="shared" si="1019"/>
        <v>4405.7071066666658</v>
      </c>
      <c r="BF493" s="3">
        <f t="shared" si="1019"/>
        <v>4481.3360758333329</v>
      </c>
      <c r="BG493" s="3">
        <f t="shared" si="1019"/>
        <v>4556.9650449999999</v>
      </c>
      <c r="BH493" s="3">
        <f t="shared" si="1019"/>
        <v>4632.594014166667</v>
      </c>
      <c r="BI493" s="3">
        <f t="shared" si="1019"/>
        <v>4708.222983333334</v>
      </c>
      <c r="BJ493" s="3">
        <f t="shared" si="1019"/>
        <v>4783.8519525000011</v>
      </c>
      <c r="BK493" s="3">
        <f t="shared" si="1019"/>
        <v>4859.4809216666681</v>
      </c>
      <c r="BL493" s="3">
        <f t="shared" si="1019"/>
        <v>4935.1098908333352</v>
      </c>
      <c r="BM493" s="3">
        <f t="shared" si="1019"/>
        <v>5010.7388600000022</v>
      </c>
      <c r="BN493" s="3">
        <f t="shared" si="1019"/>
        <v>5086.3678291666693</v>
      </c>
      <c r="BO493" s="3">
        <f t="shared" si="1019"/>
        <v>5161.9967983333363</v>
      </c>
      <c r="BP493" s="3">
        <f t="shared" si="1019"/>
        <v>5237.6257675000033</v>
      </c>
      <c r="BQ493" s="3">
        <f t="shared" si="1019"/>
        <v>5313.2547366666704</v>
      </c>
      <c r="BR493" s="3">
        <f t="shared" si="1019"/>
        <v>5388.8837058333374</v>
      </c>
      <c r="BS493" s="3">
        <f t="shared" si="1019"/>
        <v>5464.5126750000045</v>
      </c>
    </row>
    <row r="494" spans="1:71" customFormat="1" x14ac:dyDescent="0.35">
      <c r="A494" t="str">
        <f t="shared" ref="A494:I494" si="1020">+A396</f>
        <v>Standard Close</v>
      </c>
      <c r="B494" t="str">
        <f t="shared" si="1020"/>
        <v>A2834166</v>
      </c>
      <c r="C494" t="str">
        <f t="shared" si="1020"/>
        <v>Base Rates</v>
      </c>
      <c r="D494" t="str">
        <f t="shared" si="1020"/>
        <v/>
      </c>
      <c r="E494" s="13">
        <f t="shared" si="1020"/>
        <v>34331</v>
      </c>
      <c r="F494" t="str">
        <f t="shared" si="1020"/>
        <v>CRR-15996</v>
      </c>
      <c r="G494" t="str">
        <f t="shared" si="1020"/>
        <v>open</v>
      </c>
      <c r="H494" t="str">
        <f t="shared" si="1020"/>
        <v>Electric Other Production Plant</v>
      </c>
      <c r="I494" t="str">
        <f t="shared" si="1020"/>
        <v>Bayside Station</v>
      </c>
      <c r="J494" s="101">
        <f t="shared" si="966"/>
        <v>0</v>
      </c>
      <c r="K494" s="103">
        <v>733.67546666666669</v>
      </c>
      <c r="L494" s="3">
        <f t="shared" ref="L494:AI494" si="1021">+K494+L396</f>
        <v>810.31429083333342</v>
      </c>
      <c r="M494" s="3">
        <f t="shared" si="1021"/>
        <v>886.95311500000014</v>
      </c>
      <c r="N494" s="3">
        <f t="shared" si="1021"/>
        <v>963.59193916666686</v>
      </c>
      <c r="O494" s="3">
        <f t="shared" si="1021"/>
        <v>1040.2307633333335</v>
      </c>
      <c r="P494" s="3">
        <f t="shared" si="1021"/>
        <v>1116.8695875000001</v>
      </c>
      <c r="Q494" s="3">
        <f t="shared" si="1021"/>
        <v>1193.5084116666667</v>
      </c>
      <c r="R494" s="3">
        <f t="shared" si="1021"/>
        <v>1270.1472358333333</v>
      </c>
      <c r="S494" s="3">
        <f t="shared" si="1021"/>
        <v>1346.7860599999999</v>
      </c>
      <c r="T494" s="3">
        <f t="shared" si="1021"/>
        <v>1423.4248841666665</v>
      </c>
      <c r="U494" s="3">
        <f t="shared" si="1021"/>
        <v>1500.0637083333331</v>
      </c>
      <c r="V494" s="3">
        <f t="shared" si="1021"/>
        <v>1576.7025324999997</v>
      </c>
      <c r="W494" s="3">
        <f t="shared" si="1021"/>
        <v>1653.3413566666663</v>
      </c>
      <c r="X494" s="3">
        <f t="shared" si="1021"/>
        <v>1729.980180833333</v>
      </c>
      <c r="Y494" s="3">
        <f t="shared" si="1021"/>
        <v>1806.6190049999996</v>
      </c>
      <c r="Z494" s="3">
        <f t="shared" si="1021"/>
        <v>1883.2578291666662</v>
      </c>
      <c r="AA494" s="3">
        <f t="shared" si="1021"/>
        <v>1959.8966533333328</v>
      </c>
      <c r="AB494" s="3">
        <f t="shared" si="1021"/>
        <v>2036.5354774999994</v>
      </c>
      <c r="AC494" s="3">
        <f t="shared" si="1021"/>
        <v>2113.174301666666</v>
      </c>
      <c r="AD494" s="3">
        <f t="shared" si="1021"/>
        <v>2189.8131258333328</v>
      </c>
      <c r="AE494" s="3">
        <f t="shared" si="1021"/>
        <v>2266.4519499999997</v>
      </c>
      <c r="AF494" s="3">
        <f t="shared" si="1021"/>
        <v>2343.0907741666665</v>
      </c>
      <c r="AG494" s="3">
        <f t="shared" si="1021"/>
        <v>2419.7295983333333</v>
      </c>
      <c r="AH494" s="3">
        <f t="shared" si="1021"/>
        <v>2496.3684225000002</v>
      </c>
      <c r="AI494" s="3">
        <f t="shared" si="1021"/>
        <v>2573.007246666667</v>
      </c>
      <c r="AJ494" s="3">
        <f t="shared" ref="AJ494:BS494" si="1022">+AI494+AJ396</f>
        <v>2649.6460708333339</v>
      </c>
      <c r="AK494" s="3">
        <f t="shared" si="1022"/>
        <v>2726.2848950000007</v>
      </c>
      <c r="AL494" s="3">
        <f t="shared" si="1022"/>
        <v>2802.9237191666675</v>
      </c>
      <c r="AM494" s="3">
        <f t="shared" si="1022"/>
        <v>2879.5625433333344</v>
      </c>
      <c r="AN494" s="3">
        <f t="shared" si="1022"/>
        <v>2956.2013675000012</v>
      </c>
      <c r="AO494" s="3">
        <f t="shared" si="1022"/>
        <v>3032.840191666668</v>
      </c>
      <c r="AP494" s="3">
        <f t="shared" si="1022"/>
        <v>3109.4790158333349</v>
      </c>
      <c r="AQ494" s="3">
        <f t="shared" si="1022"/>
        <v>3186.1178400000017</v>
      </c>
      <c r="AR494" s="3">
        <f t="shared" si="1022"/>
        <v>3262.7566641666685</v>
      </c>
      <c r="AS494" s="3">
        <f t="shared" si="1022"/>
        <v>3339.3954883333354</v>
      </c>
      <c r="AT494" s="3">
        <f t="shared" si="1022"/>
        <v>3416.0343125000022</v>
      </c>
      <c r="AU494" s="3">
        <f t="shared" si="1022"/>
        <v>3492.6731366666691</v>
      </c>
      <c r="AV494" s="3">
        <f t="shared" si="1022"/>
        <v>3569.3119608333359</v>
      </c>
      <c r="AW494" s="3">
        <f t="shared" si="1022"/>
        <v>3645.9507850000027</v>
      </c>
      <c r="AX494" s="3">
        <f t="shared" si="1022"/>
        <v>3722.5896091666696</v>
      </c>
      <c r="AY494" s="3">
        <f t="shared" si="1022"/>
        <v>3799.2284333333364</v>
      </c>
      <c r="AZ494" s="3">
        <f t="shared" si="1022"/>
        <v>3875.8672575000032</v>
      </c>
      <c r="BA494" s="3">
        <f t="shared" si="1022"/>
        <v>3952.5060816666701</v>
      </c>
      <c r="BB494" s="3">
        <f t="shared" si="1022"/>
        <v>4029.1449058333369</v>
      </c>
      <c r="BC494" s="3">
        <f t="shared" si="1022"/>
        <v>4105.7837300000037</v>
      </c>
      <c r="BD494" s="3">
        <f t="shared" si="1022"/>
        <v>4182.4225541666701</v>
      </c>
      <c r="BE494" s="3">
        <f t="shared" si="1022"/>
        <v>4259.0613783333365</v>
      </c>
      <c r="BF494" s="3">
        <f t="shared" si="1022"/>
        <v>4335.7002025000029</v>
      </c>
      <c r="BG494" s="3">
        <f t="shared" si="1022"/>
        <v>4412.3390266666693</v>
      </c>
      <c r="BH494" s="3">
        <f t="shared" si="1022"/>
        <v>4488.9778508333357</v>
      </c>
      <c r="BI494" s="3">
        <f t="shared" si="1022"/>
        <v>4565.616675000002</v>
      </c>
      <c r="BJ494" s="3">
        <f t="shared" si="1022"/>
        <v>4642.2554991666684</v>
      </c>
      <c r="BK494" s="3">
        <f t="shared" si="1022"/>
        <v>4718.8943233333348</v>
      </c>
      <c r="BL494" s="3">
        <f t="shared" si="1022"/>
        <v>4795.5331475000012</v>
      </c>
      <c r="BM494" s="3">
        <f t="shared" si="1022"/>
        <v>4872.1719716666676</v>
      </c>
      <c r="BN494" s="3">
        <f t="shared" si="1022"/>
        <v>4948.8107958333339</v>
      </c>
      <c r="BO494" s="3">
        <f t="shared" si="1022"/>
        <v>5025.4496200000003</v>
      </c>
      <c r="BP494" s="3">
        <f t="shared" si="1022"/>
        <v>5102.0884441666667</v>
      </c>
      <c r="BQ494" s="3">
        <f t="shared" si="1022"/>
        <v>5178.7272683333331</v>
      </c>
      <c r="BR494" s="3">
        <f t="shared" si="1022"/>
        <v>5255.3660924999995</v>
      </c>
      <c r="BS494" s="3">
        <f t="shared" si="1022"/>
        <v>5332.0049166666658</v>
      </c>
    </row>
    <row r="495" spans="1:71" customFormat="1" x14ac:dyDescent="0.35">
      <c r="A495" t="str">
        <f t="shared" ref="A495:I495" si="1023">+A397</f>
        <v>Standard Close</v>
      </c>
      <c r="B495" t="str">
        <f t="shared" si="1023"/>
        <v>A2834171</v>
      </c>
      <c r="C495" t="str">
        <f t="shared" si="1023"/>
        <v>Base Rates</v>
      </c>
      <c r="D495" t="str">
        <f t="shared" si="1023"/>
        <v/>
      </c>
      <c r="E495" s="13">
        <f t="shared" si="1023"/>
        <v>34331</v>
      </c>
      <c r="F495" t="str">
        <f t="shared" si="1023"/>
        <v>CRR-15996</v>
      </c>
      <c r="G495" t="str">
        <f t="shared" si="1023"/>
        <v>open</v>
      </c>
      <c r="H495" t="str">
        <f t="shared" si="1023"/>
        <v>Electric Other Production Plant</v>
      </c>
      <c r="I495" t="str">
        <f t="shared" si="1023"/>
        <v>Bayside Station</v>
      </c>
      <c r="J495" s="101">
        <f t="shared" si="966"/>
        <v>0</v>
      </c>
      <c r="K495" s="103">
        <v>733.67546666666669</v>
      </c>
      <c r="L495" s="3">
        <f t="shared" ref="L495:AI495" si="1024">+K495+L397</f>
        <v>810.31429083333342</v>
      </c>
      <c r="M495" s="3">
        <f t="shared" si="1024"/>
        <v>886.95311500000014</v>
      </c>
      <c r="N495" s="3">
        <f t="shared" si="1024"/>
        <v>963.59193916666686</v>
      </c>
      <c r="O495" s="3">
        <f t="shared" si="1024"/>
        <v>1040.2307633333335</v>
      </c>
      <c r="P495" s="3">
        <f t="shared" si="1024"/>
        <v>1116.8695875000001</v>
      </c>
      <c r="Q495" s="3">
        <f t="shared" si="1024"/>
        <v>1193.5084116666667</v>
      </c>
      <c r="R495" s="3">
        <f t="shared" si="1024"/>
        <v>1270.1472358333333</v>
      </c>
      <c r="S495" s="3">
        <f t="shared" si="1024"/>
        <v>1346.7860599999999</v>
      </c>
      <c r="T495" s="3">
        <f t="shared" si="1024"/>
        <v>1423.4248841666665</v>
      </c>
      <c r="U495" s="3">
        <f t="shared" si="1024"/>
        <v>1500.0637083333331</v>
      </c>
      <c r="V495" s="3">
        <f t="shared" si="1024"/>
        <v>1576.7025324999997</v>
      </c>
      <c r="W495" s="3">
        <f t="shared" si="1024"/>
        <v>1653.3413566666663</v>
      </c>
      <c r="X495" s="3">
        <f t="shared" si="1024"/>
        <v>1729.980180833333</v>
      </c>
      <c r="Y495" s="3">
        <f t="shared" si="1024"/>
        <v>1806.6190049999996</v>
      </c>
      <c r="Z495" s="3">
        <f t="shared" si="1024"/>
        <v>1883.2578291666662</v>
      </c>
      <c r="AA495" s="3">
        <f t="shared" si="1024"/>
        <v>1959.8966533333328</v>
      </c>
      <c r="AB495" s="3">
        <f t="shared" si="1024"/>
        <v>2036.5354774999994</v>
      </c>
      <c r="AC495" s="3">
        <f t="shared" si="1024"/>
        <v>2113.174301666666</v>
      </c>
      <c r="AD495" s="3">
        <f t="shared" si="1024"/>
        <v>2189.8131258333328</v>
      </c>
      <c r="AE495" s="3">
        <f t="shared" si="1024"/>
        <v>2266.4519499999997</v>
      </c>
      <c r="AF495" s="3">
        <f t="shared" si="1024"/>
        <v>2343.0907741666665</v>
      </c>
      <c r="AG495" s="3">
        <f t="shared" si="1024"/>
        <v>2419.7295983333333</v>
      </c>
      <c r="AH495" s="3">
        <f t="shared" si="1024"/>
        <v>2496.3684225000002</v>
      </c>
      <c r="AI495" s="3">
        <f t="shared" si="1024"/>
        <v>2573.007246666667</v>
      </c>
      <c r="AJ495" s="3">
        <f t="shared" ref="AJ495:BS495" si="1025">+AI495+AJ397</f>
        <v>2649.6460708333339</v>
      </c>
      <c r="AK495" s="3">
        <f t="shared" si="1025"/>
        <v>2726.2848950000007</v>
      </c>
      <c r="AL495" s="3">
        <f t="shared" si="1025"/>
        <v>2802.9237191666675</v>
      </c>
      <c r="AM495" s="3">
        <f t="shared" si="1025"/>
        <v>2879.5625433333344</v>
      </c>
      <c r="AN495" s="3">
        <f t="shared" si="1025"/>
        <v>2956.2013675000012</v>
      </c>
      <c r="AO495" s="3">
        <f t="shared" si="1025"/>
        <v>3032.840191666668</v>
      </c>
      <c r="AP495" s="3">
        <f t="shared" si="1025"/>
        <v>3109.4790158333349</v>
      </c>
      <c r="AQ495" s="3">
        <f t="shared" si="1025"/>
        <v>3186.1178400000017</v>
      </c>
      <c r="AR495" s="3">
        <f t="shared" si="1025"/>
        <v>3262.7566641666685</v>
      </c>
      <c r="AS495" s="3">
        <f t="shared" si="1025"/>
        <v>3339.3954883333354</v>
      </c>
      <c r="AT495" s="3">
        <f t="shared" si="1025"/>
        <v>3416.0343125000022</v>
      </c>
      <c r="AU495" s="3">
        <f t="shared" si="1025"/>
        <v>3492.6731366666691</v>
      </c>
      <c r="AV495" s="3">
        <f t="shared" si="1025"/>
        <v>3569.3119608333359</v>
      </c>
      <c r="AW495" s="3">
        <f t="shared" si="1025"/>
        <v>3645.9507850000027</v>
      </c>
      <c r="AX495" s="3">
        <f t="shared" si="1025"/>
        <v>3722.5896091666696</v>
      </c>
      <c r="AY495" s="3">
        <f t="shared" si="1025"/>
        <v>3799.2284333333364</v>
      </c>
      <c r="AZ495" s="3">
        <f t="shared" si="1025"/>
        <v>3875.8672575000032</v>
      </c>
      <c r="BA495" s="3">
        <f t="shared" si="1025"/>
        <v>3952.5060816666701</v>
      </c>
      <c r="BB495" s="3">
        <f t="shared" si="1025"/>
        <v>4029.1449058333369</v>
      </c>
      <c r="BC495" s="3">
        <f t="shared" si="1025"/>
        <v>4105.7837300000037</v>
      </c>
      <c r="BD495" s="3">
        <f t="shared" si="1025"/>
        <v>4182.4225541666701</v>
      </c>
      <c r="BE495" s="3">
        <f t="shared" si="1025"/>
        <v>4259.0613783333365</v>
      </c>
      <c r="BF495" s="3">
        <f t="shared" si="1025"/>
        <v>4335.7002025000029</v>
      </c>
      <c r="BG495" s="3">
        <f t="shared" si="1025"/>
        <v>4412.3390266666693</v>
      </c>
      <c r="BH495" s="3">
        <f t="shared" si="1025"/>
        <v>4488.9778508333357</v>
      </c>
      <c r="BI495" s="3">
        <f t="shared" si="1025"/>
        <v>4565.616675000002</v>
      </c>
      <c r="BJ495" s="3">
        <f t="shared" si="1025"/>
        <v>4642.2554991666684</v>
      </c>
      <c r="BK495" s="3">
        <f t="shared" si="1025"/>
        <v>4718.8943233333348</v>
      </c>
      <c r="BL495" s="3">
        <f t="shared" si="1025"/>
        <v>4795.5331475000012</v>
      </c>
      <c r="BM495" s="3">
        <f t="shared" si="1025"/>
        <v>4872.1719716666676</v>
      </c>
      <c r="BN495" s="3">
        <f t="shared" si="1025"/>
        <v>4948.8107958333339</v>
      </c>
      <c r="BO495" s="3">
        <f t="shared" si="1025"/>
        <v>5025.4496200000003</v>
      </c>
      <c r="BP495" s="3">
        <f t="shared" si="1025"/>
        <v>5102.0884441666667</v>
      </c>
      <c r="BQ495" s="3">
        <f t="shared" si="1025"/>
        <v>5178.7272683333331</v>
      </c>
      <c r="BR495" s="3">
        <f t="shared" si="1025"/>
        <v>5255.3660924999995</v>
      </c>
      <c r="BS495" s="3">
        <f t="shared" si="1025"/>
        <v>5332.0049166666658</v>
      </c>
    </row>
    <row r="496" spans="1:71" customFormat="1" x14ac:dyDescent="0.35">
      <c r="A496" t="str">
        <f t="shared" ref="A496:I496" si="1026">+A398</f>
        <v>Standard Close</v>
      </c>
      <c r="B496" t="str">
        <f t="shared" si="1026"/>
        <v>A2836696</v>
      </c>
      <c r="C496" t="str">
        <f t="shared" si="1026"/>
        <v>Base Rates</v>
      </c>
      <c r="D496" t="str">
        <f t="shared" si="1026"/>
        <v/>
      </c>
      <c r="E496" s="13">
        <f t="shared" si="1026"/>
        <v>34331</v>
      </c>
      <c r="F496" t="str">
        <f t="shared" si="1026"/>
        <v>CRR-15996</v>
      </c>
      <c r="G496" t="str">
        <f t="shared" si="1026"/>
        <v>open</v>
      </c>
      <c r="H496" t="str">
        <f t="shared" si="1026"/>
        <v>Electric Other Production Plant</v>
      </c>
      <c r="I496" t="str">
        <f t="shared" si="1026"/>
        <v>Bayside Station</v>
      </c>
      <c r="J496" s="101">
        <f t="shared" si="966"/>
        <v>0</v>
      </c>
      <c r="K496" s="103">
        <v>1422.7314666666666</v>
      </c>
      <c r="L496" s="3">
        <f t="shared" ref="L496:AI496" si="1027">+K496+L398</f>
        <v>1600.5728999999999</v>
      </c>
      <c r="M496" s="3">
        <f t="shared" si="1027"/>
        <v>1778.4143333333332</v>
      </c>
      <c r="N496" s="3">
        <f t="shared" si="1027"/>
        <v>1956.2557666666664</v>
      </c>
      <c r="O496" s="3">
        <f t="shared" si="1027"/>
        <v>2134.0971999999997</v>
      </c>
      <c r="P496" s="3">
        <f t="shared" si="1027"/>
        <v>2311.9386333333332</v>
      </c>
      <c r="Q496" s="3">
        <f t="shared" si="1027"/>
        <v>2489.7800666666667</v>
      </c>
      <c r="R496" s="3">
        <f t="shared" si="1027"/>
        <v>2667.6215000000002</v>
      </c>
      <c r="S496" s="3">
        <f t="shared" si="1027"/>
        <v>2845.4629333333337</v>
      </c>
      <c r="T496" s="3">
        <f t="shared" si="1027"/>
        <v>3023.3043666666672</v>
      </c>
      <c r="U496" s="3">
        <f t="shared" si="1027"/>
        <v>3201.1458000000007</v>
      </c>
      <c r="V496" s="3">
        <f t="shared" si="1027"/>
        <v>3378.9872333333342</v>
      </c>
      <c r="W496" s="3">
        <f t="shared" si="1027"/>
        <v>3556.8286666666677</v>
      </c>
      <c r="X496" s="3">
        <f t="shared" si="1027"/>
        <v>3734.6701000000012</v>
      </c>
      <c r="Y496" s="3">
        <f t="shared" si="1027"/>
        <v>3912.5115333333347</v>
      </c>
      <c r="Z496" s="3">
        <f t="shared" si="1027"/>
        <v>4090.3529666666682</v>
      </c>
      <c r="AA496" s="3">
        <f t="shared" si="1027"/>
        <v>4268.1944000000012</v>
      </c>
      <c r="AB496" s="3">
        <f t="shared" si="1027"/>
        <v>4446.0358333333343</v>
      </c>
      <c r="AC496" s="3">
        <f t="shared" si="1027"/>
        <v>4623.8772666666673</v>
      </c>
      <c r="AD496" s="3">
        <f t="shared" si="1027"/>
        <v>4801.7187000000004</v>
      </c>
      <c r="AE496" s="3">
        <f t="shared" si="1027"/>
        <v>4979.5601333333334</v>
      </c>
      <c r="AF496" s="3">
        <f t="shared" si="1027"/>
        <v>5157.4015666666664</v>
      </c>
      <c r="AG496" s="3">
        <f t="shared" si="1027"/>
        <v>5335.2429999999995</v>
      </c>
      <c r="AH496" s="3">
        <f t="shared" si="1027"/>
        <v>5513.0844333333325</v>
      </c>
      <c r="AI496" s="3">
        <f t="shared" si="1027"/>
        <v>5690.9258666666656</v>
      </c>
      <c r="AJ496" s="3">
        <f t="shared" ref="AJ496:BS496" si="1028">+AI496+AJ398</f>
        <v>5868.7672999999986</v>
      </c>
      <c r="AK496" s="3">
        <f t="shared" si="1028"/>
        <v>6046.6087333333317</v>
      </c>
      <c r="AL496" s="3">
        <f t="shared" si="1028"/>
        <v>6224.4501666666647</v>
      </c>
      <c r="AM496" s="3">
        <f t="shared" si="1028"/>
        <v>6402.2915999999977</v>
      </c>
      <c r="AN496" s="3">
        <f t="shared" si="1028"/>
        <v>6580.1330333333308</v>
      </c>
      <c r="AO496" s="3">
        <f t="shared" si="1028"/>
        <v>6757.9744666666638</v>
      </c>
      <c r="AP496" s="3">
        <f t="shared" si="1028"/>
        <v>6935.8158999999969</v>
      </c>
      <c r="AQ496" s="3">
        <f t="shared" si="1028"/>
        <v>7113.6573333333299</v>
      </c>
      <c r="AR496" s="3">
        <f t="shared" si="1028"/>
        <v>7291.498766666663</v>
      </c>
      <c r="AS496" s="3">
        <f t="shared" si="1028"/>
        <v>7469.340199999996</v>
      </c>
      <c r="AT496" s="3">
        <f t="shared" si="1028"/>
        <v>7647.181633333329</v>
      </c>
      <c r="AU496" s="3">
        <f t="shared" si="1028"/>
        <v>7825.0230666666621</v>
      </c>
      <c r="AV496" s="3">
        <f t="shared" si="1028"/>
        <v>8002.8644999999951</v>
      </c>
      <c r="AW496" s="3">
        <f t="shared" si="1028"/>
        <v>8180.7059333333282</v>
      </c>
      <c r="AX496" s="3">
        <f t="shared" si="1028"/>
        <v>8358.5473666666621</v>
      </c>
      <c r="AY496" s="3">
        <f t="shared" si="1028"/>
        <v>8536.3887999999952</v>
      </c>
      <c r="AZ496" s="3">
        <f t="shared" si="1028"/>
        <v>8714.2302333333282</v>
      </c>
      <c r="BA496" s="3">
        <f t="shared" si="1028"/>
        <v>8892.0716666666613</v>
      </c>
      <c r="BB496" s="3">
        <f t="shared" si="1028"/>
        <v>9069.9130999999943</v>
      </c>
      <c r="BC496" s="3">
        <f t="shared" si="1028"/>
        <v>9247.7545333333273</v>
      </c>
      <c r="BD496" s="3">
        <f t="shared" si="1028"/>
        <v>9425.5959666666604</v>
      </c>
      <c r="BE496" s="3">
        <f t="shared" si="1028"/>
        <v>9603.4373999999934</v>
      </c>
      <c r="BF496" s="3">
        <f t="shared" si="1028"/>
        <v>9781.2788333333265</v>
      </c>
      <c r="BG496" s="3">
        <f t="shared" si="1028"/>
        <v>9959.1202666666595</v>
      </c>
      <c r="BH496" s="3">
        <f t="shared" si="1028"/>
        <v>10136.961699999993</v>
      </c>
      <c r="BI496" s="3">
        <f t="shared" si="1028"/>
        <v>10314.803133333326</v>
      </c>
      <c r="BJ496" s="3">
        <f t="shared" si="1028"/>
        <v>10492.644566666659</v>
      </c>
      <c r="BK496" s="3">
        <f t="shared" si="1028"/>
        <v>10670.485999999992</v>
      </c>
      <c r="BL496" s="3">
        <f t="shared" si="1028"/>
        <v>10848.327433333325</v>
      </c>
      <c r="BM496" s="3">
        <f t="shared" si="1028"/>
        <v>11026.168866666658</v>
      </c>
      <c r="BN496" s="3">
        <f t="shared" si="1028"/>
        <v>11204.010299999991</v>
      </c>
      <c r="BO496" s="3">
        <f t="shared" si="1028"/>
        <v>11381.851733333324</v>
      </c>
      <c r="BP496" s="3">
        <f t="shared" si="1028"/>
        <v>11559.693166666657</v>
      </c>
      <c r="BQ496" s="3">
        <f t="shared" si="1028"/>
        <v>11737.53459999999</v>
      </c>
      <c r="BR496" s="3">
        <f t="shared" si="1028"/>
        <v>11915.376033333323</v>
      </c>
      <c r="BS496" s="3">
        <f t="shared" si="1028"/>
        <v>12093.217466666656</v>
      </c>
    </row>
    <row r="497" spans="1:71" customFormat="1" x14ac:dyDescent="0.35">
      <c r="A497" t="str">
        <f t="shared" ref="A497:I497" si="1029">+A399</f>
        <v>Standard Close</v>
      </c>
      <c r="B497" t="str">
        <f t="shared" si="1029"/>
        <v>A2841232</v>
      </c>
      <c r="C497" t="str">
        <f t="shared" si="1029"/>
        <v>Base Rates</v>
      </c>
      <c r="D497" t="str">
        <f t="shared" si="1029"/>
        <v/>
      </c>
      <c r="E497" s="13">
        <f t="shared" si="1029"/>
        <v>34331</v>
      </c>
      <c r="F497" t="str">
        <f t="shared" si="1029"/>
        <v>CRR-15996</v>
      </c>
      <c r="G497" t="str">
        <f t="shared" si="1029"/>
        <v>open</v>
      </c>
      <c r="H497" t="str">
        <f t="shared" si="1029"/>
        <v>Electric Other Production Plant</v>
      </c>
      <c r="I497" t="str">
        <f t="shared" si="1029"/>
        <v>Bayside Station</v>
      </c>
      <c r="J497" s="101">
        <f t="shared" si="966"/>
        <v>0</v>
      </c>
      <c r="K497" s="103">
        <v>169.64425333333335</v>
      </c>
      <c r="L497" s="3">
        <f t="shared" ref="L497:AI497" si="1030">+K497+L399</f>
        <v>190.84978500000003</v>
      </c>
      <c r="M497" s="3">
        <f t="shared" si="1030"/>
        <v>212.0553166666667</v>
      </c>
      <c r="N497" s="3">
        <f t="shared" si="1030"/>
        <v>233.26084833333337</v>
      </c>
      <c r="O497" s="3">
        <f t="shared" si="1030"/>
        <v>254.46638000000004</v>
      </c>
      <c r="P497" s="3">
        <f t="shared" si="1030"/>
        <v>275.67191166666669</v>
      </c>
      <c r="Q497" s="3">
        <f t="shared" si="1030"/>
        <v>296.87744333333336</v>
      </c>
      <c r="R497" s="3">
        <f t="shared" si="1030"/>
        <v>318.08297500000003</v>
      </c>
      <c r="S497" s="3">
        <f t="shared" si="1030"/>
        <v>339.28850666666671</v>
      </c>
      <c r="T497" s="3">
        <f t="shared" si="1030"/>
        <v>360.49403833333338</v>
      </c>
      <c r="U497" s="3">
        <f t="shared" si="1030"/>
        <v>381.69957000000005</v>
      </c>
      <c r="V497" s="3">
        <f t="shared" si="1030"/>
        <v>402.90510166666672</v>
      </c>
      <c r="W497" s="3">
        <f t="shared" si="1030"/>
        <v>424.1106333333334</v>
      </c>
      <c r="X497" s="3">
        <f t="shared" si="1030"/>
        <v>445.31616500000007</v>
      </c>
      <c r="Y497" s="3">
        <f t="shared" si="1030"/>
        <v>466.52169666666674</v>
      </c>
      <c r="Z497" s="3">
        <f t="shared" si="1030"/>
        <v>487.72722833333341</v>
      </c>
      <c r="AA497" s="3">
        <f t="shared" si="1030"/>
        <v>508.93276000000009</v>
      </c>
      <c r="AB497" s="3">
        <f t="shared" si="1030"/>
        <v>530.13829166666676</v>
      </c>
      <c r="AC497" s="3">
        <f t="shared" si="1030"/>
        <v>551.34382333333338</v>
      </c>
      <c r="AD497" s="3">
        <f t="shared" si="1030"/>
        <v>572.54935499999999</v>
      </c>
      <c r="AE497" s="3">
        <f t="shared" si="1030"/>
        <v>593.75488666666661</v>
      </c>
      <c r="AF497" s="3">
        <f t="shared" si="1030"/>
        <v>614.96041833333322</v>
      </c>
      <c r="AG497" s="3">
        <f t="shared" si="1030"/>
        <v>636.16594999999984</v>
      </c>
      <c r="AH497" s="3">
        <f t="shared" si="1030"/>
        <v>657.37148166666645</v>
      </c>
      <c r="AI497" s="3">
        <f t="shared" si="1030"/>
        <v>678.57701333333307</v>
      </c>
      <c r="AJ497" s="3">
        <f t="shared" ref="AJ497:BS497" si="1031">+AI497+AJ399</f>
        <v>699.78254499999969</v>
      </c>
      <c r="AK497" s="3">
        <f t="shared" si="1031"/>
        <v>720.9880766666663</v>
      </c>
      <c r="AL497" s="3">
        <f t="shared" si="1031"/>
        <v>742.19360833333292</v>
      </c>
      <c r="AM497" s="3">
        <f t="shared" si="1031"/>
        <v>763.39913999999953</v>
      </c>
      <c r="AN497" s="3">
        <f t="shared" si="1031"/>
        <v>784.60467166666615</v>
      </c>
      <c r="AO497" s="3">
        <f t="shared" si="1031"/>
        <v>805.81020333333277</v>
      </c>
      <c r="AP497" s="3">
        <f t="shared" si="1031"/>
        <v>827.01573499999938</v>
      </c>
      <c r="AQ497" s="3">
        <f t="shared" si="1031"/>
        <v>848.221266666666</v>
      </c>
      <c r="AR497" s="3">
        <f t="shared" si="1031"/>
        <v>869.42679833333261</v>
      </c>
      <c r="AS497" s="3">
        <f t="shared" si="1031"/>
        <v>890.63232999999923</v>
      </c>
      <c r="AT497" s="3">
        <f t="shared" si="1031"/>
        <v>911.83786166666584</v>
      </c>
      <c r="AU497" s="3">
        <f t="shared" si="1031"/>
        <v>933.04339333333246</v>
      </c>
      <c r="AV497" s="3">
        <f t="shared" si="1031"/>
        <v>954.24892499999908</v>
      </c>
      <c r="AW497" s="3">
        <f t="shared" si="1031"/>
        <v>975.45445666666569</v>
      </c>
      <c r="AX497" s="3">
        <f t="shared" si="1031"/>
        <v>996.65998833333231</v>
      </c>
      <c r="AY497" s="3">
        <f t="shared" si="1031"/>
        <v>1017.8655199999989</v>
      </c>
      <c r="AZ497" s="3">
        <f t="shared" si="1031"/>
        <v>1039.0710516666657</v>
      </c>
      <c r="BA497" s="3">
        <f t="shared" si="1031"/>
        <v>1060.2765833333324</v>
      </c>
      <c r="BB497" s="3">
        <f t="shared" si="1031"/>
        <v>1081.4821149999991</v>
      </c>
      <c r="BC497" s="3">
        <f t="shared" si="1031"/>
        <v>1102.6876466666658</v>
      </c>
      <c r="BD497" s="3">
        <f t="shared" si="1031"/>
        <v>1123.8931783333326</v>
      </c>
      <c r="BE497" s="3">
        <f t="shared" si="1031"/>
        <v>1145.0987099999993</v>
      </c>
      <c r="BF497" s="3">
        <f t="shared" si="1031"/>
        <v>1166.304241666666</v>
      </c>
      <c r="BG497" s="3">
        <f t="shared" si="1031"/>
        <v>1187.5097733333328</v>
      </c>
      <c r="BH497" s="3">
        <f t="shared" si="1031"/>
        <v>1208.7153049999995</v>
      </c>
      <c r="BI497" s="3">
        <f t="shared" si="1031"/>
        <v>1229.9208366666662</v>
      </c>
      <c r="BJ497" s="3">
        <f t="shared" si="1031"/>
        <v>1251.1263683333329</v>
      </c>
      <c r="BK497" s="3">
        <f t="shared" si="1031"/>
        <v>1272.3318999999997</v>
      </c>
      <c r="BL497" s="3">
        <f t="shared" si="1031"/>
        <v>1293.5374316666664</v>
      </c>
      <c r="BM497" s="3">
        <f t="shared" si="1031"/>
        <v>1314.7429633333331</v>
      </c>
      <c r="BN497" s="3">
        <f t="shared" si="1031"/>
        <v>1335.9484949999999</v>
      </c>
      <c r="BO497" s="3">
        <f t="shared" si="1031"/>
        <v>1357.1540266666666</v>
      </c>
      <c r="BP497" s="3">
        <f t="shared" si="1031"/>
        <v>1378.3595583333333</v>
      </c>
      <c r="BQ497" s="3">
        <f t="shared" si="1031"/>
        <v>1399.5650900000001</v>
      </c>
      <c r="BR497" s="3">
        <f t="shared" si="1031"/>
        <v>1420.7706216666668</v>
      </c>
      <c r="BS497" s="3">
        <f t="shared" si="1031"/>
        <v>1441.9761533333335</v>
      </c>
    </row>
    <row r="498" spans="1:71" customFormat="1" x14ac:dyDescent="0.35">
      <c r="A498" t="str">
        <f t="shared" ref="A498:I498" si="1032">+A400</f>
        <v>Standard Close</v>
      </c>
      <c r="B498" t="str">
        <f t="shared" si="1032"/>
        <v>A2841238</v>
      </c>
      <c r="C498" t="str">
        <f t="shared" si="1032"/>
        <v>Base Rates</v>
      </c>
      <c r="D498" t="str">
        <f t="shared" si="1032"/>
        <v/>
      </c>
      <c r="E498" s="13">
        <f t="shared" si="1032"/>
        <v>34331</v>
      </c>
      <c r="F498" t="str">
        <f t="shared" si="1032"/>
        <v>CRR-15996</v>
      </c>
      <c r="G498" t="str">
        <f t="shared" si="1032"/>
        <v>open</v>
      </c>
      <c r="H498" t="str">
        <f t="shared" si="1032"/>
        <v>Electric Other Production Plant</v>
      </c>
      <c r="I498" t="str">
        <f t="shared" si="1032"/>
        <v>Bayside Station</v>
      </c>
      <c r="J498" s="101">
        <f t="shared" si="966"/>
        <v>0</v>
      </c>
      <c r="K498" s="103">
        <v>97.566653333333321</v>
      </c>
      <c r="L498" s="3">
        <f t="shared" ref="L498:AI498" si="1033">+K498+L400</f>
        <v>109.76248499999998</v>
      </c>
      <c r="M498" s="3">
        <f t="shared" si="1033"/>
        <v>121.95831666666665</v>
      </c>
      <c r="N498" s="3">
        <f t="shared" si="1033"/>
        <v>134.15414833333332</v>
      </c>
      <c r="O498" s="3">
        <f t="shared" si="1033"/>
        <v>146.34997999999999</v>
      </c>
      <c r="P498" s="3">
        <f t="shared" si="1033"/>
        <v>158.54581166666665</v>
      </c>
      <c r="Q498" s="3">
        <f t="shared" si="1033"/>
        <v>170.74164333333331</v>
      </c>
      <c r="R498" s="3">
        <f t="shared" si="1033"/>
        <v>182.93747499999998</v>
      </c>
      <c r="S498" s="3">
        <f t="shared" si="1033"/>
        <v>195.13330666666664</v>
      </c>
      <c r="T498" s="3">
        <f t="shared" si="1033"/>
        <v>207.3291383333333</v>
      </c>
      <c r="U498" s="3">
        <f t="shared" si="1033"/>
        <v>219.52496999999997</v>
      </c>
      <c r="V498" s="3">
        <f t="shared" si="1033"/>
        <v>231.72080166666663</v>
      </c>
      <c r="W498" s="3">
        <f t="shared" si="1033"/>
        <v>243.91663333333329</v>
      </c>
      <c r="X498" s="3">
        <f t="shared" si="1033"/>
        <v>256.11246499999999</v>
      </c>
      <c r="Y498" s="3">
        <f t="shared" si="1033"/>
        <v>268.30829666666665</v>
      </c>
      <c r="Z498" s="3">
        <f t="shared" si="1033"/>
        <v>280.50412833333331</v>
      </c>
      <c r="AA498" s="3">
        <f t="shared" si="1033"/>
        <v>292.69995999999998</v>
      </c>
      <c r="AB498" s="3">
        <f t="shared" si="1033"/>
        <v>304.89579166666664</v>
      </c>
      <c r="AC498" s="3">
        <f t="shared" si="1033"/>
        <v>317.0916233333333</v>
      </c>
      <c r="AD498" s="3">
        <f t="shared" si="1033"/>
        <v>329.28745499999997</v>
      </c>
      <c r="AE498" s="3">
        <f t="shared" si="1033"/>
        <v>341.48328666666663</v>
      </c>
      <c r="AF498" s="3">
        <f t="shared" si="1033"/>
        <v>353.67911833333329</v>
      </c>
      <c r="AG498" s="3">
        <f t="shared" si="1033"/>
        <v>365.87494999999996</v>
      </c>
      <c r="AH498" s="3">
        <f t="shared" si="1033"/>
        <v>378.07078166666662</v>
      </c>
      <c r="AI498" s="3">
        <f t="shared" si="1033"/>
        <v>390.26661333333328</v>
      </c>
      <c r="AJ498" s="3">
        <f t="shared" ref="AJ498:BS498" si="1034">+AI498+AJ400</f>
        <v>402.46244499999995</v>
      </c>
      <c r="AK498" s="3">
        <f t="shared" si="1034"/>
        <v>414.65827666666661</v>
      </c>
      <c r="AL498" s="3">
        <f t="shared" si="1034"/>
        <v>426.85410833333327</v>
      </c>
      <c r="AM498" s="3">
        <f t="shared" si="1034"/>
        <v>439.04993999999994</v>
      </c>
      <c r="AN498" s="3">
        <f t="shared" si="1034"/>
        <v>451.2457716666666</v>
      </c>
      <c r="AO498" s="3">
        <f t="shared" si="1034"/>
        <v>463.44160333333326</v>
      </c>
      <c r="AP498" s="3">
        <f t="shared" si="1034"/>
        <v>475.63743499999993</v>
      </c>
      <c r="AQ498" s="3">
        <f t="shared" si="1034"/>
        <v>487.83326666666659</v>
      </c>
      <c r="AR498" s="3">
        <f t="shared" si="1034"/>
        <v>500.02909833333325</v>
      </c>
      <c r="AS498" s="3">
        <f t="shared" si="1034"/>
        <v>512.22492999999997</v>
      </c>
      <c r="AT498" s="3">
        <f t="shared" si="1034"/>
        <v>524.42076166666664</v>
      </c>
      <c r="AU498" s="3">
        <f t="shared" si="1034"/>
        <v>536.6165933333333</v>
      </c>
      <c r="AV498" s="3">
        <f t="shared" si="1034"/>
        <v>548.81242499999996</v>
      </c>
      <c r="AW498" s="3">
        <f t="shared" si="1034"/>
        <v>561.00825666666663</v>
      </c>
      <c r="AX498" s="3">
        <f t="shared" si="1034"/>
        <v>573.20408833333329</v>
      </c>
      <c r="AY498" s="3">
        <f t="shared" si="1034"/>
        <v>585.39991999999995</v>
      </c>
      <c r="AZ498" s="3">
        <f t="shared" si="1034"/>
        <v>597.59575166666662</v>
      </c>
      <c r="BA498" s="3">
        <f t="shared" si="1034"/>
        <v>609.79158333333328</v>
      </c>
      <c r="BB498" s="3">
        <f t="shared" si="1034"/>
        <v>621.98741499999994</v>
      </c>
      <c r="BC498" s="3">
        <f t="shared" si="1034"/>
        <v>634.18324666666661</v>
      </c>
      <c r="BD498" s="3">
        <f t="shared" si="1034"/>
        <v>646.37907833333327</v>
      </c>
      <c r="BE498" s="3">
        <f t="shared" si="1034"/>
        <v>658.57490999999993</v>
      </c>
      <c r="BF498" s="3">
        <f t="shared" si="1034"/>
        <v>670.77074166666659</v>
      </c>
      <c r="BG498" s="3">
        <f t="shared" si="1034"/>
        <v>682.96657333333326</v>
      </c>
      <c r="BH498" s="3">
        <f t="shared" si="1034"/>
        <v>695.16240499999992</v>
      </c>
      <c r="BI498" s="3">
        <f t="shared" si="1034"/>
        <v>707.35823666666658</v>
      </c>
      <c r="BJ498" s="3">
        <f t="shared" si="1034"/>
        <v>719.55406833333325</v>
      </c>
      <c r="BK498" s="3">
        <f t="shared" si="1034"/>
        <v>731.74989999999991</v>
      </c>
      <c r="BL498" s="3">
        <f t="shared" si="1034"/>
        <v>743.94573166666657</v>
      </c>
      <c r="BM498" s="3">
        <f t="shared" si="1034"/>
        <v>756.14156333333324</v>
      </c>
      <c r="BN498" s="3">
        <f t="shared" si="1034"/>
        <v>768.3373949999999</v>
      </c>
      <c r="BO498" s="3">
        <f t="shared" si="1034"/>
        <v>780.53322666666656</v>
      </c>
      <c r="BP498" s="3">
        <f t="shared" si="1034"/>
        <v>792.72905833333323</v>
      </c>
      <c r="BQ498" s="3">
        <f t="shared" si="1034"/>
        <v>804.92488999999989</v>
      </c>
      <c r="BR498" s="3">
        <f t="shared" si="1034"/>
        <v>817.12072166666655</v>
      </c>
      <c r="BS498" s="3">
        <f t="shared" si="1034"/>
        <v>829.31655333333322</v>
      </c>
    </row>
    <row r="499" spans="1:71" customFormat="1" x14ac:dyDescent="0.35">
      <c r="A499" t="str">
        <f t="shared" ref="A499:I499" si="1035">+A401</f>
        <v>Standard Close</v>
      </c>
      <c r="B499" t="str">
        <f t="shared" si="1035"/>
        <v>A2841243</v>
      </c>
      <c r="C499" t="str">
        <f t="shared" si="1035"/>
        <v>Base Rates</v>
      </c>
      <c r="D499" t="str">
        <f t="shared" si="1035"/>
        <v/>
      </c>
      <c r="E499" s="13">
        <f t="shared" si="1035"/>
        <v>34331</v>
      </c>
      <c r="F499" t="str">
        <f t="shared" si="1035"/>
        <v>CRR-15996</v>
      </c>
      <c r="G499" t="str">
        <f t="shared" si="1035"/>
        <v>open</v>
      </c>
      <c r="H499" t="str">
        <f t="shared" si="1035"/>
        <v>Electric Other Production Plant</v>
      </c>
      <c r="I499" t="str">
        <f t="shared" si="1035"/>
        <v>Bayside Station</v>
      </c>
      <c r="J499" s="101">
        <f t="shared" si="966"/>
        <v>0</v>
      </c>
      <c r="K499" s="103">
        <v>69.363913333333343</v>
      </c>
      <c r="L499" s="3">
        <f t="shared" ref="L499:AI499" si="1036">+K499+L401</f>
        <v>78.034402500000013</v>
      </c>
      <c r="M499" s="3">
        <f t="shared" si="1036"/>
        <v>86.704891666666683</v>
      </c>
      <c r="N499" s="3">
        <f t="shared" si="1036"/>
        <v>95.375380833333352</v>
      </c>
      <c r="O499" s="3">
        <f t="shared" si="1036"/>
        <v>104.04587000000002</v>
      </c>
      <c r="P499" s="3">
        <f t="shared" si="1036"/>
        <v>112.71635916666669</v>
      </c>
      <c r="Q499" s="3">
        <f t="shared" si="1036"/>
        <v>121.38684833333336</v>
      </c>
      <c r="R499" s="3">
        <f t="shared" si="1036"/>
        <v>130.05733750000002</v>
      </c>
      <c r="S499" s="3">
        <f t="shared" si="1036"/>
        <v>138.72782666666669</v>
      </c>
      <c r="T499" s="3">
        <f t="shared" si="1036"/>
        <v>147.39831583333336</v>
      </c>
      <c r="U499" s="3">
        <f t="shared" si="1036"/>
        <v>156.06880500000003</v>
      </c>
      <c r="V499" s="3">
        <f t="shared" si="1036"/>
        <v>164.7392941666667</v>
      </c>
      <c r="W499" s="3">
        <f t="shared" si="1036"/>
        <v>173.40978333333337</v>
      </c>
      <c r="X499" s="3">
        <f t="shared" si="1036"/>
        <v>182.08027250000004</v>
      </c>
      <c r="Y499" s="3">
        <f t="shared" si="1036"/>
        <v>190.7507616666667</v>
      </c>
      <c r="Z499" s="3">
        <f t="shared" si="1036"/>
        <v>199.42125083333337</v>
      </c>
      <c r="AA499" s="3">
        <f t="shared" si="1036"/>
        <v>208.09174000000004</v>
      </c>
      <c r="AB499" s="3">
        <f t="shared" si="1036"/>
        <v>216.76222916666671</v>
      </c>
      <c r="AC499" s="3">
        <f t="shared" si="1036"/>
        <v>225.43271833333338</v>
      </c>
      <c r="AD499" s="3">
        <f t="shared" si="1036"/>
        <v>234.10320750000005</v>
      </c>
      <c r="AE499" s="3">
        <f t="shared" si="1036"/>
        <v>242.77369666666672</v>
      </c>
      <c r="AF499" s="3">
        <f t="shared" si="1036"/>
        <v>251.44418583333339</v>
      </c>
      <c r="AG499" s="3">
        <f t="shared" si="1036"/>
        <v>260.11467500000003</v>
      </c>
      <c r="AH499" s="3">
        <f t="shared" si="1036"/>
        <v>268.78516416666668</v>
      </c>
      <c r="AI499" s="3">
        <f t="shared" si="1036"/>
        <v>277.45565333333332</v>
      </c>
      <c r="AJ499" s="3">
        <f t="shared" ref="AJ499:BS499" si="1037">+AI499+AJ401</f>
        <v>286.12614249999996</v>
      </c>
      <c r="AK499" s="3">
        <f t="shared" si="1037"/>
        <v>294.7966316666666</v>
      </c>
      <c r="AL499" s="3">
        <f t="shared" si="1037"/>
        <v>303.46712083333324</v>
      </c>
      <c r="AM499" s="3">
        <f t="shared" si="1037"/>
        <v>312.13760999999988</v>
      </c>
      <c r="AN499" s="3">
        <f t="shared" si="1037"/>
        <v>320.80809916666652</v>
      </c>
      <c r="AO499" s="3">
        <f t="shared" si="1037"/>
        <v>329.47858833333316</v>
      </c>
      <c r="AP499" s="3">
        <f t="shared" si="1037"/>
        <v>338.14907749999981</v>
      </c>
      <c r="AQ499" s="3">
        <f t="shared" si="1037"/>
        <v>346.81956666666645</v>
      </c>
      <c r="AR499" s="3">
        <f t="shared" si="1037"/>
        <v>355.49005583333309</v>
      </c>
      <c r="AS499" s="3">
        <f t="shared" si="1037"/>
        <v>364.16054499999973</v>
      </c>
      <c r="AT499" s="3">
        <f t="shared" si="1037"/>
        <v>372.83103416666637</v>
      </c>
      <c r="AU499" s="3">
        <f t="shared" si="1037"/>
        <v>381.50152333333301</v>
      </c>
      <c r="AV499" s="3">
        <f t="shared" si="1037"/>
        <v>390.17201249999965</v>
      </c>
      <c r="AW499" s="3">
        <f t="shared" si="1037"/>
        <v>398.84250166666629</v>
      </c>
      <c r="AX499" s="3">
        <f t="shared" si="1037"/>
        <v>407.51299083333294</v>
      </c>
      <c r="AY499" s="3">
        <f t="shared" si="1037"/>
        <v>416.18347999999958</v>
      </c>
      <c r="AZ499" s="3">
        <f t="shared" si="1037"/>
        <v>424.85396916666622</v>
      </c>
      <c r="BA499" s="3">
        <f t="shared" si="1037"/>
        <v>433.52445833333286</v>
      </c>
      <c r="BB499" s="3">
        <f t="shared" si="1037"/>
        <v>442.1949474999995</v>
      </c>
      <c r="BC499" s="3">
        <f t="shared" si="1037"/>
        <v>450.86543666666614</v>
      </c>
      <c r="BD499" s="3">
        <f t="shared" si="1037"/>
        <v>459.53592583333278</v>
      </c>
      <c r="BE499" s="3">
        <f t="shared" si="1037"/>
        <v>468.20641499999942</v>
      </c>
      <c r="BF499" s="3">
        <f t="shared" si="1037"/>
        <v>476.87690416666607</v>
      </c>
      <c r="BG499" s="3">
        <f t="shared" si="1037"/>
        <v>485.54739333333271</v>
      </c>
      <c r="BH499" s="3">
        <f t="shared" si="1037"/>
        <v>494.21788249999935</v>
      </c>
      <c r="BI499" s="3">
        <f t="shared" si="1037"/>
        <v>502.88837166666599</v>
      </c>
      <c r="BJ499" s="3">
        <f t="shared" si="1037"/>
        <v>511.55886083333263</v>
      </c>
      <c r="BK499" s="3">
        <f t="shared" si="1037"/>
        <v>520.22934999999927</v>
      </c>
      <c r="BL499" s="3">
        <f t="shared" si="1037"/>
        <v>528.89983916666597</v>
      </c>
      <c r="BM499" s="3">
        <f t="shared" si="1037"/>
        <v>537.57032833333267</v>
      </c>
      <c r="BN499" s="3">
        <f t="shared" si="1037"/>
        <v>546.24081749999937</v>
      </c>
      <c r="BO499" s="3">
        <f t="shared" si="1037"/>
        <v>554.91130666666606</v>
      </c>
      <c r="BP499" s="3">
        <f t="shared" si="1037"/>
        <v>563.58179583333276</v>
      </c>
      <c r="BQ499" s="3">
        <f t="shared" si="1037"/>
        <v>572.25228499999946</v>
      </c>
      <c r="BR499" s="3">
        <f t="shared" si="1037"/>
        <v>580.92277416666616</v>
      </c>
      <c r="BS499" s="3">
        <f t="shared" si="1037"/>
        <v>589.59326333333286</v>
      </c>
    </row>
    <row r="500" spans="1:71" customFormat="1" x14ac:dyDescent="0.35">
      <c r="A500" t="str">
        <f t="shared" ref="A500:I500" si="1038">+A402</f>
        <v>Standard Close</v>
      </c>
      <c r="B500" t="str">
        <f t="shared" si="1038"/>
        <v>A2844964</v>
      </c>
      <c r="C500" t="str">
        <f t="shared" si="1038"/>
        <v>Base Rates</v>
      </c>
      <c r="D500" t="str">
        <f t="shared" si="1038"/>
        <v/>
      </c>
      <c r="E500" s="13">
        <f t="shared" si="1038"/>
        <v>34331</v>
      </c>
      <c r="F500" t="str">
        <f t="shared" si="1038"/>
        <v>CRR-15996</v>
      </c>
      <c r="G500" t="str">
        <f t="shared" si="1038"/>
        <v>open</v>
      </c>
      <c r="H500" t="str">
        <f t="shared" si="1038"/>
        <v>Electric Other Production Plant</v>
      </c>
      <c r="I500" t="str">
        <f t="shared" si="1038"/>
        <v>Bayside Station</v>
      </c>
      <c r="J500" s="101">
        <f t="shared" si="966"/>
        <v>0</v>
      </c>
      <c r="K500" s="103">
        <v>3251.9493958333333</v>
      </c>
      <c r="L500" s="3">
        <f t="shared" ref="L500:AI500" si="1039">+K500+L402</f>
        <v>3902.3392749999998</v>
      </c>
      <c r="M500" s="3">
        <f t="shared" si="1039"/>
        <v>4552.7291541666664</v>
      </c>
      <c r="N500" s="3">
        <f t="shared" si="1039"/>
        <v>5203.1190333333334</v>
      </c>
      <c r="O500" s="3">
        <f t="shared" si="1039"/>
        <v>5853.5089125000004</v>
      </c>
      <c r="P500" s="3">
        <f t="shared" si="1039"/>
        <v>6503.8987916666674</v>
      </c>
      <c r="Q500" s="3">
        <f t="shared" si="1039"/>
        <v>7154.2886708333344</v>
      </c>
      <c r="R500" s="3">
        <f t="shared" si="1039"/>
        <v>7804.6785500000015</v>
      </c>
      <c r="S500" s="3">
        <f t="shared" si="1039"/>
        <v>8455.0684291666676</v>
      </c>
      <c r="T500" s="3">
        <f t="shared" si="1039"/>
        <v>9105.4583083333346</v>
      </c>
      <c r="U500" s="3">
        <f t="shared" si="1039"/>
        <v>9755.8481875000016</v>
      </c>
      <c r="V500" s="3">
        <f t="shared" si="1039"/>
        <v>10406.238066666669</v>
      </c>
      <c r="W500" s="3">
        <f t="shared" si="1039"/>
        <v>11056.627945833336</v>
      </c>
      <c r="X500" s="3">
        <f t="shared" si="1039"/>
        <v>11707.017825000003</v>
      </c>
      <c r="Y500" s="3">
        <f t="shared" si="1039"/>
        <v>12357.40770416667</v>
      </c>
      <c r="Z500" s="3">
        <f t="shared" si="1039"/>
        <v>13007.797583333337</v>
      </c>
      <c r="AA500" s="3">
        <f t="shared" si="1039"/>
        <v>13658.187462500004</v>
      </c>
      <c r="AB500" s="3">
        <f t="shared" si="1039"/>
        <v>14308.577341666671</v>
      </c>
      <c r="AC500" s="3">
        <f t="shared" si="1039"/>
        <v>14958.967220833338</v>
      </c>
      <c r="AD500" s="3">
        <f t="shared" si="1039"/>
        <v>15609.357100000005</v>
      </c>
      <c r="AE500" s="3">
        <f t="shared" si="1039"/>
        <v>16259.746979166672</v>
      </c>
      <c r="AF500" s="3">
        <f t="shared" si="1039"/>
        <v>16910.136858333339</v>
      </c>
      <c r="AG500" s="3">
        <f t="shared" si="1039"/>
        <v>17560.526737500004</v>
      </c>
      <c r="AH500" s="3">
        <f t="shared" si="1039"/>
        <v>18210.916616666669</v>
      </c>
      <c r="AI500" s="3">
        <f t="shared" si="1039"/>
        <v>18861.306495833334</v>
      </c>
      <c r="AJ500" s="3">
        <f t="shared" ref="AJ500:BS500" si="1040">+AI500+AJ402</f>
        <v>19511.696375</v>
      </c>
      <c r="AK500" s="3">
        <f t="shared" si="1040"/>
        <v>20162.086254166665</v>
      </c>
      <c r="AL500" s="3">
        <f t="shared" si="1040"/>
        <v>20812.47613333333</v>
      </c>
      <c r="AM500" s="3">
        <f t="shared" si="1040"/>
        <v>21462.866012499995</v>
      </c>
      <c r="AN500" s="3">
        <f t="shared" si="1040"/>
        <v>22113.25589166666</v>
      </c>
      <c r="AO500" s="3">
        <f t="shared" si="1040"/>
        <v>22763.645770833326</v>
      </c>
      <c r="AP500" s="3">
        <f t="shared" si="1040"/>
        <v>23414.035649999991</v>
      </c>
      <c r="AQ500" s="3">
        <f t="shared" si="1040"/>
        <v>24064.425529166656</v>
      </c>
      <c r="AR500" s="3">
        <f t="shared" si="1040"/>
        <v>24714.815408333321</v>
      </c>
      <c r="AS500" s="3">
        <f t="shared" si="1040"/>
        <v>25365.205287499986</v>
      </c>
      <c r="AT500" s="3">
        <f t="shared" si="1040"/>
        <v>26015.595166666651</v>
      </c>
      <c r="AU500" s="3">
        <f t="shared" si="1040"/>
        <v>26665.985045833317</v>
      </c>
      <c r="AV500" s="3">
        <f t="shared" si="1040"/>
        <v>27316.374924999982</v>
      </c>
      <c r="AW500" s="3">
        <f t="shared" si="1040"/>
        <v>27966.764804166647</v>
      </c>
      <c r="AX500" s="3">
        <f t="shared" si="1040"/>
        <v>28617.154683333312</v>
      </c>
      <c r="AY500" s="3">
        <f t="shared" si="1040"/>
        <v>29267.544562499977</v>
      </c>
      <c r="AZ500" s="3">
        <f t="shared" si="1040"/>
        <v>29917.934441666643</v>
      </c>
      <c r="BA500" s="3">
        <f t="shared" si="1040"/>
        <v>30568.324320833308</v>
      </c>
      <c r="BB500" s="3">
        <f t="shared" si="1040"/>
        <v>31218.714199999973</v>
      </c>
      <c r="BC500" s="3">
        <f t="shared" si="1040"/>
        <v>31869.104079166638</v>
      </c>
      <c r="BD500" s="3">
        <f t="shared" si="1040"/>
        <v>32519.493958333303</v>
      </c>
      <c r="BE500" s="3">
        <f t="shared" si="1040"/>
        <v>33169.883837499969</v>
      </c>
      <c r="BF500" s="3">
        <f t="shared" si="1040"/>
        <v>33820.273716666634</v>
      </c>
      <c r="BG500" s="3">
        <f t="shared" si="1040"/>
        <v>34470.663595833299</v>
      </c>
      <c r="BH500" s="3">
        <f t="shared" si="1040"/>
        <v>35121.053474999964</v>
      </c>
      <c r="BI500" s="3">
        <f t="shared" si="1040"/>
        <v>35771.443354166629</v>
      </c>
      <c r="BJ500" s="3">
        <f t="shared" si="1040"/>
        <v>36421.833233333295</v>
      </c>
      <c r="BK500" s="3">
        <f t="shared" si="1040"/>
        <v>37072.22311249996</v>
      </c>
      <c r="BL500" s="3">
        <f t="shared" si="1040"/>
        <v>37722.612991666625</v>
      </c>
      <c r="BM500" s="3">
        <f t="shared" si="1040"/>
        <v>38373.00287083329</v>
      </c>
      <c r="BN500" s="3">
        <f t="shared" si="1040"/>
        <v>39023.392749999955</v>
      </c>
      <c r="BO500" s="3">
        <f t="shared" si="1040"/>
        <v>39673.782629166621</v>
      </c>
      <c r="BP500" s="3">
        <f t="shared" si="1040"/>
        <v>40324.172508333286</v>
      </c>
      <c r="BQ500" s="3">
        <f t="shared" si="1040"/>
        <v>40974.562387499951</v>
      </c>
      <c r="BR500" s="3">
        <f t="shared" si="1040"/>
        <v>41624.952266666616</v>
      </c>
      <c r="BS500" s="3">
        <f t="shared" si="1040"/>
        <v>42275.342145833281</v>
      </c>
    </row>
    <row r="501" spans="1:71" customFormat="1" x14ac:dyDescent="0.35">
      <c r="A501" t="str">
        <f t="shared" ref="A501:I501" si="1041">+A403</f>
        <v>Standard Close</v>
      </c>
      <c r="B501" t="str">
        <f t="shared" si="1041"/>
        <v>A2857522</v>
      </c>
      <c r="C501" t="str">
        <f t="shared" si="1041"/>
        <v>Base Rates</v>
      </c>
      <c r="D501" t="str">
        <f t="shared" si="1041"/>
        <v/>
      </c>
      <c r="E501" s="13">
        <f t="shared" si="1041"/>
        <v>34331</v>
      </c>
      <c r="F501" t="str">
        <f t="shared" si="1041"/>
        <v>CRR-15996</v>
      </c>
      <c r="G501" t="str">
        <f t="shared" si="1041"/>
        <v>open</v>
      </c>
      <c r="H501" t="str">
        <f t="shared" si="1041"/>
        <v>Electric Other Production Plant</v>
      </c>
      <c r="I501" t="str">
        <f t="shared" si="1041"/>
        <v>Bayside Station</v>
      </c>
      <c r="J501" s="101">
        <f t="shared" si="966"/>
        <v>0</v>
      </c>
      <c r="K501" s="103">
        <v>12777.751333333335</v>
      </c>
      <c r="L501" s="3">
        <f t="shared" ref="L501:AI501" si="1042">+K501+L403</f>
        <v>13952.276646666669</v>
      </c>
      <c r="M501" s="3">
        <f t="shared" si="1042"/>
        <v>15126.801960000003</v>
      </c>
      <c r="N501" s="3">
        <f t="shared" si="1042"/>
        <v>16301.327273333336</v>
      </c>
      <c r="O501" s="3">
        <f t="shared" si="1042"/>
        <v>17475.852586666668</v>
      </c>
      <c r="P501" s="3">
        <f t="shared" si="1042"/>
        <v>18650.377899999999</v>
      </c>
      <c r="Q501" s="3">
        <f t="shared" si="1042"/>
        <v>19824.903213333331</v>
      </c>
      <c r="R501" s="3">
        <f t="shared" si="1042"/>
        <v>20999.428526666663</v>
      </c>
      <c r="S501" s="3">
        <f t="shared" si="1042"/>
        <v>22173.953839999995</v>
      </c>
      <c r="T501" s="3">
        <f t="shared" si="1042"/>
        <v>23348.479153333326</v>
      </c>
      <c r="U501" s="3">
        <f t="shared" si="1042"/>
        <v>24523.004466666658</v>
      </c>
      <c r="V501" s="3">
        <f t="shared" si="1042"/>
        <v>25697.52977999999</v>
      </c>
      <c r="W501" s="3">
        <f t="shared" si="1042"/>
        <v>26872.055093333322</v>
      </c>
      <c r="X501" s="3">
        <f t="shared" si="1042"/>
        <v>28046.580406666653</v>
      </c>
      <c r="Y501" s="3">
        <f t="shared" si="1042"/>
        <v>29221.105719999985</v>
      </c>
      <c r="Z501" s="3">
        <f t="shared" si="1042"/>
        <v>30395.631033333317</v>
      </c>
      <c r="AA501" s="3">
        <f t="shared" si="1042"/>
        <v>31570.156346666648</v>
      </c>
      <c r="AB501" s="3">
        <f t="shared" si="1042"/>
        <v>32744.68165999998</v>
      </c>
      <c r="AC501" s="3">
        <f t="shared" si="1042"/>
        <v>33919.206973333312</v>
      </c>
      <c r="AD501" s="3">
        <f t="shared" si="1042"/>
        <v>35093.732286666644</v>
      </c>
      <c r="AE501" s="3">
        <f t="shared" si="1042"/>
        <v>36268.257599999975</v>
      </c>
      <c r="AF501" s="3">
        <f t="shared" si="1042"/>
        <v>37442.782913333307</v>
      </c>
      <c r="AG501" s="3">
        <f t="shared" si="1042"/>
        <v>38617.308226666639</v>
      </c>
      <c r="AH501" s="3">
        <f t="shared" si="1042"/>
        <v>39791.833539999971</v>
      </c>
      <c r="AI501" s="3">
        <f t="shared" si="1042"/>
        <v>40966.358853333302</v>
      </c>
      <c r="AJ501" s="3">
        <f t="shared" ref="AJ501:BS501" si="1043">+AI501+AJ403</f>
        <v>42140.884166666634</v>
      </c>
      <c r="AK501" s="3">
        <f t="shared" si="1043"/>
        <v>43315.409479999966</v>
      </c>
      <c r="AL501" s="3">
        <f t="shared" si="1043"/>
        <v>44489.934793333297</v>
      </c>
      <c r="AM501" s="3">
        <f t="shared" si="1043"/>
        <v>45664.460106666629</v>
      </c>
      <c r="AN501" s="3">
        <f t="shared" si="1043"/>
        <v>46838.985419999961</v>
      </c>
      <c r="AO501" s="3">
        <f t="shared" si="1043"/>
        <v>48013.510733333293</v>
      </c>
      <c r="AP501" s="3">
        <f t="shared" si="1043"/>
        <v>49188.036046666624</v>
      </c>
      <c r="AQ501" s="3">
        <f t="shared" si="1043"/>
        <v>50362.561359999956</v>
      </c>
      <c r="AR501" s="3">
        <f t="shared" si="1043"/>
        <v>51537.086673333288</v>
      </c>
      <c r="AS501" s="3">
        <f t="shared" si="1043"/>
        <v>52711.611986666619</v>
      </c>
      <c r="AT501" s="3">
        <f t="shared" si="1043"/>
        <v>53886.137299999951</v>
      </c>
      <c r="AU501" s="3">
        <f t="shared" si="1043"/>
        <v>55060.662613333283</v>
      </c>
      <c r="AV501" s="3">
        <f t="shared" si="1043"/>
        <v>56235.187926666615</v>
      </c>
      <c r="AW501" s="3">
        <f t="shared" si="1043"/>
        <v>57409.713239999946</v>
      </c>
      <c r="AX501" s="3">
        <f t="shared" si="1043"/>
        <v>58584.238553333278</v>
      </c>
      <c r="AY501" s="3">
        <f t="shared" si="1043"/>
        <v>59758.76386666661</v>
      </c>
      <c r="AZ501" s="3">
        <f t="shared" si="1043"/>
        <v>60933.289179999942</v>
      </c>
      <c r="BA501" s="3">
        <f t="shared" si="1043"/>
        <v>62107.814493333273</v>
      </c>
      <c r="BB501" s="3">
        <f t="shared" si="1043"/>
        <v>63282.339806666605</v>
      </c>
      <c r="BC501" s="3">
        <f t="shared" si="1043"/>
        <v>64456.865119999937</v>
      </c>
      <c r="BD501" s="3">
        <f t="shared" si="1043"/>
        <v>65631.390433333276</v>
      </c>
      <c r="BE501" s="3">
        <f t="shared" si="1043"/>
        <v>66805.915746666607</v>
      </c>
      <c r="BF501" s="3">
        <f t="shared" si="1043"/>
        <v>67980.441059999939</v>
      </c>
      <c r="BG501" s="3">
        <f t="shared" si="1043"/>
        <v>69154.966373333271</v>
      </c>
      <c r="BH501" s="3">
        <f t="shared" si="1043"/>
        <v>70329.491686666603</v>
      </c>
      <c r="BI501" s="3">
        <f t="shared" si="1043"/>
        <v>71504.016999999934</v>
      </c>
      <c r="BJ501" s="3">
        <f t="shared" si="1043"/>
        <v>72678.542313333266</v>
      </c>
      <c r="BK501" s="3">
        <f t="shared" si="1043"/>
        <v>73853.067626666598</v>
      </c>
      <c r="BL501" s="3">
        <f t="shared" si="1043"/>
        <v>75027.59293999993</v>
      </c>
      <c r="BM501" s="3">
        <f t="shared" si="1043"/>
        <v>76202.118253333261</v>
      </c>
      <c r="BN501" s="3">
        <f t="shared" si="1043"/>
        <v>77376.643566666593</v>
      </c>
      <c r="BO501" s="3">
        <f t="shared" si="1043"/>
        <v>78551.168879999925</v>
      </c>
      <c r="BP501" s="3">
        <f t="shared" si="1043"/>
        <v>79725.694193333256</v>
      </c>
      <c r="BQ501" s="3">
        <f t="shared" si="1043"/>
        <v>80900.219506666588</v>
      </c>
      <c r="BR501" s="3">
        <f t="shared" si="1043"/>
        <v>82074.74481999992</v>
      </c>
      <c r="BS501" s="3">
        <f t="shared" si="1043"/>
        <v>83249.270133333252</v>
      </c>
    </row>
    <row r="502" spans="1:71" customFormat="1" x14ac:dyDescent="0.35">
      <c r="A502" t="str">
        <f t="shared" ref="A502:I502" si="1044">+A404</f>
        <v>Standard Close</v>
      </c>
      <c r="B502" t="str">
        <f t="shared" si="1044"/>
        <v>A2860964</v>
      </c>
      <c r="C502" t="str">
        <f t="shared" si="1044"/>
        <v>Base Rates</v>
      </c>
      <c r="D502" t="str">
        <f t="shared" si="1044"/>
        <v>ENERGY SUPPLY</v>
      </c>
      <c r="E502" s="13">
        <f t="shared" si="1044"/>
        <v>34331</v>
      </c>
      <c r="F502" t="str">
        <f t="shared" si="1044"/>
        <v>CRR-15996</v>
      </c>
      <c r="G502" t="str">
        <f t="shared" si="1044"/>
        <v>open</v>
      </c>
      <c r="H502" t="str">
        <f t="shared" si="1044"/>
        <v>Electric Other Production Plant</v>
      </c>
      <c r="I502" t="str">
        <f t="shared" si="1044"/>
        <v>Bayside Station</v>
      </c>
      <c r="J502" s="101">
        <f t="shared" si="966"/>
        <v>0</v>
      </c>
      <c r="K502" s="103">
        <v>17285.964060000002</v>
      </c>
      <c r="L502" s="3">
        <f t="shared" ref="L502:AI502" si="1045">+K502+L404</f>
        <v>19446.709567500002</v>
      </c>
      <c r="M502" s="3">
        <f t="shared" si="1045"/>
        <v>21607.455075000002</v>
      </c>
      <c r="N502" s="3">
        <f t="shared" si="1045"/>
        <v>23768.200582500001</v>
      </c>
      <c r="O502" s="3">
        <f t="shared" si="1045"/>
        <v>25928.946090000001</v>
      </c>
      <c r="P502" s="3">
        <f t="shared" si="1045"/>
        <v>28089.691597500001</v>
      </c>
      <c r="Q502" s="3">
        <f t="shared" si="1045"/>
        <v>30250.437105000001</v>
      </c>
      <c r="R502" s="3">
        <f t="shared" si="1045"/>
        <v>32411.182612500001</v>
      </c>
      <c r="S502" s="3">
        <f t="shared" si="1045"/>
        <v>34571.928120000004</v>
      </c>
      <c r="T502" s="3">
        <f t="shared" si="1045"/>
        <v>36732.673627500008</v>
      </c>
      <c r="U502" s="3">
        <f t="shared" si="1045"/>
        <v>38893.419135000011</v>
      </c>
      <c r="V502" s="3">
        <f t="shared" si="1045"/>
        <v>41054.164642500014</v>
      </c>
      <c r="W502" s="3">
        <f t="shared" si="1045"/>
        <v>43214.910150000018</v>
      </c>
      <c r="X502" s="3">
        <f t="shared" si="1045"/>
        <v>45375.655657500021</v>
      </c>
      <c r="Y502" s="3">
        <f t="shared" si="1045"/>
        <v>47536.401165000025</v>
      </c>
      <c r="Z502" s="3">
        <f t="shared" si="1045"/>
        <v>49697.146672500028</v>
      </c>
      <c r="AA502" s="3">
        <f t="shared" si="1045"/>
        <v>51857.892180000032</v>
      </c>
      <c r="AB502" s="3">
        <f t="shared" si="1045"/>
        <v>54018.637687500035</v>
      </c>
      <c r="AC502" s="3">
        <f t="shared" si="1045"/>
        <v>56179.383195000039</v>
      </c>
      <c r="AD502" s="3">
        <f t="shared" si="1045"/>
        <v>58340.128702500042</v>
      </c>
      <c r="AE502" s="3">
        <f t="shared" si="1045"/>
        <v>60500.874210000045</v>
      </c>
      <c r="AF502" s="3">
        <f t="shared" si="1045"/>
        <v>62661.619717500049</v>
      </c>
      <c r="AG502" s="3">
        <f t="shared" si="1045"/>
        <v>64822.365225000052</v>
      </c>
      <c r="AH502" s="3">
        <f t="shared" si="1045"/>
        <v>66983.110732500048</v>
      </c>
      <c r="AI502" s="3">
        <f t="shared" si="1045"/>
        <v>69143.856240000052</v>
      </c>
      <c r="AJ502" s="3">
        <f t="shared" ref="AJ502:BS502" si="1046">+AI502+AJ404</f>
        <v>71304.601747500055</v>
      </c>
      <c r="AK502" s="3">
        <f t="shared" si="1046"/>
        <v>73465.347255000059</v>
      </c>
      <c r="AL502" s="3">
        <f t="shared" si="1046"/>
        <v>75626.092762500062</v>
      </c>
      <c r="AM502" s="3">
        <f t="shared" si="1046"/>
        <v>77786.838270000066</v>
      </c>
      <c r="AN502" s="3">
        <f t="shared" si="1046"/>
        <v>79947.583777500069</v>
      </c>
      <c r="AO502" s="3">
        <f t="shared" si="1046"/>
        <v>82108.329285000073</v>
      </c>
      <c r="AP502" s="3">
        <f t="shared" si="1046"/>
        <v>84269.074792500076</v>
      </c>
      <c r="AQ502" s="3">
        <f t="shared" si="1046"/>
        <v>86429.820300000079</v>
      </c>
      <c r="AR502" s="3">
        <f t="shared" si="1046"/>
        <v>88590.565807500083</v>
      </c>
      <c r="AS502" s="3">
        <f t="shared" si="1046"/>
        <v>90751.311315000086</v>
      </c>
      <c r="AT502" s="3">
        <f t="shared" si="1046"/>
        <v>92912.05682250009</v>
      </c>
      <c r="AU502" s="3">
        <f t="shared" si="1046"/>
        <v>95072.802330000093</v>
      </c>
      <c r="AV502" s="3">
        <f t="shared" si="1046"/>
        <v>97233.547837500097</v>
      </c>
      <c r="AW502" s="3">
        <f t="shared" si="1046"/>
        <v>99394.2933450001</v>
      </c>
      <c r="AX502" s="3">
        <f t="shared" si="1046"/>
        <v>101555.0388525001</v>
      </c>
      <c r="AY502" s="3">
        <f t="shared" si="1046"/>
        <v>103715.78436000011</v>
      </c>
      <c r="AZ502" s="3">
        <f t="shared" si="1046"/>
        <v>105876.52986750011</v>
      </c>
      <c r="BA502" s="3">
        <f t="shared" si="1046"/>
        <v>108037.27537500011</v>
      </c>
      <c r="BB502" s="3">
        <f t="shared" si="1046"/>
        <v>110198.02088250012</v>
      </c>
      <c r="BC502" s="3">
        <f t="shared" si="1046"/>
        <v>112358.76639000012</v>
      </c>
      <c r="BD502" s="3">
        <f t="shared" si="1046"/>
        <v>114519.51189750012</v>
      </c>
      <c r="BE502" s="3">
        <f t="shared" si="1046"/>
        <v>116680.25740500013</v>
      </c>
      <c r="BF502" s="3">
        <f t="shared" si="1046"/>
        <v>118841.00291250013</v>
      </c>
      <c r="BG502" s="3">
        <f t="shared" si="1046"/>
        <v>121001.74842000013</v>
      </c>
      <c r="BH502" s="3">
        <f t="shared" si="1046"/>
        <v>123162.49392750014</v>
      </c>
      <c r="BI502" s="3">
        <f t="shared" si="1046"/>
        <v>125323.23943500014</v>
      </c>
      <c r="BJ502" s="3">
        <f t="shared" si="1046"/>
        <v>127483.98494250014</v>
      </c>
      <c r="BK502" s="3">
        <f t="shared" si="1046"/>
        <v>129644.73045000015</v>
      </c>
      <c r="BL502" s="3">
        <f t="shared" si="1046"/>
        <v>131805.47595750014</v>
      </c>
      <c r="BM502" s="3">
        <f t="shared" si="1046"/>
        <v>133966.22146500013</v>
      </c>
      <c r="BN502" s="3">
        <f t="shared" si="1046"/>
        <v>136126.96697250011</v>
      </c>
      <c r="BO502" s="3">
        <f t="shared" si="1046"/>
        <v>138287.7124800001</v>
      </c>
      <c r="BP502" s="3">
        <f t="shared" si="1046"/>
        <v>140448.45798750009</v>
      </c>
      <c r="BQ502" s="3">
        <f t="shared" si="1046"/>
        <v>142609.20349500008</v>
      </c>
      <c r="BR502" s="3">
        <f t="shared" si="1046"/>
        <v>144769.94900250007</v>
      </c>
      <c r="BS502" s="3">
        <f t="shared" si="1046"/>
        <v>146930.69451000006</v>
      </c>
    </row>
    <row r="503" spans="1:71" customFormat="1" x14ac:dyDescent="0.35">
      <c r="A503" t="str">
        <f t="shared" ref="A503:I503" si="1047">+A405</f>
        <v>Standard Close</v>
      </c>
      <c r="B503" t="str">
        <f t="shared" si="1047"/>
        <v>A2861103</v>
      </c>
      <c r="C503" t="str">
        <f t="shared" si="1047"/>
        <v>Base Rates</v>
      </c>
      <c r="D503" t="str">
        <f t="shared" si="1047"/>
        <v>ENERGY SUPPLY</v>
      </c>
      <c r="E503" s="13">
        <f t="shared" si="1047"/>
        <v>34331</v>
      </c>
      <c r="F503" t="str">
        <f t="shared" si="1047"/>
        <v>CRR-15996</v>
      </c>
      <c r="G503" t="str">
        <f t="shared" si="1047"/>
        <v>open</v>
      </c>
      <c r="H503" t="str">
        <f t="shared" si="1047"/>
        <v>Electric Other Production Plant</v>
      </c>
      <c r="I503" t="str">
        <f t="shared" si="1047"/>
        <v>Bayside Station</v>
      </c>
      <c r="J503" s="101">
        <f t="shared" si="966"/>
        <v>0</v>
      </c>
      <c r="K503" s="103">
        <v>114.98052666666669</v>
      </c>
      <c r="L503" s="3">
        <f t="shared" ref="L503:AI503" si="1048">+K503+L405</f>
        <v>129.35309250000003</v>
      </c>
      <c r="M503" s="3">
        <f t="shared" si="1048"/>
        <v>143.72565833333337</v>
      </c>
      <c r="N503" s="3">
        <f t="shared" si="1048"/>
        <v>158.09822416666671</v>
      </c>
      <c r="O503" s="3">
        <f t="shared" si="1048"/>
        <v>172.47079000000005</v>
      </c>
      <c r="P503" s="3">
        <f t="shared" si="1048"/>
        <v>186.84335583333339</v>
      </c>
      <c r="Q503" s="3">
        <f t="shared" si="1048"/>
        <v>201.21592166666673</v>
      </c>
      <c r="R503" s="3">
        <f t="shared" si="1048"/>
        <v>215.58848750000007</v>
      </c>
      <c r="S503" s="3">
        <f t="shared" si="1048"/>
        <v>229.96105333333341</v>
      </c>
      <c r="T503" s="3">
        <f t="shared" si="1048"/>
        <v>244.33361916666675</v>
      </c>
      <c r="U503" s="3">
        <f t="shared" si="1048"/>
        <v>258.70618500000006</v>
      </c>
      <c r="V503" s="3">
        <f t="shared" si="1048"/>
        <v>273.0787508333334</v>
      </c>
      <c r="W503" s="3">
        <f t="shared" si="1048"/>
        <v>287.45131666666674</v>
      </c>
      <c r="X503" s="3">
        <f t="shared" si="1048"/>
        <v>301.82388250000008</v>
      </c>
      <c r="Y503" s="3">
        <f t="shared" si="1048"/>
        <v>316.19644833333342</v>
      </c>
      <c r="Z503" s="3">
        <f t="shared" si="1048"/>
        <v>330.56901416666676</v>
      </c>
      <c r="AA503" s="3">
        <f t="shared" si="1048"/>
        <v>344.9415800000001</v>
      </c>
      <c r="AB503" s="3">
        <f t="shared" si="1048"/>
        <v>359.31414583333344</v>
      </c>
      <c r="AC503" s="3">
        <f t="shared" si="1048"/>
        <v>373.68671166666678</v>
      </c>
      <c r="AD503" s="3">
        <f t="shared" si="1048"/>
        <v>388.05927750000012</v>
      </c>
      <c r="AE503" s="3">
        <f t="shared" si="1048"/>
        <v>402.43184333333346</v>
      </c>
      <c r="AF503" s="3">
        <f t="shared" si="1048"/>
        <v>416.8044091666668</v>
      </c>
      <c r="AG503" s="3">
        <f t="shared" si="1048"/>
        <v>431.17697500000014</v>
      </c>
      <c r="AH503" s="3">
        <f t="shared" si="1048"/>
        <v>445.54954083333348</v>
      </c>
      <c r="AI503" s="3">
        <f t="shared" si="1048"/>
        <v>459.92210666666682</v>
      </c>
      <c r="AJ503" s="3">
        <f t="shared" ref="AJ503:BS503" si="1049">+AI503+AJ405</f>
        <v>474.29467250000016</v>
      </c>
      <c r="AK503" s="3">
        <f t="shared" si="1049"/>
        <v>488.6672383333335</v>
      </c>
      <c r="AL503" s="3">
        <f t="shared" si="1049"/>
        <v>503.03980416666684</v>
      </c>
      <c r="AM503" s="3">
        <f t="shared" si="1049"/>
        <v>517.41237000000012</v>
      </c>
      <c r="AN503" s="3">
        <f t="shared" si="1049"/>
        <v>531.78493583333341</v>
      </c>
      <c r="AO503" s="3">
        <f t="shared" si="1049"/>
        <v>546.15750166666669</v>
      </c>
      <c r="AP503" s="3">
        <f t="shared" si="1049"/>
        <v>560.53006749999997</v>
      </c>
      <c r="AQ503" s="3">
        <f t="shared" si="1049"/>
        <v>574.90263333333326</v>
      </c>
      <c r="AR503" s="3">
        <f t="shared" si="1049"/>
        <v>589.27519916666654</v>
      </c>
      <c r="AS503" s="3">
        <f t="shared" si="1049"/>
        <v>603.64776499999982</v>
      </c>
      <c r="AT503" s="3">
        <f t="shared" si="1049"/>
        <v>618.02033083333311</v>
      </c>
      <c r="AU503" s="3">
        <f t="shared" si="1049"/>
        <v>632.39289666666639</v>
      </c>
      <c r="AV503" s="3">
        <f t="shared" si="1049"/>
        <v>646.76546249999967</v>
      </c>
      <c r="AW503" s="3">
        <f t="shared" si="1049"/>
        <v>661.13802833333295</v>
      </c>
      <c r="AX503" s="3">
        <f t="shared" si="1049"/>
        <v>675.51059416666624</v>
      </c>
      <c r="AY503" s="3">
        <f t="shared" si="1049"/>
        <v>689.88315999999952</v>
      </c>
      <c r="AZ503" s="3">
        <f t="shared" si="1049"/>
        <v>704.2557258333328</v>
      </c>
      <c r="BA503" s="3">
        <f t="shared" si="1049"/>
        <v>718.62829166666609</v>
      </c>
      <c r="BB503" s="3">
        <f t="shared" si="1049"/>
        <v>733.00085749999937</v>
      </c>
      <c r="BC503" s="3">
        <f t="shared" si="1049"/>
        <v>747.37342333333265</v>
      </c>
      <c r="BD503" s="3">
        <f t="shared" si="1049"/>
        <v>761.74598916666594</v>
      </c>
      <c r="BE503" s="3">
        <f t="shared" si="1049"/>
        <v>776.11855499999922</v>
      </c>
      <c r="BF503" s="3">
        <f t="shared" si="1049"/>
        <v>790.4911208333325</v>
      </c>
      <c r="BG503" s="3">
        <f t="shared" si="1049"/>
        <v>804.86368666666579</v>
      </c>
      <c r="BH503" s="3">
        <f t="shared" si="1049"/>
        <v>819.23625249999907</v>
      </c>
      <c r="BI503" s="3">
        <f t="shared" si="1049"/>
        <v>833.60881833333235</v>
      </c>
      <c r="BJ503" s="3">
        <f t="shared" si="1049"/>
        <v>847.98138416666563</v>
      </c>
      <c r="BK503" s="3">
        <f t="shared" si="1049"/>
        <v>862.35394999999892</v>
      </c>
      <c r="BL503" s="3">
        <f t="shared" si="1049"/>
        <v>876.7265158333322</v>
      </c>
      <c r="BM503" s="3">
        <f t="shared" si="1049"/>
        <v>891.09908166666548</v>
      </c>
      <c r="BN503" s="3">
        <f t="shared" si="1049"/>
        <v>905.47164749999877</v>
      </c>
      <c r="BO503" s="3">
        <f t="shared" si="1049"/>
        <v>919.84421333333205</v>
      </c>
      <c r="BP503" s="3">
        <f t="shared" si="1049"/>
        <v>934.21677916666533</v>
      </c>
      <c r="BQ503" s="3">
        <f t="shared" si="1049"/>
        <v>948.58934499999862</v>
      </c>
      <c r="BR503" s="3">
        <f t="shared" si="1049"/>
        <v>962.9619108333319</v>
      </c>
      <c r="BS503" s="3">
        <f t="shared" si="1049"/>
        <v>977.33447666666518</v>
      </c>
    </row>
    <row r="504" spans="1:71" x14ac:dyDescent="0.35"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ht="15" thickBot="1" x14ac:dyDescent="0.4">
      <c r="C505" s="15"/>
      <c r="J505" s="52" t="s">
        <v>163</v>
      </c>
      <c r="K505" s="70">
        <f t="shared" ref="K505:AP505" si="1050">SUM(K411:K504)</f>
        <v>1485994.1205533328</v>
      </c>
      <c r="L505" s="70">
        <f t="shared" si="1050"/>
        <v>1636557.4473625007</v>
      </c>
      <c r="M505" s="70">
        <f t="shared" si="1050"/>
        <v>1787120.774171666</v>
      </c>
      <c r="N505" s="70">
        <f t="shared" si="1050"/>
        <v>1937684.1009808341</v>
      </c>
      <c r="O505" s="70">
        <f t="shared" si="1050"/>
        <v>2088247.4277900003</v>
      </c>
      <c r="P505" s="70">
        <f t="shared" si="1050"/>
        <v>2238857.6990383347</v>
      </c>
      <c r="Q505" s="70">
        <f t="shared" si="1050"/>
        <v>2605420.1664591678</v>
      </c>
      <c r="R505" s="70">
        <f t="shared" si="1050"/>
        <v>2997167.2953466671</v>
      </c>
      <c r="S505" s="70">
        <f t="shared" si="1050"/>
        <v>3392351.3322341656</v>
      </c>
      <c r="T505" s="70">
        <f t="shared" si="1050"/>
        <v>3787535.3691216661</v>
      </c>
      <c r="U505" s="70">
        <f t="shared" si="1050"/>
        <v>4193763.0783175007</v>
      </c>
      <c r="V505" s="70">
        <f t="shared" si="1050"/>
        <v>4599990.7875133315</v>
      </c>
      <c r="W505" s="83">
        <f t="shared" si="1050"/>
        <v>5006218.4967091652</v>
      </c>
      <c r="X505" s="70">
        <f t="shared" si="1050"/>
        <v>5412446.2059050007</v>
      </c>
      <c r="Y505" s="70">
        <f t="shared" si="1050"/>
        <v>5818673.9151008334</v>
      </c>
      <c r="Z505" s="70">
        <f t="shared" si="1050"/>
        <v>6224901.6242966633</v>
      </c>
      <c r="AA505" s="70">
        <f t="shared" si="1050"/>
        <v>6631129.3334925035</v>
      </c>
      <c r="AB505" s="70">
        <f t="shared" si="1050"/>
        <v>7037357.0426883362</v>
      </c>
      <c r="AC505" s="70">
        <f t="shared" si="1050"/>
        <v>7443584.7518841671</v>
      </c>
      <c r="AD505" s="70">
        <f t="shared" si="1050"/>
        <v>7849812.4610799979</v>
      </c>
      <c r="AE505" s="70">
        <f t="shared" si="1050"/>
        <v>8256040.1702758297</v>
      </c>
      <c r="AF505" s="70">
        <f t="shared" si="1050"/>
        <v>8662267.8794716634</v>
      </c>
      <c r="AG505" s="70">
        <f t="shared" si="1050"/>
        <v>9068495.5886675008</v>
      </c>
      <c r="AH505" s="70">
        <f t="shared" si="1050"/>
        <v>9474723.2978633326</v>
      </c>
      <c r="AI505" s="83">
        <f t="shared" si="1050"/>
        <v>9880951.0070591718</v>
      </c>
      <c r="AJ505" s="98">
        <f t="shared" si="1050"/>
        <v>10287178.716255</v>
      </c>
      <c r="AK505" s="98">
        <f t="shared" si="1050"/>
        <v>10693406.425450832</v>
      </c>
      <c r="AL505" s="98">
        <f t="shared" si="1050"/>
        <v>11099634.134646663</v>
      </c>
      <c r="AM505" s="98">
        <f t="shared" si="1050"/>
        <v>11505861.843842501</v>
      </c>
      <c r="AN505" s="98">
        <f t="shared" si="1050"/>
        <v>11912089.553038325</v>
      </c>
      <c r="AO505" s="98">
        <f t="shared" si="1050"/>
        <v>12318317.262234163</v>
      </c>
      <c r="AP505" s="98">
        <f t="shared" si="1050"/>
        <v>12724544.971429998</v>
      </c>
      <c r="AQ505" s="98">
        <f t="shared" ref="AQ505:BS505" si="1051">SUM(AQ411:AQ504)</f>
        <v>13130772.680625832</v>
      </c>
      <c r="AR505" s="98">
        <f t="shared" si="1051"/>
        <v>13537000.389821663</v>
      </c>
      <c r="AS505" s="98">
        <f t="shared" si="1051"/>
        <v>13943228.099017499</v>
      </c>
      <c r="AT505" s="98">
        <f t="shared" si="1051"/>
        <v>14349455.808213325</v>
      </c>
      <c r="AU505" s="98">
        <f t="shared" si="1051"/>
        <v>14755683.517409163</v>
      </c>
      <c r="AV505" s="98">
        <f t="shared" si="1051"/>
        <v>15161911.226604996</v>
      </c>
      <c r="AW505" s="98">
        <f t="shared" si="1051"/>
        <v>15568138.935800826</v>
      </c>
      <c r="AX505" s="98">
        <f t="shared" si="1051"/>
        <v>15974366.644996665</v>
      </c>
      <c r="AY505" s="98">
        <f t="shared" si="1051"/>
        <v>16380594.354192505</v>
      </c>
      <c r="AZ505" s="98">
        <f t="shared" si="1051"/>
        <v>16786822.06338834</v>
      </c>
      <c r="BA505" s="98">
        <f t="shared" si="1051"/>
        <v>17193049.772584166</v>
      </c>
      <c r="BB505" s="98">
        <f t="shared" si="1051"/>
        <v>17599277.481780004</v>
      </c>
      <c r="BC505" s="98">
        <f t="shared" si="1051"/>
        <v>18005505.190975845</v>
      </c>
      <c r="BD505" s="98">
        <f t="shared" si="1051"/>
        <v>18411732.900171656</v>
      </c>
      <c r="BE505" s="98">
        <f t="shared" si="1051"/>
        <v>18817960.609367497</v>
      </c>
      <c r="BF505" s="98">
        <f t="shared" si="1051"/>
        <v>19224188.318563312</v>
      </c>
      <c r="BG505" s="98">
        <f t="shared" si="1051"/>
        <v>19630416.027759168</v>
      </c>
      <c r="BH505" s="98">
        <f t="shared" si="1051"/>
        <v>20036643.736955021</v>
      </c>
      <c r="BI505" s="98">
        <f t="shared" si="1051"/>
        <v>20442871.446150847</v>
      </c>
      <c r="BJ505" s="98">
        <f t="shared" si="1051"/>
        <v>20849099.155346666</v>
      </c>
      <c r="BK505" s="98">
        <f t="shared" si="1051"/>
        <v>21255326.864542484</v>
      </c>
      <c r="BL505" s="98">
        <f t="shared" si="1051"/>
        <v>21661554.573738337</v>
      </c>
      <c r="BM505" s="98">
        <f t="shared" si="1051"/>
        <v>22067782.282934166</v>
      </c>
      <c r="BN505" s="98">
        <f t="shared" si="1051"/>
        <v>22474009.992130004</v>
      </c>
      <c r="BO505" s="98">
        <f t="shared" si="1051"/>
        <v>22880237.70132583</v>
      </c>
      <c r="BP505" s="98">
        <f t="shared" si="1051"/>
        <v>23286465.410521664</v>
      </c>
      <c r="BQ505" s="98">
        <f t="shared" si="1051"/>
        <v>23692693.119717497</v>
      </c>
      <c r="BR505" s="98">
        <f t="shared" si="1051"/>
        <v>24098920.828913331</v>
      </c>
      <c r="BS505" s="98">
        <f t="shared" si="1051"/>
        <v>24505148.538109154</v>
      </c>
    </row>
    <row r="506" spans="1:71" ht="15" thickTop="1" x14ac:dyDescent="0.35">
      <c r="C506" s="15"/>
      <c r="J506" s="50"/>
      <c r="K506" s="50"/>
    </row>
    <row r="508" spans="1:71" x14ac:dyDescent="0.35">
      <c r="A508" s="56" t="s">
        <v>164</v>
      </c>
      <c r="B508" s="56" t="s">
        <v>134</v>
      </c>
      <c r="C508" s="56" t="s">
        <v>136</v>
      </c>
      <c r="D508" s="56">
        <v>300</v>
      </c>
      <c r="E508" s="67" t="s">
        <v>137</v>
      </c>
      <c r="F508" s="56" t="s">
        <v>418</v>
      </c>
      <c r="G508" s="56" t="s">
        <v>139</v>
      </c>
      <c r="H508" s="56" t="s">
        <v>140</v>
      </c>
      <c r="I508" s="56" t="s">
        <v>141</v>
      </c>
      <c r="J508" s="56" t="s">
        <v>142</v>
      </c>
      <c r="K508" s="67" t="s">
        <v>158</v>
      </c>
      <c r="L508" s="59">
        <v>202401</v>
      </c>
      <c r="M508" s="59">
        <v>202402</v>
      </c>
      <c r="N508" s="59">
        <v>202403</v>
      </c>
      <c r="O508" s="59">
        <v>202404</v>
      </c>
      <c r="P508" s="59">
        <v>202405</v>
      </c>
      <c r="Q508" s="59">
        <v>202406</v>
      </c>
      <c r="R508" s="59">
        <v>202407</v>
      </c>
      <c r="S508" s="59">
        <v>202408</v>
      </c>
      <c r="T508" s="59">
        <v>202409</v>
      </c>
      <c r="U508" s="59">
        <v>202410</v>
      </c>
      <c r="V508" s="59">
        <v>202411</v>
      </c>
      <c r="W508" s="59">
        <v>202412</v>
      </c>
      <c r="X508" s="59">
        <v>202501</v>
      </c>
      <c r="Y508" s="59">
        <v>202502</v>
      </c>
      <c r="Z508" s="59">
        <v>202503</v>
      </c>
      <c r="AA508" s="59">
        <v>202504</v>
      </c>
      <c r="AB508" s="59">
        <v>202505</v>
      </c>
      <c r="AC508" s="59">
        <v>202506</v>
      </c>
      <c r="AD508" s="59">
        <v>202507</v>
      </c>
      <c r="AE508" s="59">
        <v>202508</v>
      </c>
      <c r="AF508" s="59">
        <v>202509</v>
      </c>
      <c r="AG508" s="59">
        <v>202510</v>
      </c>
      <c r="AH508" s="59">
        <v>202511</v>
      </c>
      <c r="AI508" s="59">
        <v>202512</v>
      </c>
      <c r="AJ508" s="95">
        <v>202601</v>
      </c>
      <c r="AK508" s="95">
        <v>202602</v>
      </c>
      <c r="AL508" s="95">
        <v>202603</v>
      </c>
      <c r="AM508" s="95">
        <v>202604</v>
      </c>
      <c r="AN508" s="95">
        <v>202605</v>
      </c>
      <c r="AO508" s="95">
        <v>202606</v>
      </c>
      <c r="AP508" s="95">
        <v>202607</v>
      </c>
      <c r="AQ508" s="95">
        <v>202608</v>
      </c>
      <c r="AR508" s="95">
        <v>202609</v>
      </c>
      <c r="AS508" s="95">
        <v>202610</v>
      </c>
      <c r="AT508" s="95">
        <v>202611</v>
      </c>
      <c r="AU508" s="95">
        <v>202612</v>
      </c>
      <c r="AV508" s="95">
        <v>202701</v>
      </c>
      <c r="AW508" s="95">
        <v>202702</v>
      </c>
      <c r="AX508" s="95">
        <v>202703</v>
      </c>
      <c r="AY508" s="95">
        <v>202704</v>
      </c>
      <c r="AZ508" s="95">
        <v>202705</v>
      </c>
      <c r="BA508" s="95">
        <v>202706</v>
      </c>
      <c r="BB508" s="95">
        <v>202707</v>
      </c>
      <c r="BC508" s="95">
        <v>202708</v>
      </c>
      <c r="BD508" s="95">
        <v>202709</v>
      </c>
      <c r="BE508" s="95">
        <v>202710</v>
      </c>
      <c r="BF508" s="95">
        <v>202711</v>
      </c>
      <c r="BG508" s="95">
        <v>202712</v>
      </c>
      <c r="BH508" s="95">
        <v>202801</v>
      </c>
      <c r="BI508" s="95">
        <v>202802</v>
      </c>
      <c r="BJ508" s="95">
        <v>202803</v>
      </c>
      <c r="BK508" s="95">
        <v>202804</v>
      </c>
      <c r="BL508" s="95">
        <v>202805</v>
      </c>
      <c r="BM508" s="95">
        <v>202806</v>
      </c>
      <c r="BN508" s="95">
        <v>202807</v>
      </c>
      <c r="BO508" s="95">
        <v>202808</v>
      </c>
      <c r="BP508" s="95">
        <v>202809</v>
      </c>
      <c r="BQ508" s="95">
        <v>202810</v>
      </c>
      <c r="BR508" s="95">
        <v>202811</v>
      </c>
      <c r="BS508" s="95">
        <v>202812</v>
      </c>
    </row>
    <row r="509" spans="1:71" x14ac:dyDescent="0.35">
      <c r="A509" s="15" t="str">
        <f t="shared" ref="A509:J509" si="1052">A411</f>
        <v>Standard Close</v>
      </c>
      <c r="B509" s="15" t="str">
        <f t="shared" si="1052"/>
        <v>A2738051</v>
      </c>
      <c r="C509" s="15" t="str">
        <f t="shared" si="1052"/>
        <v>Base Rates</v>
      </c>
      <c r="D509" s="15" t="str">
        <f t="shared" si="1052"/>
        <v/>
      </c>
      <c r="E509" s="50">
        <f t="shared" si="1052"/>
        <v>34332</v>
      </c>
      <c r="F509" s="15" t="str">
        <f t="shared" si="1052"/>
        <v>CRR-15996</v>
      </c>
      <c r="G509" s="15" t="str">
        <f t="shared" si="1052"/>
        <v>open</v>
      </c>
      <c r="H509" s="15" t="str">
        <f t="shared" si="1052"/>
        <v>Electric Other Production Plant</v>
      </c>
      <c r="I509" s="15" t="str">
        <f t="shared" si="1052"/>
        <v>Bayside Station</v>
      </c>
      <c r="J509" s="15">
        <f t="shared" si="1052"/>
        <v>202405</v>
      </c>
      <c r="K509" s="146">
        <f>SUM($K411:K411)/13</f>
        <v>0</v>
      </c>
      <c r="L509" s="16">
        <f>SUM($K411:L411)/13</f>
        <v>0</v>
      </c>
      <c r="M509" s="16">
        <f>SUM($K411:M411)/13</f>
        <v>0</v>
      </c>
      <c r="N509" s="16">
        <f>SUM($K411:N411)/13</f>
        <v>0</v>
      </c>
      <c r="O509" s="16">
        <f>SUM($K411:O411)/13</f>
        <v>0</v>
      </c>
      <c r="P509" s="16">
        <f>SUM($K411:P411)/13</f>
        <v>0</v>
      </c>
      <c r="Q509" s="16">
        <f>SUM($K411:Q411)/13</f>
        <v>3294.8473602564109</v>
      </c>
      <c r="R509" s="16">
        <f>SUM($K411:R411)/13</f>
        <v>10104.85629871795</v>
      </c>
      <c r="S509" s="16">
        <f>SUM($K411:S411)/13</f>
        <v>20496.121200000001</v>
      </c>
      <c r="T509" s="16">
        <f>SUM($K411:T411)/13</f>
        <v>34468.642064102569</v>
      </c>
      <c r="U509" s="16">
        <f>SUM($K411:U411)/13</f>
        <v>52022.418891025642</v>
      </c>
      <c r="V509" s="16">
        <f>SUM($K411:V411)/13</f>
        <v>73157.451680769242</v>
      </c>
      <c r="W509" s="16">
        <f t="shared" ref="W509:AI509" si="1053">SUM(K411:W411)/13</f>
        <v>97873.740433333354</v>
      </c>
      <c r="X509" s="16">
        <f t="shared" si="1053"/>
        <v>126171.28514871796</v>
      </c>
      <c r="Y509" s="16">
        <f t="shared" si="1053"/>
        <v>158050.08582692311</v>
      </c>
      <c r="Z509" s="16">
        <f t="shared" si="1053"/>
        <v>193510.14246794875</v>
      </c>
      <c r="AA509" s="16">
        <f t="shared" si="1053"/>
        <v>232551.45507179492</v>
      </c>
      <c r="AB509" s="16">
        <f t="shared" si="1053"/>
        <v>275174.0236384616</v>
      </c>
      <c r="AC509" s="16">
        <f t="shared" si="1053"/>
        <v>321377.84816794877</v>
      </c>
      <c r="AD509" s="16">
        <f t="shared" si="1053"/>
        <v>367868.08130000008</v>
      </c>
      <c r="AE509" s="16">
        <f t="shared" si="1053"/>
        <v>414424.40881666675</v>
      </c>
      <c r="AF509" s="16">
        <f t="shared" si="1053"/>
        <v>460980.73633333348</v>
      </c>
      <c r="AG509" s="16">
        <f t="shared" si="1053"/>
        <v>507537.06385000015</v>
      </c>
      <c r="AH509" s="16">
        <f t="shared" si="1053"/>
        <v>554093.39136666688</v>
      </c>
      <c r="AI509" s="16">
        <f t="shared" si="1053"/>
        <v>600649.71888333349</v>
      </c>
      <c r="AJ509" s="16">
        <f t="shared" ref="AJ509:BS516" si="1054">SUM(X411:AJ411)/13</f>
        <v>647206.04640000011</v>
      </c>
      <c r="AK509" s="16">
        <f t="shared" si="1054"/>
        <v>693762.37391666684</v>
      </c>
      <c r="AL509" s="16">
        <f t="shared" si="1054"/>
        <v>740318.70143333334</v>
      </c>
      <c r="AM509" s="16">
        <f t="shared" si="1054"/>
        <v>786875.02895000007</v>
      </c>
      <c r="AN509" s="16">
        <f t="shared" si="1054"/>
        <v>833431.35646666656</v>
      </c>
      <c r="AO509" s="16">
        <f t="shared" si="1054"/>
        <v>879987.68398333329</v>
      </c>
      <c r="AP509" s="16">
        <f t="shared" si="1054"/>
        <v>926544.01149999979</v>
      </c>
      <c r="AQ509" s="16">
        <f t="shared" si="1054"/>
        <v>973100.33901666652</v>
      </c>
      <c r="AR509" s="16">
        <f t="shared" si="1054"/>
        <v>1019656.666533333</v>
      </c>
      <c r="AS509" s="16">
        <f t="shared" si="1054"/>
        <v>1066212.9940499996</v>
      </c>
      <c r="AT509" s="16">
        <f t="shared" si="1054"/>
        <v>1112769.3215666662</v>
      </c>
      <c r="AU509" s="16">
        <f t="shared" si="1054"/>
        <v>1159325.6490833329</v>
      </c>
      <c r="AV509" s="16">
        <f t="shared" si="1054"/>
        <v>1205881.9765999992</v>
      </c>
      <c r="AW509" s="16">
        <f t="shared" si="1054"/>
        <v>1252438.3041166661</v>
      </c>
      <c r="AX509" s="16">
        <f t="shared" si="1054"/>
        <v>1298994.6316333327</v>
      </c>
      <c r="AY509" s="16">
        <f t="shared" si="1054"/>
        <v>1345550.9591499991</v>
      </c>
      <c r="AZ509" s="16">
        <f t="shared" si="1054"/>
        <v>1392107.2866666657</v>
      </c>
      <c r="BA509" s="16">
        <f t="shared" si="1054"/>
        <v>1438663.6141833325</v>
      </c>
      <c r="BB509" s="16">
        <f t="shared" si="1054"/>
        <v>1485219.9416999989</v>
      </c>
      <c r="BC509" s="16">
        <f t="shared" si="1054"/>
        <v>1531776.2692166658</v>
      </c>
      <c r="BD509" s="16">
        <f t="shared" si="1054"/>
        <v>1578332.5967333326</v>
      </c>
      <c r="BE509" s="16">
        <f t="shared" si="1054"/>
        <v>1624888.924249999</v>
      </c>
      <c r="BF509" s="16">
        <f t="shared" si="1054"/>
        <v>1671445.2517666654</v>
      </c>
      <c r="BG509" s="16">
        <f t="shared" si="1054"/>
        <v>1718001.579283332</v>
      </c>
      <c r="BH509" s="16">
        <f t="shared" si="1054"/>
        <v>1764557.9067999986</v>
      </c>
      <c r="BI509" s="16">
        <f t="shared" si="1054"/>
        <v>1811114.2343166654</v>
      </c>
      <c r="BJ509" s="16">
        <f t="shared" si="1054"/>
        <v>1857670.5618333318</v>
      </c>
      <c r="BK509" s="16">
        <f t="shared" si="1054"/>
        <v>1904226.8893499984</v>
      </c>
      <c r="BL509" s="16">
        <f t="shared" si="1054"/>
        <v>1950783.2168666651</v>
      </c>
      <c r="BM509" s="16">
        <f t="shared" si="1054"/>
        <v>1997339.5443833317</v>
      </c>
      <c r="BN509" s="16">
        <f t="shared" si="1054"/>
        <v>2043895.8718999985</v>
      </c>
      <c r="BO509" s="16">
        <f t="shared" si="1054"/>
        <v>2090452.1994166649</v>
      </c>
      <c r="BP509" s="16">
        <f t="shared" si="1054"/>
        <v>2137008.526933332</v>
      </c>
      <c r="BQ509" s="16">
        <f t="shared" si="1054"/>
        <v>2183564.8544499991</v>
      </c>
      <c r="BR509" s="16">
        <f t="shared" si="1054"/>
        <v>2230121.1819666652</v>
      </c>
      <c r="BS509" s="16">
        <f t="shared" si="1054"/>
        <v>2276677.5094833318</v>
      </c>
    </row>
    <row r="510" spans="1:71" x14ac:dyDescent="0.35">
      <c r="A510" s="15" t="str">
        <f t="shared" ref="A510:J510" si="1055">A412</f>
        <v>Standard Close</v>
      </c>
      <c r="B510" s="15" t="str">
        <f t="shared" si="1055"/>
        <v>A2738052</v>
      </c>
      <c r="C510" s="15" t="str">
        <f t="shared" si="1055"/>
        <v>Base Rates</v>
      </c>
      <c r="D510" s="15" t="str">
        <f t="shared" si="1055"/>
        <v/>
      </c>
      <c r="E510" s="50">
        <f t="shared" si="1055"/>
        <v>34332</v>
      </c>
      <c r="F510" s="15" t="str">
        <f t="shared" si="1055"/>
        <v>CRR-15996</v>
      </c>
      <c r="G510" s="15" t="str">
        <f t="shared" si="1055"/>
        <v>open</v>
      </c>
      <c r="H510" s="15" t="str">
        <f t="shared" si="1055"/>
        <v>Electric Other Production Plant</v>
      </c>
      <c r="I510" s="15" t="str">
        <f t="shared" si="1055"/>
        <v>Bayside Station</v>
      </c>
      <c r="J510" s="15">
        <f t="shared" si="1055"/>
        <v>202405</v>
      </c>
      <c r="K510" s="146">
        <f>SUM($K412:K412)/13</f>
        <v>0</v>
      </c>
      <c r="L510" s="16">
        <f>SUM($K412:L412)/13</f>
        <v>0</v>
      </c>
      <c r="M510" s="16">
        <f>SUM($K412:M412)/13</f>
        <v>0</v>
      </c>
      <c r="N510" s="16">
        <f>SUM($K412:N412)/13</f>
        <v>0</v>
      </c>
      <c r="O510" s="16">
        <f>SUM($K412:O412)/13</f>
        <v>0</v>
      </c>
      <c r="P510" s="16">
        <f>SUM($K412:P412)/13</f>
        <v>0</v>
      </c>
      <c r="Q510" s="16">
        <f>SUM($K412:Q412)/13</f>
        <v>3294.1647680769229</v>
      </c>
      <c r="R510" s="16">
        <f>SUM($K412:R412)/13</f>
        <v>10102.808522179486</v>
      </c>
      <c r="S510" s="16">
        <f>SUM($K412:S412)/13</f>
        <v>20492.025646923074</v>
      </c>
      <c r="T510" s="16">
        <f>SUM($K412:T412)/13</f>
        <v>34461.816142307689</v>
      </c>
      <c r="U510" s="16">
        <f>SUM($K412:U412)/13</f>
        <v>52012.180008333329</v>
      </c>
      <c r="V510" s="16">
        <f>SUM($K412:V412)/13</f>
        <v>73143.117245000001</v>
      </c>
      <c r="W510" s="16">
        <f t="shared" ref="W510:AI510" si="1056">SUM(K412:W412)/13</f>
        <v>97854.627852307691</v>
      </c>
      <c r="X510" s="16">
        <f t="shared" si="1056"/>
        <v>126146.7118302564</v>
      </c>
      <c r="Y510" s="16">
        <f t="shared" si="1056"/>
        <v>158019.36917884613</v>
      </c>
      <c r="Z510" s="16">
        <f t="shared" si="1056"/>
        <v>193472.59989807691</v>
      </c>
      <c r="AA510" s="16">
        <f t="shared" si="1056"/>
        <v>232506.40398794872</v>
      </c>
      <c r="AB510" s="16">
        <f t="shared" si="1056"/>
        <v>275120.78144846152</v>
      </c>
      <c r="AC510" s="16">
        <f t="shared" si="1056"/>
        <v>321315.73227961542</v>
      </c>
      <c r="AD510" s="16">
        <f t="shared" si="1056"/>
        <v>367797.09171333339</v>
      </c>
      <c r="AE510" s="16">
        <f t="shared" si="1056"/>
        <v>414344.54553166672</v>
      </c>
      <c r="AF510" s="16">
        <f t="shared" si="1056"/>
        <v>460891.99935000006</v>
      </c>
      <c r="AG510" s="16">
        <f t="shared" si="1056"/>
        <v>507439.45316833339</v>
      </c>
      <c r="AH510" s="16">
        <f t="shared" si="1056"/>
        <v>553986.90698666673</v>
      </c>
      <c r="AI510" s="16">
        <f t="shared" si="1056"/>
        <v>600534.36080500006</v>
      </c>
      <c r="AJ510" s="16">
        <f t="shared" si="1054"/>
        <v>647081.8146233334</v>
      </c>
      <c r="AK510" s="16">
        <f t="shared" si="1054"/>
        <v>693629.26844166673</v>
      </c>
      <c r="AL510" s="16">
        <f t="shared" si="1054"/>
        <v>740176.72226000007</v>
      </c>
      <c r="AM510" s="16">
        <f t="shared" si="1054"/>
        <v>786724.17607833329</v>
      </c>
      <c r="AN510" s="16">
        <f t="shared" si="1054"/>
        <v>833271.62989666674</v>
      </c>
      <c r="AO510" s="16">
        <f t="shared" si="1054"/>
        <v>879819.08371499996</v>
      </c>
      <c r="AP510" s="16">
        <f t="shared" si="1054"/>
        <v>926366.53753333341</v>
      </c>
      <c r="AQ510" s="16">
        <f t="shared" si="1054"/>
        <v>972913.99135166663</v>
      </c>
      <c r="AR510" s="16">
        <f t="shared" si="1054"/>
        <v>1019461.4451700001</v>
      </c>
      <c r="AS510" s="16">
        <f t="shared" si="1054"/>
        <v>1066008.8989883333</v>
      </c>
      <c r="AT510" s="16">
        <f t="shared" si="1054"/>
        <v>1112556.3528066666</v>
      </c>
      <c r="AU510" s="16">
        <f t="shared" si="1054"/>
        <v>1159103.806625</v>
      </c>
      <c r="AV510" s="16">
        <f t="shared" si="1054"/>
        <v>1205651.2604433333</v>
      </c>
      <c r="AW510" s="16">
        <f t="shared" si="1054"/>
        <v>1252198.7142616664</v>
      </c>
      <c r="AX510" s="16">
        <f t="shared" si="1054"/>
        <v>1298746.1680799997</v>
      </c>
      <c r="AY510" s="16">
        <f t="shared" si="1054"/>
        <v>1345293.6218983333</v>
      </c>
      <c r="AZ510" s="16">
        <f t="shared" si="1054"/>
        <v>1391841.0757166666</v>
      </c>
      <c r="BA510" s="16">
        <f t="shared" si="1054"/>
        <v>1438388.5295349997</v>
      </c>
      <c r="BB510" s="16">
        <f t="shared" si="1054"/>
        <v>1484935.9833533333</v>
      </c>
      <c r="BC510" s="16">
        <f t="shared" si="1054"/>
        <v>1531483.4371716664</v>
      </c>
      <c r="BD510" s="16">
        <f t="shared" si="1054"/>
        <v>1578030.8909899998</v>
      </c>
      <c r="BE510" s="16">
        <f t="shared" si="1054"/>
        <v>1624578.3448083331</v>
      </c>
      <c r="BF510" s="16">
        <f t="shared" si="1054"/>
        <v>1671125.7986266667</v>
      </c>
      <c r="BG510" s="16">
        <f t="shared" si="1054"/>
        <v>1717673.252445</v>
      </c>
      <c r="BH510" s="16">
        <f t="shared" si="1054"/>
        <v>1764220.7062633333</v>
      </c>
      <c r="BI510" s="16">
        <f t="shared" si="1054"/>
        <v>1810768.1600816664</v>
      </c>
      <c r="BJ510" s="16">
        <f t="shared" si="1054"/>
        <v>1857315.6139</v>
      </c>
      <c r="BK510" s="16">
        <f t="shared" si="1054"/>
        <v>1903863.0677183333</v>
      </c>
      <c r="BL510" s="16">
        <f t="shared" si="1054"/>
        <v>1950410.5215366664</v>
      </c>
      <c r="BM510" s="16">
        <f t="shared" si="1054"/>
        <v>1996957.9753549998</v>
      </c>
      <c r="BN510" s="16">
        <f t="shared" si="1054"/>
        <v>2043505.4291733331</v>
      </c>
      <c r="BO510" s="16">
        <f t="shared" si="1054"/>
        <v>2090052.8829916667</v>
      </c>
      <c r="BP510" s="16">
        <f t="shared" si="1054"/>
        <v>2136600.3368099998</v>
      </c>
      <c r="BQ510" s="16">
        <f t="shared" si="1054"/>
        <v>2183147.7906283331</v>
      </c>
      <c r="BR510" s="16">
        <f t="shared" si="1054"/>
        <v>2229695.2444466664</v>
      </c>
      <c r="BS510" s="16">
        <f t="shared" si="1054"/>
        <v>2276242.6982649998</v>
      </c>
    </row>
    <row r="511" spans="1:71" x14ac:dyDescent="0.35">
      <c r="A511" s="15" t="str">
        <f t="shared" ref="A511:J511" si="1057">A413</f>
        <v>Standard Close</v>
      </c>
      <c r="B511" s="15" t="str">
        <f t="shared" si="1057"/>
        <v>A2738053</v>
      </c>
      <c r="C511" s="15" t="str">
        <f t="shared" si="1057"/>
        <v>Base Rates</v>
      </c>
      <c r="D511" s="15" t="str">
        <f t="shared" si="1057"/>
        <v/>
      </c>
      <c r="E511" s="50">
        <f t="shared" si="1057"/>
        <v>34332</v>
      </c>
      <c r="F511" s="15" t="str">
        <f t="shared" si="1057"/>
        <v>CRR-15996</v>
      </c>
      <c r="G511" s="15" t="str">
        <f t="shared" si="1057"/>
        <v>open</v>
      </c>
      <c r="H511" s="15" t="str">
        <f t="shared" si="1057"/>
        <v>Electric Other Production Plant</v>
      </c>
      <c r="I511" s="15" t="str">
        <f t="shared" si="1057"/>
        <v>Bayside Station</v>
      </c>
      <c r="J511" s="15">
        <f t="shared" si="1057"/>
        <v>202405</v>
      </c>
      <c r="K511" s="146">
        <f>SUM($K413:K413)/13</f>
        <v>0</v>
      </c>
      <c r="L511" s="16">
        <f>SUM($K413:L413)/13</f>
        <v>0</v>
      </c>
      <c r="M511" s="16">
        <f>SUM($K413:M413)/13</f>
        <v>0</v>
      </c>
      <c r="N511" s="16">
        <f>SUM($K413:N413)/13</f>
        <v>0</v>
      </c>
      <c r="O511" s="16">
        <f>SUM($K413:O413)/13</f>
        <v>0</v>
      </c>
      <c r="P511" s="16">
        <f>SUM($K413:P413)/13</f>
        <v>0</v>
      </c>
      <c r="Q511" s="16">
        <f>SUM($K413:Q413)/13</f>
        <v>3294.1647680769229</v>
      </c>
      <c r="R511" s="16">
        <f>SUM($K413:R413)/13</f>
        <v>10102.808522179486</v>
      </c>
      <c r="S511" s="16">
        <f>SUM($K413:S413)/13</f>
        <v>20492.025646923074</v>
      </c>
      <c r="T511" s="16">
        <f>SUM($K413:T413)/13</f>
        <v>34461.816142307689</v>
      </c>
      <c r="U511" s="16">
        <f>SUM($K413:U413)/13</f>
        <v>52012.180008333329</v>
      </c>
      <c r="V511" s="16">
        <f>SUM($K413:V413)/13</f>
        <v>73143.117245000001</v>
      </c>
      <c r="W511" s="16">
        <f t="shared" ref="W511:AI511" si="1058">SUM(K413:W413)/13</f>
        <v>97854.627852307691</v>
      </c>
      <c r="X511" s="16">
        <f t="shared" si="1058"/>
        <v>126146.7118302564</v>
      </c>
      <c r="Y511" s="16">
        <f t="shared" si="1058"/>
        <v>158019.36917884613</v>
      </c>
      <c r="Z511" s="16">
        <f t="shared" si="1058"/>
        <v>193472.59989807691</v>
      </c>
      <c r="AA511" s="16">
        <f t="shared" si="1058"/>
        <v>232506.40398794872</v>
      </c>
      <c r="AB511" s="16">
        <f t="shared" si="1058"/>
        <v>275120.78144846152</v>
      </c>
      <c r="AC511" s="16">
        <f t="shared" si="1058"/>
        <v>321315.73227961542</v>
      </c>
      <c r="AD511" s="16">
        <f t="shared" si="1058"/>
        <v>367797.09171333339</v>
      </c>
      <c r="AE511" s="16">
        <f t="shared" si="1058"/>
        <v>414344.54553166672</v>
      </c>
      <c r="AF511" s="16">
        <f t="shared" si="1058"/>
        <v>460891.99935000006</v>
      </c>
      <c r="AG511" s="16">
        <f t="shared" si="1058"/>
        <v>507439.45316833339</v>
      </c>
      <c r="AH511" s="16">
        <f t="shared" si="1058"/>
        <v>553986.90698666673</v>
      </c>
      <c r="AI511" s="16">
        <f t="shared" si="1058"/>
        <v>600534.36080500006</v>
      </c>
      <c r="AJ511" s="16">
        <f t="shared" si="1054"/>
        <v>647081.8146233334</v>
      </c>
      <c r="AK511" s="16">
        <f t="shared" si="1054"/>
        <v>693629.26844166673</v>
      </c>
      <c r="AL511" s="16">
        <f t="shared" si="1054"/>
        <v>740176.72226000007</v>
      </c>
      <c r="AM511" s="16">
        <f t="shared" si="1054"/>
        <v>786724.17607833329</v>
      </c>
      <c r="AN511" s="16">
        <f t="shared" si="1054"/>
        <v>833271.62989666674</v>
      </c>
      <c r="AO511" s="16">
        <f t="shared" si="1054"/>
        <v>879819.08371499996</v>
      </c>
      <c r="AP511" s="16">
        <f t="shared" si="1054"/>
        <v>926366.53753333341</v>
      </c>
      <c r="AQ511" s="16">
        <f t="shared" si="1054"/>
        <v>972913.99135166663</v>
      </c>
      <c r="AR511" s="16">
        <f t="shared" si="1054"/>
        <v>1019461.4451700001</v>
      </c>
      <c r="AS511" s="16">
        <f t="shared" si="1054"/>
        <v>1066008.8989883333</v>
      </c>
      <c r="AT511" s="16">
        <f t="shared" si="1054"/>
        <v>1112556.3528066666</v>
      </c>
      <c r="AU511" s="16">
        <f t="shared" si="1054"/>
        <v>1159103.806625</v>
      </c>
      <c r="AV511" s="16">
        <f t="shared" si="1054"/>
        <v>1205651.2604433333</v>
      </c>
      <c r="AW511" s="16">
        <f t="shared" si="1054"/>
        <v>1252198.7142616664</v>
      </c>
      <c r="AX511" s="16">
        <f t="shared" si="1054"/>
        <v>1298746.1680799997</v>
      </c>
      <c r="AY511" s="16">
        <f t="shared" si="1054"/>
        <v>1345293.6218983333</v>
      </c>
      <c r="AZ511" s="16">
        <f t="shared" si="1054"/>
        <v>1391841.0757166666</v>
      </c>
      <c r="BA511" s="16">
        <f t="shared" si="1054"/>
        <v>1438388.5295349997</v>
      </c>
      <c r="BB511" s="16">
        <f t="shared" si="1054"/>
        <v>1484935.9833533333</v>
      </c>
      <c r="BC511" s="16">
        <f t="shared" si="1054"/>
        <v>1531483.4371716664</v>
      </c>
      <c r="BD511" s="16">
        <f t="shared" si="1054"/>
        <v>1578030.8909899998</v>
      </c>
      <c r="BE511" s="16">
        <f t="shared" si="1054"/>
        <v>1624578.3448083331</v>
      </c>
      <c r="BF511" s="16">
        <f t="shared" si="1054"/>
        <v>1671125.7986266667</v>
      </c>
      <c r="BG511" s="16">
        <f t="shared" si="1054"/>
        <v>1717673.252445</v>
      </c>
      <c r="BH511" s="16">
        <f t="shared" si="1054"/>
        <v>1764220.7062633333</v>
      </c>
      <c r="BI511" s="16">
        <f t="shared" si="1054"/>
        <v>1810768.1600816664</v>
      </c>
      <c r="BJ511" s="16">
        <f t="shared" si="1054"/>
        <v>1857315.6139</v>
      </c>
      <c r="BK511" s="16">
        <f t="shared" si="1054"/>
        <v>1903863.0677183333</v>
      </c>
      <c r="BL511" s="16">
        <f t="shared" si="1054"/>
        <v>1950410.5215366664</v>
      </c>
      <c r="BM511" s="16">
        <f t="shared" si="1054"/>
        <v>1996957.9753549998</v>
      </c>
      <c r="BN511" s="16">
        <f t="shared" si="1054"/>
        <v>2043505.4291733331</v>
      </c>
      <c r="BO511" s="16">
        <f t="shared" si="1054"/>
        <v>2090052.8829916667</v>
      </c>
      <c r="BP511" s="16">
        <f t="shared" si="1054"/>
        <v>2136600.3368099998</v>
      </c>
      <c r="BQ511" s="16">
        <f t="shared" si="1054"/>
        <v>2183147.7906283331</v>
      </c>
      <c r="BR511" s="16">
        <f t="shared" si="1054"/>
        <v>2229695.2444466664</v>
      </c>
      <c r="BS511" s="16">
        <f t="shared" si="1054"/>
        <v>2276242.6982649998</v>
      </c>
    </row>
    <row r="512" spans="1:71" x14ac:dyDescent="0.35">
      <c r="A512" s="15" t="str">
        <f t="shared" ref="A512:J512" si="1059">A414</f>
        <v>Standard Close</v>
      </c>
      <c r="B512" s="15" t="str">
        <f t="shared" si="1059"/>
        <v>A2738054</v>
      </c>
      <c r="C512" s="15" t="str">
        <f t="shared" si="1059"/>
        <v>Base Rates</v>
      </c>
      <c r="D512" s="15" t="str">
        <f t="shared" si="1059"/>
        <v/>
      </c>
      <c r="E512" s="50">
        <f t="shared" si="1059"/>
        <v>34332</v>
      </c>
      <c r="F512" s="15" t="str">
        <f t="shared" si="1059"/>
        <v>CRR-15996</v>
      </c>
      <c r="G512" s="15" t="str">
        <f t="shared" si="1059"/>
        <v>open</v>
      </c>
      <c r="H512" s="15" t="str">
        <f t="shared" si="1059"/>
        <v>Electric Other Production Plant</v>
      </c>
      <c r="I512" s="15" t="str">
        <f t="shared" si="1059"/>
        <v>Bayside Station</v>
      </c>
      <c r="J512" s="15">
        <f t="shared" si="1059"/>
        <v>202405</v>
      </c>
      <c r="K512" s="146">
        <f>SUM($K414:K414)/13</f>
        <v>0</v>
      </c>
      <c r="L512" s="16">
        <f>SUM($K414:L414)/13</f>
        <v>0</v>
      </c>
      <c r="M512" s="16">
        <f>SUM($K414:M414)/13</f>
        <v>0</v>
      </c>
      <c r="N512" s="16">
        <f>SUM($K414:N414)/13</f>
        <v>0</v>
      </c>
      <c r="O512" s="16">
        <f>SUM($K414:O414)/13</f>
        <v>0</v>
      </c>
      <c r="P512" s="16">
        <f>SUM($K414:P414)/13</f>
        <v>0</v>
      </c>
      <c r="Q512" s="16">
        <f>SUM($K414:Q414)/13</f>
        <v>3496.6018344871795</v>
      </c>
      <c r="R512" s="16">
        <f>SUM($K414:R414)/13</f>
        <v>10710.119721410256</v>
      </c>
      <c r="S512" s="16">
        <f>SUM($K414:S414)/13</f>
        <v>21706.648045384616</v>
      </c>
      <c r="T512" s="16">
        <f>SUM($K414:T414)/13</f>
        <v>36486.186806410253</v>
      </c>
      <c r="U512" s="16">
        <f>SUM($K414:U414)/13</f>
        <v>55048.736004487182</v>
      </c>
      <c r="V512" s="16">
        <f>SUM($K414:V414)/13</f>
        <v>77394.29563961539</v>
      </c>
      <c r="W512" s="16">
        <f t="shared" ref="W512:AI512" si="1060">SUM(K414:W414)/13</f>
        <v>103522.86571179488</v>
      </c>
      <c r="X512" s="16">
        <f t="shared" si="1060"/>
        <v>133434.44622102566</v>
      </c>
      <c r="Y512" s="16">
        <f t="shared" si="1060"/>
        <v>167129.03716730772</v>
      </c>
      <c r="Z512" s="16">
        <f t="shared" si="1060"/>
        <v>204606.63855064104</v>
      </c>
      <c r="AA512" s="16">
        <f t="shared" si="1060"/>
        <v>245867.25037102567</v>
      </c>
      <c r="AB512" s="16">
        <f t="shared" si="1060"/>
        <v>290910.87262846157</v>
      </c>
      <c r="AC512" s="16">
        <f t="shared" si="1060"/>
        <v>339737.50532294874</v>
      </c>
      <c r="AD512" s="16">
        <f t="shared" si="1060"/>
        <v>388850.54662000004</v>
      </c>
      <c r="AE512" s="16">
        <f t="shared" si="1060"/>
        <v>438029.6823016667</v>
      </c>
      <c r="AF512" s="16">
        <f t="shared" si="1060"/>
        <v>487208.81798333337</v>
      </c>
      <c r="AG512" s="16">
        <f t="shared" si="1060"/>
        <v>536387.95366500004</v>
      </c>
      <c r="AH512" s="16">
        <f t="shared" si="1060"/>
        <v>585567.0893466667</v>
      </c>
      <c r="AI512" s="16">
        <f t="shared" si="1060"/>
        <v>634746.22502833337</v>
      </c>
      <c r="AJ512" s="16">
        <f t="shared" si="1054"/>
        <v>683925.36071000004</v>
      </c>
      <c r="AK512" s="16">
        <f t="shared" si="1054"/>
        <v>733104.49639166682</v>
      </c>
      <c r="AL512" s="16">
        <f t="shared" si="1054"/>
        <v>782283.63207333349</v>
      </c>
      <c r="AM512" s="16">
        <f t="shared" si="1054"/>
        <v>831462.76775500015</v>
      </c>
      <c r="AN512" s="16">
        <f t="shared" si="1054"/>
        <v>880641.90343666682</v>
      </c>
      <c r="AO512" s="16">
        <f t="shared" si="1054"/>
        <v>929821.03911833337</v>
      </c>
      <c r="AP512" s="16">
        <f t="shared" si="1054"/>
        <v>979000.17480000004</v>
      </c>
      <c r="AQ512" s="16">
        <f t="shared" si="1054"/>
        <v>1028179.3104816667</v>
      </c>
      <c r="AR512" s="16">
        <f t="shared" si="1054"/>
        <v>1077358.4461633335</v>
      </c>
      <c r="AS512" s="16">
        <f t="shared" si="1054"/>
        <v>1126537.5818449999</v>
      </c>
      <c r="AT512" s="16">
        <f t="shared" si="1054"/>
        <v>1175716.7175266668</v>
      </c>
      <c r="AU512" s="16">
        <f t="shared" si="1054"/>
        <v>1224895.8532083335</v>
      </c>
      <c r="AV512" s="16">
        <f t="shared" si="1054"/>
        <v>1274074.9888900002</v>
      </c>
      <c r="AW512" s="16">
        <f t="shared" si="1054"/>
        <v>1323254.1245716671</v>
      </c>
      <c r="AX512" s="16">
        <f t="shared" si="1054"/>
        <v>1372433.2602533337</v>
      </c>
      <c r="AY512" s="16">
        <f t="shared" si="1054"/>
        <v>1421612.3959350002</v>
      </c>
      <c r="AZ512" s="16">
        <f t="shared" si="1054"/>
        <v>1470791.5316166668</v>
      </c>
      <c r="BA512" s="16">
        <f t="shared" si="1054"/>
        <v>1519970.6672983335</v>
      </c>
      <c r="BB512" s="16">
        <f t="shared" si="1054"/>
        <v>1569149.8029799999</v>
      </c>
      <c r="BC512" s="16">
        <f t="shared" si="1054"/>
        <v>1618328.9386616668</v>
      </c>
      <c r="BD512" s="16">
        <f t="shared" si="1054"/>
        <v>1667508.0743433335</v>
      </c>
      <c r="BE512" s="16">
        <f t="shared" si="1054"/>
        <v>1716687.2100250002</v>
      </c>
      <c r="BF512" s="16">
        <f t="shared" si="1054"/>
        <v>1765866.3457066668</v>
      </c>
      <c r="BG512" s="16">
        <f t="shared" si="1054"/>
        <v>1815045.4813883337</v>
      </c>
      <c r="BH512" s="16">
        <f t="shared" si="1054"/>
        <v>1864224.6170700002</v>
      </c>
      <c r="BI512" s="16">
        <f t="shared" si="1054"/>
        <v>1913403.7527516668</v>
      </c>
      <c r="BJ512" s="16">
        <f t="shared" si="1054"/>
        <v>1962582.8884333333</v>
      </c>
      <c r="BK512" s="16">
        <f t="shared" si="1054"/>
        <v>2011762.0241149997</v>
      </c>
      <c r="BL512" s="16">
        <f t="shared" si="1054"/>
        <v>2060941.1597966664</v>
      </c>
      <c r="BM512" s="16">
        <f t="shared" si="1054"/>
        <v>2110120.2954783328</v>
      </c>
      <c r="BN512" s="16">
        <f t="shared" si="1054"/>
        <v>2159299.4311599992</v>
      </c>
      <c r="BO512" s="16">
        <f t="shared" si="1054"/>
        <v>2208478.5668416657</v>
      </c>
      <c r="BP512" s="16">
        <f t="shared" si="1054"/>
        <v>2257657.7025233326</v>
      </c>
      <c r="BQ512" s="16">
        <f t="shared" si="1054"/>
        <v>2306836.838204999</v>
      </c>
      <c r="BR512" s="16">
        <f t="shared" si="1054"/>
        <v>2356015.9738866654</v>
      </c>
      <c r="BS512" s="16">
        <f t="shared" si="1054"/>
        <v>2405195.1095683319</v>
      </c>
    </row>
    <row r="513" spans="1:71" x14ac:dyDescent="0.35">
      <c r="A513" s="15" t="str">
        <f t="shared" ref="A513:J513" si="1061">A415</f>
        <v>Standard Close</v>
      </c>
      <c r="B513" s="15" t="str">
        <f t="shared" si="1061"/>
        <v>A2738348</v>
      </c>
      <c r="C513" s="15" t="str">
        <f t="shared" si="1061"/>
        <v>Base Rates</v>
      </c>
      <c r="D513" s="15" t="str">
        <f t="shared" si="1061"/>
        <v/>
      </c>
      <c r="E513" s="50">
        <f t="shared" si="1061"/>
        <v>34331</v>
      </c>
      <c r="F513" s="15" t="str">
        <f t="shared" si="1061"/>
        <v>CRR-15996</v>
      </c>
      <c r="G513" s="15" t="str">
        <f t="shared" si="1061"/>
        <v>open</v>
      </c>
      <c r="H513" s="15" t="str">
        <f t="shared" si="1061"/>
        <v>Electric Other Production Plant</v>
      </c>
      <c r="I513" s="15" t="str">
        <f t="shared" si="1061"/>
        <v>Bayside Station</v>
      </c>
      <c r="J513" s="15">
        <f t="shared" si="1061"/>
        <v>202405</v>
      </c>
      <c r="K513" s="146">
        <f>SUM($K415:K415)/13</f>
        <v>0</v>
      </c>
      <c r="L513" s="16">
        <f>SUM($K415:L415)/13</f>
        <v>0</v>
      </c>
      <c r="M513" s="16">
        <f>SUM($K415:M415)/13</f>
        <v>0</v>
      </c>
      <c r="N513" s="16">
        <f>SUM($K415:N415)/13</f>
        <v>0</v>
      </c>
      <c r="O513" s="16">
        <f>SUM($K415:O415)/13</f>
        <v>0</v>
      </c>
      <c r="P513" s="16">
        <f>SUM($K415:P415)/13</f>
        <v>0</v>
      </c>
      <c r="Q513" s="16">
        <f>SUM($K415:Q415)/13</f>
        <v>2085.1910991025643</v>
      </c>
      <c r="R513" s="16">
        <f>SUM($K415:R415)/13</f>
        <v>6255.573297307692</v>
      </c>
      <c r="S513" s="16">
        <f>SUM($K415:S415)/13</f>
        <v>12511.146594615384</v>
      </c>
      <c r="T513" s="16">
        <f>SUM($K415:T415)/13</f>
        <v>20851.910991025641</v>
      </c>
      <c r="U513" s="16">
        <f>SUM($K415:U415)/13</f>
        <v>31277.86648653846</v>
      </c>
      <c r="V513" s="16">
        <f>SUM($K415:V415)/13</f>
        <v>43789.013081153847</v>
      </c>
      <c r="W513" s="16">
        <f t="shared" ref="W513:AI513" si="1062">SUM(K415:W415)/13</f>
        <v>58385.350774871797</v>
      </c>
      <c r="X513" s="16">
        <f t="shared" si="1062"/>
        <v>75066.879567692304</v>
      </c>
      <c r="Y513" s="16">
        <f t="shared" si="1062"/>
        <v>93833.599459615391</v>
      </c>
      <c r="Z513" s="16">
        <f t="shared" si="1062"/>
        <v>114685.51045064103</v>
      </c>
      <c r="AA513" s="16">
        <f t="shared" si="1062"/>
        <v>137622.61254076925</v>
      </c>
      <c r="AB513" s="16">
        <f t="shared" si="1062"/>
        <v>162644.90573000003</v>
      </c>
      <c r="AC513" s="16">
        <f t="shared" si="1062"/>
        <v>189752.39001833336</v>
      </c>
      <c r="AD513" s="16">
        <f t="shared" si="1062"/>
        <v>216859.87430666666</v>
      </c>
      <c r="AE513" s="16">
        <f t="shared" si="1062"/>
        <v>243967.35859499997</v>
      </c>
      <c r="AF513" s="16">
        <f t="shared" si="1062"/>
        <v>271074.84288333333</v>
      </c>
      <c r="AG513" s="16">
        <f t="shared" si="1062"/>
        <v>298182.32717166666</v>
      </c>
      <c r="AH513" s="16">
        <f t="shared" si="1062"/>
        <v>325289.81146000006</v>
      </c>
      <c r="AI513" s="16">
        <f t="shared" si="1062"/>
        <v>352397.29574833339</v>
      </c>
      <c r="AJ513" s="16">
        <f t="shared" si="1054"/>
        <v>379504.78003666666</v>
      </c>
      <c r="AK513" s="16">
        <f t="shared" si="1054"/>
        <v>406612.26432500005</v>
      </c>
      <c r="AL513" s="16">
        <f t="shared" si="1054"/>
        <v>433719.74861333333</v>
      </c>
      <c r="AM513" s="16">
        <f t="shared" si="1054"/>
        <v>460827.23290166666</v>
      </c>
      <c r="AN513" s="16">
        <f t="shared" si="1054"/>
        <v>487934.71718999994</v>
      </c>
      <c r="AO513" s="16">
        <f t="shared" si="1054"/>
        <v>515042.20147833333</v>
      </c>
      <c r="AP513" s="16">
        <f t="shared" si="1054"/>
        <v>542149.68576666666</v>
      </c>
      <c r="AQ513" s="16">
        <f t="shared" si="1054"/>
        <v>569257.170055</v>
      </c>
      <c r="AR513" s="16">
        <f t="shared" si="1054"/>
        <v>596364.65434333333</v>
      </c>
      <c r="AS513" s="16">
        <f t="shared" si="1054"/>
        <v>623472.13863166678</v>
      </c>
      <c r="AT513" s="16">
        <f t="shared" si="1054"/>
        <v>650579.62292000011</v>
      </c>
      <c r="AU513" s="16">
        <f t="shared" si="1054"/>
        <v>677687.10720833333</v>
      </c>
      <c r="AV513" s="16">
        <f t="shared" si="1054"/>
        <v>704794.59149666678</v>
      </c>
      <c r="AW513" s="16">
        <f t="shared" si="1054"/>
        <v>731902.07578499999</v>
      </c>
      <c r="AX513" s="16">
        <f t="shared" si="1054"/>
        <v>759009.56007333333</v>
      </c>
      <c r="AY513" s="16">
        <f t="shared" si="1054"/>
        <v>786117.04436166666</v>
      </c>
      <c r="AZ513" s="16">
        <f t="shared" si="1054"/>
        <v>813224.52865000011</v>
      </c>
      <c r="BA513" s="16">
        <f t="shared" si="1054"/>
        <v>840332.01293833344</v>
      </c>
      <c r="BB513" s="16">
        <f t="shared" si="1054"/>
        <v>867439.49722666666</v>
      </c>
      <c r="BC513" s="16">
        <f t="shared" si="1054"/>
        <v>894546.98151499988</v>
      </c>
      <c r="BD513" s="16">
        <f t="shared" si="1054"/>
        <v>921654.46580333321</v>
      </c>
      <c r="BE513" s="16">
        <f t="shared" si="1054"/>
        <v>948761.95009166677</v>
      </c>
      <c r="BF513" s="16">
        <f t="shared" si="1054"/>
        <v>975869.43437999988</v>
      </c>
      <c r="BG513" s="16">
        <f t="shared" si="1054"/>
        <v>1002976.9186683334</v>
      </c>
      <c r="BH513" s="16">
        <f t="shared" si="1054"/>
        <v>1030084.4029566665</v>
      </c>
      <c r="BI513" s="16">
        <f t="shared" si="1054"/>
        <v>1057191.8872449999</v>
      </c>
      <c r="BJ513" s="16">
        <f t="shared" si="1054"/>
        <v>1084299.3715333336</v>
      </c>
      <c r="BK513" s="16">
        <f t="shared" si="1054"/>
        <v>1111406.855821667</v>
      </c>
      <c r="BL513" s="16">
        <f t="shared" si="1054"/>
        <v>1138514.3401100002</v>
      </c>
      <c r="BM513" s="16">
        <f t="shared" si="1054"/>
        <v>1165621.8243983337</v>
      </c>
      <c r="BN513" s="16">
        <f t="shared" si="1054"/>
        <v>1192729.3086866671</v>
      </c>
      <c r="BO513" s="16">
        <f t="shared" si="1054"/>
        <v>1219836.7929750006</v>
      </c>
      <c r="BP513" s="16">
        <f t="shared" si="1054"/>
        <v>1246944.2772633338</v>
      </c>
      <c r="BQ513" s="16">
        <f t="shared" si="1054"/>
        <v>1274051.7615516672</v>
      </c>
      <c r="BR513" s="16">
        <f t="shared" si="1054"/>
        <v>1301159.2458400009</v>
      </c>
      <c r="BS513" s="16">
        <f t="shared" si="1054"/>
        <v>1328266.7301283344</v>
      </c>
    </row>
    <row r="514" spans="1:71" x14ac:dyDescent="0.35">
      <c r="A514" s="15" t="str">
        <f t="shared" ref="A514:J514" si="1063">A416</f>
        <v>Standard Close</v>
      </c>
      <c r="B514" s="15" t="str">
        <f t="shared" si="1063"/>
        <v>A2783205</v>
      </c>
      <c r="C514" s="15" t="str">
        <f t="shared" si="1063"/>
        <v>Base Rates</v>
      </c>
      <c r="D514" s="15" t="str">
        <f t="shared" si="1063"/>
        <v/>
      </c>
      <c r="E514" s="50">
        <f t="shared" si="1063"/>
        <v>34331</v>
      </c>
      <c r="F514" s="15" t="str">
        <f t="shared" si="1063"/>
        <v>CRR-15996</v>
      </c>
      <c r="G514" s="15" t="str">
        <f t="shared" si="1063"/>
        <v>open</v>
      </c>
      <c r="H514" s="15" t="str">
        <f t="shared" si="1063"/>
        <v>Electric Other Production Plant</v>
      </c>
      <c r="I514" s="15" t="str">
        <f t="shared" si="1063"/>
        <v>Bayside Station</v>
      </c>
      <c r="J514" s="15">
        <f t="shared" si="1063"/>
        <v>202409</v>
      </c>
      <c r="K514" s="146">
        <f>SUM($K416:K416)/13</f>
        <v>0</v>
      </c>
      <c r="L514" s="16">
        <f>SUM($K416:L416)/13</f>
        <v>0</v>
      </c>
      <c r="M514" s="16">
        <f>SUM($K416:M416)/13</f>
        <v>0</v>
      </c>
      <c r="N514" s="16">
        <f>SUM($K416:N416)/13</f>
        <v>0</v>
      </c>
      <c r="O514" s="16">
        <f>SUM($K416:O416)/13</f>
        <v>0</v>
      </c>
      <c r="P514" s="16">
        <f>SUM($K416:P416)/13</f>
        <v>0</v>
      </c>
      <c r="Q514" s="16">
        <f>SUM($K416:Q416)/13</f>
        <v>0</v>
      </c>
      <c r="R514" s="16">
        <f>SUM($K416:R416)/13</f>
        <v>0</v>
      </c>
      <c r="S514" s="16">
        <f>SUM($K416:S416)/13</f>
        <v>0</v>
      </c>
      <c r="T514" s="16">
        <f>SUM($K416:T416)/13</f>
        <v>0</v>
      </c>
      <c r="U514" s="16">
        <f>SUM($K416:U416)/13</f>
        <v>849.51325448717944</v>
      </c>
      <c r="V514" s="16">
        <f>SUM($K416:V416)/13</f>
        <v>2548.5397634615383</v>
      </c>
      <c r="W514" s="16">
        <f t="shared" ref="W514:AI514" si="1064">SUM(K416:W416)/13</f>
        <v>5097.0795269230766</v>
      </c>
      <c r="X514" s="16">
        <f t="shared" si="1064"/>
        <v>8495.1325448717944</v>
      </c>
      <c r="Y514" s="16">
        <f t="shared" si="1064"/>
        <v>12742.698817307692</v>
      </c>
      <c r="Z514" s="16">
        <f t="shared" si="1064"/>
        <v>17839.778344230766</v>
      </c>
      <c r="AA514" s="16">
        <f t="shared" si="1064"/>
        <v>23786.371125641024</v>
      </c>
      <c r="AB514" s="16">
        <f t="shared" si="1064"/>
        <v>30582.47716153846</v>
      </c>
      <c r="AC514" s="16">
        <f t="shared" si="1064"/>
        <v>38228.096451923077</v>
      </c>
      <c r="AD514" s="16">
        <f t="shared" si="1064"/>
        <v>46723.228996794867</v>
      </c>
      <c r="AE514" s="16">
        <f t="shared" si="1064"/>
        <v>56067.874796153847</v>
      </c>
      <c r="AF514" s="16">
        <f t="shared" si="1064"/>
        <v>66262.033849999993</v>
      </c>
      <c r="AG514" s="16">
        <f t="shared" si="1064"/>
        <v>77305.706158333327</v>
      </c>
      <c r="AH514" s="16">
        <f t="shared" si="1064"/>
        <v>88349.378466666662</v>
      </c>
      <c r="AI514" s="16">
        <f t="shared" si="1064"/>
        <v>99393.050774999982</v>
      </c>
      <c r="AJ514" s="16">
        <f t="shared" si="1054"/>
        <v>110436.72308333333</v>
      </c>
      <c r="AK514" s="16">
        <f t="shared" si="1054"/>
        <v>121480.39539166665</v>
      </c>
      <c r="AL514" s="16">
        <f t="shared" si="1054"/>
        <v>132524.06769999999</v>
      </c>
      <c r="AM514" s="16">
        <f t="shared" si="1054"/>
        <v>143567.74000833332</v>
      </c>
      <c r="AN514" s="16">
        <f t="shared" si="1054"/>
        <v>154611.41231666665</v>
      </c>
      <c r="AO514" s="16">
        <f t="shared" si="1054"/>
        <v>165655.08462499999</v>
      </c>
      <c r="AP514" s="16">
        <f t="shared" si="1054"/>
        <v>176698.75693333332</v>
      </c>
      <c r="AQ514" s="16">
        <f t="shared" si="1054"/>
        <v>187742.42924166663</v>
      </c>
      <c r="AR514" s="16">
        <f t="shared" si="1054"/>
        <v>198786.10154999999</v>
      </c>
      <c r="AS514" s="16">
        <f t="shared" si="1054"/>
        <v>209829.77385833333</v>
      </c>
      <c r="AT514" s="16">
        <f t="shared" si="1054"/>
        <v>220873.44616666663</v>
      </c>
      <c r="AU514" s="16">
        <f t="shared" si="1054"/>
        <v>231917.11847499997</v>
      </c>
      <c r="AV514" s="16">
        <f t="shared" si="1054"/>
        <v>242960.79078333333</v>
      </c>
      <c r="AW514" s="16">
        <f t="shared" si="1054"/>
        <v>254004.46309166666</v>
      </c>
      <c r="AX514" s="16">
        <f t="shared" si="1054"/>
        <v>265048.13539999997</v>
      </c>
      <c r="AY514" s="16">
        <f t="shared" si="1054"/>
        <v>276091.8077083333</v>
      </c>
      <c r="AZ514" s="16">
        <f t="shared" si="1054"/>
        <v>287135.48001666664</v>
      </c>
      <c r="BA514" s="16">
        <f t="shared" si="1054"/>
        <v>298179.15232499997</v>
      </c>
      <c r="BB514" s="16">
        <f t="shared" si="1054"/>
        <v>309222.82463333331</v>
      </c>
      <c r="BC514" s="16">
        <f t="shared" si="1054"/>
        <v>320266.49694166664</v>
      </c>
      <c r="BD514" s="16">
        <f t="shared" si="1054"/>
        <v>331310.16924999998</v>
      </c>
      <c r="BE514" s="16">
        <f t="shared" si="1054"/>
        <v>342353.84155833337</v>
      </c>
      <c r="BF514" s="16">
        <f t="shared" si="1054"/>
        <v>353397.51386666665</v>
      </c>
      <c r="BG514" s="16">
        <f t="shared" si="1054"/>
        <v>364441.18617499998</v>
      </c>
      <c r="BH514" s="16">
        <f t="shared" si="1054"/>
        <v>375484.85848333326</v>
      </c>
      <c r="BI514" s="16">
        <f t="shared" si="1054"/>
        <v>386528.53079166665</v>
      </c>
      <c r="BJ514" s="16">
        <f t="shared" si="1054"/>
        <v>397572.20309999993</v>
      </c>
      <c r="BK514" s="16">
        <f t="shared" si="1054"/>
        <v>408615.87540833332</v>
      </c>
      <c r="BL514" s="16">
        <f t="shared" si="1054"/>
        <v>419659.5477166666</v>
      </c>
      <c r="BM514" s="16">
        <f t="shared" si="1054"/>
        <v>430703.22002499993</v>
      </c>
      <c r="BN514" s="16">
        <f t="shared" si="1054"/>
        <v>441746.89233333332</v>
      </c>
      <c r="BO514" s="16">
        <f t="shared" si="1054"/>
        <v>452790.56464166666</v>
      </c>
      <c r="BP514" s="16">
        <f t="shared" si="1054"/>
        <v>463834.23695000005</v>
      </c>
      <c r="BQ514" s="16">
        <f t="shared" si="1054"/>
        <v>474877.90925833333</v>
      </c>
      <c r="BR514" s="16">
        <f t="shared" si="1054"/>
        <v>485921.5815666666</v>
      </c>
      <c r="BS514" s="16">
        <f t="shared" si="1054"/>
        <v>496965.25387499999</v>
      </c>
    </row>
    <row r="515" spans="1:71" x14ac:dyDescent="0.35">
      <c r="A515" s="15" t="str">
        <f t="shared" ref="A515:J515" si="1065">A417</f>
        <v>Standard Close</v>
      </c>
      <c r="B515" s="15" t="str">
        <f t="shared" si="1065"/>
        <v>A2802716</v>
      </c>
      <c r="C515" s="15" t="str">
        <f t="shared" si="1065"/>
        <v>Base Rates</v>
      </c>
      <c r="D515" s="15" t="str">
        <f t="shared" si="1065"/>
        <v/>
      </c>
      <c r="E515" s="50">
        <f t="shared" si="1065"/>
        <v>34331</v>
      </c>
      <c r="F515" s="15" t="str">
        <f t="shared" si="1065"/>
        <v>CRR-15996</v>
      </c>
      <c r="G515" s="15" t="str">
        <f t="shared" si="1065"/>
        <v>open</v>
      </c>
      <c r="H515" s="15" t="str">
        <f t="shared" si="1065"/>
        <v>Electric Other Production Plant</v>
      </c>
      <c r="I515" s="15" t="str">
        <f t="shared" si="1065"/>
        <v>Bayside Station</v>
      </c>
      <c r="J515" s="15">
        <f t="shared" si="1065"/>
        <v>202405</v>
      </c>
      <c r="K515" s="146">
        <f>SUM($K417:K417)/13</f>
        <v>0</v>
      </c>
      <c r="L515" s="16">
        <f>SUM($K417:L417)/13</f>
        <v>0</v>
      </c>
      <c r="M515" s="16">
        <f>SUM($K417:M417)/13</f>
        <v>0</v>
      </c>
      <c r="N515" s="16">
        <f>SUM($K417:N417)/13</f>
        <v>0</v>
      </c>
      <c r="O515" s="16">
        <f>SUM($K417:O417)/13</f>
        <v>0</v>
      </c>
      <c r="P515" s="16">
        <f>SUM($K417:P417)/13</f>
        <v>0</v>
      </c>
      <c r="Q515" s="16">
        <f>SUM($K417:Q417)/13</f>
        <v>1090.2927321153845</v>
      </c>
      <c r="R515" s="16">
        <f>SUM($K417:R417)/13</f>
        <v>3270.8781963461538</v>
      </c>
      <c r="S515" s="16">
        <f>SUM($K417:S417)/13</f>
        <v>6541.7563926923076</v>
      </c>
      <c r="T515" s="16">
        <f>SUM($K417:T417)/13</f>
        <v>10902.927321153846</v>
      </c>
      <c r="U515" s="16">
        <f>SUM($K417:U417)/13</f>
        <v>16354.390981730769</v>
      </c>
      <c r="V515" s="16">
        <f>SUM($K417:V417)/13</f>
        <v>22896.147374423079</v>
      </c>
      <c r="W515" s="16">
        <f t="shared" ref="W515:AI515" si="1066">SUM(K417:W417)/13</f>
        <v>30528.196499230769</v>
      </c>
      <c r="X515" s="16">
        <f t="shared" si="1066"/>
        <v>39250.538356153847</v>
      </c>
      <c r="Y515" s="16">
        <f t="shared" si="1066"/>
        <v>49063.172945192317</v>
      </c>
      <c r="Z515" s="16">
        <f t="shared" si="1066"/>
        <v>59966.100266346162</v>
      </c>
      <c r="AA515" s="16">
        <f t="shared" si="1066"/>
        <v>71959.320319615392</v>
      </c>
      <c r="AB515" s="16">
        <f t="shared" si="1066"/>
        <v>85042.833104999998</v>
      </c>
      <c r="AC515" s="16">
        <f t="shared" si="1066"/>
        <v>99216.638622500002</v>
      </c>
      <c r="AD515" s="16">
        <f t="shared" si="1066"/>
        <v>113390.44414000001</v>
      </c>
      <c r="AE515" s="16">
        <f t="shared" si="1066"/>
        <v>127564.2496575</v>
      </c>
      <c r="AF515" s="16">
        <f t="shared" si="1066"/>
        <v>141738.05517500002</v>
      </c>
      <c r="AG515" s="16">
        <f t="shared" si="1066"/>
        <v>155911.86069250002</v>
      </c>
      <c r="AH515" s="16">
        <f t="shared" si="1066"/>
        <v>170085.66621000005</v>
      </c>
      <c r="AI515" s="16">
        <f t="shared" si="1066"/>
        <v>184259.47172750003</v>
      </c>
      <c r="AJ515" s="16">
        <f t="shared" si="1054"/>
        <v>198433.27724500006</v>
      </c>
      <c r="AK515" s="16">
        <f t="shared" si="1054"/>
        <v>212607.08276250007</v>
      </c>
      <c r="AL515" s="16">
        <f t="shared" si="1054"/>
        <v>226780.88828000004</v>
      </c>
      <c r="AM515" s="16">
        <f t="shared" si="1054"/>
        <v>240954.69379750005</v>
      </c>
      <c r="AN515" s="16">
        <f t="shared" si="1054"/>
        <v>255128.49931499999</v>
      </c>
      <c r="AO515" s="16">
        <f t="shared" si="1054"/>
        <v>269302.30483250006</v>
      </c>
      <c r="AP515" s="16">
        <f t="shared" si="1054"/>
        <v>283476.11034999997</v>
      </c>
      <c r="AQ515" s="16">
        <f t="shared" si="1054"/>
        <v>297649.91586749995</v>
      </c>
      <c r="AR515" s="16">
        <f t="shared" si="1054"/>
        <v>311823.72138499992</v>
      </c>
      <c r="AS515" s="16">
        <f t="shared" si="1054"/>
        <v>325997.52690249996</v>
      </c>
      <c r="AT515" s="16">
        <f t="shared" si="1054"/>
        <v>340171.33241999993</v>
      </c>
      <c r="AU515" s="16">
        <f t="shared" si="1054"/>
        <v>354345.13793749991</v>
      </c>
      <c r="AV515" s="16">
        <f t="shared" si="1054"/>
        <v>368518.94345499988</v>
      </c>
      <c r="AW515" s="16">
        <f t="shared" si="1054"/>
        <v>382692.74897249986</v>
      </c>
      <c r="AX515" s="16">
        <f t="shared" si="1054"/>
        <v>396866.55448999989</v>
      </c>
      <c r="AY515" s="16">
        <f t="shared" si="1054"/>
        <v>411040.36000749987</v>
      </c>
      <c r="AZ515" s="16">
        <f t="shared" si="1054"/>
        <v>425214.16552499984</v>
      </c>
      <c r="BA515" s="16">
        <f t="shared" si="1054"/>
        <v>439387.97104249982</v>
      </c>
      <c r="BB515" s="16">
        <f t="shared" si="1054"/>
        <v>453561.77655999979</v>
      </c>
      <c r="BC515" s="16">
        <f t="shared" si="1054"/>
        <v>467735.58207749977</v>
      </c>
      <c r="BD515" s="16">
        <f t="shared" si="1054"/>
        <v>481909.38759499975</v>
      </c>
      <c r="BE515" s="16">
        <f t="shared" si="1054"/>
        <v>496083.19311249972</v>
      </c>
      <c r="BF515" s="16">
        <f t="shared" si="1054"/>
        <v>510256.9986299997</v>
      </c>
      <c r="BG515" s="16">
        <f t="shared" si="1054"/>
        <v>524430.80414749985</v>
      </c>
      <c r="BH515" s="16">
        <f t="shared" si="1054"/>
        <v>538604.60966499976</v>
      </c>
      <c r="BI515" s="16">
        <f t="shared" si="1054"/>
        <v>552778.4151824998</v>
      </c>
      <c r="BJ515" s="16">
        <f t="shared" si="1054"/>
        <v>566952.22069999971</v>
      </c>
      <c r="BK515" s="16">
        <f t="shared" si="1054"/>
        <v>581126.02621749975</v>
      </c>
      <c r="BL515" s="16">
        <f t="shared" si="1054"/>
        <v>595299.8317349999</v>
      </c>
      <c r="BM515" s="16">
        <f t="shared" si="1054"/>
        <v>609473.63725249982</v>
      </c>
      <c r="BN515" s="16">
        <f t="shared" si="1054"/>
        <v>623647.44276999985</v>
      </c>
      <c r="BO515" s="16">
        <f t="shared" si="1054"/>
        <v>637821.2482875</v>
      </c>
      <c r="BP515" s="16">
        <f t="shared" si="1054"/>
        <v>651995.05380500003</v>
      </c>
      <c r="BQ515" s="16">
        <f t="shared" si="1054"/>
        <v>666168.85932249995</v>
      </c>
      <c r="BR515" s="16">
        <f t="shared" si="1054"/>
        <v>680342.66483999987</v>
      </c>
      <c r="BS515" s="16">
        <f t="shared" si="1054"/>
        <v>694516.47035750002</v>
      </c>
    </row>
    <row r="516" spans="1:71" x14ac:dyDescent="0.35">
      <c r="A516" s="15" t="str">
        <f t="shared" ref="A516:J516" si="1067">A418</f>
        <v>Standard Close</v>
      </c>
      <c r="B516" s="15" t="str">
        <f t="shared" si="1067"/>
        <v>A2811992</v>
      </c>
      <c r="C516" s="15" t="str">
        <f t="shared" si="1067"/>
        <v>Base Rates</v>
      </c>
      <c r="D516" s="15" t="str">
        <f t="shared" si="1067"/>
        <v/>
      </c>
      <c r="E516" s="50">
        <f t="shared" si="1067"/>
        <v>34330</v>
      </c>
      <c r="F516" s="15" t="str">
        <f t="shared" si="1067"/>
        <v>CRR-15996</v>
      </c>
      <c r="G516" s="15" t="str">
        <f t="shared" si="1067"/>
        <v>open</v>
      </c>
      <c r="H516" s="15" t="str">
        <f t="shared" si="1067"/>
        <v>Electric Other Production Plant</v>
      </c>
      <c r="I516" s="15" t="str">
        <f t="shared" si="1067"/>
        <v>Bayside Station</v>
      </c>
      <c r="J516" s="15">
        <f t="shared" si="1067"/>
        <v>202405</v>
      </c>
      <c r="K516" s="146">
        <f>SUM($K418:K418)/13</f>
        <v>0</v>
      </c>
      <c r="L516" s="16">
        <f>SUM($K418:L418)/13</f>
        <v>0</v>
      </c>
      <c r="M516" s="16">
        <f>SUM($K418:M418)/13</f>
        <v>0</v>
      </c>
      <c r="N516" s="16">
        <f>SUM($K418:N418)/13</f>
        <v>0</v>
      </c>
      <c r="O516" s="16">
        <f>SUM($K418:O418)/13</f>
        <v>0</v>
      </c>
      <c r="P516" s="16">
        <f>SUM($K418:P418)/13</f>
        <v>0</v>
      </c>
      <c r="Q516" s="16">
        <f>SUM($K418:Q418)/13</f>
        <v>6.9821794871794879E-2</v>
      </c>
      <c r="R516" s="16">
        <f>SUM($K418:R418)/13</f>
        <v>0.20946538461538464</v>
      </c>
      <c r="S516" s="16">
        <f>SUM($K418:S418)/13</f>
        <v>0.41893076923076927</v>
      </c>
      <c r="T516" s="16">
        <f>SUM($K418:T418)/13</f>
        <v>0.69821794871794873</v>
      </c>
      <c r="U516" s="16">
        <f>SUM($K418:U418)/13</f>
        <v>1.0473269230769231</v>
      </c>
      <c r="V516" s="16">
        <f>SUM($K418:V418)/13</f>
        <v>1.4662576923076922</v>
      </c>
      <c r="W516" s="16">
        <f t="shared" ref="W516:AI516" si="1068">SUM(K418:W418)/13</f>
        <v>1.9550102564102561</v>
      </c>
      <c r="X516" s="16">
        <f t="shared" si="1068"/>
        <v>2.5135846153846151</v>
      </c>
      <c r="Y516" s="16">
        <f t="shared" si="1068"/>
        <v>3.1419807692307691</v>
      </c>
      <c r="Z516" s="16">
        <f t="shared" si="1068"/>
        <v>3.8401987179487174</v>
      </c>
      <c r="AA516" s="16">
        <f t="shared" si="1068"/>
        <v>4.6082384615384608</v>
      </c>
      <c r="AB516" s="16">
        <f t="shared" si="1068"/>
        <v>5.4460999999999995</v>
      </c>
      <c r="AC516" s="16">
        <f t="shared" si="1068"/>
        <v>6.3537833333333316</v>
      </c>
      <c r="AD516" s="16">
        <f t="shared" si="1068"/>
        <v>7.2614666666666645</v>
      </c>
      <c r="AE516" s="16">
        <f t="shared" si="1068"/>
        <v>8.1691499999999984</v>
      </c>
      <c r="AF516" s="16">
        <f t="shared" si="1068"/>
        <v>9.0768333333333295</v>
      </c>
      <c r="AG516" s="16">
        <f t="shared" si="1068"/>
        <v>9.9845166666666625</v>
      </c>
      <c r="AH516" s="16">
        <f t="shared" si="1068"/>
        <v>10.892199999999995</v>
      </c>
      <c r="AI516" s="16">
        <f t="shared" si="1068"/>
        <v>11.79988333333333</v>
      </c>
      <c r="AJ516" s="16">
        <f t="shared" si="1054"/>
        <v>12.707566666666663</v>
      </c>
      <c r="AK516" s="16">
        <f t="shared" si="1054"/>
        <v>13.61525</v>
      </c>
      <c r="AL516" s="16">
        <f t="shared" si="1054"/>
        <v>14.522933333333331</v>
      </c>
      <c r="AM516" s="16">
        <f t="shared" ref="AM516:AM579" si="1069">SUM(AA418:AM418)/13</f>
        <v>15.430616666666664</v>
      </c>
      <c r="AN516" s="16">
        <f t="shared" ref="AN516:AN579" si="1070">SUM(AB418:AN418)/13</f>
        <v>16.3383</v>
      </c>
      <c r="AO516" s="16">
        <f t="shared" ref="AO516:AO579" si="1071">SUM(AC418:AO418)/13</f>
        <v>17.245983333333331</v>
      </c>
      <c r="AP516" s="16">
        <f t="shared" ref="AP516:AP579" si="1072">SUM(AD418:AP418)/13</f>
        <v>18.153666666666666</v>
      </c>
      <c r="AQ516" s="16">
        <f t="shared" ref="AQ516:AQ579" si="1073">SUM(AE418:AQ418)/13</f>
        <v>19.061350000000001</v>
      </c>
      <c r="AR516" s="16">
        <f t="shared" ref="AR516:AR579" si="1074">SUM(AF418:AR418)/13</f>
        <v>19.969033333333336</v>
      </c>
      <c r="AS516" s="16">
        <f t="shared" ref="AS516:AS579" si="1075">SUM(AG418:AS418)/13</f>
        <v>20.87671666666667</v>
      </c>
      <c r="AT516" s="16">
        <f t="shared" ref="AT516:AT579" si="1076">SUM(AH418:AT418)/13</f>
        <v>21.784400000000009</v>
      </c>
      <c r="AU516" s="16">
        <f t="shared" ref="AU516:AU579" si="1077">SUM(AI418:AU418)/13</f>
        <v>22.692083333333343</v>
      </c>
      <c r="AV516" s="16">
        <f t="shared" ref="AV516:AV579" si="1078">SUM(AJ418:AV418)/13</f>
        <v>23.599766666666675</v>
      </c>
      <c r="AW516" s="16">
        <f t="shared" ref="AW516:AW579" si="1079">SUM(AK418:AW418)/13</f>
        <v>24.507450000000006</v>
      </c>
      <c r="AX516" s="16">
        <f t="shared" ref="AX516:AX579" si="1080">SUM(AL418:AX418)/13</f>
        <v>25.415133333333344</v>
      </c>
      <c r="AY516" s="16">
        <f t="shared" ref="AY516:AY579" si="1081">SUM(AM418:AY418)/13</f>
        <v>26.322816666666679</v>
      </c>
      <c r="AZ516" s="16">
        <f t="shared" ref="AZ516:AZ579" si="1082">SUM(AN418:AZ418)/13</f>
        <v>27.230500000000013</v>
      </c>
      <c r="BA516" s="16">
        <f t="shared" ref="BA516:BA579" si="1083">SUM(AO418:BA418)/13</f>
        <v>28.138183333333352</v>
      </c>
      <c r="BB516" s="16">
        <f t="shared" ref="BB516:BB579" si="1084">SUM(AP418:BB418)/13</f>
        <v>29.045866666666686</v>
      </c>
      <c r="BC516" s="16">
        <f t="shared" ref="BC516:BC579" si="1085">SUM(AQ418:BC418)/13</f>
        <v>29.953550000000014</v>
      </c>
      <c r="BD516" s="16">
        <f t="shared" ref="BD516:BD579" si="1086">SUM(AR418:BD418)/13</f>
        <v>30.861233333333356</v>
      </c>
      <c r="BE516" s="16">
        <f t="shared" ref="BE516:BE579" si="1087">SUM(AS418:BE418)/13</f>
        <v>31.76891666666668</v>
      </c>
      <c r="BF516" s="16">
        <f t="shared" ref="BF516:BF579" si="1088">SUM(AT418:BF418)/13</f>
        <v>32.676600000000015</v>
      </c>
      <c r="BG516" s="16">
        <f t="shared" ref="BG516:BG579" si="1089">SUM(AU418:BG418)/13</f>
        <v>33.584283333333353</v>
      </c>
      <c r="BH516" s="16">
        <f t="shared" ref="BH516:BH579" si="1090">SUM(AV418:BH418)/13</f>
        <v>34.491966666666684</v>
      </c>
      <c r="BI516" s="16">
        <f t="shared" ref="BI516:BI579" si="1091">SUM(AW418:BI418)/13</f>
        <v>35.399650000000015</v>
      </c>
      <c r="BJ516" s="16">
        <f t="shared" ref="BJ516:BJ579" si="1092">SUM(AX418:BJ418)/13</f>
        <v>36.307333333333347</v>
      </c>
      <c r="BK516" s="16">
        <f t="shared" ref="BK516:BK579" si="1093">SUM(AY418:BK418)/13</f>
        <v>37.215016666666671</v>
      </c>
      <c r="BL516" s="16">
        <f t="shared" ref="BL516:BL579" si="1094">SUM(AZ418:BL418)/13</f>
        <v>38.122700000000009</v>
      </c>
      <c r="BM516" s="16">
        <f t="shared" ref="BM516:BM579" si="1095">SUM(BA418:BM418)/13</f>
        <v>39.03038333333334</v>
      </c>
      <c r="BN516" s="16">
        <f t="shared" ref="BN516:BN579" si="1096">SUM(BB418:BN418)/13</f>
        <v>39.938066666666671</v>
      </c>
      <c r="BO516" s="16">
        <f t="shared" ref="BO516:BO579" si="1097">SUM(BC418:BO418)/13</f>
        <v>40.845749999999995</v>
      </c>
      <c r="BP516" s="16">
        <f t="shared" ref="BP516:BP579" si="1098">SUM(BD418:BP418)/13</f>
        <v>41.753433333333341</v>
      </c>
      <c r="BQ516" s="16">
        <f t="shared" ref="BQ516:BQ579" si="1099">SUM(BE418:BQ418)/13</f>
        <v>42.661116666666665</v>
      </c>
      <c r="BR516" s="16">
        <f t="shared" ref="BR516:BR579" si="1100">SUM(BF418:BR418)/13</f>
        <v>43.568799999999996</v>
      </c>
      <c r="BS516" s="16">
        <f t="shared" ref="BS516:BS579" si="1101">SUM(BG418:BS418)/13</f>
        <v>44.476483333333327</v>
      </c>
    </row>
    <row r="517" spans="1:71" x14ac:dyDescent="0.35">
      <c r="A517" s="15" t="str">
        <f t="shared" ref="A517:J517" si="1102">A419</f>
        <v>Standard Close</v>
      </c>
      <c r="B517" s="15" t="str">
        <f t="shared" si="1102"/>
        <v>A2811994</v>
      </c>
      <c r="C517" s="15" t="str">
        <f t="shared" si="1102"/>
        <v>Base Rates</v>
      </c>
      <c r="D517" s="15" t="str">
        <f t="shared" si="1102"/>
        <v/>
      </c>
      <c r="E517" s="50">
        <f t="shared" si="1102"/>
        <v>34330</v>
      </c>
      <c r="F517" s="15" t="str">
        <f t="shared" si="1102"/>
        <v>CRR-15996</v>
      </c>
      <c r="G517" s="15" t="str">
        <f t="shared" si="1102"/>
        <v>open</v>
      </c>
      <c r="H517" s="15" t="str">
        <f t="shared" si="1102"/>
        <v>Electric Other Production Plant</v>
      </c>
      <c r="I517" s="15" t="str">
        <f t="shared" si="1102"/>
        <v>Bayside Station</v>
      </c>
      <c r="J517" s="15">
        <f t="shared" si="1102"/>
        <v>202405</v>
      </c>
      <c r="K517" s="146">
        <f>SUM($K419:K419)/13</f>
        <v>0</v>
      </c>
      <c r="L517" s="16">
        <f>SUM($K419:L419)/13</f>
        <v>0</v>
      </c>
      <c r="M517" s="16">
        <f>SUM($K419:M419)/13</f>
        <v>0</v>
      </c>
      <c r="N517" s="16">
        <f>SUM($K419:N419)/13</f>
        <v>0</v>
      </c>
      <c r="O517" s="16">
        <f>SUM($K419:O419)/13</f>
        <v>0</v>
      </c>
      <c r="P517" s="16">
        <f>SUM($K419:P419)/13</f>
        <v>0</v>
      </c>
      <c r="Q517" s="16">
        <f>SUM($K419:Q419)/13</f>
        <v>6.7991987179487179E-2</v>
      </c>
      <c r="R517" s="16">
        <f>SUM($K419:R419)/13</f>
        <v>0.20397596153846154</v>
      </c>
      <c r="S517" s="16">
        <f>SUM($K419:S419)/13</f>
        <v>0.40795192307692307</v>
      </c>
      <c r="T517" s="16">
        <f>SUM($K419:T419)/13</f>
        <v>0.6799198717948719</v>
      </c>
      <c r="U517" s="16">
        <f>SUM($K419:U419)/13</f>
        <v>1.0198798076923077</v>
      </c>
      <c r="V517" s="16">
        <f>SUM($K419:V419)/13</f>
        <v>1.427831730769231</v>
      </c>
      <c r="W517" s="16">
        <f t="shared" ref="W517:AI517" si="1103">SUM(K419:W419)/13</f>
        <v>1.9037756410256415</v>
      </c>
      <c r="X517" s="16">
        <f t="shared" si="1103"/>
        <v>2.4477115384615393</v>
      </c>
      <c r="Y517" s="16">
        <f t="shared" si="1103"/>
        <v>3.0596394230769239</v>
      </c>
      <c r="Z517" s="16">
        <f t="shared" si="1103"/>
        <v>3.7395592948717962</v>
      </c>
      <c r="AA517" s="16">
        <f t="shared" si="1103"/>
        <v>4.4874711538461556</v>
      </c>
      <c r="AB517" s="16">
        <f t="shared" si="1103"/>
        <v>5.3033750000000017</v>
      </c>
      <c r="AC517" s="16">
        <f t="shared" si="1103"/>
        <v>6.1872708333333346</v>
      </c>
      <c r="AD517" s="16">
        <f t="shared" si="1103"/>
        <v>7.0711666666666693</v>
      </c>
      <c r="AE517" s="16">
        <f t="shared" si="1103"/>
        <v>7.9550625000000021</v>
      </c>
      <c r="AF517" s="16">
        <f t="shared" si="1103"/>
        <v>8.8389583333333359</v>
      </c>
      <c r="AG517" s="16">
        <f t="shared" si="1103"/>
        <v>9.7228541666666697</v>
      </c>
      <c r="AH517" s="16">
        <f t="shared" si="1103"/>
        <v>10.606750000000003</v>
      </c>
      <c r="AI517" s="16">
        <f t="shared" si="1103"/>
        <v>11.490645833333335</v>
      </c>
      <c r="AJ517" s="16">
        <f t="shared" ref="AJ517:AJ580" si="1104">SUM(X419:AJ419)/13</f>
        <v>12.374541666666671</v>
      </c>
      <c r="AK517" s="16">
        <f t="shared" ref="AK517:AK580" si="1105">SUM(Y419:AK419)/13</f>
        <v>13.258437500000005</v>
      </c>
      <c r="AL517" s="16">
        <f t="shared" ref="AL517:AL580" si="1106">SUM(Z419:AL419)/13</f>
        <v>14.142333333333339</v>
      </c>
      <c r="AM517" s="16">
        <f t="shared" si="1069"/>
        <v>15.026229166666671</v>
      </c>
      <c r="AN517" s="16">
        <f t="shared" si="1070"/>
        <v>15.910125000000006</v>
      </c>
      <c r="AO517" s="16">
        <f t="shared" si="1071"/>
        <v>16.794020833333342</v>
      </c>
      <c r="AP517" s="16">
        <f t="shared" si="1072"/>
        <v>17.677916666666672</v>
      </c>
      <c r="AQ517" s="16">
        <f t="shared" si="1073"/>
        <v>18.561812500000006</v>
      </c>
      <c r="AR517" s="16">
        <f t="shared" si="1074"/>
        <v>19.445708333333339</v>
      </c>
      <c r="AS517" s="16">
        <f t="shared" si="1075"/>
        <v>20.329604166666677</v>
      </c>
      <c r="AT517" s="16">
        <f t="shared" si="1076"/>
        <v>21.213500000000007</v>
      </c>
      <c r="AU517" s="16">
        <f t="shared" si="1077"/>
        <v>22.097395833333341</v>
      </c>
      <c r="AV517" s="16">
        <f t="shared" si="1078"/>
        <v>22.981291666666671</v>
      </c>
      <c r="AW517" s="16">
        <f t="shared" si="1079"/>
        <v>23.865187500000008</v>
      </c>
      <c r="AX517" s="16">
        <f t="shared" si="1080"/>
        <v>24.749083333333338</v>
      </c>
      <c r="AY517" s="16">
        <f t="shared" si="1081"/>
        <v>25.632979166666676</v>
      </c>
      <c r="AZ517" s="16">
        <f t="shared" si="1082"/>
        <v>26.516875000000006</v>
      </c>
      <c r="BA517" s="16">
        <f t="shared" si="1083"/>
        <v>27.400770833333336</v>
      </c>
      <c r="BB517" s="16">
        <f t="shared" si="1084"/>
        <v>28.284666666666677</v>
      </c>
      <c r="BC517" s="16">
        <f t="shared" si="1085"/>
        <v>29.168562500000014</v>
      </c>
      <c r="BD517" s="16">
        <f t="shared" si="1086"/>
        <v>30.052458333333348</v>
      </c>
      <c r="BE517" s="16">
        <f t="shared" si="1087"/>
        <v>30.936354166666678</v>
      </c>
      <c r="BF517" s="16">
        <f t="shared" si="1088"/>
        <v>31.820250000000012</v>
      </c>
      <c r="BG517" s="16">
        <f t="shared" si="1089"/>
        <v>32.704145833333342</v>
      </c>
      <c r="BH517" s="16">
        <f t="shared" si="1090"/>
        <v>33.588041666666676</v>
      </c>
      <c r="BI517" s="16">
        <f t="shared" si="1091"/>
        <v>34.47193750000001</v>
      </c>
      <c r="BJ517" s="16">
        <f t="shared" si="1092"/>
        <v>35.355833333333344</v>
      </c>
      <c r="BK517" s="16">
        <f t="shared" si="1093"/>
        <v>36.239729166666685</v>
      </c>
      <c r="BL517" s="16">
        <f t="shared" si="1094"/>
        <v>37.123625000000011</v>
      </c>
      <c r="BM517" s="16">
        <f t="shared" si="1095"/>
        <v>38.007520833333345</v>
      </c>
      <c r="BN517" s="16">
        <f t="shared" si="1096"/>
        <v>38.891416666666686</v>
      </c>
      <c r="BO517" s="16">
        <f t="shared" si="1097"/>
        <v>39.775312500000013</v>
      </c>
      <c r="BP517" s="16">
        <f t="shared" si="1098"/>
        <v>40.659208333333353</v>
      </c>
      <c r="BQ517" s="16">
        <f t="shared" si="1099"/>
        <v>41.54310416666668</v>
      </c>
      <c r="BR517" s="16">
        <f t="shared" si="1100"/>
        <v>42.427000000000014</v>
      </c>
      <c r="BS517" s="16">
        <f t="shared" si="1101"/>
        <v>43.31089583333334</v>
      </c>
    </row>
    <row r="518" spans="1:71" x14ac:dyDescent="0.35">
      <c r="A518" s="15" t="str">
        <f t="shared" ref="A518:J518" si="1107">A420</f>
        <v>Standard Close</v>
      </c>
      <c r="B518" s="15" t="str">
        <f t="shared" si="1107"/>
        <v>A2811996</v>
      </c>
      <c r="C518" s="15" t="str">
        <f t="shared" si="1107"/>
        <v>Base Rates</v>
      </c>
      <c r="D518" s="15" t="str">
        <f t="shared" si="1107"/>
        <v/>
      </c>
      <c r="E518" s="50">
        <f t="shared" si="1107"/>
        <v>34330</v>
      </c>
      <c r="F518" s="15" t="str">
        <f t="shared" si="1107"/>
        <v>CRR-15996</v>
      </c>
      <c r="G518" s="15" t="str">
        <f t="shared" si="1107"/>
        <v>open</v>
      </c>
      <c r="H518" s="15" t="str">
        <f t="shared" si="1107"/>
        <v>Electric Other Production Plant</v>
      </c>
      <c r="I518" s="15" t="str">
        <f t="shared" si="1107"/>
        <v>Bayside Station</v>
      </c>
      <c r="J518" s="15">
        <f t="shared" si="1107"/>
        <v>202405</v>
      </c>
      <c r="K518" s="146">
        <f>SUM($K420:K420)/13</f>
        <v>0</v>
      </c>
      <c r="L518" s="16">
        <f>SUM($K420:L420)/13</f>
        <v>0</v>
      </c>
      <c r="M518" s="16">
        <f>SUM($K420:M420)/13</f>
        <v>0</v>
      </c>
      <c r="N518" s="16">
        <f>SUM($K420:N420)/13</f>
        <v>0</v>
      </c>
      <c r="O518" s="16">
        <f>SUM($K420:O420)/13</f>
        <v>0</v>
      </c>
      <c r="P518" s="16">
        <f>SUM($K420:P420)/13</f>
        <v>0</v>
      </c>
      <c r="Q518" s="16">
        <f>SUM($K420:Q420)/13</f>
        <v>6.7991987179487179E-2</v>
      </c>
      <c r="R518" s="16">
        <f>SUM($K420:R420)/13</f>
        <v>0.20397596153846154</v>
      </c>
      <c r="S518" s="16">
        <f>SUM($K420:S420)/13</f>
        <v>0.40795192307692307</v>
      </c>
      <c r="T518" s="16">
        <f>SUM($K420:T420)/13</f>
        <v>0.6799198717948719</v>
      </c>
      <c r="U518" s="16">
        <f>SUM($K420:U420)/13</f>
        <v>1.0198798076923077</v>
      </c>
      <c r="V518" s="16">
        <f>SUM($K420:V420)/13</f>
        <v>1.427831730769231</v>
      </c>
      <c r="W518" s="16">
        <f t="shared" ref="W518:AI518" si="1108">SUM(K420:W420)/13</f>
        <v>1.9037756410256415</v>
      </c>
      <c r="X518" s="16">
        <f t="shared" si="1108"/>
        <v>2.4477115384615393</v>
      </c>
      <c r="Y518" s="16">
        <f t="shared" si="1108"/>
        <v>3.0596394230769239</v>
      </c>
      <c r="Z518" s="16">
        <f t="shared" si="1108"/>
        <v>3.7395592948717962</v>
      </c>
      <c r="AA518" s="16">
        <f t="shared" si="1108"/>
        <v>4.4874711538461556</v>
      </c>
      <c r="AB518" s="16">
        <f t="shared" si="1108"/>
        <v>5.3033750000000017</v>
      </c>
      <c r="AC518" s="16">
        <f t="shared" si="1108"/>
        <v>6.1872708333333346</v>
      </c>
      <c r="AD518" s="16">
        <f t="shared" si="1108"/>
        <v>7.0711666666666693</v>
      </c>
      <c r="AE518" s="16">
        <f t="shared" si="1108"/>
        <v>7.9550625000000021</v>
      </c>
      <c r="AF518" s="16">
        <f t="shared" si="1108"/>
        <v>8.8389583333333359</v>
      </c>
      <c r="AG518" s="16">
        <f t="shared" si="1108"/>
        <v>9.7228541666666697</v>
      </c>
      <c r="AH518" s="16">
        <f t="shared" si="1108"/>
        <v>10.606750000000003</v>
      </c>
      <c r="AI518" s="16">
        <f t="shared" si="1108"/>
        <v>11.490645833333335</v>
      </c>
      <c r="AJ518" s="16">
        <f t="shared" si="1104"/>
        <v>12.374541666666671</v>
      </c>
      <c r="AK518" s="16">
        <f t="shared" si="1105"/>
        <v>13.258437500000005</v>
      </c>
      <c r="AL518" s="16">
        <f t="shared" si="1106"/>
        <v>14.142333333333339</v>
      </c>
      <c r="AM518" s="16">
        <f t="shared" si="1069"/>
        <v>15.026229166666671</v>
      </c>
      <c r="AN518" s="16">
        <f t="shared" si="1070"/>
        <v>15.910125000000006</v>
      </c>
      <c r="AO518" s="16">
        <f t="shared" si="1071"/>
        <v>16.794020833333342</v>
      </c>
      <c r="AP518" s="16">
        <f t="shared" si="1072"/>
        <v>17.677916666666672</v>
      </c>
      <c r="AQ518" s="16">
        <f t="shared" si="1073"/>
        <v>18.561812500000006</v>
      </c>
      <c r="AR518" s="16">
        <f t="shared" si="1074"/>
        <v>19.445708333333339</v>
      </c>
      <c r="AS518" s="16">
        <f t="shared" si="1075"/>
        <v>20.329604166666677</v>
      </c>
      <c r="AT518" s="16">
        <f t="shared" si="1076"/>
        <v>21.213500000000007</v>
      </c>
      <c r="AU518" s="16">
        <f t="shared" si="1077"/>
        <v>22.097395833333341</v>
      </c>
      <c r="AV518" s="16">
        <f t="shared" si="1078"/>
        <v>22.981291666666671</v>
      </c>
      <c r="AW518" s="16">
        <f t="shared" si="1079"/>
        <v>23.865187500000008</v>
      </c>
      <c r="AX518" s="16">
        <f t="shared" si="1080"/>
        <v>24.749083333333338</v>
      </c>
      <c r="AY518" s="16">
        <f t="shared" si="1081"/>
        <v>25.632979166666676</v>
      </c>
      <c r="AZ518" s="16">
        <f t="shared" si="1082"/>
        <v>26.516875000000006</v>
      </c>
      <c r="BA518" s="16">
        <f t="shared" si="1083"/>
        <v>27.400770833333336</v>
      </c>
      <c r="BB518" s="16">
        <f t="shared" si="1084"/>
        <v>28.284666666666677</v>
      </c>
      <c r="BC518" s="16">
        <f t="shared" si="1085"/>
        <v>29.168562500000014</v>
      </c>
      <c r="BD518" s="16">
        <f t="shared" si="1086"/>
        <v>30.052458333333348</v>
      </c>
      <c r="BE518" s="16">
        <f t="shared" si="1087"/>
        <v>30.936354166666678</v>
      </c>
      <c r="BF518" s="16">
        <f t="shared" si="1088"/>
        <v>31.820250000000012</v>
      </c>
      <c r="BG518" s="16">
        <f t="shared" si="1089"/>
        <v>32.704145833333342</v>
      </c>
      <c r="BH518" s="16">
        <f t="shared" si="1090"/>
        <v>33.588041666666676</v>
      </c>
      <c r="BI518" s="16">
        <f t="shared" si="1091"/>
        <v>34.47193750000001</v>
      </c>
      <c r="BJ518" s="16">
        <f t="shared" si="1092"/>
        <v>35.355833333333344</v>
      </c>
      <c r="BK518" s="16">
        <f t="shared" si="1093"/>
        <v>36.239729166666685</v>
      </c>
      <c r="BL518" s="16">
        <f t="shared" si="1094"/>
        <v>37.123625000000011</v>
      </c>
      <c r="BM518" s="16">
        <f t="shared" si="1095"/>
        <v>38.007520833333345</v>
      </c>
      <c r="BN518" s="16">
        <f t="shared" si="1096"/>
        <v>38.891416666666686</v>
      </c>
      <c r="BO518" s="16">
        <f t="shared" si="1097"/>
        <v>39.775312500000013</v>
      </c>
      <c r="BP518" s="16">
        <f t="shared" si="1098"/>
        <v>40.659208333333353</v>
      </c>
      <c r="BQ518" s="16">
        <f t="shared" si="1099"/>
        <v>41.54310416666668</v>
      </c>
      <c r="BR518" s="16">
        <f t="shared" si="1100"/>
        <v>42.427000000000014</v>
      </c>
      <c r="BS518" s="16">
        <f t="shared" si="1101"/>
        <v>43.31089583333334</v>
      </c>
    </row>
    <row r="519" spans="1:71" x14ac:dyDescent="0.35">
      <c r="A519" s="15" t="str">
        <f t="shared" ref="A519:J519" si="1109">A421</f>
        <v>Standard Close</v>
      </c>
      <c r="B519" s="15" t="str">
        <f t="shared" si="1109"/>
        <v>A2826501</v>
      </c>
      <c r="C519" s="15" t="str">
        <f t="shared" si="1109"/>
        <v>Base Rates</v>
      </c>
      <c r="D519" s="15" t="str">
        <f t="shared" si="1109"/>
        <v/>
      </c>
      <c r="E519" s="50">
        <f t="shared" si="1109"/>
        <v>34331</v>
      </c>
      <c r="F519" s="15" t="str">
        <f t="shared" si="1109"/>
        <v>CRR-15996</v>
      </c>
      <c r="G519" s="15" t="str">
        <f t="shared" si="1109"/>
        <v>open</v>
      </c>
      <c r="H519" s="15" t="str">
        <f t="shared" si="1109"/>
        <v>Electric Other Production Plant</v>
      </c>
      <c r="I519" s="15" t="str">
        <f t="shared" si="1109"/>
        <v>Bayside Station</v>
      </c>
      <c r="J519" s="15">
        <f t="shared" si="1109"/>
        <v>202405</v>
      </c>
      <c r="K519" s="146">
        <f>SUM($K421:K421)/13</f>
        <v>0</v>
      </c>
      <c r="L519" s="16">
        <f>SUM($K421:L421)/13</f>
        <v>0</v>
      </c>
      <c r="M519" s="16">
        <f>SUM($K421:M421)/13</f>
        <v>0</v>
      </c>
      <c r="N519" s="16">
        <f>SUM($K421:N421)/13</f>
        <v>0</v>
      </c>
      <c r="O519" s="16">
        <f>SUM($K421:O421)/13</f>
        <v>0</v>
      </c>
      <c r="P519" s="16">
        <f>SUM($K421:P421)/13</f>
        <v>0</v>
      </c>
      <c r="Q519" s="16">
        <f>SUM($K421:Q421)/13</f>
        <v>13.835789294871795</v>
      </c>
      <c r="R519" s="16">
        <f>SUM($K421:R421)/13</f>
        <v>41.507367884615391</v>
      </c>
      <c r="S519" s="16">
        <f>SUM($K421:S421)/13</f>
        <v>83.014735769230782</v>
      </c>
      <c r="T519" s="16">
        <f>SUM($K421:T421)/13</f>
        <v>138.35789294871796</v>
      </c>
      <c r="U519" s="16">
        <f>SUM($K421:U421)/13</f>
        <v>207.53683942307691</v>
      </c>
      <c r="V519" s="16">
        <f>SUM($K421:V421)/13</f>
        <v>290.55157519230767</v>
      </c>
      <c r="W519" s="16">
        <f t="shared" ref="W519:AI519" si="1110">SUM(K421:W421)/13</f>
        <v>387.40210025641022</v>
      </c>
      <c r="X519" s="16">
        <f t="shared" si="1110"/>
        <v>498.08841461538464</v>
      </c>
      <c r="Y519" s="16">
        <f t="shared" si="1110"/>
        <v>622.61051826923085</v>
      </c>
      <c r="Z519" s="16">
        <f t="shared" si="1110"/>
        <v>760.96841121794876</v>
      </c>
      <c r="AA519" s="16">
        <f t="shared" si="1110"/>
        <v>913.16209346153857</v>
      </c>
      <c r="AB519" s="16">
        <f t="shared" si="1110"/>
        <v>1079.1915650000001</v>
      </c>
      <c r="AC519" s="16">
        <f t="shared" si="1110"/>
        <v>1259.0568258333335</v>
      </c>
      <c r="AD519" s="16">
        <f t="shared" si="1110"/>
        <v>1438.9220866666669</v>
      </c>
      <c r="AE519" s="16">
        <f t="shared" si="1110"/>
        <v>1618.7873475000001</v>
      </c>
      <c r="AF519" s="16">
        <f t="shared" si="1110"/>
        <v>1798.6526083333338</v>
      </c>
      <c r="AG519" s="16">
        <f t="shared" si="1110"/>
        <v>1978.517869166667</v>
      </c>
      <c r="AH519" s="16">
        <f t="shared" si="1110"/>
        <v>2158.3831300000002</v>
      </c>
      <c r="AI519" s="16">
        <f t="shared" si="1110"/>
        <v>2338.2483908333334</v>
      </c>
      <c r="AJ519" s="16">
        <f t="shared" si="1104"/>
        <v>2518.113651666667</v>
      </c>
      <c r="AK519" s="16">
        <f t="shared" si="1105"/>
        <v>2697.9789125000002</v>
      </c>
      <c r="AL519" s="16">
        <f t="shared" si="1106"/>
        <v>2877.8441733333334</v>
      </c>
      <c r="AM519" s="16">
        <f t="shared" si="1069"/>
        <v>3057.7094341666671</v>
      </c>
      <c r="AN519" s="16">
        <f t="shared" si="1070"/>
        <v>3237.5746950000002</v>
      </c>
      <c r="AO519" s="16">
        <f t="shared" si="1071"/>
        <v>3417.4399558333325</v>
      </c>
      <c r="AP519" s="16">
        <f t="shared" si="1072"/>
        <v>3597.3052166666666</v>
      </c>
      <c r="AQ519" s="16">
        <f t="shared" si="1073"/>
        <v>3777.1704774999994</v>
      </c>
      <c r="AR519" s="16">
        <f t="shared" si="1074"/>
        <v>3957.0357383333326</v>
      </c>
      <c r="AS519" s="16">
        <f t="shared" si="1075"/>
        <v>4136.9009991666662</v>
      </c>
      <c r="AT519" s="16">
        <f t="shared" si="1076"/>
        <v>4316.7662599999985</v>
      </c>
      <c r="AU519" s="16">
        <f t="shared" si="1077"/>
        <v>4496.6315208333317</v>
      </c>
      <c r="AV519" s="16">
        <f t="shared" si="1078"/>
        <v>4676.4967816666658</v>
      </c>
      <c r="AW519" s="16">
        <f t="shared" si="1079"/>
        <v>4856.3620424999981</v>
      </c>
      <c r="AX519" s="16">
        <f t="shared" si="1080"/>
        <v>5036.2273033333322</v>
      </c>
      <c r="AY519" s="16">
        <f t="shared" si="1081"/>
        <v>5216.0925641666654</v>
      </c>
      <c r="AZ519" s="16">
        <f t="shared" si="1082"/>
        <v>5395.9578249999986</v>
      </c>
      <c r="BA519" s="16">
        <f t="shared" si="1083"/>
        <v>5575.8230858333309</v>
      </c>
      <c r="BB519" s="16">
        <f t="shared" si="1084"/>
        <v>5755.6883466666641</v>
      </c>
      <c r="BC519" s="16">
        <f t="shared" si="1085"/>
        <v>5935.5536074999982</v>
      </c>
      <c r="BD519" s="16">
        <f t="shared" si="1086"/>
        <v>6115.4188683333323</v>
      </c>
      <c r="BE519" s="16">
        <f t="shared" si="1087"/>
        <v>6295.2841291666646</v>
      </c>
      <c r="BF519" s="16">
        <f t="shared" si="1088"/>
        <v>6475.1493899999969</v>
      </c>
      <c r="BG519" s="16">
        <f t="shared" si="1089"/>
        <v>6655.014650833331</v>
      </c>
      <c r="BH519" s="16">
        <f t="shared" si="1090"/>
        <v>6834.8799116666632</v>
      </c>
      <c r="BI519" s="16">
        <f t="shared" si="1091"/>
        <v>7014.7451724999983</v>
      </c>
      <c r="BJ519" s="16">
        <f t="shared" si="1092"/>
        <v>7194.6104333333315</v>
      </c>
      <c r="BK519" s="16">
        <f t="shared" si="1093"/>
        <v>7374.4756941666647</v>
      </c>
      <c r="BL519" s="16">
        <f t="shared" si="1094"/>
        <v>7554.3409549999978</v>
      </c>
      <c r="BM519" s="16">
        <f t="shared" si="1095"/>
        <v>7734.2062158333301</v>
      </c>
      <c r="BN519" s="16">
        <f t="shared" si="1096"/>
        <v>7914.0714766666642</v>
      </c>
      <c r="BO519" s="16">
        <f t="shared" si="1097"/>
        <v>8093.9367374999965</v>
      </c>
      <c r="BP519" s="16">
        <f t="shared" si="1098"/>
        <v>8273.8019983333306</v>
      </c>
      <c r="BQ519" s="16">
        <f t="shared" si="1099"/>
        <v>8453.6672591666666</v>
      </c>
      <c r="BR519" s="16">
        <f t="shared" si="1100"/>
        <v>8633.5325200000007</v>
      </c>
      <c r="BS519" s="16">
        <f t="shared" si="1101"/>
        <v>8813.3977808333329</v>
      </c>
    </row>
    <row r="520" spans="1:71" x14ac:dyDescent="0.35">
      <c r="A520" s="15" t="str">
        <f t="shared" ref="A520:J520" si="1111">A422</f>
        <v>Standard Close</v>
      </c>
      <c r="B520" s="15" t="str">
        <f t="shared" si="1111"/>
        <v>A2826503</v>
      </c>
      <c r="C520" s="15" t="str">
        <f t="shared" si="1111"/>
        <v>Base Rates</v>
      </c>
      <c r="D520" s="15" t="str">
        <f t="shared" si="1111"/>
        <v/>
      </c>
      <c r="E520" s="50">
        <f t="shared" si="1111"/>
        <v>34331</v>
      </c>
      <c r="F520" s="15" t="str">
        <f t="shared" si="1111"/>
        <v>CRR-15996</v>
      </c>
      <c r="G520" s="15" t="str">
        <f t="shared" si="1111"/>
        <v>open</v>
      </c>
      <c r="H520" s="15" t="str">
        <f t="shared" si="1111"/>
        <v>Electric Other Production Plant</v>
      </c>
      <c r="I520" s="15" t="str">
        <f t="shared" si="1111"/>
        <v>Bayside Station</v>
      </c>
      <c r="J520" s="15">
        <f t="shared" si="1111"/>
        <v>202405</v>
      </c>
      <c r="K520" s="146">
        <f>SUM($K422:K422)/13</f>
        <v>0</v>
      </c>
      <c r="L520" s="16">
        <f>SUM($K422:L422)/13</f>
        <v>0</v>
      </c>
      <c r="M520" s="16">
        <f>SUM($K422:M422)/13</f>
        <v>0</v>
      </c>
      <c r="N520" s="16">
        <f>SUM($K422:N422)/13</f>
        <v>0</v>
      </c>
      <c r="O520" s="16">
        <f>SUM($K422:O422)/13</f>
        <v>0</v>
      </c>
      <c r="P520" s="16">
        <f>SUM($K422:P422)/13</f>
        <v>0</v>
      </c>
      <c r="Q520" s="16">
        <f>SUM($K422:Q422)/13</f>
        <v>13.495542243589746</v>
      </c>
      <c r="R520" s="16">
        <f>SUM($K422:R422)/13</f>
        <v>40.486626730769231</v>
      </c>
      <c r="S520" s="16">
        <f>SUM($K422:S422)/13</f>
        <v>80.973253461538462</v>
      </c>
      <c r="T520" s="16">
        <f>SUM($K422:T422)/13</f>
        <v>134.95542243589745</v>
      </c>
      <c r="U520" s="16">
        <f>SUM($K422:U422)/13</f>
        <v>202.43313365384617</v>
      </c>
      <c r="V520" s="16">
        <f>SUM($K422:V422)/13</f>
        <v>283.40638711538463</v>
      </c>
      <c r="W520" s="16">
        <f t="shared" ref="W520:AI520" si="1112">SUM(K422:W422)/13</f>
        <v>377.87518282051286</v>
      </c>
      <c r="X520" s="16">
        <f t="shared" si="1112"/>
        <v>485.83952076923083</v>
      </c>
      <c r="Y520" s="16">
        <f t="shared" si="1112"/>
        <v>607.29940096153848</v>
      </c>
      <c r="Z520" s="16">
        <f t="shared" si="1112"/>
        <v>742.25482339743598</v>
      </c>
      <c r="AA520" s="16">
        <f t="shared" si="1112"/>
        <v>890.70578807692323</v>
      </c>
      <c r="AB520" s="16">
        <f t="shared" si="1112"/>
        <v>1052.6522950000001</v>
      </c>
      <c r="AC520" s="16">
        <f t="shared" si="1112"/>
        <v>1228.0943441666668</v>
      </c>
      <c r="AD520" s="16">
        <f t="shared" si="1112"/>
        <v>1403.5363933333333</v>
      </c>
      <c r="AE520" s="16">
        <f t="shared" si="1112"/>
        <v>1578.9784425</v>
      </c>
      <c r="AF520" s="16">
        <f t="shared" si="1112"/>
        <v>1754.4204916666667</v>
      </c>
      <c r="AG520" s="16">
        <f t="shared" si="1112"/>
        <v>1929.8625408333332</v>
      </c>
      <c r="AH520" s="16">
        <f t="shared" si="1112"/>
        <v>2105.3045900000002</v>
      </c>
      <c r="AI520" s="16">
        <f t="shared" si="1112"/>
        <v>2280.7466391666667</v>
      </c>
      <c r="AJ520" s="16">
        <f t="shared" si="1104"/>
        <v>2456.1886883333327</v>
      </c>
      <c r="AK520" s="16">
        <f t="shared" si="1105"/>
        <v>2631.6307374999992</v>
      </c>
      <c r="AL520" s="16">
        <f t="shared" si="1106"/>
        <v>2807.0727866666662</v>
      </c>
      <c r="AM520" s="16">
        <f t="shared" si="1069"/>
        <v>2982.5148358333327</v>
      </c>
      <c r="AN520" s="16">
        <f t="shared" si="1070"/>
        <v>3157.9568849999991</v>
      </c>
      <c r="AO520" s="16">
        <f t="shared" si="1071"/>
        <v>3333.3989341666656</v>
      </c>
      <c r="AP520" s="16">
        <f t="shared" si="1072"/>
        <v>3508.8409833333326</v>
      </c>
      <c r="AQ520" s="16">
        <f t="shared" si="1073"/>
        <v>3684.2830324999991</v>
      </c>
      <c r="AR520" s="16">
        <f t="shared" si="1074"/>
        <v>3859.7250816666656</v>
      </c>
      <c r="AS520" s="16">
        <f t="shared" si="1075"/>
        <v>4035.1671308333316</v>
      </c>
      <c r="AT520" s="16">
        <f t="shared" si="1076"/>
        <v>4210.6091799999986</v>
      </c>
      <c r="AU520" s="16">
        <f t="shared" si="1077"/>
        <v>4386.0512291666655</v>
      </c>
      <c r="AV520" s="16">
        <f t="shared" si="1078"/>
        <v>4561.4932783333325</v>
      </c>
      <c r="AW520" s="16">
        <f t="shared" si="1079"/>
        <v>4736.9353274999994</v>
      </c>
      <c r="AX520" s="16">
        <f t="shared" si="1080"/>
        <v>4912.3773766666673</v>
      </c>
      <c r="AY520" s="16">
        <f t="shared" si="1081"/>
        <v>5087.8194258333342</v>
      </c>
      <c r="AZ520" s="16">
        <f t="shared" si="1082"/>
        <v>5263.2614750000002</v>
      </c>
      <c r="BA520" s="16">
        <f t="shared" si="1083"/>
        <v>5438.7035241666681</v>
      </c>
      <c r="BB520" s="16">
        <f t="shared" si="1084"/>
        <v>5614.1455733333341</v>
      </c>
      <c r="BC520" s="16">
        <f t="shared" si="1085"/>
        <v>5789.5876225000011</v>
      </c>
      <c r="BD520" s="16">
        <f t="shared" si="1086"/>
        <v>5965.029671666668</v>
      </c>
      <c r="BE520" s="16">
        <f t="shared" si="1087"/>
        <v>6140.471720833335</v>
      </c>
      <c r="BF520" s="16">
        <f t="shared" si="1088"/>
        <v>6315.913770000001</v>
      </c>
      <c r="BG520" s="16">
        <f t="shared" si="1089"/>
        <v>6491.3558191666689</v>
      </c>
      <c r="BH520" s="16">
        <f t="shared" si="1090"/>
        <v>6666.7978683333358</v>
      </c>
      <c r="BI520" s="16">
        <f t="shared" si="1091"/>
        <v>6842.2399175000037</v>
      </c>
      <c r="BJ520" s="16">
        <f t="shared" si="1092"/>
        <v>7017.6819666666715</v>
      </c>
      <c r="BK520" s="16">
        <f t="shared" si="1093"/>
        <v>7193.1240158333385</v>
      </c>
      <c r="BL520" s="16">
        <f t="shared" si="1094"/>
        <v>7368.5660650000027</v>
      </c>
      <c r="BM520" s="16">
        <f t="shared" si="1095"/>
        <v>7544.0081141666706</v>
      </c>
      <c r="BN520" s="16">
        <f t="shared" si="1096"/>
        <v>7719.4501633333375</v>
      </c>
      <c r="BO520" s="16">
        <f t="shared" si="1097"/>
        <v>7894.8922125000036</v>
      </c>
      <c r="BP520" s="16">
        <f t="shared" si="1098"/>
        <v>8070.3342616666696</v>
      </c>
      <c r="BQ520" s="16">
        <f t="shared" si="1099"/>
        <v>8245.7763108333384</v>
      </c>
      <c r="BR520" s="16">
        <f t="shared" si="1100"/>
        <v>8421.2183600000044</v>
      </c>
      <c r="BS520" s="16">
        <f t="shared" si="1101"/>
        <v>8596.6604091666704</v>
      </c>
    </row>
    <row r="521" spans="1:71" x14ac:dyDescent="0.35">
      <c r="A521" s="15" t="str">
        <f t="shared" ref="A521:J521" si="1113">A423</f>
        <v>Standard Close</v>
      </c>
      <c r="B521" s="15" t="str">
        <f t="shared" si="1113"/>
        <v>A2826506</v>
      </c>
      <c r="C521" s="15" t="str">
        <f t="shared" si="1113"/>
        <v>Base Rates</v>
      </c>
      <c r="D521" s="15" t="str">
        <f t="shared" si="1113"/>
        <v/>
      </c>
      <c r="E521" s="50">
        <f t="shared" si="1113"/>
        <v>34331</v>
      </c>
      <c r="F521" s="15" t="str">
        <f t="shared" si="1113"/>
        <v>CRR-15996</v>
      </c>
      <c r="G521" s="15" t="str">
        <f t="shared" si="1113"/>
        <v>open</v>
      </c>
      <c r="H521" s="15" t="str">
        <f t="shared" si="1113"/>
        <v>Electric Other Production Plant</v>
      </c>
      <c r="I521" s="15" t="str">
        <f t="shared" si="1113"/>
        <v>Bayside Station</v>
      </c>
      <c r="J521" s="15">
        <f t="shared" si="1113"/>
        <v>202405</v>
      </c>
      <c r="K521" s="146">
        <f>SUM($K423:K423)/13</f>
        <v>0</v>
      </c>
      <c r="L521" s="16">
        <f>SUM($K423:L423)/13</f>
        <v>0</v>
      </c>
      <c r="M521" s="16">
        <f>SUM($K423:M423)/13</f>
        <v>0</v>
      </c>
      <c r="N521" s="16">
        <f>SUM($K423:N423)/13</f>
        <v>0</v>
      </c>
      <c r="O521" s="16">
        <f>SUM($K423:O423)/13</f>
        <v>0</v>
      </c>
      <c r="P521" s="16">
        <f>SUM($K423:P423)/13</f>
        <v>0</v>
      </c>
      <c r="Q521" s="16">
        <f>SUM($K423:Q423)/13</f>
        <v>9.8055779487179482</v>
      </c>
      <c r="R521" s="16">
        <f>SUM($K423:R423)/13</f>
        <v>29.416733846153843</v>
      </c>
      <c r="S521" s="16">
        <f>SUM($K423:S423)/13</f>
        <v>58.833467692307686</v>
      </c>
      <c r="T521" s="16">
        <f>SUM($K423:T423)/13</f>
        <v>98.055779487179493</v>
      </c>
      <c r="U521" s="16">
        <f>SUM($K423:U423)/13</f>
        <v>147.08366923076923</v>
      </c>
      <c r="V521" s="16">
        <f>SUM($K423:V423)/13</f>
        <v>205.91713692307692</v>
      </c>
      <c r="W521" s="16">
        <f t="shared" ref="W521:AI521" si="1114">SUM(K423:W423)/13</f>
        <v>274.55618256410258</v>
      </c>
      <c r="X521" s="16">
        <f t="shared" si="1114"/>
        <v>353.00080615384616</v>
      </c>
      <c r="Y521" s="16">
        <f t="shared" si="1114"/>
        <v>441.25100769230772</v>
      </c>
      <c r="Z521" s="16">
        <f t="shared" si="1114"/>
        <v>539.30678717948717</v>
      </c>
      <c r="AA521" s="16">
        <f t="shared" si="1114"/>
        <v>647.16814461538468</v>
      </c>
      <c r="AB521" s="16">
        <f t="shared" si="1114"/>
        <v>764.83508000000006</v>
      </c>
      <c r="AC521" s="16">
        <f t="shared" si="1114"/>
        <v>892.30759333333344</v>
      </c>
      <c r="AD521" s="16">
        <f t="shared" si="1114"/>
        <v>1019.7801066666668</v>
      </c>
      <c r="AE521" s="16">
        <f t="shared" si="1114"/>
        <v>1147.2526200000002</v>
      </c>
      <c r="AF521" s="16">
        <f t="shared" si="1114"/>
        <v>1274.7251333333334</v>
      </c>
      <c r="AG521" s="16">
        <f t="shared" si="1114"/>
        <v>1402.197646666667</v>
      </c>
      <c r="AH521" s="16">
        <f t="shared" si="1114"/>
        <v>1529.6701600000004</v>
      </c>
      <c r="AI521" s="16">
        <f t="shared" si="1114"/>
        <v>1657.1426733333333</v>
      </c>
      <c r="AJ521" s="16">
        <f t="shared" si="1104"/>
        <v>1784.6151866666669</v>
      </c>
      <c r="AK521" s="16">
        <f t="shared" si="1105"/>
        <v>1912.0877000000003</v>
      </c>
      <c r="AL521" s="16">
        <f t="shared" si="1106"/>
        <v>2039.5602133333339</v>
      </c>
      <c r="AM521" s="16">
        <f t="shared" si="1069"/>
        <v>2167.0327266666673</v>
      </c>
      <c r="AN521" s="16">
        <f t="shared" si="1070"/>
        <v>2294.5052400000004</v>
      </c>
      <c r="AO521" s="16">
        <f t="shared" si="1071"/>
        <v>2421.9777533333336</v>
      </c>
      <c r="AP521" s="16">
        <f t="shared" si="1072"/>
        <v>2549.4502666666667</v>
      </c>
      <c r="AQ521" s="16">
        <f t="shared" si="1073"/>
        <v>2676.9227799999999</v>
      </c>
      <c r="AR521" s="16">
        <f t="shared" si="1074"/>
        <v>2804.395293333333</v>
      </c>
      <c r="AS521" s="16">
        <f t="shared" si="1075"/>
        <v>2931.8678066666662</v>
      </c>
      <c r="AT521" s="16">
        <f t="shared" si="1076"/>
        <v>3059.3403199999998</v>
      </c>
      <c r="AU521" s="16">
        <f t="shared" si="1077"/>
        <v>3186.8128333333329</v>
      </c>
      <c r="AV521" s="16">
        <f t="shared" si="1078"/>
        <v>3314.2853466666656</v>
      </c>
      <c r="AW521" s="16">
        <f t="shared" si="1079"/>
        <v>3441.7578599999983</v>
      </c>
      <c r="AX521" s="16">
        <f t="shared" si="1080"/>
        <v>3569.230373333332</v>
      </c>
      <c r="AY521" s="16">
        <f t="shared" si="1081"/>
        <v>3696.7028866666651</v>
      </c>
      <c r="AZ521" s="16">
        <f t="shared" si="1082"/>
        <v>3824.1753999999978</v>
      </c>
      <c r="BA521" s="16">
        <f t="shared" si="1083"/>
        <v>3951.647913333331</v>
      </c>
      <c r="BB521" s="16">
        <f t="shared" si="1084"/>
        <v>4079.120426666665</v>
      </c>
      <c r="BC521" s="16">
        <f t="shared" si="1085"/>
        <v>4206.5929399999986</v>
      </c>
      <c r="BD521" s="16">
        <f t="shared" si="1086"/>
        <v>4334.0654533333309</v>
      </c>
      <c r="BE521" s="16">
        <f t="shared" si="1087"/>
        <v>4461.537966666664</v>
      </c>
      <c r="BF521" s="16">
        <f t="shared" si="1088"/>
        <v>4589.0104799999981</v>
      </c>
      <c r="BG521" s="16">
        <f t="shared" si="1089"/>
        <v>4716.4829933333303</v>
      </c>
      <c r="BH521" s="16">
        <f t="shared" si="1090"/>
        <v>4843.9555066666635</v>
      </c>
      <c r="BI521" s="16">
        <f t="shared" si="1091"/>
        <v>4971.4280199999957</v>
      </c>
      <c r="BJ521" s="16">
        <f t="shared" si="1092"/>
        <v>5098.9005333333289</v>
      </c>
      <c r="BK521" s="16">
        <f t="shared" si="1093"/>
        <v>5226.373046666662</v>
      </c>
      <c r="BL521" s="16">
        <f t="shared" si="1094"/>
        <v>5353.845559999997</v>
      </c>
      <c r="BM521" s="16">
        <f t="shared" si="1095"/>
        <v>5481.3180733333293</v>
      </c>
      <c r="BN521" s="16">
        <f t="shared" si="1096"/>
        <v>5608.7905866666633</v>
      </c>
      <c r="BO521" s="16">
        <f t="shared" si="1097"/>
        <v>5736.2630999999965</v>
      </c>
      <c r="BP521" s="16">
        <f t="shared" si="1098"/>
        <v>5863.7356133333287</v>
      </c>
      <c r="BQ521" s="16">
        <f t="shared" si="1099"/>
        <v>5991.208126666661</v>
      </c>
      <c r="BR521" s="16">
        <f t="shared" si="1100"/>
        <v>6118.680639999995</v>
      </c>
      <c r="BS521" s="16">
        <f t="shared" si="1101"/>
        <v>6246.1531533333273</v>
      </c>
    </row>
    <row r="522" spans="1:71" x14ac:dyDescent="0.35">
      <c r="A522" s="15" t="str">
        <f t="shared" ref="A522:J522" si="1115">A424</f>
        <v>Standard Close</v>
      </c>
      <c r="B522" s="15" t="str">
        <f t="shared" si="1115"/>
        <v>A2838483</v>
      </c>
      <c r="C522" s="15" t="str">
        <f t="shared" si="1115"/>
        <v>Base Rates</v>
      </c>
      <c r="D522" s="15" t="str">
        <f t="shared" si="1115"/>
        <v/>
      </c>
      <c r="E522" s="50">
        <f t="shared" si="1115"/>
        <v>34332</v>
      </c>
      <c r="F522" s="15" t="str">
        <f t="shared" si="1115"/>
        <v>CRR-15996</v>
      </c>
      <c r="G522" s="15" t="str">
        <f t="shared" si="1115"/>
        <v>open</v>
      </c>
      <c r="H522" s="15" t="str">
        <f t="shared" si="1115"/>
        <v>Electric Other Production Plant</v>
      </c>
      <c r="I522" s="15" t="str">
        <f t="shared" si="1115"/>
        <v>Bayside Station</v>
      </c>
      <c r="J522" s="15">
        <f t="shared" si="1115"/>
        <v>202406</v>
      </c>
      <c r="K522" s="146">
        <f>SUM($K424:K424)/13</f>
        <v>0</v>
      </c>
      <c r="L522" s="16">
        <f>SUM($K424:L424)/13</f>
        <v>0</v>
      </c>
      <c r="M522" s="16">
        <f>SUM($K424:M424)/13</f>
        <v>0</v>
      </c>
      <c r="N522" s="16">
        <f>SUM($K424:N424)/13</f>
        <v>0</v>
      </c>
      <c r="O522" s="16">
        <f>SUM($K424:O424)/13</f>
        <v>0</v>
      </c>
      <c r="P522" s="16">
        <f>SUM($K424:P424)/13</f>
        <v>0</v>
      </c>
      <c r="Q522" s="16">
        <f>SUM($K424:Q424)/13</f>
        <v>0</v>
      </c>
      <c r="R522" s="16">
        <f>SUM($K424:R424)/13</f>
        <v>3.2137819230769229</v>
      </c>
      <c r="S522" s="16">
        <f>SUM($K424:S424)/13</f>
        <v>9.6413457692307691</v>
      </c>
      <c r="T522" s="16">
        <f>SUM($K424:T424)/13</f>
        <v>19.282691538461538</v>
      </c>
      <c r="U522" s="16">
        <f>SUM($K424:U424)/13</f>
        <v>32.137819230769232</v>
      </c>
      <c r="V522" s="16">
        <f>SUM($K424:V424)/13</f>
        <v>48.206728846153844</v>
      </c>
      <c r="W522" s="16">
        <f t="shared" ref="W522:AI522" si="1116">SUM(K424:W424)/13</f>
        <v>67.489420384615386</v>
      </c>
      <c r="X522" s="16">
        <f t="shared" si="1116"/>
        <v>89.985893846153857</v>
      </c>
      <c r="Y522" s="16">
        <f t="shared" si="1116"/>
        <v>115.69614923076924</v>
      </c>
      <c r="Z522" s="16">
        <f t="shared" si="1116"/>
        <v>144.62018653846155</v>
      </c>
      <c r="AA522" s="16">
        <f t="shared" si="1116"/>
        <v>176.75800576923078</v>
      </c>
      <c r="AB522" s="16">
        <f t="shared" si="1116"/>
        <v>212.10960692307694</v>
      </c>
      <c r="AC522" s="16">
        <f t="shared" si="1116"/>
        <v>250.67499000000001</v>
      </c>
      <c r="AD522" s="16">
        <f t="shared" si="1116"/>
        <v>292.45415500000001</v>
      </c>
      <c r="AE522" s="16">
        <f t="shared" si="1116"/>
        <v>334.23331999999999</v>
      </c>
      <c r="AF522" s="16">
        <f t="shared" si="1116"/>
        <v>376.01248499999997</v>
      </c>
      <c r="AG522" s="16">
        <f t="shared" si="1116"/>
        <v>417.79164999999989</v>
      </c>
      <c r="AH522" s="16">
        <f t="shared" si="1116"/>
        <v>459.57081499999998</v>
      </c>
      <c r="AI522" s="16">
        <f t="shared" si="1116"/>
        <v>501.3499799999999</v>
      </c>
      <c r="AJ522" s="16">
        <f t="shared" si="1104"/>
        <v>543.12914499999999</v>
      </c>
      <c r="AK522" s="16">
        <f t="shared" si="1105"/>
        <v>584.90831000000003</v>
      </c>
      <c r="AL522" s="16">
        <f t="shared" si="1106"/>
        <v>626.68747500000006</v>
      </c>
      <c r="AM522" s="16">
        <f t="shared" si="1069"/>
        <v>668.4666400000001</v>
      </c>
      <c r="AN522" s="16">
        <f t="shared" si="1070"/>
        <v>710.24580500000002</v>
      </c>
      <c r="AO522" s="16">
        <f t="shared" si="1071"/>
        <v>752.02497000000017</v>
      </c>
      <c r="AP522" s="16">
        <f t="shared" si="1072"/>
        <v>793.80413500000009</v>
      </c>
      <c r="AQ522" s="16">
        <f t="shared" si="1073"/>
        <v>835.58330000000012</v>
      </c>
      <c r="AR522" s="16">
        <f t="shared" si="1074"/>
        <v>877.36246500000004</v>
      </c>
      <c r="AS522" s="16">
        <f t="shared" si="1075"/>
        <v>919.14162999999996</v>
      </c>
      <c r="AT522" s="16">
        <f t="shared" si="1076"/>
        <v>960.920795</v>
      </c>
      <c r="AU522" s="16">
        <f t="shared" si="1077"/>
        <v>1002.6999599999999</v>
      </c>
      <c r="AV522" s="16">
        <f t="shared" si="1078"/>
        <v>1044.4791249999998</v>
      </c>
      <c r="AW522" s="16">
        <f t="shared" si="1079"/>
        <v>1086.2582899999998</v>
      </c>
      <c r="AX522" s="16">
        <f t="shared" si="1080"/>
        <v>1128.0374549999999</v>
      </c>
      <c r="AY522" s="16">
        <f t="shared" si="1081"/>
        <v>1169.8166199999998</v>
      </c>
      <c r="AZ522" s="16">
        <f t="shared" si="1082"/>
        <v>1211.5957849999998</v>
      </c>
      <c r="BA522" s="16">
        <f t="shared" si="1083"/>
        <v>1253.3749499999997</v>
      </c>
      <c r="BB522" s="16">
        <f t="shared" si="1084"/>
        <v>1295.1541149999996</v>
      </c>
      <c r="BC522" s="16">
        <f t="shared" si="1085"/>
        <v>1336.9332799999995</v>
      </c>
      <c r="BD522" s="16">
        <f t="shared" si="1086"/>
        <v>1378.7124449999994</v>
      </c>
      <c r="BE522" s="16">
        <f t="shared" si="1087"/>
        <v>1420.4916099999996</v>
      </c>
      <c r="BF522" s="16">
        <f t="shared" si="1088"/>
        <v>1462.2707749999995</v>
      </c>
      <c r="BG522" s="16">
        <f t="shared" si="1089"/>
        <v>1504.0499399999994</v>
      </c>
      <c r="BH522" s="16">
        <f t="shared" si="1090"/>
        <v>1545.8291049999993</v>
      </c>
      <c r="BI522" s="16">
        <f t="shared" si="1091"/>
        <v>1587.6082699999993</v>
      </c>
      <c r="BJ522" s="16">
        <f t="shared" si="1092"/>
        <v>1629.3874349999992</v>
      </c>
      <c r="BK522" s="16">
        <f t="shared" si="1093"/>
        <v>1671.1665999999991</v>
      </c>
      <c r="BL522" s="16">
        <f t="shared" si="1094"/>
        <v>1712.9457649999993</v>
      </c>
      <c r="BM522" s="16">
        <f t="shared" si="1095"/>
        <v>1754.7249299999992</v>
      </c>
      <c r="BN522" s="16">
        <f t="shared" si="1096"/>
        <v>1796.5040949999991</v>
      </c>
      <c r="BO522" s="16">
        <f t="shared" si="1097"/>
        <v>1838.283259999999</v>
      </c>
      <c r="BP522" s="16">
        <f t="shared" si="1098"/>
        <v>1880.0624249999989</v>
      </c>
      <c r="BQ522" s="16">
        <f t="shared" si="1099"/>
        <v>1921.8415899999989</v>
      </c>
      <c r="BR522" s="16">
        <f t="shared" si="1100"/>
        <v>1963.6207549999988</v>
      </c>
      <c r="BS522" s="16">
        <f t="shared" si="1101"/>
        <v>2005.3999199999987</v>
      </c>
    </row>
    <row r="523" spans="1:71" x14ac:dyDescent="0.35">
      <c r="A523" s="15" t="str">
        <f t="shared" ref="A523:J523" si="1117">A425</f>
        <v>Standard Close</v>
      </c>
      <c r="B523" s="15" t="str">
        <f t="shared" si="1117"/>
        <v>A2838485</v>
      </c>
      <c r="C523" s="15" t="str">
        <f t="shared" si="1117"/>
        <v>Base Rates</v>
      </c>
      <c r="D523" s="15" t="str">
        <f t="shared" si="1117"/>
        <v/>
      </c>
      <c r="E523" s="50">
        <f t="shared" si="1117"/>
        <v>34332</v>
      </c>
      <c r="F523" s="15" t="str">
        <f t="shared" si="1117"/>
        <v>CRR-15996</v>
      </c>
      <c r="G523" s="15" t="str">
        <f t="shared" si="1117"/>
        <v>open</v>
      </c>
      <c r="H523" s="15" t="str">
        <f t="shared" si="1117"/>
        <v>Electric Other Production Plant</v>
      </c>
      <c r="I523" s="15" t="str">
        <f t="shared" si="1117"/>
        <v>Bayside Station</v>
      </c>
      <c r="J523" s="15">
        <f t="shared" si="1117"/>
        <v>202406</v>
      </c>
      <c r="K523" s="146">
        <f>SUM($K425:K425)/13</f>
        <v>0</v>
      </c>
      <c r="L523" s="16">
        <f>SUM($K425:L425)/13</f>
        <v>0</v>
      </c>
      <c r="M523" s="16">
        <f>SUM($K425:M425)/13</f>
        <v>0</v>
      </c>
      <c r="N523" s="16">
        <f>SUM($K425:N425)/13</f>
        <v>0</v>
      </c>
      <c r="O523" s="16">
        <f>SUM($K425:O425)/13</f>
        <v>0</v>
      </c>
      <c r="P523" s="16">
        <f>SUM($K425:P425)/13</f>
        <v>0</v>
      </c>
      <c r="Q523" s="16">
        <f>SUM($K425:Q425)/13</f>
        <v>0</v>
      </c>
      <c r="R523" s="16">
        <f>SUM($K425:R425)/13</f>
        <v>3.3843017948717953</v>
      </c>
      <c r="S523" s="16">
        <f>SUM($K425:S425)/13</f>
        <v>10.152905384615385</v>
      </c>
      <c r="T523" s="16">
        <f>SUM($K425:T425)/13</f>
        <v>20.305810769230771</v>
      </c>
      <c r="U523" s="16">
        <f>SUM($K425:U425)/13</f>
        <v>33.84301794871795</v>
      </c>
      <c r="V523" s="16">
        <f>SUM($K425:V425)/13</f>
        <v>50.764526923076922</v>
      </c>
      <c r="W523" s="16">
        <f t="shared" ref="W523:AI523" si="1118">SUM(K425:W425)/13</f>
        <v>71.070337692307689</v>
      </c>
      <c r="X523" s="16">
        <f t="shared" si="1118"/>
        <v>94.760450256410266</v>
      </c>
      <c r="Y523" s="16">
        <f t="shared" si="1118"/>
        <v>121.83486461538463</v>
      </c>
      <c r="Z523" s="16">
        <f t="shared" si="1118"/>
        <v>152.2935807692308</v>
      </c>
      <c r="AA523" s="16">
        <f t="shared" si="1118"/>
        <v>186.13659871794874</v>
      </c>
      <c r="AB523" s="16">
        <f t="shared" si="1118"/>
        <v>223.3639184615385</v>
      </c>
      <c r="AC523" s="16">
        <f t="shared" si="1118"/>
        <v>263.97554000000002</v>
      </c>
      <c r="AD523" s="16">
        <f t="shared" si="1118"/>
        <v>307.97146333333336</v>
      </c>
      <c r="AE523" s="16">
        <f t="shared" si="1118"/>
        <v>351.96738666666675</v>
      </c>
      <c r="AF523" s="16">
        <f t="shared" si="1118"/>
        <v>395.96331000000009</v>
      </c>
      <c r="AG523" s="16">
        <f t="shared" si="1118"/>
        <v>439.95923333333343</v>
      </c>
      <c r="AH523" s="16">
        <f t="shared" si="1118"/>
        <v>483.95515666666682</v>
      </c>
      <c r="AI523" s="16">
        <f t="shared" si="1118"/>
        <v>527.95108000000016</v>
      </c>
      <c r="AJ523" s="16">
        <f t="shared" si="1104"/>
        <v>571.94700333333356</v>
      </c>
      <c r="AK523" s="16">
        <f t="shared" si="1105"/>
        <v>615.94292666666684</v>
      </c>
      <c r="AL523" s="16">
        <f t="shared" si="1106"/>
        <v>659.93885000000023</v>
      </c>
      <c r="AM523" s="16">
        <f t="shared" si="1069"/>
        <v>703.93477333333362</v>
      </c>
      <c r="AN523" s="16">
        <f t="shared" si="1070"/>
        <v>747.93069666666702</v>
      </c>
      <c r="AO523" s="16">
        <f t="shared" si="1071"/>
        <v>791.92662000000041</v>
      </c>
      <c r="AP523" s="16">
        <f t="shared" si="1072"/>
        <v>835.92254333333381</v>
      </c>
      <c r="AQ523" s="16">
        <f t="shared" si="1073"/>
        <v>879.9184666666672</v>
      </c>
      <c r="AR523" s="16">
        <f t="shared" si="1074"/>
        <v>923.91439000000059</v>
      </c>
      <c r="AS523" s="16">
        <f t="shared" si="1075"/>
        <v>967.91031333333399</v>
      </c>
      <c r="AT523" s="16">
        <f t="shared" si="1076"/>
        <v>1011.9062366666674</v>
      </c>
      <c r="AU523" s="16">
        <f t="shared" si="1077"/>
        <v>1055.9021600000008</v>
      </c>
      <c r="AV523" s="16">
        <f t="shared" si="1078"/>
        <v>1099.8980833333342</v>
      </c>
      <c r="AW523" s="16">
        <f t="shared" si="1079"/>
        <v>1143.8940066666676</v>
      </c>
      <c r="AX523" s="16">
        <f t="shared" si="1080"/>
        <v>1187.889930000001</v>
      </c>
      <c r="AY523" s="16">
        <f t="shared" si="1081"/>
        <v>1231.8858533333344</v>
      </c>
      <c r="AZ523" s="16">
        <f t="shared" si="1082"/>
        <v>1275.8817766666677</v>
      </c>
      <c r="BA523" s="16">
        <f t="shared" si="1083"/>
        <v>1319.8777000000011</v>
      </c>
      <c r="BB523" s="16">
        <f t="shared" si="1084"/>
        <v>1363.8736233333345</v>
      </c>
      <c r="BC523" s="16">
        <f t="shared" si="1085"/>
        <v>1407.8695466666682</v>
      </c>
      <c r="BD523" s="16">
        <f t="shared" si="1086"/>
        <v>1451.8654700000011</v>
      </c>
      <c r="BE523" s="16">
        <f t="shared" si="1087"/>
        <v>1495.8613933333347</v>
      </c>
      <c r="BF523" s="16">
        <f t="shared" si="1088"/>
        <v>1539.8573166666681</v>
      </c>
      <c r="BG523" s="16">
        <f t="shared" si="1089"/>
        <v>1583.8532400000015</v>
      </c>
      <c r="BH523" s="16">
        <f t="shared" si="1090"/>
        <v>1627.8491633333351</v>
      </c>
      <c r="BI523" s="16">
        <f t="shared" si="1091"/>
        <v>1671.8450866666683</v>
      </c>
      <c r="BJ523" s="16">
        <f t="shared" si="1092"/>
        <v>1715.8410100000017</v>
      </c>
      <c r="BK523" s="16">
        <f t="shared" si="1093"/>
        <v>1759.8369333333349</v>
      </c>
      <c r="BL523" s="16">
        <f t="shared" si="1094"/>
        <v>1803.8328566666682</v>
      </c>
      <c r="BM523" s="16">
        <f t="shared" si="1095"/>
        <v>1847.8287800000019</v>
      </c>
      <c r="BN523" s="16">
        <f t="shared" si="1096"/>
        <v>1891.8247033333353</v>
      </c>
      <c r="BO523" s="16">
        <f t="shared" si="1097"/>
        <v>1935.8206266666687</v>
      </c>
      <c r="BP523" s="16">
        <f t="shared" si="1098"/>
        <v>1979.8165500000021</v>
      </c>
      <c r="BQ523" s="16">
        <f t="shared" si="1099"/>
        <v>2023.8124733333352</v>
      </c>
      <c r="BR523" s="16">
        <f t="shared" si="1100"/>
        <v>2067.8083966666691</v>
      </c>
      <c r="BS523" s="16">
        <f t="shared" si="1101"/>
        <v>2111.8043200000025</v>
      </c>
    </row>
    <row r="524" spans="1:71" x14ac:dyDescent="0.35">
      <c r="A524" s="15" t="str">
        <f t="shared" ref="A524:J524" si="1119">A426</f>
        <v>Standard Close</v>
      </c>
      <c r="B524" s="15" t="str">
        <f t="shared" si="1119"/>
        <v>A2838486</v>
      </c>
      <c r="C524" s="15" t="str">
        <f t="shared" si="1119"/>
        <v>Base Rates</v>
      </c>
      <c r="D524" s="15" t="str">
        <f t="shared" si="1119"/>
        <v/>
      </c>
      <c r="E524" s="50">
        <f t="shared" si="1119"/>
        <v>34332</v>
      </c>
      <c r="F524" s="15" t="str">
        <f t="shared" si="1119"/>
        <v>CRR-15996</v>
      </c>
      <c r="G524" s="15" t="str">
        <f t="shared" si="1119"/>
        <v>open</v>
      </c>
      <c r="H524" s="15" t="str">
        <f t="shared" si="1119"/>
        <v>Electric Other Production Plant</v>
      </c>
      <c r="I524" s="15" t="str">
        <f t="shared" si="1119"/>
        <v>Bayside Station</v>
      </c>
      <c r="J524" s="15">
        <f t="shared" si="1119"/>
        <v>202406</v>
      </c>
      <c r="K524" s="146">
        <f>SUM($K426:K426)/13</f>
        <v>0</v>
      </c>
      <c r="L524" s="16">
        <f>SUM($K426:L426)/13</f>
        <v>0</v>
      </c>
      <c r="M524" s="16">
        <f>SUM($K426:M426)/13</f>
        <v>0</v>
      </c>
      <c r="N524" s="16">
        <f>SUM($K426:N426)/13</f>
        <v>0</v>
      </c>
      <c r="O524" s="16">
        <f>SUM($K426:O426)/13</f>
        <v>0</v>
      </c>
      <c r="P524" s="16">
        <f>SUM($K426:P426)/13</f>
        <v>0</v>
      </c>
      <c r="Q524" s="16">
        <f>SUM($K426:Q426)/13</f>
        <v>0</v>
      </c>
      <c r="R524" s="16">
        <f>SUM($K426:R426)/13</f>
        <v>3.3843017948717953</v>
      </c>
      <c r="S524" s="16">
        <f>SUM($K426:S426)/13</f>
        <v>10.152905384615385</v>
      </c>
      <c r="T524" s="16">
        <f>SUM($K426:T426)/13</f>
        <v>20.305810769230771</v>
      </c>
      <c r="U524" s="16">
        <f>SUM($K426:U426)/13</f>
        <v>33.84301794871795</v>
      </c>
      <c r="V524" s="16">
        <f>SUM($K426:V426)/13</f>
        <v>50.764526923076922</v>
      </c>
      <c r="W524" s="16">
        <f t="shared" ref="W524:AI524" si="1120">SUM(K426:W426)/13</f>
        <v>71.070337692307689</v>
      </c>
      <c r="X524" s="16">
        <f t="shared" si="1120"/>
        <v>94.760450256410266</v>
      </c>
      <c r="Y524" s="16">
        <f t="shared" si="1120"/>
        <v>121.83486461538463</v>
      </c>
      <c r="Z524" s="16">
        <f t="shared" si="1120"/>
        <v>152.2935807692308</v>
      </c>
      <c r="AA524" s="16">
        <f t="shared" si="1120"/>
        <v>186.13659871794874</v>
      </c>
      <c r="AB524" s="16">
        <f t="shared" si="1120"/>
        <v>223.3639184615385</v>
      </c>
      <c r="AC524" s="16">
        <f t="shared" si="1120"/>
        <v>263.97554000000002</v>
      </c>
      <c r="AD524" s="16">
        <f t="shared" si="1120"/>
        <v>307.97146333333336</v>
      </c>
      <c r="AE524" s="16">
        <f t="shared" si="1120"/>
        <v>351.96738666666675</v>
      </c>
      <c r="AF524" s="16">
        <f t="shared" si="1120"/>
        <v>395.96331000000009</v>
      </c>
      <c r="AG524" s="16">
        <f t="shared" si="1120"/>
        <v>439.95923333333343</v>
      </c>
      <c r="AH524" s="16">
        <f t="shared" si="1120"/>
        <v>483.95515666666682</v>
      </c>
      <c r="AI524" s="16">
        <f t="shared" si="1120"/>
        <v>527.95108000000016</v>
      </c>
      <c r="AJ524" s="16">
        <f t="shared" si="1104"/>
        <v>571.94700333333356</v>
      </c>
      <c r="AK524" s="16">
        <f t="shared" si="1105"/>
        <v>615.94292666666684</v>
      </c>
      <c r="AL524" s="16">
        <f t="shared" si="1106"/>
        <v>659.93885000000023</v>
      </c>
      <c r="AM524" s="16">
        <f t="shared" si="1069"/>
        <v>703.93477333333362</v>
      </c>
      <c r="AN524" s="16">
        <f t="shared" si="1070"/>
        <v>747.93069666666702</v>
      </c>
      <c r="AO524" s="16">
        <f t="shared" si="1071"/>
        <v>791.92662000000041</v>
      </c>
      <c r="AP524" s="16">
        <f t="shared" si="1072"/>
        <v>835.92254333333381</v>
      </c>
      <c r="AQ524" s="16">
        <f t="shared" si="1073"/>
        <v>879.9184666666672</v>
      </c>
      <c r="AR524" s="16">
        <f t="shared" si="1074"/>
        <v>923.91439000000059</v>
      </c>
      <c r="AS524" s="16">
        <f t="shared" si="1075"/>
        <v>967.91031333333399</v>
      </c>
      <c r="AT524" s="16">
        <f t="shared" si="1076"/>
        <v>1011.9062366666674</v>
      </c>
      <c r="AU524" s="16">
        <f t="shared" si="1077"/>
        <v>1055.9021600000008</v>
      </c>
      <c r="AV524" s="16">
        <f t="shared" si="1078"/>
        <v>1099.8980833333342</v>
      </c>
      <c r="AW524" s="16">
        <f t="shared" si="1079"/>
        <v>1143.8940066666676</v>
      </c>
      <c r="AX524" s="16">
        <f t="shared" si="1080"/>
        <v>1187.889930000001</v>
      </c>
      <c r="AY524" s="16">
        <f t="shared" si="1081"/>
        <v>1231.8858533333344</v>
      </c>
      <c r="AZ524" s="16">
        <f t="shared" si="1082"/>
        <v>1275.8817766666677</v>
      </c>
      <c r="BA524" s="16">
        <f t="shared" si="1083"/>
        <v>1319.8777000000011</v>
      </c>
      <c r="BB524" s="16">
        <f t="shared" si="1084"/>
        <v>1363.8736233333345</v>
      </c>
      <c r="BC524" s="16">
        <f t="shared" si="1085"/>
        <v>1407.8695466666682</v>
      </c>
      <c r="BD524" s="16">
        <f t="shared" si="1086"/>
        <v>1451.8654700000011</v>
      </c>
      <c r="BE524" s="16">
        <f t="shared" si="1087"/>
        <v>1495.8613933333347</v>
      </c>
      <c r="BF524" s="16">
        <f t="shared" si="1088"/>
        <v>1539.8573166666681</v>
      </c>
      <c r="BG524" s="16">
        <f t="shared" si="1089"/>
        <v>1583.8532400000015</v>
      </c>
      <c r="BH524" s="16">
        <f t="shared" si="1090"/>
        <v>1627.8491633333351</v>
      </c>
      <c r="BI524" s="16">
        <f t="shared" si="1091"/>
        <v>1671.8450866666683</v>
      </c>
      <c r="BJ524" s="16">
        <f t="shared" si="1092"/>
        <v>1715.8410100000017</v>
      </c>
      <c r="BK524" s="16">
        <f t="shared" si="1093"/>
        <v>1759.8369333333349</v>
      </c>
      <c r="BL524" s="16">
        <f t="shared" si="1094"/>
        <v>1803.8328566666682</v>
      </c>
      <c r="BM524" s="16">
        <f t="shared" si="1095"/>
        <v>1847.8287800000019</v>
      </c>
      <c r="BN524" s="16">
        <f t="shared" si="1096"/>
        <v>1891.8247033333353</v>
      </c>
      <c r="BO524" s="16">
        <f t="shared" si="1097"/>
        <v>1935.8206266666687</v>
      </c>
      <c r="BP524" s="16">
        <f t="shared" si="1098"/>
        <v>1979.8165500000021</v>
      </c>
      <c r="BQ524" s="16">
        <f t="shared" si="1099"/>
        <v>2023.8124733333352</v>
      </c>
      <c r="BR524" s="16">
        <f t="shared" si="1100"/>
        <v>2067.8083966666691</v>
      </c>
      <c r="BS524" s="16">
        <f t="shared" si="1101"/>
        <v>2111.8043200000025</v>
      </c>
    </row>
    <row r="525" spans="1:71" x14ac:dyDescent="0.35">
      <c r="A525" s="15" t="str">
        <f t="shared" ref="A525:J525" si="1121">A427</f>
        <v>Standard Close</v>
      </c>
      <c r="B525" s="15" t="str">
        <f t="shared" si="1121"/>
        <v>A2838487</v>
      </c>
      <c r="C525" s="15" t="str">
        <f t="shared" si="1121"/>
        <v>Base Rates</v>
      </c>
      <c r="D525" s="15" t="str">
        <f t="shared" si="1121"/>
        <v/>
      </c>
      <c r="E525" s="50">
        <f t="shared" si="1121"/>
        <v>34332</v>
      </c>
      <c r="F525" s="15" t="str">
        <f t="shared" si="1121"/>
        <v>CRR-15996</v>
      </c>
      <c r="G525" s="15" t="str">
        <f t="shared" si="1121"/>
        <v>open</v>
      </c>
      <c r="H525" s="15" t="str">
        <f t="shared" si="1121"/>
        <v>Electric Other Production Plant</v>
      </c>
      <c r="I525" s="15" t="str">
        <f t="shared" si="1121"/>
        <v>Bayside Station</v>
      </c>
      <c r="J525" s="15">
        <f t="shared" si="1121"/>
        <v>202406</v>
      </c>
      <c r="K525" s="146">
        <f>SUM($K427:K427)/13</f>
        <v>0</v>
      </c>
      <c r="L525" s="16">
        <f>SUM($K427:L427)/13</f>
        <v>0</v>
      </c>
      <c r="M525" s="16">
        <f>SUM($K427:M427)/13</f>
        <v>0</v>
      </c>
      <c r="N525" s="16">
        <f>SUM($K427:N427)/13</f>
        <v>0</v>
      </c>
      <c r="O525" s="16">
        <f>SUM($K427:O427)/13</f>
        <v>0</v>
      </c>
      <c r="P525" s="16">
        <f>SUM($K427:P427)/13</f>
        <v>0</v>
      </c>
      <c r="Q525" s="16">
        <f>SUM($K427:Q427)/13</f>
        <v>0</v>
      </c>
      <c r="R525" s="16">
        <f>SUM($K427:R427)/13</f>
        <v>3.3843017948717953</v>
      </c>
      <c r="S525" s="16">
        <f>SUM($K427:S427)/13</f>
        <v>10.152905384615385</v>
      </c>
      <c r="T525" s="16">
        <f>SUM($K427:T427)/13</f>
        <v>20.305810769230771</v>
      </c>
      <c r="U525" s="16">
        <f>SUM($K427:U427)/13</f>
        <v>33.84301794871795</v>
      </c>
      <c r="V525" s="16">
        <f>SUM($K427:V427)/13</f>
        <v>50.764526923076922</v>
      </c>
      <c r="W525" s="16">
        <f t="shared" ref="W525:AI525" si="1122">SUM(K427:W427)/13</f>
        <v>71.070337692307689</v>
      </c>
      <c r="X525" s="16">
        <f t="shared" si="1122"/>
        <v>94.760450256410266</v>
      </c>
      <c r="Y525" s="16">
        <f t="shared" si="1122"/>
        <v>121.83486461538463</v>
      </c>
      <c r="Z525" s="16">
        <f t="shared" si="1122"/>
        <v>152.2935807692308</v>
      </c>
      <c r="AA525" s="16">
        <f t="shared" si="1122"/>
        <v>186.13659871794874</v>
      </c>
      <c r="AB525" s="16">
        <f t="shared" si="1122"/>
        <v>223.3639184615385</v>
      </c>
      <c r="AC525" s="16">
        <f t="shared" si="1122"/>
        <v>263.97554000000002</v>
      </c>
      <c r="AD525" s="16">
        <f t="shared" si="1122"/>
        <v>307.97146333333336</v>
      </c>
      <c r="AE525" s="16">
        <f t="shared" si="1122"/>
        <v>351.96738666666675</v>
      </c>
      <c r="AF525" s="16">
        <f t="shared" si="1122"/>
        <v>395.96331000000009</v>
      </c>
      <c r="AG525" s="16">
        <f t="shared" si="1122"/>
        <v>439.95923333333343</v>
      </c>
      <c r="AH525" s="16">
        <f t="shared" si="1122"/>
        <v>483.95515666666682</v>
      </c>
      <c r="AI525" s="16">
        <f t="shared" si="1122"/>
        <v>527.95108000000016</v>
      </c>
      <c r="AJ525" s="16">
        <f t="shared" si="1104"/>
        <v>571.94700333333356</v>
      </c>
      <c r="AK525" s="16">
        <f t="shared" si="1105"/>
        <v>615.94292666666684</v>
      </c>
      <c r="AL525" s="16">
        <f t="shared" si="1106"/>
        <v>659.93885000000023</v>
      </c>
      <c r="AM525" s="16">
        <f t="shared" si="1069"/>
        <v>703.93477333333362</v>
      </c>
      <c r="AN525" s="16">
        <f t="shared" si="1070"/>
        <v>747.93069666666702</v>
      </c>
      <c r="AO525" s="16">
        <f t="shared" si="1071"/>
        <v>791.92662000000041</v>
      </c>
      <c r="AP525" s="16">
        <f t="shared" si="1072"/>
        <v>835.92254333333381</v>
      </c>
      <c r="AQ525" s="16">
        <f t="shared" si="1073"/>
        <v>879.9184666666672</v>
      </c>
      <c r="AR525" s="16">
        <f t="shared" si="1074"/>
        <v>923.91439000000059</v>
      </c>
      <c r="AS525" s="16">
        <f t="shared" si="1075"/>
        <v>967.91031333333399</v>
      </c>
      <c r="AT525" s="16">
        <f t="shared" si="1076"/>
        <v>1011.9062366666674</v>
      </c>
      <c r="AU525" s="16">
        <f t="shared" si="1077"/>
        <v>1055.9021600000008</v>
      </c>
      <c r="AV525" s="16">
        <f t="shared" si="1078"/>
        <v>1099.8980833333342</v>
      </c>
      <c r="AW525" s="16">
        <f t="shared" si="1079"/>
        <v>1143.8940066666676</v>
      </c>
      <c r="AX525" s="16">
        <f t="shared" si="1080"/>
        <v>1187.889930000001</v>
      </c>
      <c r="AY525" s="16">
        <f t="shared" si="1081"/>
        <v>1231.8858533333344</v>
      </c>
      <c r="AZ525" s="16">
        <f t="shared" si="1082"/>
        <v>1275.8817766666677</v>
      </c>
      <c r="BA525" s="16">
        <f t="shared" si="1083"/>
        <v>1319.8777000000011</v>
      </c>
      <c r="BB525" s="16">
        <f t="shared" si="1084"/>
        <v>1363.8736233333345</v>
      </c>
      <c r="BC525" s="16">
        <f t="shared" si="1085"/>
        <v>1407.8695466666682</v>
      </c>
      <c r="BD525" s="16">
        <f t="shared" si="1086"/>
        <v>1451.8654700000011</v>
      </c>
      <c r="BE525" s="16">
        <f t="shared" si="1087"/>
        <v>1495.8613933333347</v>
      </c>
      <c r="BF525" s="16">
        <f t="shared" si="1088"/>
        <v>1539.8573166666681</v>
      </c>
      <c r="BG525" s="16">
        <f t="shared" si="1089"/>
        <v>1583.8532400000015</v>
      </c>
      <c r="BH525" s="16">
        <f t="shared" si="1090"/>
        <v>1627.8491633333351</v>
      </c>
      <c r="BI525" s="16">
        <f t="shared" si="1091"/>
        <v>1671.8450866666683</v>
      </c>
      <c r="BJ525" s="16">
        <f t="shared" si="1092"/>
        <v>1715.8410100000017</v>
      </c>
      <c r="BK525" s="16">
        <f t="shared" si="1093"/>
        <v>1759.8369333333349</v>
      </c>
      <c r="BL525" s="16">
        <f t="shared" si="1094"/>
        <v>1803.8328566666682</v>
      </c>
      <c r="BM525" s="16">
        <f t="shared" si="1095"/>
        <v>1847.8287800000019</v>
      </c>
      <c r="BN525" s="16">
        <f t="shared" si="1096"/>
        <v>1891.8247033333353</v>
      </c>
      <c r="BO525" s="16">
        <f t="shared" si="1097"/>
        <v>1935.8206266666687</v>
      </c>
      <c r="BP525" s="16">
        <f t="shared" si="1098"/>
        <v>1979.8165500000021</v>
      </c>
      <c r="BQ525" s="16">
        <f t="shared" si="1099"/>
        <v>2023.8124733333352</v>
      </c>
      <c r="BR525" s="16">
        <f t="shared" si="1100"/>
        <v>2067.8083966666691</v>
      </c>
      <c r="BS525" s="16">
        <f t="shared" si="1101"/>
        <v>2111.8043200000025</v>
      </c>
    </row>
    <row r="526" spans="1:71" x14ac:dyDescent="0.35">
      <c r="A526" s="15" t="str">
        <f t="shared" ref="A526:J526" si="1123">A428</f>
        <v>Standard Close</v>
      </c>
      <c r="B526" s="15" t="str">
        <f t="shared" si="1123"/>
        <v>A2838502</v>
      </c>
      <c r="C526" s="15" t="str">
        <f t="shared" si="1123"/>
        <v>Base Rates</v>
      </c>
      <c r="D526" s="15" t="str">
        <f t="shared" si="1123"/>
        <v/>
      </c>
      <c r="E526" s="50">
        <f t="shared" si="1123"/>
        <v>34332</v>
      </c>
      <c r="F526" s="15" t="str">
        <f t="shared" si="1123"/>
        <v>CRR-15996</v>
      </c>
      <c r="G526" s="15" t="str">
        <f t="shared" si="1123"/>
        <v>open</v>
      </c>
      <c r="H526" s="15" t="str">
        <f t="shared" si="1123"/>
        <v>Electric Other Production Plant</v>
      </c>
      <c r="I526" s="15" t="str">
        <f t="shared" si="1123"/>
        <v>Bayside Station</v>
      </c>
      <c r="J526" s="15">
        <f t="shared" si="1123"/>
        <v>202406</v>
      </c>
      <c r="K526" s="146">
        <f>SUM($K428:K428)/13</f>
        <v>0</v>
      </c>
      <c r="L526" s="16">
        <f>SUM($K428:L428)/13</f>
        <v>0</v>
      </c>
      <c r="M526" s="16">
        <f>SUM($K428:M428)/13</f>
        <v>0</v>
      </c>
      <c r="N526" s="16">
        <f>SUM($K428:N428)/13</f>
        <v>0</v>
      </c>
      <c r="O526" s="16">
        <f>SUM($K428:O428)/13</f>
        <v>0</v>
      </c>
      <c r="P526" s="16">
        <f>SUM($K428:P428)/13</f>
        <v>0</v>
      </c>
      <c r="Q526" s="16">
        <f>SUM($K428:Q428)/13</f>
        <v>0</v>
      </c>
      <c r="R526" s="16">
        <f>SUM($K428:R428)/13</f>
        <v>1.9964198717948718</v>
      </c>
      <c r="S526" s="16">
        <f>SUM($K428:S428)/13</f>
        <v>5.9892596153846158</v>
      </c>
      <c r="T526" s="16">
        <f>SUM($K428:T428)/13</f>
        <v>11.978519230769232</v>
      </c>
      <c r="U526" s="16">
        <f>SUM($K428:U428)/13</f>
        <v>19.964198717948719</v>
      </c>
      <c r="V526" s="16">
        <f>SUM($K428:V428)/13</f>
        <v>29.946298076923078</v>
      </c>
      <c r="W526" s="16">
        <f t="shared" ref="W526:AI526" si="1124">SUM(K428:W428)/13</f>
        <v>41.924817307692315</v>
      </c>
      <c r="X526" s="16">
        <f t="shared" si="1124"/>
        <v>55.899756410256416</v>
      </c>
      <c r="Y526" s="16">
        <f t="shared" si="1124"/>
        <v>71.871115384615393</v>
      </c>
      <c r="Z526" s="16">
        <f t="shared" si="1124"/>
        <v>89.838894230769256</v>
      </c>
      <c r="AA526" s="16">
        <f t="shared" si="1124"/>
        <v>109.80309294871797</v>
      </c>
      <c r="AB526" s="16">
        <f t="shared" si="1124"/>
        <v>131.76371153846156</v>
      </c>
      <c r="AC526" s="16">
        <f t="shared" si="1124"/>
        <v>155.72075000000004</v>
      </c>
      <c r="AD526" s="16">
        <f t="shared" si="1124"/>
        <v>181.67420833333338</v>
      </c>
      <c r="AE526" s="16">
        <f t="shared" si="1124"/>
        <v>207.62766666666673</v>
      </c>
      <c r="AF526" s="16">
        <f t="shared" si="1124"/>
        <v>233.58112500000004</v>
      </c>
      <c r="AG526" s="16">
        <f t="shared" si="1124"/>
        <v>259.53458333333339</v>
      </c>
      <c r="AH526" s="16">
        <f t="shared" si="1124"/>
        <v>285.48804166666673</v>
      </c>
      <c r="AI526" s="16">
        <f t="shared" si="1124"/>
        <v>311.44150000000013</v>
      </c>
      <c r="AJ526" s="16">
        <f t="shared" si="1104"/>
        <v>337.39495833333342</v>
      </c>
      <c r="AK526" s="16">
        <f t="shared" si="1105"/>
        <v>363.34841666666676</v>
      </c>
      <c r="AL526" s="16">
        <f t="shared" si="1106"/>
        <v>389.30187500000017</v>
      </c>
      <c r="AM526" s="16">
        <f t="shared" si="1069"/>
        <v>415.25533333333345</v>
      </c>
      <c r="AN526" s="16">
        <f t="shared" si="1070"/>
        <v>441.20879166666668</v>
      </c>
      <c r="AO526" s="16">
        <f t="shared" si="1071"/>
        <v>467.16225000000003</v>
      </c>
      <c r="AP526" s="16">
        <f t="shared" si="1072"/>
        <v>493.11570833333337</v>
      </c>
      <c r="AQ526" s="16">
        <f t="shared" si="1073"/>
        <v>519.06916666666666</v>
      </c>
      <c r="AR526" s="16">
        <f t="shared" si="1074"/>
        <v>545.02262500000006</v>
      </c>
      <c r="AS526" s="16">
        <f t="shared" si="1075"/>
        <v>570.97608333333335</v>
      </c>
      <c r="AT526" s="16">
        <f t="shared" si="1076"/>
        <v>596.92954166666664</v>
      </c>
      <c r="AU526" s="16">
        <f t="shared" si="1077"/>
        <v>622.88299999999992</v>
      </c>
      <c r="AV526" s="16">
        <f t="shared" si="1078"/>
        <v>648.83645833333321</v>
      </c>
      <c r="AW526" s="16">
        <f t="shared" si="1079"/>
        <v>674.78991666666661</v>
      </c>
      <c r="AX526" s="16">
        <f t="shared" si="1080"/>
        <v>700.7433749999999</v>
      </c>
      <c r="AY526" s="16">
        <f t="shared" si="1081"/>
        <v>726.69683333333296</v>
      </c>
      <c r="AZ526" s="16">
        <f t="shared" si="1082"/>
        <v>752.65029166666625</v>
      </c>
      <c r="BA526" s="16">
        <f t="shared" si="1083"/>
        <v>778.60374999999954</v>
      </c>
      <c r="BB526" s="16">
        <f t="shared" si="1084"/>
        <v>804.55720833333282</v>
      </c>
      <c r="BC526" s="16">
        <f t="shared" si="1085"/>
        <v>830.51066666666622</v>
      </c>
      <c r="BD526" s="16">
        <f t="shared" si="1086"/>
        <v>856.46412499999963</v>
      </c>
      <c r="BE526" s="16">
        <f t="shared" si="1087"/>
        <v>882.4175833333328</v>
      </c>
      <c r="BF526" s="16">
        <f t="shared" si="1088"/>
        <v>908.37104166666609</v>
      </c>
      <c r="BG526" s="16">
        <f t="shared" si="1089"/>
        <v>934.32449999999938</v>
      </c>
      <c r="BH526" s="16">
        <f t="shared" si="1090"/>
        <v>960.27795833333266</v>
      </c>
      <c r="BI526" s="16">
        <f t="shared" si="1091"/>
        <v>986.23141666666606</v>
      </c>
      <c r="BJ526" s="16">
        <f t="shared" si="1092"/>
        <v>1012.1848749999992</v>
      </c>
      <c r="BK526" s="16">
        <f t="shared" si="1093"/>
        <v>1038.1383333333326</v>
      </c>
      <c r="BL526" s="16">
        <f t="shared" si="1094"/>
        <v>1064.091791666666</v>
      </c>
      <c r="BM526" s="16">
        <f t="shared" si="1095"/>
        <v>1090.0452499999994</v>
      </c>
      <c r="BN526" s="16">
        <f t="shared" si="1096"/>
        <v>1115.9987083333328</v>
      </c>
      <c r="BO526" s="16">
        <f t="shared" si="1097"/>
        <v>1141.9521666666662</v>
      </c>
      <c r="BP526" s="16">
        <f t="shared" si="1098"/>
        <v>1167.9056249999996</v>
      </c>
      <c r="BQ526" s="16">
        <f t="shared" si="1099"/>
        <v>1193.859083333333</v>
      </c>
      <c r="BR526" s="16">
        <f t="shared" si="1100"/>
        <v>1219.8125416666664</v>
      </c>
      <c r="BS526" s="16">
        <f t="shared" si="1101"/>
        <v>1245.7659999999998</v>
      </c>
    </row>
    <row r="527" spans="1:71" x14ac:dyDescent="0.35">
      <c r="A527" s="15" t="str">
        <f t="shared" ref="A527:J527" si="1125">A429</f>
        <v>Standard Close</v>
      </c>
      <c r="B527" s="15" t="str">
        <f t="shared" si="1125"/>
        <v>A2838503</v>
      </c>
      <c r="C527" s="15" t="str">
        <f t="shared" si="1125"/>
        <v>Base Rates</v>
      </c>
      <c r="D527" s="15" t="str">
        <f t="shared" si="1125"/>
        <v/>
      </c>
      <c r="E527" s="50">
        <f t="shared" si="1125"/>
        <v>34332</v>
      </c>
      <c r="F527" s="15" t="str">
        <f t="shared" si="1125"/>
        <v>CRR-15996</v>
      </c>
      <c r="G527" s="15" t="str">
        <f t="shared" si="1125"/>
        <v>open</v>
      </c>
      <c r="H527" s="15" t="str">
        <f t="shared" si="1125"/>
        <v>Electric Other Production Plant</v>
      </c>
      <c r="I527" s="15" t="str">
        <f t="shared" si="1125"/>
        <v>Bayside Station</v>
      </c>
      <c r="J527" s="15">
        <f t="shared" si="1125"/>
        <v>202405</v>
      </c>
      <c r="K527" s="146">
        <f>SUM($K429:K429)/13</f>
        <v>0</v>
      </c>
      <c r="L527" s="16">
        <f>SUM($K429:L429)/13</f>
        <v>0</v>
      </c>
      <c r="M527" s="16">
        <f>SUM($K429:M429)/13</f>
        <v>0</v>
      </c>
      <c r="N527" s="16">
        <f>SUM($K429:N429)/13</f>
        <v>0</v>
      </c>
      <c r="O527" s="16">
        <f>SUM($K429:O429)/13</f>
        <v>0</v>
      </c>
      <c r="P527" s="16">
        <f>SUM($K429:P429)/13</f>
        <v>0</v>
      </c>
      <c r="Q527" s="16">
        <f>SUM($K429:Q429)/13</f>
        <v>1.986646923076923</v>
      </c>
      <c r="R527" s="16">
        <f>SUM($K429:R429)/13</f>
        <v>5.9599407692307693</v>
      </c>
      <c r="S527" s="16">
        <f>SUM($K429:S429)/13</f>
        <v>11.919881538461539</v>
      </c>
      <c r="T527" s="16">
        <f>SUM($K429:T429)/13</f>
        <v>19.86646923076923</v>
      </c>
      <c r="U527" s="16">
        <f>SUM($K429:U429)/13</f>
        <v>29.799703846153843</v>
      </c>
      <c r="V527" s="16">
        <f>SUM($K429:V429)/13</f>
        <v>41.719585384615385</v>
      </c>
      <c r="W527" s="16">
        <f t="shared" ref="W527:AI527" si="1126">SUM(K429:W429)/13</f>
        <v>55.626113846153849</v>
      </c>
      <c r="X527" s="16">
        <f t="shared" si="1126"/>
        <v>71.519289230769246</v>
      </c>
      <c r="Y527" s="16">
        <f t="shared" si="1126"/>
        <v>89.39911153846154</v>
      </c>
      <c r="Z527" s="16">
        <f t="shared" si="1126"/>
        <v>109.26558076923078</v>
      </c>
      <c r="AA527" s="16">
        <f t="shared" si="1126"/>
        <v>131.11869692307693</v>
      </c>
      <c r="AB527" s="16">
        <f t="shared" si="1126"/>
        <v>154.95846000000003</v>
      </c>
      <c r="AC527" s="16">
        <f t="shared" si="1126"/>
        <v>180.78487000000001</v>
      </c>
      <c r="AD527" s="16">
        <f t="shared" si="1126"/>
        <v>206.61128000000002</v>
      </c>
      <c r="AE527" s="16">
        <f t="shared" si="1126"/>
        <v>232.43769000000003</v>
      </c>
      <c r="AF527" s="16">
        <f t="shared" si="1126"/>
        <v>258.26410000000004</v>
      </c>
      <c r="AG527" s="16">
        <f t="shared" si="1126"/>
        <v>284.09051000000005</v>
      </c>
      <c r="AH527" s="16">
        <f t="shared" si="1126"/>
        <v>309.91692000000006</v>
      </c>
      <c r="AI527" s="16">
        <f t="shared" si="1126"/>
        <v>335.74333000000013</v>
      </c>
      <c r="AJ527" s="16">
        <f t="shared" si="1104"/>
        <v>361.56974000000002</v>
      </c>
      <c r="AK527" s="16">
        <f t="shared" si="1105"/>
        <v>387.39615000000009</v>
      </c>
      <c r="AL527" s="16">
        <f t="shared" si="1106"/>
        <v>413.2225600000001</v>
      </c>
      <c r="AM527" s="16">
        <f t="shared" si="1069"/>
        <v>439.04897000000011</v>
      </c>
      <c r="AN527" s="16">
        <f t="shared" si="1070"/>
        <v>464.87538000000012</v>
      </c>
      <c r="AO527" s="16">
        <f t="shared" si="1071"/>
        <v>490.70179000000013</v>
      </c>
      <c r="AP527" s="16">
        <f t="shared" si="1072"/>
        <v>516.52820000000008</v>
      </c>
      <c r="AQ527" s="16">
        <f t="shared" si="1073"/>
        <v>542.35461000000021</v>
      </c>
      <c r="AR527" s="16">
        <f t="shared" si="1074"/>
        <v>568.1810200000001</v>
      </c>
      <c r="AS527" s="16">
        <f t="shared" si="1075"/>
        <v>594.00743000000011</v>
      </c>
      <c r="AT527" s="16">
        <f t="shared" si="1076"/>
        <v>619.83384000000012</v>
      </c>
      <c r="AU527" s="16">
        <f t="shared" si="1077"/>
        <v>645.66025000000013</v>
      </c>
      <c r="AV527" s="16">
        <f t="shared" si="1078"/>
        <v>671.48666000000026</v>
      </c>
      <c r="AW527" s="16">
        <f t="shared" si="1079"/>
        <v>697.31307000000015</v>
      </c>
      <c r="AX527" s="16">
        <f t="shared" si="1080"/>
        <v>723.13948000000005</v>
      </c>
      <c r="AY527" s="16">
        <f t="shared" si="1081"/>
        <v>748.96589000000006</v>
      </c>
      <c r="AZ527" s="16">
        <f t="shared" si="1082"/>
        <v>774.7923000000003</v>
      </c>
      <c r="BA527" s="16">
        <f t="shared" si="1083"/>
        <v>800.61871000000019</v>
      </c>
      <c r="BB527" s="16">
        <f t="shared" si="1084"/>
        <v>826.44512000000032</v>
      </c>
      <c r="BC527" s="16">
        <f t="shared" si="1085"/>
        <v>852.2715300000001</v>
      </c>
      <c r="BD527" s="16">
        <f t="shared" si="1086"/>
        <v>878.09794000000011</v>
      </c>
      <c r="BE527" s="16">
        <f t="shared" si="1087"/>
        <v>903.92435000000035</v>
      </c>
      <c r="BF527" s="16">
        <f t="shared" si="1088"/>
        <v>929.75076000000013</v>
      </c>
      <c r="BG527" s="16">
        <f t="shared" si="1089"/>
        <v>955.57717000000036</v>
      </c>
      <c r="BH527" s="16">
        <f t="shared" si="1090"/>
        <v>981.40358000000015</v>
      </c>
      <c r="BI527" s="16">
        <f t="shared" si="1091"/>
        <v>1007.2299900000003</v>
      </c>
      <c r="BJ527" s="16">
        <f t="shared" si="1092"/>
        <v>1033.0564000000002</v>
      </c>
      <c r="BK527" s="16">
        <f t="shared" si="1093"/>
        <v>1058.8828099999998</v>
      </c>
      <c r="BL527" s="16">
        <f t="shared" si="1094"/>
        <v>1084.7092199999997</v>
      </c>
      <c r="BM527" s="16">
        <f t="shared" si="1095"/>
        <v>1110.5356299999996</v>
      </c>
      <c r="BN527" s="16">
        <f t="shared" si="1096"/>
        <v>1136.3620399999995</v>
      </c>
      <c r="BO527" s="16">
        <f t="shared" si="1097"/>
        <v>1162.1884499999996</v>
      </c>
      <c r="BP527" s="16">
        <f t="shared" si="1098"/>
        <v>1188.0148599999995</v>
      </c>
      <c r="BQ527" s="16">
        <f t="shared" si="1099"/>
        <v>1213.8412699999994</v>
      </c>
      <c r="BR527" s="16">
        <f t="shared" si="1100"/>
        <v>1239.6676799999996</v>
      </c>
      <c r="BS527" s="16">
        <f t="shared" si="1101"/>
        <v>1265.4940899999992</v>
      </c>
    </row>
    <row r="528" spans="1:71" x14ac:dyDescent="0.35">
      <c r="A528" s="15" t="str">
        <f t="shared" ref="A528:J528" si="1127">A430</f>
        <v>Standard Close</v>
      </c>
      <c r="B528" s="15" t="str">
        <f t="shared" si="1127"/>
        <v>A2838504</v>
      </c>
      <c r="C528" s="15" t="str">
        <f t="shared" si="1127"/>
        <v>Base Rates</v>
      </c>
      <c r="D528" s="15" t="str">
        <f t="shared" si="1127"/>
        <v/>
      </c>
      <c r="E528" s="50">
        <f t="shared" si="1127"/>
        <v>34332</v>
      </c>
      <c r="F528" s="15" t="str">
        <f t="shared" si="1127"/>
        <v>CRR-15996</v>
      </c>
      <c r="G528" s="15" t="str">
        <f t="shared" si="1127"/>
        <v>open</v>
      </c>
      <c r="H528" s="15" t="str">
        <f t="shared" si="1127"/>
        <v>Electric Other Production Plant</v>
      </c>
      <c r="I528" s="15" t="str">
        <f t="shared" si="1127"/>
        <v>Bayside Station</v>
      </c>
      <c r="J528" s="15">
        <f t="shared" si="1127"/>
        <v>202406</v>
      </c>
      <c r="K528" s="146">
        <f>SUM($K430:K430)/13</f>
        <v>0</v>
      </c>
      <c r="L528" s="16">
        <f>SUM($K430:L430)/13</f>
        <v>0</v>
      </c>
      <c r="M528" s="16">
        <f>SUM($K430:M430)/13</f>
        <v>0</v>
      </c>
      <c r="N528" s="16">
        <f>SUM($K430:N430)/13</f>
        <v>0</v>
      </c>
      <c r="O528" s="16">
        <f>SUM($K430:O430)/13</f>
        <v>0</v>
      </c>
      <c r="P528" s="16">
        <f>SUM($K430:P430)/13</f>
        <v>0</v>
      </c>
      <c r="Q528" s="16">
        <f>SUM($K430:Q430)/13</f>
        <v>0</v>
      </c>
      <c r="R528" s="16">
        <f>SUM($K430:R430)/13</f>
        <v>1.9964198717948718</v>
      </c>
      <c r="S528" s="16">
        <f>SUM($K430:S430)/13</f>
        <v>5.9892596153846158</v>
      </c>
      <c r="T528" s="16">
        <f>SUM($K430:T430)/13</f>
        <v>11.978519230769232</v>
      </c>
      <c r="U528" s="16">
        <f>SUM($K430:U430)/13</f>
        <v>19.964198717948719</v>
      </c>
      <c r="V528" s="16">
        <f>SUM($K430:V430)/13</f>
        <v>29.946298076923078</v>
      </c>
      <c r="W528" s="16">
        <f t="shared" ref="W528:AI528" si="1128">SUM(K430:W430)/13</f>
        <v>41.924817307692315</v>
      </c>
      <c r="X528" s="16">
        <f t="shared" si="1128"/>
        <v>55.899756410256416</v>
      </c>
      <c r="Y528" s="16">
        <f t="shared" si="1128"/>
        <v>71.871115384615393</v>
      </c>
      <c r="Z528" s="16">
        <f t="shared" si="1128"/>
        <v>89.838894230769256</v>
      </c>
      <c r="AA528" s="16">
        <f t="shared" si="1128"/>
        <v>109.80309294871797</v>
      </c>
      <c r="AB528" s="16">
        <f t="shared" si="1128"/>
        <v>131.76371153846156</v>
      </c>
      <c r="AC528" s="16">
        <f t="shared" si="1128"/>
        <v>155.72075000000004</v>
      </c>
      <c r="AD528" s="16">
        <f t="shared" si="1128"/>
        <v>181.67420833333338</v>
      </c>
      <c r="AE528" s="16">
        <f t="shared" si="1128"/>
        <v>207.62766666666673</v>
      </c>
      <c r="AF528" s="16">
        <f t="shared" si="1128"/>
        <v>233.58112500000004</v>
      </c>
      <c r="AG528" s="16">
        <f t="shared" si="1128"/>
        <v>259.53458333333339</v>
      </c>
      <c r="AH528" s="16">
        <f t="shared" si="1128"/>
        <v>285.48804166666673</v>
      </c>
      <c r="AI528" s="16">
        <f t="shared" si="1128"/>
        <v>311.44150000000013</v>
      </c>
      <c r="AJ528" s="16">
        <f t="shared" si="1104"/>
        <v>337.39495833333342</v>
      </c>
      <c r="AK528" s="16">
        <f t="shared" si="1105"/>
        <v>363.34841666666676</v>
      </c>
      <c r="AL528" s="16">
        <f t="shared" si="1106"/>
        <v>389.30187500000017</v>
      </c>
      <c r="AM528" s="16">
        <f t="shared" si="1069"/>
        <v>415.25533333333345</v>
      </c>
      <c r="AN528" s="16">
        <f t="shared" si="1070"/>
        <v>441.20879166666668</v>
      </c>
      <c r="AO528" s="16">
        <f t="shared" si="1071"/>
        <v>467.16225000000003</v>
      </c>
      <c r="AP528" s="16">
        <f t="shared" si="1072"/>
        <v>493.11570833333337</v>
      </c>
      <c r="AQ528" s="16">
        <f t="shared" si="1073"/>
        <v>519.06916666666666</v>
      </c>
      <c r="AR528" s="16">
        <f t="shared" si="1074"/>
        <v>545.02262500000006</v>
      </c>
      <c r="AS528" s="16">
        <f t="shared" si="1075"/>
        <v>570.97608333333335</v>
      </c>
      <c r="AT528" s="16">
        <f t="shared" si="1076"/>
        <v>596.92954166666664</v>
      </c>
      <c r="AU528" s="16">
        <f t="shared" si="1077"/>
        <v>622.88299999999992</v>
      </c>
      <c r="AV528" s="16">
        <f t="shared" si="1078"/>
        <v>648.83645833333321</v>
      </c>
      <c r="AW528" s="16">
        <f t="shared" si="1079"/>
        <v>674.78991666666661</v>
      </c>
      <c r="AX528" s="16">
        <f t="shared" si="1080"/>
        <v>700.7433749999999</v>
      </c>
      <c r="AY528" s="16">
        <f t="shared" si="1081"/>
        <v>726.69683333333296</v>
      </c>
      <c r="AZ528" s="16">
        <f t="shared" si="1082"/>
        <v>752.65029166666625</v>
      </c>
      <c r="BA528" s="16">
        <f t="shared" si="1083"/>
        <v>778.60374999999954</v>
      </c>
      <c r="BB528" s="16">
        <f t="shared" si="1084"/>
        <v>804.55720833333282</v>
      </c>
      <c r="BC528" s="16">
        <f t="shared" si="1085"/>
        <v>830.51066666666622</v>
      </c>
      <c r="BD528" s="16">
        <f t="shared" si="1086"/>
        <v>856.46412499999963</v>
      </c>
      <c r="BE528" s="16">
        <f t="shared" si="1087"/>
        <v>882.4175833333328</v>
      </c>
      <c r="BF528" s="16">
        <f t="shared" si="1088"/>
        <v>908.37104166666609</v>
      </c>
      <c r="BG528" s="16">
        <f t="shared" si="1089"/>
        <v>934.32449999999938</v>
      </c>
      <c r="BH528" s="16">
        <f t="shared" si="1090"/>
        <v>960.27795833333266</v>
      </c>
      <c r="BI528" s="16">
        <f t="shared" si="1091"/>
        <v>986.23141666666606</v>
      </c>
      <c r="BJ528" s="16">
        <f t="shared" si="1092"/>
        <v>1012.1848749999992</v>
      </c>
      <c r="BK528" s="16">
        <f t="shared" si="1093"/>
        <v>1038.1383333333326</v>
      </c>
      <c r="BL528" s="16">
        <f t="shared" si="1094"/>
        <v>1064.091791666666</v>
      </c>
      <c r="BM528" s="16">
        <f t="shared" si="1095"/>
        <v>1090.0452499999994</v>
      </c>
      <c r="BN528" s="16">
        <f t="shared" si="1096"/>
        <v>1115.9987083333328</v>
      </c>
      <c r="BO528" s="16">
        <f t="shared" si="1097"/>
        <v>1141.9521666666662</v>
      </c>
      <c r="BP528" s="16">
        <f t="shared" si="1098"/>
        <v>1167.9056249999996</v>
      </c>
      <c r="BQ528" s="16">
        <f t="shared" si="1099"/>
        <v>1193.859083333333</v>
      </c>
      <c r="BR528" s="16">
        <f t="shared" si="1100"/>
        <v>1219.8125416666664</v>
      </c>
      <c r="BS528" s="16">
        <f t="shared" si="1101"/>
        <v>1245.7659999999998</v>
      </c>
    </row>
    <row r="529" spans="1:71" x14ac:dyDescent="0.35">
      <c r="A529" s="15" t="str">
        <f t="shared" ref="A529:J529" si="1129">A431</f>
        <v>Standard Close</v>
      </c>
      <c r="B529" s="15" t="str">
        <f t="shared" si="1129"/>
        <v>A2838505</v>
      </c>
      <c r="C529" s="15" t="str">
        <f t="shared" si="1129"/>
        <v>Base Rates</v>
      </c>
      <c r="D529" s="15" t="str">
        <f t="shared" si="1129"/>
        <v/>
      </c>
      <c r="E529" s="50">
        <f t="shared" si="1129"/>
        <v>34332</v>
      </c>
      <c r="F529" s="15" t="str">
        <f t="shared" si="1129"/>
        <v>CRR-15996</v>
      </c>
      <c r="G529" s="15" t="str">
        <f t="shared" si="1129"/>
        <v>open</v>
      </c>
      <c r="H529" s="15" t="str">
        <f t="shared" si="1129"/>
        <v>Electric Other Production Plant</v>
      </c>
      <c r="I529" s="15" t="str">
        <f t="shared" si="1129"/>
        <v>Bayside Station</v>
      </c>
      <c r="J529" s="15">
        <f t="shared" si="1129"/>
        <v>202406</v>
      </c>
      <c r="K529" s="146">
        <f>SUM($K431:K431)/13</f>
        <v>0</v>
      </c>
      <c r="L529" s="16">
        <f>SUM($K431:L431)/13</f>
        <v>0</v>
      </c>
      <c r="M529" s="16">
        <f>SUM($K431:M431)/13</f>
        <v>0</v>
      </c>
      <c r="N529" s="16">
        <f>SUM($K431:N431)/13</f>
        <v>0</v>
      </c>
      <c r="O529" s="16">
        <f>SUM($K431:O431)/13</f>
        <v>0</v>
      </c>
      <c r="P529" s="16">
        <f>SUM($K431:P431)/13</f>
        <v>0</v>
      </c>
      <c r="Q529" s="16">
        <f>SUM($K431:Q431)/13</f>
        <v>0</v>
      </c>
      <c r="R529" s="16">
        <f>SUM($K431:R431)/13</f>
        <v>2.6743461538461539</v>
      </c>
      <c r="S529" s="16">
        <f>SUM($K431:S431)/13</f>
        <v>8.0230384615384605</v>
      </c>
      <c r="T529" s="16">
        <f>SUM($K431:T431)/13</f>
        <v>16.046076923076921</v>
      </c>
      <c r="U529" s="16">
        <f>SUM($K431:U431)/13</f>
        <v>26.743461538461535</v>
      </c>
      <c r="V529" s="16">
        <f>SUM($K431:V431)/13</f>
        <v>40.115192307692304</v>
      </c>
      <c r="W529" s="16">
        <f t="shared" ref="W529:AI529" si="1130">SUM(K431:W431)/13</f>
        <v>56.161269230769228</v>
      </c>
      <c r="X529" s="16">
        <f t="shared" si="1130"/>
        <v>74.881692307692305</v>
      </c>
      <c r="Y529" s="16">
        <f t="shared" si="1130"/>
        <v>96.276461538461547</v>
      </c>
      <c r="Z529" s="16">
        <f t="shared" si="1130"/>
        <v>120.34557692307693</v>
      </c>
      <c r="AA529" s="16">
        <f t="shared" si="1130"/>
        <v>147.08903846153845</v>
      </c>
      <c r="AB529" s="16">
        <f t="shared" si="1130"/>
        <v>176.50684615384614</v>
      </c>
      <c r="AC529" s="16">
        <f t="shared" si="1130"/>
        <v>208.59899999999999</v>
      </c>
      <c r="AD529" s="16">
        <f t="shared" si="1130"/>
        <v>243.3655</v>
      </c>
      <c r="AE529" s="16">
        <f t="shared" si="1130"/>
        <v>278.13200000000001</v>
      </c>
      <c r="AF529" s="16">
        <f t="shared" si="1130"/>
        <v>312.89850000000001</v>
      </c>
      <c r="AG529" s="16">
        <f t="shared" si="1130"/>
        <v>347.66500000000002</v>
      </c>
      <c r="AH529" s="16">
        <f t="shared" si="1130"/>
        <v>382.43149999999997</v>
      </c>
      <c r="AI529" s="16">
        <f t="shared" si="1130"/>
        <v>417.19799999999998</v>
      </c>
      <c r="AJ529" s="16">
        <f t="shared" si="1104"/>
        <v>451.96450000000004</v>
      </c>
      <c r="AK529" s="16">
        <f t="shared" si="1105"/>
        <v>486.73099999999999</v>
      </c>
      <c r="AL529" s="16">
        <f t="shared" si="1106"/>
        <v>521.49749999999995</v>
      </c>
      <c r="AM529" s="16">
        <f t="shared" si="1069"/>
        <v>556.2639999999999</v>
      </c>
      <c r="AN529" s="16">
        <f t="shared" si="1070"/>
        <v>591.03049999999996</v>
      </c>
      <c r="AO529" s="16">
        <f t="shared" si="1071"/>
        <v>625.79699999999991</v>
      </c>
      <c r="AP529" s="16">
        <f t="shared" si="1072"/>
        <v>660.56349999999998</v>
      </c>
      <c r="AQ529" s="16">
        <f t="shared" si="1073"/>
        <v>695.32999999999981</v>
      </c>
      <c r="AR529" s="16">
        <f t="shared" si="1074"/>
        <v>730.09649999999976</v>
      </c>
      <c r="AS529" s="16">
        <f t="shared" si="1075"/>
        <v>764.8629999999996</v>
      </c>
      <c r="AT529" s="16">
        <f t="shared" si="1076"/>
        <v>799.62949999999967</v>
      </c>
      <c r="AU529" s="16">
        <f t="shared" si="1077"/>
        <v>834.3959999999995</v>
      </c>
      <c r="AV529" s="16">
        <f t="shared" si="1078"/>
        <v>869.16249999999957</v>
      </c>
      <c r="AW529" s="16">
        <f t="shared" si="1079"/>
        <v>903.92899999999952</v>
      </c>
      <c r="AX529" s="16">
        <f t="shared" si="1080"/>
        <v>938.69549999999936</v>
      </c>
      <c r="AY529" s="16">
        <f t="shared" si="1081"/>
        <v>973.46199999999942</v>
      </c>
      <c r="AZ529" s="16">
        <f t="shared" si="1082"/>
        <v>1008.2284999999995</v>
      </c>
      <c r="BA529" s="16">
        <f t="shared" si="1083"/>
        <v>1042.9949999999994</v>
      </c>
      <c r="BB529" s="16">
        <f t="shared" si="1084"/>
        <v>1077.7614999999994</v>
      </c>
      <c r="BC529" s="16">
        <f t="shared" si="1085"/>
        <v>1112.5279999999993</v>
      </c>
      <c r="BD529" s="16">
        <f t="shared" si="1086"/>
        <v>1147.2944999999991</v>
      </c>
      <c r="BE529" s="16">
        <f t="shared" si="1087"/>
        <v>1182.060999999999</v>
      </c>
      <c r="BF529" s="16">
        <f t="shared" si="1088"/>
        <v>1216.827499999999</v>
      </c>
      <c r="BG529" s="16">
        <f t="shared" si="1089"/>
        <v>1251.5939999999991</v>
      </c>
      <c r="BH529" s="16">
        <f t="shared" si="1090"/>
        <v>1286.3604999999991</v>
      </c>
      <c r="BI529" s="16">
        <f t="shared" si="1091"/>
        <v>1321.126999999999</v>
      </c>
      <c r="BJ529" s="16">
        <f t="shared" si="1092"/>
        <v>1355.8934999999992</v>
      </c>
      <c r="BK529" s="16">
        <f t="shared" si="1093"/>
        <v>1390.6599999999989</v>
      </c>
      <c r="BL529" s="16">
        <f t="shared" si="1094"/>
        <v>1425.4264999999991</v>
      </c>
      <c r="BM529" s="16">
        <f t="shared" si="1095"/>
        <v>1460.1929999999988</v>
      </c>
      <c r="BN529" s="16">
        <f t="shared" si="1096"/>
        <v>1494.9594999999988</v>
      </c>
      <c r="BO529" s="16">
        <f t="shared" si="1097"/>
        <v>1529.7259999999985</v>
      </c>
      <c r="BP529" s="16">
        <f t="shared" si="1098"/>
        <v>1564.4924999999987</v>
      </c>
      <c r="BQ529" s="16">
        <f t="shared" si="1099"/>
        <v>1599.2589999999987</v>
      </c>
      <c r="BR529" s="16">
        <f t="shared" si="1100"/>
        <v>1634.0254999999984</v>
      </c>
      <c r="BS529" s="16">
        <f t="shared" si="1101"/>
        <v>1668.7919999999988</v>
      </c>
    </row>
    <row r="530" spans="1:71" x14ac:dyDescent="0.35">
      <c r="A530" s="15" t="str">
        <f t="shared" ref="A530:J530" si="1131">A432</f>
        <v>Standard Close</v>
      </c>
      <c r="B530" s="15" t="str">
        <f t="shared" si="1131"/>
        <v>A2838514</v>
      </c>
      <c r="C530" s="15" t="str">
        <f t="shared" si="1131"/>
        <v>Base Rates</v>
      </c>
      <c r="D530" s="15" t="str">
        <f t="shared" si="1131"/>
        <v/>
      </c>
      <c r="E530" s="50">
        <f t="shared" si="1131"/>
        <v>34332</v>
      </c>
      <c r="F530" s="15" t="str">
        <f t="shared" si="1131"/>
        <v>CRR-15996</v>
      </c>
      <c r="G530" s="15" t="str">
        <f t="shared" si="1131"/>
        <v>open</v>
      </c>
      <c r="H530" s="15" t="str">
        <f t="shared" si="1131"/>
        <v>Electric Other Production Plant</v>
      </c>
      <c r="I530" s="15" t="str">
        <f t="shared" si="1131"/>
        <v>Bayside Station</v>
      </c>
      <c r="J530" s="15">
        <f t="shared" si="1131"/>
        <v>202405</v>
      </c>
      <c r="K530" s="146">
        <f>SUM($K432:K432)/13</f>
        <v>0</v>
      </c>
      <c r="L530" s="16">
        <f>SUM($K432:L432)/13</f>
        <v>0</v>
      </c>
      <c r="M530" s="16">
        <f>SUM($K432:M432)/13</f>
        <v>0</v>
      </c>
      <c r="N530" s="16">
        <f>SUM($K432:N432)/13</f>
        <v>0</v>
      </c>
      <c r="O530" s="16">
        <f>SUM($K432:O432)/13</f>
        <v>0</v>
      </c>
      <c r="P530" s="16">
        <f>SUM($K432:P432)/13</f>
        <v>0</v>
      </c>
      <c r="Q530" s="16">
        <f>SUM($K432:Q432)/13</f>
        <v>2.1805280769230775</v>
      </c>
      <c r="R530" s="16">
        <f>SUM($K432:R432)/13</f>
        <v>6.5415842307692325</v>
      </c>
      <c r="S530" s="16">
        <f>SUM($K432:S432)/13</f>
        <v>13.083168461538465</v>
      </c>
      <c r="T530" s="16">
        <f>SUM($K432:T432)/13</f>
        <v>21.805280769230777</v>
      </c>
      <c r="U530" s="16">
        <f>SUM($K432:U432)/13</f>
        <v>32.707921153846165</v>
      </c>
      <c r="V530" s="16">
        <f>SUM($K432:V432)/13</f>
        <v>45.791089615384635</v>
      </c>
      <c r="W530" s="16">
        <f t="shared" ref="W530:AI530" si="1132">SUM(K432:W432)/13</f>
        <v>61.05478615384618</v>
      </c>
      <c r="X530" s="16">
        <f t="shared" si="1132"/>
        <v>78.499010769230807</v>
      </c>
      <c r="Y530" s="16">
        <f t="shared" si="1132"/>
        <v>98.123763461538502</v>
      </c>
      <c r="Z530" s="16">
        <f t="shared" si="1132"/>
        <v>119.92904423076926</v>
      </c>
      <c r="AA530" s="16">
        <f t="shared" si="1132"/>
        <v>143.91485307692312</v>
      </c>
      <c r="AB530" s="16">
        <f t="shared" si="1132"/>
        <v>170.08119000000005</v>
      </c>
      <c r="AC530" s="16">
        <f t="shared" si="1132"/>
        <v>198.42805500000006</v>
      </c>
      <c r="AD530" s="16">
        <f t="shared" si="1132"/>
        <v>226.77492000000009</v>
      </c>
      <c r="AE530" s="16">
        <f t="shared" si="1132"/>
        <v>255.1217850000001</v>
      </c>
      <c r="AF530" s="16">
        <f t="shared" si="1132"/>
        <v>283.46865000000014</v>
      </c>
      <c r="AG530" s="16">
        <f t="shared" si="1132"/>
        <v>311.81551500000012</v>
      </c>
      <c r="AH530" s="16">
        <f t="shared" si="1132"/>
        <v>340.1623800000001</v>
      </c>
      <c r="AI530" s="16">
        <f t="shared" si="1132"/>
        <v>368.50924500000013</v>
      </c>
      <c r="AJ530" s="16">
        <f t="shared" si="1104"/>
        <v>396.85611000000006</v>
      </c>
      <c r="AK530" s="16">
        <f t="shared" si="1105"/>
        <v>425.20297500000009</v>
      </c>
      <c r="AL530" s="16">
        <f t="shared" si="1106"/>
        <v>453.54984000000002</v>
      </c>
      <c r="AM530" s="16">
        <f t="shared" si="1069"/>
        <v>481.89670500000005</v>
      </c>
      <c r="AN530" s="16">
        <f t="shared" si="1070"/>
        <v>510.24356999999998</v>
      </c>
      <c r="AO530" s="16">
        <f t="shared" si="1071"/>
        <v>538.59043499999996</v>
      </c>
      <c r="AP530" s="16">
        <f t="shared" si="1072"/>
        <v>566.93729999999994</v>
      </c>
      <c r="AQ530" s="16">
        <f t="shared" si="1073"/>
        <v>595.28416499999992</v>
      </c>
      <c r="AR530" s="16">
        <f t="shared" si="1074"/>
        <v>623.63102999999978</v>
      </c>
      <c r="AS530" s="16">
        <f t="shared" si="1075"/>
        <v>651.97789499999988</v>
      </c>
      <c r="AT530" s="16">
        <f t="shared" si="1076"/>
        <v>680.32475999999974</v>
      </c>
      <c r="AU530" s="16">
        <f t="shared" si="1077"/>
        <v>708.67162499999984</v>
      </c>
      <c r="AV530" s="16">
        <f t="shared" si="1078"/>
        <v>737.0184899999997</v>
      </c>
      <c r="AW530" s="16">
        <f t="shared" si="1079"/>
        <v>765.36535499999979</v>
      </c>
      <c r="AX530" s="16">
        <f t="shared" si="1080"/>
        <v>793.71221999999966</v>
      </c>
      <c r="AY530" s="16">
        <f t="shared" si="1081"/>
        <v>822.05908499999975</v>
      </c>
      <c r="AZ530" s="16">
        <f t="shared" si="1082"/>
        <v>850.40594999999973</v>
      </c>
      <c r="BA530" s="16">
        <f t="shared" si="1083"/>
        <v>878.75281499999983</v>
      </c>
      <c r="BB530" s="16">
        <f t="shared" si="1084"/>
        <v>907.09967999999958</v>
      </c>
      <c r="BC530" s="16">
        <f t="shared" si="1085"/>
        <v>935.44654499999967</v>
      </c>
      <c r="BD530" s="16">
        <f t="shared" si="1086"/>
        <v>963.79340999999965</v>
      </c>
      <c r="BE530" s="16">
        <f t="shared" si="1087"/>
        <v>992.14027499999963</v>
      </c>
      <c r="BF530" s="16">
        <f t="shared" si="1088"/>
        <v>1020.4871399999995</v>
      </c>
      <c r="BG530" s="16">
        <f t="shared" si="1089"/>
        <v>1048.8340049999995</v>
      </c>
      <c r="BH530" s="16">
        <f t="shared" si="1090"/>
        <v>1077.1808699999997</v>
      </c>
      <c r="BI530" s="16">
        <f t="shared" si="1091"/>
        <v>1105.5277349999997</v>
      </c>
      <c r="BJ530" s="16">
        <f t="shared" si="1092"/>
        <v>1133.8745999999994</v>
      </c>
      <c r="BK530" s="16">
        <f t="shared" si="1093"/>
        <v>1162.2214649999996</v>
      </c>
      <c r="BL530" s="16">
        <f t="shared" si="1094"/>
        <v>1190.5683299999996</v>
      </c>
      <c r="BM530" s="16">
        <f t="shared" si="1095"/>
        <v>1218.9151949999994</v>
      </c>
      <c r="BN530" s="16">
        <f t="shared" si="1096"/>
        <v>1247.2620599999993</v>
      </c>
      <c r="BO530" s="16">
        <f t="shared" si="1097"/>
        <v>1275.6089249999995</v>
      </c>
      <c r="BP530" s="16">
        <f t="shared" si="1098"/>
        <v>1303.9557899999998</v>
      </c>
      <c r="BQ530" s="16">
        <f t="shared" si="1099"/>
        <v>1332.3026549999995</v>
      </c>
      <c r="BR530" s="16">
        <f t="shared" si="1100"/>
        <v>1360.6495199999993</v>
      </c>
      <c r="BS530" s="16">
        <f t="shared" si="1101"/>
        <v>1388.9963849999995</v>
      </c>
    </row>
    <row r="531" spans="1:71" x14ac:dyDescent="0.35">
      <c r="A531" s="15" t="str">
        <f t="shared" ref="A531:J531" si="1133">A433</f>
        <v>Standard Close</v>
      </c>
      <c r="B531" s="15" t="str">
        <f t="shared" si="1133"/>
        <v>A2838515</v>
      </c>
      <c r="C531" s="15" t="str">
        <f t="shared" si="1133"/>
        <v>Base Rates</v>
      </c>
      <c r="D531" s="15" t="str">
        <f t="shared" si="1133"/>
        <v/>
      </c>
      <c r="E531" s="50">
        <f t="shared" si="1133"/>
        <v>34332</v>
      </c>
      <c r="F531" s="15" t="str">
        <f t="shared" si="1133"/>
        <v>CRR-15996</v>
      </c>
      <c r="G531" s="15" t="str">
        <f t="shared" si="1133"/>
        <v>open</v>
      </c>
      <c r="H531" s="15" t="str">
        <f t="shared" si="1133"/>
        <v>Electric Other Production Plant</v>
      </c>
      <c r="I531" s="15" t="str">
        <f t="shared" si="1133"/>
        <v>Bayside Station</v>
      </c>
      <c r="J531" s="15">
        <f t="shared" si="1133"/>
        <v>202405</v>
      </c>
      <c r="K531" s="146">
        <f>SUM($K433:K433)/13</f>
        <v>0</v>
      </c>
      <c r="L531" s="16">
        <f>SUM($K433:L433)/13</f>
        <v>0</v>
      </c>
      <c r="M531" s="16">
        <f>SUM($K433:M433)/13</f>
        <v>0</v>
      </c>
      <c r="N531" s="16">
        <f>SUM($K433:N433)/13</f>
        <v>0</v>
      </c>
      <c r="O531" s="16">
        <f>SUM($K433:O433)/13</f>
        <v>0</v>
      </c>
      <c r="P531" s="16">
        <f>SUM($K433:P433)/13</f>
        <v>0</v>
      </c>
      <c r="Q531" s="16">
        <f>SUM($K433:Q433)/13</f>
        <v>2.1191321794871802</v>
      </c>
      <c r="R531" s="16">
        <f>SUM($K433:R433)/13</f>
        <v>6.3573965384615398</v>
      </c>
      <c r="S531" s="16">
        <f>SUM($K433:S433)/13</f>
        <v>12.71479307692308</v>
      </c>
      <c r="T531" s="16">
        <f>SUM($K433:T433)/13</f>
        <v>21.191321794871801</v>
      </c>
      <c r="U531" s="16">
        <f>SUM($K433:U433)/13</f>
        <v>31.786982692307699</v>
      </c>
      <c r="V531" s="16">
        <f>SUM($K433:V433)/13</f>
        <v>44.501775769230782</v>
      </c>
      <c r="W531" s="16">
        <f t="shared" ref="W531:AI531" si="1134">SUM(K433:W433)/13</f>
        <v>59.335701025641043</v>
      </c>
      <c r="X531" s="16">
        <f t="shared" si="1134"/>
        <v>76.288758461538478</v>
      </c>
      <c r="Y531" s="16">
        <f t="shared" si="1134"/>
        <v>95.360948076923108</v>
      </c>
      <c r="Z531" s="16">
        <f t="shared" si="1134"/>
        <v>116.55226987179491</v>
      </c>
      <c r="AA531" s="16">
        <f t="shared" si="1134"/>
        <v>139.8627238461539</v>
      </c>
      <c r="AB531" s="16">
        <f t="shared" si="1134"/>
        <v>165.29231000000007</v>
      </c>
      <c r="AC531" s="16">
        <f t="shared" si="1134"/>
        <v>192.84102833333341</v>
      </c>
      <c r="AD531" s="16">
        <f t="shared" si="1134"/>
        <v>220.38974666666672</v>
      </c>
      <c r="AE531" s="16">
        <f t="shared" si="1134"/>
        <v>247.93846500000004</v>
      </c>
      <c r="AF531" s="16">
        <f t="shared" si="1134"/>
        <v>275.48718333333341</v>
      </c>
      <c r="AG531" s="16">
        <f t="shared" si="1134"/>
        <v>303.03590166666675</v>
      </c>
      <c r="AH531" s="16">
        <f t="shared" si="1134"/>
        <v>330.58462000000014</v>
      </c>
      <c r="AI531" s="16">
        <f t="shared" si="1134"/>
        <v>358.13333833333348</v>
      </c>
      <c r="AJ531" s="16">
        <f t="shared" si="1104"/>
        <v>385.68205666666682</v>
      </c>
      <c r="AK531" s="16">
        <f t="shared" si="1105"/>
        <v>413.23077500000005</v>
      </c>
      <c r="AL531" s="16">
        <f t="shared" si="1106"/>
        <v>440.77949333333339</v>
      </c>
      <c r="AM531" s="16">
        <f t="shared" si="1069"/>
        <v>468.32821166666679</v>
      </c>
      <c r="AN531" s="16">
        <f t="shared" si="1070"/>
        <v>495.87693000000007</v>
      </c>
      <c r="AO531" s="16">
        <f t="shared" si="1071"/>
        <v>523.42564833333336</v>
      </c>
      <c r="AP531" s="16">
        <f t="shared" si="1072"/>
        <v>550.97436666666681</v>
      </c>
      <c r="AQ531" s="16">
        <f t="shared" si="1073"/>
        <v>578.52308500000026</v>
      </c>
      <c r="AR531" s="16">
        <f t="shared" si="1074"/>
        <v>606.07180333333349</v>
      </c>
      <c r="AS531" s="16">
        <f t="shared" si="1075"/>
        <v>633.62052166666683</v>
      </c>
      <c r="AT531" s="16">
        <f t="shared" si="1076"/>
        <v>661.16924000000029</v>
      </c>
      <c r="AU531" s="16">
        <f t="shared" si="1077"/>
        <v>688.71795833333351</v>
      </c>
      <c r="AV531" s="16">
        <f t="shared" si="1078"/>
        <v>716.26667666666685</v>
      </c>
      <c r="AW531" s="16">
        <f t="shared" si="1079"/>
        <v>743.81539500000019</v>
      </c>
      <c r="AX531" s="16">
        <f t="shared" si="1080"/>
        <v>771.36411333333353</v>
      </c>
      <c r="AY531" s="16">
        <f t="shared" si="1081"/>
        <v>798.91283166666676</v>
      </c>
      <c r="AZ531" s="16">
        <f t="shared" si="1082"/>
        <v>826.46155000000022</v>
      </c>
      <c r="BA531" s="16">
        <f t="shared" si="1083"/>
        <v>854.01026833333356</v>
      </c>
      <c r="BB531" s="16">
        <f t="shared" si="1084"/>
        <v>881.55898666666701</v>
      </c>
      <c r="BC531" s="16">
        <f t="shared" si="1085"/>
        <v>909.10770500000046</v>
      </c>
      <c r="BD531" s="16">
        <f t="shared" si="1086"/>
        <v>936.65642333333381</v>
      </c>
      <c r="BE531" s="16">
        <f t="shared" si="1087"/>
        <v>964.2051416666668</v>
      </c>
      <c r="BF531" s="16">
        <f t="shared" si="1088"/>
        <v>991.75386000000049</v>
      </c>
      <c r="BG531" s="16">
        <f t="shared" si="1089"/>
        <v>1019.3025783333337</v>
      </c>
      <c r="BH531" s="16">
        <f t="shared" si="1090"/>
        <v>1046.8512966666672</v>
      </c>
      <c r="BI531" s="16">
        <f t="shared" si="1091"/>
        <v>1074.4000150000004</v>
      </c>
      <c r="BJ531" s="16">
        <f t="shared" si="1092"/>
        <v>1101.9487333333341</v>
      </c>
      <c r="BK531" s="16">
        <f t="shared" si="1093"/>
        <v>1129.4974516666673</v>
      </c>
      <c r="BL531" s="16">
        <f t="shared" si="1094"/>
        <v>1157.0461700000005</v>
      </c>
      <c r="BM531" s="16">
        <f t="shared" si="1095"/>
        <v>1184.594888333334</v>
      </c>
      <c r="BN531" s="16">
        <f t="shared" si="1096"/>
        <v>1212.1436066666674</v>
      </c>
      <c r="BO531" s="16">
        <f t="shared" si="1097"/>
        <v>1239.6923250000009</v>
      </c>
      <c r="BP531" s="16">
        <f t="shared" si="1098"/>
        <v>1267.2410433333343</v>
      </c>
      <c r="BQ531" s="16">
        <f t="shared" si="1099"/>
        <v>1294.7897616666678</v>
      </c>
      <c r="BR531" s="16">
        <f t="shared" si="1100"/>
        <v>1322.3384800000013</v>
      </c>
      <c r="BS531" s="16">
        <f t="shared" si="1101"/>
        <v>1349.8871983333347</v>
      </c>
    </row>
    <row r="532" spans="1:71" x14ac:dyDescent="0.35">
      <c r="A532" s="15" t="str">
        <f t="shared" ref="A532:J532" si="1135">A434</f>
        <v>Standard Close</v>
      </c>
      <c r="B532" s="15" t="str">
        <f t="shared" si="1135"/>
        <v>A2838516</v>
      </c>
      <c r="C532" s="15" t="str">
        <f t="shared" si="1135"/>
        <v>Base Rates</v>
      </c>
      <c r="D532" s="15" t="str">
        <f t="shared" si="1135"/>
        <v/>
      </c>
      <c r="E532" s="50">
        <f t="shared" si="1135"/>
        <v>34332</v>
      </c>
      <c r="F532" s="15" t="str">
        <f t="shared" si="1135"/>
        <v>CRR-15996</v>
      </c>
      <c r="G532" s="15" t="str">
        <f t="shared" si="1135"/>
        <v>open</v>
      </c>
      <c r="H532" s="15" t="str">
        <f t="shared" si="1135"/>
        <v>Electric Other Production Plant</v>
      </c>
      <c r="I532" s="15" t="str">
        <f t="shared" si="1135"/>
        <v>Bayside Station</v>
      </c>
      <c r="J532" s="15">
        <f t="shared" si="1135"/>
        <v>202405</v>
      </c>
      <c r="K532" s="146">
        <f>SUM($K434:K434)/13</f>
        <v>0</v>
      </c>
      <c r="L532" s="16">
        <f>SUM($K434:L434)/13</f>
        <v>0</v>
      </c>
      <c r="M532" s="16">
        <f>SUM($K434:M434)/13</f>
        <v>0</v>
      </c>
      <c r="N532" s="16">
        <f>SUM($K434:N434)/13</f>
        <v>0</v>
      </c>
      <c r="O532" s="16">
        <f>SUM($K434:O434)/13</f>
        <v>0</v>
      </c>
      <c r="P532" s="16">
        <f>SUM($K434:P434)/13</f>
        <v>0</v>
      </c>
      <c r="Q532" s="16">
        <f>SUM($K434:Q434)/13</f>
        <v>2.1805280769230775</v>
      </c>
      <c r="R532" s="16">
        <f>SUM($K434:R434)/13</f>
        <v>6.5415842307692325</v>
      </c>
      <c r="S532" s="16">
        <f>SUM($K434:S434)/13</f>
        <v>13.083168461538465</v>
      </c>
      <c r="T532" s="16">
        <f>SUM($K434:T434)/13</f>
        <v>21.805280769230777</v>
      </c>
      <c r="U532" s="16">
        <f>SUM($K434:U434)/13</f>
        <v>32.707921153846165</v>
      </c>
      <c r="V532" s="16">
        <f>SUM($K434:V434)/13</f>
        <v>45.791089615384635</v>
      </c>
      <c r="W532" s="16">
        <f t="shared" ref="W532:AI532" si="1136">SUM(K434:W434)/13</f>
        <v>61.05478615384618</v>
      </c>
      <c r="X532" s="16">
        <f t="shared" si="1136"/>
        <v>78.499010769230807</v>
      </c>
      <c r="Y532" s="16">
        <f t="shared" si="1136"/>
        <v>98.123763461538502</v>
      </c>
      <c r="Z532" s="16">
        <f t="shared" si="1136"/>
        <v>119.92904423076926</v>
      </c>
      <c r="AA532" s="16">
        <f t="shared" si="1136"/>
        <v>143.91485307692312</v>
      </c>
      <c r="AB532" s="16">
        <f t="shared" si="1136"/>
        <v>170.08119000000005</v>
      </c>
      <c r="AC532" s="16">
        <f t="shared" si="1136"/>
        <v>198.42805500000006</v>
      </c>
      <c r="AD532" s="16">
        <f t="shared" si="1136"/>
        <v>226.77492000000009</v>
      </c>
      <c r="AE532" s="16">
        <f t="shared" si="1136"/>
        <v>255.1217850000001</v>
      </c>
      <c r="AF532" s="16">
        <f t="shared" si="1136"/>
        <v>283.46865000000014</v>
      </c>
      <c r="AG532" s="16">
        <f t="shared" si="1136"/>
        <v>311.81551500000012</v>
      </c>
      <c r="AH532" s="16">
        <f t="shared" si="1136"/>
        <v>340.1623800000001</v>
      </c>
      <c r="AI532" s="16">
        <f t="shared" si="1136"/>
        <v>368.50924500000013</v>
      </c>
      <c r="AJ532" s="16">
        <f t="shared" si="1104"/>
        <v>396.85611000000006</v>
      </c>
      <c r="AK532" s="16">
        <f t="shared" si="1105"/>
        <v>425.20297500000009</v>
      </c>
      <c r="AL532" s="16">
        <f t="shared" si="1106"/>
        <v>453.54984000000002</v>
      </c>
      <c r="AM532" s="16">
        <f t="shared" si="1069"/>
        <v>481.89670500000005</v>
      </c>
      <c r="AN532" s="16">
        <f t="shared" si="1070"/>
        <v>510.24356999999998</v>
      </c>
      <c r="AO532" s="16">
        <f t="shared" si="1071"/>
        <v>538.59043499999996</v>
      </c>
      <c r="AP532" s="16">
        <f t="shared" si="1072"/>
        <v>566.93729999999994</v>
      </c>
      <c r="AQ532" s="16">
        <f t="shared" si="1073"/>
        <v>595.28416499999992</v>
      </c>
      <c r="AR532" s="16">
        <f t="shared" si="1074"/>
        <v>623.63102999999978</v>
      </c>
      <c r="AS532" s="16">
        <f t="shared" si="1075"/>
        <v>651.97789499999988</v>
      </c>
      <c r="AT532" s="16">
        <f t="shared" si="1076"/>
        <v>680.32475999999974</v>
      </c>
      <c r="AU532" s="16">
        <f t="shared" si="1077"/>
        <v>708.67162499999984</v>
      </c>
      <c r="AV532" s="16">
        <f t="shared" si="1078"/>
        <v>737.0184899999997</v>
      </c>
      <c r="AW532" s="16">
        <f t="shared" si="1079"/>
        <v>765.36535499999979</v>
      </c>
      <c r="AX532" s="16">
        <f t="shared" si="1080"/>
        <v>793.71221999999966</v>
      </c>
      <c r="AY532" s="16">
        <f t="shared" si="1081"/>
        <v>822.05908499999975</v>
      </c>
      <c r="AZ532" s="16">
        <f t="shared" si="1082"/>
        <v>850.40594999999973</v>
      </c>
      <c r="BA532" s="16">
        <f t="shared" si="1083"/>
        <v>878.75281499999983</v>
      </c>
      <c r="BB532" s="16">
        <f t="shared" si="1084"/>
        <v>907.09967999999958</v>
      </c>
      <c r="BC532" s="16">
        <f t="shared" si="1085"/>
        <v>935.44654499999967</v>
      </c>
      <c r="BD532" s="16">
        <f t="shared" si="1086"/>
        <v>963.79340999999965</v>
      </c>
      <c r="BE532" s="16">
        <f t="shared" si="1087"/>
        <v>992.14027499999963</v>
      </c>
      <c r="BF532" s="16">
        <f t="shared" si="1088"/>
        <v>1020.4871399999995</v>
      </c>
      <c r="BG532" s="16">
        <f t="shared" si="1089"/>
        <v>1048.8340049999995</v>
      </c>
      <c r="BH532" s="16">
        <f t="shared" si="1090"/>
        <v>1077.1808699999997</v>
      </c>
      <c r="BI532" s="16">
        <f t="shared" si="1091"/>
        <v>1105.5277349999997</v>
      </c>
      <c r="BJ532" s="16">
        <f t="shared" si="1092"/>
        <v>1133.8745999999994</v>
      </c>
      <c r="BK532" s="16">
        <f t="shared" si="1093"/>
        <v>1162.2214649999996</v>
      </c>
      <c r="BL532" s="16">
        <f t="shared" si="1094"/>
        <v>1190.5683299999996</v>
      </c>
      <c r="BM532" s="16">
        <f t="shared" si="1095"/>
        <v>1218.9151949999994</v>
      </c>
      <c r="BN532" s="16">
        <f t="shared" si="1096"/>
        <v>1247.2620599999993</v>
      </c>
      <c r="BO532" s="16">
        <f t="shared" si="1097"/>
        <v>1275.6089249999995</v>
      </c>
      <c r="BP532" s="16">
        <f t="shared" si="1098"/>
        <v>1303.9557899999998</v>
      </c>
      <c r="BQ532" s="16">
        <f t="shared" si="1099"/>
        <v>1332.3026549999995</v>
      </c>
      <c r="BR532" s="16">
        <f t="shared" si="1100"/>
        <v>1360.6495199999993</v>
      </c>
      <c r="BS532" s="16">
        <f t="shared" si="1101"/>
        <v>1388.9963849999995</v>
      </c>
    </row>
    <row r="533" spans="1:71" x14ac:dyDescent="0.35">
      <c r="A533" s="15" t="str">
        <f t="shared" ref="A533:J533" si="1137">A435</f>
        <v>Standard Close</v>
      </c>
      <c r="B533" s="15" t="str">
        <f t="shared" si="1137"/>
        <v>A2838517</v>
      </c>
      <c r="C533" s="15" t="str">
        <f t="shared" si="1137"/>
        <v>Base Rates</v>
      </c>
      <c r="D533" s="15" t="str">
        <f t="shared" si="1137"/>
        <v/>
      </c>
      <c r="E533" s="50">
        <f t="shared" si="1137"/>
        <v>34332</v>
      </c>
      <c r="F533" s="15" t="str">
        <f t="shared" si="1137"/>
        <v>CRR-15996</v>
      </c>
      <c r="G533" s="15" t="str">
        <f t="shared" si="1137"/>
        <v>open</v>
      </c>
      <c r="H533" s="15" t="str">
        <f t="shared" si="1137"/>
        <v>Electric Other Production Plant</v>
      </c>
      <c r="I533" s="15" t="str">
        <f t="shared" si="1137"/>
        <v>Bayside Station</v>
      </c>
      <c r="J533" s="15">
        <f t="shared" si="1137"/>
        <v>202405</v>
      </c>
      <c r="K533" s="146">
        <f>SUM($K435:K435)/13</f>
        <v>0</v>
      </c>
      <c r="L533" s="16">
        <f>SUM($K435:L435)/13</f>
        <v>0</v>
      </c>
      <c r="M533" s="16">
        <f>SUM($K435:M435)/13</f>
        <v>0</v>
      </c>
      <c r="N533" s="16">
        <f>SUM($K435:N435)/13</f>
        <v>0</v>
      </c>
      <c r="O533" s="16">
        <f>SUM($K435:O435)/13</f>
        <v>0</v>
      </c>
      <c r="P533" s="16">
        <f>SUM($K435:P435)/13</f>
        <v>0</v>
      </c>
      <c r="Q533" s="16">
        <f>SUM($K435:Q435)/13</f>
        <v>2.1805280769230775</v>
      </c>
      <c r="R533" s="16">
        <f>SUM($K435:R435)/13</f>
        <v>6.5415842307692325</v>
      </c>
      <c r="S533" s="16">
        <f>SUM($K435:S435)/13</f>
        <v>13.083168461538465</v>
      </c>
      <c r="T533" s="16">
        <f>SUM($K435:T435)/13</f>
        <v>21.805280769230777</v>
      </c>
      <c r="U533" s="16">
        <f>SUM($K435:U435)/13</f>
        <v>32.707921153846165</v>
      </c>
      <c r="V533" s="16">
        <f>SUM($K435:V435)/13</f>
        <v>45.791089615384635</v>
      </c>
      <c r="W533" s="16">
        <f t="shared" ref="W533:AI533" si="1138">SUM(K435:W435)/13</f>
        <v>61.05478615384618</v>
      </c>
      <c r="X533" s="16">
        <f t="shared" si="1138"/>
        <v>78.499010769230807</v>
      </c>
      <c r="Y533" s="16">
        <f t="shared" si="1138"/>
        <v>98.123763461538502</v>
      </c>
      <c r="Z533" s="16">
        <f t="shared" si="1138"/>
        <v>119.92904423076926</v>
      </c>
      <c r="AA533" s="16">
        <f t="shared" si="1138"/>
        <v>143.91485307692312</v>
      </c>
      <c r="AB533" s="16">
        <f t="shared" si="1138"/>
        <v>170.08119000000005</v>
      </c>
      <c r="AC533" s="16">
        <f t="shared" si="1138"/>
        <v>198.42805500000006</v>
      </c>
      <c r="AD533" s="16">
        <f t="shared" si="1138"/>
        <v>226.77492000000009</v>
      </c>
      <c r="AE533" s="16">
        <f t="shared" si="1138"/>
        <v>255.1217850000001</v>
      </c>
      <c r="AF533" s="16">
        <f t="shared" si="1138"/>
        <v>283.46865000000014</v>
      </c>
      <c r="AG533" s="16">
        <f t="shared" si="1138"/>
        <v>311.81551500000012</v>
      </c>
      <c r="AH533" s="16">
        <f t="shared" si="1138"/>
        <v>340.1623800000001</v>
      </c>
      <c r="AI533" s="16">
        <f t="shared" si="1138"/>
        <v>368.50924500000013</v>
      </c>
      <c r="AJ533" s="16">
        <f t="shared" si="1104"/>
        <v>396.85611000000006</v>
      </c>
      <c r="AK533" s="16">
        <f t="shared" si="1105"/>
        <v>425.20297500000009</v>
      </c>
      <c r="AL533" s="16">
        <f t="shared" si="1106"/>
        <v>453.54984000000002</v>
      </c>
      <c r="AM533" s="16">
        <f t="shared" si="1069"/>
        <v>481.89670500000005</v>
      </c>
      <c r="AN533" s="16">
        <f t="shared" si="1070"/>
        <v>510.24356999999998</v>
      </c>
      <c r="AO533" s="16">
        <f t="shared" si="1071"/>
        <v>538.59043499999996</v>
      </c>
      <c r="AP533" s="16">
        <f t="shared" si="1072"/>
        <v>566.93729999999994</v>
      </c>
      <c r="AQ533" s="16">
        <f t="shared" si="1073"/>
        <v>595.28416499999992</v>
      </c>
      <c r="AR533" s="16">
        <f t="shared" si="1074"/>
        <v>623.63102999999978</v>
      </c>
      <c r="AS533" s="16">
        <f t="shared" si="1075"/>
        <v>651.97789499999988</v>
      </c>
      <c r="AT533" s="16">
        <f t="shared" si="1076"/>
        <v>680.32475999999974</v>
      </c>
      <c r="AU533" s="16">
        <f t="shared" si="1077"/>
        <v>708.67162499999984</v>
      </c>
      <c r="AV533" s="16">
        <f t="shared" si="1078"/>
        <v>737.0184899999997</v>
      </c>
      <c r="AW533" s="16">
        <f t="shared" si="1079"/>
        <v>765.36535499999979</v>
      </c>
      <c r="AX533" s="16">
        <f t="shared" si="1080"/>
        <v>793.71221999999966</v>
      </c>
      <c r="AY533" s="16">
        <f t="shared" si="1081"/>
        <v>822.05908499999975</v>
      </c>
      <c r="AZ533" s="16">
        <f t="shared" si="1082"/>
        <v>850.40594999999973</v>
      </c>
      <c r="BA533" s="16">
        <f t="shared" si="1083"/>
        <v>878.75281499999983</v>
      </c>
      <c r="BB533" s="16">
        <f t="shared" si="1084"/>
        <v>907.09967999999958</v>
      </c>
      <c r="BC533" s="16">
        <f t="shared" si="1085"/>
        <v>935.44654499999967</v>
      </c>
      <c r="BD533" s="16">
        <f t="shared" si="1086"/>
        <v>963.79340999999965</v>
      </c>
      <c r="BE533" s="16">
        <f t="shared" si="1087"/>
        <v>992.14027499999963</v>
      </c>
      <c r="BF533" s="16">
        <f t="shared" si="1088"/>
        <v>1020.4871399999995</v>
      </c>
      <c r="BG533" s="16">
        <f t="shared" si="1089"/>
        <v>1048.8340049999995</v>
      </c>
      <c r="BH533" s="16">
        <f t="shared" si="1090"/>
        <v>1077.1808699999997</v>
      </c>
      <c r="BI533" s="16">
        <f t="shared" si="1091"/>
        <v>1105.5277349999997</v>
      </c>
      <c r="BJ533" s="16">
        <f t="shared" si="1092"/>
        <v>1133.8745999999994</v>
      </c>
      <c r="BK533" s="16">
        <f t="shared" si="1093"/>
        <v>1162.2214649999996</v>
      </c>
      <c r="BL533" s="16">
        <f t="shared" si="1094"/>
        <v>1190.5683299999996</v>
      </c>
      <c r="BM533" s="16">
        <f t="shared" si="1095"/>
        <v>1218.9151949999994</v>
      </c>
      <c r="BN533" s="16">
        <f t="shared" si="1096"/>
        <v>1247.2620599999993</v>
      </c>
      <c r="BO533" s="16">
        <f t="shared" si="1097"/>
        <v>1275.6089249999995</v>
      </c>
      <c r="BP533" s="16">
        <f t="shared" si="1098"/>
        <v>1303.9557899999998</v>
      </c>
      <c r="BQ533" s="16">
        <f t="shared" si="1099"/>
        <v>1332.3026549999995</v>
      </c>
      <c r="BR533" s="16">
        <f t="shared" si="1100"/>
        <v>1360.6495199999993</v>
      </c>
      <c r="BS533" s="16">
        <f t="shared" si="1101"/>
        <v>1388.9963849999995</v>
      </c>
    </row>
    <row r="534" spans="1:71" x14ac:dyDescent="0.35">
      <c r="A534" s="15" t="str">
        <f t="shared" ref="A534:J534" si="1139">A436</f>
        <v>Standard Close</v>
      </c>
      <c r="B534" s="15" t="str">
        <f t="shared" si="1139"/>
        <v>A2838526</v>
      </c>
      <c r="C534" s="15" t="str">
        <f t="shared" si="1139"/>
        <v>Base Rates</v>
      </c>
      <c r="D534" s="15" t="str">
        <f t="shared" si="1139"/>
        <v/>
      </c>
      <c r="E534" s="50">
        <f t="shared" si="1139"/>
        <v>34332</v>
      </c>
      <c r="F534" s="15" t="str">
        <f t="shared" si="1139"/>
        <v>CRR-15996</v>
      </c>
      <c r="G534" s="15" t="str">
        <f t="shared" si="1139"/>
        <v>open</v>
      </c>
      <c r="H534" s="15" t="str">
        <f t="shared" si="1139"/>
        <v>Electric Other Production Plant</v>
      </c>
      <c r="I534" s="15" t="str">
        <f t="shared" si="1139"/>
        <v>Bayside Station</v>
      </c>
      <c r="J534" s="15">
        <f t="shared" si="1139"/>
        <v>202405</v>
      </c>
      <c r="K534" s="146">
        <f>SUM($K436:K436)/13</f>
        <v>0</v>
      </c>
      <c r="L534" s="16">
        <f>SUM($K436:L436)/13</f>
        <v>0</v>
      </c>
      <c r="M534" s="16">
        <f>SUM($K436:M436)/13</f>
        <v>0</v>
      </c>
      <c r="N534" s="16">
        <f>SUM($K436:N436)/13</f>
        <v>0</v>
      </c>
      <c r="O534" s="16">
        <f>SUM($K436:O436)/13</f>
        <v>0</v>
      </c>
      <c r="P534" s="16">
        <f>SUM($K436:P436)/13</f>
        <v>0</v>
      </c>
      <c r="Q534" s="16">
        <f>SUM($K436:Q436)/13</f>
        <v>2.3744767948717951</v>
      </c>
      <c r="R534" s="16">
        <f>SUM($K436:R436)/13</f>
        <v>7.1234303846153848</v>
      </c>
      <c r="S534" s="16">
        <f>SUM($K436:S436)/13</f>
        <v>14.24686076923077</v>
      </c>
      <c r="T534" s="16">
        <f>SUM($K436:T436)/13</f>
        <v>23.74476794871795</v>
      </c>
      <c r="U534" s="16">
        <f>SUM($K436:U436)/13</f>
        <v>35.617151923076918</v>
      </c>
      <c r="V534" s="16">
        <f>SUM($K436:V436)/13</f>
        <v>49.864012692307696</v>
      </c>
      <c r="W534" s="16">
        <f t="shared" ref="W534:AI534" si="1140">SUM(K436:W436)/13</f>
        <v>66.485350256410257</v>
      </c>
      <c r="X534" s="16">
        <f t="shared" si="1140"/>
        <v>85.481164615384614</v>
      </c>
      <c r="Y534" s="16">
        <f t="shared" si="1140"/>
        <v>106.85145576923077</v>
      </c>
      <c r="Z534" s="16">
        <f t="shared" si="1140"/>
        <v>130.59622371794873</v>
      </c>
      <c r="AA534" s="16">
        <f t="shared" si="1140"/>
        <v>156.71546846153848</v>
      </c>
      <c r="AB534" s="16">
        <f t="shared" si="1140"/>
        <v>185.20919000000001</v>
      </c>
      <c r="AC534" s="16">
        <f t="shared" si="1140"/>
        <v>216.07738833333332</v>
      </c>
      <c r="AD534" s="16">
        <f t="shared" si="1140"/>
        <v>246.94558666666669</v>
      </c>
      <c r="AE534" s="16">
        <f t="shared" si="1140"/>
        <v>277.813785</v>
      </c>
      <c r="AF534" s="16">
        <f t="shared" si="1140"/>
        <v>308.68198333333333</v>
      </c>
      <c r="AG534" s="16">
        <f t="shared" si="1140"/>
        <v>339.55018166666662</v>
      </c>
      <c r="AH534" s="16">
        <f t="shared" si="1140"/>
        <v>370.41838000000001</v>
      </c>
      <c r="AI534" s="16">
        <f t="shared" si="1140"/>
        <v>401.2865783333333</v>
      </c>
      <c r="AJ534" s="16">
        <f t="shared" si="1104"/>
        <v>432.15477666666663</v>
      </c>
      <c r="AK534" s="16">
        <f t="shared" si="1105"/>
        <v>463.02297499999997</v>
      </c>
      <c r="AL534" s="16">
        <f t="shared" si="1106"/>
        <v>493.89117333333337</v>
      </c>
      <c r="AM534" s="16">
        <f t="shared" si="1069"/>
        <v>524.75937166666677</v>
      </c>
      <c r="AN534" s="16">
        <f t="shared" si="1070"/>
        <v>555.62756999999999</v>
      </c>
      <c r="AO534" s="16">
        <f t="shared" si="1071"/>
        <v>586.49576833333333</v>
      </c>
      <c r="AP534" s="16">
        <f t="shared" si="1072"/>
        <v>617.36396666666667</v>
      </c>
      <c r="AQ534" s="16">
        <f t="shared" si="1073"/>
        <v>648.23216500000001</v>
      </c>
      <c r="AR534" s="16">
        <f t="shared" si="1074"/>
        <v>679.10036333333323</v>
      </c>
      <c r="AS534" s="16">
        <f t="shared" si="1075"/>
        <v>709.96856166666657</v>
      </c>
      <c r="AT534" s="16">
        <f t="shared" si="1076"/>
        <v>740.83676000000003</v>
      </c>
      <c r="AU534" s="16">
        <f t="shared" si="1077"/>
        <v>771.70495833333348</v>
      </c>
      <c r="AV534" s="16">
        <f t="shared" si="1078"/>
        <v>802.5731566666667</v>
      </c>
      <c r="AW534" s="16">
        <f t="shared" si="1079"/>
        <v>833.44135500000016</v>
      </c>
      <c r="AX534" s="16">
        <f t="shared" si="1080"/>
        <v>864.30955333333338</v>
      </c>
      <c r="AY534" s="16">
        <f t="shared" si="1081"/>
        <v>895.17775166666672</v>
      </c>
      <c r="AZ534" s="16">
        <f t="shared" si="1082"/>
        <v>926.04595000000018</v>
      </c>
      <c r="BA534" s="16">
        <f t="shared" si="1083"/>
        <v>956.91414833333329</v>
      </c>
      <c r="BB534" s="16">
        <f t="shared" si="1084"/>
        <v>987.78234666666674</v>
      </c>
      <c r="BC534" s="16">
        <f t="shared" si="1085"/>
        <v>1018.6505449999999</v>
      </c>
      <c r="BD534" s="16">
        <f t="shared" si="1086"/>
        <v>1049.5187433333333</v>
      </c>
      <c r="BE534" s="16">
        <f t="shared" si="1087"/>
        <v>1080.3869416666666</v>
      </c>
      <c r="BF534" s="16">
        <f t="shared" si="1088"/>
        <v>1111.2551400000002</v>
      </c>
      <c r="BG534" s="16">
        <f t="shared" si="1089"/>
        <v>1142.1233383333335</v>
      </c>
      <c r="BH534" s="16">
        <f t="shared" si="1090"/>
        <v>1172.9915366666669</v>
      </c>
      <c r="BI534" s="16">
        <f t="shared" si="1091"/>
        <v>1203.8597350000002</v>
      </c>
      <c r="BJ534" s="16">
        <f t="shared" si="1092"/>
        <v>1234.7279333333333</v>
      </c>
      <c r="BK534" s="16">
        <f t="shared" si="1093"/>
        <v>1265.5961316666667</v>
      </c>
      <c r="BL534" s="16">
        <f t="shared" si="1094"/>
        <v>1296.46433</v>
      </c>
      <c r="BM534" s="16">
        <f t="shared" si="1095"/>
        <v>1327.3325283333334</v>
      </c>
      <c r="BN534" s="16">
        <f t="shared" si="1096"/>
        <v>1358.2007266666665</v>
      </c>
      <c r="BO534" s="16">
        <f t="shared" si="1097"/>
        <v>1389.068925</v>
      </c>
      <c r="BP534" s="16">
        <f t="shared" si="1098"/>
        <v>1419.9371233333334</v>
      </c>
      <c r="BQ534" s="16">
        <f t="shared" si="1099"/>
        <v>1450.8053216666669</v>
      </c>
      <c r="BR534" s="16">
        <f t="shared" si="1100"/>
        <v>1481.6735200000003</v>
      </c>
      <c r="BS534" s="16">
        <f t="shared" si="1101"/>
        <v>1512.5417183333334</v>
      </c>
    </row>
    <row r="535" spans="1:71" x14ac:dyDescent="0.35">
      <c r="A535" s="15" t="str">
        <f t="shared" ref="A535:J535" si="1141">A437</f>
        <v>Standard Close</v>
      </c>
      <c r="B535" s="15" t="str">
        <f t="shared" si="1141"/>
        <v>A2838527</v>
      </c>
      <c r="C535" s="15" t="str">
        <f t="shared" si="1141"/>
        <v>Base Rates</v>
      </c>
      <c r="D535" s="15" t="str">
        <f t="shared" si="1141"/>
        <v/>
      </c>
      <c r="E535" s="50">
        <f t="shared" si="1141"/>
        <v>34332</v>
      </c>
      <c r="F535" s="15" t="str">
        <f t="shared" si="1141"/>
        <v>CRR-15996</v>
      </c>
      <c r="G535" s="15" t="str">
        <f t="shared" si="1141"/>
        <v>open</v>
      </c>
      <c r="H535" s="15" t="str">
        <f t="shared" si="1141"/>
        <v>Electric Other Production Plant</v>
      </c>
      <c r="I535" s="15" t="str">
        <f t="shared" si="1141"/>
        <v>Bayside Station</v>
      </c>
      <c r="J535" s="15">
        <f t="shared" si="1141"/>
        <v>202405</v>
      </c>
      <c r="K535" s="146">
        <f>SUM($K437:K437)/13</f>
        <v>0</v>
      </c>
      <c r="L535" s="16">
        <f>SUM($K437:L437)/13</f>
        <v>0</v>
      </c>
      <c r="M535" s="16">
        <f>SUM($K437:M437)/13</f>
        <v>0</v>
      </c>
      <c r="N535" s="16">
        <f>SUM($K437:N437)/13</f>
        <v>0</v>
      </c>
      <c r="O535" s="16">
        <f>SUM($K437:O437)/13</f>
        <v>0</v>
      </c>
      <c r="P535" s="16">
        <f>SUM($K437:P437)/13</f>
        <v>0</v>
      </c>
      <c r="Q535" s="16">
        <f>SUM($K437:Q437)/13</f>
        <v>2.0267601282051291</v>
      </c>
      <c r="R535" s="16">
        <f>SUM($K437:R437)/13</f>
        <v>6.0802803846153868</v>
      </c>
      <c r="S535" s="16">
        <f>SUM($K437:S437)/13</f>
        <v>12.160560769230774</v>
      </c>
      <c r="T535" s="16">
        <f>SUM($K437:T437)/13</f>
        <v>20.267601282051292</v>
      </c>
      <c r="U535" s="16">
        <f>SUM($K437:U437)/13</f>
        <v>30.401401923076939</v>
      </c>
      <c r="V535" s="16">
        <f>SUM($K437:V437)/13</f>
        <v>42.561962692307709</v>
      </c>
      <c r="W535" s="16">
        <f t="shared" ref="W535:AI535" si="1142">SUM(K437:W437)/13</f>
        <v>56.749283589743612</v>
      </c>
      <c r="X535" s="16">
        <f t="shared" si="1142"/>
        <v>72.963364615384634</v>
      </c>
      <c r="Y535" s="16">
        <f t="shared" si="1142"/>
        <v>91.204205769230811</v>
      </c>
      <c r="Z535" s="16">
        <f t="shared" si="1142"/>
        <v>111.47180705128208</v>
      </c>
      <c r="AA535" s="16">
        <f t="shared" si="1142"/>
        <v>133.76616846153851</v>
      </c>
      <c r="AB535" s="16">
        <f t="shared" si="1142"/>
        <v>158.08729000000005</v>
      </c>
      <c r="AC535" s="16">
        <f t="shared" si="1142"/>
        <v>184.43517166666672</v>
      </c>
      <c r="AD535" s="16">
        <f t="shared" si="1142"/>
        <v>210.78305333333341</v>
      </c>
      <c r="AE535" s="16">
        <f t="shared" si="1142"/>
        <v>237.13093500000008</v>
      </c>
      <c r="AF535" s="16">
        <f t="shared" si="1142"/>
        <v>263.47881666666672</v>
      </c>
      <c r="AG535" s="16">
        <f t="shared" si="1142"/>
        <v>289.82669833333341</v>
      </c>
      <c r="AH535" s="16">
        <f t="shared" si="1142"/>
        <v>316.17458000000011</v>
      </c>
      <c r="AI535" s="16">
        <f t="shared" si="1142"/>
        <v>342.5224616666668</v>
      </c>
      <c r="AJ535" s="16">
        <f t="shared" si="1104"/>
        <v>368.87034333333344</v>
      </c>
      <c r="AK535" s="16">
        <f t="shared" si="1105"/>
        <v>395.21822500000013</v>
      </c>
      <c r="AL535" s="16">
        <f t="shared" si="1106"/>
        <v>421.56610666666683</v>
      </c>
      <c r="AM535" s="16">
        <f t="shared" si="1069"/>
        <v>447.91398833333363</v>
      </c>
      <c r="AN535" s="16">
        <f t="shared" si="1070"/>
        <v>474.26187000000027</v>
      </c>
      <c r="AO535" s="16">
        <f t="shared" si="1071"/>
        <v>500.60975166666697</v>
      </c>
      <c r="AP535" s="16">
        <f t="shared" si="1072"/>
        <v>526.95763333333366</v>
      </c>
      <c r="AQ535" s="16">
        <f t="shared" si="1073"/>
        <v>553.30551500000047</v>
      </c>
      <c r="AR535" s="16">
        <f t="shared" si="1074"/>
        <v>579.65339666666705</v>
      </c>
      <c r="AS535" s="16">
        <f t="shared" si="1075"/>
        <v>606.00127833333363</v>
      </c>
      <c r="AT535" s="16">
        <f t="shared" si="1076"/>
        <v>632.34916000000044</v>
      </c>
      <c r="AU535" s="16">
        <f t="shared" si="1077"/>
        <v>658.69704166666713</v>
      </c>
      <c r="AV535" s="16">
        <f t="shared" si="1078"/>
        <v>685.04492333333371</v>
      </c>
      <c r="AW535" s="16">
        <f t="shared" si="1079"/>
        <v>711.39280500000052</v>
      </c>
      <c r="AX535" s="16">
        <f t="shared" si="1080"/>
        <v>737.74068666666722</v>
      </c>
      <c r="AY535" s="16">
        <f t="shared" si="1081"/>
        <v>764.08856833333391</v>
      </c>
      <c r="AZ535" s="16">
        <f t="shared" si="1082"/>
        <v>790.4364500000006</v>
      </c>
      <c r="BA535" s="16">
        <f t="shared" si="1083"/>
        <v>816.78433166666741</v>
      </c>
      <c r="BB535" s="16">
        <f t="shared" si="1084"/>
        <v>843.13221333333399</v>
      </c>
      <c r="BC535" s="16">
        <f t="shared" si="1085"/>
        <v>869.48009500000069</v>
      </c>
      <c r="BD535" s="16">
        <f t="shared" si="1086"/>
        <v>895.82797666666727</v>
      </c>
      <c r="BE535" s="16">
        <f t="shared" si="1087"/>
        <v>922.17585833333385</v>
      </c>
      <c r="BF535" s="16">
        <f t="shared" si="1088"/>
        <v>948.52374000000054</v>
      </c>
      <c r="BG535" s="16">
        <f t="shared" si="1089"/>
        <v>974.87162166666712</v>
      </c>
      <c r="BH535" s="16">
        <f t="shared" si="1090"/>
        <v>1001.2195033333337</v>
      </c>
      <c r="BI535" s="16">
        <f t="shared" si="1091"/>
        <v>1027.5673850000003</v>
      </c>
      <c r="BJ535" s="16">
        <f t="shared" si="1092"/>
        <v>1053.9152666666671</v>
      </c>
      <c r="BK535" s="16">
        <f t="shared" si="1093"/>
        <v>1080.2631483333337</v>
      </c>
      <c r="BL535" s="16">
        <f t="shared" si="1094"/>
        <v>1106.6110300000003</v>
      </c>
      <c r="BM535" s="16">
        <f t="shared" si="1095"/>
        <v>1132.9589116666668</v>
      </c>
      <c r="BN535" s="16">
        <f t="shared" si="1096"/>
        <v>1159.3067933333334</v>
      </c>
      <c r="BO535" s="16">
        <f t="shared" si="1097"/>
        <v>1185.654675</v>
      </c>
      <c r="BP535" s="16">
        <f t="shared" si="1098"/>
        <v>1212.0025566666666</v>
      </c>
      <c r="BQ535" s="16">
        <f t="shared" si="1099"/>
        <v>1238.3504383333332</v>
      </c>
      <c r="BR535" s="16">
        <f t="shared" si="1100"/>
        <v>1264.6983199999997</v>
      </c>
      <c r="BS535" s="16">
        <f t="shared" si="1101"/>
        <v>1291.0462016666663</v>
      </c>
    </row>
    <row r="536" spans="1:71" x14ac:dyDescent="0.35">
      <c r="A536" s="15" t="str">
        <f t="shared" ref="A536:J536" si="1143">A438</f>
        <v>Standard Close</v>
      </c>
      <c r="B536" s="15" t="str">
        <f t="shared" si="1143"/>
        <v>A2838528</v>
      </c>
      <c r="C536" s="15" t="str">
        <f t="shared" si="1143"/>
        <v>Base Rates</v>
      </c>
      <c r="D536" s="15" t="str">
        <f t="shared" si="1143"/>
        <v/>
      </c>
      <c r="E536" s="50">
        <f t="shared" si="1143"/>
        <v>34332</v>
      </c>
      <c r="F536" s="15" t="str">
        <f t="shared" si="1143"/>
        <v>CRR-15996</v>
      </c>
      <c r="G536" s="15" t="str">
        <f t="shared" si="1143"/>
        <v>open</v>
      </c>
      <c r="H536" s="15" t="str">
        <f t="shared" si="1143"/>
        <v>Electric Other Production Plant</v>
      </c>
      <c r="I536" s="15" t="str">
        <f t="shared" si="1143"/>
        <v>Bayside Station</v>
      </c>
      <c r="J536" s="15">
        <f t="shared" si="1143"/>
        <v>202405</v>
      </c>
      <c r="K536" s="146">
        <f>SUM($K438:K438)/13</f>
        <v>0</v>
      </c>
      <c r="L536" s="16">
        <f>SUM($K438:L438)/13</f>
        <v>0</v>
      </c>
      <c r="M536" s="16">
        <f>SUM($K438:M438)/13</f>
        <v>0</v>
      </c>
      <c r="N536" s="16">
        <f>SUM($K438:N438)/13</f>
        <v>0</v>
      </c>
      <c r="O536" s="16">
        <f>SUM($K438:O438)/13</f>
        <v>0</v>
      </c>
      <c r="P536" s="16">
        <f>SUM($K438:P438)/13</f>
        <v>0</v>
      </c>
      <c r="Q536" s="16">
        <f>SUM($K438:Q438)/13</f>
        <v>2.0267601282051291</v>
      </c>
      <c r="R536" s="16">
        <f>SUM($K438:R438)/13</f>
        <v>6.0802803846153868</v>
      </c>
      <c r="S536" s="16">
        <f>SUM($K438:S438)/13</f>
        <v>12.160560769230774</v>
      </c>
      <c r="T536" s="16">
        <f>SUM($K438:T438)/13</f>
        <v>20.267601282051292</v>
      </c>
      <c r="U536" s="16">
        <f>SUM($K438:U438)/13</f>
        <v>30.401401923076939</v>
      </c>
      <c r="V536" s="16">
        <f>SUM($K438:V438)/13</f>
        <v>42.561962692307709</v>
      </c>
      <c r="W536" s="16">
        <f t="shared" ref="W536:AI536" si="1144">SUM(K438:W438)/13</f>
        <v>56.749283589743612</v>
      </c>
      <c r="X536" s="16">
        <f t="shared" si="1144"/>
        <v>72.963364615384634</v>
      </c>
      <c r="Y536" s="16">
        <f t="shared" si="1144"/>
        <v>91.204205769230811</v>
      </c>
      <c r="Z536" s="16">
        <f t="shared" si="1144"/>
        <v>111.47180705128208</v>
      </c>
      <c r="AA536" s="16">
        <f t="shared" si="1144"/>
        <v>133.76616846153851</v>
      </c>
      <c r="AB536" s="16">
        <f t="shared" si="1144"/>
        <v>158.08729000000005</v>
      </c>
      <c r="AC536" s="16">
        <f t="shared" si="1144"/>
        <v>184.43517166666672</v>
      </c>
      <c r="AD536" s="16">
        <f t="shared" si="1144"/>
        <v>210.78305333333341</v>
      </c>
      <c r="AE536" s="16">
        <f t="shared" si="1144"/>
        <v>237.13093500000008</v>
      </c>
      <c r="AF536" s="16">
        <f t="shared" si="1144"/>
        <v>263.47881666666672</v>
      </c>
      <c r="AG536" s="16">
        <f t="shared" si="1144"/>
        <v>289.82669833333341</v>
      </c>
      <c r="AH536" s="16">
        <f t="shared" si="1144"/>
        <v>316.17458000000011</v>
      </c>
      <c r="AI536" s="16">
        <f t="shared" si="1144"/>
        <v>342.5224616666668</v>
      </c>
      <c r="AJ536" s="16">
        <f t="shared" si="1104"/>
        <v>368.87034333333344</v>
      </c>
      <c r="AK536" s="16">
        <f t="shared" si="1105"/>
        <v>395.21822500000013</v>
      </c>
      <c r="AL536" s="16">
        <f t="shared" si="1106"/>
        <v>421.56610666666683</v>
      </c>
      <c r="AM536" s="16">
        <f t="shared" si="1069"/>
        <v>447.91398833333363</v>
      </c>
      <c r="AN536" s="16">
        <f t="shared" si="1070"/>
        <v>474.26187000000027</v>
      </c>
      <c r="AO536" s="16">
        <f t="shared" si="1071"/>
        <v>500.60975166666697</v>
      </c>
      <c r="AP536" s="16">
        <f t="shared" si="1072"/>
        <v>526.95763333333366</v>
      </c>
      <c r="AQ536" s="16">
        <f t="shared" si="1073"/>
        <v>553.30551500000047</v>
      </c>
      <c r="AR536" s="16">
        <f t="shared" si="1074"/>
        <v>579.65339666666705</v>
      </c>
      <c r="AS536" s="16">
        <f t="shared" si="1075"/>
        <v>606.00127833333363</v>
      </c>
      <c r="AT536" s="16">
        <f t="shared" si="1076"/>
        <v>632.34916000000044</v>
      </c>
      <c r="AU536" s="16">
        <f t="shared" si="1077"/>
        <v>658.69704166666713</v>
      </c>
      <c r="AV536" s="16">
        <f t="shared" si="1078"/>
        <v>685.04492333333371</v>
      </c>
      <c r="AW536" s="16">
        <f t="shared" si="1079"/>
        <v>711.39280500000052</v>
      </c>
      <c r="AX536" s="16">
        <f t="shared" si="1080"/>
        <v>737.74068666666722</v>
      </c>
      <c r="AY536" s="16">
        <f t="shared" si="1081"/>
        <v>764.08856833333391</v>
      </c>
      <c r="AZ536" s="16">
        <f t="shared" si="1082"/>
        <v>790.4364500000006</v>
      </c>
      <c r="BA536" s="16">
        <f t="shared" si="1083"/>
        <v>816.78433166666741</v>
      </c>
      <c r="BB536" s="16">
        <f t="shared" si="1084"/>
        <v>843.13221333333399</v>
      </c>
      <c r="BC536" s="16">
        <f t="shared" si="1085"/>
        <v>869.48009500000069</v>
      </c>
      <c r="BD536" s="16">
        <f t="shared" si="1086"/>
        <v>895.82797666666727</v>
      </c>
      <c r="BE536" s="16">
        <f t="shared" si="1087"/>
        <v>922.17585833333385</v>
      </c>
      <c r="BF536" s="16">
        <f t="shared" si="1088"/>
        <v>948.52374000000054</v>
      </c>
      <c r="BG536" s="16">
        <f t="shared" si="1089"/>
        <v>974.87162166666712</v>
      </c>
      <c r="BH536" s="16">
        <f t="shared" si="1090"/>
        <v>1001.2195033333337</v>
      </c>
      <c r="BI536" s="16">
        <f t="shared" si="1091"/>
        <v>1027.5673850000003</v>
      </c>
      <c r="BJ536" s="16">
        <f t="shared" si="1092"/>
        <v>1053.9152666666671</v>
      </c>
      <c r="BK536" s="16">
        <f t="shared" si="1093"/>
        <v>1080.2631483333337</v>
      </c>
      <c r="BL536" s="16">
        <f t="shared" si="1094"/>
        <v>1106.6110300000003</v>
      </c>
      <c r="BM536" s="16">
        <f t="shared" si="1095"/>
        <v>1132.9589116666668</v>
      </c>
      <c r="BN536" s="16">
        <f t="shared" si="1096"/>
        <v>1159.3067933333334</v>
      </c>
      <c r="BO536" s="16">
        <f t="shared" si="1097"/>
        <v>1185.654675</v>
      </c>
      <c r="BP536" s="16">
        <f t="shared" si="1098"/>
        <v>1212.0025566666666</v>
      </c>
      <c r="BQ536" s="16">
        <f t="shared" si="1099"/>
        <v>1238.3504383333332</v>
      </c>
      <c r="BR536" s="16">
        <f t="shared" si="1100"/>
        <v>1264.6983199999997</v>
      </c>
      <c r="BS536" s="16">
        <f t="shared" si="1101"/>
        <v>1291.0462016666663</v>
      </c>
    </row>
    <row r="537" spans="1:71" x14ac:dyDescent="0.35">
      <c r="A537" s="15" t="str">
        <f t="shared" ref="A537:J537" si="1145">A439</f>
        <v>Standard Close</v>
      </c>
      <c r="B537" s="15" t="str">
        <f t="shared" si="1145"/>
        <v>A2838529</v>
      </c>
      <c r="C537" s="15" t="str">
        <f t="shared" si="1145"/>
        <v>Base Rates</v>
      </c>
      <c r="D537" s="15" t="str">
        <f t="shared" si="1145"/>
        <v/>
      </c>
      <c r="E537" s="50">
        <f t="shared" si="1145"/>
        <v>34332</v>
      </c>
      <c r="F537" s="15" t="str">
        <f t="shared" si="1145"/>
        <v>CRR-15996</v>
      </c>
      <c r="G537" s="15" t="str">
        <f t="shared" si="1145"/>
        <v>open</v>
      </c>
      <c r="H537" s="15" t="str">
        <f t="shared" si="1145"/>
        <v>Electric Other Production Plant</v>
      </c>
      <c r="I537" s="15" t="str">
        <f t="shared" si="1145"/>
        <v>Bayside Station</v>
      </c>
      <c r="J537" s="15">
        <f t="shared" si="1145"/>
        <v>202405</v>
      </c>
      <c r="K537" s="146">
        <f>SUM($K439:K439)/13</f>
        <v>0</v>
      </c>
      <c r="L537" s="16">
        <f>SUM($K439:L439)/13</f>
        <v>0</v>
      </c>
      <c r="M537" s="16">
        <f>SUM($K439:M439)/13</f>
        <v>0</v>
      </c>
      <c r="N537" s="16">
        <f>SUM($K439:N439)/13</f>
        <v>0</v>
      </c>
      <c r="O537" s="16">
        <f>SUM($K439:O439)/13</f>
        <v>0</v>
      </c>
      <c r="P537" s="16">
        <f>SUM($K439:P439)/13</f>
        <v>0</v>
      </c>
      <c r="Q537" s="16">
        <f>SUM($K439:Q439)/13</f>
        <v>2.0267601282051291</v>
      </c>
      <c r="R537" s="16">
        <f>SUM($K439:R439)/13</f>
        <v>6.0802803846153868</v>
      </c>
      <c r="S537" s="16">
        <f>SUM($K439:S439)/13</f>
        <v>12.160560769230774</v>
      </c>
      <c r="T537" s="16">
        <f>SUM($K439:T439)/13</f>
        <v>20.267601282051292</v>
      </c>
      <c r="U537" s="16">
        <f>SUM($K439:U439)/13</f>
        <v>30.401401923076939</v>
      </c>
      <c r="V537" s="16">
        <f>SUM($K439:V439)/13</f>
        <v>42.561962692307709</v>
      </c>
      <c r="W537" s="16">
        <f t="shared" ref="W537:AI537" si="1146">SUM(K439:W439)/13</f>
        <v>56.749283589743612</v>
      </c>
      <c r="X537" s="16">
        <f t="shared" si="1146"/>
        <v>72.963364615384634</v>
      </c>
      <c r="Y537" s="16">
        <f t="shared" si="1146"/>
        <v>91.204205769230811</v>
      </c>
      <c r="Z537" s="16">
        <f t="shared" si="1146"/>
        <v>111.47180705128208</v>
      </c>
      <c r="AA537" s="16">
        <f t="shared" si="1146"/>
        <v>133.76616846153851</v>
      </c>
      <c r="AB537" s="16">
        <f t="shared" si="1146"/>
        <v>158.08729000000005</v>
      </c>
      <c r="AC537" s="16">
        <f t="shared" si="1146"/>
        <v>184.43517166666672</v>
      </c>
      <c r="AD537" s="16">
        <f t="shared" si="1146"/>
        <v>210.78305333333341</v>
      </c>
      <c r="AE537" s="16">
        <f t="shared" si="1146"/>
        <v>237.13093500000008</v>
      </c>
      <c r="AF537" s="16">
        <f t="shared" si="1146"/>
        <v>263.47881666666672</v>
      </c>
      <c r="AG537" s="16">
        <f t="shared" si="1146"/>
        <v>289.82669833333341</v>
      </c>
      <c r="AH537" s="16">
        <f t="shared" si="1146"/>
        <v>316.17458000000011</v>
      </c>
      <c r="AI537" s="16">
        <f t="shared" si="1146"/>
        <v>342.5224616666668</v>
      </c>
      <c r="AJ537" s="16">
        <f t="shared" si="1104"/>
        <v>368.87034333333344</v>
      </c>
      <c r="AK537" s="16">
        <f t="shared" si="1105"/>
        <v>395.21822500000013</v>
      </c>
      <c r="AL537" s="16">
        <f t="shared" si="1106"/>
        <v>421.56610666666683</v>
      </c>
      <c r="AM537" s="16">
        <f t="shared" si="1069"/>
        <v>447.91398833333363</v>
      </c>
      <c r="AN537" s="16">
        <f t="shared" si="1070"/>
        <v>474.26187000000027</v>
      </c>
      <c r="AO537" s="16">
        <f t="shared" si="1071"/>
        <v>500.60975166666697</v>
      </c>
      <c r="AP537" s="16">
        <f t="shared" si="1072"/>
        <v>526.95763333333366</v>
      </c>
      <c r="AQ537" s="16">
        <f t="shared" si="1073"/>
        <v>553.30551500000047</v>
      </c>
      <c r="AR537" s="16">
        <f t="shared" si="1074"/>
        <v>579.65339666666705</v>
      </c>
      <c r="AS537" s="16">
        <f t="shared" si="1075"/>
        <v>606.00127833333363</v>
      </c>
      <c r="AT537" s="16">
        <f t="shared" si="1076"/>
        <v>632.34916000000044</v>
      </c>
      <c r="AU537" s="16">
        <f t="shared" si="1077"/>
        <v>658.69704166666713</v>
      </c>
      <c r="AV537" s="16">
        <f t="shared" si="1078"/>
        <v>685.04492333333371</v>
      </c>
      <c r="AW537" s="16">
        <f t="shared" si="1079"/>
        <v>711.39280500000052</v>
      </c>
      <c r="AX537" s="16">
        <f t="shared" si="1080"/>
        <v>737.74068666666722</v>
      </c>
      <c r="AY537" s="16">
        <f t="shared" si="1081"/>
        <v>764.08856833333391</v>
      </c>
      <c r="AZ537" s="16">
        <f t="shared" si="1082"/>
        <v>790.4364500000006</v>
      </c>
      <c r="BA537" s="16">
        <f t="shared" si="1083"/>
        <v>816.78433166666741</v>
      </c>
      <c r="BB537" s="16">
        <f t="shared" si="1084"/>
        <v>843.13221333333399</v>
      </c>
      <c r="BC537" s="16">
        <f t="shared" si="1085"/>
        <v>869.48009500000069</v>
      </c>
      <c r="BD537" s="16">
        <f t="shared" si="1086"/>
        <v>895.82797666666727</v>
      </c>
      <c r="BE537" s="16">
        <f t="shared" si="1087"/>
        <v>922.17585833333385</v>
      </c>
      <c r="BF537" s="16">
        <f t="shared" si="1088"/>
        <v>948.52374000000054</v>
      </c>
      <c r="BG537" s="16">
        <f t="shared" si="1089"/>
        <v>974.87162166666712</v>
      </c>
      <c r="BH537" s="16">
        <f t="shared" si="1090"/>
        <v>1001.2195033333337</v>
      </c>
      <c r="BI537" s="16">
        <f t="shared" si="1091"/>
        <v>1027.5673850000003</v>
      </c>
      <c r="BJ537" s="16">
        <f t="shared" si="1092"/>
        <v>1053.9152666666671</v>
      </c>
      <c r="BK537" s="16">
        <f t="shared" si="1093"/>
        <v>1080.2631483333337</v>
      </c>
      <c r="BL537" s="16">
        <f t="shared" si="1094"/>
        <v>1106.6110300000003</v>
      </c>
      <c r="BM537" s="16">
        <f t="shared" si="1095"/>
        <v>1132.9589116666668</v>
      </c>
      <c r="BN537" s="16">
        <f t="shared" si="1096"/>
        <v>1159.3067933333334</v>
      </c>
      <c r="BO537" s="16">
        <f t="shared" si="1097"/>
        <v>1185.654675</v>
      </c>
      <c r="BP537" s="16">
        <f t="shared" si="1098"/>
        <v>1212.0025566666666</v>
      </c>
      <c r="BQ537" s="16">
        <f t="shared" si="1099"/>
        <v>1238.3504383333332</v>
      </c>
      <c r="BR537" s="16">
        <f t="shared" si="1100"/>
        <v>1264.6983199999997</v>
      </c>
      <c r="BS537" s="16">
        <f t="shared" si="1101"/>
        <v>1291.0462016666663</v>
      </c>
    </row>
    <row r="538" spans="1:71" x14ac:dyDescent="0.35">
      <c r="A538" s="15" t="str">
        <f t="shared" ref="A538:J538" si="1147">A440</f>
        <v>Standard Close</v>
      </c>
      <c r="B538" s="15" t="str">
        <f t="shared" si="1147"/>
        <v>A2846184</v>
      </c>
      <c r="C538" s="15" t="str">
        <f t="shared" si="1147"/>
        <v>Base Rates</v>
      </c>
      <c r="D538" s="15" t="str">
        <f t="shared" si="1147"/>
        <v/>
      </c>
      <c r="E538" s="50">
        <f t="shared" si="1147"/>
        <v>34332</v>
      </c>
      <c r="F538" s="15" t="str">
        <f t="shared" si="1147"/>
        <v>CRR-15996</v>
      </c>
      <c r="G538" s="15" t="str">
        <f t="shared" si="1147"/>
        <v>open</v>
      </c>
      <c r="H538" s="15" t="str">
        <f t="shared" si="1147"/>
        <v>Electric Other Production Plant</v>
      </c>
      <c r="I538" s="15" t="str">
        <f t="shared" si="1147"/>
        <v>Bayside Station</v>
      </c>
      <c r="J538" s="15">
        <f t="shared" si="1147"/>
        <v>202406</v>
      </c>
      <c r="K538" s="146">
        <f>SUM($K440:K440)/13</f>
        <v>0</v>
      </c>
      <c r="L538" s="16">
        <f>SUM($K440:L440)/13</f>
        <v>0</v>
      </c>
      <c r="M538" s="16">
        <f>SUM($K440:M440)/13</f>
        <v>0</v>
      </c>
      <c r="N538" s="16">
        <f>SUM($K440:N440)/13</f>
        <v>0</v>
      </c>
      <c r="O538" s="16">
        <f>SUM($K440:O440)/13</f>
        <v>0</v>
      </c>
      <c r="P538" s="16">
        <f>SUM($K440:P440)/13</f>
        <v>0</v>
      </c>
      <c r="Q538" s="16">
        <f>SUM($K440:Q440)/13</f>
        <v>0</v>
      </c>
      <c r="R538" s="16">
        <f>SUM($K440:R440)/13</f>
        <v>22.734807820512817</v>
      </c>
      <c r="S538" s="16">
        <f>SUM($K440:S440)/13</f>
        <v>68.204423461538454</v>
      </c>
      <c r="T538" s="16">
        <f>SUM($K440:T440)/13</f>
        <v>136.40884692307691</v>
      </c>
      <c r="U538" s="16">
        <f>SUM($K440:U440)/13</f>
        <v>227.34807820512819</v>
      </c>
      <c r="V538" s="16">
        <f>SUM($K440:V440)/13</f>
        <v>341.02211730769227</v>
      </c>
      <c r="W538" s="16">
        <f t="shared" ref="W538:AI538" si="1148">SUM(K440:W440)/13</f>
        <v>477.43096423076918</v>
      </c>
      <c r="X538" s="16">
        <f t="shared" si="1148"/>
        <v>636.57461897435883</v>
      </c>
      <c r="Y538" s="16">
        <f t="shared" si="1148"/>
        <v>818.45308153846133</v>
      </c>
      <c r="Z538" s="16">
        <f t="shared" si="1148"/>
        <v>1023.0663519230767</v>
      </c>
      <c r="AA538" s="16">
        <f t="shared" si="1148"/>
        <v>1250.4144301282049</v>
      </c>
      <c r="AB538" s="16">
        <f t="shared" si="1148"/>
        <v>1500.497316153846</v>
      </c>
      <c r="AC538" s="16">
        <f t="shared" si="1148"/>
        <v>1773.3150099999998</v>
      </c>
      <c r="AD538" s="16">
        <f t="shared" si="1148"/>
        <v>2068.8675116666664</v>
      </c>
      <c r="AE538" s="16">
        <f t="shared" si="1148"/>
        <v>2364.4200133333329</v>
      </c>
      <c r="AF538" s="16">
        <f t="shared" si="1148"/>
        <v>2659.9725149999995</v>
      </c>
      <c r="AG538" s="16">
        <f t="shared" si="1148"/>
        <v>2955.525016666666</v>
      </c>
      <c r="AH538" s="16">
        <f t="shared" si="1148"/>
        <v>3251.0775183333326</v>
      </c>
      <c r="AI538" s="16">
        <f t="shared" si="1148"/>
        <v>3546.6300200000001</v>
      </c>
      <c r="AJ538" s="16">
        <f t="shared" si="1104"/>
        <v>3842.1825216666666</v>
      </c>
      <c r="AK538" s="16">
        <f t="shared" si="1105"/>
        <v>4137.7350233333327</v>
      </c>
      <c r="AL538" s="16">
        <f t="shared" si="1106"/>
        <v>4433.2875250000006</v>
      </c>
      <c r="AM538" s="16">
        <f t="shared" si="1069"/>
        <v>4728.8400266666667</v>
      </c>
      <c r="AN538" s="16">
        <f t="shared" si="1070"/>
        <v>5024.3925283333338</v>
      </c>
      <c r="AO538" s="16">
        <f t="shared" si="1071"/>
        <v>5319.9450300000017</v>
      </c>
      <c r="AP538" s="16">
        <f t="shared" si="1072"/>
        <v>5615.4975316666687</v>
      </c>
      <c r="AQ538" s="16">
        <f t="shared" si="1073"/>
        <v>5911.0500333333339</v>
      </c>
      <c r="AR538" s="16">
        <f t="shared" si="1074"/>
        <v>6206.6025350000018</v>
      </c>
      <c r="AS538" s="16">
        <f t="shared" si="1075"/>
        <v>6502.1550366666688</v>
      </c>
      <c r="AT538" s="16">
        <f t="shared" si="1076"/>
        <v>6797.7075383333349</v>
      </c>
      <c r="AU538" s="16">
        <f t="shared" si="1077"/>
        <v>7093.2600400000019</v>
      </c>
      <c r="AV538" s="16">
        <f t="shared" si="1078"/>
        <v>7388.8125416666689</v>
      </c>
      <c r="AW538" s="16">
        <f t="shared" si="1079"/>
        <v>7684.3650433333378</v>
      </c>
      <c r="AX538" s="16">
        <f t="shared" si="1080"/>
        <v>7979.917545000003</v>
      </c>
      <c r="AY538" s="16">
        <f t="shared" si="1081"/>
        <v>8275.4700466666709</v>
      </c>
      <c r="AZ538" s="16">
        <f t="shared" si="1082"/>
        <v>8571.0225483333379</v>
      </c>
      <c r="BA538" s="16">
        <f t="shared" si="1083"/>
        <v>8866.5750500000067</v>
      </c>
      <c r="BB538" s="16">
        <f t="shared" si="1084"/>
        <v>9162.1275516666719</v>
      </c>
      <c r="BC538" s="16">
        <f t="shared" si="1085"/>
        <v>9457.6800533333371</v>
      </c>
      <c r="BD538" s="16">
        <f t="shared" si="1086"/>
        <v>9753.232555000006</v>
      </c>
      <c r="BE538" s="16">
        <f t="shared" si="1087"/>
        <v>10048.785056666673</v>
      </c>
      <c r="BF538" s="16">
        <f t="shared" si="1088"/>
        <v>10344.337558333338</v>
      </c>
      <c r="BG538" s="16">
        <f t="shared" si="1089"/>
        <v>10639.890060000007</v>
      </c>
      <c r="BH538" s="16">
        <f t="shared" si="1090"/>
        <v>10935.442561666674</v>
      </c>
      <c r="BI538" s="16">
        <f t="shared" si="1091"/>
        <v>11230.995063333343</v>
      </c>
      <c r="BJ538" s="16">
        <f t="shared" si="1092"/>
        <v>11526.547565000008</v>
      </c>
      <c r="BK538" s="16">
        <f t="shared" si="1093"/>
        <v>11822.100066666677</v>
      </c>
      <c r="BL538" s="16">
        <f t="shared" si="1094"/>
        <v>12117.652568333342</v>
      </c>
      <c r="BM538" s="16">
        <f t="shared" si="1095"/>
        <v>12413.205070000009</v>
      </c>
      <c r="BN538" s="16">
        <f t="shared" si="1096"/>
        <v>12708.757571666674</v>
      </c>
      <c r="BO538" s="16">
        <f t="shared" si="1097"/>
        <v>13004.310073333343</v>
      </c>
      <c r="BP538" s="16">
        <f t="shared" si="1098"/>
        <v>13299.862575000008</v>
      </c>
      <c r="BQ538" s="16">
        <f t="shared" si="1099"/>
        <v>13595.415076666675</v>
      </c>
      <c r="BR538" s="16">
        <f t="shared" si="1100"/>
        <v>13890.967578333344</v>
      </c>
      <c r="BS538" s="16">
        <f t="shared" si="1101"/>
        <v>14186.520080000013</v>
      </c>
    </row>
    <row r="539" spans="1:71" x14ac:dyDescent="0.35">
      <c r="A539" s="15" t="str">
        <f t="shared" ref="A539:J539" si="1149">A441</f>
        <v>Standard Close</v>
      </c>
      <c r="B539" s="15" t="str">
        <f t="shared" si="1149"/>
        <v>A2846186</v>
      </c>
      <c r="C539" s="15" t="str">
        <f t="shared" si="1149"/>
        <v>Base Rates</v>
      </c>
      <c r="D539" s="15" t="str">
        <f t="shared" si="1149"/>
        <v/>
      </c>
      <c r="E539" s="50">
        <f t="shared" si="1149"/>
        <v>34332</v>
      </c>
      <c r="F539" s="15" t="str">
        <f t="shared" si="1149"/>
        <v>CRR-15996</v>
      </c>
      <c r="G539" s="15" t="str">
        <f t="shared" si="1149"/>
        <v>open</v>
      </c>
      <c r="H539" s="15" t="str">
        <f t="shared" si="1149"/>
        <v>Electric Other Production Plant</v>
      </c>
      <c r="I539" s="15" t="str">
        <f t="shared" si="1149"/>
        <v>Bayside Station</v>
      </c>
      <c r="J539" s="15">
        <f t="shared" si="1149"/>
        <v>202406</v>
      </c>
      <c r="K539" s="146">
        <f>SUM($K441:K441)/13</f>
        <v>0</v>
      </c>
      <c r="L539" s="16">
        <f>SUM($K441:L441)/13</f>
        <v>0</v>
      </c>
      <c r="M539" s="16">
        <f>SUM($K441:M441)/13</f>
        <v>0</v>
      </c>
      <c r="N539" s="16">
        <f>SUM($K441:N441)/13</f>
        <v>0</v>
      </c>
      <c r="O539" s="16">
        <f>SUM($K441:O441)/13</f>
        <v>0</v>
      </c>
      <c r="P539" s="16">
        <f>SUM($K441:P441)/13</f>
        <v>0</v>
      </c>
      <c r="Q539" s="16">
        <f>SUM($K441:Q441)/13</f>
        <v>0</v>
      </c>
      <c r="R539" s="16">
        <f>SUM($K441:R441)/13</f>
        <v>7.6403673076923075</v>
      </c>
      <c r="S539" s="16">
        <f>SUM($K441:S441)/13</f>
        <v>22.921101923076925</v>
      </c>
      <c r="T539" s="16">
        <f>SUM($K441:T441)/13</f>
        <v>45.842203846153851</v>
      </c>
      <c r="U539" s="16">
        <f>SUM($K441:U441)/13</f>
        <v>76.40367307692307</v>
      </c>
      <c r="V539" s="16">
        <f>SUM($K441:V441)/13</f>
        <v>114.60550961538462</v>
      </c>
      <c r="W539" s="16">
        <f t="shared" ref="W539:AI539" si="1150">SUM(K441:W441)/13</f>
        <v>160.44771346153846</v>
      </c>
      <c r="X539" s="16">
        <f t="shared" si="1150"/>
        <v>213.93028461538464</v>
      </c>
      <c r="Y539" s="16">
        <f t="shared" si="1150"/>
        <v>275.05322307692313</v>
      </c>
      <c r="Z539" s="16">
        <f t="shared" si="1150"/>
        <v>343.81652884615391</v>
      </c>
      <c r="AA539" s="16">
        <f t="shared" si="1150"/>
        <v>420.22020192307707</v>
      </c>
      <c r="AB539" s="16">
        <f t="shared" si="1150"/>
        <v>504.26424230769248</v>
      </c>
      <c r="AC539" s="16">
        <f t="shared" si="1150"/>
        <v>595.94865000000016</v>
      </c>
      <c r="AD539" s="16">
        <f t="shared" si="1150"/>
        <v>695.2734250000002</v>
      </c>
      <c r="AE539" s="16">
        <f t="shared" si="1150"/>
        <v>794.59820000000025</v>
      </c>
      <c r="AF539" s="16">
        <f t="shared" si="1150"/>
        <v>893.92297500000018</v>
      </c>
      <c r="AG539" s="16">
        <f t="shared" si="1150"/>
        <v>993.24775000000034</v>
      </c>
      <c r="AH539" s="16">
        <f t="shared" si="1150"/>
        <v>1092.5725250000003</v>
      </c>
      <c r="AI539" s="16">
        <f t="shared" si="1150"/>
        <v>1191.8973000000003</v>
      </c>
      <c r="AJ539" s="16">
        <f t="shared" si="1104"/>
        <v>1291.2220750000004</v>
      </c>
      <c r="AK539" s="16">
        <f t="shared" si="1105"/>
        <v>1390.5468500000002</v>
      </c>
      <c r="AL539" s="16">
        <f t="shared" si="1106"/>
        <v>1489.8716250000002</v>
      </c>
      <c r="AM539" s="16">
        <f t="shared" si="1069"/>
        <v>1589.1964000000005</v>
      </c>
      <c r="AN539" s="16">
        <f t="shared" si="1070"/>
        <v>1688.5211750000003</v>
      </c>
      <c r="AO539" s="16">
        <f t="shared" si="1071"/>
        <v>1787.8459500000004</v>
      </c>
      <c r="AP539" s="16">
        <f t="shared" si="1072"/>
        <v>1887.1707250000004</v>
      </c>
      <c r="AQ539" s="16">
        <f t="shared" si="1073"/>
        <v>1986.4955000000007</v>
      </c>
      <c r="AR539" s="16">
        <f t="shared" si="1074"/>
        <v>2085.8202750000009</v>
      </c>
      <c r="AS539" s="16">
        <f t="shared" si="1075"/>
        <v>2185.1450500000005</v>
      </c>
      <c r="AT539" s="16">
        <f t="shared" si="1076"/>
        <v>2284.4698250000006</v>
      </c>
      <c r="AU539" s="16">
        <f t="shared" si="1077"/>
        <v>2383.7946000000006</v>
      </c>
      <c r="AV539" s="16">
        <f t="shared" si="1078"/>
        <v>2483.1193750000007</v>
      </c>
      <c r="AW539" s="16">
        <f t="shared" si="1079"/>
        <v>2582.4441500000007</v>
      </c>
      <c r="AX539" s="16">
        <f t="shared" si="1080"/>
        <v>2681.7689250000008</v>
      </c>
      <c r="AY539" s="16">
        <f t="shared" si="1081"/>
        <v>2781.0937000000008</v>
      </c>
      <c r="AZ539" s="16">
        <f t="shared" si="1082"/>
        <v>2880.4184750000013</v>
      </c>
      <c r="BA539" s="16">
        <f t="shared" si="1083"/>
        <v>2979.7432500000004</v>
      </c>
      <c r="BB539" s="16">
        <f t="shared" si="1084"/>
        <v>3079.0680250000005</v>
      </c>
      <c r="BC539" s="16">
        <f t="shared" si="1085"/>
        <v>3178.392800000001</v>
      </c>
      <c r="BD539" s="16">
        <f t="shared" si="1086"/>
        <v>3277.7175750000006</v>
      </c>
      <c r="BE539" s="16">
        <f t="shared" si="1087"/>
        <v>3377.0423500000011</v>
      </c>
      <c r="BF539" s="16">
        <f t="shared" si="1088"/>
        <v>3476.3671250000016</v>
      </c>
      <c r="BG539" s="16">
        <f t="shared" si="1089"/>
        <v>3575.6919000000021</v>
      </c>
      <c r="BH539" s="16">
        <f t="shared" si="1090"/>
        <v>3675.0166750000017</v>
      </c>
      <c r="BI539" s="16">
        <f t="shared" si="1091"/>
        <v>3774.3414500000017</v>
      </c>
      <c r="BJ539" s="16">
        <f t="shared" si="1092"/>
        <v>3873.6662250000013</v>
      </c>
      <c r="BK539" s="16">
        <f t="shared" si="1093"/>
        <v>3972.9910000000013</v>
      </c>
      <c r="BL539" s="16">
        <f t="shared" si="1094"/>
        <v>4072.3157750000009</v>
      </c>
      <c r="BM539" s="16">
        <f t="shared" si="1095"/>
        <v>4171.640550000001</v>
      </c>
      <c r="BN539" s="16">
        <f t="shared" si="1096"/>
        <v>4270.965325000001</v>
      </c>
      <c r="BO539" s="16">
        <f t="shared" si="1097"/>
        <v>4370.290100000002</v>
      </c>
      <c r="BP539" s="16">
        <f t="shared" si="1098"/>
        <v>4469.6148750000011</v>
      </c>
      <c r="BQ539" s="16">
        <f t="shared" si="1099"/>
        <v>4568.9396500000021</v>
      </c>
      <c r="BR539" s="16">
        <f t="shared" si="1100"/>
        <v>4668.2644250000012</v>
      </c>
      <c r="BS539" s="16">
        <f t="shared" si="1101"/>
        <v>4767.5892000000013</v>
      </c>
    </row>
    <row r="540" spans="1:71" x14ac:dyDescent="0.35">
      <c r="A540" s="15" t="str">
        <f t="shared" ref="A540:J540" si="1151">A442</f>
        <v>Standard Close</v>
      </c>
      <c r="B540" s="15" t="str">
        <f t="shared" si="1151"/>
        <v>A2846187</v>
      </c>
      <c r="C540" s="15" t="str">
        <f t="shared" si="1151"/>
        <v>Base Rates</v>
      </c>
      <c r="D540" s="15" t="str">
        <f t="shared" si="1151"/>
        <v/>
      </c>
      <c r="E540" s="50">
        <f t="shared" si="1151"/>
        <v>34332</v>
      </c>
      <c r="F540" s="15" t="str">
        <f t="shared" si="1151"/>
        <v>CRR-15996</v>
      </c>
      <c r="G540" s="15" t="str">
        <f t="shared" si="1151"/>
        <v>open</v>
      </c>
      <c r="H540" s="15" t="str">
        <f t="shared" si="1151"/>
        <v>Electric Other Production Plant</v>
      </c>
      <c r="I540" s="15" t="str">
        <f t="shared" si="1151"/>
        <v>Bayside Station</v>
      </c>
      <c r="J540" s="15">
        <f t="shared" si="1151"/>
        <v>202406</v>
      </c>
      <c r="K540" s="146">
        <f>SUM($K442:K442)/13</f>
        <v>0</v>
      </c>
      <c r="L540" s="16">
        <f>SUM($K442:L442)/13</f>
        <v>0</v>
      </c>
      <c r="M540" s="16">
        <f>SUM($K442:M442)/13</f>
        <v>0</v>
      </c>
      <c r="N540" s="16">
        <f>SUM($K442:N442)/13</f>
        <v>0</v>
      </c>
      <c r="O540" s="16">
        <f>SUM($K442:O442)/13</f>
        <v>0</v>
      </c>
      <c r="P540" s="16">
        <f>SUM($K442:P442)/13</f>
        <v>0</v>
      </c>
      <c r="Q540" s="16">
        <f>SUM($K442:Q442)/13</f>
        <v>0</v>
      </c>
      <c r="R540" s="16">
        <f>SUM($K442:R442)/13</f>
        <v>7.6403673076923075</v>
      </c>
      <c r="S540" s="16">
        <f>SUM($K442:S442)/13</f>
        <v>22.921101923076925</v>
      </c>
      <c r="T540" s="16">
        <f>SUM($K442:T442)/13</f>
        <v>45.842203846153851</v>
      </c>
      <c r="U540" s="16">
        <f>SUM($K442:U442)/13</f>
        <v>76.40367307692307</v>
      </c>
      <c r="V540" s="16">
        <f>SUM($K442:V442)/13</f>
        <v>114.60550961538462</v>
      </c>
      <c r="W540" s="16">
        <f t="shared" ref="W540:AI540" si="1152">SUM(K442:W442)/13</f>
        <v>160.44771346153846</v>
      </c>
      <c r="X540" s="16">
        <f t="shared" si="1152"/>
        <v>213.93028461538464</v>
      </c>
      <c r="Y540" s="16">
        <f t="shared" si="1152"/>
        <v>275.05322307692313</v>
      </c>
      <c r="Z540" s="16">
        <f t="shared" si="1152"/>
        <v>343.81652884615391</v>
      </c>
      <c r="AA540" s="16">
        <f t="shared" si="1152"/>
        <v>420.22020192307707</v>
      </c>
      <c r="AB540" s="16">
        <f t="shared" si="1152"/>
        <v>504.26424230769248</v>
      </c>
      <c r="AC540" s="16">
        <f t="shared" si="1152"/>
        <v>595.94865000000016</v>
      </c>
      <c r="AD540" s="16">
        <f t="shared" si="1152"/>
        <v>695.2734250000002</v>
      </c>
      <c r="AE540" s="16">
        <f t="shared" si="1152"/>
        <v>794.59820000000025</v>
      </c>
      <c r="AF540" s="16">
        <f t="shared" si="1152"/>
        <v>893.92297500000018</v>
      </c>
      <c r="AG540" s="16">
        <f t="shared" si="1152"/>
        <v>993.24775000000034</v>
      </c>
      <c r="AH540" s="16">
        <f t="shared" si="1152"/>
        <v>1092.5725250000003</v>
      </c>
      <c r="AI540" s="16">
        <f t="shared" si="1152"/>
        <v>1191.8973000000003</v>
      </c>
      <c r="AJ540" s="16">
        <f t="shared" si="1104"/>
        <v>1291.2220750000004</v>
      </c>
      <c r="AK540" s="16">
        <f t="shared" si="1105"/>
        <v>1390.5468500000002</v>
      </c>
      <c r="AL540" s="16">
        <f t="shared" si="1106"/>
        <v>1489.8716250000002</v>
      </c>
      <c r="AM540" s="16">
        <f t="shared" si="1069"/>
        <v>1589.1964000000005</v>
      </c>
      <c r="AN540" s="16">
        <f t="shared" si="1070"/>
        <v>1688.5211750000003</v>
      </c>
      <c r="AO540" s="16">
        <f t="shared" si="1071"/>
        <v>1787.8459500000004</v>
      </c>
      <c r="AP540" s="16">
        <f t="shared" si="1072"/>
        <v>1887.1707250000004</v>
      </c>
      <c r="AQ540" s="16">
        <f t="shared" si="1073"/>
        <v>1986.4955000000007</v>
      </c>
      <c r="AR540" s="16">
        <f t="shared" si="1074"/>
        <v>2085.8202750000009</v>
      </c>
      <c r="AS540" s="16">
        <f t="shared" si="1075"/>
        <v>2185.1450500000005</v>
      </c>
      <c r="AT540" s="16">
        <f t="shared" si="1076"/>
        <v>2284.4698250000006</v>
      </c>
      <c r="AU540" s="16">
        <f t="shared" si="1077"/>
        <v>2383.7946000000006</v>
      </c>
      <c r="AV540" s="16">
        <f t="shared" si="1078"/>
        <v>2483.1193750000007</v>
      </c>
      <c r="AW540" s="16">
        <f t="shared" si="1079"/>
        <v>2582.4441500000007</v>
      </c>
      <c r="AX540" s="16">
        <f t="shared" si="1080"/>
        <v>2681.7689250000008</v>
      </c>
      <c r="AY540" s="16">
        <f t="shared" si="1081"/>
        <v>2781.0937000000008</v>
      </c>
      <c r="AZ540" s="16">
        <f t="shared" si="1082"/>
        <v>2880.4184750000013</v>
      </c>
      <c r="BA540" s="16">
        <f t="shared" si="1083"/>
        <v>2979.7432500000004</v>
      </c>
      <c r="BB540" s="16">
        <f t="shared" si="1084"/>
        <v>3079.0680250000005</v>
      </c>
      <c r="BC540" s="16">
        <f t="shared" si="1085"/>
        <v>3178.392800000001</v>
      </c>
      <c r="BD540" s="16">
        <f t="shared" si="1086"/>
        <v>3277.7175750000006</v>
      </c>
      <c r="BE540" s="16">
        <f t="shared" si="1087"/>
        <v>3377.0423500000011</v>
      </c>
      <c r="BF540" s="16">
        <f t="shared" si="1088"/>
        <v>3476.3671250000016</v>
      </c>
      <c r="BG540" s="16">
        <f t="shared" si="1089"/>
        <v>3575.6919000000021</v>
      </c>
      <c r="BH540" s="16">
        <f t="shared" si="1090"/>
        <v>3675.0166750000017</v>
      </c>
      <c r="BI540" s="16">
        <f t="shared" si="1091"/>
        <v>3774.3414500000017</v>
      </c>
      <c r="BJ540" s="16">
        <f t="shared" si="1092"/>
        <v>3873.6662250000013</v>
      </c>
      <c r="BK540" s="16">
        <f t="shared" si="1093"/>
        <v>3972.9910000000013</v>
      </c>
      <c r="BL540" s="16">
        <f t="shared" si="1094"/>
        <v>4072.3157750000009</v>
      </c>
      <c r="BM540" s="16">
        <f t="shared" si="1095"/>
        <v>4171.640550000001</v>
      </c>
      <c r="BN540" s="16">
        <f t="shared" si="1096"/>
        <v>4270.965325000001</v>
      </c>
      <c r="BO540" s="16">
        <f t="shared" si="1097"/>
        <v>4370.290100000002</v>
      </c>
      <c r="BP540" s="16">
        <f t="shared" si="1098"/>
        <v>4469.6148750000011</v>
      </c>
      <c r="BQ540" s="16">
        <f t="shared" si="1099"/>
        <v>4568.9396500000021</v>
      </c>
      <c r="BR540" s="16">
        <f t="shared" si="1100"/>
        <v>4668.2644250000012</v>
      </c>
      <c r="BS540" s="16">
        <f t="shared" si="1101"/>
        <v>4767.5892000000013</v>
      </c>
    </row>
    <row r="541" spans="1:71" x14ac:dyDescent="0.35">
      <c r="A541" s="15" t="str">
        <f t="shared" ref="A541:J541" si="1153">A443</f>
        <v>Standard Close</v>
      </c>
      <c r="B541" s="15" t="str">
        <f t="shared" si="1153"/>
        <v>A2846188</v>
      </c>
      <c r="C541" s="15" t="str">
        <f t="shared" si="1153"/>
        <v>Base Rates</v>
      </c>
      <c r="D541" s="15" t="str">
        <f t="shared" si="1153"/>
        <v/>
      </c>
      <c r="E541" s="50">
        <f t="shared" si="1153"/>
        <v>34332</v>
      </c>
      <c r="F541" s="15" t="str">
        <f t="shared" si="1153"/>
        <v>CRR-15996</v>
      </c>
      <c r="G541" s="15" t="str">
        <f t="shared" si="1153"/>
        <v>open</v>
      </c>
      <c r="H541" s="15" t="str">
        <f t="shared" si="1153"/>
        <v>Electric Other Production Plant</v>
      </c>
      <c r="I541" s="15" t="str">
        <f t="shared" si="1153"/>
        <v>Bayside Station</v>
      </c>
      <c r="J541" s="15">
        <f t="shared" si="1153"/>
        <v>202406</v>
      </c>
      <c r="K541" s="146">
        <f>SUM($K443:K443)/13</f>
        <v>0</v>
      </c>
      <c r="L541" s="16">
        <f>SUM($K443:L443)/13</f>
        <v>0</v>
      </c>
      <c r="M541" s="16">
        <f>SUM($K443:M443)/13</f>
        <v>0</v>
      </c>
      <c r="N541" s="16">
        <f>SUM($K443:N443)/13</f>
        <v>0</v>
      </c>
      <c r="O541" s="16">
        <f>SUM($K443:O443)/13</f>
        <v>0</v>
      </c>
      <c r="P541" s="16">
        <f>SUM($K443:P443)/13</f>
        <v>0</v>
      </c>
      <c r="Q541" s="16">
        <f>SUM($K443:Q443)/13</f>
        <v>0</v>
      </c>
      <c r="R541" s="16">
        <f>SUM($K443:R443)/13</f>
        <v>23.564836794871798</v>
      </c>
      <c r="S541" s="16">
        <f>SUM($K443:S443)/13</f>
        <v>70.694510384615398</v>
      </c>
      <c r="T541" s="16">
        <f>SUM($K443:T443)/13</f>
        <v>141.3890207692308</v>
      </c>
      <c r="U541" s="16">
        <f>SUM($K443:U443)/13</f>
        <v>235.64836794871798</v>
      </c>
      <c r="V541" s="16">
        <f>SUM($K443:V443)/13</f>
        <v>353.47255192307699</v>
      </c>
      <c r="W541" s="16">
        <f t="shared" ref="W541:AI541" si="1154">SUM(K443:W443)/13</f>
        <v>494.86157269230779</v>
      </c>
      <c r="X541" s="16">
        <f t="shared" si="1154"/>
        <v>659.81543025641031</v>
      </c>
      <c r="Y541" s="16">
        <f t="shared" si="1154"/>
        <v>848.33412461538478</v>
      </c>
      <c r="Z541" s="16">
        <f t="shared" si="1154"/>
        <v>1060.4176557692308</v>
      </c>
      <c r="AA541" s="16">
        <f t="shared" si="1154"/>
        <v>1296.0660237179488</v>
      </c>
      <c r="AB541" s="16">
        <f t="shared" si="1154"/>
        <v>1555.2792284615387</v>
      </c>
      <c r="AC541" s="16">
        <f t="shared" si="1154"/>
        <v>1838.0572700000002</v>
      </c>
      <c r="AD541" s="16">
        <f t="shared" si="1154"/>
        <v>2144.4001483333336</v>
      </c>
      <c r="AE541" s="16">
        <f t="shared" si="1154"/>
        <v>2450.743026666667</v>
      </c>
      <c r="AF541" s="16">
        <f t="shared" si="1154"/>
        <v>2757.0859050000004</v>
      </c>
      <c r="AG541" s="16">
        <f t="shared" si="1154"/>
        <v>3063.4287833333337</v>
      </c>
      <c r="AH541" s="16">
        <f t="shared" si="1154"/>
        <v>3369.7716616666676</v>
      </c>
      <c r="AI541" s="16">
        <f t="shared" si="1154"/>
        <v>3676.1145400000005</v>
      </c>
      <c r="AJ541" s="16">
        <f t="shared" si="1104"/>
        <v>3982.4574183333339</v>
      </c>
      <c r="AK541" s="16">
        <f t="shared" si="1105"/>
        <v>4288.8002966666672</v>
      </c>
      <c r="AL541" s="16">
        <f t="shared" si="1106"/>
        <v>4595.1431750000002</v>
      </c>
      <c r="AM541" s="16">
        <f t="shared" si="1069"/>
        <v>4901.4860533333331</v>
      </c>
      <c r="AN541" s="16">
        <f t="shared" si="1070"/>
        <v>5207.8289316666669</v>
      </c>
      <c r="AO541" s="16">
        <f t="shared" si="1071"/>
        <v>5514.1718099999998</v>
      </c>
      <c r="AP541" s="16">
        <f t="shared" si="1072"/>
        <v>5820.5146883333318</v>
      </c>
      <c r="AQ541" s="16">
        <f t="shared" si="1073"/>
        <v>6126.8575666666666</v>
      </c>
      <c r="AR541" s="16">
        <f t="shared" si="1074"/>
        <v>6433.2004449999995</v>
      </c>
      <c r="AS541" s="16">
        <f t="shared" si="1075"/>
        <v>6739.5433233333324</v>
      </c>
      <c r="AT541" s="16">
        <f t="shared" si="1076"/>
        <v>7045.8862016666662</v>
      </c>
      <c r="AU541" s="16">
        <f t="shared" si="1077"/>
        <v>7352.2290799999982</v>
      </c>
      <c r="AV541" s="16">
        <f t="shared" si="1078"/>
        <v>7658.5719583333312</v>
      </c>
      <c r="AW541" s="16">
        <f t="shared" si="1079"/>
        <v>7964.9148366666632</v>
      </c>
      <c r="AX541" s="16">
        <f t="shared" si="1080"/>
        <v>8271.2577149999979</v>
      </c>
      <c r="AY541" s="16">
        <f t="shared" si="1081"/>
        <v>8577.600593333329</v>
      </c>
      <c r="AZ541" s="16">
        <f t="shared" si="1082"/>
        <v>8883.9434716666619</v>
      </c>
      <c r="BA541" s="16">
        <f t="shared" si="1083"/>
        <v>9190.2863499999967</v>
      </c>
      <c r="BB541" s="16">
        <f t="shared" si="1084"/>
        <v>9496.6292283333296</v>
      </c>
      <c r="BC541" s="16">
        <f t="shared" si="1085"/>
        <v>9802.9721066666607</v>
      </c>
      <c r="BD541" s="16">
        <f t="shared" si="1086"/>
        <v>10109.314984999994</v>
      </c>
      <c r="BE541" s="16">
        <f t="shared" si="1087"/>
        <v>10415.657863333327</v>
      </c>
      <c r="BF541" s="16">
        <f t="shared" si="1088"/>
        <v>10722.000741666661</v>
      </c>
      <c r="BG541" s="16">
        <f t="shared" si="1089"/>
        <v>11028.343619999991</v>
      </c>
      <c r="BH541" s="16">
        <f t="shared" si="1090"/>
        <v>11334.686498333325</v>
      </c>
      <c r="BI541" s="16">
        <f t="shared" si="1091"/>
        <v>11641.02937666666</v>
      </c>
      <c r="BJ541" s="16">
        <f t="shared" si="1092"/>
        <v>11947.372254999993</v>
      </c>
      <c r="BK541" s="16">
        <f t="shared" si="1093"/>
        <v>12253.715133333324</v>
      </c>
      <c r="BL541" s="16">
        <f t="shared" si="1094"/>
        <v>12560.058011666659</v>
      </c>
      <c r="BM541" s="16">
        <f t="shared" si="1095"/>
        <v>12866.400889999992</v>
      </c>
      <c r="BN541" s="16">
        <f t="shared" si="1096"/>
        <v>13172.743768333323</v>
      </c>
      <c r="BO541" s="16">
        <f t="shared" si="1097"/>
        <v>13479.086646666656</v>
      </c>
      <c r="BP541" s="16">
        <f t="shared" si="1098"/>
        <v>13785.429524999989</v>
      </c>
      <c r="BQ541" s="16">
        <f t="shared" si="1099"/>
        <v>14091.772403333323</v>
      </c>
      <c r="BR541" s="16">
        <f t="shared" si="1100"/>
        <v>14398.115281666654</v>
      </c>
      <c r="BS541" s="16">
        <f t="shared" si="1101"/>
        <v>14704.458159999989</v>
      </c>
    </row>
    <row r="542" spans="1:71" x14ac:dyDescent="0.35">
      <c r="A542" s="15" t="str">
        <f t="shared" ref="A542:J542" si="1155">A444</f>
        <v>Standard Close</v>
      </c>
      <c r="B542" s="15" t="str">
        <f t="shared" si="1155"/>
        <v>A2846191</v>
      </c>
      <c r="C542" s="15" t="str">
        <f t="shared" si="1155"/>
        <v>Base Rates</v>
      </c>
      <c r="D542" s="15" t="str">
        <f t="shared" si="1155"/>
        <v/>
      </c>
      <c r="E542" s="50">
        <f t="shared" si="1155"/>
        <v>34332</v>
      </c>
      <c r="F542" s="15" t="str">
        <f t="shared" si="1155"/>
        <v>CRR-15996</v>
      </c>
      <c r="G542" s="15" t="str">
        <f t="shared" si="1155"/>
        <v>open</v>
      </c>
      <c r="H542" s="15" t="str">
        <f t="shared" si="1155"/>
        <v>Electric Other Production Plant</v>
      </c>
      <c r="I542" s="15" t="str">
        <f t="shared" si="1155"/>
        <v>Bayside Station</v>
      </c>
      <c r="J542" s="15">
        <f t="shared" si="1155"/>
        <v>202406</v>
      </c>
      <c r="K542" s="146">
        <f>SUM($K444:K444)/13</f>
        <v>0</v>
      </c>
      <c r="L542" s="16">
        <f>SUM($K444:L444)/13</f>
        <v>0</v>
      </c>
      <c r="M542" s="16">
        <f>SUM($K444:M444)/13</f>
        <v>0</v>
      </c>
      <c r="N542" s="16">
        <f>SUM($K444:N444)/13</f>
        <v>0</v>
      </c>
      <c r="O542" s="16">
        <f>SUM($K444:O444)/13</f>
        <v>0</v>
      </c>
      <c r="P542" s="16">
        <f>SUM($K444:P444)/13</f>
        <v>0</v>
      </c>
      <c r="Q542" s="16">
        <f>SUM($K444:Q444)/13</f>
        <v>0</v>
      </c>
      <c r="R542" s="16">
        <f>SUM($K444:R444)/13</f>
        <v>21.689885256410257</v>
      </c>
      <c r="S542" s="16">
        <f>SUM($K444:S444)/13</f>
        <v>65.069655769230764</v>
      </c>
      <c r="T542" s="16">
        <f>SUM($K444:T444)/13</f>
        <v>130.13931153846153</v>
      </c>
      <c r="U542" s="16">
        <f>SUM($K444:U444)/13</f>
        <v>216.89885256410253</v>
      </c>
      <c r="V542" s="16">
        <f>SUM($K444:V444)/13</f>
        <v>325.34827884615385</v>
      </c>
      <c r="W542" s="16">
        <f t="shared" ref="W542:AI542" si="1156">SUM(K444:W444)/13</f>
        <v>455.48759038461537</v>
      </c>
      <c r="X542" s="16">
        <f t="shared" si="1156"/>
        <v>607.31678717948716</v>
      </c>
      <c r="Y542" s="16">
        <f t="shared" si="1156"/>
        <v>780.83586923076916</v>
      </c>
      <c r="Z542" s="16">
        <f t="shared" si="1156"/>
        <v>976.0448365384616</v>
      </c>
      <c r="AA542" s="16">
        <f t="shared" si="1156"/>
        <v>1192.9436891025641</v>
      </c>
      <c r="AB542" s="16">
        <f t="shared" si="1156"/>
        <v>1431.5324269230769</v>
      </c>
      <c r="AC542" s="16">
        <f t="shared" si="1156"/>
        <v>1691.81105</v>
      </c>
      <c r="AD542" s="16">
        <f t="shared" si="1156"/>
        <v>1973.7795583333332</v>
      </c>
      <c r="AE542" s="16">
        <f t="shared" si="1156"/>
        <v>2255.7480666666665</v>
      </c>
      <c r="AF542" s="16">
        <f t="shared" si="1156"/>
        <v>2537.7165750000004</v>
      </c>
      <c r="AG542" s="16">
        <f t="shared" si="1156"/>
        <v>2819.6850833333328</v>
      </c>
      <c r="AH542" s="16">
        <f t="shared" si="1156"/>
        <v>3101.6535916666662</v>
      </c>
      <c r="AI542" s="16">
        <f t="shared" si="1156"/>
        <v>3383.6220999999996</v>
      </c>
      <c r="AJ542" s="16">
        <f t="shared" si="1104"/>
        <v>3665.590608333333</v>
      </c>
      <c r="AK542" s="16">
        <f t="shared" si="1105"/>
        <v>3947.5591166666668</v>
      </c>
      <c r="AL542" s="16">
        <f t="shared" si="1106"/>
        <v>4229.5276250000006</v>
      </c>
      <c r="AM542" s="16">
        <f t="shared" si="1069"/>
        <v>4511.4961333333331</v>
      </c>
      <c r="AN542" s="16">
        <f t="shared" si="1070"/>
        <v>4793.4646416666665</v>
      </c>
      <c r="AO542" s="16">
        <f t="shared" si="1071"/>
        <v>5075.4331499999989</v>
      </c>
      <c r="AP542" s="16">
        <f t="shared" si="1072"/>
        <v>5357.4016583333332</v>
      </c>
      <c r="AQ542" s="16">
        <f t="shared" si="1073"/>
        <v>5639.3701666666666</v>
      </c>
      <c r="AR542" s="16">
        <f t="shared" si="1074"/>
        <v>5921.338675</v>
      </c>
      <c r="AS542" s="16">
        <f t="shared" si="1075"/>
        <v>6203.3071833333324</v>
      </c>
      <c r="AT542" s="16">
        <f t="shared" si="1076"/>
        <v>6485.2756916666658</v>
      </c>
      <c r="AU542" s="16">
        <f t="shared" si="1077"/>
        <v>6767.244200000001</v>
      </c>
      <c r="AV542" s="16">
        <f t="shared" si="1078"/>
        <v>7049.2127083333335</v>
      </c>
      <c r="AW542" s="16">
        <f t="shared" si="1079"/>
        <v>7331.1812166666678</v>
      </c>
      <c r="AX542" s="16">
        <f t="shared" si="1080"/>
        <v>7613.1497250000002</v>
      </c>
      <c r="AY542" s="16">
        <f t="shared" si="1081"/>
        <v>7895.1182333333336</v>
      </c>
      <c r="AZ542" s="16">
        <f t="shared" si="1082"/>
        <v>8177.086741666667</v>
      </c>
      <c r="BA542" s="16">
        <f t="shared" si="1083"/>
        <v>8459.0552499999994</v>
      </c>
      <c r="BB542" s="16">
        <f t="shared" si="1084"/>
        <v>8741.0237583333328</v>
      </c>
      <c r="BC542" s="16">
        <f t="shared" si="1085"/>
        <v>9022.9922666666662</v>
      </c>
      <c r="BD542" s="16">
        <f t="shared" si="1086"/>
        <v>9304.9607749999996</v>
      </c>
      <c r="BE542" s="16">
        <f t="shared" si="1087"/>
        <v>9586.9292833333329</v>
      </c>
      <c r="BF542" s="16">
        <f t="shared" si="1088"/>
        <v>9868.8977916666663</v>
      </c>
      <c r="BG542" s="16">
        <f t="shared" si="1089"/>
        <v>10150.866300000002</v>
      </c>
      <c r="BH542" s="16">
        <f t="shared" si="1090"/>
        <v>10432.834808333333</v>
      </c>
      <c r="BI542" s="16">
        <f t="shared" si="1091"/>
        <v>10714.803316666666</v>
      </c>
      <c r="BJ542" s="16">
        <f t="shared" si="1092"/>
        <v>10996.771825</v>
      </c>
      <c r="BK542" s="16">
        <f t="shared" si="1093"/>
        <v>11278.740333333333</v>
      </c>
      <c r="BL542" s="16">
        <f t="shared" si="1094"/>
        <v>11560.708841666665</v>
      </c>
      <c r="BM542" s="16">
        <f t="shared" si="1095"/>
        <v>11842.67735</v>
      </c>
      <c r="BN542" s="16">
        <f t="shared" si="1096"/>
        <v>12124.645858333333</v>
      </c>
      <c r="BO542" s="16">
        <f t="shared" si="1097"/>
        <v>12406.614366666665</v>
      </c>
      <c r="BP542" s="16">
        <f t="shared" si="1098"/>
        <v>12688.582875000002</v>
      </c>
      <c r="BQ542" s="16">
        <f t="shared" si="1099"/>
        <v>12970.551383333335</v>
      </c>
      <c r="BR542" s="16">
        <f t="shared" si="1100"/>
        <v>13252.519891666667</v>
      </c>
      <c r="BS542" s="16">
        <f t="shared" si="1101"/>
        <v>13534.4884</v>
      </c>
    </row>
    <row r="543" spans="1:71" x14ac:dyDescent="0.35">
      <c r="A543" s="15" t="str">
        <f t="shared" ref="A543:J543" si="1157">A445</f>
        <v>Standard Close</v>
      </c>
      <c r="B543" s="15" t="str">
        <f t="shared" si="1157"/>
        <v>A2846192</v>
      </c>
      <c r="C543" s="15" t="str">
        <f t="shared" si="1157"/>
        <v>Base Rates</v>
      </c>
      <c r="D543" s="15" t="str">
        <f t="shared" si="1157"/>
        <v/>
      </c>
      <c r="E543" s="50">
        <f t="shared" si="1157"/>
        <v>34332</v>
      </c>
      <c r="F543" s="15" t="str">
        <f t="shared" si="1157"/>
        <v>CRR-15996</v>
      </c>
      <c r="G543" s="15" t="str">
        <f t="shared" si="1157"/>
        <v>open</v>
      </c>
      <c r="H543" s="15" t="str">
        <f t="shared" si="1157"/>
        <v>Electric Other Production Plant</v>
      </c>
      <c r="I543" s="15" t="str">
        <f t="shared" si="1157"/>
        <v>Bayside Station</v>
      </c>
      <c r="J543" s="15">
        <f t="shared" si="1157"/>
        <v>202406</v>
      </c>
      <c r="K543" s="146">
        <f>SUM($K445:K445)/13</f>
        <v>0</v>
      </c>
      <c r="L543" s="16">
        <f>SUM($K445:L445)/13</f>
        <v>0</v>
      </c>
      <c r="M543" s="16">
        <f>SUM($K445:M445)/13</f>
        <v>0</v>
      </c>
      <c r="N543" s="16">
        <f>SUM($K445:N445)/13</f>
        <v>0</v>
      </c>
      <c r="O543" s="16">
        <f>SUM($K445:O445)/13</f>
        <v>0</v>
      </c>
      <c r="P543" s="16">
        <f>SUM($K445:P445)/13</f>
        <v>0</v>
      </c>
      <c r="Q543" s="16">
        <f>SUM($K445:Q445)/13</f>
        <v>0</v>
      </c>
      <c r="R543" s="16">
        <f>SUM($K445:R445)/13</f>
        <v>21.450247307692312</v>
      </c>
      <c r="S543" s="16">
        <f>SUM($K445:S445)/13</f>
        <v>64.350741923076924</v>
      </c>
      <c r="T543" s="16">
        <f>SUM($K445:T445)/13</f>
        <v>128.70148384615385</v>
      </c>
      <c r="U543" s="16">
        <f>SUM($K445:U445)/13</f>
        <v>214.50247307692308</v>
      </c>
      <c r="V543" s="16">
        <f>SUM($K445:V445)/13</f>
        <v>321.75370961538465</v>
      </c>
      <c r="W543" s="16">
        <f t="shared" ref="W543:AI543" si="1158">SUM(K445:W445)/13</f>
        <v>450.45519346153856</v>
      </c>
      <c r="X543" s="16">
        <f t="shared" si="1158"/>
        <v>600.60692461538474</v>
      </c>
      <c r="Y543" s="16">
        <f t="shared" si="1158"/>
        <v>772.20890307692321</v>
      </c>
      <c r="Z543" s="16">
        <f t="shared" si="1158"/>
        <v>965.26112884615395</v>
      </c>
      <c r="AA543" s="16">
        <f t="shared" si="1158"/>
        <v>1179.7636019230772</v>
      </c>
      <c r="AB543" s="16">
        <f t="shared" si="1158"/>
        <v>1415.7163223076927</v>
      </c>
      <c r="AC543" s="16">
        <f t="shared" si="1158"/>
        <v>1673.1192900000003</v>
      </c>
      <c r="AD543" s="16">
        <f t="shared" si="1158"/>
        <v>1951.9725050000004</v>
      </c>
      <c r="AE543" s="16">
        <f t="shared" si="1158"/>
        <v>2230.8257200000003</v>
      </c>
      <c r="AF543" s="16">
        <f t="shared" si="1158"/>
        <v>2509.6789350000004</v>
      </c>
      <c r="AG543" s="16">
        <f t="shared" si="1158"/>
        <v>2788.53215</v>
      </c>
      <c r="AH543" s="16">
        <f t="shared" si="1158"/>
        <v>3067.3853650000001</v>
      </c>
      <c r="AI543" s="16">
        <f t="shared" si="1158"/>
        <v>3346.2385800000006</v>
      </c>
      <c r="AJ543" s="16">
        <f t="shared" si="1104"/>
        <v>3625.0917950000007</v>
      </c>
      <c r="AK543" s="16">
        <f t="shared" si="1105"/>
        <v>3903.9450100000008</v>
      </c>
      <c r="AL543" s="16">
        <f t="shared" si="1106"/>
        <v>4182.7982250000005</v>
      </c>
      <c r="AM543" s="16">
        <f t="shared" si="1069"/>
        <v>4461.6514400000005</v>
      </c>
      <c r="AN543" s="16">
        <f t="shared" si="1070"/>
        <v>4740.5046550000006</v>
      </c>
      <c r="AO543" s="16">
        <f t="shared" si="1071"/>
        <v>5019.3578700000007</v>
      </c>
      <c r="AP543" s="16">
        <f t="shared" si="1072"/>
        <v>5298.2110850000008</v>
      </c>
      <c r="AQ543" s="16">
        <f t="shared" si="1073"/>
        <v>5577.0643</v>
      </c>
      <c r="AR543" s="16">
        <f t="shared" si="1074"/>
        <v>5855.9175150000001</v>
      </c>
      <c r="AS543" s="16">
        <f t="shared" si="1075"/>
        <v>6134.7707300000002</v>
      </c>
      <c r="AT543" s="16">
        <f t="shared" si="1076"/>
        <v>6413.6239450000003</v>
      </c>
      <c r="AU543" s="16">
        <f t="shared" si="1077"/>
        <v>6692.4771600000004</v>
      </c>
      <c r="AV543" s="16">
        <f t="shared" si="1078"/>
        <v>6971.3303750000014</v>
      </c>
      <c r="AW543" s="16">
        <f t="shared" si="1079"/>
        <v>7250.1835900000005</v>
      </c>
      <c r="AX543" s="16">
        <f t="shared" si="1080"/>
        <v>7529.0368050000006</v>
      </c>
      <c r="AY543" s="16">
        <f t="shared" si="1081"/>
        <v>7807.8900200000016</v>
      </c>
      <c r="AZ543" s="16">
        <f t="shared" si="1082"/>
        <v>8086.7432349999999</v>
      </c>
      <c r="BA543" s="16">
        <f t="shared" si="1083"/>
        <v>8365.5964499999991</v>
      </c>
      <c r="BB543" s="16">
        <f t="shared" si="1084"/>
        <v>8644.4496649999983</v>
      </c>
      <c r="BC543" s="16">
        <f t="shared" si="1085"/>
        <v>8923.3028799999993</v>
      </c>
      <c r="BD543" s="16">
        <f t="shared" si="1086"/>
        <v>9202.1560949999966</v>
      </c>
      <c r="BE543" s="16">
        <f t="shared" si="1087"/>
        <v>9481.0093099999958</v>
      </c>
      <c r="BF543" s="16">
        <f t="shared" si="1088"/>
        <v>9759.8625249999968</v>
      </c>
      <c r="BG543" s="16">
        <f t="shared" si="1089"/>
        <v>10038.715739999996</v>
      </c>
      <c r="BH543" s="16">
        <f t="shared" si="1090"/>
        <v>10317.568954999995</v>
      </c>
      <c r="BI543" s="16">
        <f t="shared" si="1091"/>
        <v>10596.422169999993</v>
      </c>
      <c r="BJ543" s="16">
        <f t="shared" si="1092"/>
        <v>10875.275384999995</v>
      </c>
      <c r="BK543" s="16">
        <f t="shared" si="1093"/>
        <v>11154.128599999993</v>
      </c>
      <c r="BL543" s="16">
        <f t="shared" si="1094"/>
        <v>11432.98181499999</v>
      </c>
      <c r="BM543" s="16">
        <f t="shared" si="1095"/>
        <v>11711.835029999989</v>
      </c>
      <c r="BN543" s="16">
        <f t="shared" si="1096"/>
        <v>11990.68824499999</v>
      </c>
      <c r="BO543" s="16">
        <f t="shared" si="1097"/>
        <v>12269.541459999988</v>
      </c>
      <c r="BP543" s="16">
        <f t="shared" si="1098"/>
        <v>12548.394674999989</v>
      </c>
      <c r="BQ543" s="16">
        <f t="shared" si="1099"/>
        <v>12827.247889999988</v>
      </c>
      <c r="BR543" s="16">
        <f t="shared" si="1100"/>
        <v>13106.101104999987</v>
      </c>
      <c r="BS543" s="16">
        <f t="shared" si="1101"/>
        <v>13384.954319999986</v>
      </c>
    </row>
    <row r="544" spans="1:71" x14ac:dyDescent="0.35">
      <c r="A544" s="15" t="str">
        <f t="shared" ref="A544:J544" si="1159">A446</f>
        <v>Standard Close</v>
      </c>
      <c r="B544" s="15" t="str">
        <f t="shared" si="1159"/>
        <v>A2846193</v>
      </c>
      <c r="C544" s="15" t="str">
        <f t="shared" si="1159"/>
        <v>Base Rates</v>
      </c>
      <c r="D544" s="15" t="str">
        <f t="shared" si="1159"/>
        <v/>
      </c>
      <c r="E544" s="50">
        <f t="shared" si="1159"/>
        <v>34332</v>
      </c>
      <c r="F544" s="15" t="str">
        <f t="shared" si="1159"/>
        <v>CRR-15996</v>
      </c>
      <c r="G544" s="15" t="str">
        <f t="shared" si="1159"/>
        <v>open</v>
      </c>
      <c r="H544" s="15" t="str">
        <f t="shared" si="1159"/>
        <v>Electric Other Production Plant</v>
      </c>
      <c r="I544" s="15" t="str">
        <f t="shared" si="1159"/>
        <v>Bayside Station</v>
      </c>
      <c r="J544" s="15">
        <f t="shared" si="1159"/>
        <v>202406</v>
      </c>
      <c r="K544" s="146">
        <f>SUM($K446:K446)/13</f>
        <v>0</v>
      </c>
      <c r="L544" s="16">
        <f>SUM($K446:L446)/13</f>
        <v>0</v>
      </c>
      <c r="M544" s="16">
        <f>SUM($K446:M446)/13</f>
        <v>0</v>
      </c>
      <c r="N544" s="16">
        <f>SUM($K446:N446)/13</f>
        <v>0</v>
      </c>
      <c r="O544" s="16">
        <f>SUM($K446:O446)/13</f>
        <v>0</v>
      </c>
      <c r="P544" s="16">
        <f>SUM($K446:P446)/13</f>
        <v>0</v>
      </c>
      <c r="Q544" s="16">
        <f>SUM($K446:Q446)/13</f>
        <v>0</v>
      </c>
      <c r="R544" s="16">
        <f>SUM($K446:R446)/13</f>
        <v>7.6403673076923075</v>
      </c>
      <c r="S544" s="16">
        <f>SUM($K446:S446)/13</f>
        <v>22.921101923076925</v>
      </c>
      <c r="T544" s="16">
        <f>SUM($K446:T446)/13</f>
        <v>45.842203846153851</v>
      </c>
      <c r="U544" s="16">
        <f>SUM($K446:U446)/13</f>
        <v>76.40367307692307</v>
      </c>
      <c r="V544" s="16">
        <f>SUM($K446:V446)/13</f>
        <v>114.60550961538462</v>
      </c>
      <c r="W544" s="16">
        <f t="shared" ref="W544:AI544" si="1160">SUM(K446:W446)/13</f>
        <v>160.44771346153846</v>
      </c>
      <c r="X544" s="16">
        <f t="shared" si="1160"/>
        <v>213.93028461538464</v>
      </c>
      <c r="Y544" s="16">
        <f t="shared" si="1160"/>
        <v>275.05322307692313</v>
      </c>
      <c r="Z544" s="16">
        <f t="shared" si="1160"/>
        <v>343.81652884615391</v>
      </c>
      <c r="AA544" s="16">
        <f t="shared" si="1160"/>
        <v>420.22020192307707</v>
      </c>
      <c r="AB544" s="16">
        <f t="shared" si="1160"/>
        <v>504.26424230769248</v>
      </c>
      <c r="AC544" s="16">
        <f t="shared" si="1160"/>
        <v>595.94865000000016</v>
      </c>
      <c r="AD544" s="16">
        <f t="shared" si="1160"/>
        <v>695.2734250000002</v>
      </c>
      <c r="AE544" s="16">
        <f t="shared" si="1160"/>
        <v>794.59820000000025</v>
      </c>
      <c r="AF544" s="16">
        <f t="shared" si="1160"/>
        <v>893.92297500000018</v>
      </c>
      <c r="AG544" s="16">
        <f t="shared" si="1160"/>
        <v>993.24775000000034</v>
      </c>
      <c r="AH544" s="16">
        <f t="shared" si="1160"/>
        <v>1092.5725250000003</v>
      </c>
      <c r="AI544" s="16">
        <f t="shared" si="1160"/>
        <v>1191.8973000000003</v>
      </c>
      <c r="AJ544" s="16">
        <f t="shared" si="1104"/>
        <v>1291.2220750000004</v>
      </c>
      <c r="AK544" s="16">
        <f t="shared" si="1105"/>
        <v>1390.5468500000002</v>
      </c>
      <c r="AL544" s="16">
        <f t="shared" si="1106"/>
        <v>1489.8716250000002</v>
      </c>
      <c r="AM544" s="16">
        <f t="shared" si="1069"/>
        <v>1589.1964000000005</v>
      </c>
      <c r="AN544" s="16">
        <f t="shared" si="1070"/>
        <v>1688.5211750000003</v>
      </c>
      <c r="AO544" s="16">
        <f t="shared" si="1071"/>
        <v>1787.8459500000004</v>
      </c>
      <c r="AP544" s="16">
        <f t="shared" si="1072"/>
        <v>1887.1707250000004</v>
      </c>
      <c r="AQ544" s="16">
        <f t="shared" si="1073"/>
        <v>1986.4955000000007</v>
      </c>
      <c r="AR544" s="16">
        <f t="shared" si="1074"/>
        <v>2085.8202750000009</v>
      </c>
      <c r="AS544" s="16">
        <f t="shared" si="1075"/>
        <v>2185.1450500000005</v>
      </c>
      <c r="AT544" s="16">
        <f t="shared" si="1076"/>
        <v>2284.4698250000006</v>
      </c>
      <c r="AU544" s="16">
        <f t="shared" si="1077"/>
        <v>2383.7946000000006</v>
      </c>
      <c r="AV544" s="16">
        <f t="shared" si="1078"/>
        <v>2483.1193750000007</v>
      </c>
      <c r="AW544" s="16">
        <f t="shared" si="1079"/>
        <v>2582.4441500000007</v>
      </c>
      <c r="AX544" s="16">
        <f t="shared" si="1080"/>
        <v>2681.7689250000008</v>
      </c>
      <c r="AY544" s="16">
        <f t="shared" si="1081"/>
        <v>2781.0937000000008</v>
      </c>
      <c r="AZ544" s="16">
        <f t="shared" si="1082"/>
        <v>2880.4184750000013</v>
      </c>
      <c r="BA544" s="16">
        <f t="shared" si="1083"/>
        <v>2979.7432500000004</v>
      </c>
      <c r="BB544" s="16">
        <f t="shared" si="1084"/>
        <v>3079.0680250000005</v>
      </c>
      <c r="BC544" s="16">
        <f t="shared" si="1085"/>
        <v>3178.392800000001</v>
      </c>
      <c r="BD544" s="16">
        <f t="shared" si="1086"/>
        <v>3277.7175750000006</v>
      </c>
      <c r="BE544" s="16">
        <f t="shared" si="1087"/>
        <v>3377.0423500000011</v>
      </c>
      <c r="BF544" s="16">
        <f t="shared" si="1088"/>
        <v>3476.3671250000016</v>
      </c>
      <c r="BG544" s="16">
        <f t="shared" si="1089"/>
        <v>3575.6919000000021</v>
      </c>
      <c r="BH544" s="16">
        <f t="shared" si="1090"/>
        <v>3675.0166750000017</v>
      </c>
      <c r="BI544" s="16">
        <f t="shared" si="1091"/>
        <v>3774.3414500000017</v>
      </c>
      <c r="BJ544" s="16">
        <f t="shared" si="1092"/>
        <v>3873.6662250000013</v>
      </c>
      <c r="BK544" s="16">
        <f t="shared" si="1093"/>
        <v>3972.9910000000013</v>
      </c>
      <c r="BL544" s="16">
        <f t="shared" si="1094"/>
        <v>4072.3157750000009</v>
      </c>
      <c r="BM544" s="16">
        <f t="shared" si="1095"/>
        <v>4171.640550000001</v>
      </c>
      <c r="BN544" s="16">
        <f t="shared" si="1096"/>
        <v>4270.965325000001</v>
      </c>
      <c r="BO544" s="16">
        <f t="shared" si="1097"/>
        <v>4370.290100000002</v>
      </c>
      <c r="BP544" s="16">
        <f t="shared" si="1098"/>
        <v>4469.6148750000011</v>
      </c>
      <c r="BQ544" s="16">
        <f t="shared" si="1099"/>
        <v>4568.9396500000021</v>
      </c>
      <c r="BR544" s="16">
        <f t="shared" si="1100"/>
        <v>4668.2644250000012</v>
      </c>
      <c r="BS544" s="16">
        <f t="shared" si="1101"/>
        <v>4767.5892000000013</v>
      </c>
    </row>
    <row r="545" spans="1:71" x14ac:dyDescent="0.35">
      <c r="A545" s="15" t="str">
        <f t="shared" ref="A545:J545" si="1161">A447</f>
        <v>Standard Close</v>
      </c>
      <c r="B545" s="15" t="str">
        <f t="shared" si="1161"/>
        <v>A2846194</v>
      </c>
      <c r="C545" s="15" t="str">
        <f t="shared" si="1161"/>
        <v>Base Rates</v>
      </c>
      <c r="D545" s="15" t="str">
        <f t="shared" si="1161"/>
        <v/>
      </c>
      <c r="E545" s="50">
        <f t="shared" si="1161"/>
        <v>34332</v>
      </c>
      <c r="F545" s="15" t="str">
        <f t="shared" si="1161"/>
        <v>CRR-15996</v>
      </c>
      <c r="G545" s="15" t="str">
        <f t="shared" si="1161"/>
        <v>open</v>
      </c>
      <c r="H545" s="15" t="str">
        <f t="shared" si="1161"/>
        <v>Electric Other Production Plant</v>
      </c>
      <c r="I545" s="15" t="str">
        <f t="shared" si="1161"/>
        <v>Bayside Station</v>
      </c>
      <c r="J545" s="15">
        <f t="shared" si="1161"/>
        <v>202406</v>
      </c>
      <c r="K545" s="146">
        <f>SUM($K447:K447)/13</f>
        <v>0</v>
      </c>
      <c r="L545" s="16">
        <f>SUM($K447:L447)/13</f>
        <v>0</v>
      </c>
      <c r="M545" s="16">
        <f>SUM($K447:M447)/13</f>
        <v>0</v>
      </c>
      <c r="N545" s="16">
        <f>SUM($K447:N447)/13</f>
        <v>0</v>
      </c>
      <c r="O545" s="16">
        <f>SUM($K447:O447)/13</f>
        <v>0</v>
      </c>
      <c r="P545" s="16">
        <f>SUM($K447:P447)/13</f>
        <v>0</v>
      </c>
      <c r="Q545" s="16">
        <f>SUM($K447:Q447)/13</f>
        <v>0</v>
      </c>
      <c r="R545" s="16">
        <f>SUM($K447:R447)/13</f>
        <v>7.6403673076923075</v>
      </c>
      <c r="S545" s="16">
        <f>SUM($K447:S447)/13</f>
        <v>22.921101923076925</v>
      </c>
      <c r="T545" s="16">
        <f>SUM($K447:T447)/13</f>
        <v>45.842203846153851</v>
      </c>
      <c r="U545" s="16">
        <f>SUM($K447:U447)/13</f>
        <v>76.40367307692307</v>
      </c>
      <c r="V545" s="16">
        <f>SUM($K447:V447)/13</f>
        <v>114.60550961538462</v>
      </c>
      <c r="W545" s="16">
        <f t="shared" ref="W545:AI545" si="1162">SUM(K447:W447)/13</f>
        <v>160.44771346153846</v>
      </c>
      <c r="X545" s="16">
        <f t="shared" si="1162"/>
        <v>213.93028461538464</v>
      </c>
      <c r="Y545" s="16">
        <f t="shared" si="1162"/>
        <v>275.05322307692313</v>
      </c>
      <c r="Z545" s="16">
        <f t="shared" si="1162"/>
        <v>343.81652884615391</v>
      </c>
      <c r="AA545" s="16">
        <f t="shared" si="1162"/>
        <v>420.22020192307707</v>
      </c>
      <c r="AB545" s="16">
        <f t="shared" si="1162"/>
        <v>504.26424230769248</v>
      </c>
      <c r="AC545" s="16">
        <f t="shared" si="1162"/>
        <v>595.94865000000016</v>
      </c>
      <c r="AD545" s="16">
        <f t="shared" si="1162"/>
        <v>695.2734250000002</v>
      </c>
      <c r="AE545" s="16">
        <f t="shared" si="1162"/>
        <v>794.59820000000025</v>
      </c>
      <c r="AF545" s="16">
        <f t="shared" si="1162"/>
        <v>893.92297500000018</v>
      </c>
      <c r="AG545" s="16">
        <f t="shared" si="1162"/>
        <v>993.24775000000034</v>
      </c>
      <c r="AH545" s="16">
        <f t="shared" si="1162"/>
        <v>1092.5725250000003</v>
      </c>
      <c r="AI545" s="16">
        <f t="shared" si="1162"/>
        <v>1191.8973000000003</v>
      </c>
      <c r="AJ545" s="16">
        <f t="shared" si="1104"/>
        <v>1291.2220750000004</v>
      </c>
      <c r="AK545" s="16">
        <f t="shared" si="1105"/>
        <v>1390.5468500000002</v>
      </c>
      <c r="AL545" s="16">
        <f t="shared" si="1106"/>
        <v>1489.8716250000002</v>
      </c>
      <c r="AM545" s="16">
        <f t="shared" si="1069"/>
        <v>1589.1964000000005</v>
      </c>
      <c r="AN545" s="16">
        <f t="shared" si="1070"/>
        <v>1688.5211750000003</v>
      </c>
      <c r="AO545" s="16">
        <f t="shared" si="1071"/>
        <v>1787.8459500000004</v>
      </c>
      <c r="AP545" s="16">
        <f t="shared" si="1072"/>
        <v>1887.1707250000004</v>
      </c>
      <c r="AQ545" s="16">
        <f t="shared" si="1073"/>
        <v>1986.4955000000007</v>
      </c>
      <c r="AR545" s="16">
        <f t="shared" si="1074"/>
        <v>2085.8202750000009</v>
      </c>
      <c r="AS545" s="16">
        <f t="shared" si="1075"/>
        <v>2185.1450500000005</v>
      </c>
      <c r="AT545" s="16">
        <f t="shared" si="1076"/>
        <v>2284.4698250000006</v>
      </c>
      <c r="AU545" s="16">
        <f t="shared" si="1077"/>
        <v>2383.7946000000006</v>
      </c>
      <c r="AV545" s="16">
        <f t="shared" si="1078"/>
        <v>2483.1193750000007</v>
      </c>
      <c r="AW545" s="16">
        <f t="shared" si="1079"/>
        <v>2582.4441500000007</v>
      </c>
      <c r="AX545" s="16">
        <f t="shared" si="1080"/>
        <v>2681.7689250000008</v>
      </c>
      <c r="AY545" s="16">
        <f t="shared" si="1081"/>
        <v>2781.0937000000008</v>
      </c>
      <c r="AZ545" s="16">
        <f t="shared" si="1082"/>
        <v>2880.4184750000013</v>
      </c>
      <c r="BA545" s="16">
        <f t="shared" si="1083"/>
        <v>2979.7432500000004</v>
      </c>
      <c r="BB545" s="16">
        <f t="shared" si="1084"/>
        <v>3079.0680250000005</v>
      </c>
      <c r="BC545" s="16">
        <f t="shared" si="1085"/>
        <v>3178.392800000001</v>
      </c>
      <c r="BD545" s="16">
        <f t="shared" si="1086"/>
        <v>3277.7175750000006</v>
      </c>
      <c r="BE545" s="16">
        <f t="shared" si="1087"/>
        <v>3377.0423500000011</v>
      </c>
      <c r="BF545" s="16">
        <f t="shared" si="1088"/>
        <v>3476.3671250000016</v>
      </c>
      <c r="BG545" s="16">
        <f t="shared" si="1089"/>
        <v>3575.6919000000021</v>
      </c>
      <c r="BH545" s="16">
        <f t="shared" si="1090"/>
        <v>3675.0166750000017</v>
      </c>
      <c r="BI545" s="16">
        <f t="shared" si="1091"/>
        <v>3774.3414500000017</v>
      </c>
      <c r="BJ545" s="16">
        <f t="shared" si="1092"/>
        <v>3873.6662250000013</v>
      </c>
      <c r="BK545" s="16">
        <f t="shared" si="1093"/>
        <v>3972.9910000000013</v>
      </c>
      <c r="BL545" s="16">
        <f t="shared" si="1094"/>
        <v>4072.3157750000009</v>
      </c>
      <c r="BM545" s="16">
        <f t="shared" si="1095"/>
        <v>4171.640550000001</v>
      </c>
      <c r="BN545" s="16">
        <f t="shared" si="1096"/>
        <v>4270.965325000001</v>
      </c>
      <c r="BO545" s="16">
        <f t="shared" si="1097"/>
        <v>4370.290100000002</v>
      </c>
      <c r="BP545" s="16">
        <f t="shared" si="1098"/>
        <v>4469.6148750000011</v>
      </c>
      <c r="BQ545" s="16">
        <f t="shared" si="1099"/>
        <v>4568.9396500000021</v>
      </c>
      <c r="BR545" s="16">
        <f t="shared" si="1100"/>
        <v>4668.2644250000012</v>
      </c>
      <c r="BS545" s="16">
        <f t="shared" si="1101"/>
        <v>4767.5892000000013</v>
      </c>
    </row>
    <row r="546" spans="1:71" x14ac:dyDescent="0.35">
      <c r="A546" s="15" t="str">
        <f t="shared" ref="A546:J546" si="1163">A448</f>
        <v>Standard Close</v>
      </c>
      <c r="B546" s="15" t="str">
        <f t="shared" si="1163"/>
        <v>A2873455</v>
      </c>
      <c r="C546" s="15" t="str">
        <f t="shared" si="1163"/>
        <v>Base Rates</v>
      </c>
      <c r="D546" s="15" t="str">
        <f t="shared" si="1163"/>
        <v>ENERGY SUPPLY</v>
      </c>
      <c r="E546" s="50">
        <f t="shared" si="1163"/>
        <v>34330</v>
      </c>
      <c r="F546" s="15" t="str">
        <f t="shared" si="1163"/>
        <v>CRR-15996</v>
      </c>
      <c r="G546" s="15" t="str">
        <f t="shared" si="1163"/>
        <v>open</v>
      </c>
      <c r="H546" s="15" t="str">
        <f t="shared" si="1163"/>
        <v>Electric Other Production Plant</v>
      </c>
      <c r="I546" s="15" t="str">
        <f t="shared" si="1163"/>
        <v>Bayside Station</v>
      </c>
      <c r="J546" s="15">
        <f t="shared" si="1163"/>
        <v>202406</v>
      </c>
      <c r="K546" s="146">
        <f>SUM($K448:K448)/13</f>
        <v>0</v>
      </c>
      <c r="L546" s="16">
        <f>SUM($K448:L448)/13</f>
        <v>0</v>
      </c>
      <c r="M546" s="16">
        <f>SUM($K448:M448)/13</f>
        <v>0</v>
      </c>
      <c r="N546" s="16">
        <f>SUM($K448:N448)/13</f>
        <v>0</v>
      </c>
      <c r="O546" s="16">
        <f>SUM($K448:O448)/13</f>
        <v>0</v>
      </c>
      <c r="P546" s="16">
        <f>SUM($K448:P448)/13</f>
        <v>0</v>
      </c>
      <c r="Q546" s="16">
        <f>SUM($K448:Q448)/13</f>
        <v>0</v>
      </c>
      <c r="R546" s="16">
        <f>SUM($K448:R448)/13</f>
        <v>2.3371368589743589</v>
      </c>
      <c r="S546" s="16">
        <f>SUM($K448:S448)/13</f>
        <v>7.011410576923077</v>
      </c>
      <c r="T546" s="16">
        <f>SUM($K448:T448)/13</f>
        <v>14.022821153846154</v>
      </c>
      <c r="U546" s="16">
        <f>SUM($K448:U448)/13</f>
        <v>23.371368589743589</v>
      </c>
      <c r="V546" s="16">
        <f>SUM($K448:V448)/13</f>
        <v>35.057052884615388</v>
      </c>
      <c r="W546" s="16">
        <f t="shared" ref="W546:AI546" si="1164">SUM(K448:W448)/13</f>
        <v>49.079874038461533</v>
      </c>
      <c r="X546" s="16">
        <f t="shared" si="1164"/>
        <v>65.439832051282053</v>
      </c>
      <c r="Y546" s="16">
        <f t="shared" si="1164"/>
        <v>84.136926923076913</v>
      </c>
      <c r="Z546" s="16">
        <f t="shared" si="1164"/>
        <v>105.17115865384613</v>
      </c>
      <c r="AA546" s="16">
        <f t="shared" si="1164"/>
        <v>128.54252724358972</v>
      </c>
      <c r="AB546" s="16">
        <f t="shared" si="1164"/>
        <v>154.25103269230766</v>
      </c>
      <c r="AC546" s="16">
        <f t="shared" si="1164"/>
        <v>182.29667499999994</v>
      </c>
      <c r="AD546" s="16">
        <f t="shared" si="1164"/>
        <v>212.6794541666666</v>
      </c>
      <c r="AE546" s="16">
        <f t="shared" si="1164"/>
        <v>243.06223333333327</v>
      </c>
      <c r="AF546" s="16">
        <f t="shared" si="1164"/>
        <v>273.4450124999999</v>
      </c>
      <c r="AG546" s="16">
        <f t="shared" si="1164"/>
        <v>303.8277916666666</v>
      </c>
      <c r="AH546" s="16">
        <f t="shared" si="1164"/>
        <v>334.21057083333324</v>
      </c>
      <c r="AI546" s="16">
        <f t="shared" si="1164"/>
        <v>364.59334999999987</v>
      </c>
      <c r="AJ546" s="16">
        <f t="shared" si="1104"/>
        <v>394.97612916666651</v>
      </c>
      <c r="AK546" s="16">
        <f t="shared" si="1105"/>
        <v>425.35890833333309</v>
      </c>
      <c r="AL546" s="16">
        <f t="shared" si="1106"/>
        <v>455.74168749999984</v>
      </c>
      <c r="AM546" s="16">
        <f t="shared" si="1069"/>
        <v>486.12446666666648</v>
      </c>
      <c r="AN546" s="16">
        <f t="shared" si="1070"/>
        <v>516.50724583333317</v>
      </c>
      <c r="AO546" s="16">
        <f t="shared" si="1071"/>
        <v>546.89002499999981</v>
      </c>
      <c r="AP546" s="16">
        <f t="shared" si="1072"/>
        <v>577.27280416666633</v>
      </c>
      <c r="AQ546" s="16">
        <f t="shared" si="1073"/>
        <v>607.65558333333297</v>
      </c>
      <c r="AR546" s="16">
        <f t="shared" si="1074"/>
        <v>638.03836249999961</v>
      </c>
      <c r="AS546" s="16">
        <f t="shared" si="1075"/>
        <v>668.42114166666624</v>
      </c>
      <c r="AT546" s="16">
        <f t="shared" si="1076"/>
        <v>698.80392083333288</v>
      </c>
      <c r="AU546" s="16">
        <f t="shared" si="1077"/>
        <v>729.18669999999963</v>
      </c>
      <c r="AV546" s="16">
        <f t="shared" si="1078"/>
        <v>759.56947916666627</v>
      </c>
      <c r="AW546" s="16">
        <f t="shared" si="1079"/>
        <v>789.95225833333279</v>
      </c>
      <c r="AX546" s="16">
        <f t="shared" si="1080"/>
        <v>820.33503749999932</v>
      </c>
      <c r="AY546" s="16">
        <f t="shared" si="1081"/>
        <v>850.71781666666607</v>
      </c>
      <c r="AZ546" s="16">
        <f t="shared" si="1082"/>
        <v>881.10059583333282</v>
      </c>
      <c r="BA546" s="16">
        <f t="shared" si="1083"/>
        <v>911.48337499999923</v>
      </c>
      <c r="BB546" s="16">
        <f t="shared" si="1084"/>
        <v>941.86615416666609</v>
      </c>
      <c r="BC546" s="16">
        <f t="shared" si="1085"/>
        <v>972.24893333333262</v>
      </c>
      <c r="BD546" s="16">
        <f t="shared" si="1086"/>
        <v>1002.6317124999993</v>
      </c>
      <c r="BE546" s="16">
        <f t="shared" si="1087"/>
        <v>1033.0144916666661</v>
      </c>
      <c r="BF546" s="16">
        <f t="shared" si="1088"/>
        <v>1063.3972708333326</v>
      </c>
      <c r="BG546" s="16">
        <f t="shared" si="1089"/>
        <v>1093.7800499999996</v>
      </c>
      <c r="BH546" s="16">
        <f t="shared" si="1090"/>
        <v>1124.1628291666661</v>
      </c>
      <c r="BI546" s="16">
        <f t="shared" si="1091"/>
        <v>1154.5456083333329</v>
      </c>
      <c r="BJ546" s="16">
        <f t="shared" si="1092"/>
        <v>1184.9283874999996</v>
      </c>
      <c r="BK546" s="16">
        <f t="shared" si="1093"/>
        <v>1215.3111666666664</v>
      </c>
      <c r="BL546" s="16">
        <f t="shared" si="1094"/>
        <v>1245.6939458333329</v>
      </c>
      <c r="BM546" s="16">
        <f t="shared" si="1095"/>
        <v>1276.0767249999999</v>
      </c>
      <c r="BN546" s="16">
        <f t="shared" si="1096"/>
        <v>1306.4595041666666</v>
      </c>
      <c r="BO546" s="16">
        <f t="shared" si="1097"/>
        <v>1336.8422833333332</v>
      </c>
      <c r="BP546" s="16">
        <f t="shared" si="1098"/>
        <v>1367.2250624999999</v>
      </c>
      <c r="BQ546" s="16">
        <f t="shared" si="1099"/>
        <v>1397.6078416666669</v>
      </c>
      <c r="BR546" s="16">
        <f t="shared" si="1100"/>
        <v>1427.9906208333339</v>
      </c>
      <c r="BS546" s="16">
        <f t="shared" si="1101"/>
        <v>1458.3734000000006</v>
      </c>
    </row>
    <row r="547" spans="1:71" x14ac:dyDescent="0.35">
      <c r="A547" s="15" t="str">
        <f t="shared" ref="A547:J547" si="1165">A449</f>
        <v>Standard Close</v>
      </c>
      <c r="B547" s="15" t="str">
        <f t="shared" si="1165"/>
        <v>A2873456</v>
      </c>
      <c r="C547" s="15" t="str">
        <f t="shared" si="1165"/>
        <v>Base Rates</v>
      </c>
      <c r="D547" s="15" t="str">
        <f t="shared" si="1165"/>
        <v>ENERGY SUPPLY</v>
      </c>
      <c r="E547" s="50">
        <f t="shared" si="1165"/>
        <v>34330</v>
      </c>
      <c r="F547" s="15" t="str">
        <f t="shared" si="1165"/>
        <v>CRR-15996</v>
      </c>
      <c r="G547" s="15" t="str">
        <f t="shared" si="1165"/>
        <v>open</v>
      </c>
      <c r="H547" s="15" t="str">
        <f t="shared" si="1165"/>
        <v>Electric Other Production Plant</v>
      </c>
      <c r="I547" s="15" t="str">
        <f t="shared" si="1165"/>
        <v>Bayside Station</v>
      </c>
      <c r="J547" s="15">
        <f t="shared" si="1165"/>
        <v>202406</v>
      </c>
      <c r="K547" s="146">
        <f>SUM($K449:K449)/13</f>
        <v>0</v>
      </c>
      <c r="L547" s="16">
        <f>SUM($K449:L449)/13</f>
        <v>0</v>
      </c>
      <c r="M547" s="16">
        <f>SUM($K449:M449)/13</f>
        <v>0</v>
      </c>
      <c r="N547" s="16">
        <f>SUM($K449:N449)/13</f>
        <v>0</v>
      </c>
      <c r="O547" s="16">
        <f>SUM($K449:O449)/13</f>
        <v>0</v>
      </c>
      <c r="P547" s="16">
        <f>SUM($K449:P449)/13</f>
        <v>0</v>
      </c>
      <c r="Q547" s="16">
        <f>SUM($K449:Q449)/13</f>
        <v>0</v>
      </c>
      <c r="R547" s="16">
        <f>SUM($K449:R449)/13</f>
        <v>2.3256891025641022</v>
      </c>
      <c r="S547" s="16">
        <f>SUM($K449:S449)/13</f>
        <v>6.9770673076923071</v>
      </c>
      <c r="T547" s="16">
        <f>SUM($K449:T449)/13</f>
        <v>13.954134615384614</v>
      </c>
      <c r="U547" s="16">
        <f>SUM($K449:U449)/13</f>
        <v>23.256891025641021</v>
      </c>
      <c r="V547" s="16">
        <f>SUM($K449:V449)/13</f>
        <v>34.88533653846153</v>
      </c>
      <c r="W547" s="16">
        <f t="shared" ref="W547:AI547" si="1166">SUM(K449:W449)/13</f>
        <v>48.839471153846148</v>
      </c>
      <c r="X547" s="16">
        <f t="shared" si="1166"/>
        <v>65.119294871794864</v>
      </c>
      <c r="Y547" s="16">
        <f t="shared" si="1166"/>
        <v>83.724807692307678</v>
      </c>
      <c r="Z547" s="16">
        <f t="shared" si="1166"/>
        <v>104.6560096153846</v>
      </c>
      <c r="AA547" s="16">
        <f t="shared" si="1166"/>
        <v>127.91290064102563</v>
      </c>
      <c r="AB547" s="16">
        <f t="shared" si="1166"/>
        <v>153.49548076923077</v>
      </c>
      <c r="AC547" s="16">
        <f t="shared" si="1166"/>
        <v>181.40374999999997</v>
      </c>
      <c r="AD547" s="16">
        <f t="shared" si="1166"/>
        <v>211.63770833333331</v>
      </c>
      <c r="AE547" s="16">
        <f t="shared" si="1166"/>
        <v>241.87166666666658</v>
      </c>
      <c r="AF547" s="16">
        <f t="shared" si="1166"/>
        <v>272.10562499999992</v>
      </c>
      <c r="AG547" s="16">
        <f t="shared" si="1166"/>
        <v>302.33958333333328</v>
      </c>
      <c r="AH547" s="16">
        <f t="shared" si="1166"/>
        <v>332.57354166666653</v>
      </c>
      <c r="AI547" s="16">
        <f t="shared" si="1166"/>
        <v>362.80749999999983</v>
      </c>
      <c r="AJ547" s="16">
        <f t="shared" si="1104"/>
        <v>393.0414583333332</v>
      </c>
      <c r="AK547" s="16">
        <f t="shared" si="1105"/>
        <v>423.27541666666662</v>
      </c>
      <c r="AL547" s="16">
        <f t="shared" si="1106"/>
        <v>453.50937499999992</v>
      </c>
      <c r="AM547" s="16">
        <f t="shared" si="1069"/>
        <v>483.74333333333323</v>
      </c>
      <c r="AN547" s="16">
        <f t="shared" si="1070"/>
        <v>513.97729166666659</v>
      </c>
      <c r="AO547" s="16">
        <f t="shared" si="1071"/>
        <v>544.21124999999984</v>
      </c>
      <c r="AP547" s="16">
        <f t="shared" si="1072"/>
        <v>574.4452083333332</v>
      </c>
      <c r="AQ547" s="16">
        <f t="shared" si="1073"/>
        <v>604.67916666666656</v>
      </c>
      <c r="AR547" s="16">
        <f t="shared" si="1074"/>
        <v>634.91312499999992</v>
      </c>
      <c r="AS547" s="16">
        <f t="shared" si="1075"/>
        <v>665.14708333333317</v>
      </c>
      <c r="AT547" s="16">
        <f t="shared" si="1076"/>
        <v>695.38104166666665</v>
      </c>
      <c r="AU547" s="16">
        <f t="shared" si="1077"/>
        <v>725.6149999999999</v>
      </c>
      <c r="AV547" s="16">
        <f t="shared" si="1078"/>
        <v>755.84895833333337</v>
      </c>
      <c r="AW547" s="16">
        <f t="shared" si="1079"/>
        <v>786.08291666666685</v>
      </c>
      <c r="AX547" s="16">
        <f t="shared" si="1080"/>
        <v>816.31687500000021</v>
      </c>
      <c r="AY547" s="16">
        <f t="shared" si="1081"/>
        <v>846.55083333333346</v>
      </c>
      <c r="AZ547" s="16">
        <f t="shared" si="1082"/>
        <v>876.78479166666682</v>
      </c>
      <c r="BA547" s="16">
        <f t="shared" si="1083"/>
        <v>907.01875000000007</v>
      </c>
      <c r="BB547" s="16">
        <f t="shared" si="1084"/>
        <v>937.25270833333343</v>
      </c>
      <c r="BC547" s="16">
        <f t="shared" si="1085"/>
        <v>967.48666666666679</v>
      </c>
      <c r="BD547" s="16">
        <f t="shared" si="1086"/>
        <v>997.72062500000004</v>
      </c>
      <c r="BE547" s="16">
        <f t="shared" si="1087"/>
        <v>1027.9545833333334</v>
      </c>
      <c r="BF547" s="16">
        <f t="shared" si="1088"/>
        <v>1058.1885416666667</v>
      </c>
      <c r="BG547" s="16">
        <f t="shared" si="1089"/>
        <v>1088.4225000000001</v>
      </c>
      <c r="BH547" s="16">
        <f t="shared" si="1090"/>
        <v>1118.6564583333334</v>
      </c>
      <c r="BI547" s="16">
        <f t="shared" si="1091"/>
        <v>1148.8904166666666</v>
      </c>
      <c r="BJ547" s="16">
        <f t="shared" si="1092"/>
        <v>1179.1243749999999</v>
      </c>
      <c r="BK547" s="16">
        <f t="shared" si="1093"/>
        <v>1209.3583333333331</v>
      </c>
      <c r="BL547" s="16">
        <f t="shared" si="1094"/>
        <v>1239.5922916666664</v>
      </c>
      <c r="BM547" s="16">
        <f t="shared" si="1095"/>
        <v>1269.8262499999996</v>
      </c>
      <c r="BN547" s="16">
        <f t="shared" si="1096"/>
        <v>1300.0602083333329</v>
      </c>
      <c r="BO547" s="16">
        <f t="shared" si="1097"/>
        <v>1330.2941666666661</v>
      </c>
      <c r="BP547" s="16">
        <f t="shared" si="1098"/>
        <v>1360.5281249999994</v>
      </c>
      <c r="BQ547" s="16">
        <f t="shared" si="1099"/>
        <v>1390.7620833333326</v>
      </c>
      <c r="BR547" s="16">
        <f t="shared" si="1100"/>
        <v>1420.9960416666659</v>
      </c>
      <c r="BS547" s="16">
        <f t="shared" si="1101"/>
        <v>1451.2299999999991</v>
      </c>
    </row>
    <row r="548" spans="1:71" x14ac:dyDescent="0.35">
      <c r="A548" s="15" t="str">
        <f t="shared" ref="A548:J548" si="1167">A450</f>
        <v>Standard Close</v>
      </c>
      <c r="B548" s="15" t="str">
        <f t="shared" si="1167"/>
        <v>A2873457</v>
      </c>
      <c r="C548" s="15" t="str">
        <f t="shared" si="1167"/>
        <v>Base Rates</v>
      </c>
      <c r="D548" s="15" t="str">
        <f t="shared" si="1167"/>
        <v>ENERGY SUPPLY</v>
      </c>
      <c r="E548" s="50">
        <f t="shared" si="1167"/>
        <v>34330</v>
      </c>
      <c r="F548" s="15" t="str">
        <f t="shared" si="1167"/>
        <v>CRR-15996</v>
      </c>
      <c r="G548" s="15" t="str">
        <f t="shared" si="1167"/>
        <v>open</v>
      </c>
      <c r="H548" s="15" t="str">
        <f t="shared" si="1167"/>
        <v>Electric Other Production Plant</v>
      </c>
      <c r="I548" s="15" t="str">
        <f t="shared" si="1167"/>
        <v>Bayside Station</v>
      </c>
      <c r="J548" s="15">
        <f t="shared" si="1167"/>
        <v>202406</v>
      </c>
      <c r="K548" s="146">
        <f>SUM($K450:K450)/13</f>
        <v>0</v>
      </c>
      <c r="L548" s="16">
        <f>SUM($K450:L450)/13</f>
        <v>0</v>
      </c>
      <c r="M548" s="16">
        <f>SUM($K450:M450)/13</f>
        <v>0</v>
      </c>
      <c r="N548" s="16">
        <f>SUM($K450:N450)/13</f>
        <v>0</v>
      </c>
      <c r="O548" s="16">
        <f>SUM($K450:O450)/13</f>
        <v>0</v>
      </c>
      <c r="P548" s="16">
        <f>SUM($K450:P450)/13</f>
        <v>0</v>
      </c>
      <c r="Q548" s="16">
        <f>SUM($K450:Q450)/13</f>
        <v>0</v>
      </c>
      <c r="R548" s="16">
        <f>SUM($K450:R450)/13</f>
        <v>2.3256891025641022</v>
      </c>
      <c r="S548" s="16">
        <f>SUM($K450:S450)/13</f>
        <v>6.9770673076923071</v>
      </c>
      <c r="T548" s="16">
        <f>SUM($K450:T450)/13</f>
        <v>13.954134615384614</v>
      </c>
      <c r="U548" s="16">
        <f>SUM($K450:U450)/13</f>
        <v>23.256891025641021</v>
      </c>
      <c r="V548" s="16">
        <f>SUM($K450:V450)/13</f>
        <v>34.88533653846153</v>
      </c>
      <c r="W548" s="16">
        <f t="shared" ref="W548:AI548" si="1168">SUM(K450:W450)/13</f>
        <v>48.839471153846148</v>
      </c>
      <c r="X548" s="16">
        <f t="shared" si="1168"/>
        <v>65.119294871794864</v>
      </c>
      <c r="Y548" s="16">
        <f t="shared" si="1168"/>
        <v>83.724807692307678</v>
      </c>
      <c r="Z548" s="16">
        <f t="shared" si="1168"/>
        <v>104.6560096153846</v>
      </c>
      <c r="AA548" s="16">
        <f t="shared" si="1168"/>
        <v>127.91290064102563</v>
      </c>
      <c r="AB548" s="16">
        <f t="shared" si="1168"/>
        <v>153.49548076923077</v>
      </c>
      <c r="AC548" s="16">
        <f t="shared" si="1168"/>
        <v>181.40374999999997</v>
      </c>
      <c r="AD548" s="16">
        <f t="shared" si="1168"/>
        <v>211.63770833333331</v>
      </c>
      <c r="AE548" s="16">
        <f t="shared" si="1168"/>
        <v>241.87166666666658</v>
      </c>
      <c r="AF548" s="16">
        <f t="shared" si="1168"/>
        <v>272.10562499999992</v>
      </c>
      <c r="AG548" s="16">
        <f t="shared" si="1168"/>
        <v>302.33958333333328</v>
      </c>
      <c r="AH548" s="16">
        <f t="shared" si="1168"/>
        <v>332.57354166666653</v>
      </c>
      <c r="AI548" s="16">
        <f t="shared" si="1168"/>
        <v>362.80749999999983</v>
      </c>
      <c r="AJ548" s="16">
        <f t="shared" si="1104"/>
        <v>393.0414583333332</v>
      </c>
      <c r="AK548" s="16">
        <f t="shared" si="1105"/>
        <v>423.27541666666662</v>
      </c>
      <c r="AL548" s="16">
        <f t="shared" si="1106"/>
        <v>453.50937499999992</v>
      </c>
      <c r="AM548" s="16">
        <f t="shared" si="1069"/>
        <v>483.74333333333323</v>
      </c>
      <c r="AN548" s="16">
        <f t="shared" si="1070"/>
        <v>513.97729166666659</v>
      </c>
      <c r="AO548" s="16">
        <f t="shared" si="1071"/>
        <v>544.21124999999984</v>
      </c>
      <c r="AP548" s="16">
        <f t="shared" si="1072"/>
        <v>574.4452083333332</v>
      </c>
      <c r="AQ548" s="16">
        <f t="shared" si="1073"/>
        <v>604.67916666666656</v>
      </c>
      <c r="AR548" s="16">
        <f t="shared" si="1074"/>
        <v>634.91312499999992</v>
      </c>
      <c r="AS548" s="16">
        <f t="shared" si="1075"/>
        <v>665.14708333333317</v>
      </c>
      <c r="AT548" s="16">
        <f t="shared" si="1076"/>
        <v>695.38104166666665</v>
      </c>
      <c r="AU548" s="16">
        <f t="shared" si="1077"/>
        <v>725.6149999999999</v>
      </c>
      <c r="AV548" s="16">
        <f t="shared" si="1078"/>
        <v>755.84895833333337</v>
      </c>
      <c r="AW548" s="16">
        <f t="shared" si="1079"/>
        <v>786.08291666666685</v>
      </c>
      <c r="AX548" s="16">
        <f t="shared" si="1080"/>
        <v>816.31687500000021</v>
      </c>
      <c r="AY548" s="16">
        <f t="shared" si="1081"/>
        <v>846.55083333333346</v>
      </c>
      <c r="AZ548" s="16">
        <f t="shared" si="1082"/>
        <v>876.78479166666682</v>
      </c>
      <c r="BA548" s="16">
        <f t="shared" si="1083"/>
        <v>907.01875000000007</v>
      </c>
      <c r="BB548" s="16">
        <f t="shared" si="1084"/>
        <v>937.25270833333343</v>
      </c>
      <c r="BC548" s="16">
        <f t="shared" si="1085"/>
        <v>967.48666666666679</v>
      </c>
      <c r="BD548" s="16">
        <f t="shared" si="1086"/>
        <v>997.72062500000004</v>
      </c>
      <c r="BE548" s="16">
        <f t="shared" si="1087"/>
        <v>1027.9545833333334</v>
      </c>
      <c r="BF548" s="16">
        <f t="shared" si="1088"/>
        <v>1058.1885416666667</v>
      </c>
      <c r="BG548" s="16">
        <f t="shared" si="1089"/>
        <v>1088.4225000000001</v>
      </c>
      <c r="BH548" s="16">
        <f t="shared" si="1090"/>
        <v>1118.6564583333334</v>
      </c>
      <c r="BI548" s="16">
        <f t="shared" si="1091"/>
        <v>1148.8904166666666</v>
      </c>
      <c r="BJ548" s="16">
        <f t="shared" si="1092"/>
        <v>1179.1243749999999</v>
      </c>
      <c r="BK548" s="16">
        <f t="shared" si="1093"/>
        <v>1209.3583333333331</v>
      </c>
      <c r="BL548" s="16">
        <f t="shared" si="1094"/>
        <v>1239.5922916666664</v>
      </c>
      <c r="BM548" s="16">
        <f t="shared" si="1095"/>
        <v>1269.8262499999996</v>
      </c>
      <c r="BN548" s="16">
        <f t="shared" si="1096"/>
        <v>1300.0602083333329</v>
      </c>
      <c r="BO548" s="16">
        <f t="shared" si="1097"/>
        <v>1330.2941666666661</v>
      </c>
      <c r="BP548" s="16">
        <f t="shared" si="1098"/>
        <v>1360.5281249999994</v>
      </c>
      <c r="BQ548" s="16">
        <f t="shared" si="1099"/>
        <v>1390.7620833333326</v>
      </c>
      <c r="BR548" s="16">
        <f t="shared" si="1100"/>
        <v>1420.9960416666659</v>
      </c>
      <c r="BS548" s="16">
        <f t="shared" si="1101"/>
        <v>1451.2299999999991</v>
      </c>
    </row>
    <row r="549" spans="1:71" x14ac:dyDescent="0.35">
      <c r="A549" s="15" t="str">
        <f t="shared" ref="A549:J549" si="1169">A451</f>
        <v>Standard Close</v>
      </c>
      <c r="B549" s="15" t="str">
        <f t="shared" si="1169"/>
        <v>A2873458</v>
      </c>
      <c r="C549" s="15" t="str">
        <f t="shared" si="1169"/>
        <v>Base Rates</v>
      </c>
      <c r="D549" s="15" t="str">
        <f t="shared" si="1169"/>
        <v>ENERGY SUPPLY</v>
      </c>
      <c r="E549" s="50">
        <f t="shared" si="1169"/>
        <v>34330</v>
      </c>
      <c r="F549" s="15" t="str">
        <f t="shared" si="1169"/>
        <v>CRR-15996</v>
      </c>
      <c r="G549" s="15" t="str">
        <f t="shared" si="1169"/>
        <v>open</v>
      </c>
      <c r="H549" s="15" t="str">
        <f t="shared" si="1169"/>
        <v>Electric Other Production Plant</v>
      </c>
      <c r="I549" s="15" t="str">
        <f t="shared" si="1169"/>
        <v>Bayside Station</v>
      </c>
      <c r="J549" s="15">
        <f t="shared" si="1169"/>
        <v>202406</v>
      </c>
      <c r="K549" s="146">
        <f>SUM($K451:K451)/13</f>
        <v>0</v>
      </c>
      <c r="L549" s="16">
        <f>SUM($K451:L451)/13</f>
        <v>0</v>
      </c>
      <c r="M549" s="16">
        <f>SUM($K451:M451)/13</f>
        <v>0</v>
      </c>
      <c r="N549" s="16">
        <f>SUM($K451:N451)/13</f>
        <v>0</v>
      </c>
      <c r="O549" s="16">
        <f>SUM($K451:O451)/13</f>
        <v>0</v>
      </c>
      <c r="P549" s="16">
        <f>SUM($K451:P451)/13</f>
        <v>0</v>
      </c>
      <c r="Q549" s="16">
        <f>SUM($K451:Q451)/13</f>
        <v>0</v>
      </c>
      <c r="R549" s="16">
        <f>SUM($K451:R451)/13</f>
        <v>1.8151762820512827</v>
      </c>
      <c r="S549" s="16">
        <f>SUM($K451:S451)/13</f>
        <v>5.4455288461538478</v>
      </c>
      <c r="T549" s="16">
        <f>SUM($K451:T451)/13</f>
        <v>10.891057692307696</v>
      </c>
      <c r="U549" s="16">
        <f>SUM($K451:U451)/13</f>
        <v>18.151762820512825</v>
      </c>
      <c r="V549" s="16">
        <f>SUM($K451:V451)/13</f>
        <v>27.227644230769236</v>
      </c>
      <c r="W549" s="16">
        <f t="shared" ref="W549:AI549" si="1170">SUM(K451:W451)/13</f>
        <v>38.118701923076934</v>
      </c>
      <c r="X549" s="16">
        <f t="shared" si="1170"/>
        <v>50.824935897435914</v>
      </c>
      <c r="Y549" s="16">
        <f t="shared" si="1170"/>
        <v>65.34634615384617</v>
      </c>
      <c r="Z549" s="16">
        <f t="shared" si="1170"/>
        <v>81.68293269230773</v>
      </c>
      <c r="AA549" s="16">
        <f t="shared" si="1170"/>
        <v>99.834695512820559</v>
      </c>
      <c r="AB549" s="16">
        <f t="shared" si="1170"/>
        <v>119.80163461538467</v>
      </c>
      <c r="AC549" s="16">
        <f t="shared" si="1170"/>
        <v>141.58375000000007</v>
      </c>
      <c r="AD549" s="16">
        <f t="shared" si="1170"/>
        <v>165.18104166666672</v>
      </c>
      <c r="AE549" s="16">
        <f t="shared" si="1170"/>
        <v>188.77833333333336</v>
      </c>
      <c r="AF549" s="16">
        <f t="shared" si="1170"/>
        <v>212.37562500000007</v>
      </c>
      <c r="AG549" s="16">
        <f t="shared" si="1170"/>
        <v>235.97291666666672</v>
      </c>
      <c r="AH549" s="16">
        <f t="shared" si="1170"/>
        <v>259.57020833333337</v>
      </c>
      <c r="AI549" s="16">
        <f t="shared" si="1170"/>
        <v>283.16750000000002</v>
      </c>
      <c r="AJ549" s="16">
        <f t="shared" si="1104"/>
        <v>306.76479166666672</v>
      </c>
      <c r="AK549" s="16">
        <f t="shared" si="1105"/>
        <v>330.36208333333337</v>
      </c>
      <c r="AL549" s="16">
        <f t="shared" si="1106"/>
        <v>353.95937500000008</v>
      </c>
      <c r="AM549" s="16">
        <f t="shared" si="1069"/>
        <v>377.55666666666673</v>
      </c>
      <c r="AN549" s="16">
        <f t="shared" si="1070"/>
        <v>401.15395833333332</v>
      </c>
      <c r="AO549" s="16">
        <f t="shared" si="1071"/>
        <v>424.75125000000003</v>
      </c>
      <c r="AP549" s="16">
        <f t="shared" si="1072"/>
        <v>448.34854166666662</v>
      </c>
      <c r="AQ549" s="16">
        <f t="shared" si="1073"/>
        <v>471.94583333333333</v>
      </c>
      <c r="AR549" s="16">
        <f t="shared" si="1074"/>
        <v>495.54312500000003</v>
      </c>
      <c r="AS549" s="16">
        <f t="shared" si="1075"/>
        <v>519.14041666666662</v>
      </c>
      <c r="AT549" s="16">
        <f t="shared" si="1076"/>
        <v>542.73770833333344</v>
      </c>
      <c r="AU549" s="16">
        <f t="shared" si="1077"/>
        <v>566.33500000000015</v>
      </c>
      <c r="AV549" s="16">
        <f t="shared" si="1078"/>
        <v>589.93229166666686</v>
      </c>
      <c r="AW549" s="16">
        <f t="shared" si="1079"/>
        <v>613.52958333333345</v>
      </c>
      <c r="AX549" s="16">
        <f t="shared" si="1080"/>
        <v>637.12687500000004</v>
      </c>
      <c r="AY549" s="16">
        <f t="shared" si="1081"/>
        <v>660.72416666666686</v>
      </c>
      <c r="AZ549" s="16">
        <f t="shared" si="1082"/>
        <v>684.32145833333368</v>
      </c>
      <c r="BA549" s="16">
        <f t="shared" si="1083"/>
        <v>707.91875000000027</v>
      </c>
      <c r="BB549" s="16">
        <f t="shared" si="1084"/>
        <v>731.51604166666698</v>
      </c>
      <c r="BC549" s="16">
        <f t="shared" si="1085"/>
        <v>755.1133333333338</v>
      </c>
      <c r="BD549" s="16">
        <f t="shared" si="1086"/>
        <v>778.7106250000005</v>
      </c>
      <c r="BE549" s="16">
        <f t="shared" si="1087"/>
        <v>802.3079166666671</v>
      </c>
      <c r="BF549" s="16">
        <f t="shared" si="1088"/>
        <v>825.90520833333369</v>
      </c>
      <c r="BG549" s="16">
        <f t="shared" si="1089"/>
        <v>849.50250000000051</v>
      </c>
      <c r="BH549" s="16">
        <f t="shared" si="1090"/>
        <v>873.09979166666722</v>
      </c>
      <c r="BI549" s="16">
        <f t="shared" si="1091"/>
        <v>896.69708333333381</v>
      </c>
      <c r="BJ549" s="16">
        <f t="shared" si="1092"/>
        <v>920.29437500000063</v>
      </c>
      <c r="BK549" s="16">
        <f t="shared" si="1093"/>
        <v>943.89166666666745</v>
      </c>
      <c r="BL549" s="16">
        <f t="shared" si="1094"/>
        <v>967.48895833333415</v>
      </c>
      <c r="BM549" s="16">
        <f t="shared" si="1095"/>
        <v>991.08625000000086</v>
      </c>
      <c r="BN549" s="16">
        <f t="shared" si="1096"/>
        <v>1014.6835416666673</v>
      </c>
      <c r="BO549" s="16">
        <f t="shared" si="1097"/>
        <v>1038.2808333333344</v>
      </c>
      <c r="BP549" s="16">
        <f t="shared" si="1098"/>
        <v>1061.8781250000009</v>
      </c>
      <c r="BQ549" s="16">
        <f t="shared" si="1099"/>
        <v>1085.4754166666676</v>
      </c>
      <c r="BR549" s="16">
        <f t="shared" si="1100"/>
        <v>1109.072708333334</v>
      </c>
      <c r="BS549" s="16">
        <f t="shared" si="1101"/>
        <v>1132.670000000001</v>
      </c>
    </row>
    <row r="550" spans="1:71" x14ac:dyDescent="0.35">
      <c r="A550" s="15" t="str">
        <f t="shared" ref="A550:J550" si="1171">A452</f>
        <v>Standard Close</v>
      </c>
      <c r="B550" s="15" t="str">
        <f t="shared" si="1171"/>
        <v>A2875952</v>
      </c>
      <c r="C550" s="15" t="str">
        <f t="shared" si="1171"/>
        <v>Base Rates</v>
      </c>
      <c r="D550" s="15" t="str">
        <f t="shared" si="1171"/>
        <v>ENERGY SUPPLY</v>
      </c>
      <c r="E550" s="50">
        <f t="shared" si="1171"/>
        <v>34330</v>
      </c>
      <c r="F550" s="15" t="str">
        <f t="shared" si="1171"/>
        <v>CRR-15996</v>
      </c>
      <c r="G550" s="15" t="str">
        <f t="shared" si="1171"/>
        <v>open</v>
      </c>
      <c r="H550" s="15" t="str">
        <f t="shared" si="1171"/>
        <v>Electric Other Production Plant</v>
      </c>
      <c r="I550" s="15" t="str">
        <f t="shared" si="1171"/>
        <v>Bayside Station</v>
      </c>
      <c r="J550" s="15">
        <f t="shared" si="1171"/>
        <v>202406</v>
      </c>
      <c r="K550" s="146">
        <f>SUM($K452:K452)/13</f>
        <v>0</v>
      </c>
      <c r="L550" s="16">
        <f>SUM($K452:L452)/13</f>
        <v>0</v>
      </c>
      <c r="M550" s="16">
        <f>SUM($K452:M452)/13</f>
        <v>0</v>
      </c>
      <c r="N550" s="16">
        <f>SUM($K452:N452)/13</f>
        <v>0</v>
      </c>
      <c r="O550" s="16">
        <f>SUM($K452:O452)/13</f>
        <v>0</v>
      </c>
      <c r="P550" s="16">
        <f>SUM($K452:P452)/13</f>
        <v>0</v>
      </c>
      <c r="Q550" s="16">
        <f>SUM($K452:Q452)/13</f>
        <v>0</v>
      </c>
      <c r="R550" s="16">
        <f>SUM($K452:R452)/13</f>
        <v>153.42027884615382</v>
      </c>
      <c r="S550" s="16">
        <f>SUM($K452:S452)/13</f>
        <v>460.26083653846149</v>
      </c>
      <c r="T550" s="16">
        <f>SUM($K452:T452)/13</f>
        <v>920.52167307692298</v>
      </c>
      <c r="U550" s="16">
        <f>SUM($K452:U452)/13</f>
        <v>1534.2027884615381</v>
      </c>
      <c r="V550" s="16">
        <f>SUM($K452:V452)/13</f>
        <v>2301.3041826923072</v>
      </c>
      <c r="W550" s="16">
        <f t="shared" ref="W550:AI550" si="1172">SUM(K452:W452)/13</f>
        <v>3221.8258557692307</v>
      </c>
      <c r="X550" s="16">
        <f t="shared" si="1172"/>
        <v>4295.7678076923075</v>
      </c>
      <c r="Y550" s="16">
        <f t="shared" si="1172"/>
        <v>5523.1300384615379</v>
      </c>
      <c r="Z550" s="16">
        <f t="shared" si="1172"/>
        <v>6903.9125480769235</v>
      </c>
      <c r="AA550" s="16">
        <f t="shared" si="1172"/>
        <v>8438.1153365384616</v>
      </c>
      <c r="AB550" s="16">
        <f t="shared" si="1172"/>
        <v>10125.738403846153</v>
      </c>
      <c r="AC550" s="16">
        <f t="shared" si="1172"/>
        <v>11966.781749999998</v>
      </c>
      <c r="AD550" s="16">
        <f t="shared" si="1172"/>
        <v>13961.245374999999</v>
      </c>
      <c r="AE550" s="16">
        <f t="shared" si="1172"/>
        <v>15955.708999999999</v>
      </c>
      <c r="AF550" s="16">
        <f t="shared" si="1172"/>
        <v>17950.172624999999</v>
      </c>
      <c r="AG550" s="16">
        <f t="shared" si="1172"/>
        <v>19944.636249999996</v>
      </c>
      <c r="AH550" s="16">
        <f t="shared" si="1172"/>
        <v>21939.099874999996</v>
      </c>
      <c r="AI550" s="16">
        <f t="shared" si="1172"/>
        <v>23933.563500000004</v>
      </c>
      <c r="AJ550" s="16">
        <f t="shared" si="1104"/>
        <v>25928.027125000001</v>
      </c>
      <c r="AK550" s="16">
        <f t="shared" si="1105"/>
        <v>27922.490749999997</v>
      </c>
      <c r="AL550" s="16">
        <f t="shared" si="1106"/>
        <v>29916.954375000005</v>
      </c>
      <c r="AM550" s="16">
        <f t="shared" si="1069"/>
        <v>31911.418000000001</v>
      </c>
      <c r="AN550" s="16">
        <f t="shared" si="1070"/>
        <v>33905.881624999995</v>
      </c>
      <c r="AO550" s="16">
        <f t="shared" si="1071"/>
        <v>35900.345249999998</v>
      </c>
      <c r="AP550" s="16">
        <f t="shared" si="1072"/>
        <v>37894.808874999988</v>
      </c>
      <c r="AQ550" s="16">
        <f t="shared" si="1073"/>
        <v>39889.272499999992</v>
      </c>
      <c r="AR550" s="16">
        <f t="shared" si="1074"/>
        <v>41883.736124999989</v>
      </c>
      <c r="AS550" s="16">
        <f t="shared" si="1075"/>
        <v>43878.199749999985</v>
      </c>
      <c r="AT550" s="16">
        <f t="shared" si="1076"/>
        <v>45872.663374999989</v>
      </c>
      <c r="AU550" s="16">
        <f t="shared" si="1077"/>
        <v>47867.126999999979</v>
      </c>
      <c r="AV550" s="16">
        <f t="shared" si="1078"/>
        <v>49861.590624999968</v>
      </c>
      <c r="AW550" s="16">
        <f t="shared" si="1079"/>
        <v>51856.054249999972</v>
      </c>
      <c r="AX550" s="16">
        <f t="shared" si="1080"/>
        <v>53850.517874999976</v>
      </c>
      <c r="AY550" s="16">
        <f t="shared" si="1081"/>
        <v>55844.981499999965</v>
      </c>
      <c r="AZ550" s="16">
        <f t="shared" si="1082"/>
        <v>57839.445124999969</v>
      </c>
      <c r="BA550" s="16">
        <f t="shared" si="1083"/>
        <v>59833.908749999959</v>
      </c>
      <c r="BB550" s="16">
        <f t="shared" si="1084"/>
        <v>61828.372374999955</v>
      </c>
      <c r="BC550" s="16">
        <f t="shared" si="1085"/>
        <v>63822.835999999974</v>
      </c>
      <c r="BD550" s="16">
        <f t="shared" si="1086"/>
        <v>65817.299624999971</v>
      </c>
      <c r="BE550" s="16">
        <f t="shared" si="1087"/>
        <v>67811.763249999975</v>
      </c>
      <c r="BF550" s="16">
        <f t="shared" si="1088"/>
        <v>69806.226874999964</v>
      </c>
      <c r="BG550" s="16">
        <f t="shared" si="1089"/>
        <v>71800.690499999968</v>
      </c>
      <c r="BH550" s="16">
        <f t="shared" si="1090"/>
        <v>73795.154124999972</v>
      </c>
      <c r="BI550" s="16">
        <f t="shared" si="1091"/>
        <v>75789.617749999976</v>
      </c>
      <c r="BJ550" s="16">
        <f t="shared" si="1092"/>
        <v>77784.081374999965</v>
      </c>
      <c r="BK550" s="16">
        <f t="shared" si="1093"/>
        <v>79778.544999999984</v>
      </c>
      <c r="BL550" s="16">
        <f t="shared" si="1094"/>
        <v>81773.008624999988</v>
      </c>
      <c r="BM550" s="16">
        <f t="shared" si="1095"/>
        <v>83767.472249999977</v>
      </c>
      <c r="BN550" s="16">
        <f t="shared" si="1096"/>
        <v>85761.935874999981</v>
      </c>
      <c r="BO550" s="16">
        <f t="shared" si="1097"/>
        <v>87756.3995</v>
      </c>
      <c r="BP550" s="16">
        <f t="shared" si="1098"/>
        <v>89750.863124999989</v>
      </c>
      <c r="BQ550" s="16">
        <f t="shared" si="1099"/>
        <v>91745.326750000022</v>
      </c>
      <c r="BR550" s="16">
        <f t="shared" si="1100"/>
        <v>93739.790374999997</v>
      </c>
      <c r="BS550" s="16">
        <f t="shared" si="1101"/>
        <v>95734.254000000015</v>
      </c>
    </row>
    <row r="551" spans="1:71" x14ac:dyDescent="0.35">
      <c r="A551" s="15" t="str">
        <f t="shared" ref="A551:J551" si="1173">A453</f>
        <v>Standard Close</v>
      </c>
      <c r="B551" s="15" t="str">
        <f t="shared" si="1173"/>
        <v>A2875953</v>
      </c>
      <c r="C551" s="15" t="str">
        <f t="shared" si="1173"/>
        <v>Base Rates</v>
      </c>
      <c r="D551" s="15" t="str">
        <f t="shared" si="1173"/>
        <v>ENERGY SUPPLY</v>
      </c>
      <c r="E551" s="50">
        <f t="shared" si="1173"/>
        <v>34330</v>
      </c>
      <c r="F551" s="15" t="str">
        <f t="shared" si="1173"/>
        <v>CRR-15996</v>
      </c>
      <c r="G551" s="15" t="str">
        <f t="shared" si="1173"/>
        <v>open</v>
      </c>
      <c r="H551" s="15" t="str">
        <f t="shared" si="1173"/>
        <v>Electric Other Production Plant</v>
      </c>
      <c r="I551" s="15" t="str">
        <f t="shared" si="1173"/>
        <v>Bayside Station</v>
      </c>
      <c r="J551" s="15">
        <f t="shared" si="1173"/>
        <v>202406</v>
      </c>
      <c r="K551" s="146">
        <f>SUM($K453:K453)/13</f>
        <v>0</v>
      </c>
      <c r="L551" s="16">
        <f>SUM($K453:L453)/13</f>
        <v>0</v>
      </c>
      <c r="M551" s="16">
        <f>SUM($K453:M453)/13</f>
        <v>0</v>
      </c>
      <c r="N551" s="16">
        <f>SUM($K453:N453)/13</f>
        <v>0</v>
      </c>
      <c r="O551" s="16">
        <f>SUM($K453:O453)/13</f>
        <v>0</v>
      </c>
      <c r="P551" s="16">
        <f>SUM($K453:P453)/13</f>
        <v>0</v>
      </c>
      <c r="Q551" s="16">
        <f>SUM($K453:Q453)/13</f>
        <v>0</v>
      </c>
      <c r="R551" s="16">
        <f>SUM($K453:R453)/13</f>
        <v>153.42027884615382</v>
      </c>
      <c r="S551" s="16">
        <f>SUM($K453:S453)/13</f>
        <v>460.26083653846149</v>
      </c>
      <c r="T551" s="16">
        <f>SUM($K453:T453)/13</f>
        <v>920.52167307692298</v>
      </c>
      <c r="U551" s="16">
        <f>SUM($K453:U453)/13</f>
        <v>1534.2027884615381</v>
      </c>
      <c r="V551" s="16">
        <f>SUM($K453:V453)/13</f>
        <v>2301.3041826923072</v>
      </c>
      <c r="W551" s="16">
        <f t="shared" ref="W551:AI551" si="1174">SUM(K453:W453)/13</f>
        <v>3221.8258557692307</v>
      </c>
      <c r="X551" s="16">
        <f t="shared" si="1174"/>
        <v>4295.7678076923075</v>
      </c>
      <c r="Y551" s="16">
        <f t="shared" si="1174"/>
        <v>5523.1300384615379</v>
      </c>
      <c r="Z551" s="16">
        <f t="shared" si="1174"/>
        <v>6903.9125480769235</v>
      </c>
      <c r="AA551" s="16">
        <f t="shared" si="1174"/>
        <v>8438.1153365384616</v>
      </c>
      <c r="AB551" s="16">
        <f t="shared" si="1174"/>
        <v>10125.738403846153</v>
      </c>
      <c r="AC551" s="16">
        <f t="shared" si="1174"/>
        <v>11966.781749999998</v>
      </c>
      <c r="AD551" s="16">
        <f t="shared" si="1174"/>
        <v>13961.245374999999</v>
      </c>
      <c r="AE551" s="16">
        <f t="shared" si="1174"/>
        <v>15955.708999999999</v>
      </c>
      <c r="AF551" s="16">
        <f t="shared" si="1174"/>
        <v>17950.172624999999</v>
      </c>
      <c r="AG551" s="16">
        <f t="shared" si="1174"/>
        <v>19944.636249999996</v>
      </c>
      <c r="AH551" s="16">
        <f t="shared" si="1174"/>
        <v>21939.099874999996</v>
      </c>
      <c r="AI551" s="16">
        <f t="shared" si="1174"/>
        <v>23933.563500000004</v>
      </c>
      <c r="AJ551" s="16">
        <f t="shared" si="1104"/>
        <v>25928.027125000001</v>
      </c>
      <c r="AK551" s="16">
        <f t="shared" si="1105"/>
        <v>27922.490749999997</v>
      </c>
      <c r="AL551" s="16">
        <f t="shared" si="1106"/>
        <v>29916.954375000005</v>
      </c>
      <c r="AM551" s="16">
        <f t="shared" si="1069"/>
        <v>31911.418000000001</v>
      </c>
      <c r="AN551" s="16">
        <f t="shared" si="1070"/>
        <v>33905.881624999995</v>
      </c>
      <c r="AO551" s="16">
        <f t="shared" si="1071"/>
        <v>35900.345249999998</v>
      </c>
      <c r="AP551" s="16">
        <f t="shared" si="1072"/>
        <v>37894.808874999988</v>
      </c>
      <c r="AQ551" s="16">
        <f t="shared" si="1073"/>
        <v>39889.272499999992</v>
      </c>
      <c r="AR551" s="16">
        <f t="shared" si="1074"/>
        <v>41883.736124999989</v>
      </c>
      <c r="AS551" s="16">
        <f t="shared" si="1075"/>
        <v>43878.199749999985</v>
      </c>
      <c r="AT551" s="16">
        <f t="shared" si="1076"/>
        <v>45872.663374999989</v>
      </c>
      <c r="AU551" s="16">
        <f t="shared" si="1077"/>
        <v>47867.126999999979</v>
      </c>
      <c r="AV551" s="16">
        <f t="shared" si="1078"/>
        <v>49861.590624999968</v>
      </c>
      <c r="AW551" s="16">
        <f t="shared" si="1079"/>
        <v>51856.054249999972</v>
      </c>
      <c r="AX551" s="16">
        <f t="shared" si="1080"/>
        <v>53850.517874999976</v>
      </c>
      <c r="AY551" s="16">
        <f t="shared" si="1081"/>
        <v>55844.981499999965</v>
      </c>
      <c r="AZ551" s="16">
        <f t="shared" si="1082"/>
        <v>57839.445124999969</v>
      </c>
      <c r="BA551" s="16">
        <f t="shared" si="1083"/>
        <v>59833.908749999959</v>
      </c>
      <c r="BB551" s="16">
        <f t="shared" si="1084"/>
        <v>61828.372374999955</v>
      </c>
      <c r="BC551" s="16">
        <f t="shared" si="1085"/>
        <v>63822.835999999974</v>
      </c>
      <c r="BD551" s="16">
        <f t="shared" si="1086"/>
        <v>65817.299624999971</v>
      </c>
      <c r="BE551" s="16">
        <f t="shared" si="1087"/>
        <v>67811.763249999975</v>
      </c>
      <c r="BF551" s="16">
        <f t="shared" si="1088"/>
        <v>69806.226874999964</v>
      </c>
      <c r="BG551" s="16">
        <f t="shared" si="1089"/>
        <v>71800.690499999968</v>
      </c>
      <c r="BH551" s="16">
        <f t="shared" si="1090"/>
        <v>73795.154124999972</v>
      </c>
      <c r="BI551" s="16">
        <f t="shared" si="1091"/>
        <v>75789.617749999976</v>
      </c>
      <c r="BJ551" s="16">
        <f t="shared" si="1092"/>
        <v>77784.081374999965</v>
      </c>
      <c r="BK551" s="16">
        <f t="shared" si="1093"/>
        <v>79778.544999999984</v>
      </c>
      <c r="BL551" s="16">
        <f t="shared" si="1094"/>
        <v>81773.008624999988</v>
      </c>
      <c r="BM551" s="16">
        <f t="shared" si="1095"/>
        <v>83767.472249999977</v>
      </c>
      <c r="BN551" s="16">
        <f t="shared" si="1096"/>
        <v>85761.935874999981</v>
      </c>
      <c r="BO551" s="16">
        <f t="shared" si="1097"/>
        <v>87756.3995</v>
      </c>
      <c r="BP551" s="16">
        <f t="shared" si="1098"/>
        <v>89750.863124999989</v>
      </c>
      <c r="BQ551" s="16">
        <f t="shared" si="1099"/>
        <v>91745.326750000022</v>
      </c>
      <c r="BR551" s="16">
        <f t="shared" si="1100"/>
        <v>93739.790374999997</v>
      </c>
      <c r="BS551" s="16">
        <f t="shared" si="1101"/>
        <v>95734.254000000015</v>
      </c>
    </row>
    <row r="552" spans="1:71" x14ac:dyDescent="0.35">
      <c r="A552" s="15" t="str">
        <f t="shared" ref="A552:J552" si="1175">A454</f>
        <v>Standard Close</v>
      </c>
      <c r="B552" s="15" t="str">
        <f t="shared" si="1175"/>
        <v>A2875954</v>
      </c>
      <c r="C552" s="15" t="str">
        <f t="shared" si="1175"/>
        <v>Base Rates</v>
      </c>
      <c r="D552" s="15" t="str">
        <f t="shared" si="1175"/>
        <v>ENERGY SUPPLY</v>
      </c>
      <c r="E552" s="50">
        <f t="shared" si="1175"/>
        <v>34330</v>
      </c>
      <c r="F552" s="15" t="str">
        <f t="shared" si="1175"/>
        <v>CRR-15996</v>
      </c>
      <c r="G552" s="15" t="str">
        <f t="shared" si="1175"/>
        <v>open</v>
      </c>
      <c r="H552" s="15" t="str">
        <f t="shared" si="1175"/>
        <v>Electric Other Production Plant</v>
      </c>
      <c r="I552" s="15" t="str">
        <f t="shared" si="1175"/>
        <v>Bayside Station</v>
      </c>
      <c r="J552" s="15">
        <f t="shared" si="1175"/>
        <v>202406</v>
      </c>
      <c r="K552" s="146">
        <f>SUM($K454:K454)/13</f>
        <v>0</v>
      </c>
      <c r="L552" s="16">
        <f>SUM($K454:L454)/13</f>
        <v>0</v>
      </c>
      <c r="M552" s="16">
        <f>SUM($K454:M454)/13</f>
        <v>0</v>
      </c>
      <c r="N552" s="16">
        <f>SUM($K454:N454)/13</f>
        <v>0</v>
      </c>
      <c r="O552" s="16">
        <f>SUM($K454:O454)/13</f>
        <v>0</v>
      </c>
      <c r="P552" s="16">
        <f>SUM($K454:P454)/13</f>
        <v>0</v>
      </c>
      <c r="Q552" s="16">
        <f>SUM($K454:Q454)/13</f>
        <v>0</v>
      </c>
      <c r="R552" s="16">
        <f>SUM($K454:R454)/13</f>
        <v>153.34907147435899</v>
      </c>
      <c r="S552" s="16">
        <f>SUM($K454:S454)/13</f>
        <v>460.04721442307698</v>
      </c>
      <c r="T552" s="16">
        <f>SUM($K454:T454)/13</f>
        <v>920.09442884615396</v>
      </c>
      <c r="U552" s="16">
        <f>SUM($K454:U454)/13</f>
        <v>1533.4907147435899</v>
      </c>
      <c r="V552" s="16">
        <f>SUM($K454:V454)/13</f>
        <v>2300.2360721153846</v>
      </c>
      <c r="W552" s="16">
        <f t="shared" ref="W552:AI552" si="1176">SUM(K454:W454)/13</f>
        <v>3220.3305009615387</v>
      </c>
      <c r="X552" s="16">
        <f t="shared" si="1176"/>
        <v>4293.7740012820514</v>
      </c>
      <c r="Y552" s="16">
        <f t="shared" si="1176"/>
        <v>5520.5665730769242</v>
      </c>
      <c r="Z552" s="16">
        <f t="shared" si="1176"/>
        <v>6900.7082163461555</v>
      </c>
      <c r="AA552" s="16">
        <f t="shared" si="1176"/>
        <v>8434.1989310897461</v>
      </c>
      <c r="AB552" s="16">
        <f t="shared" si="1176"/>
        <v>10121.038717307694</v>
      </c>
      <c r="AC552" s="16">
        <f t="shared" si="1176"/>
        <v>11961.227575000004</v>
      </c>
      <c r="AD552" s="16">
        <f t="shared" si="1176"/>
        <v>13954.765504166671</v>
      </c>
      <c r="AE552" s="16">
        <f t="shared" si="1176"/>
        <v>15948.303433333338</v>
      </c>
      <c r="AF552" s="16">
        <f t="shared" si="1176"/>
        <v>17941.841362500007</v>
      </c>
      <c r="AG552" s="16">
        <f t="shared" si="1176"/>
        <v>19935.379291666672</v>
      </c>
      <c r="AH552" s="16">
        <f t="shared" si="1176"/>
        <v>21928.91722083334</v>
      </c>
      <c r="AI552" s="16">
        <f t="shared" si="1176"/>
        <v>23922.455150000009</v>
      </c>
      <c r="AJ552" s="16">
        <f t="shared" si="1104"/>
        <v>25915.993079166677</v>
      </c>
      <c r="AK552" s="16">
        <f t="shared" si="1105"/>
        <v>27909.53100833335</v>
      </c>
      <c r="AL552" s="16">
        <f t="shared" si="1106"/>
        <v>29903.068937500011</v>
      </c>
      <c r="AM552" s="16">
        <f t="shared" si="1069"/>
        <v>31896.60686666668</v>
      </c>
      <c r="AN552" s="16">
        <f t="shared" si="1070"/>
        <v>33890.144795833345</v>
      </c>
      <c r="AO552" s="16">
        <f t="shared" si="1071"/>
        <v>35883.682725000013</v>
      </c>
      <c r="AP552" s="16">
        <f t="shared" si="1072"/>
        <v>37877.220654166689</v>
      </c>
      <c r="AQ552" s="16">
        <f t="shared" si="1073"/>
        <v>39870.758583333358</v>
      </c>
      <c r="AR552" s="16">
        <f t="shared" si="1074"/>
        <v>41864.296512500026</v>
      </c>
      <c r="AS552" s="16">
        <f t="shared" si="1075"/>
        <v>43857.834441666695</v>
      </c>
      <c r="AT552" s="16">
        <f t="shared" si="1076"/>
        <v>45851.372370833364</v>
      </c>
      <c r="AU552" s="16">
        <f t="shared" si="1077"/>
        <v>47844.910300000025</v>
      </c>
      <c r="AV552" s="16">
        <f t="shared" si="1078"/>
        <v>49838.448229166694</v>
      </c>
      <c r="AW552" s="16">
        <f t="shared" si="1079"/>
        <v>51831.98615833337</v>
      </c>
      <c r="AX552" s="16">
        <f t="shared" si="1080"/>
        <v>53825.524087500045</v>
      </c>
      <c r="AY552" s="16">
        <f t="shared" si="1081"/>
        <v>55819.062016666707</v>
      </c>
      <c r="AZ552" s="16">
        <f t="shared" si="1082"/>
        <v>57812.599945833368</v>
      </c>
      <c r="BA552" s="16">
        <f t="shared" si="1083"/>
        <v>59806.137875000044</v>
      </c>
      <c r="BB552" s="16">
        <f t="shared" si="1084"/>
        <v>61799.675804166705</v>
      </c>
      <c r="BC552" s="16">
        <f t="shared" si="1085"/>
        <v>63793.213733333367</v>
      </c>
      <c r="BD552" s="16">
        <f t="shared" si="1086"/>
        <v>65786.751662500043</v>
      </c>
      <c r="BE552" s="16">
        <f t="shared" si="1087"/>
        <v>67780.289591666689</v>
      </c>
      <c r="BF552" s="16">
        <f t="shared" si="1088"/>
        <v>69773.827520833365</v>
      </c>
      <c r="BG552" s="16">
        <f t="shared" si="1089"/>
        <v>71767.365450000027</v>
      </c>
      <c r="BH552" s="16">
        <f t="shared" si="1090"/>
        <v>73760.903379166688</v>
      </c>
      <c r="BI552" s="16">
        <f t="shared" si="1091"/>
        <v>75754.441308333349</v>
      </c>
      <c r="BJ552" s="16">
        <f t="shared" si="1092"/>
        <v>77747.979237500011</v>
      </c>
      <c r="BK552" s="16">
        <f t="shared" si="1093"/>
        <v>79741.517166666672</v>
      </c>
      <c r="BL552" s="16">
        <f t="shared" si="1094"/>
        <v>81735.055095833333</v>
      </c>
      <c r="BM552" s="16">
        <f t="shared" si="1095"/>
        <v>83728.593024999995</v>
      </c>
      <c r="BN552" s="16">
        <f t="shared" si="1096"/>
        <v>85722.130954166656</v>
      </c>
      <c r="BO552" s="16">
        <f t="shared" si="1097"/>
        <v>87715.668883333317</v>
      </c>
      <c r="BP552" s="16">
        <f t="shared" si="1098"/>
        <v>89709.206812499993</v>
      </c>
      <c r="BQ552" s="16">
        <f t="shared" si="1099"/>
        <v>91702.744741666625</v>
      </c>
      <c r="BR552" s="16">
        <f t="shared" si="1100"/>
        <v>93696.282670833301</v>
      </c>
      <c r="BS552" s="16">
        <f t="shared" si="1101"/>
        <v>95689.820599999963</v>
      </c>
    </row>
    <row r="553" spans="1:71" x14ac:dyDescent="0.35">
      <c r="A553" s="15" t="str">
        <f t="shared" ref="A553:J553" si="1177">A455</f>
        <v>Standard Close</v>
      </c>
      <c r="B553" s="15" t="str">
        <f t="shared" si="1177"/>
        <v>A2875955</v>
      </c>
      <c r="C553" s="15" t="str">
        <f t="shared" si="1177"/>
        <v>Base Rates</v>
      </c>
      <c r="D553" s="15" t="str">
        <f t="shared" si="1177"/>
        <v>ENERGY SUPPLY</v>
      </c>
      <c r="E553" s="50">
        <f t="shared" si="1177"/>
        <v>34330</v>
      </c>
      <c r="F553" s="15" t="str">
        <f t="shared" si="1177"/>
        <v>CRR-15996</v>
      </c>
      <c r="G553" s="15" t="str">
        <f t="shared" si="1177"/>
        <v>open</v>
      </c>
      <c r="H553" s="15" t="str">
        <f t="shared" si="1177"/>
        <v>Electric Other Production Plant</v>
      </c>
      <c r="I553" s="15" t="str">
        <f t="shared" si="1177"/>
        <v>Bayside Station</v>
      </c>
      <c r="J553" s="15">
        <f t="shared" si="1177"/>
        <v>202406</v>
      </c>
      <c r="K553" s="146">
        <f>SUM($K455:K455)/13</f>
        <v>0</v>
      </c>
      <c r="L553" s="16">
        <f>SUM($K455:L455)/13</f>
        <v>0</v>
      </c>
      <c r="M553" s="16">
        <f>SUM($K455:M455)/13</f>
        <v>0</v>
      </c>
      <c r="N553" s="16">
        <f>SUM($K455:N455)/13</f>
        <v>0</v>
      </c>
      <c r="O553" s="16">
        <f>SUM($K455:O455)/13</f>
        <v>0</v>
      </c>
      <c r="P553" s="16">
        <f>SUM($K455:P455)/13</f>
        <v>0</v>
      </c>
      <c r="Q553" s="16">
        <f>SUM($K455:Q455)/13</f>
        <v>0</v>
      </c>
      <c r="R553" s="16">
        <f>SUM($K455:R455)/13</f>
        <v>153.42027884615382</v>
      </c>
      <c r="S553" s="16">
        <f>SUM($K455:S455)/13</f>
        <v>460.26083653846149</v>
      </c>
      <c r="T553" s="16">
        <f>SUM($K455:T455)/13</f>
        <v>920.52167307692298</v>
      </c>
      <c r="U553" s="16">
        <f>SUM($K455:U455)/13</f>
        <v>1534.2027884615381</v>
      </c>
      <c r="V553" s="16">
        <f>SUM($K455:V455)/13</f>
        <v>2301.3041826923072</v>
      </c>
      <c r="W553" s="16">
        <f t="shared" ref="W553:AI553" si="1178">SUM(K455:W455)/13</f>
        <v>3221.8258557692307</v>
      </c>
      <c r="X553" s="16">
        <f t="shared" si="1178"/>
        <v>4295.7678076923075</v>
      </c>
      <c r="Y553" s="16">
        <f t="shared" si="1178"/>
        <v>5523.1300384615379</v>
      </c>
      <c r="Z553" s="16">
        <f t="shared" si="1178"/>
        <v>6903.9125480769235</v>
      </c>
      <c r="AA553" s="16">
        <f t="shared" si="1178"/>
        <v>8438.1153365384616</v>
      </c>
      <c r="AB553" s="16">
        <f t="shared" si="1178"/>
        <v>10125.738403846153</v>
      </c>
      <c r="AC553" s="16">
        <f t="shared" si="1178"/>
        <v>11966.781749999998</v>
      </c>
      <c r="AD553" s="16">
        <f t="shared" si="1178"/>
        <v>13961.245374999999</v>
      </c>
      <c r="AE553" s="16">
        <f t="shared" si="1178"/>
        <v>15955.708999999999</v>
      </c>
      <c r="AF553" s="16">
        <f t="shared" si="1178"/>
        <v>17950.172624999999</v>
      </c>
      <c r="AG553" s="16">
        <f t="shared" si="1178"/>
        <v>19944.636249999996</v>
      </c>
      <c r="AH553" s="16">
        <f t="shared" si="1178"/>
        <v>21939.099874999996</v>
      </c>
      <c r="AI553" s="16">
        <f t="shared" si="1178"/>
        <v>23933.563500000004</v>
      </c>
      <c r="AJ553" s="16">
        <f t="shared" si="1104"/>
        <v>25928.027125000001</v>
      </c>
      <c r="AK553" s="16">
        <f t="shared" si="1105"/>
        <v>27922.490749999997</v>
      </c>
      <c r="AL553" s="16">
        <f t="shared" si="1106"/>
        <v>29916.954375000005</v>
      </c>
      <c r="AM553" s="16">
        <f t="shared" si="1069"/>
        <v>31911.418000000001</v>
      </c>
      <c r="AN553" s="16">
        <f t="shared" si="1070"/>
        <v>33905.881624999995</v>
      </c>
      <c r="AO553" s="16">
        <f t="shared" si="1071"/>
        <v>35900.345249999998</v>
      </c>
      <c r="AP553" s="16">
        <f t="shared" si="1072"/>
        <v>37894.808874999988</v>
      </c>
      <c r="AQ553" s="16">
        <f t="shared" si="1073"/>
        <v>39889.272499999992</v>
      </c>
      <c r="AR553" s="16">
        <f t="shared" si="1074"/>
        <v>41883.736124999989</v>
      </c>
      <c r="AS553" s="16">
        <f t="shared" si="1075"/>
        <v>43878.199749999985</v>
      </c>
      <c r="AT553" s="16">
        <f t="shared" si="1076"/>
        <v>45872.663374999989</v>
      </c>
      <c r="AU553" s="16">
        <f t="shared" si="1077"/>
        <v>47867.126999999979</v>
      </c>
      <c r="AV553" s="16">
        <f t="shared" si="1078"/>
        <v>49861.590624999968</v>
      </c>
      <c r="AW553" s="16">
        <f t="shared" si="1079"/>
        <v>51856.054249999972</v>
      </c>
      <c r="AX553" s="16">
        <f t="shared" si="1080"/>
        <v>53850.517874999976</v>
      </c>
      <c r="AY553" s="16">
        <f t="shared" si="1081"/>
        <v>55844.981499999965</v>
      </c>
      <c r="AZ553" s="16">
        <f t="shared" si="1082"/>
        <v>57839.445124999969</v>
      </c>
      <c r="BA553" s="16">
        <f t="shared" si="1083"/>
        <v>59833.908749999959</v>
      </c>
      <c r="BB553" s="16">
        <f t="shared" si="1084"/>
        <v>61828.372374999955</v>
      </c>
      <c r="BC553" s="16">
        <f t="shared" si="1085"/>
        <v>63822.835999999974</v>
      </c>
      <c r="BD553" s="16">
        <f t="shared" si="1086"/>
        <v>65817.299624999971</v>
      </c>
      <c r="BE553" s="16">
        <f t="shared" si="1087"/>
        <v>67811.763249999975</v>
      </c>
      <c r="BF553" s="16">
        <f t="shared" si="1088"/>
        <v>69806.226874999964</v>
      </c>
      <c r="BG553" s="16">
        <f t="shared" si="1089"/>
        <v>71800.690499999968</v>
      </c>
      <c r="BH553" s="16">
        <f t="shared" si="1090"/>
        <v>73795.154124999972</v>
      </c>
      <c r="BI553" s="16">
        <f t="shared" si="1091"/>
        <v>75789.617749999976</v>
      </c>
      <c r="BJ553" s="16">
        <f t="shared" si="1092"/>
        <v>77784.081374999965</v>
      </c>
      <c r="BK553" s="16">
        <f t="shared" si="1093"/>
        <v>79778.544999999984</v>
      </c>
      <c r="BL553" s="16">
        <f t="shared" si="1094"/>
        <v>81773.008624999988</v>
      </c>
      <c r="BM553" s="16">
        <f t="shared" si="1095"/>
        <v>83767.472249999977</v>
      </c>
      <c r="BN553" s="16">
        <f t="shared" si="1096"/>
        <v>85761.935874999981</v>
      </c>
      <c r="BO553" s="16">
        <f t="shared" si="1097"/>
        <v>87756.3995</v>
      </c>
      <c r="BP553" s="16">
        <f t="shared" si="1098"/>
        <v>89750.863124999989</v>
      </c>
      <c r="BQ553" s="16">
        <f t="shared" si="1099"/>
        <v>91745.326750000022</v>
      </c>
      <c r="BR553" s="16">
        <f t="shared" si="1100"/>
        <v>93739.790374999997</v>
      </c>
      <c r="BS553" s="16">
        <f t="shared" si="1101"/>
        <v>95734.254000000015</v>
      </c>
    </row>
    <row r="554" spans="1:71" x14ac:dyDescent="0.35">
      <c r="A554" s="15" t="str">
        <f t="shared" ref="A554:J554" si="1179">A456</f>
        <v>Standard Close</v>
      </c>
      <c r="B554" s="15" t="str">
        <f t="shared" si="1179"/>
        <v>A2876077</v>
      </c>
      <c r="C554" s="15" t="str">
        <f t="shared" si="1179"/>
        <v>Base Rates</v>
      </c>
      <c r="D554" s="15" t="str">
        <f t="shared" si="1179"/>
        <v/>
      </c>
      <c r="E554" s="50">
        <f t="shared" si="1179"/>
        <v>34330</v>
      </c>
      <c r="F554" s="15" t="str">
        <f t="shared" si="1179"/>
        <v>CRR-15996</v>
      </c>
      <c r="G554" s="15" t="str">
        <f t="shared" si="1179"/>
        <v>open</v>
      </c>
      <c r="H554" s="15" t="str">
        <f t="shared" si="1179"/>
        <v>Electric Other Production Plant</v>
      </c>
      <c r="I554" s="15" t="str">
        <f t="shared" si="1179"/>
        <v>Bayside Station</v>
      </c>
      <c r="J554" s="15">
        <f t="shared" si="1179"/>
        <v>202406</v>
      </c>
      <c r="K554" s="146">
        <f>SUM($K456:K456)/13</f>
        <v>0</v>
      </c>
      <c r="L554" s="16">
        <f>SUM($K456:L456)/13</f>
        <v>0</v>
      </c>
      <c r="M554" s="16">
        <f>SUM($K456:M456)/13</f>
        <v>0</v>
      </c>
      <c r="N554" s="16">
        <f>SUM($K456:N456)/13</f>
        <v>0</v>
      </c>
      <c r="O554" s="16">
        <f>SUM($K456:O456)/13</f>
        <v>0</v>
      </c>
      <c r="P554" s="16">
        <f>SUM($K456:P456)/13</f>
        <v>0</v>
      </c>
      <c r="Q554" s="16">
        <f>SUM($K456:Q456)/13</f>
        <v>0</v>
      </c>
      <c r="R554" s="16">
        <f>SUM($K456:R456)/13</f>
        <v>65.37491794871795</v>
      </c>
      <c r="S554" s="16">
        <f>SUM($K456:S456)/13</f>
        <v>196.12475384615385</v>
      </c>
      <c r="T554" s="16">
        <f>SUM($K456:T456)/13</f>
        <v>392.2495076923077</v>
      </c>
      <c r="U554" s="16">
        <f>SUM($K456:U456)/13</f>
        <v>653.7491794871795</v>
      </c>
      <c r="V554" s="16">
        <f>SUM($K456:V456)/13</f>
        <v>980.62376923076931</v>
      </c>
      <c r="W554" s="16">
        <f t="shared" ref="W554:AI554" si="1180">SUM(K456:W456)/13</f>
        <v>1372.8732769230769</v>
      </c>
      <c r="X554" s="16">
        <f t="shared" si="1180"/>
        <v>1830.4977025641024</v>
      </c>
      <c r="Y554" s="16">
        <f t="shared" si="1180"/>
        <v>2353.497046153846</v>
      </c>
      <c r="Z554" s="16">
        <f t="shared" si="1180"/>
        <v>2941.8713076923077</v>
      </c>
      <c r="AA554" s="16">
        <f t="shared" si="1180"/>
        <v>3595.6204871794866</v>
      </c>
      <c r="AB554" s="16">
        <f t="shared" si="1180"/>
        <v>4314.7445846153842</v>
      </c>
      <c r="AC554" s="16">
        <f t="shared" si="1180"/>
        <v>5099.2435999999998</v>
      </c>
      <c r="AD554" s="16">
        <f t="shared" si="1180"/>
        <v>5949.1175333333331</v>
      </c>
      <c r="AE554" s="16">
        <f t="shared" si="1180"/>
        <v>6798.9914666666673</v>
      </c>
      <c r="AF554" s="16">
        <f t="shared" si="1180"/>
        <v>7648.8653999999997</v>
      </c>
      <c r="AG554" s="16">
        <f t="shared" si="1180"/>
        <v>8498.739333333333</v>
      </c>
      <c r="AH554" s="16">
        <f t="shared" si="1180"/>
        <v>9348.6132666666654</v>
      </c>
      <c r="AI554" s="16">
        <f t="shared" si="1180"/>
        <v>10198.4872</v>
      </c>
      <c r="AJ554" s="16">
        <f t="shared" si="1104"/>
        <v>11048.361133333332</v>
      </c>
      <c r="AK554" s="16">
        <f t="shared" si="1105"/>
        <v>11898.235066666666</v>
      </c>
      <c r="AL554" s="16">
        <f t="shared" si="1106"/>
        <v>12748.108999999995</v>
      </c>
      <c r="AM554" s="16">
        <f t="shared" si="1069"/>
        <v>13597.982933333327</v>
      </c>
      <c r="AN554" s="16">
        <f t="shared" si="1070"/>
        <v>14447.85686666666</v>
      </c>
      <c r="AO554" s="16">
        <f t="shared" si="1071"/>
        <v>15297.730799999994</v>
      </c>
      <c r="AP554" s="16">
        <f t="shared" si="1072"/>
        <v>16147.604733333328</v>
      </c>
      <c r="AQ554" s="16">
        <f t="shared" si="1073"/>
        <v>16997.478666666659</v>
      </c>
      <c r="AR554" s="16">
        <f t="shared" si="1074"/>
        <v>17847.352599999991</v>
      </c>
      <c r="AS554" s="16">
        <f t="shared" si="1075"/>
        <v>18697.226533333327</v>
      </c>
      <c r="AT554" s="16">
        <f t="shared" si="1076"/>
        <v>19547.100466666659</v>
      </c>
      <c r="AU554" s="16">
        <f t="shared" si="1077"/>
        <v>20396.974399999988</v>
      </c>
      <c r="AV554" s="16">
        <f t="shared" si="1078"/>
        <v>21246.848333333324</v>
      </c>
      <c r="AW554" s="16">
        <f t="shared" si="1079"/>
        <v>22096.722266666653</v>
      </c>
      <c r="AX554" s="16">
        <f t="shared" si="1080"/>
        <v>22946.596199999985</v>
      </c>
      <c r="AY554" s="16">
        <f t="shared" si="1081"/>
        <v>23796.470133333318</v>
      </c>
      <c r="AZ554" s="16">
        <f t="shared" si="1082"/>
        <v>24646.344066666654</v>
      </c>
      <c r="BA554" s="16">
        <f t="shared" si="1083"/>
        <v>25496.217999999986</v>
      </c>
      <c r="BB554" s="16">
        <f t="shared" si="1084"/>
        <v>26346.091933333315</v>
      </c>
      <c r="BC554" s="16">
        <f t="shared" si="1085"/>
        <v>27195.965866666644</v>
      </c>
      <c r="BD554" s="16">
        <f t="shared" si="1086"/>
        <v>28045.839799999976</v>
      </c>
      <c r="BE554" s="16">
        <f t="shared" si="1087"/>
        <v>28895.713733333316</v>
      </c>
      <c r="BF554" s="16">
        <f t="shared" si="1088"/>
        <v>29745.587666666645</v>
      </c>
      <c r="BG554" s="16">
        <f t="shared" si="1089"/>
        <v>30595.461599999981</v>
      </c>
      <c r="BH554" s="16">
        <f t="shared" si="1090"/>
        <v>31445.335533333317</v>
      </c>
      <c r="BI554" s="16">
        <f t="shared" si="1091"/>
        <v>32295.209466666642</v>
      </c>
      <c r="BJ554" s="16">
        <f t="shared" si="1092"/>
        <v>33145.083399999989</v>
      </c>
      <c r="BK554" s="16">
        <f t="shared" si="1093"/>
        <v>33994.95733333331</v>
      </c>
      <c r="BL554" s="16">
        <f t="shared" si="1094"/>
        <v>34844.831266666646</v>
      </c>
      <c r="BM554" s="16">
        <f t="shared" si="1095"/>
        <v>35694.705199999982</v>
      </c>
      <c r="BN554" s="16">
        <f t="shared" si="1096"/>
        <v>36544.579133333318</v>
      </c>
      <c r="BO554" s="16">
        <f t="shared" si="1097"/>
        <v>37394.453066666654</v>
      </c>
      <c r="BP554" s="16">
        <f t="shared" si="1098"/>
        <v>38244.326999999983</v>
      </c>
      <c r="BQ554" s="16">
        <f t="shared" si="1099"/>
        <v>39094.200933333319</v>
      </c>
      <c r="BR554" s="16">
        <f t="shared" si="1100"/>
        <v>39944.074866666662</v>
      </c>
      <c r="BS554" s="16">
        <f t="shared" si="1101"/>
        <v>40793.948800000006</v>
      </c>
    </row>
    <row r="555" spans="1:71" x14ac:dyDescent="0.35">
      <c r="A555" s="15" t="str">
        <f t="shared" ref="A555:J555" si="1181">A457</f>
        <v>Standard Close</v>
      </c>
      <c r="B555" s="15" t="str">
        <f t="shared" si="1181"/>
        <v>A2876278</v>
      </c>
      <c r="C555" s="15" t="str">
        <f t="shared" si="1181"/>
        <v>Base Rates</v>
      </c>
      <c r="D555" s="15" t="str">
        <f t="shared" si="1181"/>
        <v/>
      </c>
      <c r="E555" s="50">
        <f t="shared" si="1181"/>
        <v>34332</v>
      </c>
      <c r="F555" s="15" t="str">
        <f t="shared" si="1181"/>
        <v>CRR-15996</v>
      </c>
      <c r="G555" s="15" t="str">
        <f t="shared" si="1181"/>
        <v>open</v>
      </c>
      <c r="H555" s="15" t="str">
        <f t="shared" si="1181"/>
        <v>Electric Other Production Plant</v>
      </c>
      <c r="I555" s="15" t="str">
        <f t="shared" si="1181"/>
        <v>Bayside Station</v>
      </c>
      <c r="J555" s="15">
        <f t="shared" si="1181"/>
        <v>202406</v>
      </c>
      <c r="K555" s="146">
        <f>SUM($K457:K457)/13</f>
        <v>0</v>
      </c>
      <c r="L555" s="16">
        <f>SUM($K457:L457)/13</f>
        <v>0</v>
      </c>
      <c r="M555" s="16">
        <f>SUM($K457:M457)/13</f>
        <v>0</v>
      </c>
      <c r="N555" s="16">
        <f>SUM($K457:N457)/13</f>
        <v>0</v>
      </c>
      <c r="O555" s="16">
        <f>SUM($K457:O457)/13</f>
        <v>0</v>
      </c>
      <c r="P555" s="16">
        <f>SUM($K457:P457)/13</f>
        <v>0</v>
      </c>
      <c r="Q555" s="16">
        <f>SUM($K457:Q457)/13</f>
        <v>0</v>
      </c>
      <c r="R555" s="16">
        <f>SUM($K457:R457)/13</f>
        <v>228.20114256410255</v>
      </c>
      <c r="S555" s="16">
        <f>SUM($K457:S457)/13</f>
        <v>684.6034276923076</v>
      </c>
      <c r="T555" s="16">
        <f>SUM($K457:T457)/13</f>
        <v>1369.2068553846152</v>
      </c>
      <c r="U555" s="16">
        <f>SUM($K457:U457)/13</f>
        <v>2282.0114256410257</v>
      </c>
      <c r="V555" s="16">
        <f>SUM($K457:V457)/13</f>
        <v>3423.0171384615383</v>
      </c>
      <c r="W555" s="16">
        <f t="shared" ref="W555:AI555" si="1182">SUM(K457:W457)/13</f>
        <v>4792.2239938461535</v>
      </c>
      <c r="X555" s="16">
        <f t="shared" si="1182"/>
        <v>6389.6319917948713</v>
      </c>
      <c r="Y555" s="16">
        <f t="shared" si="1182"/>
        <v>8215.2411323076922</v>
      </c>
      <c r="Z555" s="16">
        <f t="shared" si="1182"/>
        <v>10269.051415384614</v>
      </c>
      <c r="AA555" s="16">
        <f t="shared" si="1182"/>
        <v>12551.06284102564</v>
      </c>
      <c r="AB555" s="16">
        <f t="shared" si="1182"/>
        <v>15061.275409230768</v>
      </c>
      <c r="AC555" s="16">
        <f t="shared" si="1182"/>
        <v>17799.689119999999</v>
      </c>
      <c r="AD555" s="16">
        <f t="shared" si="1182"/>
        <v>20766.303973333332</v>
      </c>
      <c r="AE555" s="16">
        <f t="shared" si="1182"/>
        <v>23732.918826666664</v>
      </c>
      <c r="AF555" s="16">
        <f t="shared" si="1182"/>
        <v>26699.533679999997</v>
      </c>
      <c r="AG555" s="16">
        <f t="shared" si="1182"/>
        <v>29666.148533333329</v>
      </c>
      <c r="AH555" s="16">
        <f t="shared" si="1182"/>
        <v>32632.763386666662</v>
      </c>
      <c r="AI555" s="16">
        <f t="shared" si="1182"/>
        <v>35599.378239999998</v>
      </c>
      <c r="AJ555" s="16">
        <f t="shared" si="1104"/>
        <v>38565.993093333331</v>
      </c>
      <c r="AK555" s="16">
        <f t="shared" si="1105"/>
        <v>41532.607946666663</v>
      </c>
      <c r="AL555" s="16">
        <f t="shared" si="1106"/>
        <v>44499.222799999996</v>
      </c>
      <c r="AM555" s="16">
        <f t="shared" si="1069"/>
        <v>47465.837653333328</v>
      </c>
      <c r="AN555" s="16">
        <f t="shared" si="1070"/>
        <v>50432.452506666661</v>
      </c>
      <c r="AO555" s="16">
        <f t="shared" si="1071"/>
        <v>53399.067359999994</v>
      </c>
      <c r="AP555" s="16">
        <f t="shared" si="1072"/>
        <v>56365.682213333326</v>
      </c>
      <c r="AQ555" s="16">
        <f t="shared" si="1073"/>
        <v>59332.297066666659</v>
      </c>
      <c r="AR555" s="16">
        <f t="shared" si="1074"/>
        <v>62298.911919999991</v>
      </c>
      <c r="AS555" s="16">
        <f t="shared" si="1075"/>
        <v>65265.526773333324</v>
      </c>
      <c r="AT555" s="16">
        <f t="shared" si="1076"/>
        <v>68232.141626666664</v>
      </c>
      <c r="AU555" s="16">
        <f t="shared" si="1077"/>
        <v>71198.756479999996</v>
      </c>
      <c r="AV555" s="16">
        <f t="shared" si="1078"/>
        <v>74165.371333333329</v>
      </c>
      <c r="AW555" s="16">
        <f t="shared" si="1079"/>
        <v>77131.986186666662</v>
      </c>
      <c r="AX555" s="16">
        <f t="shared" si="1080"/>
        <v>80098.601039999994</v>
      </c>
      <c r="AY555" s="16">
        <f t="shared" si="1081"/>
        <v>83065.215893333327</v>
      </c>
      <c r="AZ555" s="16">
        <f t="shared" si="1082"/>
        <v>86031.830746666659</v>
      </c>
      <c r="BA555" s="16">
        <f t="shared" si="1083"/>
        <v>88998.445599999992</v>
      </c>
      <c r="BB555" s="16">
        <f t="shared" si="1084"/>
        <v>91965.060453333339</v>
      </c>
      <c r="BC555" s="16">
        <f t="shared" si="1085"/>
        <v>94931.675306666657</v>
      </c>
      <c r="BD555" s="16">
        <f t="shared" si="1086"/>
        <v>97898.290160000004</v>
      </c>
      <c r="BE555" s="16">
        <f t="shared" si="1087"/>
        <v>100864.90501333332</v>
      </c>
      <c r="BF555" s="16">
        <f t="shared" si="1088"/>
        <v>103831.51986666667</v>
      </c>
      <c r="BG555" s="16">
        <f t="shared" si="1089"/>
        <v>106798.13471999999</v>
      </c>
      <c r="BH555" s="16">
        <f t="shared" si="1090"/>
        <v>109764.74957333333</v>
      </c>
      <c r="BI555" s="16">
        <f t="shared" si="1091"/>
        <v>112731.36442666665</v>
      </c>
      <c r="BJ555" s="16">
        <f t="shared" si="1092"/>
        <v>115697.97928</v>
      </c>
      <c r="BK555" s="16">
        <f t="shared" si="1093"/>
        <v>118664.59413333332</v>
      </c>
      <c r="BL555" s="16">
        <f t="shared" si="1094"/>
        <v>121631.20898666666</v>
      </c>
      <c r="BM555" s="16">
        <f t="shared" si="1095"/>
        <v>124597.82384</v>
      </c>
      <c r="BN555" s="16">
        <f t="shared" si="1096"/>
        <v>127564.43869333333</v>
      </c>
      <c r="BO555" s="16">
        <f t="shared" si="1097"/>
        <v>130531.05354666666</v>
      </c>
      <c r="BP555" s="16">
        <f t="shared" si="1098"/>
        <v>133497.6684</v>
      </c>
      <c r="BQ555" s="16">
        <f t="shared" si="1099"/>
        <v>136464.28325333333</v>
      </c>
      <c r="BR555" s="16">
        <f t="shared" si="1100"/>
        <v>139430.89810666669</v>
      </c>
      <c r="BS555" s="16">
        <f t="shared" si="1101"/>
        <v>142397.51295999999</v>
      </c>
    </row>
    <row r="556" spans="1:71" x14ac:dyDescent="0.35">
      <c r="A556" s="15" t="str">
        <f t="shared" ref="A556:J556" si="1183">A458</f>
        <v>Standard Close</v>
      </c>
      <c r="B556" s="15" t="str">
        <f t="shared" si="1183"/>
        <v>A2895984</v>
      </c>
      <c r="C556" s="15" t="str">
        <f t="shared" si="1183"/>
        <v>Base Rates</v>
      </c>
      <c r="D556" s="15" t="str">
        <f t="shared" si="1183"/>
        <v/>
      </c>
      <c r="E556" s="50">
        <f t="shared" si="1183"/>
        <v>34331</v>
      </c>
      <c r="F556" s="15" t="str">
        <f t="shared" si="1183"/>
        <v>CRR-15996</v>
      </c>
      <c r="G556" s="15" t="str">
        <f t="shared" si="1183"/>
        <v>open</v>
      </c>
      <c r="H556" s="15" t="str">
        <f t="shared" si="1183"/>
        <v>Electric Other Production Plant</v>
      </c>
      <c r="I556" s="15" t="str">
        <f t="shared" si="1183"/>
        <v>Bayside Station</v>
      </c>
      <c r="J556" s="15">
        <f t="shared" si="1183"/>
        <v>202404</v>
      </c>
      <c r="K556" s="146">
        <f>SUM($K458:K458)/13</f>
        <v>0</v>
      </c>
      <c r="L556" s="16">
        <f>SUM($K458:L458)/13</f>
        <v>0</v>
      </c>
      <c r="M556" s="16">
        <f>SUM($K458:M458)/13</f>
        <v>0</v>
      </c>
      <c r="N556" s="16">
        <f>SUM($K458:N458)/13</f>
        <v>0</v>
      </c>
      <c r="O556" s="16">
        <f>SUM($K458:O458)/13</f>
        <v>0</v>
      </c>
      <c r="P556" s="16">
        <f>SUM($K458:P458)/13</f>
        <v>0.22196179487179485</v>
      </c>
      <c r="Q556" s="16">
        <f>SUM($K458:Q458)/13</f>
        <v>0.66588538461538449</v>
      </c>
      <c r="R556" s="16">
        <f>SUM($K458:R458)/13</f>
        <v>1.331770769230769</v>
      </c>
      <c r="S556" s="16">
        <f>SUM($K458:S458)/13</f>
        <v>2.2196179487179486</v>
      </c>
      <c r="T556" s="16">
        <f>SUM($K458:T458)/13</f>
        <v>3.3294269230769227</v>
      </c>
      <c r="U556" s="16">
        <f>SUM($K458:U458)/13</f>
        <v>4.6611976923076917</v>
      </c>
      <c r="V556" s="16">
        <f>SUM($K458:V458)/13</f>
        <v>6.2149302564102555</v>
      </c>
      <c r="W556" s="16">
        <f t="shared" ref="W556:AI556" si="1184">SUM(K458:W458)/13</f>
        <v>7.9906246153846139</v>
      </c>
      <c r="X556" s="16">
        <f t="shared" si="1184"/>
        <v>9.9882807692307676</v>
      </c>
      <c r="Y556" s="16">
        <f t="shared" si="1184"/>
        <v>12.207898717948716</v>
      </c>
      <c r="Z556" s="16">
        <f t="shared" si="1184"/>
        <v>14.649478461538459</v>
      </c>
      <c r="AA556" s="16">
        <f t="shared" si="1184"/>
        <v>17.313019999999998</v>
      </c>
      <c r="AB556" s="16">
        <f t="shared" si="1184"/>
        <v>20.19852333333333</v>
      </c>
      <c r="AC556" s="16">
        <f t="shared" si="1184"/>
        <v>23.084026666666663</v>
      </c>
      <c r="AD556" s="16">
        <f t="shared" si="1184"/>
        <v>25.969529999999999</v>
      </c>
      <c r="AE556" s="16">
        <f t="shared" si="1184"/>
        <v>28.855033333333328</v>
      </c>
      <c r="AF556" s="16">
        <f t="shared" si="1184"/>
        <v>31.740536666666664</v>
      </c>
      <c r="AG556" s="16">
        <f t="shared" si="1184"/>
        <v>34.626039999999996</v>
      </c>
      <c r="AH556" s="16">
        <f t="shared" si="1184"/>
        <v>37.511543333333329</v>
      </c>
      <c r="AI556" s="16">
        <f t="shared" si="1184"/>
        <v>40.397046666666668</v>
      </c>
      <c r="AJ556" s="16">
        <f t="shared" si="1104"/>
        <v>43.282550000000001</v>
      </c>
      <c r="AK556" s="16">
        <f t="shared" si="1105"/>
        <v>46.168053333333326</v>
      </c>
      <c r="AL556" s="16">
        <f t="shared" si="1106"/>
        <v>49.053556666666665</v>
      </c>
      <c r="AM556" s="16">
        <f t="shared" si="1069"/>
        <v>51.939059999999998</v>
      </c>
      <c r="AN556" s="16">
        <f t="shared" si="1070"/>
        <v>54.824563333333316</v>
      </c>
      <c r="AO556" s="16">
        <f t="shared" si="1071"/>
        <v>57.710066666666656</v>
      </c>
      <c r="AP556" s="16">
        <f t="shared" si="1072"/>
        <v>60.595569999999995</v>
      </c>
      <c r="AQ556" s="16">
        <f t="shared" si="1073"/>
        <v>63.481073333333327</v>
      </c>
      <c r="AR556" s="16">
        <f t="shared" si="1074"/>
        <v>66.36657666666666</v>
      </c>
      <c r="AS556" s="16">
        <f t="shared" si="1075"/>
        <v>69.252079999999992</v>
      </c>
      <c r="AT556" s="16">
        <f t="shared" si="1076"/>
        <v>72.137583333333325</v>
      </c>
      <c r="AU556" s="16">
        <f t="shared" si="1077"/>
        <v>75.023086666666657</v>
      </c>
      <c r="AV556" s="16">
        <f t="shared" si="1078"/>
        <v>77.90858999999999</v>
      </c>
      <c r="AW556" s="16">
        <f t="shared" si="1079"/>
        <v>80.794093333333322</v>
      </c>
      <c r="AX556" s="16">
        <f t="shared" si="1080"/>
        <v>83.67959666666664</v>
      </c>
      <c r="AY556" s="16">
        <f t="shared" si="1081"/>
        <v>86.565100000000001</v>
      </c>
      <c r="AZ556" s="16">
        <f t="shared" si="1082"/>
        <v>89.450603333333319</v>
      </c>
      <c r="BA556" s="16">
        <f t="shared" si="1083"/>
        <v>92.336106666666652</v>
      </c>
      <c r="BB556" s="16">
        <f t="shared" si="1084"/>
        <v>95.22160999999997</v>
      </c>
      <c r="BC556" s="16">
        <f t="shared" si="1085"/>
        <v>98.107113333333302</v>
      </c>
      <c r="BD556" s="16">
        <f t="shared" si="1086"/>
        <v>100.99261666666665</v>
      </c>
      <c r="BE556" s="16">
        <f t="shared" si="1087"/>
        <v>103.87811999999998</v>
      </c>
      <c r="BF556" s="16">
        <f t="shared" si="1088"/>
        <v>106.76362333333333</v>
      </c>
      <c r="BG556" s="16">
        <f t="shared" si="1089"/>
        <v>109.64912666666666</v>
      </c>
      <c r="BH556" s="16">
        <f t="shared" si="1090"/>
        <v>112.53462999999998</v>
      </c>
      <c r="BI556" s="16">
        <f t="shared" si="1091"/>
        <v>115.42013333333331</v>
      </c>
      <c r="BJ556" s="16">
        <f t="shared" si="1092"/>
        <v>118.30563666666666</v>
      </c>
      <c r="BK556" s="16">
        <f t="shared" si="1093"/>
        <v>121.19113999999998</v>
      </c>
      <c r="BL556" s="16">
        <f t="shared" si="1094"/>
        <v>124.07664333333332</v>
      </c>
      <c r="BM556" s="16">
        <f t="shared" si="1095"/>
        <v>126.96214666666665</v>
      </c>
      <c r="BN556" s="16">
        <f t="shared" si="1096"/>
        <v>129.84764999999999</v>
      </c>
      <c r="BO556" s="16">
        <f t="shared" si="1097"/>
        <v>132.73315333333332</v>
      </c>
      <c r="BP556" s="16">
        <f t="shared" si="1098"/>
        <v>135.61865666666665</v>
      </c>
      <c r="BQ556" s="16">
        <f t="shared" si="1099"/>
        <v>138.50415999999998</v>
      </c>
      <c r="BR556" s="16">
        <f t="shared" si="1100"/>
        <v>141.38966333333332</v>
      </c>
      <c r="BS556" s="16">
        <f t="shared" si="1101"/>
        <v>144.27516666666662</v>
      </c>
    </row>
    <row r="557" spans="1:71" x14ac:dyDescent="0.35">
      <c r="A557" s="15" t="str">
        <f t="shared" ref="A557:J557" si="1185">A459</f>
        <v>Standard Close</v>
      </c>
      <c r="B557" s="15" t="str">
        <f t="shared" si="1185"/>
        <v>A2895985</v>
      </c>
      <c r="C557" s="15" t="str">
        <f t="shared" si="1185"/>
        <v>Base Rates</v>
      </c>
      <c r="D557" s="15" t="str">
        <f t="shared" si="1185"/>
        <v/>
      </c>
      <c r="E557" s="50">
        <f t="shared" si="1185"/>
        <v>34331</v>
      </c>
      <c r="F557" s="15" t="str">
        <f t="shared" si="1185"/>
        <v>CRR-15996</v>
      </c>
      <c r="G557" s="15" t="str">
        <f t="shared" si="1185"/>
        <v>open</v>
      </c>
      <c r="H557" s="15" t="str">
        <f t="shared" si="1185"/>
        <v>Electric Other Production Plant</v>
      </c>
      <c r="I557" s="15" t="str">
        <f t="shared" si="1185"/>
        <v>Bayside Station</v>
      </c>
      <c r="J557" s="15">
        <f t="shared" si="1185"/>
        <v>202404</v>
      </c>
      <c r="K557" s="146">
        <f>SUM($K459:K459)/13</f>
        <v>0</v>
      </c>
      <c r="L557" s="16">
        <f>SUM($K459:L459)/13</f>
        <v>0</v>
      </c>
      <c r="M557" s="16">
        <f>SUM($K459:M459)/13</f>
        <v>0</v>
      </c>
      <c r="N557" s="16">
        <f>SUM($K459:N459)/13</f>
        <v>0</v>
      </c>
      <c r="O557" s="16">
        <f>SUM($K459:O459)/13</f>
        <v>0</v>
      </c>
      <c r="P557" s="16">
        <f>SUM($K459:P459)/13</f>
        <v>0.91227846153846159</v>
      </c>
      <c r="Q557" s="16">
        <f>SUM($K459:Q459)/13</f>
        <v>2.736835384615385</v>
      </c>
      <c r="R557" s="16">
        <f>SUM($K459:R459)/13</f>
        <v>5.47367076923077</v>
      </c>
      <c r="S557" s="16">
        <f>SUM($K459:S459)/13</f>
        <v>9.1227846153846155</v>
      </c>
      <c r="T557" s="16">
        <f>SUM($K459:T459)/13</f>
        <v>13.684176923076924</v>
      </c>
      <c r="U557" s="16">
        <f>SUM($K459:U459)/13</f>
        <v>19.157847692307694</v>
      </c>
      <c r="V557" s="16">
        <f>SUM($K459:V459)/13</f>
        <v>25.543796923076929</v>
      </c>
      <c r="W557" s="16">
        <f t="shared" ref="W557:AI557" si="1186">SUM(K459:W459)/13</f>
        <v>32.842024615384624</v>
      </c>
      <c r="X557" s="16">
        <f t="shared" si="1186"/>
        <v>41.052530769230778</v>
      </c>
      <c r="Y557" s="16">
        <f t="shared" si="1186"/>
        <v>50.175315384615402</v>
      </c>
      <c r="Z557" s="16">
        <f t="shared" si="1186"/>
        <v>60.210378461538475</v>
      </c>
      <c r="AA557" s="16">
        <f t="shared" si="1186"/>
        <v>71.157720000000026</v>
      </c>
      <c r="AB557" s="16">
        <f t="shared" si="1186"/>
        <v>83.017340000000033</v>
      </c>
      <c r="AC557" s="16">
        <f t="shared" si="1186"/>
        <v>94.876960000000025</v>
      </c>
      <c r="AD557" s="16">
        <f t="shared" si="1186"/>
        <v>106.73658000000003</v>
      </c>
      <c r="AE557" s="16">
        <f t="shared" si="1186"/>
        <v>118.59620000000004</v>
      </c>
      <c r="AF557" s="16">
        <f t="shared" si="1186"/>
        <v>130.45582000000005</v>
      </c>
      <c r="AG557" s="16">
        <f t="shared" si="1186"/>
        <v>142.31544000000005</v>
      </c>
      <c r="AH557" s="16">
        <f t="shared" si="1186"/>
        <v>154.17506000000006</v>
      </c>
      <c r="AI557" s="16">
        <f t="shared" si="1186"/>
        <v>166.03468000000007</v>
      </c>
      <c r="AJ557" s="16">
        <f t="shared" si="1104"/>
        <v>177.89430000000007</v>
      </c>
      <c r="AK557" s="16">
        <f t="shared" si="1105"/>
        <v>189.75392000000011</v>
      </c>
      <c r="AL557" s="16">
        <f t="shared" si="1106"/>
        <v>201.61354000000011</v>
      </c>
      <c r="AM557" s="16">
        <f t="shared" si="1069"/>
        <v>213.47316000000006</v>
      </c>
      <c r="AN557" s="16">
        <f t="shared" si="1070"/>
        <v>225.33278000000007</v>
      </c>
      <c r="AO557" s="16">
        <f t="shared" si="1071"/>
        <v>237.19240000000011</v>
      </c>
      <c r="AP557" s="16">
        <f t="shared" si="1072"/>
        <v>249.05202000000008</v>
      </c>
      <c r="AQ557" s="16">
        <f t="shared" si="1073"/>
        <v>260.91164000000009</v>
      </c>
      <c r="AR557" s="16">
        <f t="shared" si="1074"/>
        <v>272.7712600000001</v>
      </c>
      <c r="AS557" s="16">
        <f t="shared" si="1075"/>
        <v>284.6308800000001</v>
      </c>
      <c r="AT557" s="16">
        <f t="shared" si="1076"/>
        <v>296.49050000000011</v>
      </c>
      <c r="AU557" s="16">
        <f t="shared" si="1077"/>
        <v>308.35012000000012</v>
      </c>
      <c r="AV557" s="16">
        <f t="shared" si="1078"/>
        <v>320.20974000000012</v>
      </c>
      <c r="AW557" s="16">
        <f t="shared" si="1079"/>
        <v>332.06936000000013</v>
      </c>
      <c r="AX557" s="16">
        <f t="shared" si="1080"/>
        <v>343.92898000000008</v>
      </c>
      <c r="AY557" s="16">
        <f t="shared" si="1081"/>
        <v>355.78860000000014</v>
      </c>
      <c r="AZ557" s="16">
        <f t="shared" si="1082"/>
        <v>367.64822000000009</v>
      </c>
      <c r="BA557" s="16">
        <f t="shared" si="1083"/>
        <v>379.50784000000016</v>
      </c>
      <c r="BB557" s="16">
        <f t="shared" si="1084"/>
        <v>391.36746000000016</v>
      </c>
      <c r="BC557" s="16">
        <f t="shared" si="1085"/>
        <v>403.22708000000017</v>
      </c>
      <c r="BD557" s="16">
        <f t="shared" si="1086"/>
        <v>415.08670000000018</v>
      </c>
      <c r="BE557" s="16">
        <f t="shared" si="1087"/>
        <v>426.94632000000013</v>
      </c>
      <c r="BF557" s="16">
        <f t="shared" si="1088"/>
        <v>438.80594000000013</v>
      </c>
      <c r="BG557" s="16">
        <f t="shared" si="1089"/>
        <v>450.66556000000026</v>
      </c>
      <c r="BH557" s="16">
        <f t="shared" si="1090"/>
        <v>462.5251800000002</v>
      </c>
      <c r="BI557" s="16">
        <f t="shared" si="1091"/>
        <v>474.38480000000015</v>
      </c>
      <c r="BJ557" s="16">
        <f t="shared" si="1092"/>
        <v>486.24442000000022</v>
      </c>
      <c r="BK557" s="16">
        <f t="shared" si="1093"/>
        <v>498.10404000000017</v>
      </c>
      <c r="BL557" s="16">
        <f t="shared" si="1094"/>
        <v>509.96366000000012</v>
      </c>
      <c r="BM557" s="16">
        <f t="shared" si="1095"/>
        <v>521.82328000000018</v>
      </c>
      <c r="BN557" s="16">
        <f t="shared" si="1096"/>
        <v>533.68290000000002</v>
      </c>
      <c r="BO557" s="16">
        <f t="shared" si="1097"/>
        <v>545.54252000000008</v>
      </c>
      <c r="BP557" s="16">
        <f t="shared" si="1098"/>
        <v>557.40214000000003</v>
      </c>
      <c r="BQ557" s="16">
        <f t="shared" si="1099"/>
        <v>569.26175999999998</v>
      </c>
      <c r="BR557" s="16">
        <f t="shared" si="1100"/>
        <v>581.12137999999993</v>
      </c>
      <c r="BS557" s="16">
        <f t="shared" si="1101"/>
        <v>592.98099999999988</v>
      </c>
    </row>
    <row r="558" spans="1:71" x14ac:dyDescent="0.35">
      <c r="A558" s="15" t="str">
        <f t="shared" ref="A558:J558" si="1187">A460</f>
        <v>Standard Close</v>
      </c>
      <c r="B558" s="15" t="str">
        <f t="shared" si="1187"/>
        <v>A2895986</v>
      </c>
      <c r="C558" s="15" t="str">
        <f t="shared" si="1187"/>
        <v>Base Rates</v>
      </c>
      <c r="D558" s="15" t="str">
        <f t="shared" si="1187"/>
        <v/>
      </c>
      <c r="E558" s="50">
        <f t="shared" si="1187"/>
        <v>34331</v>
      </c>
      <c r="F558" s="15" t="str">
        <f t="shared" si="1187"/>
        <v>CRR-15996</v>
      </c>
      <c r="G558" s="15" t="str">
        <f t="shared" si="1187"/>
        <v>open</v>
      </c>
      <c r="H558" s="15" t="str">
        <f t="shared" si="1187"/>
        <v>Electric Other Production Plant</v>
      </c>
      <c r="I558" s="15" t="str">
        <f t="shared" si="1187"/>
        <v>Bayside Station</v>
      </c>
      <c r="J558" s="15">
        <f t="shared" si="1187"/>
        <v>202404</v>
      </c>
      <c r="K558" s="146">
        <f>SUM($K460:K460)/13</f>
        <v>0</v>
      </c>
      <c r="L558" s="16">
        <f>SUM($K460:L460)/13</f>
        <v>0</v>
      </c>
      <c r="M558" s="16">
        <f>SUM($K460:M460)/13</f>
        <v>0</v>
      </c>
      <c r="N558" s="16">
        <f>SUM($K460:N460)/13</f>
        <v>0</v>
      </c>
      <c r="O558" s="16">
        <f>SUM($K460:O460)/13</f>
        <v>0</v>
      </c>
      <c r="P558" s="16">
        <f>SUM($K460:P460)/13</f>
        <v>0.60280903846153844</v>
      </c>
      <c r="Q558" s="16">
        <f>SUM($K460:Q460)/13</f>
        <v>1.8084271153846154</v>
      </c>
      <c r="R558" s="16">
        <f>SUM($K460:R460)/13</f>
        <v>3.6168542307692308</v>
      </c>
      <c r="S558" s="16">
        <f>SUM($K460:S460)/13</f>
        <v>6.0280903846153855</v>
      </c>
      <c r="T558" s="16">
        <f>SUM($K460:T460)/13</f>
        <v>9.0421355769230765</v>
      </c>
      <c r="U558" s="16">
        <f>SUM($K460:U460)/13</f>
        <v>12.658989807692308</v>
      </c>
      <c r="V558" s="16">
        <f>SUM($K460:V460)/13</f>
        <v>16.878653076923079</v>
      </c>
      <c r="W558" s="16">
        <f t="shared" ref="W558:AI558" si="1188">SUM(K460:W460)/13</f>
        <v>21.701125384615388</v>
      </c>
      <c r="X558" s="16">
        <f t="shared" si="1188"/>
        <v>27.126406730769233</v>
      </c>
      <c r="Y558" s="16">
        <f t="shared" si="1188"/>
        <v>33.154497115384622</v>
      </c>
      <c r="Z558" s="16">
        <f t="shared" si="1188"/>
        <v>39.785396538461548</v>
      </c>
      <c r="AA558" s="16">
        <f t="shared" si="1188"/>
        <v>47.01910500000001</v>
      </c>
      <c r="AB558" s="16">
        <f t="shared" si="1188"/>
        <v>54.855622500000017</v>
      </c>
      <c r="AC558" s="16">
        <f t="shared" si="1188"/>
        <v>62.692140000000002</v>
      </c>
      <c r="AD558" s="16">
        <f t="shared" si="1188"/>
        <v>70.528657499999994</v>
      </c>
      <c r="AE558" s="16">
        <f t="shared" si="1188"/>
        <v>78.365175000000008</v>
      </c>
      <c r="AF558" s="16">
        <f t="shared" si="1188"/>
        <v>86.201692500000007</v>
      </c>
      <c r="AG558" s="16">
        <f t="shared" si="1188"/>
        <v>94.038209999999992</v>
      </c>
      <c r="AH558" s="16">
        <f t="shared" si="1188"/>
        <v>101.87472749999999</v>
      </c>
      <c r="AI558" s="16">
        <f t="shared" si="1188"/>
        <v>109.71124500000002</v>
      </c>
      <c r="AJ558" s="16">
        <f t="shared" si="1104"/>
        <v>117.5477625</v>
      </c>
      <c r="AK558" s="16">
        <f t="shared" si="1105"/>
        <v>125.38428</v>
      </c>
      <c r="AL558" s="16">
        <f t="shared" si="1106"/>
        <v>133.2207975</v>
      </c>
      <c r="AM558" s="16">
        <f t="shared" si="1069"/>
        <v>141.05731500000005</v>
      </c>
      <c r="AN558" s="16">
        <f t="shared" si="1070"/>
        <v>148.89383250000003</v>
      </c>
      <c r="AO558" s="16">
        <f t="shared" si="1071"/>
        <v>156.73035000000002</v>
      </c>
      <c r="AP558" s="16">
        <f t="shared" si="1072"/>
        <v>164.56686750000003</v>
      </c>
      <c r="AQ558" s="16">
        <f t="shared" si="1073"/>
        <v>172.40338500000004</v>
      </c>
      <c r="AR558" s="16">
        <f t="shared" si="1074"/>
        <v>180.23990250000011</v>
      </c>
      <c r="AS558" s="16">
        <f t="shared" si="1075"/>
        <v>188.07642000000007</v>
      </c>
      <c r="AT558" s="16">
        <f t="shared" si="1076"/>
        <v>195.91293750000008</v>
      </c>
      <c r="AU558" s="16">
        <f t="shared" si="1077"/>
        <v>203.74945500000013</v>
      </c>
      <c r="AV558" s="16">
        <f t="shared" si="1078"/>
        <v>211.58597250000008</v>
      </c>
      <c r="AW558" s="16">
        <f t="shared" si="1079"/>
        <v>219.42249000000012</v>
      </c>
      <c r="AX558" s="16">
        <f t="shared" si="1080"/>
        <v>227.25900750000017</v>
      </c>
      <c r="AY558" s="16">
        <f t="shared" si="1081"/>
        <v>235.09552500000015</v>
      </c>
      <c r="AZ558" s="16">
        <f t="shared" si="1082"/>
        <v>242.93204250000014</v>
      </c>
      <c r="BA558" s="16">
        <f t="shared" si="1083"/>
        <v>250.76856000000024</v>
      </c>
      <c r="BB558" s="16">
        <f t="shared" si="1084"/>
        <v>258.60507750000022</v>
      </c>
      <c r="BC558" s="16">
        <f t="shared" si="1085"/>
        <v>266.44159500000023</v>
      </c>
      <c r="BD558" s="16">
        <f t="shared" si="1086"/>
        <v>274.27811250000019</v>
      </c>
      <c r="BE558" s="16">
        <f t="shared" si="1087"/>
        <v>282.11463000000026</v>
      </c>
      <c r="BF558" s="16">
        <f t="shared" si="1088"/>
        <v>289.95114750000027</v>
      </c>
      <c r="BG558" s="16">
        <f t="shared" si="1089"/>
        <v>297.78766500000023</v>
      </c>
      <c r="BH558" s="16">
        <f t="shared" si="1090"/>
        <v>305.62418250000024</v>
      </c>
      <c r="BI558" s="16">
        <f t="shared" si="1091"/>
        <v>313.46070000000032</v>
      </c>
      <c r="BJ558" s="16">
        <f t="shared" si="1092"/>
        <v>321.29721750000039</v>
      </c>
      <c r="BK558" s="16">
        <f t="shared" si="1093"/>
        <v>329.13373500000034</v>
      </c>
      <c r="BL558" s="16">
        <f t="shared" si="1094"/>
        <v>336.9702525000003</v>
      </c>
      <c r="BM558" s="16">
        <f t="shared" si="1095"/>
        <v>344.80677000000037</v>
      </c>
      <c r="BN558" s="16">
        <f t="shared" si="1096"/>
        <v>352.64328750000038</v>
      </c>
      <c r="BO558" s="16">
        <f t="shared" si="1097"/>
        <v>360.47980500000034</v>
      </c>
      <c r="BP558" s="16">
        <f t="shared" si="1098"/>
        <v>368.31632250000035</v>
      </c>
      <c r="BQ558" s="16">
        <f t="shared" si="1099"/>
        <v>376.15284000000037</v>
      </c>
      <c r="BR558" s="16">
        <f t="shared" si="1100"/>
        <v>383.98935750000049</v>
      </c>
      <c r="BS558" s="16">
        <f t="shared" si="1101"/>
        <v>391.82587500000045</v>
      </c>
    </row>
    <row r="559" spans="1:71" x14ac:dyDescent="0.35">
      <c r="A559" s="15" t="str">
        <f t="shared" ref="A559:J559" si="1189">A461</f>
        <v>Standard Close</v>
      </c>
      <c r="B559" s="15" t="str">
        <f t="shared" si="1189"/>
        <v>A2895987</v>
      </c>
      <c r="C559" s="15" t="str">
        <f t="shared" si="1189"/>
        <v>Base Rates</v>
      </c>
      <c r="D559" s="15" t="str">
        <f t="shared" si="1189"/>
        <v/>
      </c>
      <c r="E559" s="50">
        <f t="shared" si="1189"/>
        <v>34331</v>
      </c>
      <c r="F559" s="15" t="str">
        <f t="shared" si="1189"/>
        <v>CRR-15996</v>
      </c>
      <c r="G559" s="15" t="str">
        <f t="shared" si="1189"/>
        <v>open</v>
      </c>
      <c r="H559" s="15" t="str">
        <f t="shared" si="1189"/>
        <v>Electric Other Production Plant</v>
      </c>
      <c r="I559" s="15" t="str">
        <f t="shared" si="1189"/>
        <v>Bayside Station</v>
      </c>
      <c r="J559" s="15">
        <f t="shared" si="1189"/>
        <v>202404</v>
      </c>
      <c r="K559" s="146">
        <f>SUM($K461:K461)/13</f>
        <v>0</v>
      </c>
      <c r="L559" s="16">
        <f>SUM($K461:L461)/13</f>
        <v>0</v>
      </c>
      <c r="M559" s="16">
        <f>SUM($K461:M461)/13</f>
        <v>0</v>
      </c>
      <c r="N559" s="16">
        <f>SUM($K461:N461)/13</f>
        <v>0</v>
      </c>
      <c r="O559" s="16">
        <f>SUM($K461:O461)/13</f>
        <v>0</v>
      </c>
      <c r="P559" s="16">
        <f>SUM($K461:P461)/13</f>
        <v>0.51904743589743585</v>
      </c>
      <c r="Q559" s="16">
        <f>SUM($K461:Q461)/13</f>
        <v>1.5571423076923077</v>
      </c>
      <c r="R559" s="16">
        <f>SUM($K461:R461)/13</f>
        <v>3.1142846153846153</v>
      </c>
      <c r="S559" s="16">
        <f>SUM($K461:S461)/13</f>
        <v>5.1904743589743596</v>
      </c>
      <c r="T559" s="16">
        <f>SUM($K461:T461)/13</f>
        <v>7.7857115384615394</v>
      </c>
      <c r="U559" s="16">
        <f>SUM($K461:U461)/13</f>
        <v>10.899996153846153</v>
      </c>
      <c r="V559" s="16">
        <f>SUM($K461:V461)/13</f>
        <v>14.533328205128205</v>
      </c>
      <c r="W559" s="16">
        <f t="shared" ref="W559:AI559" si="1190">SUM(K461:W461)/13</f>
        <v>18.685707692307691</v>
      </c>
      <c r="X559" s="16">
        <f t="shared" si="1190"/>
        <v>23.357134615384613</v>
      </c>
      <c r="Y559" s="16">
        <f t="shared" si="1190"/>
        <v>28.547608974358976</v>
      </c>
      <c r="Z559" s="16">
        <f t="shared" si="1190"/>
        <v>34.25713076923077</v>
      </c>
      <c r="AA559" s="16">
        <f t="shared" si="1190"/>
        <v>40.485700000000001</v>
      </c>
      <c r="AB559" s="16">
        <f t="shared" si="1190"/>
        <v>47.233316666666674</v>
      </c>
      <c r="AC559" s="16">
        <f t="shared" si="1190"/>
        <v>53.98093333333334</v>
      </c>
      <c r="AD559" s="16">
        <f t="shared" si="1190"/>
        <v>60.728550000000006</v>
      </c>
      <c r="AE559" s="16">
        <f t="shared" si="1190"/>
        <v>67.476166666666671</v>
      </c>
      <c r="AF559" s="16">
        <f t="shared" si="1190"/>
        <v>74.223783333333344</v>
      </c>
      <c r="AG559" s="16">
        <f t="shared" si="1190"/>
        <v>80.971400000000003</v>
      </c>
      <c r="AH559" s="16">
        <f t="shared" si="1190"/>
        <v>87.71901666666669</v>
      </c>
      <c r="AI559" s="16">
        <f t="shared" si="1190"/>
        <v>94.466633333333363</v>
      </c>
      <c r="AJ559" s="16">
        <f t="shared" si="1104"/>
        <v>101.21425000000002</v>
      </c>
      <c r="AK559" s="16">
        <f t="shared" si="1105"/>
        <v>107.96186666666669</v>
      </c>
      <c r="AL559" s="16">
        <f t="shared" si="1106"/>
        <v>114.70948333333337</v>
      </c>
      <c r="AM559" s="16">
        <f t="shared" si="1069"/>
        <v>121.45710000000003</v>
      </c>
      <c r="AN559" s="16">
        <f t="shared" si="1070"/>
        <v>128.20471666666668</v>
      </c>
      <c r="AO559" s="16">
        <f t="shared" si="1071"/>
        <v>134.95233333333334</v>
      </c>
      <c r="AP559" s="16">
        <f t="shared" si="1072"/>
        <v>141.69995</v>
      </c>
      <c r="AQ559" s="16">
        <f t="shared" si="1073"/>
        <v>148.44756666666669</v>
      </c>
      <c r="AR559" s="16">
        <f t="shared" si="1074"/>
        <v>155.19518333333332</v>
      </c>
      <c r="AS559" s="16">
        <f t="shared" si="1075"/>
        <v>161.94279999999998</v>
      </c>
      <c r="AT559" s="16">
        <f t="shared" si="1076"/>
        <v>168.69041666666666</v>
      </c>
      <c r="AU559" s="16">
        <f t="shared" si="1077"/>
        <v>175.43803333333332</v>
      </c>
      <c r="AV559" s="16">
        <f t="shared" si="1078"/>
        <v>182.18564999999995</v>
      </c>
      <c r="AW559" s="16">
        <f t="shared" si="1079"/>
        <v>188.93326666666664</v>
      </c>
      <c r="AX559" s="16">
        <f t="shared" si="1080"/>
        <v>195.6808833333333</v>
      </c>
      <c r="AY559" s="16">
        <f t="shared" si="1081"/>
        <v>202.42849999999993</v>
      </c>
      <c r="AZ559" s="16">
        <f t="shared" si="1082"/>
        <v>209.17611666666659</v>
      </c>
      <c r="BA559" s="16">
        <f t="shared" si="1083"/>
        <v>215.92373333333327</v>
      </c>
      <c r="BB559" s="16">
        <f t="shared" si="1084"/>
        <v>222.67134999999993</v>
      </c>
      <c r="BC559" s="16">
        <f t="shared" si="1085"/>
        <v>229.41896666666659</v>
      </c>
      <c r="BD559" s="16">
        <f t="shared" si="1086"/>
        <v>236.16658333333322</v>
      </c>
      <c r="BE559" s="16">
        <f t="shared" si="1087"/>
        <v>242.91419999999988</v>
      </c>
      <c r="BF559" s="16">
        <f t="shared" si="1088"/>
        <v>249.6618166666666</v>
      </c>
      <c r="BG559" s="16">
        <f t="shared" si="1089"/>
        <v>256.4094333333332</v>
      </c>
      <c r="BH559" s="16">
        <f t="shared" si="1090"/>
        <v>263.15704999999986</v>
      </c>
      <c r="BI559" s="16">
        <f t="shared" si="1091"/>
        <v>269.90466666666657</v>
      </c>
      <c r="BJ559" s="16">
        <f t="shared" si="1092"/>
        <v>276.65228333333323</v>
      </c>
      <c r="BK559" s="16">
        <f t="shared" si="1093"/>
        <v>283.39989999999983</v>
      </c>
      <c r="BL559" s="16">
        <f t="shared" si="1094"/>
        <v>290.14751666666649</v>
      </c>
      <c r="BM559" s="16">
        <f t="shared" si="1095"/>
        <v>296.89513333333321</v>
      </c>
      <c r="BN559" s="16">
        <f t="shared" si="1096"/>
        <v>303.64274999999986</v>
      </c>
      <c r="BO559" s="16">
        <f t="shared" si="1097"/>
        <v>310.39036666666652</v>
      </c>
      <c r="BP559" s="16">
        <f t="shared" si="1098"/>
        <v>317.13798333333312</v>
      </c>
      <c r="BQ559" s="16">
        <f t="shared" si="1099"/>
        <v>323.88559999999984</v>
      </c>
      <c r="BR559" s="16">
        <f t="shared" si="1100"/>
        <v>330.6332166666665</v>
      </c>
      <c r="BS559" s="16">
        <f t="shared" si="1101"/>
        <v>337.3808333333331</v>
      </c>
    </row>
    <row r="560" spans="1:71" x14ac:dyDescent="0.35">
      <c r="A560" s="15" t="str">
        <f t="shared" ref="A560:J560" si="1191">A462</f>
        <v>Standard Close</v>
      </c>
      <c r="B560" s="15" t="str">
        <f t="shared" si="1191"/>
        <v>A2896021</v>
      </c>
      <c r="C560" s="15" t="str">
        <f t="shared" si="1191"/>
        <v>Base Rates</v>
      </c>
      <c r="D560" s="15" t="str">
        <f t="shared" si="1191"/>
        <v/>
      </c>
      <c r="E560" s="50">
        <f t="shared" si="1191"/>
        <v>34332</v>
      </c>
      <c r="F560" s="15" t="str">
        <f t="shared" si="1191"/>
        <v>CRR-15996</v>
      </c>
      <c r="G560" s="15" t="str">
        <f t="shared" si="1191"/>
        <v>open</v>
      </c>
      <c r="H560" s="15" t="str">
        <f t="shared" si="1191"/>
        <v>Electric Other Production Plant</v>
      </c>
      <c r="I560" s="15" t="str">
        <f t="shared" si="1191"/>
        <v>Bayside Station</v>
      </c>
      <c r="J560" s="15">
        <f t="shared" si="1191"/>
        <v>202404</v>
      </c>
      <c r="K560" s="146">
        <f>SUM($K462:K462)/13</f>
        <v>0</v>
      </c>
      <c r="L560" s="16">
        <f>SUM($K462:L462)/13</f>
        <v>0</v>
      </c>
      <c r="M560" s="16">
        <f>SUM($K462:M462)/13</f>
        <v>0</v>
      </c>
      <c r="N560" s="16">
        <f>SUM($K462:N462)/13</f>
        <v>0</v>
      </c>
      <c r="O560" s="16">
        <f>SUM($K462:O462)/13</f>
        <v>0</v>
      </c>
      <c r="P560" s="16">
        <f>SUM($K462:P462)/13</f>
        <v>0.81342410256410258</v>
      </c>
      <c r="Q560" s="16">
        <f>SUM($K462:Q462)/13</f>
        <v>2.4402723076923079</v>
      </c>
      <c r="R560" s="16">
        <f>SUM($K462:R462)/13</f>
        <v>4.8805446153846157</v>
      </c>
      <c r="S560" s="16">
        <f>SUM($K462:S462)/13</f>
        <v>8.1342410256410265</v>
      </c>
      <c r="T560" s="16">
        <f>SUM($K462:T462)/13</f>
        <v>12.201361538461539</v>
      </c>
      <c r="U560" s="16">
        <f>SUM($K462:U462)/13</f>
        <v>17.081906153846155</v>
      </c>
      <c r="V560" s="16">
        <f>SUM($K462:V462)/13</f>
        <v>22.775874871794876</v>
      </c>
      <c r="W560" s="16">
        <f t="shared" ref="W560:AI560" si="1192">SUM(K462:W462)/13</f>
        <v>29.283267692307696</v>
      </c>
      <c r="X560" s="16">
        <f t="shared" si="1192"/>
        <v>36.604084615384622</v>
      </c>
      <c r="Y560" s="16">
        <f t="shared" si="1192"/>
        <v>44.738325641025646</v>
      </c>
      <c r="Z560" s="16">
        <f t="shared" si="1192"/>
        <v>53.685990769230777</v>
      </c>
      <c r="AA560" s="16">
        <f t="shared" si="1192"/>
        <v>63.44708</v>
      </c>
      <c r="AB560" s="16">
        <f t="shared" si="1192"/>
        <v>74.021593333333328</v>
      </c>
      <c r="AC560" s="16">
        <f t="shared" si="1192"/>
        <v>84.596106666666657</v>
      </c>
      <c r="AD560" s="16">
        <f t="shared" si="1192"/>
        <v>95.17062</v>
      </c>
      <c r="AE560" s="16">
        <f t="shared" si="1192"/>
        <v>105.74513333333333</v>
      </c>
      <c r="AF560" s="16">
        <f t="shared" si="1192"/>
        <v>116.31964666666666</v>
      </c>
      <c r="AG560" s="16">
        <f t="shared" si="1192"/>
        <v>126.89415999999999</v>
      </c>
      <c r="AH560" s="16">
        <f t="shared" si="1192"/>
        <v>137.46867333333333</v>
      </c>
      <c r="AI560" s="16">
        <f t="shared" si="1192"/>
        <v>148.04318666666666</v>
      </c>
      <c r="AJ560" s="16">
        <f t="shared" si="1104"/>
        <v>158.61769999999999</v>
      </c>
      <c r="AK560" s="16">
        <f t="shared" si="1105"/>
        <v>169.19221333333331</v>
      </c>
      <c r="AL560" s="16">
        <f t="shared" si="1106"/>
        <v>179.76672666666667</v>
      </c>
      <c r="AM560" s="16">
        <f t="shared" si="1069"/>
        <v>190.34124</v>
      </c>
      <c r="AN560" s="16">
        <f t="shared" si="1070"/>
        <v>200.91575333333333</v>
      </c>
      <c r="AO560" s="16">
        <f t="shared" si="1071"/>
        <v>211.49026666666666</v>
      </c>
      <c r="AP560" s="16">
        <f t="shared" si="1072"/>
        <v>222.06477999999998</v>
      </c>
      <c r="AQ560" s="16">
        <f t="shared" si="1073"/>
        <v>232.63929333333331</v>
      </c>
      <c r="AR560" s="16">
        <f t="shared" si="1074"/>
        <v>243.21380666666664</v>
      </c>
      <c r="AS560" s="16">
        <f t="shared" si="1075"/>
        <v>253.78831999999997</v>
      </c>
      <c r="AT560" s="16">
        <f t="shared" si="1076"/>
        <v>264.3628333333333</v>
      </c>
      <c r="AU560" s="16">
        <f t="shared" si="1077"/>
        <v>274.93734666666671</v>
      </c>
      <c r="AV560" s="16">
        <f t="shared" si="1078"/>
        <v>285.51186000000001</v>
      </c>
      <c r="AW560" s="16">
        <f t="shared" si="1079"/>
        <v>296.08637333333337</v>
      </c>
      <c r="AX560" s="16">
        <f t="shared" si="1080"/>
        <v>306.66088666666673</v>
      </c>
      <c r="AY560" s="16">
        <f t="shared" si="1081"/>
        <v>317.23540000000008</v>
      </c>
      <c r="AZ560" s="16">
        <f t="shared" si="1082"/>
        <v>327.80991333333344</v>
      </c>
      <c r="BA560" s="16">
        <f t="shared" si="1083"/>
        <v>338.3844266666668</v>
      </c>
      <c r="BB560" s="16">
        <f t="shared" si="1084"/>
        <v>348.95894000000015</v>
      </c>
      <c r="BC560" s="16">
        <f t="shared" si="1085"/>
        <v>359.53345333333345</v>
      </c>
      <c r="BD560" s="16">
        <f t="shared" si="1086"/>
        <v>370.10796666666687</v>
      </c>
      <c r="BE560" s="16">
        <f t="shared" si="1087"/>
        <v>380.68248000000028</v>
      </c>
      <c r="BF560" s="16">
        <f t="shared" si="1088"/>
        <v>391.25699333333353</v>
      </c>
      <c r="BG560" s="16">
        <f t="shared" si="1089"/>
        <v>401.83150666666694</v>
      </c>
      <c r="BH560" s="16">
        <f t="shared" si="1090"/>
        <v>412.4060200000003</v>
      </c>
      <c r="BI560" s="16">
        <f t="shared" si="1091"/>
        <v>422.98053333333365</v>
      </c>
      <c r="BJ560" s="16">
        <f t="shared" si="1092"/>
        <v>433.55504666666701</v>
      </c>
      <c r="BK560" s="16">
        <f t="shared" si="1093"/>
        <v>444.12956000000037</v>
      </c>
      <c r="BL560" s="16">
        <f t="shared" si="1094"/>
        <v>454.70407333333372</v>
      </c>
      <c r="BM560" s="16">
        <f t="shared" si="1095"/>
        <v>465.27858666666702</v>
      </c>
      <c r="BN560" s="16">
        <f t="shared" si="1096"/>
        <v>475.85310000000038</v>
      </c>
      <c r="BO560" s="16">
        <f t="shared" si="1097"/>
        <v>486.4276133333338</v>
      </c>
      <c r="BP560" s="16">
        <f t="shared" si="1098"/>
        <v>497.00212666666715</v>
      </c>
      <c r="BQ560" s="16">
        <f t="shared" si="1099"/>
        <v>507.57664000000045</v>
      </c>
      <c r="BR560" s="16">
        <f t="shared" si="1100"/>
        <v>518.15115333333392</v>
      </c>
      <c r="BS560" s="16">
        <f t="shared" si="1101"/>
        <v>528.72566666666717</v>
      </c>
    </row>
    <row r="561" spans="1:71" x14ac:dyDescent="0.35">
      <c r="A561" s="15" t="str">
        <f t="shared" ref="A561:J561" si="1193">A463</f>
        <v>Standard Close</v>
      </c>
      <c r="B561" s="15" t="str">
        <f t="shared" si="1193"/>
        <v>A2896022</v>
      </c>
      <c r="C561" s="15" t="str">
        <f t="shared" si="1193"/>
        <v>Base Rates</v>
      </c>
      <c r="D561" s="15" t="str">
        <f t="shared" si="1193"/>
        <v/>
      </c>
      <c r="E561" s="50">
        <f t="shared" si="1193"/>
        <v>34332</v>
      </c>
      <c r="F561" s="15" t="str">
        <f t="shared" si="1193"/>
        <v>CRR-15996</v>
      </c>
      <c r="G561" s="15" t="str">
        <f t="shared" si="1193"/>
        <v>open</v>
      </c>
      <c r="H561" s="15" t="str">
        <f t="shared" si="1193"/>
        <v>Electric Other Production Plant</v>
      </c>
      <c r="I561" s="15" t="str">
        <f t="shared" si="1193"/>
        <v>Bayside Station</v>
      </c>
      <c r="J561" s="15">
        <f t="shared" si="1193"/>
        <v>202404</v>
      </c>
      <c r="K561" s="146">
        <f>SUM($K463:K463)/13</f>
        <v>0</v>
      </c>
      <c r="L561" s="16">
        <f>SUM($K463:L463)/13</f>
        <v>0</v>
      </c>
      <c r="M561" s="16">
        <f>SUM($K463:M463)/13</f>
        <v>0</v>
      </c>
      <c r="N561" s="16">
        <f>SUM($K463:N463)/13</f>
        <v>0</v>
      </c>
      <c r="O561" s="16">
        <f>SUM($K463:O463)/13</f>
        <v>0</v>
      </c>
      <c r="P561" s="16">
        <f>SUM($K463:P463)/13</f>
        <v>0.37170589743589744</v>
      </c>
      <c r="Q561" s="16">
        <f>SUM($K463:Q463)/13</f>
        <v>1.1151176923076922</v>
      </c>
      <c r="R561" s="16">
        <f>SUM($K463:R463)/13</f>
        <v>2.2302353846153844</v>
      </c>
      <c r="S561" s="16">
        <f>SUM($K463:S463)/13</f>
        <v>3.7170589743589741</v>
      </c>
      <c r="T561" s="16">
        <f>SUM($K463:T463)/13</f>
        <v>5.5755884615384605</v>
      </c>
      <c r="U561" s="16">
        <f>SUM($K463:U463)/13</f>
        <v>7.8058238461538458</v>
      </c>
      <c r="V561" s="16">
        <f>SUM($K463:V463)/13</f>
        <v>10.407765128205126</v>
      </c>
      <c r="W561" s="16">
        <f t="shared" ref="W561:AI561" si="1194">SUM(K463:W463)/13</f>
        <v>13.381412307692305</v>
      </c>
      <c r="X561" s="16">
        <f t="shared" si="1194"/>
        <v>16.726765384615383</v>
      </c>
      <c r="Y561" s="16">
        <f t="shared" si="1194"/>
        <v>20.443824358974357</v>
      </c>
      <c r="Z561" s="16">
        <f t="shared" si="1194"/>
        <v>24.532589230769229</v>
      </c>
      <c r="AA561" s="16">
        <f t="shared" si="1194"/>
        <v>28.99306</v>
      </c>
      <c r="AB561" s="16">
        <f t="shared" si="1194"/>
        <v>33.825236666666669</v>
      </c>
      <c r="AC561" s="16">
        <f t="shared" si="1194"/>
        <v>38.657413333333338</v>
      </c>
      <c r="AD561" s="16">
        <f t="shared" si="1194"/>
        <v>43.489590000000007</v>
      </c>
      <c r="AE561" s="16">
        <f t="shared" si="1194"/>
        <v>48.321766666666676</v>
      </c>
      <c r="AF561" s="16">
        <f t="shared" si="1194"/>
        <v>53.153943333333345</v>
      </c>
      <c r="AG561" s="16">
        <f t="shared" si="1194"/>
        <v>57.986120000000014</v>
      </c>
      <c r="AH561" s="16">
        <f t="shared" si="1194"/>
        <v>62.81829666666669</v>
      </c>
      <c r="AI561" s="16">
        <f t="shared" si="1194"/>
        <v>67.650473333333352</v>
      </c>
      <c r="AJ561" s="16">
        <f t="shared" si="1104"/>
        <v>72.482650000000021</v>
      </c>
      <c r="AK561" s="16">
        <f t="shared" si="1105"/>
        <v>77.31482666666669</v>
      </c>
      <c r="AL561" s="16">
        <f t="shared" si="1106"/>
        <v>82.147003333333359</v>
      </c>
      <c r="AM561" s="16">
        <f t="shared" si="1069"/>
        <v>86.979180000000028</v>
      </c>
      <c r="AN561" s="16">
        <f t="shared" si="1070"/>
        <v>91.811356666666683</v>
      </c>
      <c r="AO561" s="16">
        <f t="shared" si="1071"/>
        <v>96.643533333333366</v>
      </c>
      <c r="AP561" s="16">
        <f t="shared" si="1072"/>
        <v>101.47571000000002</v>
      </c>
      <c r="AQ561" s="16">
        <f t="shared" si="1073"/>
        <v>106.3078866666667</v>
      </c>
      <c r="AR561" s="16">
        <f t="shared" si="1074"/>
        <v>111.14006333333336</v>
      </c>
      <c r="AS561" s="16">
        <f t="shared" si="1075"/>
        <v>115.97224000000004</v>
      </c>
      <c r="AT561" s="16">
        <f t="shared" si="1076"/>
        <v>120.8044166666667</v>
      </c>
      <c r="AU561" s="16">
        <f t="shared" si="1077"/>
        <v>125.63659333333337</v>
      </c>
      <c r="AV561" s="16">
        <f t="shared" si="1078"/>
        <v>130.46877000000003</v>
      </c>
      <c r="AW561" s="16">
        <f t="shared" si="1079"/>
        <v>135.3009466666667</v>
      </c>
      <c r="AX561" s="16">
        <f t="shared" si="1080"/>
        <v>140.13312333333334</v>
      </c>
      <c r="AY561" s="16">
        <f t="shared" si="1081"/>
        <v>144.96530000000004</v>
      </c>
      <c r="AZ561" s="16">
        <f t="shared" si="1082"/>
        <v>149.79747666666668</v>
      </c>
      <c r="BA561" s="16">
        <f t="shared" si="1083"/>
        <v>154.62965333333338</v>
      </c>
      <c r="BB561" s="16">
        <f t="shared" si="1084"/>
        <v>159.46183000000005</v>
      </c>
      <c r="BC561" s="16">
        <f t="shared" si="1085"/>
        <v>164.29400666666669</v>
      </c>
      <c r="BD561" s="16">
        <f t="shared" si="1086"/>
        <v>169.12618333333336</v>
      </c>
      <c r="BE561" s="16">
        <f t="shared" si="1087"/>
        <v>173.95836000000006</v>
      </c>
      <c r="BF561" s="16">
        <f t="shared" si="1088"/>
        <v>178.7905366666667</v>
      </c>
      <c r="BG561" s="16">
        <f t="shared" si="1089"/>
        <v>183.62271333333339</v>
      </c>
      <c r="BH561" s="16">
        <f t="shared" si="1090"/>
        <v>188.45489000000003</v>
      </c>
      <c r="BI561" s="16">
        <f t="shared" si="1091"/>
        <v>193.28706666666673</v>
      </c>
      <c r="BJ561" s="16">
        <f t="shared" si="1092"/>
        <v>198.11924333333337</v>
      </c>
      <c r="BK561" s="16">
        <f t="shared" si="1093"/>
        <v>202.95142000000004</v>
      </c>
      <c r="BL561" s="16">
        <f t="shared" si="1094"/>
        <v>207.78359666666677</v>
      </c>
      <c r="BM561" s="16">
        <f t="shared" si="1095"/>
        <v>212.61577333333341</v>
      </c>
      <c r="BN561" s="16">
        <f t="shared" si="1096"/>
        <v>217.44795000000005</v>
      </c>
      <c r="BO561" s="16">
        <f t="shared" si="1097"/>
        <v>222.28012666666672</v>
      </c>
      <c r="BP561" s="16">
        <f t="shared" si="1098"/>
        <v>227.11230333333339</v>
      </c>
      <c r="BQ561" s="16">
        <f t="shared" si="1099"/>
        <v>231.94448000000008</v>
      </c>
      <c r="BR561" s="16">
        <f t="shared" si="1100"/>
        <v>236.77665666666672</v>
      </c>
      <c r="BS561" s="16">
        <f t="shared" si="1101"/>
        <v>241.60883333333339</v>
      </c>
    </row>
    <row r="562" spans="1:71" x14ac:dyDescent="0.35">
      <c r="A562" s="15" t="str">
        <f t="shared" ref="A562:J562" si="1195">A464</f>
        <v>Standard Close</v>
      </c>
      <c r="B562" s="15" t="str">
        <f t="shared" si="1195"/>
        <v>A2896023</v>
      </c>
      <c r="C562" s="15" t="str">
        <f t="shared" si="1195"/>
        <v>Base Rates</v>
      </c>
      <c r="D562" s="15" t="str">
        <f t="shared" si="1195"/>
        <v/>
      </c>
      <c r="E562" s="50">
        <f t="shared" si="1195"/>
        <v>34332</v>
      </c>
      <c r="F562" s="15" t="str">
        <f t="shared" si="1195"/>
        <v>CRR-15996</v>
      </c>
      <c r="G562" s="15" t="str">
        <f t="shared" si="1195"/>
        <v>open</v>
      </c>
      <c r="H562" s="15" t="str">
        <f t="shared" si="1195"/>
        <v>Electric Other Production Plant</v>
      </c>
      <c r="I562" s="15" t="str">
        <f t="shared" si="1195"/>
        <v>Bayside Station</v>
      </c>
      <c r="J562" s="15">
        <f t="shared" si="1195"/>
        <v>202404</v>
      </c>
      <c r="K562" s="146">
        <f>SUM($K464:K464)/13</f>
        <v>0</v>
      </c>
      <c r="L562" s="16">
        <f>SUM($K464:L464)/13</f>
        <v>0</v>
      </c>
      <c r="M562" s="16">
        <f>SUM($K464:M464)/13</f>
        <v>0</v>
      </c>
      <c r="N562" s="16">
        <f>SUM($K464:N464)/13</f>
        <v>0</v>
      </c>
      <c r="O562" s="16">
        <f>SUM($K464:O464)/13</f>
        <v>0</v>
      </c>
      <c r="P562" s="16">
        <f>SUM($K464:P464)/13</f>
        <v>0.16988397435897437</v>
      </c>
      <c r="Q562" s="16">
        <f>SUM($K464:Q464)/13</f>
        <v>0.50965192307692309</v>
      </c>
      <c r="R562" s="16">
        <f>SUM($K464:R464)/13</f>
        <v>1.0193038461538462</v>
      </c>
      <c r="S562" s="16">
        <f>SUM($K464:S464)/13</f>
        <v>1.6988397435897435</v>
      </c>
      <c r="T562" s="16">
        <f>SUM($K464:T464)/13</f>
        <v>2.5482596153846155</v>
      </c>
      <c r="U562" s="16">
        <f>SUM($K464:U464)/13</f>
        <v>3.5675634615384619</v>
      </c>
      <c r="V562" s="16">
        <f>SUM($K464:V464)/13</f>
        <v>4.7567512820512823</v>
      </c>
      <c r="W562" s="16">
        <f t="shared" ref="W562:AI562" si="1196">SUM(K464:W464)/13</f>
        <v>6.1158230769230775</v>
      </c>
      <c r="X562" s="16">
        <f t="shared" si="1196"/>
        <v>7.6447788461538462</v>
      </c>
      <c r="Y562" s="16">
        <f t="shared" si="1196"/>
        <v>9.3436185897435902</v>
      </c>
      <c r="Z562" s="16">
        <f t="shared" si="1196"/>
        <v>11.212342307692309</v>
      </c>
      <c r="AA562" s="16">
        <f t="shared" si="1196"/>
        <v>13.250950000000001</v>
      </c>
      <c r="AB562" s="16">
        <f t="shared" si="1196"/>
        <v>15.45944166666667</v>
      </c>
      <c r="AC562" s="16">
        <f t="shared" si="1196"/>
        <v>17.667933333333334</v>
      </c>
      <c r="AD562" s="16">
        <f t="shared" si="1196"/>
        <v>19.876425000000005</v>
      </c>
      <c r="AE562" s="16">
        <f t="shared" si="1196"/>
        <v>22.084916666666668</v>
      </c>
      <c r="AF562" s="16">
        <f t="shared" si="1196"/>
        <v>24.293408333333332</v>
      </c>
      <c r="AG562" s="16">
        <f t="shared" si="1196"/>
        <v>26.501899999999999</v>
      </c>
      <c r="AH562" s="16">
        <f t="shared" si="1196"/>
        <v>28.710391666666673</v>
      </c>
      <c r="AI562" s="16">
        <f t="shared" si="1196"/>
        <v>30.918883333333333</v>
      </c>
      <c r="AJ562" s="16">
        <f t="shared" si="1104"/>
        <v>33.127375000000001</v>
      </c>
      <c r="AK562" s="16">
        <f t="shared" si="1105"/>
        <v>35.335866666666668</v>
      </c>
      <c r="AL562" s="16">
        <f t="shared" si="1106"/>
        <v>37.544358333333335</v>
      </c>
      <c r="AM562" s="16">
        <f t="shared" si="1069"/>
        <v>39.752850000000002</v>
      </c>
      <c r="AN562" s="16">
        <f t="shared" si="1070"/>
        <v>41.961341666666677</v>
      </c>
      <c r="AO562" s="16">
        <f t="shared" si="1071"/>
        <v>44.169833333333337</v>
      </c>
      <c r="AP562" s="16">
        <f t="shared" si="1072"/>
        <v>46.378325000000011</v>
      </c>
      <c r="AQ562" s="16">
        <f t="shared" si="1073"/>
        <v>48.586816666666671</v>
      </c>
      <c r="AR562" s="16">
        <f t="shared" si="1074"/>
        <v>50.795308333333338</v>
      </c>
      <c r="AS562" s="16">
        <f t="shared" si="1075"/>
        <v>53.003800000000005</v>
      </c>
      <c r="AT562" s="16">
        <f t="shared" si="1076"/>
        <v>55.212291666666673</v>
      </c>
      <c r="AU562" s="16">
        <f t="shared" si="1077"/>
        <v>57.420783333333347</v>
      </c>
      <c r="AV562" s="16">
        <f t="shared" si="1078"/>
        <v>59.629275000000007</v>
      </c>
      <c r="AW562" s="16">
        <f t="shared" si="1079"/>
        <v>61.837766666666681</v>
      </c>
      <c r="AX562" s="16">
        <f t="shared" si="1080"/>
        <v>64.046258333333327</v>
      </c>
      <c r="AY562" s="16">
        <f t="shared" si="1081"/>
        <v>66.254749999999987</v>
      </c>
      <c r="AZ562" s="16">
        <f t="shared" si="1082"/>
        <v>68.463241666666647</v>
      </c>
      <c r="BA562" s="16">
        <f t="shared" si="1083"/>
        <v>70.671733333333322</v>
      </c>
      <c r="BB562" s="16">
        <f t="shared" si="1084"/>
        <v>72.880224999999967</v>
      </c>
      <c r="BC562" s="16">
        <f t="shared" si="1085"/>
        <v>75.088716666666627</v>
      </c>
      <c r="BD562" s="16">
        <f t="shared" si="1086"/>
        <v>77.297208333333302</v>
      </c>
      <c r="BE562" s="16">
        <f t="shared" si="1087"/>
        <v>79.505699999999962</v>
      </c>
      <c r="BF562" s="16">
        <f t="shared" si="1088"/>
        <v>81.714191666666622</v>
      </c>
      <c r="BG562" s="16">
        <f t="shared" si="1089"/>
        <v>83.922683333333296</v>
      </c>
      <c r="BH562" s="16">
        <f t="shared" si="1090"/>
        <v>86.131174999999956</v>
      </c>
      <c r="BI562" s="16">
        <f t="shared" si="1091"/>
        <v>88.339666666666602</v>
      </c>
      <c r="BJ562" s="16">
        <f t="shared" si="1092"/>
        <v>90.548158333333262</v>
      </c>
      <c r="BK562" s="16">
        <f t="shared" si="1093"/>
        <v>92.756649999999908</v>
      </c>
      <c r="BL562" s="16">
        <f t="shared" si="1094"/>
        <v>94.965141666666568</v>
      </c>
      <c r="BM562" s="16">
        <f t="shared" si="1095"/>
        <v>97.173633333333228</v>
      </c>
      <c r="BN562" s="16">
        <f t="shared" si="1096"/>
        <v>99.382124999999917</v>
      </c>
      <c r="BO562" s="16">
        <f t="shared" si="1097"/>
        <v>101.59061666666656</v>
      </c>
      <c r="BP562" s="16">
        <f t="shared" si="1098"/>
        <v>103.79910833333324</v>
      </c>
      <c r="BQ562" s="16">
        <f t="shared" si="1099"/>
        <v>106.0075999999999</v>
      </c>
      <c r="BR562" s="16">
        <f t="shared" si="1100"/>
        <v>108.21609166666654</v>
      </c>
      <c r="BS562" s="16">
        <f t="shared" si="1101"/>
        <v>110.42458333333319</v>
      </c>
    </row>
    <row r="563" spans="1:71" x14ac:dyDescent="0.35">
      <c r="A563" s="15" t="str">
        <f t="shared" ref="A563:J563" si="1197">A465</f>
        <v>Standard Close</v>
      </c>
      <c r="B563" s="15" t="str">
        <f t="shared" si="1197"/>
        <v>A2738048</v>
      </c>
      <c r="C563" s="15" t="str">
        <f t="shared" si="1197"/>
        <v>Base Rates</v>
      </c>
      <c r="D563" s="15" t="str">
        <f t="shared" si="1197"/>
        <v/>
      </c>
      <c r="E563" s="50">
        <f t="shared" si="1197"/>
        <v>34331</v>
      </c>
      <c r="F563" s="15" t="str">
        <f t="shared" si="1197"/>
        <v>CRR-15996</v>
      </c>
      <c r="G563" s="15" t="str">
        <f t="shared" si="1197"/>
        <v>open</v>
      </c>
      <c r="H563" s="15" t="str">
        <f t="shared" si="1197"/>
        <v>Electric Other Production Plant</v>
      </c>
      <c r="I563" s="15" t="str">
        <f t="shared" si="1197"/>
        <v>Bayside Station</v>
      </c>
      <c r="J563" s="15">
        <f t="shared" si="1197"/>
        <v>0</v>
      </c>
      <c r="K563" s="146">
        <v>197581.92426961535</v>
      </c>
      <c r="L563" s="16">
        <f>SUM($K465:L465)/13</f>
        <v>76085.524894487171</v>
      </c>
      <c r="M563" s="16">
        <f>SUM($K465:M465)/13</f>
        <v>119613.67162423076</v>
      </c>
      <c r="N563" s="16">
        <f>SUM($K465:N465)/13</f>
        <v>166798.74120897433</v>
      </c>
      <c r="O563" s="16">
        <f>SUM($K465:O465)/13</f>
        <v>217640.73364871793</v>
      </c>
      <c r="P563" s="16">
        <f>SUM($K465:P465)/13</f>
        <v>272139.64894346154</v>
      </c>
      <c r="Q563" s="16">
        <f>SUM($K465:Q465)/13</f>
        <v>330295.48709320516</v>
      </c>
      <c r="R563" s="16">
        <f>SUM($K465:R465)/13</f>
        <v>392108.24809794873</v>
      </c>
      <c r="S563" s="16">
        <f>SUM($K465:S465)/13</f>
        <v>457577.93195769232</v>
      </c>
      <c r="T563" s="16">
        <f>SUM($K465:T465)/13</f>
        <v>526704.53867243591</v>
      </c>
      <c r="U563" s="16">
        <f>SUM($K465:U465)/13</f>
        <v>599488.06824217958</v>
      </c>
      <c r="V563" s="16">
        <f>SUM($K465:V465)/13</f>
        <v>675928.52066692326</v>
      </c>
      <c r="W563" s="16">
        <f t="shared" ref="W563:AI563" si="1198">SUM(K465:W465)/13</f>
        <v>756025.89594666683</v>
      </c>
      <c r="X563" s="16">
        <f t="shared" si="1198"/>
        <v>803565.89306166687</v>
      </c>
      <c r="Y563" s="16">
        <f t="shared" si="1198"/>
        <v>851105.89017666678</v>
      </c>
      <c r="Z563" s="16">
        <f t="shared" si="1198"/>
        <v>898645.88729166682</v>
      </c>
      <c r="AA563" s="16">
        <f t="shared" si="1198"/>
        <v>946185.88440666674</v>
      </c>
      <c r="AB563" s="16">
        <f t="shared" si="1198"/>
        <v>993725.88152166689</v>
      </c>
      <c r="AC563" s="16">
        <f t="shared" si="1198"/>
        <v>1041265.8786366668</v>
      </c>
      <c r="AD563" s="16">
        <f t="shared" si="1198"/>
        <v>1088805.8757516667</v>
      </c>
      <c r="AE563" s="16">
        <f t="shared" si="1198"/>
        <v>1136345.8728666669</v>
      </c>
      <c r="AF563" s="16">
        <f t="shared" si="1198"/>
        <v>1183885.8699816668</v>
      </c>
      <c r="AG563" s="16">
        <f t="shared" si="1198"/>
        <v>1231425.8670966667</v>
      </c>
      <c r="AH563" s="16">
        <f t="shared" si="1198"/>
        <v>1278965.8642116669</v>
      </c>
      <c r="AI563" s="16">
        <f t="shared" si="1198"/>
        <v>1326505.8613266668</v>
      </c>
      <c r="AJ563" s="16">
        <f t="shared" si="1104"/>
        <v>1374045.8584416667</v>
      </c>
      <c r="AK563" s="16">
        <f t="shared" si="1105"/>
        <v>1421585.8555566666</v>
      </c>
      <c r="AL563" s="16">
        <f t="shared" si="1106"/>
        <v>1469125.8526716665</v>
      </c>
      <c r="AM563" s="16">
        <f t="shared" si="1069"/>
        <v>1516665.8497866662</v>
      </c>
      <c r="AN563" s="16">
        <f t="shared" si="1070"/>
        <v>1564205.8469016661</v>
      </c>
      <c r="AO563" s="16">
        <f t="shared" si="1071"/>
        <v>1611745.8440166661</v>
      </c>
      <c r="AP563" s="16">
        <f t="shared" si="1072"/>
        <v>1659285.841131666</v>
      </c>
      <c r="AQ563" s="16">
        <f t="shared" si="1073"/>
        <v>1706825.8382466659</v>
      </c>
      <c r="AR563" s="16">
        <f t="shared" si="1074"/>
        <v>1754365.8353616658</v>
      </c>
      <c r="AS563" s="16">
        <f t="shared" si="1075"/>
        <v>1801905.8324766657</v>
      </c>
      <c r="AT563" s="16">
        <f t="shared" si="1076"/>
        <v>1849445.8295916659</v>
      </c>
      <c r="AU563" s="16">
        <f t="shared" si="1077"/>
        <v>1896985.8267066656</v>
      </c>
      <c r="AV563" s="16">
        <f t="shared" si="1078"/>
        <v>1944525.8238216655</v>
      </c>
      <c r="AW563" s="16">
        <f t="shared" si="1079"/>
        <v>1992065.8209366654</v>
      </c>
      <c r="AX563" s="16">
        <f t="shared" si="1080"/>
        <v>2039605.8180516656</v>
      </c>
      <c r="AY563" s="16">
        <f t="shared" si="1081"/>
        <v>2087145.8151666659</v>
      </c>
      <c r="AZ563" s="16">
        <f t="shared" si="1082"/>
        <v>2134685.8122816659</v>
      </c>
      <c r="BA563" s="16">
        <f t="shared" si="1083"/>
        <v>2182225.809396666</v>
      </c>
      <c r="BB563" s="16">
        <f t="shared" si="1084"/>
        <v>2229765.8065116662</v>
      </c>
      <c r="BC563" s="16">
        <f t="shared" si="1085"/>
        <v>2277305.8036266663</v>
      </c>
      <c r="BD563" s="16">
        <f t="shared" si="1086"/>
        <v>2324845.800741666</v>
      </c>
      <c r="BE563" s="16">
        <f t="shared" si="1087"/>
        <v>2372385.7978566661</v>
      </c>
      <c r="BF563" s="16">
        <f t="shared" si="1088"/>
        <v>2419925.7949716668</v>
      </c>
      <c r="BG563" s="16">
        <f t="shared" si="1089"/>
        <v>2467465.7920866664</v>
      </c>
      <c r="BH563" s="16">
        <f t="shared" si="1090"/>
        <v>2515005.7892016666</v>
      </c>
      <c r="BI563" s="16">
        <f t="shared" si="1091"/>
        <v>2562545.7863166672</v>
      </c>
      <c r="BJ563" s="16">
        <f t="shared" si="1092"/>
        <v>2610085.7834316674</v>
      </c>
      <c r="BK563" s="16">
        <f t="shared" si="1093"/>
        <v>2657625.7805466671</v>
      </c>
      <c r="BL563" s="16">
        <f t="shared" si="1094"/>
        <v>2705165.7776616667</v>
      </c>
      <c r="BM563" s="16">
        <f t="shared" si="1095"/>
        <v>2752705.7747766674</v>
      </c>
      <c r="BN563" s="16">
        <f t="shared" si="1096"/>
        <v>2800245.771891668</v>
      </c>
      <c r="BO563" s="16">
        <f t="shared" si="1097"/>
        <v>2847785.7690066677</v>
      </c>
      <c r="BP563" s="16">
        <f t="shared" si="1098"/>
        <v>2895325.7661216678</v>
      </c>
      <c r="BQ563" s="16">
        <f t="shared" si="1099"/>
        <v>2942865.7632366684</v>
      </c>
      <c r="BR563" s="16">
        <f t="shared" si="1100"/>
        <v>2990405.7603516686</v>
      </c>
      <c r="BS563" s="16">
        <f t="shared" si="1101"/>
        <v>3037945.7574666683</v>
      </c>
    </row>
    <row r="564" spans="1:71" x14ac:dyDescent="0.35">
      <c r="A564" s="15" t="str">
        <f t="shared" ref="A564:J564" si="1199">A466</f>
        <v>Standard Close</v>
      </c>
      <c r="B564" s="15" t="str">
        <f t="shared" si="1199"/>
        <v>A2738049</v>
      </c>
      <c r="C564" s="15" t="str">
        <f t="shared" si="1199"/>
        <v>Base Rates</v>
      </c>
      <c r="D564" s="15" t="str">
        <f t="shared" si="1199"/>
        <v/>
      </c>
      <c r="E564" s="50">
        <f t="shared" si="1199"/>
        <v>34331</v>
      </c>
      <c r="F564" s="15" t="str">
        <f t="shared" si="1199"/>
        <v>CRR-15996</v>
      </c>
      <c r="G564" s="15" t="str">
        <f t="shared" si="1199"/>
        <v>open</v>
      </c>
      <c r="H564" s="15" t="str">
        <f t="shared" si="1199"/>
        <v>Electric Other Production Plant</v>
      </c>
      <c r="I564" s="15" t="str">
        <f t="shared" si="1199"/>
        <v>Bayside Station</v>
      </c>
      <c r="J564" s="15">
        <f t="shared" si="1199"/>
        <v>0</v>
      </c>
      <c r="K564" s="146">
        <v>197110.64361493589</v>
      </c>
      <c r="L564" s="16">
        <f>SUM($K466:L466)/13</f>
        <v>75905.581397243601</v>
      </c>
      <c r="M564" s="16">
        <f>SUM($K466:M466)/13</f>
        <v>119330.90327365385</v>
      </c>
      <c r="N564" s="16">
        <f>SUM($K466:N466)/13</f>
        <v>166404.57926858976</v>
      </c>
      <c r="O564" s="16">
        <f>SUM($K466:O466)/13</f>
        <v>217126.60938205131</v>
      </c>
      <c r="P564" s="16">
        <f>SUM($K466:P466)/13</f>
        <v>271496.99361403851</v>
      </c>
      <c r="Q564" s="16">
        <f>SUM($K466:Q466)/13</f>
        <v>329515.73196455132</v>
      </c>
      <c r="R564" s="16">
        <f>SUM($K466:R466)/13</f>
        <v>391182.82443358976</v>
      </c>
      <c r="S564" s="16">
        <f>SUM($K466:S466)/13</f>
        <v>456498.27102115389</v>
      </c>
      <c r="T564" s="16">
        <f>SUM($K466:T466)/13</f>
        <v>525462.07172724372</v>
      </c>
      <c r="U564" s="16">
        <f>SUM($K466:U466)/13</f>
        <v>598074.22655185906</v>
      </c>
      <c r="V564" s="16">
        <f>SUM($K466:V466)/13</f>
        <v>674334.73549500003</v>
      </c>
      <c r="W564" s="16">
        <f t="shared" ref="W564:AI564" si="1200">SUM(K466:W466)/13</f>
        <v>754243.59855666675</v>
      </c>
      <c r="X564" s="16">
        <f t="shared" si="1200"/>
        <v>801672.20209749998</v>
      </c>
      <c r="Y564" s="16">
        <f t="shared" si="1200"/>
        <v>849100.80563833332</v>
      </c>
      <c r="Z564" s="16">
        <f t="shared" si="1200"/>
        <v>896529.40917916677</v>
      </c>
      <c r="AA564" s="16">
        <f t="shared" si="1200"/>
        <v>943958.01272</v>
      </c>
      <c r="AB564" s="16">
        <f t="shared" si="1200"/>
        <v>991386.61626083334</v>
      </c>
      <c r="AC564" s="16">
        <f t="shared" si="1200"/>
        <v>1038815.2198016667</v>
      </c>
      <c r="AD564" s="16">
        <f t="shared" si="1200"/>
        <v>1086243.8233425</v>
      </c>
      <c r="AE564" s="16">
        <f t="shared" si="1200"/>
        <v>1133672.4268833334</v>
      </c>
      <c r="AF564" s="16">
        <f t="shared" si="1200"/>
        <v>1181101.0304241667</v>
      </c>
      <c r="AG564" s="16">
        <f t="shared" si="1200"/>
        <v>1228529.633965</v>
      </c>
      <c r="AH564" s="16">
        <f t="shared" si="1200"/>
        <v>1275958.2375058332</v>
      </c>
      <c r="AI564" s="16">
        <f t="shared" si="1200"/>
        <v>1323386.841046667</v>
      </c>
      <c r="AJ564" s="16">
        <f t="shared" si="1104"/>
        <v>1370815.4445875001</v>
      </c>
      <c r="AK564" s="16">
        <f t="shared" si="1105"/>
        <v>1418244.0481283332</v>
      </c>
      <c r="AL564" s="16">
        <f t="shared" si="1106"/>
        <v>1465672.6516691667</v>
      </c>
      <c r="AM564" s="16">
        <f t="shared" si="1069"/>
        <v>1513101.2552100001</v>
      </c>
      <c r="AN564" s="16">
        <f t="shared" si="1070"/>
        <v>1560529.8587508334</v>
      </c>
      <c r="AO564" s="16">
        <f t="shared" si="1071"/>
        <v>1607958.4622916665</v>
      </c>
      <c r="AP564" s="16">
        <f t="shared" si="1072"/>
        <v>1655387.0658324999</v>
      </c>
      <c r="AQ564" s="16">
        <f t="shared" si="1073"/>
        <v>1702815.6693733335</v>
      </c>
      <c r="AR564" s="16">
        <f t="shared" si="1074"/>
        <v>1750244.272914167</v>
      </c>
      <c r="AS564" s="16">
        <f t="shared" si="1075"/>
        <v>1797672.8764550004</v>
      </c>
      <c r="AT564" s="16">
        <f t="shared" si="1076"/>
        <v>1845101.4799958332</v>
      </c>
      <c r="AU564" s="16">
        <f t="shared" si="1077"/>
        <v>1892530.0835366671</v>
      </c>
      <c r="AV564" s="16">
        <f t="shared" si="1078"/>
        <v>1939958.6870774999</v>
      </c>
      <c r="AW564" s="16">
        <f t="shared" si="1079"/>
        <v>1987387.290618333</v>
      </c>
      <c r="AX564" s="16">
        <f t="shared" si="1080"/>
        <v>2034815.8941591668</v>
      </c>
      <c r="AY564" s="16">
        <f t="shared" si="1081"/>
        <v>2082244.4976999997</v>
      </c>
      <c r="AZ564" s="16">
        <f t="shared" si="1082"/>
        <v>2129673.1012408328</v>
      </c>
      <c r="BA564" s="16">
        <f t="shared" si="1083"/>
        <v>2177101.7047816664</v>
      </c>
      <c r="BB564" s="16">
        <f t="shared" si="1084"/>
        <v>2224530.3083224995</v>
      </c>
      <c r="BC564" s="16">
        <f t="shared" si="1085"/>
        <v>2271958.9118633326</v>
      </c>
      <c r="BD564" s="16">
        <f t="shared" si="1086"/>
        <v>2319387.5154041657</v>
      </c>
      <c r="BE564" s="16">
        <f t="shared" si="1087"/>
        <v>2366816.1189449993</v>
      </c>
      <c r="BF564" s="16">
        <f t="shared" si="1088"/>
        <v>2414244.7224858324</v>
      </c>
      <c r="BG564" s="16">
        <f t="shared" si="1089"/>
        <v>2461673.326026665</v>
      </c>
      <c r="BH564" s="16">
        <f t="shared" si="1090"/>
        <v>2509101.9295674982</v>
      </c>
      <c r="BI564" s="16">
        <f t="shared" si="1091"/>
        <v>2556530.5331083313</v>
      </c>
      <c r="BJ564" s="16">
        <f t="shared" si="1092"/>
        <v>2603959.1366491648</v>
      </c>
      <c r="BK564" s="16">
        <f t="shared" si="1093"/>
        <v>2651387.740189997</v>
      </c>
      <c r="BL564" s="16">
        <f t="shared" si="1094"/>
        <v>2698816.3437308306</v>
      </c>
      <c r="BM564" s="16">
        <f t="shared" si="1095"/>
        <v>2746244.9472716642</v>
      </c>
      <c r="BN564" s="16">
        <f t="shared" si="1096"/>
        <v>2793673.5508124973</v>
      </c>
      <c r="BO564" s="16">
        <f t="shared" si="1097"/>
        <v>2841102.1543533299</v>
      </c>
      <c r="BP564" s="16">
        <f t="shared" si="1098"/>
        <v>2888530.7578941635</v>
      </c>
      <c r="BQ564" s="16">
        <f t="shared" si="1099"/>
        <v>2935959.3614349957</v>
      </c>
      <c r="BR564" s="16">
        <f t="shared" si="1100"/>
        <v>2983387.9649758297</v>
      </c>
      <c r="BS564" s="16">
        <f t="shared" si="1101"/>
        <v>3030816.5685166623</v>
      </c>
    </row>
    <row r="565" spans="1:71" x14ac:dyDescent="0.35">
      <c r="A565" s="15" t="str">
        <f t="shared" ref="A565:J565" si="1201">A467</f>
        <v>Standard Close</v>
      </c>
      <c r="B565" s="15" t="str">
        <f t="shared" si="1201"/>
        <v>A2738050</v>
      </c>
      <c r="C565" s="15" t="str">
        <f t="shared" si="1201"/>
        <v>Base Rates</v>
      </c>
      <c r="D565" s="15" t="str">
        <f t="shared" si="1201"/>
        <v/>
      </c>
      <c r="E565" s="50">
        <f t="shared" si="1201"/>
        <v>34331</v>
      </c>
      <c r="F565" s="15" t="str">
        <f t="shared" si="1201"/>
        <v>CRR-15996</v>
      </c>
      <c r="G565" s="15" t="str">
        <f t="shared" si="1201"/>
        <v>open</v>
      </c>
      <c r="H565" s="15" t="str">
        <f t="shared" si="1201"/>
        <v>Electric Other Production Plant</v>
      </c>
      <c r="I565" s="15" t="str">
        <f t="shared" si="1201"/>
        <v>Bayside Station</v>
      </c>
      <c r="J565" s="15">
        <f t="shared" si="1201"/>
        <v>0</v>
      </c>
      <c r="K565" s="146">
        <v>197112.49123064103</v>
      </c>
      <c r="L565" s="16">
        <f>SUM($K467:L467)/13</f>
        <v>75906.286850512828</v>
      </c>
      <c r="M565" s="16">
        <f>SUM($K467:M467)/13</f>
        <v>119332.01184307694</v>
      </c>
      <c r="N565" s="16">
        <f>SUM($K467:N467)/13</f>
        <v>166406.1245471795</v>
      </c>
      <c r="O565" s="16">
        <f>SUM($K467:O467)/13</f>
        <v>217128.62496282053</v>
      </c>
      <c r="P565" s="16">
        <f>SUM($K467:P467)/13</f>
        <v>271499.51309000002</v>
      </c>
      <c r="Q565" s="16">
        <f>SUM($K467:Q467)/13</f>
        <v>329518.78892871796</v>
      </c>
      <c r="R565" s="16">
        <f>SUM($K467:R467)/13</f>
        <v>391186.45247897436</v>
      </c>
      <c r="S565" s="16">
        <f>SUM($K467:S467)/13</f>
        <v>456502.50374076917</v>
      </c>
      <c r="T565" s="16">
        <f>SUM($K467:T467)/13</f>
        <v>525466.94271410245</v>
      </c>
      <c r="U565" s="16">
        <f>SUM($K467:U467)/13</f>
        <v>598079.76939897425</v>
      </c>
      <c r="V565" s="16">
        <f>SUM($K467:V467)/13</f>
        <v>674340.98379538453</v>
      </c>
      <c r="W565" s="16">
        <f t="shared" ref="W565:AI565" si="1202">SUM(K467:W467)/13</f>
        <v>754250.58590333327</v>
      </c>
      <c r="X565" s="16">
        <f t="shared" si="1202"/>
        <v>801679.62615333323</v>
      </c>
      <c r="Y565" s="16">
        <f t="shared" si="1202"/>
        <v>849108.66640333319</v>
      </c>
      <c r="Z565" s="16">
        <f t="shared" si="1202"/>
        <v>896537.70665333315</v>
      </c>
      <c r="AA565" s="16">
        <f t="shared" si="1202"/>
        <v>943966.74690333323</v>
      </c>
      <c r="AB565" s="16">
        <f t="shared" si="1202"/>
        <v>991395.78715333331</v>
      </c>
      <c r="AC565" s="16">
        <f t="shared" si="1202"/>
        <v>1038824.8274033333</v>
      </c>
      <c r="AD565" s="16">
        <f t="shared" si="1202"/>
        <v>1086253.8676533331</v>
      </c>
      <c r="AE565" s="16">
        <f t="shared" si="1202"/>
        <v>1133682.9079033332</v>
      </c>
      <c r="AF565" s="16">
        <f t="shared" si="1202"/>
        <v>1181111.9481533333</v>
      </c>
      <c r="AG565" s="16">
        <f t="shared" si="1202"/>
        <v>1228540.9884033331</v>
      </c>
      <c r="AH565" s="16">
        <f t="shared" si="1202"/>
        <v>1275970.0286533332</v>
      </c>
      <c r="AI565" s="16">
        <f t="shared" si="1202"/>
        <v>1323399.0689033335</v>
      </c>
      <c r="AJ565" s="16">
        <f t="shared" si="1104"/>
        <v>1370828.1091533338</v>
      </c>
      <c r="AK565" s="16">
        <f t="shared" si="1105"/>
        <v>1418257.1494033337</v>
      </c>
      <c r="AL565" s="16">
        <f t="shared" si="1106"/>
        <v>1465686.1896533335</v>
      </c>
      <c r="AM565" s="16">
        <f t="shared" si="1069"/>
        <v>1513115.2299033338</v>
      </c>
      <c r="AN565" s="16">
        <f t="shared" si="1070"/>
        <v>1560544.2701533339</v>
      </c>
      <c r="AO565" s="16">
        <f t="shared" si="1071"/>
        <v>1607973.3104033337</v>
      </c>
      <c r="AP565" s="16">
        <f t="shared" si="1072"/>
        <v>1655402.3506533338</v>
      </c>
      <c r="AQ565" s="16">
        <f t="shared" si="1073"/>
        <v>1702831.3909033341</v>
      </c>
      <c r="AR565" s="16">
        <f t="shared" si="1074"/>
        <v>1750260.4311533344</v>
      </c>
      <c r="AS565" s="16">
        <f t="shared" si="1075"/>
        <v>1797689.4714033343</v>
      </c>
      <c r="AT565" s="16">
        <f t="shared" si="1076"/>
        <v>1845118.5116533344</v>
      </c>
      <c r="AU565" s="16">
        <f t="shared" si="1077"/>
        <v>1892547.5519033347</v>
      </c>
      <c r="AV565" s="16">
        <f t="shared" si="1078"/>
        <v>1939976.5921533345</v>
      </c>
      <c r="AW565" s="16">
        <f t="shared" si="1079"/>
        <v>1987405.6324033344</v>
      </c>
      <c r="AX565" s="16">
        <f t="shared" si="1080"/>
        <v>2034834.6726533344</v>
      </c>
      <c r="AY565" s="16">
        <f t="shared" si="1081"/>
        <v>2082263.7129033345</v>
      </c>
      <c r="AZ565" s="16">
        <f t="shared" si="1082"/>
        <v>2129692.7531533348</v>
      </c>
      <c r="BA565" s="16">
        <f t="shared" si="1083"/>
        <v>2177121.7934033344</v>
      </c>
      <c r="BB565" s="16">
        <f t="shared" si="1084"/>
        <v>2224550.833653335</v>
      </c>
      <c r="BC565" s="16">
        <f t="shared" si="1085"/>
        <v>2271979.8739033351</v>
      </c>
      <c r="BD565" s="16">
        <f t="shared" si="1086"/>
        <v>2319408.9141533352</v>
      </c>
      <c r="BE565" s="16">
        <f t="shared" si="1087"/>
        <v>2366837.9544033352</v>
      </c>
      <c r="BF565" s="16">
        <f t="shared" si="1088"/>
        <v>2414266.9946533348</v>
      </c>
      <c r="BG565" s="16">
        <f t="shared" si="1089"/>
        <v>2461696.0349033349</v>
      </c>
      <c r="BH565" s="16">
        <f t="shared" si="1090"/>
        <v>2509125.0751533355</v>
      </c>
      <c r="BI565" s="16">
        <f t="shared" si="1091"/>
        <v>2556554.1154033355</v>
      </c>
      <c r="BJ565" s="16">
        <f t="shared" si="1092"/>
        <v>2603983.1556533356</v>
      </c>
      <c r="BK565" s="16">
        <f t="shared" si="1093"/>
        <v>2651412.1959033357</v>
      </c>
      <c r="BL565" s="16">
        <f t="shared" si="1094"/>
        <v>2698841.2361533362</v>
      </c>
      <c r="BM565" s="16">
        <f t="shared" si="1095"/>
        <v>2746270.2764033359</v>
      </c>
      <c r="BN565" s="16">
        <f t="shared" si="1096"/>
        <v>2793699.3166533359</v>
      </c>
      <c r="BO565" s="16">
        <f t="shared" si="1097"/>
        <v>2841128.356903336</v>
      </c>
      <c r="BP565" s="16">
        <f t="shared" si="1098"/>
        <v>2888557.3971533361</v>
      </c>
      <c r="BQ565" s="16">
        <f t="shared" si="1099"/>
        <v>2935986.4374033357</v>
      </c>
      <c r="BR565" s="16">
        <f t="shared" si="1100"/>
        <v>2983415.4776533362</v>
      </c>
      <c r="BS565" s="16">
        <f t="shared" si="1101"/>
        <v>3030844.5179033359</v>
      </c>
    </row>
    <row r="566" spans="1:71" x14ac:dyDescent="0.35">
      <c r="A566" s="15" t="str">
        <f t="shared" ref="A566:J566" si="1203">A468</f>
        <v>Standard Close</v>
      </c>
      <c r="B566" s="15" t="str">
        <f t="shared" si="1203"/>
        <v>A2815285</v>
      </c>
      <c r="C566" s="15" t="str">
        <f t="shared" si="1203"/>
        <v>Base Rates</v>
      </c>
      <c r="D566" s="15" t="str">
        <f t="shared" si="1203"/>
        <v/>
      </c>
      <c r="E566" s="50">
        <f t="shared" si="1203"/>
        <v>34331</v>
      </c>
      <c r="F566" s="15" t="str">
        <f t="shared" si="1203"/>
        <v>CRR-15996</v>
      </c>
      <c r="G566" s="15" t="str">
        <f t="shared" si="1203"/>
        <v>open</v>
      </c>
      <c r="H566" s="15" t="str">
        <f t="shared" si="1203"/>
        <v>Electric Other Production Plant</v>
      </c>
      <c r="I566" s="15" t="str">
        <f t="shared" si="1203"/>
        <v>Bayside Station</v>
      </c>
      <c r="J566" s="15">
        <f t="shared" si="1203"/>
        <v>0</v>
      </c>
      <c r="K566" s="146">
        <v>1974.9166207692308</v>
      </c>
      <c r="L566" s="16">
        <f>SUM($K468:L468)/13</f>
        <v>688.22851935897438</v>
      </c>
      <c r="M566" s="16">
        <f>SUM($K468:M468)/13</f>
        <v>1077.2272476923076</v>
      </c>
      <c r="N566" s="16">
        <f>SUM($K468:N468)/13</f>
        <v>1496.148955128205</v>
      </c>
      <c r="O566" s="16">
        <f>SUM($K468:O468)/13</f>
        <v>1944.9936416666665</v>
      </c>
      <c r="P566" s="16">
        <f>SUM($K468:P468)/13</f>
        <v>2423.7613073076918</v>
      </c>
      <c r="Q566" s="16">
        <f>SUM($K468:Q468)/13</f>
        <v>2932.4519520512818</v>
      </c>
      <c r="R566" s="16">
        <f>SUM($K468:R468)/13</f>
        <v>3471.0655758974358</v>
      </c>
      <c r="S566" s="16">
        <f>SUM($K468:S468)/13</f>
        <v>4039.6021788461535</v>
      </c>
      <c r="T566" s="16">
        <f>SUM($K468:T468)/13</f>
        <v>4638.0617608974353</v>
      </c>
      <c r="U566" s="16">
        <f>SUM($K468:U468)/13</f>
        <v>5266.4443220512812</v>
      </c>
      <c r="V566" s="16">
        <f>SUM($K468:V468)/13</f>
        <v>5924.7498623076917</v>
      </c>
      <c r="W566" s="16">
        <f t="shared" ref="W566:AI566" si="1204">SUM(K468:W468)/13</f>
        <v>6612.9783816666659</v>
      </c>
      <c r="X566" s="16">
        <f t="shared" si="1204"/>
        <v>7001.9771099999989</v>
      </c>
      <c r="Y566" s="16">
        <f t="shared" si="1204"/>
        <v>7390.9758383333328</v>
      </c>
      <c r="Z566" s="16">
        <f t="shared" si="1204"/>
        <v>7779.9745666666649</v>
      </c>
      <c r="AA566" s="16">
        <f t="shared" si="1204"/>
        <v>8168.973294999998</v>
      </c>
      <c r="AB566" s="16">
        <f t="shared" si="1204"/>
        <v>8557.9720233333319</v>
      </c>
      <c r="AC566" s="16">
        <f t="shared" si="1204"/>
        <v>8946.9707516666658</v>
      </c>
      <c r="AD566" s="16">
        <f t="shared" si="1204"/>
        <v>9335.9694799999979</v>
      </c>
      <c r="AE566" s="16">
        <f t="shared" si="1204"/>
        <v>9724.9682083333319</v>
      </c>
      <c r="AF566" s="16">
        <f t="shared" si="1204"/>
        <v>10113.966936666664</v>
      </c>
      <c r="AG566" s="16">
        <f t="shared" si="1204"/>
        <v>10502.965665</v>
      </c>
      <c r="AH566" s="16">
        <f t="shared" si="1204"/>
        <v>10891.964393333335</v>
      </c>
      <c r="AI566" s="16">
        <f t="shared" si="1204"/>
        <v>11280.963121666669</v>
      </c>
      <c r="AJ566" s="16">
        <f t="shared" si="1104"/>
        <v>11669.961850000003</v>
      </c>
      <c r="AK566" s="16">
        <f t="shared" si="1105"/>
        <v>12058.960578333335</v>
      </c>
      <c r="AL566" s="16">
        <f t="shared" si="1106"/>
        <v>12447.959306666669</v>
      </c>
      <c r="AM566" s="16">
        <f t="shared" si="1069"/>
        <v>12836.958035000001</v>
      </c>
      <c r="AN566" s="16">
        <f t="shared" si="1070"/>
        <v>13225.956763333337</v>
      </c>
      <c r="AO566" s="16">
        <f t="shared" si="1071"/>
        <v>13614.955491666671</v>
      </c>
      <c r="AP566" s="16">
        <f t="shared" si="1072"/>
        <v>14003.954220000005</v>
      </c>
      <c r="AQ566" s="16">
        <f t="shared" si="1073"/>
        <v>14392.952948333339</v>
      </c>
      <c r="AR566" s="16">
        <f t="shared" si="1074"/>
        <v>14781.951676666671</v>
      </c>
      <c r="AS566" s="16">
        <f t="shared" si="1075"/>
        <v>15170.950405000007</v>
      </c>
      <c r="AT566" s="16">
        <f t="shared" si="1076"/>
        <v>15559.949133333341</v>
      </c>
      <c r="AU566" s="16">
        <f t="shared" si="1077"/>
        <v>15948.947861666673</v>
      </c>
      <c r="AV566" s="16">
        <f t="shared" si="1078"/>
        <v>16337.946590000005</v>
      </c>
      <c r="AW566" s="16">
        <f t="shared" si="1079"/>
        <v>16726.945318333339</v>
      </c>
      <c r="AX566" s="16">
        <f t="shared" si="1080"/>
        <v>17115.944046666671</v>
      </c>
      <c r="AY566" s="16">
        <f t="shared" si="1081"/>
        <v>17504.942775000003</v>
      </c>
      <c r="AZ566" s="16">
        <f t="shared" si="1082"/>
        <v>17893.941503333335</v>
      </c>
      <c r="BA566" s="16">
        <f t="shared" si="1083"/>
        <v>18282.940231666667</v>
      </c>
      <c r="BB566" s="16">
        <f t="shared" si="1084"/>
        <v>18671.938960000003</v>
      </c>
      <c r="BC566" s="16">
        <f t="shared" si="1085"/>
        <v>19060.937688333335</v>
      </c>
      <c r="BD566" s="16">
        <f t="shared" si="1086"/>
        <v>19449.936416666667</v>
      </c>
      <c r="BE566" s="16">
        <f t="shared" si="1087"/>
        <v>19838.935144999999</v>
      </c>
      <c r="BF566" s="16">
        <f t="shared" si="1088"/>
        <v>20227.933873333332</v>
      </c>
      <c r="BG566" s="16">
        <f t="shared" si="1089"/>
        <v>20616.932601666664</v>
      </c>
      <c r="BH566" s="16">
        <f t="shared" si="1090"/>
        <v>21005.931329999996</v>
      </c>
      <c r="BI566" s="16">
        <f t="shared" si="1091"/>
        <v>21394.930058333328</v>
      </c>
      <c r="BJ566" s="16">
        <f t="shared" si="1092"/>
        <v>21783.92878666666</v>
      </c>
      <c r="BK566" s="16">
        <f t="shared" si="1093"/>
        <v>22172.927514999992</v>
      </c>
      <c r="BL566" s="16">
        <f t="shared" si="1094"/>
        <v>22561.926243333324</v>
      </c>
      <c r="BM566" s="16">
        <f t="shared" si="1095"/>
        <v>22950.924971666656</v>
      </c>
      <c r="BN566" s="16">
        <f t="shared" si="1096"/>
        <v>23339.923699999988</v>
      </c>
      <c r="BO566" s="16">
        <f t="shared" si="1097"/>
        <v>23728.922428333321</v>
      </c>
      <c r="BP566" s="16">
        <f t="shared" si="1098"/>
        <v>24117.921156666653</v>
      </c>
      <c r="BQ566" s="16">
        <f t="shared" si="1099"/>
        <v>24506.919884999985</v>
      </c>
      <c r="BR566" s="16">
        <f t="shared" si="1100"/>
        <v>24895.918613333317</v>
      </c>
      <c r="BS566" s="16">
        <f t="shared" si="1101"/>
        <v>25284.917341666649</v>
      </c>
    </row>
    <row r="567" spans="1:71" x14ac:dyDescent="0.35">
      <c r="A567" s="15" t="str">
        <f t="shared" ref="A567:J567" si="1205">A469</f>
        <v>Standard Close</v>
      </c>
      <c r="B567" s="15" t="str">
        <f t="shared" si="1205"/>
        <v>A2826939</v>
      </c>
      <c r="C567" s="15" t="str">
        <f t="shared" si="1205"/>
        <v>Base Rates</v>
      </c>
      <c r="D567" s="15" t="str">
        <f t="shared" si="1205"/>
        <v/>
      </c>
      <c r="E567" s="50">
        <f t="shared" si="1205"/>
        <v>34331</v>
      </c>
      <c r="F567" s="15" t="str">
        <f t="shared" si="1205"/>
        <v>CRR-15996</v>
      </c>
      <c r="G567" s="15" t="str">
        <f t="shared" si="1205"/>
        <v>open</v>
      </c>
      <c r="H567" s="15" t="str">
        <f t="shared" si="1205"/>
        <v>Electric Other Production Plant</v>
      </c>
      <c r="I567" s="15" t="str">
        <f t="shared" si="1205"/>
        <v>Bayside Station</v>
      </c>
      <c r="J567" s="15">
        <f t="shared" si="1205"/>
        <v>0</v>
      </c>
      <c r="K567" s="146">
        <v>853.75020500000016</v>
      </c>
      <c r="L567" s="16">
        <f>SUM($K469:L469)/13</f>
        <v>297.51901083333331</v>
      </c>
      <c r="M567" s="16">
        <f>SUM($K469:M469)/13</f>
        <v>465.68192999999997</v>
      </c>
      <c r="N567" s="16">
        <f>SUM($K469:N469)/13</f>
        <v>646.78045833333329</v>
      </c>
      <c r="O567" s="16">
        <f>SUM($K469:O469)/13</f>
        <v>840.81459583333333</v>
      </c>
      <c r="P567" s="16">
        <f>SUM($K469:P469)/13</f>
        <v>1047.7843425000001</v>
      </c>
      <c r="Q567" s="16">
        <f>SUM($K469:Q469)/13</f>
        <v>1267.6896983333334</v>
      </c>
      <c r="R567" s="16">
        <f>SUM($K469:R469)/13</f>
        <v>1500.5306633333335</v>
      </c>
      <c r="S567" s="16">
        <f>SUM($K469:S469)/13</f>
        <v>1746.3072374999999</v>
      </c>
      <c r="T567" s="16">
        <f>SUM($K469:T469)/13</f>
        <v>2005.0194208333332</v>
      </c>
      <c r="U567" s="16">
        <f>SUM($K469:U469)/13</f>
        <v>2276.6672133333332</v>
      </c>
      <c r="V567" s="16">
        <f>SUM($K469:V469)/13</f>
        <v>2561.2506149999999</v>
      </c>
      <c r="W567" s="16">
        <f t="shared" ref="W567:AI567" si="1206">SUM(K469:W469)/13</f>
        <v>2858.7696258333331</v>
      </c>
      <c r="X567" s="16">
        <f t="shared" si="1206"/>
        <v>3026.9325449999992</v>
      </c>
      <c r="Y567" s="16">
        <f t="shared" si="1206"/>
        <v>3195.0954641666663</v>
      </c>
      <c r="Z567" s="16">
        <f t="shared" si="1206"/>
        <v>3363.2583833333333</v>
      </c>
      <c r="AA567" s="16">
        <f t="shared" si="1206"/>
        <v>3531.4213024999995</v>
      </c>
      <c r="AB567" s="16">
        <f t="shared" si="1206"/>
        <v>3699.5842216666665</v>
      </c>
      <c r="AC567" s="16">
        <f t="shared" si="1206"/>
        <v>3867.7471408333336</v>
      </c>
      <c r="AD567" s="16">
        <f t="shared" si="1206"/>
        <v>4035.9100599999997</v>
      </c>
      <c r="AE567" s="16">
        <f t="shared" si="1206"/>
        <v>4204.0729791666663</v>
      </c>
      <c r="AF567" s="16">
        <f t="shared" si="1206"/>
        <v>4372.2358983333343</v>
      </c>
      <c r="AG567" s="16">
        <f t="shared" si="1206"/>
        <v>4540.3988175000013</v>
      </c>
      <c r="AH567" s="16">
        <f t="shared" si="1206"/>
        <v>4708.5617366666675</v>
      </c>
      <c r="AI567" s="16">
        <f t="shared" si="1206"/>
        <v>4876.7246558333345</v>
      </c>
      <c r="AJ567" s="16">
        <f t="shared" si="1104"/>
        <v>5044.8875750000016</v>
      </c>
      <c r="AK567" s="16">
        <f t="shared" si="1105"/>
        <v>5213.0504941666686</v>
      </c>
      <c r="AL567" s="16">
        <f t="shared" si="1106"/>
        <v>5381.2134133333357</v>
      </c>
      <c r="AM567" s="16">
        <f t="shared" si="1069"/>
        <v>5549.3763325000036</v>
      </c>
      <c r="AN567" s="16">
        <f t="shared" si="1070"/>
        <v>5717.5392516666698</v>
      </c>
      <c r="AO567" s="16">
        <f t="shared" si="1071"/>
        <v>5885.7021708333359</v>
      </c>
      <c r="AP567" s="16">
        <f t="shared" si="1072"/>
        <v>6053.8650900000048</v>
      </c>
      <c r="AQ567" s="16">
        <f t="shared" si="1073"/>
        <v>6222.0280091666709</v>
      </c>
      <c r="AR567" s="16">
        <f t="shared" si="1074"/>
        <v>6390.190928333338</v>
      </c>
      <c r="AS567" s="16">
        <f t="shared" si="1075"/>
        <v>6558.353847500005</v>
      </c>
      <c r="AT567" s="16">
        <f t="shared" si="1076"/>
        <v>6726.5167666666712</v>
      </c>
      <c r="AU567" s="16">
        <f t="shared" si="1077"/>
        <v>6894.6796858333391</v>
      </c>
      <c r="AV567" s="16">
        <f t="shared" si="1078"/>
        <v>7062.8426050000062</v>
      </c>
      <c r="AW567" s="16">
        <f t="shared" si="1079"/>
        <v>7231.0055241666741</v>
      </c>
      <c r="AX567" s="16">
        <f t="shared" si="1080"/>
        <v>7399.1684433333394</v>
      </c>
      <c r="AY567" s="16">
        <f t="shared" si="1081"/>
        <v>7567.3313625000073</v>
      </c>
      <c r="AZ567" s="16">
        <f t="shared" si="1082"/>
        <v>7735.4942816666735</v>
      </c>
      <c r="BA567" s="16">
        <f t="shared" si="1083"/>
        <v>7903.6572008333405</v>
      </c>
      <c r="BB567" s="16">
        <f t="shared" si="1084"/>
        <v>8071.8201200000076</v>
      </c>
      <c r="BC567" s="16">
        <f t="shared" si="1085"/>
        <v>8239.9830391666746</v>
      </c>
      <c r="BD567" s="16">
        <f t="shared" si="1086"/>
        <v>8408.1459583333417</v>
      </c>
      <c r="BE567" s="16">
        <f t="shared" si="1087"/>
        <v>8576.3088775000087</v>
      </c>
      <c r="BF567" s="16">
        <f t="shared" si="1088"/>
        <v>8744.4717966666758</v>
      </c>
      <c r="BG567" s="16">
        <f t="shared" si="1089"/>
        <v>8912.634715833341</v>
      </c>
      <c r="BH567" s="16">
        <f t="shared" si="1090"/>
        <v>9080.7976350000117</v>
      </c>
      <c r="BI567" s="16">
        <f t="shared" si="1091"/>
        <v>9248.960554166677</v>
      </c>
      <c r="BJ567" s="16">
        <f t="shared" si="1092"/>
        <v>9417.1234733333422</v>
      </c>
      <c r="BK567" s="16">
        <f t="shared" si="1093"/>
        <v>9585.2863925000111</v>
      </c>
      <c r="BL567" s="16">
        <f t="shared" si="1094"/>
        <v>9753.4493116666781</v>
      </c>
      <c r="BM567" s="16">
        <f t="shared" si="1095"/>
        <v>9921.6122308333452</v>
      </c>
      <c r="BN567" s="16">
        <f t="shared" si="1096"/>
        <v>10089.775150000012</v>
      </c>
      <c r="BO567" s="16">
        <f t="shared" si="1097"/>
        <v>10257.938069166677</v>
      </c>
      <c r="BP567" s="16">
        <f t="shared" si="1098"/>
        <v>10426.100988333346</v>
      </c>
      <c r="BQ567" s="16">
        <f t="shared" si="1099"/>
        <v>10594.263907500015</v>
      </c>
      <c r="BR567" s="16">
        <f t="shared" si="1100"/>
        <v>10762.42682666668</v>
      </c>
      <c r="BS567" s="16">
        <f t="shared" si="1101"/>
        <v>10930.589745833346</v>
      </c>
    </row>
    <row r="568" spans="1:71" x14ac:dyDescent="0.35">
      <c r="A568" s="15" t="str">
        <f t="shared" ref="A568:J568" si="1207">A470</f>
        <v>Standard Close</v>
      </c>
      <c r="B568" s="15" t="str">
        <f t="shared" si="1207"/>
        <v>A2826939</v>
      </c>
      <c r="C568" s="15" t="str">
        <f t="shared" si="1207"/>
        <v>Base Rates</v>
      </c>
      <c r="D568" s="15" t="str">
        <f t="shared" si="1207"/>
        <v/>
      </c>
      <c r="E568" s="50">
        <f t="shared" si="1207"/>
        <v>34331</v>
      </c>
      <c r="F568" s="15" t="str">
        <f t="shared" si="1207"/>
        <v>CRR-15996</v>
      </c>
      <c r="G568" s="15" t="str">
        <f t="shared" si="1207"/>
        <v>open</v>
      </c>
      <c r="H568" s="15" t="str">
        <f t="shared" si="1207"/>
        <v>Electric Other Production Plant</v>
      </c>
      <c r="I568" s="15" t="str">
        <f t="shared" si="1207"/>
        <v>Bayside Station</v>
      </c>
      <c r="J568" s="15">
        <f t="shared" si="1207"/>
        <v>0</v>
      </c>
      <c r="K568" s="146">
        <v>2208.1569949999994</v>
      </c>
      <c r="L568" s="16">
        <f>SUM($K470:L470)/13</f>
        <v>769.50925583333321</v>
      </c>
      <c r="M568" s="16">
        <f>SUM($K470:M470)/13</f>
        <v>1204.4492699999998</v>
      </c>
      <c r="N568" s="16">
        <f>SUM($K470:N470)/13</f>
        <v>1672.8462083333329</v>
      </c>
      <c r="O568" s="16">
        <f>SUM($K470:O470)/13</f>
        <v>2174.700070833333</v>
      </c>
      <c r="P568" s="16">
        <f>SUM($K470:P470)/13</f>
        <v>2710.0108574999995</v>
      </c>
      <c r="Q568" s="16">
        <f>SUM($K470:Q470)/13</f>
        <v>3278.7785683333327</v>
      </c>
      <c r="R568" s="16">
        <f>SUM($K470:R470)/13</f>
        <v>3881.0032033333327</v>
      </c>
      <c r="S568" s="16">
        <f>SUM($K470:S470)/13</f>
        <v>4516.6847624999991</v>
      </c>
      <c r="T568" s="16">
        <f>SUM($K470:T470)/13</f>
        <v>5185.8232458333323</v>
      </c>
      <c r="U568" s="16">
        <f>SUM($K470:U470)/13</f>
        <v>5888.4186533333323</v>
      </c>
      <c r="V568" s="16">
        <f>SUM($K470:V470)/13</f>
        <v>6624.470984999999</v>
      </c>
      <c r="W568" s="16">
        <f t="shared" ref="W568:AI568" si="1208">SUM(K470:W470)/13</f>
        <v>7393.9802408333326</v>
      </c>
      <c r="X568" s="16">
        <f t="shared" si="1208"/>
        <v>7828.9202549999982</v>
      </c>
      <c r="Y568" s="16">
        <f t="shared" si="1208"/>
        <v>8263.8602691666638</v>
      </c>
      <c r="Z568" s="16">
        <f t="shared" si="1208"/>
        <v>8698.8002833333321</v>
      </c>
      <c r="AA568" s="16">
        <f t="shared" si="1208"/>
        <v>9133.7402974999986</v>
      </c>
      <c r="AB568" s="16">
        <f t="shared" si="1208"/>
        <v>9568.6803116666651</v>
      </c>
      <c r="AC568" s="16">
        <f t="shared" si="1208"/>
        <v>10003.620325833332</v>
      </c>
      <c r="AD568" s="16">
        <f t="shared" si="1208"/>
        <v>10438.560339999998</v>
      </c>
      <c r="AE568" s="16">
        <f t="shared" si="1208"/>
        <v>10873.500354166665</v>
      </c>
      <c r="AF568" s="16">
        <f t="shared" si="1208"/>
        <v>11308.440368333333</v>
      </c>
      <c r="AG568" s="16">
        <f t="shared" si="1208"/>
        <v>11743.380382499998</v>
      </c>
      <c r="AH568" s="16">
        <f t="shared" si="1208"/>
        <v>12178.320396666664</v>
      </c>
      <c r="AI568" s="16">
        <f t="shared" si="1208"/>
        <v>12613.260410833331</v>
      </c>
      <c r="AJ568" s="16">
        <f t="shared" si="1104"/>
        <v>13048.200424999999</v>
      </c>
      <c r="AK568" s="16">
        <f t="shared" si="1105"/>
        <v>13483.140439166666</v>
      </c>
      <c r="AL568" s="16">
        <f t="shared" si="1106"/>
        <v>13918.08045333333</v>
      </c>
      <c r="AM568" s="16">
        <f t="shared" si="1069"/>
        <v>14353.020467499997</v>
      </c>
      <c r="AN568" s="16">
        <f t="shared" si="1070"/>
        <v>14787.960481666662</v>
      </c>
      <c r="AO568" s="16">
        <f t="shared" si="1071"/>
        <v>15222.90049583333</v>
      </c>
      <c r="AP568" s="16">
        <f t="shared" si="1072"/>
        <v>15657.840509999996</v>
      </c>
      <c r="AQ568" s="16">
        <f t="shared" si="1073"/>
        <v>16092.780524166663</v>
      </c>
      <c r="AR568" s="16">
        <f t="shared" si="1074"/>
        <v>16527.720538333331</v>
      </c>
      <c r="AS568" s="16">
        <f t="shared" si="1075"/>
        <v>16962.660552499998</v>
      </c>
      <c r="AT568" s="16">
        <f t="shared" si="1076"/>
        <v>17397.600566666664</v>
      </c>
      <c r="AU568" s="16">
        <f t="shared" si="1077"/>
        <v>17832.540580833327</v>
      </c>
      <c r="AV568" s="16">
        <f t="shared" si="1078"/>
        <v>18267.480594999997</v>
      </c>
      <c r="AW568" s="16">
        <f t="shared" si="1079"/>
        <v>18702.420609166664</v>
      </c>
      <c r="AX568" s="16">
        <f t="shared" si="1080"/>
        <v>19137.360623333327</v>
      </c>
      <c r="AY568" s="16">
        <f t="shared" si="1081"/>
        <v>19572.300637499997</v>
      </c>
      <c r="AZ568" s="16">
        <f t="shared" si="1082"/>
        <v>20007.240651666667</v>
      </c>
      <c r="BA568" s="16">
        <f t="shared" si="1083"/>
        <v>20442.180665833333</v>
      </c>
      <c r="BB568" s="16">
        <f t="shared" si="1084"/>
        <v>20877.120679999996</v>
      </c>
      <c r="BC568" s="16">
        <f t="shared" si="1085"/>
        <v>21312.060694166667</v>
      </c>
      <c r="BD568" s="16">
        <f t="shared" si="1086"/>
        <v>21747.000708333329</v>
      </c>
      <c r="BE568" s="16">
        <f t="shared" si="1087"/>
        <v>22181.940722499996</v>
      </c>
      <c r="BF568" s="16">
        <f t="shared" si="1088"/>
        <v>22616.880736666659</v>
      </c>
      <c r="BG568" s="16">
        <f t="shared" si="1089"/>
        <v>23051.820750833329</v>
      </c>
      <c r="BH568" s="16">
        <f t="shared" si="1090"/>
        <v>23486.760764999992</v>
      </c>
      <c r="BI568" s="16">
        <f t="shared" si="1091"/>
        <v>23921.700779166662</v>
      </c>
      <c r="BJ568" s="16">
        <f t="shared" si="1092"/>
        <v>24356.640793333328</v>
      </c>
      <c r="BK568" s="16">
        <f t="shared" si="1093"/>
        <v>24791.580807499999</v>
      </c>
      <c r="BL568" s="16">
        <f t="shared" si="1094"/>
        <v>25226.520821666662</v>
      </c>
      <c r="BM568" s="16">
        <f t="shared" si="1095"/>
        <v>25661.460835833328</v>
      </c>
      <c r="BN568" s="16">
        <f t="shared" si="1096"/>
        <v>26096.400849999998</v>
      </c>
      <c r="BO568" s="16">
        <f t="shared" si="1097"/>
        <v>26531.340864166657</v>
      </c>
      <c r="BP568" s="16">
        <f t="shared" si="1098"/>
        <v>26966.280878333324</v>
      </c>
      <c r="BQ568" s="16">
        <f t="shared" si="1099"/>
        <v>27401.22089249999</v>
      </c>
      <c r="BR568" s="16">
        <f t="shared" si="1100"/>
        <v>27836.160906666661</v>
      </c>
      <c r="BS568" s="16">
        <f t="shared" si="1101"/>
        <v>28271.100920833331</v>
      </c>
    </row>
    <row r="569" spans="1:71" x14ac:dyDescent="0.35">
      <c r="A569" s="15" t="str">
        <f t="shared" ref="A569:J569" si="1209">A471</f>
        <v>Standard Close</v>
      </c>
      <c r="B569" s="15" t="str">
        <f t="shared" si="1209"/>
        <v>A2826955</v>
      </c>
      <c r="C569" s="15" t="str">
        <f t="shared" si="1209"/>
        <v>Base Rates</v>
      </c>
      <c r="D569" s="15" t="str">
        <f t="shared" si="1209"/>
        <v/>
      </c>
      <c r="E569" s="50">
        <f t="shared" si="1209"/>
        <v>34331</v>
      </c>
      <c r="F569" s="15" t="str">
        <f t="shared" si="1209"/>
        <v>CRR-15996</v>
      </c>
      <c r="G569" s="15" t="str">
        <f t="shared" si="1209"/>
        <v>open</v>
      </c>
      <c r="H569" s="15" t="str">
        <f t="shared" si="1209"/>
        <v>Electric Other Production Plant</v>
      </c>
      <c r="I569" s="15" t="str">
        <f t="shared" si="1209"/>
        <v>Bayside Station</v>
      </c>
      <c r="J569" s="15">
        <f t="shared" si="1209"/>
        <v>0</v>
      </c>
      <c r="K569" s="146">
        <v>853.75020500000016</v>
      </c>
      <c r="L569" s="16">
        <f>SUM($K471:L471)/13</f>
        <v>297.51901083333331</v>
      </c>
      <c r="M569" s="16">
        <f>SUM($K471:M471)/13</f>
        <v>465.68192999999997</v>
      </c>
      <c r="N569" s="16">
        <f>SUM($K471:N471)/13</f>
        <v>646.78045833333329</v>
      </c>
      <c r="O569" s="16">
        <f>SUM($K471:O471)/13</f>
        <v>840.81459583333333</v>
      </c>
      <c r="P569" s="16">
        <f>SUM($K471:P471)/13</f>
        <v>1047.7843425000001</v>
      </c>
      <c r="Q569" s="16">
        <f>SUM($K471:Q471)/13</f>
        <v>1267.6896983333334</v>
      </c>
      <c r="R569" s="16">
        <f>SUM($K471:R471)/13</f>
        <v>1500.5306633333335</v>
      </c>
      <c r="S569" s="16">
        <f>SUM($K471:S471)/13</f>
        <v>1746.3072374999999</v>
      </c>
      <c r="T569" s="16">
        <f>SUM($K471:T471)/13</f>
        <v>2005.0194208333332</v>
      </c>
      <c r="U569" s="16">
        <f>SUM($K471:U471)/13</f>
        <v>2276.6672133333332</v>
      </c>
      <c r="V569" s="16">
        <f>SUM($K471:V471)/13</f>
        <v>2561.2506149999999</v>
      </c>
      <c r="W569" s="16">
        <f t="shared" ref="W569:AI569" si="1210">SUM(K471:W471)/13</f>
        <v>2858.7696258333331</v>
      </c>
      <c r="X569" s="16">
        <f t="shared" si="1210"/>
        <v>3026.9325449999992</v>
      </c>
      <c r="Y569" s="16">
        <f t="shared" si="1210"/>
        <v>3195.0954641666663</v>
      </c>
      <c r="Z569" s="16">
        <f t="shared" si="1210"/>
        <v>3363.2583833333333</v>
      </c>
      <c r="AA569" s="16">
        <f t="shared" si="1210"/>
        <v>3531.4213024999995</v>
      </c>
      <c r="AB569" s="16">
        <f t="shared" si="1210"/>
        <v>3699.5842216666665</v>
      </c>
      <c r="AC569" s="16">
        <f t="shared" si="1210"/>
        <v>3867.7471408333336</v>
      </c>
      <c r="AD569" s="16">
        <f t="shared" si="1210"/>
        <v>4035.9100599999997</v>
      </c>
      <c r="AE569" s="16">
        <f t="shared" si="1210"/>
        <v>4204.0729791666663</v>
      </c>
      <c r="AF569" s="16">
        <f t="shared" si="1210"/>
        <v>4372.2358983333343</v>
      </c>
      <c r="AG569" s="16">
        <f t="shared" si="1210"/>
        <v>4540.3988175000013</v>
      </c>
      <c r="AH569" s="16">
        <f t="shared" si="1210"/>
        <v>4708.5617366666675</v>
      </c>
      <c r="AI569" s="16">
        <f t="shared" si="1210"/>
        <v>4876.7246558333345</v>
      </c>
      <c r="AJ569" s="16">
        <f t="shared" si="1104"/>
        <v>5044.8875750000016</v>
      </c>
      <c r="AK569" s="16">
        <f t="shared" si="1105"/>
        <v>5213.0504941666686</v>
      </c>
      <c r="AL569" s="16">
        <f t="shared" si="1106"/>
        <v>5381.2134133333357</v>
      </c>
      <c r="AM569" s="16">
        <f t="shared" si="1069"/>
        <v>5549.3763325000036</v>
      </c>
      <c r="AN569" s="16">
        <f t="shared" si="1070"/>
        <v>5717.5392516666698</v>
      </c>
      <c r="AO569" s="16">
        <f t="shared" si="1071"/>
        <v>5885.7021708333359</v>
      </c>
      <c r="AP569" s="16">
        <f t="shared" si="1072"/>
        <v>6053.8650900000048</v>
      </c>
      <c r="AQ569" s="16">
        <f t="shared" si="1073"/>
        <v>6222.0280091666709</v>
      </c>
      <c r="AR569" s="16">
        <f t="shared" si="1074"/>
        <v>6390.190928333338</v>
      </c>
      <c r="AS569" s="16">
        <f t="shared" si="1075"/>
        <v>6558.353847500005</v>
      </c>
      <c r="AT569" s="16">
        <f t="shared" si="1076"/>
        <v>6726.5167666666712</v>
      </c>
      <c r="AU569" s="16">
        <f t="shared" si="1077"/>
        <v>6894.6796858333391</v>
      </c>
      <c r="AV569" s="16">
        <f t="shared" si="1078"/>
        <v>7062.8426050000062</v>
      </c>
      <c r="AW569" s="16">
        <f t="shared" si="1079"/>
        <v>7231.0055241666741</v>
      </c>
      <c r="AX569" s="16">
        <f t="shared" si="1080"/>
        <v>7399.1684433333394</v>
      </c>
      <c r="AY569" s="16">
        <f t="shared" si="1081"/>
        <v>7567.3313625000073</v>
      </c>
      <c r="AZ569" s="16">
        <f t="shared" si="1082"/>
        <v>7735.4942816666735</v>
      </c>
      <c r="BA569" s="16">
        <f t="shared" si="1083"/>
        <v>7903.6572008333405</v>
      </c>
      <c r="BB569" s="16">
        <f t="shared" si="1084"/>
        <v>8071.8201200000076</v>
      </c>
      <c r="BC569" s="16">
        <f t="shared" si="1085"/>
        <v>8239.9830391666746</v>
      </c>
      <c r="BD569" s="16">
        <f t="shared" si="1086"/>
        <v>8408.1459583333417</v>
      </c>
      <c r="BE569" s="16">
        <f t="shared" si="1087"/>
        <v>8576.3088775000087</v>
      </c>
      <c r="BF569" s="16">
        <f t="shared" si="1088"/>
        <v>8744.4717966666758</v>
      </c>
      <c r="BG569" s="16">
        <f t="shared" si="1089"/>
        <v>8912.634715833341</v>
      </c>
      <c r="BH569" s="16">
        <f t="shared" si="1090"/>
        <v>9080.7976350000117</v>
      </c>
      <c r="BI569" s="16">
        <f t="shared" si="1091"/>
        <v>9248.960554166677</v>
      </c>
      <c r="BJ569" s="16">
        <f t="shared" si="1092"/>
        <v>9417.1234733333422</v>
      </c>
      <c r="BK569" s="16">
        <f t="shared" si="1093"/>
        <v>9585.2863925000111</v>
      </c>
      <c r="BL569" s="16">
        <f t="shared" si="1094"/>
        <v>9753.4493116666781</v>
      </c>
      <c r="BM569" s="16">
        <f t="shared" si="1095"/>
        <v>9921.6122308333452</v>
      </c>
      <c r="BN569" s="16">
        <f t="shared" si="1096"/>
        <v>10089.775150000012</v>
      </c>
      <c r="BO569" s="16">
        <f t="shared" si="1097"/>
        <v>10257.938069166677</v>
      </c>
      <c r="BP569" s="16">
        <f t="shared" si="1098"/>
        <v>10426.100988333346</v>
      </c>
      <c r="BQ569" s="16">
        <f t="shared" si="1099"/>
        <v>10594.263907500015</v>
      </c>
      <c r="BR569" s="16">
        <f t="shared" si="1100"/>
        <v>10762.42682666668</v>
      </c>
      <c r="BS569" s="16">
        <f t="shared" si="1101"/>
        <v>10930.589745833346</v>
      </c>
    </row>
    <row r="570" spans="1:71" x14ac:dyDescent="0.35">
      <c r="A570" s="15" t="str">
        <f t="shared" ref="A570:J570" si="1211">A472</f>
        <v>Standard Close</v>
      </c>
      <c r="B570" s="15" t="str">
        <f t="shared" si="1211"/>
        <v>A2826955</v>
      </c>
      <c r="C570" s="15" t="str">
        <f t="shared" si="1211"/>
        <v>Base Rates</v>
      </c>
      <c r="D570" s="15" t="str">
        <f t="shared" si="1211"/>
        <v/>
      </c>
      <c r="E570" s="50">
        <f t="shared" si="1211"/>
        <v>34331</v>
      </c>
      <c r="F570" s="15" t="str">
        <f t="shared" si="1211"/>
        <v>CRR-15996</v>
      </c>
      <c r="G570" s="15" t="str">
        <f t="shared" si="1211"/>
        <v>open</v>
      </c>
      <c r="H570" s="15" t="str">
        <f t="shared" si="1211"/>
        <v>Electric Other Production Plant</v>
      </c>
      <c r="I570" s="15" t="str">
        <f t="shared" si="1211"/>
        <v>Bayside Station</v>
      </c>
      <c r="J570" s="15">
        <f t="shared" si="1211"/>
        <v>0</v>
      </c>
      <c r="K570" s="146">
        <v>5172.0894203846165</v>
      </c>
      <c r="L570" s="16">
        <f>SUM($K472:L472)/13</f>
        <v>1802.394798012821</v>
      </c>
      <c r="M570" s="16">
        <f>SUM($K472:M472)/13</f>
        <v>2821.1396838461542</v>
      </c>
      <c r="N570" s="16">
        <f>SUM($K472:N472)/13</f>
        <v>3918.2495608974368</v>
      </c>
      <c r="O570" s="16">
        <f>SUM($K472:O472)/13</f>
        <v>5093.7244291666675</v>
      </c>
      <c r="P570" s="16">
        <f>SUM($K472:P472)/13</f>
        <v>6347.5642886538471</v>
      </c>
      <c r="Q570" s="16">
        <f>SUM($K472:Q472)/13</f>
        <v>7679.7691393589757</v>
      </c>
      <c r="R570" s="16">
        <f>SUM($K472:R472)/13</f>
        <v>9090.3389812820515</v>
      </c>
      <c r="S570" s="16">
        <f>SUM($K472:S472)/13</f>
        <v>10579.273814423077</v>
      </c>
      <c r="T570" s="16">
        <f>SUM($K472:T472)/13</f>
        <v>12146.573638782051</v>
      </c>
      <c r="U570" s="16">
        <f>SUM($K472:U472)/13</f>
        <v>13792.238454358974</v>
      </c>
      <c r="V570" s="16">
        <f>SUM($K472:V472)/13</f>
        <v>15516.268261153846</v>
      </c>
      <c r="W570" s="16">
        <f t="shared" ref="W570:AI570" si="1212">SUM(K472:W472)/13</f>
        <v>17318.663059166669</v>
      </c>
      <c r="X570" s="16">
        <f t="shared" si="1212"/>
        <v>18337.407945000006</v>
      </c>
      <c r="Y570" s="16">
        <f t="shared" si="1212"/>
        <v>19356.15283083334</v>
      </c>
      <c r="Z570" s="16">
        <f t="shared" si="1212"/>
        <v>20374.89771666667</v>
      </c>
      <c r="AA570" s="16">
        <f t="shared" si="1212"/>
        <v>21393.642602500004</v>
      </c>
      <c r="AB570" s="16">
        <f t="shared" si="1212"/>
        <v>22412.387488333337</v>
      </c>
      <c r="AC570" s="16">
        <f t="shared" si="1212"/>
        <v>23431.132374166671</v>
      </c>
      <c r="AD570" s="16">
        <f t="shared" si="1212"/>
        <v>24449.877260000005</v>
      </c>
      <c r="AE570" s="16">
        <f t="shared" si="1212"/>
        <v>25468.622145833338</v>
      </c>
      <c r="AF570" s="16">
        <f t="shared" si="1212"/>
        <v>26487.367031666676</v>
      </c>
      <c r="AG570" s="16">
        <f t="shared" si="1212"/>
        <v>27506.111917500009</v>
      </c>
      <c r="AH570" s="16">
        <f t="shared" si="1212"/>
        <v>28524.856803333343</v>
      </c>
      <c r="AI570" s="16">
        <f t="shared" si="1212"/>
        <v>29543.601689166677</v>
      </c>
      <c r="AJ570" s="16">
        <f t="shared" si="1104"/>
        <v>30562.34657500001</v>
      </c>
      <c r="AK570" s="16">
        <f t="shared" si="1105"/>
        <v>31581.091460833333</v>
      </c>
      <c r="AL570" s="16">
        <f t="shared" si="1106"/>
        <v>32599.836346666671</v>
      </c>
      <c r="AM570" s="16">
        <f t="shared" si="1069"/>
        <v>33618.581232500001</v>
      </c>
      <c r="AN570" s="16">
        <f t="shared" si="1070"/>
        <v>34637.326118333331</v>
      </c>
      <c r="AO570" s="16">
        <f t="shared" si="1071"/>
        <v>35656.071004166668</v>
      </c>
      <c r="AP570" s="16">
        <f t="shared" si="1072"/>
        <v>36674.815889999998</v>
      </c>
      <c r="AQ570" s="16">
        <f t="shared" si="1073"/>
        <v>37693.560775833328</v>
      </c>
      <c r="AR570" s="16">
        <f t="shared" si="1074"/>
        <v>38712.305661666658</v>
      </c>
      <c r="AS570" s="16">
        <f t="shared" si="1075"/>
        <v>39731.050547499981</v>
      </c>
      <c r="AT570" s="16">
        <f t="shared" si="1076"/>
        <v>40749.795433333311</v>
      </c>
      <c r="AU570" s="16">
        <f t="shared" si="1077"/>
        <v>41768.540319166648</v>
      </c>
      <c r="AV570" s="16">
        <f t="shared" si="1078"/>
        <v>42787.285204999971</v>
      </c>
      <c r="AW570" s="16">
        <f t="shared" si="1079"/>
        <v>43806.030090833308</v>
      </c>
      <c r="AX570" s="16">
        <f t="shared" si="1080"/>
        <v>44824.774976666638</v>
      </c>
      <c r="AY570" s="16">
        <f t="shared" si="1081"/>
        <v>45843.519862499968</v>
      </c>
      <c r="AZ570" s="16">
        <f t="shared" si="1082"/>
        <v>46862.264748333291</v>
      </c>
      <c r="BA570" s="16">
        <f t="shared" si="1083"/>
        <v>47881.009634166621</v>
      </c>
      <c r="BB570" s="16">
        <f t="shared" si="1084"/>
        <v>48899.754519999959</v>
      </c>
      <c r="BC570" s="16">
        <f t="shared" si="1085"/>
        <v>49918.499405833296</v>
      </c>
      <c r="BD570" s="16">
        <f t="shared" si="1086"/>
        <v>50937.244291666626</v>
      </c>
      <c r="BE570" s="16">
        <f t="shared" si="1087"/>
        <v>51955.989177499941</v>
      </c>
      <c r="BF570" s="16">
        <f t="shared" si="1088"/>
        <v>52974.734063333279</v>
      </c>
      <c r="BG570" s="16">
        <f t="shared" si="1089"/>
        <v>53993.478949166602</v>
      </c>
      <c r="BH570" s="16">
        <f t="shared" si="1090"/>
        <v>55012.223834999946</v>
      </c>
      <c r="BI570" s="16">
        <f t="shared" si="1091"/>
        <v>56030.968720833276</v>
      </c>
      <c r="BJ570" s="16">
        <f t="shared" si="1092"/>
        <v>57049.713606666592</v>
      </c>
      <c r="BK570" s="16">
        <f t="shared" si="1093"/>
        <v>58068.458492499929</v>
      </c>
      <c r="BL570" s="16">
        <f t="shared" si="1094"/>
        <v>59087.203378333252</v>
      </c>
      <c r="BM570" s="16">
        <f t="shared" si="1095"/>
        <v>60105.948264166589</v>
      </c>
      <c r="BN570" s="16">
        <f t="shared" si="1096"/>
        <v>61124.693149999919</v>
      </c>
      <c r="BO570" s="16">
        <f t="shared" si="1097"/>
        <v>62143.438035833256</v>
      </c>
      <c r="BP570" s="16">
        <f t="shared" si="1098"/>
        <v>63162.182921666601</v>
      </c>
      <c r="BQ570" s="16">
        <f t="shared" si="1099"/>
        <v>64180.927807499917</v>
      </c>
      <c r="BR570" s="16">
        <f t="shared" si="1100"/>
        <v>65199.672693333239</v>
      </c>
      <c r="BS570" s="16">
        <f t="shared" si="1101"/>
        <v>66218.417579166577</v>
      </c>
    </row>
    <row r="571" spans="1:71" x14ac:dyDescent="0.35">
      <c r="A571" s="15" t="str">
        <f t="shared" ref="A571:J571" si="1213">A473</f>
        <v>Standard Close</v>
      </c>
      <c r="B571" s="15" t="str">
        <f t="shared" si="1213"/>
        <v>A2826957</v>
      </c>
      <c r="C571" s="15" t="str">
        <f t="shared" si="1213"/>
        <v>Base Rates</v>
      </c>
      <c r="D571" s="15" t="str">
        <f t="shared" si="1213"/>
        <v/>
      </c>
      <c r="E571" s="50">
        <f t="shared" si="1213"/>
        <v>34331</v>
      </c>
      <c r="F571" s="15" t="str">
        <f t="shared" si="1213"/>
        <v>CRR-15996</v>
      </c>
      <c r="G571" s="15" t="str">
        <f t="shared" si="1213"/>
        <v>open</v>
      </c>
      <c r="H571" s="15" t="str">
        <f t="shared" si="1213"/>
        <v>Electric Other Production Plant</v>
      </c>
      <c r="I571" s="15" t="str">
        <f t="shared" si="1213"/>
        <v>Bayside Station</v>
      </c>
      <c r="J571" s="15">
        <f t="shared" si="1213"/>
        <v>0</v>
      </c>
      <c r="K571" s="146">
        <v>620.71822788461543</v>
      </c>
      <c r="L571" s="16">
        <f>SUM($K473:L473)/13</f>
        <v>237.00150519230777</v>
      </c>
      <c r="M571" s="16">
        <f>SUM($K473:M473)/13</f>
        <v>372.43093673076936</v>
      </c>
      <c r="N571" s="16">
        <f>SUM($K473:N473)/13</f>
        <v>519.14615423076941</v>
      </c>
      <c r="O571" s="16">
        <f>SUM($K473:O473)/13</f>
        <v>677.14715769230793</v>
      </c>
      <c r="P571" s="16">
        <f>SUM($K473:P473)/13</f>
        <v>846.43394711538485</v>
      </c>
      <c r="Q571" s="16">
        <f>SUM($K473:Q473)/13</f>
        <v>1027.0065225000003</v>
      </c>
      <c r="R571" s="16">
        <f>SUM($K473:R473)/13</f>
        <v>1218.8648838461543</v>
      </c>
      <c r="S571" s="16">
        <f>SUM($K473:S473)/13</f>
        <v>1422.0090311538468</v>
      </c>
      <c r="T571" s="16">
        <f>SUM($K473:T473)/13</f>
        <v>1636.4389644230776</v>
      </c>
      <c r="U571" s="16">
        <f>SUM($K473:U473)/13</f>
        <v>1862.1546836538471</v>
      </c>
      <c r="V571" s="16">
        <f>SUM($K473:V473)/13</f>
        <v>2099.1561888461551</v>
      </c>
      <c r="W571" s="16">
        <f t="shared" ref="W571:AI571" si="1214">SUM(K473:W473)/13</f>
        <v>2347.4434800000013</v>
      </c>
      <c r="X571" s="16">
        <f t="shared" si="1214"/>
        <v>2494.1586975000009</v>
      </c>
      <c r="Y571" s="16">
        <f t="shared" si="1214"/>
        <v>2640.873915000001</v>
      </c>
      <c r="Z571" s="16">
        <f t="shared" si="1214"/>
        <v>2787.5891325000016</v>
      </c>
      <c r="AA571" s="16">
        <f t="shared" si="1214"/>
        <v>2934.3043500000017</v>
      </c>
      <c r="AB571" s="16">
        <f t="shared" si="1214"/>
        <v>3081.0195675000018</v>
      </c>
      <c r="AC571" s="16">
        <f t="shared" si="1214"/>
        <v>3227.734785000001</v>
      </c>
      <c r="AD571" s="16">
        <f t="shared" si="1214"/>
        <v>3374.4500025000011</v>
      </c>
      <c r="AE571" s="16">
        <f t="shared" si="1214"/>
        <v>3521.1652200000017</v>
      </c>
      <c r="AF571" s="16">
        <f t="shared" si="1214"/>
        <v>3667.8804375000013</v>
      </c>
      <c r="AG571" s="16">
        <f t="shared" si="1214"/>
        <v>3814.5956550000019</v>
      </c>
      <c r="AH571" s="16">
        <f t="shared" si="1214"/>
        <v>3961.3108725000025</v>
      </c>
      <c r="AI571" s="16">
        <f t="shared" si="1214"/>
        <v>4108.026090000003</v>
      </c>
      <c r="AJ571" s="16">
        <f t="shared" si="1104"/>
        <v>4254.7413075000022</v>
      </c>
      <c r="AK571" s="16">
        <f t="shared" si="1105"/>
        <v>4401.4565250000023</v>
      </c>
      <c r="AL571" s="16">
        <f t="shared" si="1106"/>
        <v>4548.1717425000024</v>
      </c>
      <c r="AM571" s="16">
        <f t="shared" si="1069"/>
        <v>4694.8869600000025</v>
      </c>
      <c r="AN571" s="16">
        <f t="shared" si="1070"/>
        <v>4841.6021775000027</v>
      </c>
      <c r="AO571" s="16">
        <f t="shared" si="1071"/>
        <v>4988.3173950000019</v>
      </c>
      <c r="AP571" s="16">
        <f t="shared" si="1072"/>
        <v>5135.0326125000029</v>
      </c>
      <c r="AQ571" s="16">
        <f t="shared" si="1073"/>
        <v>5281.747830000003</v>
      </c>
      <c r="AR571" s="16">
        <f t="shared" si="1074"/>
        <v>5428.4630475000031</v>
      </c>
      <c r="AS571" s="16">
        <f t="shared" si="1075"/>
        <v>5575.1782650000032</v>
      </c>
      <c r="AT571" s="16">
        <f t="shared" si="1076"/>
        <v>5721.8934825000042</v>
      </c>
      <c r="AU571" s="16">
        <f t="shared" si="1077"/>
        <v>5868.6087000000034</v>
      </c>
      <c r="AV571" s="16">
        <f t="shared" si="1078"/>
        <v>6015.3239175000035</v>
      </c>
      <c r="AW571" s="16">
        <f t="shared" si="1079"/>
        <v>6162.0391350000045</v>
      </c>
      <c r="AX571" s="16">
        <f t="shared" si="1080"/>
        <v>6308.7543525000028</v>
      </c>
      <c r="AY571" s="16">
        <f t="shared" si="1081"/>
        <v>6455.4695700000029</v>
      </c>
      <c r="AZ571" s="16">
        <f t="shared" si="1082"/>
        <v>6602.1847875000039</v>
      </c>
      <c r="BA571" s="16">
        <f t="shared" si="1083"/>
        <v>6748.9000050000041</v>
      </c>
      <c r="BB571" s="16">
        <f t="shared" si="1084"/>
        <v>6895.6152225000051</v>
      </c>
      <c r="BC571" s="16">
        <f t="shared" si="1085"/>
        <v>7042.3304400000052</v>
      </c>
      <c r="BD571" s="16">
        <f t="shared" si="1086"/>
        <v>7189.0456575000053</v>
      </c>
      <c r="BE571" s="16">
        <f t="shared" si="1087"/>
        <v>7335.7608750000054</v>
      </c>
      <c r="BF571" s="16">
        <f t="shared" si="1088"/>
        <v>7482.4760925000046</v>
      </c>
      <c r="BG571" s="16">
        <f t="shared" si="1089"/>
        <v>7629.1913100000038</v>
      </c>
      <c r="BH571" s="16">
        <f t="shared" si="1090"/>
        <v>7775.9065275000039</v>
      </c>
      <c r="BI571" s="16">
        <f t="shared" si="1091"/>
        <v>7922.6217450000049</v>
      </c>
      <c r="BJ571" s="16">
        <f t="shared" si="1092"/>
        <v>8069.3369625000032</v>
      </c>
      <c r="BK571" s="16">
        <f t="shared" si="1093"/>
        <v>8216.0521800000042</v>
      </c>
      <c r="BL571" s="16">
        <f t="shared" si="1094"/>
        <v>8362.7673975000034</v>
      </c>
      <c r="BM571" s="16">
        <f t="shared" si="1095"/>
        <v>8509.4826150000008</v>
      </c>
      <c r="BN571" s="16">
        <f t="shared" si="1096"/>
        <v>8656.1978325000018</v>
      </c>
      <c r="BO571" s="16">
        <f t="shared" si="1097"/>
        <v>8802.913050000001</v>
      </c>
      <c r="BP571" s="16">
        <f t="shared" si="1098"/>
        <v>8949.6282675000002</v>
      </c>
      <c r="BQ571" s="16">
        <f t="shared" si="1099"/>
        <v>9096.3434850000012</v>
      </c>
      <c r="BR571" s="16">
        <f t="shared" si="1100"/>
        <v>9243.0587025000004</v>
      </c>
      <c r="BS571" s="16">
        <f t="shared" si="1101"/>
        <v>9389.7739199999978</v>
      </c>
    </row>
    <row r="572" spans="1:71" x14ac:dyDescent="0.35">
      <c r="A572" s="15" t="str">
        <f t="shared" ref="A572:J572" si="1215">A474</f>
        <v>Standard Close</v>
      </c>
      <c r="B572" s="15" t="str">
        <f t="shared" si="1215"/>
        <v>A2826957</v>
      </c>
      <c r="C572" s="15" t="str">
        <f t="shared" si="1215"/>
        <v>Base Rates</v>
      </c>
      <c r="D572" s="15" t="str">
        <f t="shared" si="1215"/>
        <v/>
      </c>
      <c r="E572" s="50">
        <f t="shared" si="1215"/>
        <v>34331</v>
      </c>
      <c r="F572" s="15" t="str">
        <f t="shared" si="1215"/>
        <v>CRR-15996</v>
      </c>
      <c r="G572" s="15" t="str">
        <f t="shared" si="1215"/>
        <v>open</v>
      </c>
      <c r="H572" s="15" t="str">
        <f t="shared" si="1215"/>
        <v>Electric Other Production Plant</v>
      </c>
      <c r="I572" s="15" t="str">
        <f t="shared" si="1215"/>
        <v>Bayside Station</v>
      </c>
      <c r="J572" s="15">
        <f t="shared" si="1215"/>
        <v>0</v>
      </c>
      <c r="K572" s="146">
        <v>-620.71822788461498</v>
      </c>
      <c r="L572" s="16">
        <f>SUM($K474:L474)/13</f>
        <v>-237.00150519230752</v>
      </c>
      <c r="M572" s="16">
        <f>SUM($K474:M474)/13</f>
        <v>-372.43093673076896</v>
      </c>
      <c r="N572" s="16">
        <f>SUM($K474:N474)/13</f>
        <v>-519.14615423076884</v>
      </c>
      <c r="O572" s="16">
        <f>SUM($K474:O474)/13</f>
        <v>-677.14715769230725</v>
      </c>
      <c r="P572" s="16">
        <f>SUM($K474:P474)/13</f>
        <v>-846.43394711538406</v>
      </c>
      <c r="Q572" s="16">
        <f>SUM($K474:Q474)/13</f>
        <v>-1027.0065224999994</v>
      </c>
      <c r="R572" s="16">
        <f>SUM($K474:R474)/13</f>
        <v>-1218.8648838461531</v>
      </c>
      <c r="S572" s="16">
        <f>SUM($K474:S474)/13</f>
        <v>-1422.0090311538454</v>
      </c>
      <c r="T572" s="16">
        <f>SUM($K474:T474)/13</f>
        <v>-1636.438964423076</v>
      </c>
      <c r="U572" s="16">
        <f>SUM($K474:U474)/13</f>
        <v>-1862.154683653845</v>
      </c>
      <c r="V572" s="16">
        <f>SUM($K474:V474)/13</f>
        <v>-2099.1561888461529</v>
      </c>
      <c r="W572" s="16">
        <f t="shared" ref="W572:AI572" si="1216">SUM(K474:W474)/13</f>
        <v>-2347.443479999999</v>
      </c>
      <c r="X572" s="16">
        <f t="shared" si="1216"/>
        <v>-2494.1586974999996</v>
      </c>
      <c r="Y572" s="16">
        <f t="shared" si="1216"/>
        <v>-2640.8739149999997</v>
      </c>
      <c r="Z572" s="16">
        <f t="shared" si="1216"/>
        <v>-2787.5891324999993</v>
      </c>
      <c r="AA572" s="16">
        <f t="shared" si="1216"/>
        <v>-2934.304349999999</v>
      </c>
      <c r="AB572" s="16">
        <f t="shared" si="1216"/>
        <v>-3081.0195674999991</v>
      </c>
      <c r="AC572" s="16">
        <f t="shared" si="1216"/>
        <v>-3227.7347849999996</v>
      </c>
      <c r="AD572" s="16">
        <f t="shared" si="1216"/>
        <v>-3374.4500024999998</v>
      </c>
      <c r="AE572" s="16">
        <f t="shared" si="1216"/>
        <v>-3521.1652199999999</v>
      </c>
      <c r="AF572" s="16">
        <f t="shared" si="1216"/>
        <v>-3667.8804375000004</v>
      </c>
      <c r="AG572" s="16">
        <f t="shared" si="1216"/>
        <v>-3814.5956550000005</v>
      </c>
      <c r="AH572" s="16">
        <f t="shared" si="1216"/>
        <v>-3961.3108725000002</v>
      </c>
      <c r="AI572" s="16">
        <f t="shared" si="1216"/>
        <v>-4108.0260900000003</v>
      </c>
      <c r="AJ572" s="16">
        <f t="shared" si="1104"/>
        <v>-4254.7413075000004</v>
      </c>
      <c r="AK572" s="16">
        <f t="shared" si="1105"/>
        <v>-4401.4565250000005</v>
      </c>
      <c r="AL572" s="16">
        <f t="shared" si="1106"/>
        <v>-4548.1717425000006</v>
      </c>
      <c r="AM572" s="16">
        <f t="shared" si="1069"/>
        <v>-4694.8869599999998</v>
      </c>
      <c r="AN572" s="16">
        <f t="shared" si="1070"/>
        <v>-4841.6021775000008</v>
      </c>
      <c r="AO572" s="16">
        <f t="shared" si="1071"/>
        <v>-4988.3173950000019</v>
      </c>
      <c r="AP572" s="16">
        <f t="shared" si="1072"/>
        <v>-5135.0326125000011</v>
      </c>
      <c r="AQ572" s="16">
        <f t="shared" si="1073"/>
        <v>-5281.7478300000012</v>
      </c>
      <c r="AR572" s="16">
        <f t="shared" si="1074"/>
        <v>-5428.4630475000022</v>
      </c>
      <c r="AS572" s="16">
        <f t="shared" si="1075"/>
        <v>-5575.1782650000014</v>
      </c>
      <c r="AT572" s="16">
        <f t="shared" si="1076"/>
        <v>-5721.8934825000024</v>
      </c>
      <c r="AU572" s="16">
        <f t="shared" si="1077"/>
        <v>-5868.6087000000016</v>
      </c>
      <c r="AV572" s="16">
        <f t="shared" si="1078"/>
        <v>-6015.3239175000008</v>
      </c>
      <c r="AW572" s="16">
        <f t="shared" si="1079"/>
        <v>-6162.0391350000009</v>
      </c>
      <c r="AX572" s="16">
        <f t="shared" si="1080"/>
        <v>-6308.7543525000019</v>
      </c>
      <c r="AY572" s="16">
        <f t="shared" si="1081"/>
        <v>-6455.469570000002</v>
      </c>
      <c r="AZ572" s="16">
        <f t="shared" si="1082"/>
        <v>-6602.184787500003</v>
      </c>
      <c r="BA572" s="16">
        <f t="shared" si="1083"/>
        <v>-6748.9000050000031</v>
      </c>
      <c r="BB572" s="16">
        <f t="shared" si="1084"/>
        <v>-6895.6152225000033</v>
      </c>
      <c r="BC572" s="16">
        <f t="shared" si="1085"/>
        <v>-7042.3304400000034</v>
      </c>
      <c r="BD572" s="16">
        <f t="shared" si="1086"/>
        <v>-7189.0456575000026</v>
      </c>
      <c r="BE572" s="16">
        <f t="shared" si="1087"/>
        <v>-7335.7608750000018</v>
      </c>
      <c r="BF572" s="16">
        <f t="shared" si="1088"/>
        <v>-7482.4760925000019</v>
      </c>
      <c r="BG572" s="16">
        <f t="shared" si="1089"/>
        <v>-7629.1913100000029</v>
      </c>
      <c r="BH572" s="16">
        <f t="shared" si="1090"/>
        <v>-7775.9065275000021</v>
      </c>
      <c r="BI572" s="16">
        <f t="shared" si="1091"/>
        <v>-7922.6217450000022</v>
      </c>
      <c r="BJ572" s="16">
        <f t="shared" si="1092"/>
        <v>-8069.3369625000014</v>
      </c>
      <c r="BK572" s="16">
        <f t="shared" si="1093"/>
        <v>-8216.0521800000006</v>
      </c>
      <c r="BL572" s="16">
        <f t="shared" si="1094"/>
        <v>-8362.7673974999998</v>
      </c>
      <c r="BM572" s="16">
        <f t="shared" si="1095"/>
        <v>-8509.482614999999</v>
      </c>
      <c r="BN572" s="16">
        <f t="shared" si="1096"/>
        <v>-8656.1978325</v>
      </c>
      <c r="BO572" s="16">
        <f t="shared" si="1097"/>
        <v>-8802.9130499999992</v>
      </c>
      <c r="BP572" s="16">
        <f t="shared" si="1098"/>
        <v>-8949.6282674999984</v>
      </c>
      <c r="BQ572" s="16">
        <f t="shared" si="1099"/>
        <v>-9096.3434849999976</v>
      </c>
      <c r="BR572" s="16">
        <f t="shared" si="1100"/>
        <v>-9243.0587024999968</v>
      </c>
      <c r="BS572" s="16">
        <f t="shared" si="1101"/>
        <v>-9389.773919999996</v>
      </c>
    </row>
    <row r="573" spans="1:71" x14ac:dyDescent="0.35">
      <c r="A573" s="15" t="str">
        <f t="shared" ref="A573:J573" si="1217">A475</f>
        <v>Standard Close</v>
      </c>
      <c r="B573" s="15" t="str">
        <f t="shared" si="1217"/>
        <v>A2830079</v>
      </c>
      <c r="C573" s="15" t="str">
        <f t="shared" si="1217"/>
        <v>Base Rates</v>
      </c>
      <c r="D573" s="15" t="str">
        <f t="shared" si="1217"/>
        <v/>
      </c>
      <c r="E573" s="50">
        <f t="shared" si="1217"/>
        <v>34331</v>
      </c>
      <c r="F573" s="15" t="str">
        <f t="shared" si="1217"/>
        <v>CRR-15996</v>
      </c>
      <c r="G573" s="15" t="str">
        <f t="shared" si="1217"/>
        <v>open</v>
      </c>
      <c r="H573" s="15" t="str">
        <f t="shared" si="1217"/>
        <v>Electric Other Production Plant</v>
      </c>
      <c r="I573" s="15" t="str">
        <f t="shared" si="1217"/>
        <v>Bayside Station</v>
      </c>
      <c r="J573" s="15">
        <f t="shared" si="1217"/>
        <v>0</v>
      </c>
      <c r="K573" s="146">
        <v>6.7572554487179461</v>
      </c>
      <c r="L573" s="16">
        <f>SUM($K475:L475)/13</f>
        <v>4.0898505769230757</v>
      </c>
      <c r="M573" s="16">
        <f>SUM($K475:M475)/13</f>
        <v>6.6071680769230747</v>
      </c>
      <c r="N573" s="16">
        <f>SUM($K475:N475)/13</f>
        <v>9.4394137179487156</v>
      </c>
      <c r="O573" s="16">
        <f>SUM($K475:O475)/13</f>
        <v>12.586587499999997</v>
      </c>
      <c r="P573" s="16">
        <f>SUM($K475:P475)/13</f>
        <v>16.048689423076919</v>
      </c>
      <c r="Q573" s="16">
        <f>SUM($K475:Q475)/13</f>
        <v>19.825719487179484</v>
      </c>
      <c r="R573" s="16">
        <f>SUM($K475:R475)/13</f>
        <v>23.917677692307684</v>
      </c>
      <c r="S573" s="16">
        <f>SUM($K475:S475)/13</f>
        <v>28.324564038461531</v>
      </c>
      <c r="T573" s="16">
        <f>SUM($K475:T475)/13</f>
        <v>33.046378525641018</v>
      </c>
      <c r="U573" s="16">
        <f>SUM($K475:U475)/13</f>
        <v>38.083121153846143</v>
      </c>
      <c r="V573" s="16">
        <f>SUM($K475:V475)/13</f>
        <v>43.434791923076915</v>
      </c>
      <c r="W573" s="16">
        <f t="shared" ref="W573:AI573" si="1218">SUM(K475:W475)/13</f>
        <v>49.101390833333319</v>
      </c>
      <c r="X573" s="16">
        <f t="shared" si="1218"/>
        <v>53.195456666666658</v>
      </c>
      <c r="Y573" s="16">
        <f t="shared" si="1218"/>
        <v>57.289522499999983</v>
      </c>
      <c r="Z573" s="16">
        <f t="shared" si="1218"/>
        <v>61.383588333333321</v>
      </c>
      <c r="AA573" s="16">
        <f t="shared" si="1218"/>
        <v>65.477654166666653</v>
      </c>
      <c r="AB573" s="16">
        <f t="shared" si="1218"/>
        <v>69.571719999999985</v>
      </c>
      <c r="AC573" s="16">
        <f t="shared" si="1218"/>
        <v>73.665785833333317</v>
      </c>
      <c r="AD573" s="16">
        <f t="shared" si="1218"/>
        <v>77.759851666666663</v>
      </c>
      <c r="AE573" s="16">
        <f t="shared" si="1218"/>
        <v>81.853917499999994</v>
      </c>
      <c r="AF573" s="16">
        <f t="shared" si="1218"/>
        <v>85.947983333333312</v>
      </c>
      <c r="AG573" s="16">
        <f t="shared" si="1218"/>
        <v>90.042049166666644</v>
      </c>
      <c r="AH573" s="16">
        <f t="shared" si="1218"/>
        <v>94.13611499999999</v>
      </c>
      <c r="AI573" s="16">
        <f t="shared" si="1218"/>
        <v>98.230180833333307</v>
      </c>
      <c r="AJ573" s="16">
        <f t="shared" si="1104"/>
        <v>102.32424666666664</v>
      </c>
      <c r="AK573" s="16">
        <f t="shared" si="1105"/>
        <v>106.41831249999998</v>
      </c>
      <c r="AL573" s="16">
        <f t="shared" si="1106"/>
        <v>110.51237833333332</v>
      </c>
      <c r="AM573" s="16">
        <f t="shared" si="1069"/>
        <v>114.60644416666663</v>
      </c>
      <c r="AN573" s="16">
        <f t="shared" si="1070"/>
        <v>118.70050999999997</v>
      </c>
      <c r="AO573" s="16">
        <f t="shared" si="1071"/>
        <v>122.79457583333331</v>
      </c>
      <c r="AP573" s="16">
        <f t="shared" si="1072"/>
        <v>126.88864166666664</v>
      </c>
      <c r="AQ573" s="16">
        <f t="shared" si="1073"/>
        <v>130.98270749999998</v>
      </c>
      <c r="AR573" s="16">
        <f t="shared" si="1074"/>
        <v>135.07677333333328</v>
      </c>
      <c r="AS573" s="16">
        <f t="shared" si="1075"/>
        <v>139.17083916666664</v>
      </c>
      <c r="AT573" s="16">
        <f t="shared" si="1076"/>
        <v>143.26490499999997</v>
      </c>
      <c r="AU573" s="16">
        <f t="shared" si="1077"/>
        <v>147.3589708333333</v>
      </c>
      <c r="AV573" s="16">
        <f t="shared" si="1078"/>
        <v>151.45303666666663</v>
      </c>
      <c r="AW573" s="16">
        <f t="shared" si="1079"/>
        <v>155.54710249999997</v>
      </c>
      <c r="AX573" s="16">
        <f t="shared" si="1080"/>
        <v>159.6411683333333</v>
      </c>
      <c r="AY573" s="16">
        <f t="shared" si="1081"/>
        <v>163.73523416666663</v>
      </c>
      <c r="AZ573" s="16">
        <f t="shared" si="1082"/>
        <v>167.82929999999993</v>
      </c>
      <c r="BA573" s="16">
        <f t="shared" si="1083"/>
        <v>171.92336583333329</v>
      </c>
      <c r="BB573" s="16">
        <f t="shared" si="1084"/>
        <v>176.01743166666662</v>
      </c>
      <c r="BC573" s="16">
        <f t="shared" si="1085"/>
        <v>180.11149749999998</v>
      </c>
      <c r="BD573" s="16">
        <f t="shared" si="1086"/>
        <v>184.20556333333329</v>
      </c>
      <c r="BE573" s="16">
        <f t="shared" si="1087"/>
        <v>188.29962916666662</v>
      </c>
      <c r="BF573" s="16">
        <f t="shared" si="1088"/>
        <v>192.39369499999995</v>
      </c>
      <c r="BG573" s="16">
        <f t="shared" si="1089"/>
        <v>196.48776083333331</v>
      </c>
      <c r="BH573" s="16">
        <f t="shared" si="1090"/>
        <v>200.58182666666664</v>
      </c>
      <c r="BI573" s="16">
        <f t="shared" si="1091"/>
        <v>204.67589249999992</v>
      </c>
      <c r="BJ573" s="16">
        <f t="shared" si="1092"/>
        <v>208.76995833333328</v>
      </c>
      <c r="BK573" s="16">
        <f t="shared" si="1093"/>
        <v>212.86402416666658</v>
      </c>
      <c r="BL573" s="16">
        <f t="shared" si="1094"/>
        <v>216.95808999999994</v>
      </c>
      <c r="BM573" s="16">
        <f t="shared" si="1095"/>
        <v>221.0521558333333</v>
      </c>
      <c r="BN573" s="16">
        <f t="shared" si="1096"/>
        <v>225.14622166666661</v>
      </c>
      <c r="BO573" s="16">
        <f t="shared" si="1097"/>
        <v>229.24028749999997</v>
      </c>
      <c r="BP573" s="16">
        <f t="shared" si="1098"/>
        <v>233.3343533333333</v>
      </c>
      <c r="BQ573" s="16">
        <f t="shared" si="1099"/>
        <v>237.4284191666666</v>
      </c>
      <c r="BR573" s="16">
        <f t="shared" si="1100"/>
        <v>241.52248499999996</v>
      </c>
      <c r="BS573" s="16">
        <f t="shared" si="1101"/>
        <v>245.61655083333329</v>
      </c>
    </row>
    <row r="574" spans="1:71" x14ac:dyDescent="0.35">
      <c r="A574" s="15" t="str">
        <f t="shared" ref="A574:J574" si="1219">A476</f>
        <v>Standard Close</v>
      </c>
      <c r="B574" s="15" t="str">
        <f t="shared" si="1219"/>
        <v>A2830103</v>
      </c>
      <c r="C574" s="15" t="str">
        <f t="shared" si="1219"/>
        <v>Base Rates</v>
      </c>
      <c r="D574" s="15" t="str">
        <f t="shared" si="1219"/>
        <v/>
      </c>
      <c r="E574" s="50">
        <f t="shared" si="1219"/>
        <v>34331</v>
      </c>
      <c r="F574" s="15" t="str">
        <f t="shared" si="1219"/>
        <v>CRR-15996</v>
      </c>
      <c r="G574" s="15" t="str">
        <f t="shared" si="1219"/>
        <v>open</v>
      </c>
      <c r="H574" s="15" t="str">
        <f t="shared" si="1219"/>
        <v>Electric Other Production Plant</v>
      </c>
      <c r="I574" s="15" t="str">
        <f t="shared" si="1219"/>
        <v>Bayside Station</v>
      </c>
      <c r="J574" s="15">
        <f t="shared" si="1219"/>
        <v>0</v>
      </c>
      <c r="K574" s="146">
        <v>334.90203576923079</v>
      </c>
      <c r="L574" s="16">
        <f>SUM($K476:L476)/13</f>
        <v>116.70828519230773</v>
      </c>
      <c r="M574" s="16">
        <f>SUM($K476:M476)/13</f>
        <v>182.67383769230776</v>
      </c>
      <c r="N574" s="16">
        <f>SUM($K476:N476)/13</f>
        <v>253.71366346153854</v>
      </c>
      <c r="O574" s="16">
        <f>SUM($K476:O476)/13</f>
        <v>329.82776250000012</v>
      </c>
      <c r="P574" s="16">
        <f>SUM($K476:P476)/13</f>
        <v>411.01613480769254</v>
      </c>
      <c r="Q574" s="16">
        <f>SUM($K476:Q476)/13</f>
        <v>497.27878038461563</v>
      </c>
      <c r="R574" s="16">
        <f>SUM($K476:R476)/13</f>
        <v>588.61569923076956</v>
      </c>
      <c r="S574" s="16">
        <f>SUM($K476:S476)/13</f>
        <v>685.02689134615423</v>
      </c>
      <c r="T574" s="16">
        <f>SUM($K476:T476)/13</f>
        <v>786.51235673076962</v>
      </c>
      <c r="U574" s="16">
        <f>SUM($K476:U476)/13</f>
        <v>893.07209538461575</v>
      </c>
      <c r="V574" s="16">
        <f>SUM($K476:V476)/13</f>
        <v>1004.7061073076928</v>
      </c>
      <c r="W574" s="16">
        <f t="shared" ref="W574:AI574" si="1220">SUM(K476:W476)/13</f>
        <v>1121.4143925000005</v>
      </c>
      <c r="X574" s="16">
        <f t="shared" si="1220"/>
        <v>1187.3799450000004</v>
      </c>
      <c r="Y574" s="16">
        <f t="shared" si="1220"/>
        <v>1253.3454975000006</v>
      </c>
      <c r="Z574" s="16">
        <f t="shared" si="1220"/>
        <v>1319.3110500000007</v>
      </c>
      <c r="AA574" s="16">
        <f t="shared" si="1220"/>
        <v>1385.2766025000008</v>
      </c>
      <c r="AB574" s="16">
        <f t="shared" si="1220"/>
        <v>1451.242155000001</v>
      </c>
      <c r="AC574" s="16">
        <f t="shared" si="1220"/>
        <v>1517.2077075000011</v>
      </c>
      <c r="AD574" s="16">
        <f t="shared" si="1220"/>
        <v>1583.1732600000009</v>
      </c>
      <c r="AE574" s="16">
        <f t="shared" si="1220"/>
        <v>1649.138812500001</v>
      </c>
      <c r="AF574" s="16">
        <f t="shared" si="1220"/>
        <v>1715.1043650000008</v>
      </c>
      <c r="AG574" s="16">
        <f t="shared" si="1220"/>
        <v>1781.0699175000009</v>
      </c>
      <c r="AH574" s="16">
        <f t="shared" si="1220"/>
        <v>1847.0354700000009</v>
      </c>
      <c r="AI574" s="16">
        <f t="shared" si="1220"/>
        <v>1913.0010225000008</v>
      </c>
      <c r="AJ574" s="16">
        <f t="shared" si="1104"/>
        <v>1978.9665750000008</v>
      </c>
      <c r="AK574" s="16">
        <f t="shared" si="1105"/>
        <v>2044.9321275000011</v>
      </c>
      <c r="AL574" s="16">
        <f t="shared" si="1106"/>
        <v>2110.8976800000009</v>
      </c>
      <c r="AM574" s="16">
        <f t="shared" si="1069"/>
        <v>2176.8632325000008</v>
      </c>
      <c r="AN574" s="16">
        <f t="shared" si="1070"/>
        <v>2242.8287850000006</v>
      </c>
      <c r="AO574" s="16">
        <f t="shared" si="1071"/>
        <v>2308.7943375000004</v>
      </c>
      <c r="AP574" s="16">
        <f t="shared" si="1072"/>
        <v>2374.7598900000007</v>
      </c>
      <c r="AQ574" s="16">
        <f t="shared" si="1073"/>
        <v>2440.7254425000001</v>
      </c>
      <c r="AR574" s="16">
        <f t="shared" si="1074"/>
        <v>2506.6909950000004</v>
      </c>
      <c r="AS574" s="16">
        <f t="shared" si="1075"/>
        <v>2572.6565475000002</v>
      </c>
      <c r="AT574" s="16">
        <f t="shared" si="1076"/>
        <v>2638.6221</v>
      </c>
      <c r="AU574" s="16">
        <f t="shared" si="1077"/>
        <v>2704.5876524999994</v>
      </c>
      <c r="AV574" s="16">
        <f t="shared" si="1078"/>
        <v>2770.5532049999997</v>
      </c>
      <c r="AW574" s="16">
        <f t="shared" si="1079"/>
        <v>2836.5187574999991</v>
      </c>
      <c r="AX574" s="16">
        <f t="shared" si="1080"/>
        <v>2902.4843099999994</v>
      </c>
      <c r="AY574" s="16">
        <f t="shared" si="1081"/>
        <v>2968.4498624999987</v>
      </c>
      <c r="AZ574" s="16">
        <f t="shared" si="1082"/>
        <v>3034.415414999999</v>
      </c>
      <c r="BA574" s="16">
        <f t="shared" si="1083"/>
        <v>3100.3809674999989</v>
      </c>
      <c r="BB574" s="16">
        <f t="shared" si="1084"/>
        <v>3166.3465199999982</v>
      </c>
      <c r="BC574" s="16">
        <f t="shared" si="1085"/>
        <v>3232.3120724999981</v>
      </c>
      <c r="BD574" s="16">
        <f t="shared" si="1086"/>
        <v>3298.2776249999984</v>
      </c>
      <c r="BE574" s="16">
        <f t="shared" si="1087"/>
        <v>3364.2431774999982</v>
      </c>
      <c r="BF574" s="16">
        <f t="shared" si="1088"/>
        <v>3430.208729999998</v>
      </c>
      <c r="BG574" s="16">
        <f t="shared" si="1089"/>
        <v>3496.1742824999974</v>
      </c>
      <c r="BH574" s="16">
        <f t="shared" si="1090"/>
        <v>3562.1398349999972</v>
      </c>
      <c r="BI574" s="16">
        <f t="shared" si="1091"/>
        <v>3628.1053874999975</v>
      </c>
      <c r="BJ574" s="16">
        <f t="shared" si="1092"/>
        <v>3694.0709399999969</v>
      </c>
      <c r="BK574" s="16">
        <f t="shared" si="1093"/>
        <v>3760.0364924999967</v>
      </c>
      <c r="BL574" s="16">
        <f t="shared" si="1094"/>
        <v>3826.0020449999965</v>
      </c>
      <c r="BM574" s="16">
        <f t="shared" si="1095"/>
        <v>3891.9675974999968</v>
      </c>
      <c r="BN574" s="16">
        <f t="shared" si="1096"/>
        <v>3957.9331499999962</v>
      </c>
      <c r="BO574" s="16">
        <f t="shared" si="1097"/>
        <v>4023.898702499996</v>
      </c>
      <c r="BP574" s="16">
        <f t="shared" si="1098"/>
        <v>4089.8642549999963</v>
      </c>
      <c r="BQ574" s="16">
        <f t="shared" si="1099"/>
        <v>4155.8298074999966</v>
      </c>
      <c r="BR574" s="16">
        <f t="shared" si="1100"/>
        <v>4221.7953599999955</v>
      </c>
      <c r="BS574" s="16">
        <f t="shared" si="1101"/>
        <v>4287.7609124999954</v>
      </c>
    </row>
    <row r="575" spans="1:71" x14ac:dyDescent="0.35">
      <c r="A575" s="15" t="str">
        <f t="shared" ref="A575:J575" si="1221">A477</f>
        <v>Standard Close</v>
      </c>
      <c r="B575" s="15" t="str">
        <f t="shared" si="1221"/>
        <v>A2830178</v>
      </c>
      <c r="C575" s="15" t="str">
        <f t="shared" si="1221"/>
        <v>Base Rates</v>
      </c>
      <c r="D575" s="15" t="str">
        <f t="shared" si="1221"/>
        <v/>
      </c>
      <c r="E575" s="50">
        <f t="shared" si="1221"/>
        <v>34331</v>
      </c>
      <c r="F575" s="15" t="str">
        <f t="shared" si="1221"/>
        <v>CRR-15996</v>
      </c>
      <c r="G575" s="15" t="str">
        <f t="shared" si="1221"/>
        <v>open</v>
      </c>
      <c r="H575" s="15" t="str">
        <f t="shared" si="1221"/>
        <v>Electric Other Production Plant</v>
      </c>
      <c r="I575" s="15" t="str">
        <f t="shared" si="1221"/>
        <v>Bayside Station</v>
      </c>
      <c r="J575" s="15">
        <f t="shared" si="1221"/>
        <v>0</v>
      </c>
      <c r="K575" s="146">
        <v>334.90177769230769</v>
      </c>
      <c r="L575" s="16">
        <f>SUM($K477:L477)/13</f>
        <v>116.70819525641026</v>
      </c>
      <c r="M575" s="16">
        <f>SUM($K477:M477)/13</f>
        <v>182.67369692307693</v>
      </c>
      <c r="N575" s="16">
        <f>SUM($K477:N477)/13</f>
        <v>253.71346794871795</v>
      </c>
      <c r="O575" s="16">
        <f>SUM($K477:O477)/13</f>
        <v>329.82750833333336</v>
      </c>
      <c r="P575" s="16">
        <f>SUM($K477:P477)/13</f>
        <v>411.0158180769231</v>
      </c>
      <c r="Q575" s="16">
        <f>SUM($K477:Q477)/13</f>
        <v>497.27839717948723</v>
      </c>
      <c r="R575" s="16">
        <f>SUM($K477:R477)/13</f>
        <v>588.61524564102569</v>
      </c>
      <c r="S575" s="16">
        <f>SUM($K477:S477)/13</f>
        <v>685.02636346153849</v>
      </c>
      <c r="T575" s="16">
        <f>SUM($K477:T477)/13</f>
        <v>786.51175064102563</v>
      </c>
      <c r="U575" s="16">
        <f>SUM($K477:U477)/13</f>
        <v>893.0714071794871</v>
      </c>
      <c r="V575" s="16">
        <f>SUM($K477:V477)/13</f>
        <v>1004.705333076923</v>
      </c>
      <c r="W575" s="16">
        <f t="shared" ref="W575:AI575" si="1222">SUM(K477:W477)/13</f>
        <v>1121.413528333333</v>
      </c>
      <c r="X575" s="16">
        <f t="shared" si="1222"/>
        <v>1187.3790299999998</v>
      </c>
      <c r="Y575" s="16">
        <f t="shared" si="1222"/>
        <v>1253.3445316666662</v>
      </c>
      <c r="Z575" s="16">
        <f t="shared" si="1222"/>
        <v>1319.3100333333327</v>
      </c>
      <c r="AA575" s="16">
        <f t="shared" si="1222"/>
        <v>1385.2755349999995</v>
      </c>
      <c r="AB575" s="16">
        <f t="shared" si="1222"/>
        <v>1451.2410366666661</v>
      </c>
      <c r="AC575" s="16">
        <f t="shared" si="1222"/>
        <v>1517.2065383333324</v>
      </c>
      <c r="AD575" s="16">
        <f t="shared" si="1222"/>
        <v>1583.1720399999992</v>
      </c>
      <c r="AE575" s="16">
        <f t="shared" si="1222"/>
        <v>1649.1375416666658</v>
      </c>
      <c r="AF575" s="16">
        <f t="shared" si="1222"/>
        <v>1715.1030433333324</v>
      </c>
      <c r="AG575" s="16">
        <f t="shared" si="1222"/>
        <v>1781.0685449999987</v>
      </c>
      <c r="AH575" s="16">
        <f t="shared" si="1222"/>
        <v>1847.034046666666</v>
      </c>
      <c r="AI575" s="16">
        <f t="shared" si="1222"/>
        <v>1912.9995483333321</v>
      </c>
      <c r="AJ575" s="16">
        <f t="shared" si="1104"/>
        <v>1978.9650499999984</v>
      </c>
      <c r="AK575" s="16">
        <f t="shared" si="1105"/>
        <v>2044.930551666665</v>
      </c>
      <c r="AL575" s="16">
        <f t="shared" si="1106"/>
        <v>2110.896053333332</v>
      </c>
      <c r="AM575" s="16">
        <f t="shared" si="1069"/>
        <v>2176.8615549999986</v>
      </c>
      <c r="AN575" s="16">
        <f t="shared" si="1070"/>
        <v>2242.8270566666647</v>
      </c>
      <c r="AO575" s="16">
        <f t="shared" si="1071"/>
        <v>2308.7925583333313</v>
      </c>
      <c r="AP575" s="16">
        <f t="shared" si="1072"/>
        <v>2374.7580599999978</v>
      </c>
      <c r="AQ575" s="16">
        <f t="shared" si="1073"/>
        <v>2440.7235616666649</v>
      </c>
      <c r="AR575" s="16">
        <f t="shared" si="1074"/>
        <v>2506.6890633333314</v>
      </c>
      <c r="AS575" s="16">
        <f t="shared" si="1075"/>
        <v>2572.6545649999975</v>
      </c>
      <c r="AT575" s="16">
        <f t="shared" si="1076"/>
        <v>2638.6200666666646</v>
      </c>
      <c r="AU575" s="16">
        <f t="shared" si="1077"/>
        <v>2704.5855683333311</v>
      </c>
      <c r="AV575" s="16">
        <f t="shared" si="1078"/>
        <v>2770.5510699999973</v>
      </c>
      <c r="AW575" s="16">
        <f t="shared" si="1079"/>
        <v>2836.5165716666638</v>
      </c>
      <c r="AX575" s="16">
        <f t="shared" si="1080"/>
        <v>2902.4820733333304</v>
      </c>
      <c r="AY575" s="16">
        <f t="shared" si="1081"/>
        <v>2968.4475749999979</v>
      </c>
      <c r="AZ575" s="16">
        <f t="shared" si="1082"/>
        <v>3034.4130766666644</v>
      </c>
      <c r="BA575" s="16">
        <f t="shared" si="1083"/>
        <v>3100.3785783333306</v>
      </c>
      <c r="BB575" s="16">
        <f t="shared" si="1084"/>
        <v>3166.3440799999971</v>
      </c>
      <c r="BC575" s="16">
        <f t="shared" si="1085"/>
        <v>3232.3095816666637</v>
      </c>
      <c r="BD575" s="16">
        <f t="shared" si="1086"/>
        <v>3298.2750833333298</v>
      </c>
      <c r="BE575" s="16">
        <f t="shared" si="1087"/>
        <v>3364.2405849999964</v>
      </c>
      <c r="BF575" s="16">
        <f t="shared" si="1088"/>
        <v>3430.2060866666634</v>
      </c>
      <c r="BG575" s="16">
        <f t="shared" si="1089"/>
        <v>3496.1715883333304</v>
      </c>
      <c r="BH575" s="16">
        <f t="shared" si="1090"/>
        <v>3562.1370899999961</v>
      </c>
      <c r="BI575" s="16">
        <f t="shared" si="1091"/>
        <v>3628.1025916666631</v>
      </c>
      <c r="BJ575" s="16">
        <f t="shared" si="1092"/>
        <v>3694.0680933333301</v>
      </c>
      <c r="BK575" s="16">
        <f t="shared" si="1093"/>
        <v>3760.0335949999962</v>
      </c>
      <c r="BL575" s="16">
        <f t="shared" si="1094"/>
        <v>3825.9990966666624</v>
      </c>
      <c r="BM575" s="16">
        <f t="shared" si="1095"/>
        <v>3891.9645983333289</v>
      </c>
      <c r="BN575" s="16">
        <f t="shared" si="1096"/>
        <v>3957.9300999999955</v>
      </c>
      <c r="BO575" s="16">
        <f t="shared" si="1097"/>
        <v>4023.895601666663</v>
      </c>
      <c r="BP575" s="16">
        <f t="shared" si="1098"/>
        <v>4089.8611033333291</v>
      </c>
      <c r="BQ575" s="16">
        <f t="shared" si="1099"/>
        <v>4155.8266049999957</v>
      </c>
      <c r="BR575" s="16">
        <f t="shared" si="1100"/>
        <v>4221.7921066666622</v>
      </c>
      <c r="BS575" s="16">
        <f t="shared" si="1101"/>
        <v>4287.7576083333297</v>
      </c>
    </row>
    <row r="576" spans="1:71" x14ac:dyDescent="0.35">
      <c r="A576" s="15" t="str">
        <f t="shared" ref="A576:J576" si="1223">A478</f>
        <v>Standard Close</v>
      </c>
      <c r="B576" s="15" t="str">
        <f t="shared" si="1223"/>
        <v>A2830185</v>
      </c>
      <c r="C576" s="15" t="str">
        <f t="shared" si="1223"/>
        <v>Base Rates</v>
      </c>
      <c r="D576" s="15" t="str">
        <f t="shared" si="1223"/>
        <v/>
      </c>
      <c r="E576" s="50">
        <f t="shared" si="1223"/>
        <v>34331</v>
      </c>
      <c r="F576" s="15" t="str">
        <f t="shared" si="1223"/>
        <v>CRR-15996</v>
      </c>
      <c r="G576" s="15" t="str">
        <f t="shared" si="1223"/>
        <v>open</v>
      </c>
      <c r="H576" s="15" t="str">
        <f t="shared" si="1223"/>
        <v>Electric Other Production Plant</v>
      </c>
      <c r="I576" s="15" t="str">
        <f t="shared" si="1223"/>
        <v>Bayside Station</v>
      </c>
      <c r="J576" s="15">
        <f t="shared" si="1223"/>
        <v>0</v>
      </c>
      <c r="K576" s="146">
        <v>128.19002583333332</v>
      </c>
      <c r="L576" s="16">
        <f>SUM($K478:L478)/13</f>
        <v>45.895965961538458</v>
      </c>
      <c r="M576" s="16">
        <f>SUM($K478:M478)/13</f>
        <v>71.973501153846144</v>
      </c>
      <c r="N576" s="16">
        <f>SUM($K478:N478)/13</f>
        <v>100.13740448717948</v>
      </c>
      <c r="O576" s="16">
        <f>SUM($K478:O478)/13</f>
        <v>130.38767596153846</v>
      </c>
      <c r="P576" s="16">
        <f>SUM($K478:P478)/13</f>
        <v>162.72431557692309</v>
      </c>
      <c r="Q576" s="16">
        <f>SUM($K478:Q478)/13</f>
        <v>197.14732333333339</v>
      </c>
      <c r="R576" s="16">
        <f>SUM($K478:R478)/13</f>
        <v>233.65669923076928</v>
      </c>
      <c r="S576" s="16">
        <f>SUM($K478:S478)/13</f>
        <v>272.25244326923081</v>
      </c>
      <c r="T576" s="16">
        <f>SUM($K478:T478)/13</f>
        <v>312.93455544871802</v>
      </c>
      <c r="U576" s="16">
        <f>SUM($K478:U478)/13</f>
        <v>355.70303576923084</v>
      </c>
      <c r="V576" s="16">
        <f>SUM($K478:V478)/13</f>
        <v>400.55788423076933</v>
      </c>
      <c r="W576" s="16">
        <f t="shared" ref="W576:AI576" si="1224">SUM(K478:W478)/13</f>
        <v>447.4991008333335</v>
      </c>
      <c r="X576" s="16">
        <f t="shared" si="1224"/>
        <v>474.62188666666685</v>
      </c>
      <c r="Y576" s="16">
        <f t="shared" si="1224"/>
        <v>501.74467250000009</v>
      </c>
      <c r="Z576" s="16">
        <f t="shared" si="1224"/>
        <v>528.86745833333339</v>
      </c>
      <c r="AA576" s="16">
        <f t="shared" si="1224"/>
        <v>555.99024416666668</v>
      </c>
      <c r="AB576" s="16">
        <f t="shared" si="1224"/>
        <v>583.11302999999998</v>
      </c>
      <c r="AC576" s="16">
        <f t="shared" si="1224"/>
        <v>610.23581583333339</v>
      </c>
      <c r="AD576" s="16">
        <f t="shared" si="1224"/>
        <v>637.35860166666657</v>
      </c>
      <c r="AE576" s="16">
        <f t="shared" si="1224"/>
        <v>664.48138749999998</v>
      </c>
      <c r="AF576" s="16">
        <f t="shared" si="1224"/>
        <v>691.60417333333316</v>
      </c>
      <c r="AG576" s="16">
        <f t="shared" si="1224"/>
        <v>718.72695916666657</v>
      </c>
      <c r="AH576" s="16">
        <f t="shared" si="1224"/>
        <v>745.84974499999998</v>
      </c>
      <c r="AI576" s="16">
        <f t="shared" si="1224"/>
        <v>772.97253083333328</v>
      </c>
      <c r="AJ576" s="16">
        <f t="shared" si="1104"/>
        <v>800.09531666666658</v>
      </c>
      <c r="AK576" s="16">
        <f t="shared" si="1105"/>
        <v>827.21810249999987</v>
      </c>
      <c r="AL576" s="16">
        <f t="shared" si="1106"/>
        <v>854.34088833333306</v>
      </c>
      <c r="AM576" s="16">
        <f t="shared" si="1069"/>
        <v>881.46367416666646</v>
      </c>
      <c r="AN576" s="16">
        <f t="shared" si="1070"/>
        <v>908.58645999999965</v>
      </c>
      <c r="AO576" s="16">
        <f t="shared" si="1071"/>
        <v>935.70924583333294</v>
      </c>
      <c r="AP576" s="16">
        <f t="shared" si="1072"/>
        <v>962.83203166666624</v>
      </c>
      <c r="AQ576" s="16">
        <f t="shared" si="1073"/>
        <v>989.95481749999954</v>
      </c>
      <c r="AR576" s="16">
        <f t="shared" si="1074"/>
        <v>1017.0776033333327</v>
      </c>
      <c r="AS576" s="16">
        <f t="shared" si="1075"/>
        <v>1044.2003891666661</v>
      </c>
      <c r="AT576" s="16">
        <f t="shared" si="1076"/>
        <v>1071.3231749999998</v>
      </c>
      <c r="AU576" s="16">
        <f t="shared" si="1077"/>
        <v>1098.4459608333332</v>
      </c>
      <c r="AV576" s="16">
        <f t="shared" si="1078"/>
        <v>1125.5687466666664</v>
      </c>
      <c r="AW576" s="16">
        <f t="shared" si="1079"/>
        <v>1152.6915325</v>
      </c>
      <c r="AX576" s="16">
        <f t="shared" si="1080"/>
        <v>1179.8143183333332</v>
      </c>
      <c r="AY576" s="16">
        <f t="shared" si="1081"/>
        <v>1206.9371041666664</v>
      </c>
      <c r="AZ576" s="16">
        <f t="shared" si="1082"/>
        <v>1234.05989</v>
      </c>
      <c r="BA576" s="16">
        <f t="shared" si="1083"/>
        <v>1261.1826758333334</v>
      </c>
      <c r="BB576" s="16">
        <f t="shared" si="1084"/>
        <v>1288.3054616666668</v>
      </c>
      <c r="BC576" s="16">
        <f t="shared" si="1085"/>
        <v>1315.4282475</v>
      </c>
      <c r="BD576" s="16">
        <f t="shared" si="1086"/>
        <v>1342.5510333333336</v>
      </c>
      <c r="BE576" s="16">
        <f t="shared" si="1087"/>
        <v>1369.6738191666673</v>
      </c>
      <c r="BF576" s="16">
        <f t="shared" si="1088"/>
        <v>1396.7966050000007</v>
      </c>
      <c r="BG576" s="16">
        <f t="shared" si="1089"/>
        <v>1423.9193908333341</v>
      </c>
      <c r="BH576" s="16">
        <f t="shared" si="1090"/>
        <v>1451.0421766666673</v>
      </c>
      <c r="BI576" s="16">
        <f t="shared" si="1091"/>
        <v>1478.1649625000007</v>
      </c>
      <c r="BJ576" s="16">
        <f t="shared" si="1092"/>
        <v>1505.2877483333339</v>
      </c>
      <c r="BK576" s="16">
        <f t="shared" si="1093"/>
        <v>1532.4105341666675</v>
      </c>
      <c r="BL576" s="16">
        <f t="shared" si="1094"/>
        <v>1559.5333200000009</v>
      </c>
      <c r="BM576" s="16">
        <f t="shared" si="1095"/>
        <v>1586.6561058333343</v>
      </c>
      <c r="BN576" s="16">
        <f t="shared" si="1096"/>
        <v>1613.7788916666677</v>
      </c>
      <c r="BO576" s="16">
        <f t="shared" si="1097"/>
        <v>1640.9016775000014</v>
      </c>
      <c r="BP576" s="16">
        <f t="shared" si="1098"/>
        <v>1668.0244633333346</v>
      </c>
      <c r="BQ576" s="16">
        <f t="shared" si="1099"/>
        <v>1695.147249166668</v>
      </c>
      <c r="BR576" s="16">
        <f t="shared" si="1100"/>
        <v>1722.2700350000011</v>
      </c>
      <c r="BS576" s="16">
        <f t="shared" si="1101"/>
        <v>1749.3928208333343</v>
      </c>
    </row>
    <row r="577" spans="1:71" x14ac:dyDescent="0.35">
      <c r="A577" s="15" t="str">
        <f t="shared" ref="A577:J577" si="1225">A479</f>
        <v>Standard Close</v>
      </c>
      <c r="B577" s="15" t="str">
        <f t="shared" si="1225"/>
        <v>A2830188</v>
      </c>
      <c r="C577" s="15" t="str">
        <f t="shared" si="1225"/>
        <v>Base Rates</v>
      </c>
      <c r="D577" s="15" t="str">
        <f t="shared" si="1225"/>
        <v/>
      </c>
      <c r="E577" s="50">
        <f t="shared" si="1225"/>
        <v>34331</v>
      </c>
      <c r="F577" s="15" t="str">
        <f t="shared" si="1225"/>
        <v>CRR-15996</v>
      </c>
      <c r="G577" s="15" t="str">
        <f t="shared" si="1225"/>
        <v>open</v>
      </c>
      <c r="H577" s="15" t="str">
        <f t="shared" si="1225"/>
        <v>Electric Other Production Plant</v>
      </c>
      <c r="I577" s="15" t="str">
        <f t="shared" si="1225"/>
        <v>Bayside Station</v>
      </c>
      <c r="J577" s="15">
        <f t="shared" si="1225"/>
        <v>0</v>
      </c>
      <c r="K577" s="146">
        <v>182.46228891025643</v>
      </c>
      <c r="L577" s="16">
        <f>SUM($K479:L479)/13</f>
        <v>64.835934166666675</v>
      </c>
      <c r="M577" s="16">
        <f>SUM($K479:M479)/13</f>
        <v>101.62231653846155</v>
      </c>
      <c r="N577" s="16">
        <f>SUM($K479:N479)/13</f>
        <v>141.32097576923078</v>
      </c>
      <c r="O577" s="16">
        <f>SUM($K479:O479)/13</f>
        <v>183.93191185897439</v>
      </c>
      <c r="P577" s="16">
        <f>SUM($K479:P479)/13</f>
        <v>229.45512480769233</v>
      </c>
      <c r="Q577" s="16">
        <f>SUM($K479:Q479)/13</f>
        <v>277.89061461538461</v>
      </c>
      <c r="R577" s="16">
        <f>SUM($K479:R479)/13</f>
        <v>329.23838128205131</v>
      </c>
      <c r="S577" s="16">
        <f>SUM($K479:S479)/13</f>
        <v>383.49842480769229</v>
      </c>
      <c r="T577" s="16">
        <f>SUM($K479:T479)/13</f>
        <v>440.67074519230761</v>
      </c>
      <c r="U577" s="16">
        <f>SUM($K479:U479)/13</f>
        <v>500.75534243589732</v>
      </c>
      <c r="V577" s="16">
        <f>SUM($K479:V479)/13</f>
        <v>563.75221653846143</v>
      </c>
      <c r="W577" s="16">
        <f t="shared" ref="W577:AI577" si="1226">SUM(K479:W479)/13</f>
        <v>629.66136749999976</v>
      </c>
      <c r="X577" s="16">
        <f t="shared" si="1226"/>
        <v>667.52096666666637</v>
      </c>
      <c r="Y577" s="16">
        <f t="shared" si="1226"/>
        <v>705.38056583333309</v>
      </c>
      <c r="Z577" s="16">
        <f t="shared" si="1226"/>
        <v>743.24016499999982</v>
      </c>
      <c r="AA577" s="16">
        <f t="shared" si="1226"/>
        <v>781.0997641666662</v>
      </c>
      <c r="AB577" s="16">
        <f t="shared" si="1226"/>
        <v>818.95936333333282</v>
      </c>
      <c r="AC577" s="16">
        <f t="shared" si="1226"/>
        <v>856.81896249999943</v>
      </c>
      <c r="AD577" s="16">
        <f t="shared" si="1226"/>
        <v>894.67856166666593</v>
      </c>
      <c r="AE577" s="16">
        <f t="shared" si="1226"/>
        <v>932.53816083333288</v>
      </c>
      <c r="AF577" s="16">
        <f t="shared" si="1226"/>
        <v>970.39775999999938</v>
      </c>
      <c r="AG577" s="16">
        <f t="shared" si="1226"/>
        <v>1008.257359166666</v>
      </c>
      <c r="AH577" s="16">
        <f t="shared" si="1226"/>
        <v>1046.1169583333324</v>
      </c>
      <c r="AI577" s="16">
        <f t="shared" si="1226"/>
        <v>1083.9765574999992</v>
      </c>
      <c r="AJ577" s="16">
        <f t="shared" si="1104"/>
        <v>1121.8361566666658</v>
      </c>
      <c r="AK577" s="16">
        <f t="shared" si="1105"/>
        <v>1159.6957558333322</v>
      </c>
      <c r="AL577" s="16">
        <f t="shared" si="1106"/>
        <v>1197.5553549999988</v>
      </c>
      <c r="AM577" s="16">
        <f t="shared" si="1069"/>
        <v>1235.4149541666657</v>
      </c>
      <c r="AN577" s="16">
        <f t="shared" si="1070"/>
        <v>1273.2745533333325</v>
      </c>
      <c r="AO577" s="16">
        <f t="shared" si="1071"/>
        <v>1311.1341524999989</v>
      </c>
      <c r="AP577" s="16">
        <f t="shared" si="1072"/>
        <v>1348.9937516666653</v>
      </c>
      <c r="AQ577" s="16">
        <f t="shared" si="1073"/>
        <v>1386.8533508333321</v>
      </c>
      <c r="AR577" s="16">
        <f t="shared" si="1074"/>
        <v>1424.7129499999987</v>
      </c>
      <c r="AS577" s="16">
        <f t="shared" si="1075"/>
        <v>1462.5725491666651</v>
      </c>
      <c r="AT577" s="16">
        <f t="shared" si="1076"/>
        <v>1500.4321483333317</v>
      </c>
      <c r="AU577" s="16">
        <f t="shared" si="1077"/>
        <v>1538.2917474999983</v>
      </c>
      <c r="AV577" s="16">
        <f t="shared" si="1078"/>
        <v>1576.1513466666654</v>
      </c>
      <c r="AW577" s="16">
        <f t="shared" si="1079"/>
        <v>1614.0109458333318</v>
      </c>
      <c r="AX577" s="16">
        <f t="shared" si="1080"/>
        <v>1651.8705449999984</v>
      </c>
      <c r="AY577" s="16">
        <f t="shared" si="1081"/>
        <v>1689.730144166665</v>
      </c>
      <c r="AZ577" s="16">
        <f t="shared" si="1082"/>
        <v>1727.5897433333316</v>
      </c>
      <c r="BA577" s="16">
        <f t="shared" si="1083"/>
        <v>1765.449342499998</v>
      </c>
      <c r="BB577" s="16">
        <f t="shared" si="1084"/>
        <v>1803.3089416666646</v>
      </c>
      <c r="BC577" s="16">
        <f t="shared" si="1085"/>
        <v>1841.1685408333315</v>
      </c>
      <c r="BD577" s="16">
        <f t="shared" si="1086"/>
        <v>1879.0281399999983</v>
      </c>
      <c r="BE577" s="16">
        <f t="shared" si="1087"/>
        <v>1916.8877391666645</v>
      </c>
      <c r="BF577" s="16">
        <f t="shared" si="1088"/>
        <v>1954.7473383333311</v>
      </c>
      <c r="BG577" s="16">
        <f t="shared" si="1089"/>
        <v>1992.6069374999981</v>
      </c>
      <c r="BH577" s="16">
        <f t="shared" si="1090"/>
        <v>2030.4665366666648</v>
      </c>
      <c r="BI577" s="16">
        <f t="shared" si="1091"/>
        <v>2068.3261358333311</v>
      </c>
      <c r="BJ577" s="16">
        <f t="shared" si="1092"/>
        <v>2106.1857349999973</v>
      </c>
      <c r="BK577" s="16">
        <f t="shared" si="1093"/>
        <v>2144.0453341666644</v>
      </c>
      <c r="BL577" s="16">
        <f t="shared" si="1094"/>
        <v>2181.904933333331</v>
      </c>
      <c r="BM577" s="16">
        <f t="shared" si="1095"/>
        <v>2219.7645324999976</v>
      </c>
      <c r="BN577" s="16">
        <f t="shared" si="1096"/>
        <v>2257.6241316666642</v>
      </c>
      <c r="BO577" s="16">
        <f t="shared" si="1097"/>
        <v>2295.4837308333308</v>
      </c>
      <c r="BP577" s="16">
        <f t="shared" si="1098"/>
        <v>2333.3433299999979</v>
      </c>
      <c r="BQ577" s="16">
        <f t="shared" si="1099"/>
        <v>2371.202929166664</v>
      </c>
      <c r="BR577" s="16">
        <f t="shared" si="1100"/>
        <v>2409.0625283333302</v>
      </c>
      <c r="BS577" s="16">
        <f t="shared" si="1101"/>
        <v>2446.9221274999968</v>
      </c>
    </row>
    <row r="578" spans="1:71" x14ac:dyDescent="0.35">
      <c r="A578" s="15" t="str">
        <f t="shared" ref="A578:J578" si="1227">A480</f>
        <v>Standard Close</v>
      </c>
      <c r="B578" s="15" t="str">
        <f t="shared" si="1227"/>
        <v>A2830194</v>
      </c>
      <c r="C578" s="15" t="str">
        <f t="shared" si="1227"/>
        <v>Base Rates</v>
      </c>
      <c r="D578" s="15" t="str">
        <f t="shared" si="1227"/>
        <v/>
      </c>
      <c r="E578" s="50">
        <f t="shared" si="1227"/>
        <v>34331</v>
      </c>
      <c r="F578" s="15" t="str">
        <f t="shared" si="1227"/>
        <v>CRR-15996</v>
      </c>
      <c r="G578" s="15" t="str">
        <f t="shared" si="1227"/>
        <v>open</v>
      </c>
      <c r="H578" s="15" t="str">
        <f t="shared" si="1227"/>
        <v>Electric Other Production Plant</v>
      </c>
      <c r="I578" s="15" t="str">
        <f t="shared" si="1227"/>
        <v>Bayside Station</v>
      </c>
      <c r="J578" s="15">
        <f t="shared" si="1227"/>
        <v>0</v>
      </c>
      <c r="K578" s="146">
        <v>334.90177769230769</v>
      </c>
      <c r="L578" s="16">
        <f>SUM($K480:L480)/13</f>
        <v>116.70819525641026</v>
      </c>
      <c r="M578" s="16">
        <f>SUM($K480:M480)/13</f>
        <v>182.67369692307693</v>
      </c>
      <c r="N578" s="16">
        <f>SUM($K480:N480)/13</f>
        <v>253.71346794871795</v>
      </c>
      <c r="O578" s="16">
        <f>SUM($K480:O480)/13</f>
        <v>329.82750833333336</v>
      </c>
      <c r="P578" s="16">
        <f>SUM($K480:P480)/13</f>
        <v>411.0158180769231</v>
      </c>
      <c r="Q578" s="16">
        <f>SUM($K480:Q480)/13</f>
        <v>497.27839717948723</v>
      </c>
      <c r="R578" s="16">
        <f>SUM($K480:R480)/13</f>
        <v>588.61524564102569</v>
      </c>
      <c r="S578" s="16">
        <f>SUM($K480:S480)/13</f>
        <v>685.02636346153849</v>
      </c>
      <c r="T578" s="16">
        <f>SUM($K480:T480)/13</f>
        <v>786.51175064102563</v>
      </c>
      <c r="U578" s="16">
        <f>SUM($K480:U480)/13</f>
        <v>893.0714071794871</v>
      </c>
      <c r="V578" s="16">
        <f>SUM($K480:V480)/13</f>
        <v>1004.705333076923</v>
      </c>
      <c r="W578" s="16">
        <f t="shared" ref="W578:AI578" si="1228">SUM(K480:W480)/13</f>
        <v>1121.413528333333</v>
      </c>
      <c r="X578" s="16">
        <f t="shared" si="1228"/>
        <v>1187.3790299999998</v>
      </c>
      <c r="Y578" s="16">
        <f t="shared" si="1228"/>
        <v>1253.3445316666662</v>
      </c>
      <c r="Z578" s="16">
        <f t="shared" si="1228"/>
        <v>1319.3100333333327</v>
      </c>
      <c r="AA578" s="16">
        <f t="shared" si="1228"/>
        <v>1385.2755349999995</v>
      </c>
      <c r="AB578" s="16">
        <f t="shared" si="1228"/>
        <v>1451.2410366666661</v>
      </c>
      <c r="AC578" s="16">
        <f t="shared" si="1228"/>
        <v>1517.2065383333324</v>
      </c>
      <c r="AD578" s="16">
        <f t="shared" si="1228"/>
        <v>1583.1720399999992</v>
      </c>
      <c r="AE578" s="16">
        <f t="shared" si="1228"/>
        <v>1649.1375416666658</v>
      </c>
      <c r="AF578" s="16">
        <f t="shared" si="1228"/>
        <v>1715.1030433333324</v>
      </c>
      <c r="AG578" s="16">
        <f t="shared" si="1228"/>
        <v>1781.0685449999987</v>
      </c>
      <c r="AH578" s="16">
        <f t="shared" si="1228"/>
        <v>1847.034046666666</v>
      </c>
      <c r="AI578" s="16">
        <f t="shared" si="1228"/>
        <v>1912.9995483333321</v>
      </c>
      <c r="AJ578" s="16">
        <f t="shared" si="1104"/>
        <v>1978.9650499999984</v>
      </c>
      <c r="AK578" s="16">
        <f t="shared" si="1105"/>
        <v>2044.930551666665</v>
      </c>
      <c r="AL578" s="16">
        <f t="shared" si="1106"/>
        <v>2110.896053333332</v>
      </c>
      <c r="AM578" s="16">
        <f t="shared" si="1069"/>
        <v>2176.8615549999986</v>
      </c>
      <c r="AN578" s="16">
        <f t="shared" si="1070"/>
        <v>2242.8270566666647</v>
      </c>
      <c r="AO578" s="16">
        <f t="shared" si="1071"/>
        <v>2308.7925583333313</v>
      </c>
      <c r="AP578" s="16">
        <f t="shared" si="1072"/>
        <v>2374.7580599999978</v>
      </c>
      <c r="AQ578" s="16">
        <f t="shared" si="1073"/>
        <v>2440.7235616666649</v>
      </c>
      <c r="AR578" s="16">
        <f t="shared" si="1074"/>
        <v>2506.6890633333314</v>
      </c>
      <c r="AS578" s="16">
        <f t="shared" si="1075"/>
        <v>2572.6545649999975</v>
      </c>
      <c r="AT578" s="16">
        <f t="shared" si="1076"/>
        <v>2638.6200666666646</v>
      </c>
      <c r="AU578" s="16">
        <f t="shared" si="1077"/>
        <v>2704.5855683333311</v>
      </c>
      <c r="AV578" s="16">
        <f t="shared" si="1078"/>
        <v>2770.5510699999973</v>
      </c>
      <c r="AW578" s="16">
        <f t="shared" si="1079"/>
        <v>2836.5165716666638</v>
      </c>
      <c r="AX578" s="16">
        <f t="shared" si="1080"/>
        <v>2902.4820733333304</v>
      </c>
      <c r="AY578" s="16">
        <f t="shared" si="1081"/>
        <v>2968.4475749999979</v>
      </c>
      <c r="AZ578" s="16">
        <f t="shared" si="1082"/>
        <v>3034.4130766666644</v>
      </c>
      <c r="BA578" s="16">
        <f t="shared" si="1083"/>
        <v>3100.3785783333306</v>
      </c>
      <c r="BB578" s="16">
        <f t="shared" si="1084"/>
        <v>3166.3440799999971</v>
      </c>
      <c r="BC578" s="16">
        <f t="shared" si="1085"/>
        <v>3232.3095816666637</v>
      </c>
      <c r="BD578" s="16">
        <f t="shared" si="1086"/>
        <v>3298.2750833333298</v>
      </c>
      <c r="BE578" s="16">
        <f t="shared" si="1087"/>
        <v>3364.2405849999964</v>
      </c>
      <c r="BF578" s="16">
        <f t="shared" si="1088"/>
        <v>3430.2060866666634</v>
      </c>
      <c r="BG578" s="16">
        <f t="shared" si="1089"/>
        <v>3496.1715883333304</v>
      </c>
      <c r="BH578" s="16">
        <f t="shared" si="1090"/>
        <v>3562.1370899999961</v>
      </c>
      <c r="BI578" s="16">
        <f t="shared" si="1091"/>
        <v>3628.1025916666631</v>
      </c>
      <c r="BJ578" s="16">
        <f t="shared" si="1092"/>
        <v>3694.0680933333301</v>
      </c>
      <c r="BK578" s="16">
        <f t="shared" si="1093"/>
        <v>3760.0335949999962</v>
      </c>
      <c r="BL578" s="16">
        <f t="shared" si="1094"/>
        <v>3825.9990966666624</v>
      </c>
      <c r="BM578" s="16">
        <f t="shared" si="1095"/>
        <v>3891.9645983333289</v>
      </c>
      <c r="BN578" s="16">
        <f t="shared" si="1096"/>
        <v>3957.9300999999955</v>
      </c>
      <c r="BO578" s="16">
        <f t="shared" si="1097"/>
        <v>4023.895601666663</v>
      </c>
      <c r="BP578" s="16">
        <f t="shared" si="1098"/>
        <v>4089.8611033333291</v>
      </c>
      <c r="BQ578" s="16">
        <f t="shared" si="1099"/>
        <v>4155.8266049999957</v>
      </c>
      <c r="BR578" s="16">
        <f t="shared" si="1100"/>
        <v>4221.7921066666622</v>
      </c>
      <c r="BS578" s="16">
        <f t="shared" si="1101"/>
        <v>4287.7576083333297</v>
      </c>
    </row>
    <row r="579" spans="1:71" x14ac:dyDescent="0.35">
      <c r="A579" s="15" t="str">
        <f t="shared" ref="A579:J579" si="1229">A481</f>
        <v>Standard Close</v>
      </c>
      <c r="B579" s="15" t="str">
        <f t="shared" si="1229"/>
        <v>A2832317</v>
      </c>
      <c r="C579" s="15" t="str">
        <f t="shared" si="1229"/>
        <v>Base Rates</v>
      </c>
      <c r="D579" s="15" t="str">
        <f t="shared" si="1229"/>
        <v/>
      </c>
      <c r="E579" s="50">
        <f t="shared" si="1229"/>
        <v>34331</v>
      </c>
      <c r="F579" s="15" t="str">
        <f t="shared" si="1229"/>
        <v>CRR-15996</v>
      </c>
      <c r="G579" s="15" t="str">
        <f t="shared" si="1229"/>
        <v>open</v>
      </c>
      <c r="H579" s="15" t="str">
        <f t="shared" si="1229"/>
        <v>Electric Other Production Plant</v>
      </c>
      <c r="I579" s="15" t="str">
        <f t="shared" si="1229"/>
        <v>Bayside Station</v>
      </c>
      <c r="J579" s="15">
        <f t="shared" si="1229"/>
        <v>0</v>
      </c>
      <c r="K579" s="146">
        <v>1060.4293375000002</v>
      </c>
      <c r="L579" s="16">
        <f>SUM($K481:L481)/13</f>
        <v>400.67209891025635</v>
      </c>
      <c r="M579" s="16">
        <f>SUM($K481:M481)/13</f>
        <v>629.29608307692297</v>
      </c>
      <c r="N579" s="16">
        <f>SUM($K481:N481)/13</f>
        <v>876.77869038461529</v>
      </c>
      <c r="O579" s="16">
        <f>SUM($K481:O481)/13</f>
        <v>1143.1199208333333</v>
      </c>
      <c r="P579" s="16">
        <f>SUM($K481:P481)/13</f>
        <v>1428.3197744230768</v>
      </c>
      <c r="Q579" s="16">
        <f>SUM($K481:Q481)/13</f>
        <v>1732.3782511538459</v>
      </c>
      <c r="R579" s="16">
        <f>SUM($K481:R481)/13</f>
        <v>2055.2953510256407</v>
      </c>
      <c r="S579" s="16">
        <f>SUM($K481:S481)/13</f>
        <v>2397.0710740384611</v>
      </c>
      <c r="T579" s="16">
        <f>SUM($K481:T481)/13</f>
        <v>2757.705420192307</v>
      </c>
      <c r="U579" s="16">
        <f>SUM($K481:U481)/13</f>
        <v>3137.1983894871787</v>
      </c>
      <c r="V579" s="16">
        <f>SUM($K481:V481)/13</f>
        <v>3535.5499819230758</v>
      </c>
      <c r="W579" s="16">
        <f t="shared" ref="W579:AI579" si="1230">SUM(K481:W481)/13</f>
        <v>3952.7601974999989</v>
      </c>
      <c r="X579" s="16">
        <f t="shared" si="1230"/>
        <v>4197.922298333332</v>
      </c>
      <c r="Y579" s="16">
        <f t="shared" si="1230"/>
        <v>4443.0843991666652</v>
      </c>
      <c r="Z579" s="16">
        <f t="shared" si="1230"/>
        <v>4688.2464999999984</v>
      </c>
      <c r="AA579" s="16">
        <f t="shared" si="1230"/>
        <v>4933.4086008333315</v>
      </c>
      <c r="AB579" s="16">
        <f t="shared" si="1230"/>
        <v>5178.5707016666647</v>
      </c>
      <c r="AC579" s="16">
        <f t="shared" si="1230"/>
        <v>5423.7328024999979</v>
      </c>
      <c r="AD579" s="16">
        <f t="shared" si="1230"/>
        <v>5668.894903333332</v>
      </c>
      <c r="AE579" s="16">
        <f t="shared" si="1230"/>
        <v>5914.0570041666651</v>
      </c>
      <c r="AF579" s="16">
        <f t="shared" si="1230"/>
        <v>6159.2191049999974</v>
      </c>
      <c r="AG579" s="16">
        <f t="shared" si="1230"/>
        <v>6404.3812058333315</v>
      </c>
      <c r="AH579" s="16">
        <f t="shared" si="1230"/>
        <v>6649.5433066666637</v>
      </c>
      <c r="AI579" s="16">
        <f t="shared" si="1230"/>
        <v>6894.705407499996</v>
      </c>
      <c r="AJ579" s="16">
        <f t="shared" si="1104"/>
        <v>7139.8675083333283</v>
      </c>
      <c r="AK579" s="16">
        <f t="shared" si="1105"/>
        <v>7385.0296091666632</v>
      </c>
      <c r="AL579" s="16">
        <f t="shared" si="1106"/>
        <v>7630.1917099999955</v>
      </c>
      <c r="AM579" s="16">
        <f t="shared" si="1069"/>
        <v>7875.3538108333296</v>
      </c>
      <c r="AN579" s="16">
        <f t="shared" si="1070"/>
        <v>8120.5159116666637</v>
      </c>
      <c r="AO579" s="16">
        <f t="shared" si="1071"/>
        <v>8365.6780124999968</v>
      </c>
      <c r="AP579" s="16">
        <f t="shared" si="1072"/>
        <v>8610.84011333333</v>
      </c>
      <c r="AQ579" s="16">
        <f t="shared" si="1073"/>
        <v>8856.0022141666632</v>
      </c>
      <c r="AR579" s="16">
        <f t="shared" si="1074"/>
        <v>9101.1643149999945</v>
      </c>
      <c r="AS579" s="16">
        <f t="shared" si="1075"/>
        <v>9346.3264158333277</v>
      </c>
      <c r="AT579" s="16">
        <f t="shared" si="1076"/>
        <v>9591.4885166666609</v>
      </c>
      <c r="AU579" s="16">
        <f t="shared" si="1077"/>
        <v>9836.6506174999959</v>
      </c>
      <c r="AV579" s="16">
        <f t="shared" si="1078"/>
        <v>10081.812718333329</v>
      </c>
      <c r="AW579" s="16">
        <f t="shared" si="1079"/>
        <v>10326.974819166662</v>
      </c>
      <c r="AX579" s="16">
        <f t="shared" si="1080"/>
        <v>10572.136919999997</v>
      </c>
      <c r="AY579" s="16">
        <f t="shared" si="1081"/>
        <v>10817.299020833329</v>
      </c>
      <c r="AZ579" s="16">
        <f t="shared" si="1082"/>
        <v>11062.461121666664</v>
      </c>
      <c r="BA579" s="16">
        <f t="shared" si="1083"/>
        <v>11307.623222499995</v>
      </c>
      <c r="BB579" s="16">
        <f t="shared" si="1084"/>
        <v>11552.785323333328</v>
      </c>
      <c r="BC579" s="16">
        <f t="shared" si="1085"/>
        <v>11797.947424166659</v>
      </c>
      <c r="BD579" s="16">
        <f t="shared" si="1086"/>
        <v>12043.109524999994</v>
      </c>
      <c r="BE579" s="16">
        <f t="shared" si="1087"/>
        <v>12288.271625833326</v>
      </c>
      <c r="BF579" s="16">
        <f t="shared" si="1088"/>
        <v>12533.433726666659</v>
      </c>
      <c r="BG579" s="16">
        <f t="shared" si="1089"/>
        <v>12778.595827499996</v>
      </c>
      <c r="BH579" s="16">
        <f t="shared" si="1090"/>
        <v>13023.757928333329</v>
      </c>
      <c r="BI579" s="16">
        <f t="shared" si="1091"/>
        <v>13268.92002916666</v>
      </c>
      <c r="BJ579" s="16">
        <f t="shared" si="1092"/>
        <v>13514.082129999993</v>
      </c>
      <c r="BK579" s="16">
        <f t="shared" si="1093"/>
        <v>13759.244230833325</v>
      </c>
      <c r="BL579" s="16">
        <f t="shared" si="1094"/>
        <v>14004.406331666658</v>
      </c>
      <c r="BM579" s="16">
        <f t="shared" si="1095"/>
        <v>14249.568432499991</v>
      </c>
      <c r="BN579" s="16">
        <f t="shared" si="1096"/>
        <v>14494.730533333324</v>
      </c>
      <c r="BO579" s="16">
        <f t="shared" si="1097"/>
        <v>14739.892634166659</v>
      </c>
      <c r="BP579" s="16">
        <f t="shared" si="1098"/>
        <v>14985.054734999994</v>
      </c>
      <c r="BQ579" s="16">
        <f t="shared" si="1099"/>
        <v>15230.216835833327</v>
      </c>
      <c r="BR579" s="16">
        <f t="shared" si="1100"/>
        <v>15475.378936666659</v>
      </c>
      <c r="BS579" s="16">
        <f t="shared" si="1101"/>
        <v>15720.541037499994</v>
      </c>
    </row>
    <row r="580" spans="1:71" x14ac:dyDescent="0.35">
      <c r="A580" s="15" t="str">
        <f t="shared" ref="A580:J580" si="1231">A482</f>
        <v>Standard Close</v>
      </c>
      <c r="B580" s="15" t="str">
        <f t="shared" si="1231"/>
        <v>A2832520</v>
      </c>
      <c r="C580" s="15" t="str">
        <f t="shared" si="1231"/>
        <v>Base Rates</v>
      </c>
      <c r="D580" s="15" t="str">
        <f t="shared" si="1231"/>
        <v/>
      </c>
      <c r="E580" s="50">
        <f t="shared" si="1231"/>
        <v>34331</v>
      </c>
      <c r="F580" s="15" t="str">
        <f t="shared" si="1231"/>
        <v>CRR-15996</v>
      </c>
      <c r="G580" s="15" t="str">
        <f t="shared" si="1231"/>
        <v>open</v>
      </c>
      <c r="H580" s="15" t="str">
        <f t="shared" si="1231"/>
        <v>Electric Other Production Plant</v>
      </c>
      <c r="I580" s="15" t="str">
        <f t="shared" si="1231"/>
        <v>Bayside Station</v>
      </c>
      <c r="J580" s="15">
        <f t="shared" si="1231"/>
        <v>0</v>
      </c>
      <c r="K580" s="146">
        <v>557.44685769230773</v>
      </c>
      <c r="L580" s="16">
        <f>SUM($K482:L482)/13</f>
        <v>235.36645102564097</v>
      </c>
      <c r="M580" s="16">
        <f>SUM($K482:M482)/13</f>
        <v>371.63123846153843</v>
      </c>
      <c r="N580" s="16">
        <f>SUM($K482:N482)/13</f>
        <v>520.28373384615384</v>
      </c>
      <c r="O580" s="16">
        <f>SUM($K482:O482)/13</f>
        <v>681.32393717948719</v>
      </c>
      <c r="P580" s="16">
        <f>SUM($K482:P482)/13</f>
        <v>854.75184846153832</v>
      </c>
      <c r="Q580" s="16">
        <f>SUM($K482:Q482)/13</f>
        <v>1040.5674676923077</v>
      </c>
      <c r="R580" s="16">
        <f>SUM($K482:R482)/13</f>
        <v>1238.7707948717948</v>
      </c>
      <c r="S580" s="16">
        <f>SUM($K482:S482)/13</f>
        <v>1449.3618300000001</v>
      </c>
      <c r="T580" s="16">
        <f>SUM($K482:T482)/13</f>
        <v>1672.340573076923</v>
      </c>
      <c r="U580" s="16">
        <f>SUM($K482:U482)/13</f>
        <v>1907.707024102564</v>
      </c>
      <c r="V580" s="16">
        <f>SUM($K482:V482)/13</f>
        <v>2155.4611830769231</v>
      </c>
      <c r="W580" s="16">
        <f t="shared" ref="W580:AI580" si="1232">SUM(K482:W482)/13</f>
        <v>2415.6030500000002</v>
      </c>
      <c r="X580" s="16">
        <f t="shared" si="1232"/>
        <v>2576.6432533333332</v>
      </c>
      <c r="Y580" s="16">
        <f t="shared" si="1232"/>
        <v>2737.6834566666666</v>
      </c>
      <c r="Z580" s="16">
        <f t="shared" si="1232"/>
        <v>2898.7236600000006</v>
      </c>
      <c r="AA580" s="16">
        <f t="shared" si="1232"/>
        <v>3059.763863333334</v>
      </c>
      <c r="AB580" s="16">
        <f t="shared" si="1232"/>
        <v>3220.804066666667</v>
      </c>
      <c r="AC580" s="16">
        <f t="shared" si="1232"/>
        <v>3381.8442700000005</v>
      </c>
      <c r="AD580" s="16">
        <f t="shared" si="1232"/>
        <v>3542.884473333334</v>
      </c>
      <c r="AE580" s="16">
        <f t="shared" si="1232"/>
        <v>3703.924676666667</v>
      </c>
      <c r="AF580" s="16">
        <f t="shared" si="1232"/>
        <v>3864.9648800000004</v>
      </c>
      <c r="AG580" s="16">
        <f t="shared" si="1232"/>
        <v>4026.0050833333339</v>
      </c>
      <c r="AH580" s="16">
        <f t="shared" si="1232"/>
        <v>4187.0452866666665</v>
      </c>
      <c r="AI580" s="16">
        <f t="shared" si="1232"/>
        <v>4348.0854899999995</v>
      </c>
      <c r="AJ580" s="16">
        <f t="shared" si="1104"/>
        <v>4509.1256933333334</v>
      </c>
      <c r="AK580" s="16">
        <f t="shared" si="1105"/>
        <v>4670.1658966666664</v>
      </c>
      <c r="AL580" s="16">
        <f t="shared" si="1106"/>
        <v>4831.2060999999994</v>
      </c>
      <c r="AM580" s="16">
        <f t="shared" ref="AM580:AM601" si="1233">SUM(AA482:AM482)/13</f>
        <v>4992.2463033333324</v>
      </c>
      <c r="AN580" s="16">
        <f t="shared" ref="AN580:AN601" si="1234">SUM(AB482:AN482)/13</f>
        <v>5153.2865066666654</v>
      </c>
      <c r="AO580" s="16">
        <f t="shared" ref="AO580:AO601" si="1235">SUM(AC482:AO482)/13</f>
        <v>5314.3267099999985</v>
      </c>
      <c r="AP580" s="16">
        <f t="shared" ref="AP580:AP601" si="1236">SUM(AD482:AP482)/13</f>
        <v>5475.3669133333324</v>
      </c>
      <c r="AQ580" s="16">
        <f t="shared" ref="AQ580:AQ601" si="1237">SUM(AE482:AQ482)/13</f>
        <v>5636.4071166666654</v>
      </c>
      <c r="AR580" s="16">
        <f t="shared" ref="AR580:AR601" si="1238">SUM(AF482:AR482)/13</f>
        <v>5797.4473199999975</v>
      </c>
      <c r="AS580" s="16">
        <f t="shared" ref="AS580:AS601" si="1239">SUM(AG482:AS482)/13</f>
        <v>5958.4875233333305</v>
      </c>
      <c r="AT580" s="16">
        <f t="shared" ref="AT580:AT601" si="1240">SUM(AH482:AT482)/13</f>
        <v>6119.5277266666635</v>
      </c>
      <c r="AU580" s="16">
        <f t="shared" ref="AU580:AU601" si="1241">SUM(AI482:AU482)/13</f>
        <v>6280.5679299999965</v>
      </c>
      <c r="AV580" s="16">
        <f t="shared" ref="AV580:AV601" si="1242">SUM(AJ482:AV482)/13</f>
        <v>6441.6081333333286</v>
      </c>
      <c r="AW580" s="16">
        <f t="shared" ref="AW580:AW601" si="1243">SUM(AK482:AW482)/13</f>
        <v>6602.6483366666635</v>
      </c>
      <c r="AX580" s="16">
        <f t="shared" ref="AX580:AX601" si="1244">SUM(AL482:AX482)/13</f>
        <v>6763.6885399999965</v>
      </c>
      <c r="AY580" s="16">
        <f t="shared" ref="AY580:AY601" si="1245">SUM(AM482:AY482)/13</f>
        <v>6924.7287433333295</v>
      </c>
      <c r="AZ580" s="16">
        <f t="shared" ref="AZ580:AZ601" si="1246">SUM(AN482:AZ482)/13</f>
        <v>7085.7689466666625</v>
      </c>
      <c r="BA580" s="16">
        <f t="shared" ref="BA580:BA601" si="1247">SUM(AO482:BA482)/13</f>
        <v>7246.8091499999955</v>
      </c>
      <c r="BB580" s="16">
        <f t="shared" ref="BB580:BB601" si="1248">SUM(AP482:BB482)/13</f>
        <v>7407.8493533333285</v>
      </c>
      <c r="BC580" s="16">
        <f t="shared" ref="BC580:BC601" si="1249">SUM(AQ482:BC482)/13</f>
        <v>7568.8895566666615</v>
      </c>
      <c r="BD580" s="16">
        <f t="shared" ref="BD580:BD601" si="1250">SUM(AR482:BD482)/13</f>
        <v>7729.9297599999945</v>
      </c>
      <c r="BE580" s="16">
        <f t="shared" ref="BE580:BE601" si="1251">SUM(AS482:BE482)/13</f>
        <v>7890.9699633333275</v>
      </c>
      <c r="BF580" s="16">
        <f t="shared" ref="BF580:BF601" si="1252">SUM(AT482:BF482)/13</f>
        <v>8052.0101666666633</v>
      </c>
      <c r="BG580" s="16">
        <f t="shared" ref="BG580:BG601" si="1253">SUM(AU482:BG482)/13</f>
        <v>8213.0503699999954</v>
      </c>
      <c r="BH580" s="16">
        <f t="shared" ref="BH580:BH601" si="1254">SUM(AV482:BH482)/13</f>
        <v>8374.0905733333293</v>
      </c>
      <c r="BI580" s="16">
        <f t="shared" ref="BI580:BI601" si="1255">SUM(AW482:BI482)/13</f>
        <v>8535.1307766666614</v>
      </c>
      <c r="BJ580" s="16">
        <f t="shared" ref="BJ580:BJ601" si="1256">SUM(AX482:BJ482)/13</f>
        <v>8696.1709799999953</v>
      </c>
      <c r="BK580" s="16">
        <f t="shared" ref="BK580:BK601" si="1257">SUM(AY482:BK482)/13</f>
        <v>8857.2111833333311</v>
      </c>
      <c r="BL580" s="16">
        <f t="shared" ref="BL580:BL601" si="1258">SUM(AZ482:BL482)/13</f>
        <v>9018.2513866666632</v>
      </c>
      <c r="BM580" s="16">
        <f t="shared" ref="BM580:BM601" si="1259">SUM(BA482:BM482)/13</f>
        <v>9179.2915899999971</v>
      </c>
      <c r="BN580" s="16">
        <f t="shared" ref="BN580:BN601" si="1260">SUM(BB482:BN482)/13</f>
        <v>9340.3317933333328</v>
      </c>
      <c r="BO580" s="16">
        <f t="shared" ref="BO580:BO601" si="1261">SUM(BC482:BO482)/13</f>
        <v>9501.3719966666667</v>
      </c>
      <c r="BP580" s="16">
        <f t="shared" ref="BP580:BP601" si="1262">SUM(BD482:BP482)/13</f>
        <v>9662.4121999999988</v>
      </c>
      <c r="BQ580" s="16">
        <f t="shared" ref="BQ580:BQ601" si="1263">SUM(BE482:BQ482)/13</f>
        <v>9823.4524033333328</v>
      </c>
      <c r="BR580" s="16">
        <f t="shared" ref="BR580:BR601" si="1264">SUM(BF482:BR482)/13</f>
        <v>9984.4926066666667</v>
      </c>
      <c r="BS580" s="16">
        <f t="shared" ref="BS580:BS601" si="1265">SUM(BG482:BS482)/13</f>
        <v>10145.532810000002</v>
      </c>
    </row>
    <row r="581" spans="1:71" x14ac:dyDescent="0.35">
      <c r="A581" s="15" t="str">
        <f t="shared" ref="A581:J581" si="1266">A483</f>
        <v>Standard Close</v>
      </c>
      <c r="B581" s="15" t="str">
        <f t="shared" si="1266"/>
        <v>A2832521</v>
      </c>
      <c r="C581" s="15" t="str">
        <f t="shared" si="1266"/>
        <v>Base Rates</v>
      </c>
      <c r="D581" s="15" t="str">
        <f t="shared" si="1266"/>
        <v/>
      </c>
      <c r="E581" s="50">
        <f t="shared" si="1266"/>
        <v>34331</v>
      </c>
      <c r="F581" s="15" t="str">
        <f t="shared" si="1266"/>
        <v>CRR-15996</v>
      </c>
      <c r="G581" s="15" t="str">
        <f t="shared" si="1266"/>
        <v>open</v>
      </c>
      <c r="H581" s="15" t="str">
        <f t="shared" si="1266"/>
        <v>Electric Other Production Plant</v>
      </c>
      <c r="I581" s="15" t="str">
        <f t="shared" si="1266"/>
        <v>Bayside Station</v>
      </c>
      <c r="J581" s="15">
        <f t="shared" si="1266"/>
        <v>0</v>
      </c>
      <c r="K581" s="146">
        <v>91.391079807692307</v>
      </c>
      <c r="L581" s="16">
        <f>SUM($K483:L483)/13</f>
        <v>38.587344807692311</v>
      </c>
      <c r="M581" s="16">
        <f>SUM($K483:M483)/13</f>
        <v>60.927386538461548</v>
      </c>
      <c r="N581" s="16">
        <f>SUM($K483:N483)/13</f>
        <v>85.298341153846167</v>
      </c>
      <c r="O581" s="16">
        <f>SUM($K483:O483)/13</f>
        <v>111.70020865384616</v>
      </c>
      <c r="P581" s="16">
        <f>SUM($K483:P483)/13</f>
        <v>140.13298903846155</v>
      </c>
      <c r="Q581" s="16">
        <f>SUM($K483:Q483)/13</f>
        <v>170.59668230769233</v>
      </c>
      <c r="R581" s="16">
        <f>SUM($K483:R483)/13</f>
        <v>203.09128846153845</v>
      </c>
      <c r="S581" s="16">
        <f>SUM($K483:S483)/13</f>
        <v>237.61680749999999</v>
      </c>
      <c r="T581" s="16">
        <f>SUM($K483:T483)/13</f>
        <v>274.17323942307689</v>
      </c>
      <c r="U581" s="16">
        <f>SUM($K483:U483)/13</f>
        <v>312.76058423076915</v>
      </c>
      <c r="V581" s="16">
        <f>SUM($K483:V483)/13</f>
        <v>353.37884192307683</v>
      </c>
      <c r="W581" s="16">
        <f t="shared" ref="W581:AI581" si="1267">SUM(K483:W483)/13</f>
        <v>396.02801249999987</v>
      </c>
      <c r="X581" s="16">
        <f t="shared" si="1267"/>
        <v>422.42987999999997</v>
      </c>
      <c r="Y581" s="16">
        <f t="shared" si="1267"/>
        <v>448.83174749999984</v>
      </c>
      <c r="Z581" s="16">
        <f t="shared" si="1267"/>
        <v>475.23361499999982</v>
      </c>
      <c r="AA581" s="16">
        <f t="shared" si="1267"/>
        <v>501.63548249999985</v>
      </c>
      <c r="AB581" s="16">
        <f t="shared" si="1267"/>
        <v>528.03734999999972</v>
      </c>
      <c r="AC581" s="16">
        <f t="shared" si="1267"/>
        <v>554.43921749999981</v>
      </c>
      <c r="AD581" s="16">
        <f t="shared" si="1267"/>
        <v>580.84108499999979</v>
      </c>
      <c r="AE581" s="16">
        <f t="shared" si="1267"/>
        <v>607.24295249999966</v>
      </c>
      <c r="AF581" s="16">
        <f t="shared" si="1267"/>
        <v>633.64481999999964</v>
      </c>
      <c r="AG581" s="16">
        <f t="shared" si="1267"/>
        <v>660.04668749999973</v>
      </c>
      <c r="AH581" s="16">
        <f t="shared" si="1267"/>
        <v>686.44855499999971</v>
      </c>
      <c r="AI581" s="16">
        <f t="shared" si="1267"/>
        <v>712.85042249999981</v>
      </c>
      <c r="AJ581" s="16">
        <f t="shared" ref="AJ581:AJ601" si="1268">SUM(X483:AJ483)/13</f>
        <v>739.25228999999956</v>
      </c>
      <c r="AK581" s="16">
        <f t="shared" ref="AK581:AK601" si="1269">SUM(Y483:AK483)/13</f>
        <v>765.65415749999966</v>
      </c>
      <c r="AL581" s="16">
        <f t="shared" ref="AL581:AL601" si="1270">SUM(Z483:AL483)/13</f>
        <v>792.05602499999964</v>
      </c>
      <c r="AM581" s="16">
        <f t="shared" si="1233"/>
        <v>818.45789249999973</v>
      </c>
      <c r="AN581" s="16">
        <f t="shared" si="1234"/>
        <v>844.85975999999948</v>
      </c>
      <c r="AO581" s="16">
        <f t="shared" si="1235"/>
        <v>871.26162749999946</v>
      </c>
      <c r="AP581" s="16">
        <f t="shared" si="1236"/>
        <v>897.66349499999944</v>
      </c>
      <c r="AQ581" s="16">
        <f t="shared" si="1237"/>
        <v>924.06536249999942</v>
      </c>
      <c r="AR581" s="16">
        <f t="shared" si="1238"/>
        <v>950.46722999999952</v>
      </c>
      <c r="AS581" s="16">
        <f t="shared" si="1239"/>
        <v>976.86909749999961</v>
      </c>
      <c r="AT581" s="16">
        <f t="shared" si="1240"/>
        <v>1003.2709649999996</v>
      </c>
      <c r="AU581" s="16">
        <f t="shared" si="1241"/>
        <v>1029.6728324999995</v>
      </c>
      <c r="AV581" s="16">
        <f t="shared" si="1242"/>
        <v>1056.0746999999994</v>
      </c>
      <c r="AW581" s="16">
        <f t="shared" si="1243"/>
        <v>1082.4765674999994</v>
      </c>
      <c r="AX581" s="16">
        <f t="shared" si="1244"/>
        <v>1108.8784349999992</v>
      </c>
      <c r="AY581" s="16">
        <f t="shared" si="1245"/>
        <v>1135.2803024999994</v>
      </c>
      <c r="AZ581" s="16">
        <f t="shared" si="1246"/>
        <v>1161.6821699999994</v>
      </c>
      <c r="BA581" s="16">
        <f t="shared" si="1247"/>
        <v>1188.0840374999993</v>
      </c>
      <c r="BB581" s="16">
        <f t="shared" si="1248"/>
        <v>1214.4859049999993</v>
      </c>
      <c r="BC581" s="16">
        <f t="shared" si="1249"/>
        <v>1240.8877724999993</v>
      </c>
      <c r="BD581" s="16">
        <f t="shared" si="1250"/>
        <v>1267.2896399999993</v>
      </c>
      <c r="BE581" s="16">
        <f t="shared" si="1251"/>
        <v>1293.6915074999993</v>
      </c>
      <c r="BF581" s="16">
        <f t="shared" si="1252"/>
        <v>1320.0933749999992</v>
      </c>
      <c r="BG581" s="16">
        <f t="shared" si="1253"/>
        <v>1346.495242499999</v>
      </c>
      <c r="BH581" s="16">
        <f t="shared" si="1254"/>
        <v>1372.8971099999992</v>
      </c>
      <c r="BI581" s="16">
        <f t="shared" si="1255"/>
        <v>1399.298977499999</v>
      </c>
      <c r="BJ581" s="16">
        <f t="shared" si="1256"/>
        <v>1425.7008449999992</v>
      </c>
      <c r="BK581" s="16">
        <f t="shared" si="1257"/>
        <v>1452.1027124999991</v>
      </c>
      <c r="BL581" s="16">
        <f t="shared" si="1258"/>
        <v>1478.5045799999991</v>
      </c>
      <c r="BM581" s="16">
        <f t="shared" si="1259"/>
        <v>1504.9064474999991</v>
      </c>
      <c r="BN581" s="16">
        <f t="shared" si="1260"/>
        <v>1531.3083149999989</v>
      </c>
      <c r="BO581" s="16">
        <f t="shared" si="1261"/>
        <v>1557.7101824999991</v>
      </c>
      <c r="BP581" s="16">
        <f t="shared" si="1262"/>
        <v>1584.1120499999993</v>
      </c>
      <c r="BQ581" s="16">
        <f t="shared" si="1263"/>
        <v>1610.5139174999993</v>
      </c>
      <c r="BR581" s="16">
        <f t="shared" si="1264"/>
        <v>1636.9157849999988</v>
      </c>
      <c r="BS581" s="16">
        <f t="shared" si="1265"/>
        <v>1663.317652499999</v>
      </c>
    </row>
    <row r="582" spans="1:71" x14ac:dyDescent="0.35">
      <c r="A582" s="15" t="str">
        <f t="shared" ref="A582:J582" si="1271">A484</f>
        <v>Standard Close</v>
      </c>
      <c r="B582" s="15" t="str">
        <f t="shared" si="1271"/>
        <v>A2833887</v>
      </c>
      <c r="C582" s="15" t="str">
        <f t="shared" si="1271"/>
        <v>Base Rates</v>
      </c>
      <c r="D582" s="15" t="str">
        <f t="shared" si="1271"/>
        <v/>
      </c>
      <c r="E582" s="50">
        <f t="shared" si="1271"/>
        <v>34331</v>
      </c>
      <c r="F582" s="15" t="str">
        <f t="shared" si="1271"/>
        <v>CRR-15996</v>
      </c>
      <c r="G582" s="15" t="str">
        <f t="shared" si="1271"/>
        <v>open</v>
      </c>
      <c r="H582" s="15" t="str">
        <f t="shared" si="1271"/>
        <v>Electric Other Production Plant</v>
      </c>
      <c r="I582" s="15" t="str">
        <f t="shared" si="1271"/>
        <v>Bayside Station</v>
      </c>
      <c r="J582" s="15">
        <f t="shared" si="1271"/>
        <v>0</v>
      </c>
      <c r="K582" s="146">
        <v>113.92457756410256</v>
      </c>
      <c r="L582" s="16">
        <f>SUM($K484:L484)/13</f>
        <v>54.422729743589748</v>
      </c>
      <c r="M582" s="16">
        <f>SUM($K484:M484)/13</f>
        <v>86.51059884615384</v>
      </c>
      <c r="N582" s="16">
        <f>SUM($K484:N484)/13</f>
        <v>121.84947076923075</v>
      </c>
      <c r="O582" s="16">
        <f>SUM($K484:O484)/13</f>
        <v>160.43934551282049</v>
      </c>
      <c r="P582" s="16">
        <f>SUM($K484:P484)/13</f>
        <v>202.28022307692305</v>
      </c>
      <c r="Q582" s="16">
        <f>SUM($K484:Q484)/13</f>
        <v>247.37210346153844</v>
      </c>
      <c r="R582" s="16">
        <f>SUM($K484:R484)/13</f>
        <v>295.71498666666668</v>
      </c>
      <c r="S582" s="16">
        <f>SUM($K484:S484)/13</f>
        <v>347.30887269230766</v>
      </c>
      <c r="T582" s="16">
        <f>SUM($K484:T484)/13</f>
        <v>402.15376153846159</v>
      </c>
      <c r="U582" s="16">
        <f>SUM($K484:U484)/13</f>
        <v>460.24965320512825</v>
      </c>
      <c r="V582" s="16">
        <f>SUM($K484:V484)/13</f>
        <v>521.59654769230781</v>
      </c>
      <c r="W582" s="16">
        <f t="shared" ref="W582:AI582" si="1272">SUM(K484:W484)/13</f>
        <v>586.1944450000002</v>
      </c>
      <c r="X582" s="16">
        <f t="shared" si="1272"/>
        <v>628.45748166666692</v>
      </c>
      <c r="Y582" s="16">
        <f t="shared" si="1272"/>
        <v>670.72051833333364</v>
      </c>
      <c r="Z582" s="16">
        <f t="shared" si="1272"/>
        <v>712.98355500000014</v>
      </c>
      <c r="AA582" s="16">
        <f t="shared" si="1272"/>
        <v>755.24659166666709</v>
      </c>
      <c r="AB582" s="16">
        <f t="shared" si="1272"/>
        <v>797.50962833333381</v>
      </c>
      <c r="AC582" s="16">
        <f t="shared" si="1272"/>
        <v>839.77266500000042</v>
      </c>
      <c r="AD582" s="16">
        <f t="shared" si="1272"/>
        <v>882.03570166666736</v>
      </c>
      <c r="AE582" s="16">
        <f t="shared" si="1272"/>
        <v>924.29873833333397</v>
      </c>
      <c r="AF582" s="16">
        <f t="shared" si="1272"/>
        <v>966.56177500000058</v>
      </c>
      <c r="AG582" s="16">
        <f t="shared" si="1272"/>
        <v>1008.8248116666674</v>
      </c>
      <c r="AH582" s="16">
        <f t="shared" si="1272"/>
        <v>1051.0878483333343</v>
      </c>
      <c r="AI582" s="16">
        <f t="shared" si="1272"/>
        <v>1093.3508850000007</v>
      </c>
      <c r="AJ582" s="16">
        <f t="shared" si="1268"/>
        <v>1135.6139216666675</v>
      </c>
      <c r="AK582" s="16">
        <f t="shared" si="1269"/>
        <v>1177.8769583333342</v>
      </c>
      <c r="AL582" s="16">
        <f t="shared" si="1270"/>
        <v>1220.1399950000011</v>
      </c>
      <c r="AM582" s="16">
        <f t="shared" si="1233"/>
        <v>1262.4030316666676</v>
      </c>
      <c r="AN582" s="16">
        <f t="shared" si="1234"/>
        <v>1304.6660683333344</v>
      </c>
      <c r="AO582" s="16">
        <f t="shared" si="1235"/>
        <v>1346.9291050000013</v>
      </c>
      <c r="AP582" s="16">
        <f t="shared" si="1236"/>
        <v>1389.192141666668</v>
      </c>
      <c r="AQ582" s="16">
        <f t="shared" si="1237"/>
        <v>1431.4551783333345</v>
      </c>
      <c r="AR582" s="16">
        <f t="shared" si="1238"/>
        <v>1473.718215000001</v>
      </c>
      <c r="AS582" s="16">
        <f t="shared" si="1239"/>
        <v>1515.9812516666677</v>
      </c>
      <c r="AT582" s="16">
        <f t="shared" si="1240"/>
        <v>1558.2442883333347</v>
      </c>
      <c r="AU582" s="16">
        <f t="shared" si="1241"/>
        <v>1600.5073250000014</v>
      </c>
      <c r="AV582" s="16">
        <f t="shared" si="1242"/>
        <v>1642.7703616666681</v>
      </c>
      <c r="AW582" s="16">
        <f t="shared" si="1243"/>
        <v>1685.0333983333351</v>
      </c>
      <c r="AX582" s="16">
        <f t="shared" si="1244"/>
        <v>1727.2964350000018</v>
      </c>
      <c r="AY582" s="16">
        <f t="shared" si="1245"/>
        <v>1769.5594716666685</v>
      </c>
      <c r="AZ582" s="16">
        <f t="shared" si="1246"/>
        <v>1811.8225083333348</v>
      </c>
      <c r="BA582" s="16">
        <f t="shared" si="1247"/>
        <v>1854.085545000002</v>
      </c>
      <c r="BB582" s="16">
        <f t="shared" si="1248"/>
        <v>1896.3485816666685</v>
      </c>
      <c r="BC582" s="16">
        <f t="shared" si="1249"/>
        <v>1938.6116183333349</v>
      </c>
      <c r="BD582" s="16">
        <f t="shared" si="1250"/>
        <v>1980.8746550000017</v>
      </c>
      <c r="BE582" s="16">
        <f t="shared" si="1251"/>
        <v>2023.1376916666688</v>
      </c>
      <c r="BF582" s="16">
        <f t="shared" si="1252"/>
        <v>2065.4007283333358</v>
      </c>
      <c r="BG582" s="16">
        <f t="shared" si="1253"/>
        <v>2107.6637650000021</v>
      </c>
      <c r="BH582" s="16">
        <f t="shared" si="1254"/>
        <v>2149.9268016666688</v>
      </c>
      <c r="BI582" s="16">
        <f t="shared" si="1255"/>
        <v>2192.1898383333355</v>
      </c>
      <c r="BJ582" s="16">
        <f t="shared" si="1256"/>
        <v>2234.4528750000022</v>
      </c>
      <c r="BK582" s="16">
        <f t="shared" si="1257"/>
        <v>2276.7159116666689</v>
      </c>
      <c r="BL582" s="16">
        <f t="shared" si="1258"/>
        <v>2318.9789483333352</v>
      </c>
      <c r="BM582" s="16">
        <f t="shared" si="1259"/>
        <v>2361.2419850000024</v>
      </c>
      <c r="BN582" s="16">
        <f t="shared" si="1260"/>
        <v>2403.5050216666696</v>
      </c>
      <c r="BO582" s="16">
        <f t="shared" si="1261"/>
        <v>2445.7680583333358</v>
      </c>
      <c r="BP582" s="16">
        <f t="shared" si="1262"/>
        <v>2488.0310950000026</v>
      </c>
      <c r="BQ582" s="16">
        <f t="shared" si="1263"/>
        <v>2530.2941316666697</v>
      </c>
      <c r="BR582" s="16">
        <f t="shared" si="1264"/>
        <v>2572.557168333336</v>
      </c>
      <c r="BS582" s="16">
        <f t="shared" si="1265"/>
        <v>2614.8202050000027</v>
      </c>
    </row>
    <row r="583" spans="1:71" x14ac:dyDescent="0.35">
      <c r="A583" s="15" t="str">
        <f t="shared" ref="A583:J583" si="1273">A485</f>
        <v>Standard Close</v>
      </c>
      <c r="B583" s="15" t="str">
        <f t="shared" si="1273"/>
        <v>A2833892</v>
      </c>
      <c r="C583" s="15" t="str">
        <f t="shared" si="1273"/>
        <v>Base Rates</v>
      </c>
      <c r="D583" s="15" t="str">
        <f t="shared" si="1273"/>
        <v/>
      </c>
      <c r="E583" s="50">
        <f t="shared" si="1273"/>
        <v>34331</v>
      </c>
      <c r="F583" s="15" t="str">
        <f t="shared" si="1273"/>
        <v>CRR-15996</v>
      </c>
      <c r="G583" s="15" t="str">
        <f t="shared" si="1273"/>
        <v>open</v>
      </c>
      <c r="H583" s="15" t="str">
        <f t="shared" si="1273"/>
        <v>Electric Other Production Plant</v>
      </c>
      <c r="I583" s="15" t="str">
        <f t="shared" si="1273"/>
        <v>Bayside Station</v>
      </c>
      <c r="J583" s="15">
        <f t="shared" si="1273"/>
        <v>0</v>
      </c>
      <c r="K583" s="146">
        <v>113.92457756410256</v>
      </c>
      <c r="L583" s="16">
        <f>SUM($K485:L485)/13</f>
        <v>54.422729743589748</v>
      </c>
      <c r="M583" s="16">
        <f>SUM($K485:M485)/13</f>
        <v>86.51059884615384</v>
      </c>
      <c r="N583" s="16">
        <f>SUM($K485:N485)/13</f>
        <v>121.84947076923075</v>
      </c>
      <c r="O583" s="16">
        <f>SUM($K485:O485)/13</f>
        <v>160.43934551282049</v>
      </c>
      <c r="P583" s="16">
        <f>SUM($K485:P485)/13</f>
        <v>202.28022307692305</v>
      </c>
      <c r="Q583" s="16">
        <f>SUM($K485:Q485)/13</f>
        <v>247.37210346153844</v>
      </c>
      <c r="R583" s="16">
        <f>SUM($K485:R485)/13</f>
        <v>295.71498666666668</v>
      </c>
      <c r="S583" s="16">
        <f>SUM($K485:S485)/13</f>
        <v>347.30887269230766</v>
      </c>
      <c r="T583" s="16">
        <f>SUM($K485:T485)/13</f>
        <v>402.15376153846159</v>
      </c>
      <c r="U583" s="16">
        <f>SUM($K485:U485)/13</f>
        <v>460.24965320512825</v>
      </c>
      <c r="V583" s="16">
        <f>SUM($K485:V485)/13</f>
        <v>521.59654769230781</v>
      </c>
      <c r="W583" s="16">
        <f t="shared" ref="W583:AI583" si="1274">SUM(K485:W485)/13</f>
        <v>586.1944450000002</v>
      </c>
      <c r="X583" s="16">
        <f t="shared" si="1274"/>
        <v>628.45748166666692</v>
      </c>
      <c r="Y583" s="16">
        <f t="shared" si="1274"/>
        <v>670.72051833333364</v>
      </c>
      <c r="Z583" s="16">
        <f t="shared" si="1274"/>
        <v>712.98355500000014</v>
      </c>
      <c r="AA583" s="16">
        <f t="shared" si="1274"/>
        <v>755.24659166666709</v>
      </c>
      <c r="AB583" s="16">
        <f t="shared" si="1274"/>
        <v>797.50962833333381</v>
      </c>
      <c r="AC583" s="16">
        <f t="shared" si="1274"/>
        <v>839.77266500000042</v>
      </c>
      <c r="AD583" s="16">
        <f t="shared" si="1274"/>
        <v>882.03570166666736</v>
      </c>
      <c r="AE583" s="16">
        <f t="shared" si="1274"/>
        <v>924.29873833333397</v>
      </c>
      <c r="AF583" s="16">
        <f t="shared" si="1274"/>
        <v>966.56177500000058</v>
      </c>
      <c r="AG583" s="16">
        <f t="shared" si="1274"/>
        <v>1008.8248116666674</v>
      </c>
      <c r="AH583" s="16">
        <f t="shared" si="1274"/>
        <v>1051.0878483333343</v>
      </c>
      <c r="AI583" s="16">
        <f t="shared" si="1274"/>
        <v>1093.3508850000007</v>
      </c>
      <c r="AJ583" s="16">
        <f t="shared" si="1268"/>
        <v>1135.6139216666675</v>
      </c>
      <c r="AK583" s="16">
        <f t="shared" si="1269"/>
        <v>1177.8769583333342</v>
      </c>
      <c r="AL583" s="16">
        <f t="shared" si="1270"/>
        <v>1220.1399950000011</v>
      </c>
      <c r="AM583" s="16">
        <f t="shared" si="1233"/>
        <v>1262.4030316666676</v>
      </c>
      <c r="AN583" s="16">
        <f t="shared" si="1234"/>
        <v>1304.6660683333344</v>
      </c>
      <c r="AO583" s="16">
        <f t="shared" si="1235"/>
        <v>1346.9291050000013</v>
      </c>
      <c r="AP583" s="16">
        <f t="shared" si="1236"/>
        <v>1389.192141666668</v>
      </c>
      <c r="AQ583" s="16">
        <f t="shared" si="1237"/>
        <v>1431.4551783333345</v>
      </c>
      <c r="AR583" s="16">
        <f t="shared" si="1238"/>
        <v>1473.718215000001</v>
      </c>
      <c r="AS583" s="16">
        <f t="shared" si="1239"/>
        <v>1515.9812516666677</v>
      </c>
      <c r="AT583" s="16">
        <f t="shared" si="1240"/>
        <v>1558.2442883333347</v>
      </c>
      <c r="AU583" s="16">
        <f t="shared" si="1241"/>
        <v>1600.5073250000014</v>
      </c>
      <c r="AV583" s="16">
        <f t="shared" si="1242"/>
        <v>1642.7703616666681</v>
      </c>
      <c r="AW583" s="16">
        <f t="shared" si="1243"/>
        <v>1685.0333983333351</v>
      </c>
      <c r="AX583" s="16">
        <f t="shared" si="1244"/>
        <v>1727.2964350000018</v>
      </c>
      <c r="AY583" s="16">
        <f t="shared" si="1245"/>
        <v>1769.5594716666685</v>
      </c>
      <c r="AZ583" s="16">
        <f t="shared" si="1246"/>
        <v>1811.8225083333348</v>
      </c>
      <c r="BA583" s="16">
        <f t="shared" si="1247"/>
        <v>1854.085545000002</v>
      </c>
      <c r="BB583" s="16">
        <f t="shared" si="1248"/>
        <v>1896.3485816666685</v>
      </c>
      <c r="BC583" s="16">
        <f t="shared" si="1249"/>
        <v>1938.6116183333349</v>
      </c>
      <c r="BD583" s="16">
        <f t="shared" si="1250"/>
        <v>1980.8746550000017</v>
      </c>
      <c r="BE583" s="16">
        <f t="shared" si="1251"/>
        <v>2023.1376916666688</v>
      </c>
      <c r="BF583" s="16">
        <f t="shared" si="1252"/>
        <v>2065.4007283333358</v>
      </c>
      <c r="BG583" s="16">
        <f t="shared" si="1253"/>
        <v>2107.6637650000021</v>
      </c>
      <c r="BH583" s="16">
        <f t="shared" si="1254"/>
        <v>2149.9268016666688</v>
      </c>
      <c r="BI583" s="16">
        <f t="shared" si="1255"/>
        <v>2192.1898383333355</v>
      </c>
      <c r="BJ583" s="16">
        <f t="shared" si="1256"/>
        <v>2234.4528750000022</v>
      </c>
      <c r="BK583" s="16">
        <f t="shared" si="1257"/>
        <v>2276.7159116666689</v>
      </c>
      <c r="BL583" s="16">
        <f t="shared" si="1258"/>
        <v>2318.9789483333352</v>
      </c>
      <c r="BM583" s="16">
        <f t="shared" si="1259"/>
        <v>2361.2419850000024</v>
      </c>
      <c r="BN583" s="16">
        <f t="shared" si="1260"/>
        <v>2403.5050216666696</v>
      </c>
      <c r="BO583" s="16">
        <f t="shared" si="1261"/>
        <v>2445.7680583333358</v>
      </c>
      <c r="BP583" s="16">
        <f t="shared" si="1262"/>
        <v>2488.0310950000026</v>
      </c>
      <c r="BQ583" s="16">
        <f t="shared" si="1263"/>
        <v>2530.2941316666697</v>
      </c>
      <c r="BR583" s="16">
        <f t="shared" si="1264"/>
        <v>2572.557168333336</v>
      </c>
      <c r="BS583" s="16">
        <f t="shared" si="1265"/>
        <v>2614.8202050000027</v>
      </c>
    </row>
    <row r="584" spans="1:71" x14ac:dyDescent="0.35">
      <c r="A584" s="15" t="str">
        <f t="shared" ref="A584:J584" si="1275">A486</f>
        <v>Standard Close</v>
      </c>
      <c r="B584" s="15" t="str">
        <f t="shared" si="1275"/>
        <v>A2833896</v>
      </c>
      <c r="C584" s="15" t="str">
        <f t="shared" si="1275"/>
        <v>Base Rates</v>
      </c>
      <c r="D584" s="15" t="str">
        <f t="shared" si="1275"/>
        <v/>
      </c>
      <c r="E584" s="50">
        <f t="shared" si="1275"/>
        <v>34331</v>
      </c>
      <c r="F584" s="15" t="str">
        <f t="shared" si="1275"/>
        <v>CRR-15996</v>
      </c>
      <c r="G584" s="15" t="str">
        <f t="shared" si="1275"/>
        <v>open</v>
      </c>
      <c r="H584" s="15" t="str">
        <f t="shared" si="1275"/>
        <v>Electric Other Production Plant</v>
      </c>
      <c r="I584" s="15" t="str">
        <f t="shared" si="1275"/>
        <v>Bayside Station</v>
      </c>
      <c r="J584" s="15">
        <f t="shared" si="1275"/>
        <v>0</v>
      </c>
      <c r="K584" s="146">
        <v>73.383168141025649</v>
      </c>
      <c r="L584" s="16">
        <f>SUM($K486:L486)/13</f>
        <v>35.205137243589746</v>
      </c>
      <c r="M584" s="16">
        <f>SUM($K486:M486)/13</f>
        <v>55.978667692307695</v>
      </c>
      <c r="N584" s="16">
        <f>SUM($K486:N486)/13</f>
        <v>78.8661726923077</v>
      </c>
      <c r="O584" s="16">
        <f>SUM($K486:O486)/13</f>
        <v>103.86765224358977</v>
      </c>
      <c r="P584" s="16">
        <f>SUM($K486:P486)/13</f>
        <v>130.98310634615387</v>
      </c>
      <c r="Q584" s="16">
        <f>SUM($K486:Q486)/13</f>
        <v>160.212535</v>
      </c>
      <c r="R584" s="16">
        <f>SUM($K486:R486)/13</f>
        <v>191.5559382051282</v>
      </c>
      <c r="S584" s="16">
        <f>SUM($K486:S486)/13</f>
        <v>225.01331596153847</v>
      </c>
      <c r="T584" s="16">
        <f>SUM($K486:T486)/13</f>
        <v>260.5846682692308</v>
      </c>
      <c r="U584" s="16">
        <f>SUM($K486:U486)/13</f>
        <v>298.26999512820515</v>
      </c>
      <c r="V584" s="16">
        <f>SUM($K486:V486)/13</f>
        <v>338.06929653846157</v>
      </c>
      <c r="W584" s="16">
        <f t="shared" ref="W584:AI584" si="1276">SUM(K486:W486)/13</f>
        <v>379.98257250000006</v>
      </c>
      <c r="X584" s="16">
        <f t="shared" si="1276"/>
        <v>407.46424166666668</v>
      </c>
      <c r="Y584" s="16">
        <f t="shared" si="1276"/>
        <v>434.94591083333336</v>
      </c>
      <c r="Z584" s="16">
        <f t="shared" si="1276"/>
        <v>462.42757999999998</v>
      </c>
      <c r="AA584" s="16">
        <f t="shared" si="1276"/>
        <v>489.9092491666666</v>
      </c>
      <c r="AB584" s="16">
        <f t="shared" si="1276"/>
        <v>517.39091833333327</v>
      </c>
      <c r="AC584" s="16">
        <f t="shared" si="1276"/>
        <v>544.8725874999999</v>
      </c>
      <c r="AD584" s="16">
        <f t="shared" si="1276"/>
        <v>572.35425666666663</v>
      </c>
      <c r="AE584" s="16">
        <f t="shared" si="1276"/>
        <v>599.83592583333325</v>
      </c>
      <c r="AF584" s="16">
        <f t="shared" si="1276"/>
        <v>627.31759499999987</v>
      </c>
      <c r="AG584" s="16">
        <f t="shared" si="1276"/>
        <v>654.7992641666666</v>
      </c>
      <c r="AH584" s="16">
        <f t="shared" si="1276"/>
        <v>682.28093333333322</v>
      </c>
      <c r="AI584" s="16">
        <f t="shared" si="1276"/>
        <v>709.76260249999973</v>
      </c>
      <c r="AJ584" s="16">
        <f t="shared" si="1268"/>
        <v>737.24427166666635</v>
      </c>
      <c r="AK584" s="16">
        <f t="shared" si="1269"/>
        <v>764.72594083333286</v>
      </c>
      <c r="AL584" s="16">
        <f t="shared" si="1270"/>
        <v>792.20760999999948</v>
      </c>
      <c r="AM584" s="16">
        <f t="shared" si="1233"/>
        <v>819.6892791666661</v>
      </c>
      <c r="AN584" s="16">
        <f t="shared" si="1234"/>
        <v>847.17094833333294</v>
      </c>
      <c r="AO584" s="16">
        <f t="shared" si="1235"/>
        <v>874.65261749999945</v>
      </c>
      <c r="AP584" s="16">
        <f t="shared" si="1236"/>
        <v>902.13428666666618</v>
      </c>
      <c r="AQ584" s="16">
        <f t="shared" si="1237"/>
        <v>929.61595583333281</v>
      </c>
      <c r="AR584" s="16">
        <f t="shared" si="1238"/>
        <v>957.09762499999931</v>
      </c>
      <c r="AS584" s="16">
        <f t="shared" si="1239"/>
        <v>984.57929416666605</v>
      </c>
      <c r="AT584" s="16">
        <f t="shared" si="1240"/>
        <v>1012.0609633333327</v>
      </c>
      <c r="AU584" s="16">
        <f t="shared" si="1241"/>
        <v>1039.5426324999994</v>
      </c>
      <c r="AV584" s="16">
        <f t="shared" si="1242"/>
        <v>1067.0243016666659</v>
      </c>
      <c r="AW584" s="16">
        <f t="shared" si="1243"/>
        <v>1094.5059708333329</v>
      </c>
      <c r="AX584" s="16">
        <f t="shared" si="1244"/>
        <v>1121.9876399999994</v>
      </c>
      <c r="AY584" s="16">
        <f t="shared" si="1245"/>
        <v>1149.4693091666661</v>
      </c>
      <c r="AZ584" s="16">
        <f t="shared" si="1246"/>
        <v>1176.9509783333328</v>
      </c>
      <c r="BA584" s="16">
        <f t="shared" si="1247"/>
        <v>1204.4326474999996</v>
      </c>
      <c r="BB584" s="16">
        <f t="shared" si="1248"/>
        <v>1231.9143166666663</v>
      </c>
      <c r="BC584" s="16">
        <f t="shared" si="1249"/>
        <v>1259.395985833333</v>
      </c>
      <c r="BD584" s="16">
        <f t="shared" si="1250"/>
        <v>1286.8776549999998</v>
      </c>
      <c r="BE584" s="16">
        <f t="shared" si="1251"/>
        <v>1314.3593241666665</v>
      </c>
      <c r="BF584" s="16">
        <f t="shared" si="1252"/>
        <v>1341.840993333333</v>
      </c>
      <c r="BG584" s="16">
        <f t="shared" si="1253"/>
        <v>1369.3226625</v>
      </c>
      <c r="BH584" s="16">
        <f t="shared" si="1254"/>
        <v>1396.8043316666665</v>
      </c>
      <c r="BI584" s="16">
        <f t="shared" si="1255"/>
        <v>1424.2860008333334</v>
      </c>
      <c r="BJ584" s="16">
        <f t="shared" si="1256"/>
        <v>1451.7676700000002</v>
      </c>
      <c r="BK584" s="16">
        <f t="shared" si="1257"/>
        <v>1479.2493391666669</v>
      </c>
      <c r="BL584" s="16">
        <f t="shared" si="1258"/>
        <v>1506.7310083333336</v>
      </c>
      <c r="BM584" s="16">
        <f t="shared" si="1259"/>
        <v>1534.2126775000002</v>
      </c>
      <c r="BN584" s="16">
        <f t="shared" si="1260"/>
        <v>1561.6943466666671</v>
      </c>
      <c r="BO584" s="16">
        <f t="shared" si="1261"/>
        <v>1589.1760158333341</v>
      </c>
      <c r="BP584" s="16">
        <f t="shared" si="1262"/>
        <v>1616.6576850000006</v>
      </c>
      <c r="BQ584" s="16">
        <f t="shared" si="1263"/>
        <v>1644.1393541666671</v>
      </c>
      <c r="BR584" s="16">
        <f t="shared" si="1264"/>
        <v>1671.6210233333341</v>
      </c>
      <c r="BS584" s="16">
        <f t="shared" si="1265"/>
        <v>1699.1026925000006</v>
      </c>
    </row>
    <row r="585" spans="1:71" x14ac:dyDescent="0.35">
      <c r="A585" s="15" t="str">
        <f t="shared" ref="A585:J585" si="1277">A487</f>
        <v>Standard Close</v>
      </c>
      <c r="B585" s="15" t="str">
        <f t="shared" si="1277"/>
        <v>A2833897</v>
      </c>
      <c r="C585" s="15" t="str">
        <f t="shared" si="1277"/>
        <v>Base Rates</v>
      </c>
      <c r="D585" s="15" t="str">
        <f t="shared" si="1277"/>
        <v/>
      </c>
      <c r="E585" s="50">
        <f t="shared" si="1277"/>
        <v>34331</v>
      </c>
      <c r="F585" s="15" t="str">
        <f t="shared" si="1277"/>
        <v>CRR-15996</v>
      </c>
      <c r="G585" s="15" t="str">
        <f t="shared" si="1277"/>
        <v>open</v>
      </c>
      <c r="H585" s="15" t="str">
        <f t="shared" si="1277"/>
        <v>Electric Other Production Plant</v>
      </c>
      <c r="I585" s="15" t="str">
        <f t="shared" si="1277"/>
        <v>Bayside Station</v>
      </c>
      <c r="J585" s="15">
        <f t="shared" si="1277"/>
        <v>0</v>
      </c>
      <c r="K585" s="146">
        <v>78.775098910256418</v>
      </c>
      <c r="L585" s="16">
        <f>SUM($K487:L487)/13</f>
        <v>37.787838141025645</v>
      </c>
      <c r="M585" s="16">
        <f>SUM($K487:M487)/13</f>
        <v>60.085539615384619</v>
      </c>
      <c r="N585" s="16">
        <f>SUM($K487:N487)/13</f>
        <v>84.652429358974359</v>
      </c>
      <c r="O585" s="16">
        <f>SUM($K487:O487)/13</f>
        <v>111.48850737179487</v>
      </c>
      <c r="P585" s="16">
        <f>SUM($K487:P487)/13</f>
        <v>140.59377365384614</v>
      </c>
      <c r="Q585" s="16">
        <f>SUM($K487:Q487)/13</f>
        <v>171.96822820512821</v>
      </c>
      <c r="R585" s="16">
        <f>SUM($K487:R487)/13</f>
        <v>205.61187102564102</v>
      </c>
      <c r="S585" s="16">
        <f>SUM($K487:S487)/13</f>
        <v>241.5247021153846</v>
      </c>
      <c r="T585" s="16">
        <f>SUM($K487:T487)/13</f>
        <v>279.70672147435891</v>
      </c>
      <c r="U585" s="16">
        <f>SUM($K487:U487)/13</f>
        <v>320.15792910256403</v>
      </c>
      <c r="V585" s="16">
        <f>SUM($K487:V487)/13</f>
        <v>362.8783249999999</v>
      </c>
      <c r="W585" s="16">
        <f t="shared" ref="W585:AI585" si="1278">SUM(K487:W487)/13</f>
        <v>407.86790916666655</v>
      </c>
      <c r="X585" s="16">
        <f t="shared" si="1278"/>
        <v>437.36735666666652</v>
      </c>
      <c r="Y585" s="16">
        <f t="shared" si="1278"/>
        <v>466.86680416666644</v>
      </c>
      <c r="Z585" s="16">
        <f t="shared" si="1278"/>
        <v>496.36625166666641</v>
      </c>
      <c r="AA585" s="16">
        <f t="shared" si="1278"/>
        <v>525.86569916666645</v>
      </c>
      <c r="AB585" s="16">
        <f t="shared" si="1278"/>
        <v>555.36514666666631</v>
      </c>
      <c r="AC585" s="16">
        <f t="shared" si="1278"/>
        <v>584.86459416666628</v>
      </c>
      <c r="AD585" s="16">
        <f t="shared" si="1278"/>
        <v>614.36404166666637</v>
      </c>
      <c r="AE585" s="16">
        <f t="shared" si="1278"/>
        <v>643.86348916666634</v>
      </c>
      <c r="AF585" s="16">
        <f t="shared" si="1278"/>
        <v>673.36293666666631</v>
      </c>
      <c r="AG585" s="16">
        <f t="shared" si="1278"/>
        <v>702.86238416666629</v>
      </c>
      <c r="AH585" s="16">
        <f t="shared" si="1278"/>
        <v>732.36183166666626</v>
      </c>
      <c r="AI585" s="16">
        <f t="shared" si="1278"/>
        <v>761.86127916666612</v>
      </c>
      <c r="AJ585" s="16">
        <f t="shared" si="1268"/>
        <v>791.3607266666661</v>
      </c>
      <c r="AK585" s="16">
        <f t="shared" si="1269"/>
        <v>820.86017416666618</v>
      </c>
      <c r="AL585" s="16">
        <f t="shared" si="1270"/>
        <v>850.35962166666627</v>
      </c>
      <c r="AM585" s="16">
        <f t="shared" si="1233"/>
        <v>879.85906916666625</v>
      </c>
      <c r="AN585" s="16">
        <f t="shared" si="1234"/>
        <v>909.35851666666633</v>
      </c>
      <c r="AO585" s="16">
        <f t="shared" si="1235"/>
        <v>938.85796416666631</v>
      </c>
      <c r="AP585" s="16">
        <f t="shared" si="1236"/>
        <v>968.35741166666617</v>
      </c>
      <c r="AQ585" s="16">
        <f t="shared" si="1237"/>
        <v>997.85685916666625</v>
      </c>
      <c r="AR585" s="16">
        <f t="shared" si="1238"/>
        <v>1027.3563066666661</v>
      </c>
      <c r="AS585" s="16">
        <f t="shared" si="1239"/>
        <v>1056.8557541666662</v>
      </c>
      <c r="AT585" s="16">
        <f t="shared" si="1240"/>
        <v>1086.3552016666663</v>
      </c>
      <c r="AU585" s="16">
        <f t="shared" si="1241"/>
        <v>1115.8546491666666</v>
      </c>
      <c r="AV585" s="16">
        <f t="shared" si="1242"/>
        <v>1145.3540966666665</v>
      </c>
      <c r="AW585" s="16">
        <f t="shared" si="1243"/>
        <v>1174.8535441666668</v>
      </c>
      <c r="AX585" s="16">
        <f t="shared" si="1244"/>
        <v>1204.3529916666669</v>
      </c>
      <c r="AY585" s="16">
        <f t="shared" si="1245"/>
        <v>1233.8524391666667</v>
      </c>
      <c r="AZ585" s="16">
        <f t="shared" si="1246"/>
        <v>1263.3518866666668</v>
      </c>
      <c r="BA585" s="16">
        <f t="shared" si="1247"/>
        <v>1292.8513341666669</v>
      </c>
      <c r="BB585" s="16">
        <f t="shared" si="1248"/>
        <v>1322.3507816666668</v>
      </c>
      <c r="BC585" s="16">
        <f t="shared" si="1249"/>
        <v>1351.8502291666668</v>
      </c>
      <c r="BD585" s="16">
        <f t="shared" si="1250"/>
        <v>1381.3496766666672</v>
      </c>
      <c r="BE585" s="16">
        <f t="shared" si="1251"/>
        <v>1410.8491241666673</v>
      </c>
      <c r="BF585" s="16">
        <f t="shared" si="1252"/>
        <v>1440.3485716666676</v>
      </c>
      <c r="BG585" s="16">
        <f t="shared" si="1253"/>
        <v>1469.8480191666677</v>
      </c>
      <c r="BH585" s="16">
        <f t="shared" si="1254"/>
        <v>1499.3474666666675</v>
      </c>
      <c r="BI585" s="16">
        <f t="shared" si="1255"/>
        <v>1528.8469141666674</v>
      </c>
      <c r="BJ585" s="16">
        <f t="shared" si="1256"/>
        <v>1558.3463616666677</v>
      </c>
      <c r="BK585" s="16">
        <f t="shared" si="1257"/>
        <v>1587.8458091666676</v>
      </c>
      <c r="BL585" s="16">
        <f t="shared" si="1258"/>
        <v>1617.3452566666676</v>
      </c>
      <c r="BM585" s="16">
        <f t="shared" si="1259"/>
        <v>1646.844704166668</v>
      </c>
      <c r="BN585" s="16">
        <f t="shared" si="1260"/>
        <v>1676.3441516666683</v>
      </c>
      <c r="BO585" s="16">
        <f t="shared" si="1261"/>
        <v>1705.8435991666681</v>
      </c>
      <c r="BP585" s="16">
        <f t="shared" si="1262"/>
        <v>1735.3430466666682</v>
      </c>
      <c r="BQ585" s="16">
        <f t="shared" si="1263"/>
        <v>1764.8424941666685</v>
      </c>
      <c r="BR585" s="16">
        <f t="shared" si="1264"/>
        <v>1794.3419416666684</v>
      </c>
      <c r="BS585" s="16">
        <f t="shared" si="1265"/>
        <v>1823.8413891666683</v>
      </c>
    </row>
    <row r="586" spans="1:71" x14ac:dyDescent="0.35">
      <c r="A586" s="15" t="str">
        <f t="shared" ref="A586:J586" si="1279">A488</f>
        <v>Standard Close</v>
      </c>
      <c r="B586" s="15" t="str">
        <f t="shared" si="1279"/>
        <v>A2833901</v>
      </c>
      <c r="C586" s="15" t="str">
        <f t="shared" si="1279"/>
        <v>Base Rates</v>
      </c>
      <c r="D586" s="15" t="str">
        <f t="shared" si="1279"/>
        <v/>
      </c>
      <c r="E586" s="50">
        <f t="shared" si="1279"/>
        <v>34331</v>
      </c>
      <c r="F586" s="15" t="str">
        <f t="shared" si="1279"/>
        <v>CRR-15996</v>
      </c>
      <c r="G586" s="15" t="str">
        <f t="shared" si="1279"/>
        <v>open</v>
      </c>
      <c r="H586" s="15" t="str">
        <f t="shared" si="1279"/>
        <v>Electric Other Production Plant</v>
      </c>
      <c r="I586" s="15" t="str">
        <f t="shared" si="1279"/>
        <v>Bayside Station</v>
      </c>
      <c r="J586" s="15">
        <f t="shared" si="1279"/>
        <v>0</v>
      </c>
      <c r="K586" s="146">
        <v>103.45691891025641</v>
      </c>
      <c r="L586" s="16">
        <f>SUM($K488:L488)/13</f>
        <v>49.424886346153841</v>
      </c>
      <c r="M586" s="16">
        <f>SUM($K488:M488)/13</f>
        <v>78.565442692307684</v>
      </c>
      <c r="N586" s="16">
        <f>SUM($K488:N488)/13</f>
        <v>110.65807448717949</v>
      </c>
      <c r="O586" s="16">
        <f>SUM($K488:O488)/13</f>
        <v>145.70278173076923</v>
      </c>
      <c r="P586" s="16">
        <f>SUM($K488:P488)/13</f>
        <v>183.69956442307691</v>
      </c>
      <c r="Q586" s="16">
        <f>SUM($K488:Q488)/13</f>
        <v>224.64842256410253</v>
      </c>
      <c r="R586" s="16">
        <f>SUM($K488:R488)/13</f>
        <v>268.54935615384613</v>
      </c>
      <c r="S586" s="16">
        <f>SUM($K488:S488)/13</f>
        <v>315.40236519230768</v>
      </c>
      <c r="T586" s="16">
        <f>SUM($K488:T488)/13</f>
        <v>365.20744967948718</v>
      </c>
      <c r="U586" s="16">
        <f>SUM($K488:U488)/13</f>
        <v>417.96460961538463</v>
      </c>
      <c r="V586" s="16">
        <f>SUM($K488:V488)/13</f>
        <v>473.67384500000003</v>
      </c>
      <c r="W586" s="16">
        <f t="shared" ref="W586:AI586" si="1280">SUM(K488:W488)/13</f>
        <v>532.33515583333349</v>
      </c>
      <c r="X586" s="16">
        <f t="shared" si="1280"/>
        <v>570.71213666666688</v>
      </c>
      <c r="Y586" s="16">
        <f t="shared" si="1280"/>
        <v>609.08911750000016</v>
      </c>
      <c r="Z586" s="16">
        <f t="shared" si="1280"/>
        <v>647.46609833333355</v>
      </c>
      <c r="AA586" s="16">
        <f t="shared" si="1280"/>
        <v>685.84307916666694</v>
      </c>
      <c r="AB586" s="16">
        <f t="shared" si="1280"/>
        <v>724.22006000000044</v>
      </c>
      <c r="AC586" s="16">
        <f t="shared" si="1280"/>
        <v>762.59704083333372</v>
      </c>
      <c r="AD586" s="16">
        <f t="shared" si="1280"/>
        <v>800.97402166666711</v>
      </c>
      <c r="AE586" s="16">
        <f t="shared" si="1280"/>
        <v>839.35100250000039</v>
      </c>
      <c r="AF586" s="16">
        <f t="shared" si="1280"/>
        <v>877.7279833333339</v>
      </c>
      <c r="AG586" s="16">
        <f t="shared" si="1280"/>
        <v>916.10496416666729</v>
      </c>
      <c r="AH586" s="16">
        <f t="shared" si="1280"/>
        <v>954.48194500000079</v>
      </c>
      <c r="AI586" s="16">
        <f t="shared" si="1280"/>
        <v>992.85892583333418</v>
      </c>
      <c r="AJ586" s="16">
        <f t="shared" si="1268"/>
        <v>1031.2359066666677</v>
      </c>
      <c r="AK586" s="16">
        <f t="shared" si="1269"/>
        <v>1069.6128875000009</v>
      </c>
      <c r="AL586" s="16">
        <f t="shared" si="1270"/>
        <v>1107.9898683333342</v>
      </c>
      <c r="AM586" s="16">
        <f t="shared" si="1233"/>
        <v>1146.3668491666676</v>
      </c>
      <c r="AN586" s="16">
        <f t="shared" si="1234"/>
        <v>1184.743830000001</v>
      </c>
      <c r="AO586" s="16">
        <f t="shared" si="1235"/>
        <v>1223.1208108333344</v>
      </c>
      <c r="AP586" s="16">
        <f t="shared" si="1236"/>
        <v>1261.497791666668</v>
      </c>
      <c r="AQ586" s="16">
        <f t="shared" si="1237"/>
        <v>1299.8747725000014</v>
      </c>
      <c r="AR586" s="16">
        <f t="shared" si="1238"/>
        <v>1338.2517533333348</v>
      </c>
      <c r="AS586" s="16">
        <f t="shared" si="1239"/>
        <v>1376.6287341666682</v>
      </c>
      <c r="AT586" s="16">
        <f t="shared" si="1240"/>
        <v>1415.0057150000016</v>
      </c>
      <c r="AU586" s="16">
        <f t="shared" si="1241"/>
        <v>1453.3826958333348</v>
      </c>
      <c r="AV586" s="16">
        <f t="shared" si="1242"/>
        <v>1491.7596766666682</v>
      </c>
      <c r="AW586" s="16">
        <f t="shared" si="1243"/>
        <v>1530.1366575000015</v>
      </c>
      <c r="AX586" s="16">
        <f t="shared" si="1244"/>
        <v>1568.5136383333349</v>
      </c>
      <c r="AY586" s="16">
        <f t="shared" si="1245"/>
        <v>1606.8906191666683</v>
      </c>
      <c r="AZ586" s="16">
        <f t="shared" si="1246"/>
        <v>1645.2676000000017</v>
      </c>
      <c r="BA586" s="16">
        <f t="shared" si="1247"/>
        <v>1683.6445808333351</v>
      </c>
      <c r="BB586" s="16">
        <f t="shared" si="1248"/>
        <v>1722.0215616666687</v>
      </c>
      <c r="BC586" s="16">
        <f t="shared" si="1249"/>
        <v>1760.3985425000017</v>
      </c>
      <c r="BD586" s="16">
        <f t="shared" si="1250"/>
        <v>1798.7755233333353</v>
      </c>
      <c r="BE586" s="16">
        <f t="shared" si="1251"/>
        <v>1837.1525041666687</v>
      </c>
      <c r="BF586" s="16">
        <f t="shared" si="1252"/>
        <v>1875.5294850000018</v>
      </c>
      <c r="BG586" s="16">
        <f t="shared" si="1253"/>
        <v>1913.9064658333357</v>
      </c>
      <c r="BH586" s="16">
        <f t="shared" si="1254"/>
        <v>1952.2834466666686</v>
      </c>
      <c r="BI586" s="16">
        <f t="shared" si="1255"/>
        <v>1990.6604275000022</v>
      </c>
      <c r="BJ586" s="16">
        <f t="shared" si="1256"/>
        <v>2029.0374083333356</v>
      </c>
      <c r="BK586" s="16">
        <f t="shared" si="1257"/>
        <v>2067.4143891666686</v>
      </c>
      <c r="BL586" s="16">
        <f t="shared" si="1258"/>
        <v>2105.7913700000022</v>
      </c>
      <c r="BM586" s="16">
        <f t="shared" si="1259"/>
        <v>2144.1683508333354</v>
      </c>
      <c r="BN586" s="16">
        <f t="shared" si="1260"/>
        <v>2182.5453316666685</v>
      </c>
      <c r="BO586" s="16">
        <f t="shared" si="1261"/>
        <v>2220.9223125000017</v>
      </c>
      <c r="BP586" s="16">
        <f t="shared" si="1262"/>
        <v>2259.2992933333344</v>
      </c>
      <c r="BQ586" s="16">
        <f t="shared" si="1263"/>
        <v>2297.6762741666676</v>
      </c>
      <c r="BR586" s="16">
        <f t="shared" si="1264"/>
        <v>2336.0532550000007</v>
      </c>
      <c r="BS586" s="16">
        <f t="shared" si="1265"/>
        <v>2374.4302358333343</v>
      </c>
    </row>
    <row r="587" spans="1:71" x14ac:dyDescent="0.35">
      <c r="A587" s="15" t="str">
        <f t="shared" ref="A587:J587" si="1281">A489</f>
        <v>Standard Close</v>
      </c>
      <c r="B587" s="15" t="str">
        <f t="shared" si="1281"/>
        <v>A2833902</v>
      </c>
      <c r="C587" s="15" t="str">
        <f t="shared" si="1281"/>
        <v>Base Rates</v>
      </c>
      <c r="D587" s="15" t="str">
        <f t="shared" si="1281"/>
        <v/>
      </c>
      <c r="E587" s="50">
        <f t="shared" si="1281"/>
        <v>34331</v>
      </c>
      <c r="F587" s="15" t="str">
        <f t="shared" si="1281"/>
        <v>CRR-15996</v>
      </c>
      <c r="G587" s="15" t="str">
        <f t="shared" si="1281"/>
        <v>open</v>
      </c>
      <c r="H587" s="15" t="str">
        <f t="shared" si="1281"/>
        <v>Electric Other Production Plant</v>
      </c>
      <c r="I587" s="15" t="str">
        <f t="shared" si="1281"/>
        <v>Bayside Station</v>
      </c>
      <c r="J587" s="15">
        <f t="shared" si="1281"/>
        <v>0</v>
      </c>
      <c r="K587" s="146">
        <v>103.1010855769231</v>
      </c>
      <c r="L587" s="16">
        <f>SUM($K489:L489)/13</f>
        <v>49.234261346153851</v>
      </c>
      <c r="M587" s="16">
        <f>SUM($K489:M489)/13</f>
        <v>78.260442692307691</v>
      </c>
      <c r="N587" s="16">
        <f>SUM($K489:N489)/13</f>
        <v>110.22599115384615</v>
      </c>
      <c r="O587" s="16">
        <f>SUM($K489:O489)/13</f>
        <v>145.13090673076925</v>
      </c>
      <c r="P587" s="16">
        <f>SUM($K489:P489)/13</f>
        <v>182.97518942307696</v>
      </c>
      <c r="Q587" s="16">
        <f>SUM($K489:Q489)/13</f>
        <v>223.75883923076924</v>
      </c>
      <c r="R587" s="16">
        <f>SUM($K489:R489)/13</f>
        <v>267.48185615384619</v>
      </c>
      <c r="S587" s="16">
        <f>SUM($K489:S489)/13</f>
        <v>314.14424019230773</v>
      </c>
      <c r="T587" s="16">
        <f>SUM($K489:T489)/13</f>
        <v>363.74599134615386</v>
      </c>
      <c r="U587" s="16">
        <f>SUM($K489:U489)/13</f>
        <v>416.28710961538462</v>
      </c>
      <c r="V587" s="16">
        <f>SUM($K489:V489)/13</f>
        <v>471.76759500000003</v>
      </c>
      <c r="W587" s="16">
        <f t="shared" ref="W587:AI587" si="1282">SUM(K489:W489)/13</f>
        <v>530.18744750000008</v>
      </c>
      <c r="X587" s="16">
        <f t="shared" si="1282"/>
        <v>568.39922000000013</v>
      </c>
      <c r="Y587" s="16">
        <f t="shared" si="1282"/>
        <v>606.61099250000007</v>
      </c>
      <c r="Z587" s="16">
        <f t="shared" si="1282"/>
        <v>644.82276500000012</v>
      </c>
      <c r="AA587" s="16">
        <f t="shared" si="1282"/>
        <v>683.03453750000028</v>
      </c>
      <c r="AB587" s="16">
        <f t="shared" si="1282"/>
        <v>721.24631000000022</v>
      </c>
      <c r="AC587" s="16">
        <f t="shared" si="1282"/>
        <v>759.45808250000016</v>
      </c>
      <c r="AD587" s="16">
        <f t="shared" si="1282"/>
        <v>797.66985500000021</v>
      </c>
      <c r="AE587" s="16">
        <f t="shared" si="1282"/>
        <v>835.88162750000038</v>
      </c>
      <c r="AF587" s="16">
        <f t="shared" si="1282"/>
        <v>874.09340000000032</v>
      </c>
      <c r="AG587" s="16">
        <f t="shared" si="1282"/>
        <v>912.30517250000037</v>
      </c>
      <c r="AH587" s="16">
        <f t="shared" si="1282"/>
        <v>950.51694500000042</v>
      </c>
      <c r="AI587" s="16">
        <f t="shared" si="1282"/>
        <v>988.72871750000058</v>
      </c>
      <c r="AJ587" s="16">
        <f t="shared" si="1268"/>
        <v>1026.9404900000006</v>
      </c>
      <c r="AK587" s="16">
        <f t="shared" si="1269"/>
        <v>1065.1522625000007</v>
      </c>
      <c r="AL587" s="16">
        <f t="shared" si="1270"/>
        <v>1103.3640350000007</v>
      </c>
      <c r="AM587" s="16">
        <f t="shared" si="1233"/>
        <v>1141.5758075000008</v>
      </c>
      <c r="AN587" s="16">
        <f t="shared" si="1234"/>
        <v>1179.7875800000006</v>
      </c>
      <c r="AO587" s="16">
        <f t="shared" si="1235"/>
        <v>1217.9993525000009</v>
      </c>
      <c r="AP587" s="16">
        <f t="shared" si="1236"/>
        <v>1256.2111250000007</v>
      </c>
      <c r="AQ587" s="16">
        <f t="shared" si="1237"/>
        <v>1294.4228975000008</v>
      </c>
      <c r="AR587" s="16">
        <f t="shared" si="1238"/>
        <v>1332.6346700000008</v>
      </c>
      <c r="AS587" s="16">
        <f t="shared" si="1239"/>
        <v>1370.8464425000011</v>
      </c>
      <c r="AT587" s="16">
        <f t="shared" si="1240"/>
        <v>1409.0582150000012</v>
      </c>
      <c r="AU587" s="16">
        <f t="shared" si="1241"/>
        <v>1447.269987500001</v>
      </c>
      <c r="AV587" s="16">
        <f t="shared" si="1242"/>
        <v>1485.4817600000013</v>
      </c>
      <c r="AW587" s="16">
        <f t="shared" si="1243"/>
        <v>1523.6935325000013</v>
      </c>
      <c r="AX587" s="16">
        <f t="shared" si="1244"/>
        <v>1561.9053050000014</v>
      </c>
      <c r="AY587" s="16">
        <f t="shared" si="1245"/>
        <v>1600.1170775000014</v>
      </c>
      <c r="AZ587" s="16">
        <f t="shared" si="1246"/>
        <v>1638.3288500000017</v>
      </c>
      <c r="BA587" s="16">
        <f t="shared" si="1247"/>
        <v>1676.5406225000015</v>
      </c>
      <c r="BB587" s="16">
        <f t="shared" si="1248"/>
        <v>1714.7523950000016</v>
      </c>
      <c r="BC587" s="16">
        <f t="shared" si="1249"/>
        <v>1752.9641675000016</v>
      </c>
      <c r="BD587" s="16">
        <f t="shared" si="1250"/>
        <v>1791.1759400000014</v>
      </c>
      <c r="BE587" s="16">
        <f t="shared" si="1251"/>
        <v>1829.3877125000015</v>
      </c>
      <c r="BF587" s="16">
        <f t="shared" si="1252"/>
        <v>1867.5994850000016</v>
      </c>
      <c r="BG587" s="16">
        <f t="shared" si="1253"/>
        <v>1905.8112575000016</v>
      </c>
      <c r="BH587" s="16">
        <f t="shared" si="1254"/>
        <v>1944.0230300000017</v>
      </c>
      <c r="BI587" s="16">
        <f t="shared" si="1255"/>
        <v>1982.2348025000017</v>
      </c>
      <c r="BJ587" s="16">
        <f t="shared" si="1256"/>
        <v>2020.4465750000018</v>
      </c>
      <c r="BK587" s="16">
        <f t="shared" si="1257"/>
        <v>2058.6583475000016</v>
      </c>
      <c r="BL587" s="16">
        <f t="shared" si="1258"/>
        <v>2096.8701200000019</v>
      </c>
      <c r="BM587" s="16">
        <f t="shared" si="1259"/>
        <v>2135.0818925000012</v>
      </c>
      <c r="BN587" s="16">
        <f t="shared" si="1260"/>
        <v>2173.2936650000015</v>
      </c>
      <c r="BO587" s="16">
        <f t="shared" si="1261"/>
        <v>2211.5054375000013</v>
      </c>
      <c r="BP587" s="16">
        <f t="shared" si="1262"/>
        <v>2249.7172100000012</v>
      </c>
      <c r="BQ587" s="16">
        <f t="shared" si="1263"/>
        <v>2287.928982500001</v>
      </c>
      <c r="BR587" s="16">
        <f t="shared" si="1264"/>
        <v>2326.1407550000008</v>
      </c>
      <c r="BS587" s="16">
        <f t="shared" si="1265"/>
        <v>2364.3525275000006</v>
      </c>
    </row>
    <row r="588" spans="1:71" x14ac:dyDescent="0.35">
      <c r="A588" s="15" t="str">
        <f t="shared" ref="A588:J588" si="1283">A490</f>
        <v>Standard Close</v>
      </c>
      <c r="B588" s="15" t="str">
        <f t="shared" si="1283"/>
        <v>A2834152</v>
      </c>
      <c r="C588" s="15" t="str">
        <f t="shared" si="1283"/>
        <v>Base Rates</v>
      </c>
      <c r="D588" s="15" t="str">
        <f t="shared" si="1283"/>
        <v/>
      </c>
      <c r="E588" s="50">
        <f t="shared" si="1283"/>
        <v>34331</v>
      </c>
      <c r="F588" s="15" t="str">
        <f t="shared" si="1283"/>
        <v>CRR-15996</v>
      </c>
      <c r="G588" s="15" t="str">
        <f t="shared" si="1283"/>
        <v>open</v>
      </c>
      <c r="H588" s="15" t="str">
        <f t="shared" si="1283"/>
        <v>Electric Other Production Plant</v>
      </c>
      <c r="I588" s="15" t="str">
        <f t="shared" si="1283"/>
        <v>Bayside Station</v>
      </c>
      <c r="J588" s="15">
        <f t="shared" si="1283"/>
        <v>0</v>
      </c>
      <c r="K588" s="146">
        <v>1009.2365303846155</v>
      </c>
      <c r="L588" s="16">
        <f>SUM($K490:L490)/13</f>
        <v>361.16745878205131</v>
      </c>
      <c r="M588" s="16">
        <f>SUM($K490:M490)/13</f>
        <v>566.06988807692312</v>
      </c>
      <c r="N588" s="16">
        <f>SUM($K490:N490)/13</f>
        <v>787.18478397435911</v>
      </c>
      <c r="O588" s="16">
        <f>SUM($K490:O490)/13</f>
        <v>1024.512146474359</v>
      </c>
      <c r="P588" s="16">
        <f>SUM($K490:P490)/13</f>
        <v>1278.0519755769233</v>
      </c>
      <c r="Q588" s="16">
        <f>SUM($K490:Q490)/13</f>
        <v>1547.8042712820513</v>
      </c>
      <c r="R588" s="16">
        <f>SUM($K490:R490)/13</f>
        <v>1833.7690335897437</v>
      </c>
      <c r="S588" s="16">
        <f>SUM($K490:S490)/13</f>
        <v>2135.9462625000006</v>
      </c>
      <c r="T588" s="16">
        <f>SUM($K490:T490)/13</f>
        <v>2454.3359580128208</v>
      </c>
      <c r="U588" s="16">
        <f>SUM($K490:U490)/13</f>
        <v>2788.9381201282058</v>
      </c>
      <c r="V588" s="16">
        <f>SUM($K490:V490)/13</f>
        <v>3139.7527488461546</v>
      </c>
      <c r="W588" s="16">
        <f t="shared" ref="W588:AI588" si="1284">SUM(K490:W490)/13</f>
        <v>3506.7798441666678</v>
      </c>
      <c r="X588" s="16">
        <f t="shared" si="1284"/>
        <v>3717.5419100000017</v>
      </c>
      <c r="Y588" s="16">
        <f t="shared" si="1284"/>
        <v>3928.3039758333348</v>
      </c>
      <c r="Z588" s="16">
        <f t="shared" si="1284"/>
        <v>4139.0660416666688</v>
      </c>
      <c r="AA588" s="16">
        <f t="shared" si="1284"/>
        <v>4349.8281075000014</v>
      </c>
      <c r="AB588" s="16">
        <f t="shared" si="1284"/>
        <v>4560.5901733333349</v>
      </c>
      <c r="AC588" s="16">
        <f t="shared" si="1284"/>
        <v>4771.3522391666684</v>
      </c>
      <c r="AD588" s="16">
        <f t="shared" si="1284"/>
        <v>4982.1143050000019</v>
      </c>
      <c r="AE588" s="16">
        <f t="shared" si="1284"/>
        <v>5192.8763708333363</v>
      </c>
      <c r="AF588" s="16">
        <f t="shared" si="1284"/>
        <v>5403.6384366666689</v>
      </c>
      <c r="AG588" s="16">
        <f t="shared" si="1284"/>
        <v>5614.4005025000024</v>
      </c>
      <c r="AH588" s="16">
        <f t="shared" si="1284"/>
        <v>5825.1625683333359</v>
      </c>
      <c r="AI588" s="16">
        <f t="shared" si="1284"/>
        <v>6035.9246341666694</v>
      </c>
      <c r="AJ588" s="16">
        <f t="shared" si="1268"/>
        <v>6246.6867000000038</v>
      </c>
      <c r="AK588" s="16">
        <f t="shared" si="1269"/>
        <v>6457.4487658333364</v>
      </c>
      <c r="AL588" s="16">
        <f t="shared" si="1270"/>
        <v>6668.2108316666699</v>
      </c>
      <c r="AM588" s="16">
        <f t="shared" si="1233"/>
        <v>6878.9728975000025</v>
      </c>
      <c r="AN588" s="16">
        <f t="shared" si="1234"/>
        <v>7089.7349633333351</v>
      </c>
      <c r="AO588" s="16">
        <f t="shared" si="1235"/>
        <v>7300.4970291666687</v>
      </c>
      <c r="AP588" s="16">
        <f t="shared" si="1236"/>
        <v>7511.2590950000022</v>
      </c>
      <c r="AQ588" s="16">
        <f t="shared" si="1237"/>
        <v>7722.0211608333348</v>
      </c>
      <c r="AR588" s="16">
        <f t="shared" si="1238"/>
        <v>7932.7832266666674</v>
      </c>
      <c r="AS588" s="16">
        <f t="shared" si="1239"/>
        <v>8143.5452925000009</v>
      </c>
      <c r="AT588" s="16">
        <f t="shared" si="1240"/>
        <v>8354.3073583333353</v>
      </c>
      <c r="AU588" s="16">
        <f t="shared" si="1241"/>
        <v>8565.0694241666679</v>
      </c>
      <c r="AV588" s="16">
        <f t="shared" si="1242"/>
        <v>8775.8314900000005</v>
      </c>
      <c r="AW588" s="16">
        <f t="shared" si="1243"/>
        <v>8986.5935558333331</v>
      </c>
      <c r="AX588" s="16">
        <f t="shared" si="1244"/>
        <v>9197.3556216666657</v>
      </c>
      <c r="AY588" s="16">
        <f t="shared" si="1245"/>
        <v>9408.1176874999983</v>
      </c>
      <c r="AZ588" s="16">
        <f t="shared" si="1246"/>
        <v>9618.8797533333309</v>
      </c>
      <c r="BA588" s="16">
        <f t="shared" si="1247"/>
        <v>9829.6418191666635</v>
      </c>
      <c r="BB588" s="16">
        <f t="shared" si="1248"/>
        <v>10040.403884999996</v>
      </c>
      <c r="BC588" s="16">
        <f t="shared" si="1249"/>
        <v>10251.165950833329</v>
      </c>
      <c r="BD588" s="16">
        <f t="shared" si="1250"/>
        <v>10461.928016666661</v>
      </c>
      <c r="BE588" s="16">
        <f t="shared" si="1251"/>
        <v>10672.690082499994</v>
      </c>
      <c r="BF588" s="16">
        <f t="shared" si="1252"/>
        <v>10883.452148333326</v>
      </c>
      <c r="BG588" s="16">
        <f t="shared" si="1253"/>
        <v>11094.214214166659</v>
      </c>
      <c r="BH588" s="16">
        <f t="shared" si="1254"/>
        <v>11304.976279999993</v>
      </c>
      <c r="BI588" s="16">
        <f t="shared" si="1255"/>
        <v>11515.738345833324</v>
      </c>
      <c r="BJ588" s="16">
        <f t="shared" si="1256"/>
        <v>11726.500411666657</v>
      </c>
      <c r="BK588" s="16">
        <f t="shared" si="1257"/>
        <v>11937.262477499988</v>
      </c>
      <c r="BL588" s="16">
        <f t="shared" si="1258"/>
        <v>12148.024543333322</v>
      </c>
      <c r="BM588" s="16">
        <f t="shared" si="1259"/>
        <v>12358.786609166655</v>
      </c>
      <c r="BN588" s="16">
        <f t="shared" si="1260"/>
        <v>12569.548674999987</v>
      </c>
      <c r="BO588" s="16">
        <f t="shared" si="1261"/>
        <v>12780.31074083332</v>
      </c>
      <c r="BP588" s="16">
        <f t="shared" si="1262"/>
        <v>12991.072806666652</v>
      </c>
      <c r="BQ588" s="16">
        <f t="shared" si="1263"/>
        <v>13201.834872499985</v>
      </c>
      <c r="BR588" s="16">
        <f t="shared" si="1264"/>
        <v>13412.596938333318</v>
      </c>
      <c r="BS588" s="16">
        <f t="shared" si="1265"/>
        <v>13623.35900416665</v>
      </c>
    </row>
    <row r="589" spans="1:71" x14ac:dyDescent="0.35">
      <c r="A589" s="15" t="str">
        <f t="shared" ref="A589:J589" si="1285">A491</f>
        <v>Standard Close</v>
      </c>
      <c r="B589" s="15" t="str">
        <f t="shared" si="1285"/>
        <v>A2834163</v>
      </c>
      <c r="C589" s="15" t="str">
        <f t="shared" si="1285"/>
        <v>Base Rates</v>
      </c>
      <c r="D589" s="15" t="str">
        <f t="shared" si="1285"/>
        <v/>
      </c>
      <c r="E589" s="50">
        <f t="shared" si="1285"/>
        <v>34331</v>
      </c>
      <c r="F589" s="15" t="str">
        <f t="shared" si="1285"/>
        <v>CRR-15996</v>
      </c>
      <c r="G589" s="15" t="str">
        <f t="shared" si="1285"/>
        <v>open</v>
      </c>
      <c r="H589" s="15" t="str">
        <f t="shared" si="1285"/>
        <v>Electric Other Production Plant</v>
      </c>
      <c r="I589" s="15" t="str">
        <f t="shared" si="1285"/>
        <v>Bayside Station</v>
      </c>
      <c r="J589" s="15">
        <f t="shared" si="1285"/>
        <v>0</v>
      </c>
      <c r="K589" s="146">
        <v>597.32056346153854</v>
      </c>
      <c r="L589" s="16">
        <f>SUM($K491:L491)/13</f>
        <v>281.3509882051282</v>
      </c>
      <c r="M589" s="16">
        <f>SUM($K491:M491)/13</f>
        <v>446.80315730769229</v>
      </c>
      <c r="N589" s="16">
        <f>SUM($K491:N491)/13</f>
        <v>628.77310974358977</v>
      </c>
      <c r="O589" s="16">
        <f>SUM($K491:O491)/13</f>
        <v>827.26084551282054</v>
      </c>
      <c r="P589" s="16">
        <f>SUM($K491:P491)/13</f>
        <v>1042.2663646153846</v>
      </c>
      <c r="Q589" s="16">
        <f>SUM($K491:Q491)/13</f>
        <v>1273.7896670512821</v>
      </c>
      <c r="R589" s="16">
        <f>SUM($K491:R491)/13</f>
        <v>1521.8307528205128</v>
      </c>
      <c r="S589" s="16">
        <f>SUM($K491:S491)/13</f>
        <v>1786.3896219230769</v>
      </c>
      <c r="T589" s="16">
        <f>SUM($K491:T491)/13</f>
        <v>2067.4662743589743</v>
      </c>
      <c r="U589" s="16">
        <f>SUM($K491:U491)/13</f>
        <v>2365.0607101282048</v>
      </c>
      <c r="V589" s="16">
        <f>SUM($K491:V491)/13</f>
        <v>2679.1729292307691</v>
      </c>
      <c r="W589" s="16">
        <f t="shared" ref="W589:AI589" si="1286">SUM(K491:W491)/13</f>
        <v>3009.8029316666662</v>
      </c>
      <c r="X589" s="16">
        <f t="shared" si="1286"/>
        <v>3224.5341149999999</v>
      </c>
      <c r="Y589" s="16">
        <f t="shared" si="1286"/>
        <v>3439.2652983333328</v>
      </c>
      <c r="Z589" s="16">
        <f t="shared" si="1286"/>
        <v>3653.9964816666666</v>
      </c>
      <c r="AA589" s="16">
        <f t="shared" si="1286"/>
        <v>3868.7276649999994</v>
      </c>
      <c r="AB589" s="16">
        <f t="shared" si="1286"/>
        <v>4083.4588483333332</v>
      </c>
      <c r="AC589" s="16">
        <f t="shared" si="1286"/>
        <v>4298.190031666667</v>
      </c>
      <c r="AD589" s="16">
        <f t="shared" si="1286"/>
        <v>4512.9212150000003</v>
      </c>
      <c r="AE589" s="16">
        <f t="shared" si="1286"/>
        <v>4727.6523983333336</v>
      </c>
      <c r="AF589" s="16">
        <f t="shared" si="1286"/>
        <v>4942.3835816666669</v>
      </c>
      <c r="AG589" s="16">
        <f t="shared" si="1286"/>
        <v>5157.1147650000003</v>
      </c>
      <c r="AH589" s="16">
        <f t="shared" si="1286"/>
        <v>5371.8459483333336</v>
      </c>
      <c r="AI589" s="16">
        <f t="shared" si="1286"/>
        <v>5586.5771316666669</v>
      </c>
      <c r="AJ589" s="16">
        <f t="shared" si="1268"/>
        <v>5801.3083150000002</v>
      </c>
      <c r="AK589" s="16">
        <f t="shared" si="1269"/>
        <v>6016.0394983333335</v>
      </c>
      <c r="AL589" s="16">
        <f t="shared" si="1270"/>
        <v>6230.7706816666669</v>
      </c>
      <c r="AM589" s="16">
        <f t="shared" si="1233"/>
        <v>6445.5018650000002</v>
      </c>
      <c r="AN589" s="16">
        <f t="shared" si="1234"/>
        <v>6660.2330483333335</v>
      </c>
      <c r="AO589" s="16">
        <f t="shared" si="1235"/>
        <v>6874.9642316666668</v>
      </c>
      <c r="AP589" s="16">
        <f t="shared" si="1236"/>
        <v>7089.6954150000001</v>
      </c>
      <c r="AQ589" s="16">
        <f t="shared" si="1237"/>
        <v>7304.4265983333335</v>
      </c>
      <c r="AR589" s="16">
        <f t="shared" si="1238"/>
        <v>7519.1577816666677</v>
      </c>
      <c r="AS589" s="16">
        <f t="shared" si="1239"/>
        <v>7733.8889650000001</v>
      </c>
      <c r="AT589" s="16">
        <f t="shared" si="1240"/>
        <v>7948.6201483333334</v>
      </c>
      <c r="AU589" s="16">
        <f t="shared" si="1241"/>
        <v>8163.3513316666667</v>
      </c>
      <c r="AV589" s="16">
        <f t="shared" si="1242"/>
        <v>8378.0825150000001</v>
      </c>
      <c r="AW589" s="16">
        <f t="shared" si="1243"/>
        <v>8592.8136983333334</v>
      </c>
      <c r="AX589" s="16">
        <f t="shared" si="1244"/>
        <v>8807.5448816666667</v>
      </c>
      <c r="AY589" s="16">
        <f t="shared" si="1245"/>
        <v>9022.276065</v>
      </c>
      <c r="AZ589" s="16">
        <f t="shared" si="1246"/>
        <v>9237.0072483333333</v>
      </c>
      <c r="BA589" s="16">
        <f t="shared" si="1247"/>
        <v>9451.7384316666667</v>
      </c>
      <c r="BB589" s="16">
        <f t="shared" si="1248"/>
        <v>9666.469615</v>
      </c>
      <c r="BC589" s="16">
        <f t="shared" si="1249"/>
        <v>9881.2007983333333</v>
      </c>
      <c r="BD589" s="16">
        <f t="shared" si="1250"/>
        <v>10095.931981666667</v>
      </c>
      <c r="BE589" s="16">
        <f t="shared" si="1251"/>
        <v>10310.663165000002</v>
      </c>
      <c r="BF589" s="16">
        <f t="shared" si="1252"/>
        <v>10525.394348333331</v>
      </c>
      <c r="BG589" s="16">
        <f t="shared" si="1253"/>
        <v>10740.125531666667</v>
      </c>
      <c r="BH589" s="16">
        <f t="shared" si="1254"/>
        <v>10954.856715</v>
      </c>
      <c r="BI589" s="16">
        <f t="shared" si="1255"/>
        <v>11169.587898333335</v>
      </c>
      <c r="BJ589" s="16">
        <f t="shared" si="1256"/>
        <v>11384.319081666667</v>
      </c>
      <c r="BK589" s="16">
        <f t="shared" si="1257"/>
        <v>11599.050264999998</v>
      </c>
      <c r="BL589" s="16">
        <f t="shared" si="1258"/>
        <v>11813.781448333333</v>
      </c>
      <c r="BM589" s="16">
        <f t="shared" si="1259"/>
        <v>12028.512631666668</v>
      </c>
      <c r="BN589" s="16">
        <f t="shared" si="1260"/>
        <v>12243.243814999998</v>
      </c>
      <c r="BO589" s="16">
        <f t="shared" si="1261"/>
        <v>12457.974998333333</v>
      </c>
      <c r="BP589" s="16">
        <f t="shared" si="1262"/>
        <v>12672.706181666666</v>
      </c>
      <c r="BQ589" s="16">
        <f t="shared" si="1263"/>
        <v>12887.437365</v>
      </c>
      <c r="BR589" s="16">
        <f t="shared" si="1264"/>
        <v>13102.168548333335</v>
      </c>
      <c r="BS589" s="16">
        <f t="shared" si="1265"/>
        <v>13316.899731666666</v>
      </c>
    </row>
    <row r="590" spans="1:71" x14ac:dyDescent="0.35">
      <c r="A590" s="15" t="str">
        <f t="shared" ref="A590:J590" si="1287">A492</f>
        <v>Standard Close</v>
      </c>
      <c r="B590" s="15" t="str">
        <f t="shared" si="1287"/>
        <v>A2834164</v>
      </c>
      <c r="C590" s="15" t="str">
        <f t="shared" si="1287"/>
        <v>Base Rates</v>
      </c>
      <c r="D590" s="15" t="str">
        <f t="shared" si="1287"/>
        <v/>
      </c>
      <c r="E590" s="50">
        <f t="shared" si="1287"/>
        <v>34331</v>
      </c>
      <c r="F590" s="15" t="str">
        <f t="shared" si="1287"/>
        <v>CRR-15996</v>
      </c>
      <c r="G590" s="15" t="str">
        <f t="shared" si="1287"/>
        <v>open</v>
      </c>
      <c r="H590" s="15" t="str">
        <f t="shared" si="1287"/>
        <v>Electric Other Production Plant</v>
      </c>
      <c r="I590" s="15" t="str">
        <f t="shared" si="1287"/>
        <v>Bayside Station</v>
      </c>
      <c r="J590" s="15">
        <f t="shared" si="1287"/>
        <v>0</v>
      </c>
      <c r="K590" s="146">
        <v>548.27900346153842</v>
      </c>
      <c r="L590" s="16">
        <f>SUM($K492:L492)/13</f>
        <v>256.73719102564098</v>
      </c>
      <c r="M590" s="16">
        <f>SUM($K492:M492)/13</f>
        <v>407.56619769230758</v>
      </c>
      <c r="N590" s="16">
        <f>SUM($K492:N492)/13</f>
        <v>573.3688117948717</v>
      </c>
      <c r="O590" s="16">
        <f>SUM($K492:O492)/13</f>
        <v>754.14503333333334</v>
      </c>
      <c r="P590" s="16">
        <f>SUM($K492:P492)/13</f>
        <v>949.89486230769228</v>
      </c>
      <c r="Q590" s="16">
        <f>SUM($K492:Q492)/13</f>
        <v>1160.6182987179488</v>
      </c>
      <c r="R590" s="16">
        <f>SUM($K492:R492)/13</f>
        <v>1386.3153425641028</v>
      </c>
      <c r="S590" s="16">
        <f>SUM($K492:S492)/13</f>
        <v>1626.9859938461543</v>
      </c>
      <c r="T590" s="16">
        <f>SUM($K492:T492)/13</f>
        <v>1882.6302525641031</v>
      </c>
      <c r="U590" s="16">
        <f>SUM($K492:U492)/13</f>
        <v>2153.2481187179492</v>
      </c>
      <c r="V590" s="16">
        <f>SUM($K492:V492)/13</f>
        <v>2438.8395923076928</v>
      </c>
      <c r="W590" s="16">
        <f t="shared" ref="W590:AI590" si="1288">SUM(K492:W492)/13</f>
        <v>2739.4046733333339</v>
      </c>
      <c r="X590" s="16">
        <f t="shared" si="1288"/>
        <v>2934.0615700000008</v>
      </c>
      <c r="Y590" s="16">
        <f t="shared" si="1288"/>
        <v>3128.7184666666676</v>
      </c>
      <c r="Z590" s="16">
        <f t="shared" si="1288"/>
        <v>3323.3753633333345</v>
      </c>
      <c r="AA590" s="16">
        <f t="shared" si="1288"/>
        <v>3518.0322600000009</v>
      </c>
      <c r="AB590" s="16">
        <f t="shared" si="1288"/>
        <v>3712.6891566666677</v>
      </c>
      <c r="AC590" s="16">
        <f t="shared" si="1288"/>
        <v>3907.3460533333341</v>
      </c>
      <c r="AD590" s="16">
        <f t="shared" si="1288"/>
        <v>4102.002950000001</v>
      </c>
      <c r="AE590" s="16">
        <f t="shared" si="1288"/>
        <v>4296.6598466666674</v>
      </c>
      <c r="AF590" s="16">
        <f t="shared" si="1288"/>
        <v>4491.3167433333338</v>
      </c>
      <c r="AG590" s="16">
        <f t="shared" si="1288"/>
        <v>4685.9736400000002</v>
      </c>
      <c r="AH590" s="16">
        <f t="shared" si="1288"/>
        <v>4880.6305366666675</v>
      </c>
      <c r="AI590" s="16">
        <f t="shared" si="1288"/>
        <v>5075.2874333333348</v>
      </c>
      <c r="AJ590" s="16">
        <f t="shared" si="1268"/>
        <v>5269.9443300000003</v>
      </c>
      <c r="AK590" s="16">
        <f t="shared" si="1269"/>
        <v>5464.6012266666667</v>
      </c>
      <c r="AL590" s="16">
        <f t="shared" si="1270"/>
        <v>5659.258123333334</v>
      </c>
      <c r="AM590" s="16">
        <f t="shared" si="1233"/>
        <v>5853.9150200000004</v>
      </c>
      <c r="AN590" s="16">
        <f t="shared" si="1234"/>
        <v>6048.5719166666659</v>
      </c>
      <c r="AO590" s="16">
        <f t="shared" si="1235"/>
        <v>6243.2288133333313</v>
      </c>
      <c r="AP590" s="16">
        <f t="shared" si="1236"/>
        <v>6437.8857099999977</v>
      </c>
      <c r="AQ590" s="16">
        <f t="shared" si="1237"/>
        <v>6632.5426066666641</v>
      </c>
      <c r="AR590" s="16">
        <f t="shared" si="1238"/>
        <v>6827.1995033333305</v>
      </c>
      <c r="AS590" s="16">
        <f t="shared" si="1239"/>
        <v>7021.856399999996</v>
      </c>
      <c r="AT590" s="16">
        <f t="shared" si="1240"/>
        <v>7216.5132966666633</v>
      </c>
      <c r="AU590" s="16">
        <f t="shared" si="1241"/>
        <v>7411.1701933333306</v>
      </c>
      <c r="AV590" s="16">
        <f t="shared" si="1242"/>
        <v>7605.827089999997</v>
      </c>
      <c r="AW590" s="16">
        <f t="shared" si="1243"/>
        <v>7800.4839866666634</v>
      </c>
      <c r="AX590" s="16">
        <f t="shared" si="1244"/>
        <v>7995.1408833333298</v>
      </c>
      <c r="AY590" s="16">
        <f t="shared" si="1245"/>
        <v>8189.7977799999971</v>
      </c>
      <c r="AZ590" s="16">
        <f t="shared" si="1246"/>
        <v>8384.4546766666626</v>
      </c>
      <c r="BA590" s="16">
        <f t="shared" si="1247"/>
        <v>8579.1115733333299</v>
      </c>
      <c r="BB590" s="16">
        <f t="shared" si="1248"/>
        <v>8773.7684699999973</v>
      </c>
      <c r="BC590" s="16">
        <f t="shared" si="1249"/>
        <v>8968.4253666666646</v>
      </c>
      <c r="BD590" s="16">
        <f t="shared" si="1250"/>
        <v>9163.0822633333319</v>
      </c>
      <c r="BE590" s="16">
        <f t="shared" si="1251"/>
        <v>9357.7391599999992</v>
      </c>
      <c r="BF590" s="16">
        <f t="shared" si="1252"/>
        <v>9552.3960566666665</v>
      </c>
      <c r="BG590" s="16">
        <f t="shared" si="1253"/>
        <v>9747.0529533333338</v>
      </c>
      <c r="BH590" s="16">
        <f t="shared" si="1254"/>
        <v>9941.7098500000011</v>
      </c>
      <c r="BI590" s="16">
        <f t="shared" si="1255"/>
        <v>10136.366746666668</v>
      </c>
      <c r="BJ590" s="16">
        <f t="shared" si="1256"/>
        <v>10331.023643333336</v>
      </c>
      <c r="BK590" s="16">
        <f t="shared" si="1257"/>
        <v>10525.680540000003</v>
      </c>
      <c r="BL590" s="16">
        <f t="shared" si="1258"/>
        <v>10720.33743666667</v>
      </c>
      <c r="BM590" s="16">
        <f t="shared" si="1259"/>
        <v>10914.994333333338</v>
      </c>
      <c r="BN590" s="16">
        <f t="shared" si="1260"/>
        <v>11109.651230000007</v>
      </c>
      <c r="BO590" s="16">
        <f t="shared" si="1261"/>
        <v>11304.308126666672</v>
      </c>
      <c r="BP590" s="16">
        <f t="shared" si="1262"/>
        <v>11498.965023333341</v>
      </c>
      <c r="BQ590" s="16">
        <f t="shared" si="1263"/>
        <v>11693.621920000007</v>
      </c>
      <c r="BR590" s="16">
        <f t="shared" si="1264"/>
        <v>11888.278816666676</v>
      </c>
      <c r="BS590" s="16">
        <f t="shared" si="1265"/>
        <v>12082.935713333341</v>
      </c>
    </row>
    <row r="591" spans="1:71" x14ac:dyDescent="0.35">
      <c r="A591" s="15" t="str">
        <f t="shared" ref="A591:J591" si="1289">A493</f>
        <v>Standard Close</v>
      </c>
      <c r="B591" s="15" t="str">
        <f t="shared" si="1289"/>
        <v>A2834165</v>
      </c>
      <c r="C591" s="15" t="str">
        <f t="shared" si="1289"/>
        <v>Base Rates</v>
      </c>
      <c r="D591" s="15" t="str">
        <f t="shared" si="1289"/>
        <v/>
      </c>
      <c r="E591" s="50">
        <f t="shared" si="1289"/>
        <v>34331</v>
      </c>
      <c r="F591" s="15" t="str">
        <f t="shared" si="1289"/>
        <v>CRR-15996</v>
      </c>
      <c r="G591" s="15" t="str">
        <f t="shared" si="1289"/>
        <v>open</v>
      </c>
      <c r="H591" s="15" t="str">
        <f t="shared" si="1289"/>
        <v>Electric Other Production Plant</v>
      </c>
      <c r="I591" s="15" t="str">
        <f t="shared" si="1289"/>
        <v>Bayside Station</v>
      </c>
      <c r="J591" s="15">
        <f t="shared" si="1289"/>
        <v>0</v>
      </c>
      <c r="K591" s="146">
        <v>403.00085211538465</v>
      </c>
      <c r="L591" s="16">
        <f>SUM($K493:L493)/13</f>
        <v>148.39830916666668</v>
      </c>
      <c r="M591" s="16">
        <f>SUM($K493:M493)/13</f>
        <v>231.32388326923078</v>
      </c>
      <c r="N591" s="16">
        <f>SUM($K493:N493)/13</f>
        <v>320.06707038461536</v>
      </c>
      <c r="O591" s="16">
        <f>SUM($K493:O493)/13</f>
        <v>414.62787051282055</v>
      </c>
      <c r="P591" s="16">
        <f>SUM($K493:P493)/13</f>
        <v>515.00628365384614</v>
      </c>
      <c r="Q591" s="16">
        <f>SUM($K493:Q493)/13</f>
        <v>621.20230980769225</v>
      </c>
      <c r="R591" s="16">
        <f>SUM($K493:R493)/13</f>
        <v>733.21594897435887</v>
      </c>
      <c r="S591" s="16">
        <f>SUM($K493:S493)/13</f>
        <v>851.047201153846</v>
      </c>
      <c r="T591" s="16">
        <f>SUM($K493:T493)/13</f>
        <v>974.69606634615366</v>
      </c>
      <c r="U591" s="16">
        <f>SUM($K493:U493)/13</f>
        <v>1104.1625445512818</v>
      </c>
      <c r="V591" s="16">
        <f>SUM($K493:V493)/13</f>
        <v>1239.4466357692304</v>
      </c>
      <c r="W591" s="16">
        <f t="shared" ref="W591:AI591" si="1290">SUM(K493:W493)/13</f>
        <v>1380.5483399999996</v>
      </c>
      <c r="X591" s="16">
        <f t="shared" si="1290"/>
        <v>1456.1773091666664</v>
      </c>
      <c r="Y591" s="16">
        <f t="shared" si="1290"/>
        <v>1531.806278333333</v>
      </c>
      <c r="Z591" s="16">
        <f t="shared" si="1290"/>
        <v>1607.4352474999998</v>
      </c>
      <c r="AA591" s="16">
        <f t="shared" si="1290"/>
        <v>1683.064216666666</v>
      </c>
      <c r="AB591" s="16">
        <f t="shared" si="1290"/>
        <v>1758.6931858333326</v>
      </c>
      <c r="AC591" s="16">
        <f t="shared" si="1290"/>
        <v>1834.3221549999992</v>
      </c>
      <c r="AD591" s="16">
        <f t="shared" si="1290"/>
        <v>1909.9511241666657</v>
      </c>
      <c r="AE591" s="16">
        <f t="shared" si="1290"/>
        <v>1985.5800933333326</v>
      </c>
      <c r="AF591" s="16">
        <f t="shared" si="1290"/>
        <v>2061.2090624999992</v>
      </c>
      <c r="AG591" s="16">
        <f t="shared" si="1290"/>
        <v>2136.8380316666658</v>
      </c>
      <c r="AH591" s="16">
        <f t="shared" si="1290"/>
        <v>2212.4670008333323</v>
      </c>
      <c r="AI591" s="16">
        <f t="shared" si="1290"/>
        <v>2288.0959699999989</v>
      </c>
      <c r="AJ591" s="16">
        <f t="shared" si="1268"/>
        <v>2363.7249391666655</v>
      </c>
      <c r="AK591" s="16">
        <f t="shared" si="1269"/>
        <v>2439.3539083333317</v>
      </c>
      <c r="AL591" s="16">
        <f t="shared" si="1270"/>
        <v>2514.9828774999987</v>
      </c>
      <c r="AM591" s="16">
        <f t="shared" si="1233"/>
        <v>2590.6118466666658</v>
      </c>
      <c r="AN591" s="16">
        <f t="shared" si="1234"/>
        <v>2666.2408158333319</v>
      </c>
      <c r="AO591" s="16">
        <f t="shared" si="1235"/>
        <v>2741.869784999998</v>
      </c>
      <c r="AP591" s="16">
        <f t="shared" si="1236"/>
        <v>2817.4987541666651</v>
      </c>
      <c r="AQ591" s="16">
        <f t="shared" si="1237"/>
        <v>2893.1277233333317</v>
      </c>
      <c r="AR591" s="16">
        <f t="shared" si="1238"/>
        <v>2968.7566924999983</v>
      </c>
      <c r="AS591" s="16">
        <f t="shared" si="1239"/>
        <v>3044.3856616666649</v>
      </c>
      <c r="AT591" s="16">
        <f t="shared" si="1240"/>
        <v>3120.014630833331</v>
      </c>
      <c r="AU591" s="16">
        <f t="shared" si="1241"/>
        <v>3195.6435999999981</v>
      </c>
      <c r="AV591" s="16">
        <f t="shared" si="1242"/>
        <v>3271.2725691666642</v>
      </c>
      <c r="AW591" s="16">
        <f t="shared" si="1243"/>
        <v>3346.9015383333312</v>
      </c>
      <c r="AX591" s="16">
        <f t="shared" si="1244"/>
        <v>3422.5305074999978</v>
      </c>
      <c r="AY591" s="16">
        <f t="shared" si="1245"/>
        <v>3498.1594766666644</v>
      </c>
      <c r="AZ591" s="16">
        <f t="shared" si="1246"/>
        <v>3573.788445833331</v>
      </c>
      <c r="BA591" s="16">
        <f t="shared" si="1247"/>
        <v>3649.4174149999972</v>
      </c>
      <c r="BB591" s="16">
        <f t="shared" si="1248"/>
        <v>3725.0463841666638</v>
      </c>
      <c r="BC591" s="16">
        <f t="shared" si="1249"/>
        <v>3800.6753533333303</v>
      </c>
      <c r="BD591" s="16">
        <f t="shared" si="1250"/>
        <v>3876.3043224999979</v>
      </c>
      <c r="BE591" s="16">
        <f t="shared" si="1251"/>
        <v>3951.9332916666649</v>
      </c>
      <c r="BF591" s="16">
        <f t="shared" si="1252"/>
        <v>4027.5622608333315</v>
      </c>
      <c r="BG591" s="16">
        <f t="shared" si="1253"/>
        <v>4103.1912299999985</v>
      </c>
      <c r="BH591" s="16">
        <f t="shared" si="1254"/>
        <v>4178.8201991666647</v>
      </c>
      <c r="BI591" s="16">
        <f t="shared" si="1255"/>
        <v>4254.4491683333317</v>
      </c>
      <c r="BJ591" s="16">
        <f t="shared" si="1256"/>
        <v>4330.0781374999988</v>
      </c>
      <c r="BK591" s="16">
        <f t="shared" si="1257"/>
        <v>4405.7071066666658</v>
      </c>
      <c r="BL591" s="16">
        <f t="shared" si="1258"/>
        <v>4481.3360758333329</v>
      </c>
      <c r="BM591" s="16">
        <f t="shared" si="1259"/>
        <v>4556.9650450000008</v>
      </c>
      <c r="BN591" s="16">
        <f t="shared" si="1260"/>
        <v>4632.594014166667</v>
      </c>
      <c r="BO591" s="16">
        <f t="shared" si="1261"/>
        <v>4708.222983333334</v>
      </c>
      <c r="BP591" s="16">
        <f t="shared" si="1262"/>
        <v>4783.851952500002</v>
      </c>
      <c r="BQ591" s="16">
        <f t="shared" si="1263"/>
        <v>4859.4809216666681</v>
      </c>
      <c r="BR591" s="16">
        <f t="shared" si="1264"/>
        <v>4935.1098908333352</v>
      </c>
      <c r="BS591" s="16">
        <f t="shared" si="1265"/>
        <v>5010.7388600000022</v>
      </c>
    </row>
    <row r="592" spans="1:71" x14ac:dyDescent="0.35">
      <c r="A592" s="15" t="str">
        <f t="shared" ref="A592:J592" si="1291">A494</f>
        <v>Standard Close</v>
      </c>
      <c r="B592" s="15" t="str">
        <f t="shared" si="1291"/>
        <v>A2834166</v>
      </c>
      <c r="C592" s="15" t="str">
        <f t="shared" si="1291"/>
        <v>Base Rates</v>
      </c>
      <c r="D592" s="15" t="str">
        <f t="shared" si="1291"/>
        <v/>
      </c>
      <c r="E592" s="50">
        <f t="shared" si="1291"/>
        <v>34331</v>
      </c>
      <c r="F592" s="15" t="str">
        <f t="shared" si="1291"/>
        <v>CRR-15996</v>
      </c>
      <c r="G592" s="15" t="str">
        <f t="shared" si="1291"/>
        <v>open</v>
      </c>
      <c r="H592" s="15" t="str">
        <f t="shared" si="1291"/>
        <v>Electric Other Production Plant</v>
      </c>
      <c r="I592" s="15" t="str">
        <f t="shared" si="1291"/>
        <v>Bayside Station</v>
      </c>
      <c r="J592" s="15">
        <f t="shared" si="1291"/>
        <v>0</v>
      </c>
      <c r="K592" s="146">
        <v>252.02187538461538</v>
      </c>
      <c r="L592" s="16">
        <f>SUM($K494:L494)/13</f>
        <v>118.76844288461538</v>
      </c>
      <c r="M592" s="16">
        <f>SUM($K494:M494)/13</f>
        <v>186.99560557692308</v>
      </c>
      <c r="N592" s="16">
        <f>SUM($K494:N494)/13</f>
        <v>261.11806243589751</v>
      </c>
      <c r="O592" s="16">
        <f>SUM($K494:O494)/13</f>
        <v>341.13581346153853</v>
      </c>
      <c r="P592" s="16">
        <f>SUM($K494:P494)/13</f>
        <v>427.04885865384625</v>
      </c>
      <c r="Q592" s="16">
        <f>SUM($K494:Q494)/13</f>
        <v>518.85719801282062</v>
      </c>
      <c r="R592" s="16">
        <f>SUM($K494:R494)/13</f>
        <v>616.56083153846168</v>
      </c>
      <c r="S592" s="16">
        <f>SUM($K494:S494)/13</f>
        <v>720.15975923076928</v>
      </c>
      <c r="T592" s="16">
        <f>SUM($K494:T494)/13</f>
        <v>829.65398108974364</v>
      </c>
      <c r="U592" s="16">
        <f>SUM($K494:U494)/13</f>
        <v>945.04349711538464</v>
      </c>
      <c r="V592" s="16">
        <f>SUM($K494:V494)/13</f>
        <v>1066.3283073076923</v>
      </c>
      <c r="W592" s="16">
        <f t="shared" ref="W592:AI592" si="1292">SUM(K494:W494)/13</f>
        <v>1193.5084116666667</v>
      </c>
      <c r="X592" s="16">
        <f t="shared" si="1292"/>
        <v>1270.1472358333331</v>
      </c>
      <c r="Y592" s="16">
        <f t="shared" si="1292"/>
        <v>1346.7860599999997</v>
      </c>
      <c r="Z592" s="16">
        <f t="shared" si="1292"/>
        <v>1423.4248841666663</v>
      </c>
      <c r="AA592" s="16">
        <f t="shared" si="1292"/>
        <v>1500.0637083333329</v>
      </c>
      <c r="AB592" s="16">
        <f t="shared" si="1292"/>
        <v>1576.7025324999995</v>
      </c>
      <c r="AC592" s="16">
        <f t="shared" si="1292"/>
        <v>1653.3413566666661</v>
      </c>
      <c r="AD592" s="16">
        <f t="shared" si="1292"/>
        <v>1729.9801808333332</v>
      </c>
      <c r="AE592" s="16">
        <f t="shared" si="1292"/>
        <v>1806.6190049999996</v>
      </c>
      <c r="AF592" s="16">
        <f t="shared" si="1292"/>
        <v>1883.2578291666664</v>
      </c>
      <c r="AG592" s="16">
        <f t="shared" si="1292"/>
        <v>1959.896653333333</v>
      </c>
      <c r="AH592" s="16">
        <f t="shared" si="1292"/>
        <v>2036.5354774999994</v>
      </c>
      <c r="AI592" s="16">
        <f t="shared" si="1292"/>
        <v>2113.1743016666665</v>
      </c>
      <c r="AJ592" s="16">
        <f t="shared" si="1268"/>
        <v>2189.8131258333333</v>
      </c>
      <c r="AK592" s="16">
        <f t="shared" si="1269"/>
        <v>2266.4519499999997</v>
      </c>
      <c r="AL592" s="16">
        <f t="shared" si="1270"/>
        <v>2343.090774166667</v>
      </c>
      <c r="AM592" s="16">
        <f t="shared" si="1233"/>
        <v>2419.7295983333333</v>
      </c>
      <c r="AN592" s="16">
        <f t="shared" si="1234"/>
        <v>2496.3684225000002</v>
      </c>
      <c r="AO592" s="16">
        <f t="shared" si="1235"/>
        <v>2573.007246666667</v>
      </c>
      <c r="AP592" s="16">
        <f t="shared" si="1236"/>
        <v>2649.6460708333334</v>
      </c>
      <c r="AQ592" s="16">
        <f t="shared" si="1237"/>
        <v>2726.2848950000002</v>
      </c>
      <c r="AR592" s="16">
        <f t="shared" si="1238"/>
        <v>2802.9237191666671</v>
      </c>
      <c r="AS592" s="16">
        <f t="shared" si="1239"/>
        <v>2879.5625433333339</v>
      </c>
      <c r="AT592" s="16">
        <f t="shared" si="1240"/>
        <v>2956.2013675000007</v>
      </c>
      <c r="AU592" s="16">
        <f t="shared" si="1241"/>
        <v>3032.840191666668</v>
      </c>
      <c r="AV592" s="16">
        <f t="shared" si="1242"/>
        <v>3109.4790158333349</v>
      </c>
      <c r="AW592" s="16">
        <f t="shared" si="1243"/>
        <v>3186.1178400000017</v>
      </c>
      <c r="AX592" s="16">
        <f t="shared" si="1244"/>
        <v>3262.7566641666685</v>
      </c>
      <c r="AY592" s="16">
        <f t="shared" si="1245"/>
        <v>3339.3954883333354</v>
      </c>
      <c r="AZ592" s="16">
        <f t="shared" si="1246"/>
        <v>3416.0343125000022</v>
      </c>
      <c r="BA592" s="16">
        <f t="shared" si="1247"/>
        <v>3492.6731366666691</v>
      </c>
      <c r="BB592" s="16">
        <f t="shared" si="1248"/>
        <v>3569.3119608333354</v>
      </c>
      <c r="BC592" s="16">
        <f t="shared" si="1249"/>
        <v>3645.9507850000032</v>
      </c>
      <c r="BD592" s="16">
        <f t="shared" si="1250"/>
        <v>3722.5896091666696</v>
      </c>
      <c r="BE592" s="16">
        <f t="shared" si="1251"/>
        <v>3799.2284333333364</v>
      </c>
      <c r="BF592" s="16">
        <f t="shared" si="1252"/>
        <v>3875.8672575000028</v>
      </c>
      <c r="BG592" s="16">
        <f t="shared" si="1253"/>
        <v>3952.5060816666696</v>
      </c>
      <c r="BH592" s="16">
        <f t="shared" si="1254"/>
        <v>4029.144905833336</v>
      </c>
      <c r="BI592" s="16">
        <f t="shared" si="1255"/>
        <v>4105.7837300000028</v>
      </c>
      <c r="BJ592" s="16">
        <f t="shared" si="1256"/>
        <v>4182.4225541666692</v>
      </c>
      <c r="BK592" s="16">
        <f t="shared" si="1257"/>
        <v>4259.0613783333365</v>
      </c>
      <c r="BL592" s="16">
        <f t="shared" si="1258"/>
        <v>4335.7002025000029</v>
      </c>
      <c r="BM592" s="16">
        <f t="shared" si="1259"/>
        <v>4412.3390266666693</v>
      </c>
      <c r="BN592" s="16">
        <f t="shared" si="1260"/>
        <v>4488.9778508333357</v>
      </c>
      <c r="BO592" s="16">
        <f t="shared" si="1261"/>
        <v>4565.616675000002</v>
      </c>
      <c r="BP592" s="16">
        <f t="shared" si="1262"/>
        <v>4642.2554991666684</v>
      </c>
      <c r="BQ592" s="16">
        <f t="shared" si="1263"/>
        <v>4718.8943233333348</v>
      </c>
      <c r="BR592" s="16">
        <f t="shared" si="1264"/>
        <v>4795.5331475000012</v>
      </c>
      <c r="BS592" s="16">
        <f t="shared" si="1265"/>
        <v>4872.1719716666676</v>
      </c>
    </row>
    <row r="593" spans="1:72" x14ac:dyDescent="0.35">
      <c r="A593" s="15" t="str">
        <f t="shared" ref="A593:J593" si="1293">A495</f>
        <v>Standard Close</v>
      </c>
      <c r="B593" s="15" t="str">
        <f t="shared" si="1293"/>
        <v>A2834171</v>
      </c>
      <c r="C593" s="15" t="str">
        <f t="shared" si="1293"/>
        <v>Base Rates</v>
      </c>
      <c r="D593" s="15" t="str">
        <f t="shared" si="1293"/>
        <v/>
      </c>
      <c r="E593" s="50">
        <f t="shared" si="1293"/>
        <v>34331</v>
      </c>
      <c r="F593" s="15" t="str">
        <f t="shared" si="1293"/>
        <v>CRR-15996</v>
      </c>
      <c r="G593" s="15" t="str">
        <f t="shared" si="1293"/>
        <v>open</v>
      </c>
      <c r="H593" s="15" t="str">
        <f t="shared" si="1293"/>
        <v>Electric Other Production Plant</v>
      </c>
      <c r="I593" s="15" t="str">
        <f t="shared" si="1293"/>
        <v>Bayside Station</v>
      </c>
      <c r="J593" s="15">
        <f t="shared" si="1293"/>
        <v>0</v>
      </c>
      <c r="K593" s="146">
        <v>252.02187538461538</v>
      </c>
      <c r="L593" s="16">
        <f>SUM($K495:L495)/13</f>
        <v>118.76844288461538</v>
      </c>
      <c r="M593" s="16">
        <f>SUM($K495:M495)/13</f>
        <v>186.99560557692308</v>
      </c>
      <c r="N593" s="16">
        <f>SUM($K495:N495)/13</f>
        <v>261.11806243589751</v>
      </c>
      <c r="O593" s="16">
        <f>SUM($K495:O495)/13</f>
        <v>341.13581346153853</v>
      </c>
      <c r="P593" s="16">
        <f>SUM($K495:P495)/13</f>
        <v>427.04885865384625</v>
      </c>
      <c r="Q593" s="16">
        <f>SUM($K495:Q495)/13</f>
        <v>518.85719801282062</v>
      </c>
      <c r="R593" s="16">
        <f>SUM($K495:R495)/13</f>
        <v>616.56083153846168</v>
      </c>
      <c r="S593" s="16">
        <f>SUM($K495:S495)/13</f>
        <v>720.15975923076928</v>
      </c>
      <c r="T593" s="16">
        <f>SUM($K495:T495)/13</f>
        <v>829.65398108974364</v>
      </c>
      <c r="U593" s="16">
        <f>SUM($K495:U495)/13</f>
        <v>945.04349711538464</v>
      </c>
      <c r="V593" s="16">
        <f>SUM($K495:V495)/13</f>
        <v>1066.3283073076923</v>
      </c>
      <c r="W593" s="16">
        <f t="shared" ref="W593:AI593" si="1294">SUM(K495:W495)/13</f>
        <v>1193.5084116666667</v>
      </c>
      <c r="X593" s="16">
        <f t="shared" si="1294"/>
        <v>1270.1472358333331</v>
      </c>
      <c r="Y593" s="16">
        <f t="shared" si="1294"/>
        <v>1346.7860599999997</v>
      </c>
      <c r="Z593" s="16">
        <f t="shared" si="1294"/>
        <v>1423.4248841666663</v>
      </c>
      <c r="AA593" s="16">
        <f t="shared" si="1294"/>
        <v>1500.0637083333329</v>
      </c>
      <c r="AB593" s="16">
        <f t="shared" si="1294"/>
        <v>1576.7025324999995</v>
      </c>
      <c r="AC593" s="16">
        <f t="shared" si="1294"/>
        <v>1653.3413566666661</v>
      </c>
      <c r="AD593" s="16">
        <f t="shared" si="1294"/>
        <v>1729.9801808333332</v>
      </c>
      <c r="AE593" s="16">
        <f t="shared" si="1294"/>
        <v>1806.6190049999996</v>
      </c>
      <c r="AF593" s="16">
        <f t="shared" si="1294"/>
        <v>1883.2578291666664</v>
      </c>
      <c r="AG593" s="16">
        <f t="shared" si="1294"/>
        <v>1959.896653333333</v>
      </c>
      <c r="AH593" s="16">
        <f t="shared" si="1294"/>
        <v>2036.5354774999994</v>
      </c>
      <c r="AI593" s="16">
        <f t="shared" si="1294"/>
        <v>2113.1743016666665</v>
      </c>
      <c r="AJ593" s="16">
        <f t="shared" si="1268"/>
        <v>2189.8131258333333</v>
      </c>
      <c r="AK593" s="16">
        <f t="shared" si="1269"/>
        <v>2266.4519499999997</v>
      </c>
      <c r="AL593" s="16">
        <f t="shared" si="1270"/>
        <v>2343.090774166667</v>
      </c>
      <c r="AM593" s="16">
        <f t="shared" si="1233"/>
        <v>2419.7295983333333</v>
      </c>
      <c r="AN593" s="16">
        <f t="shared" si="1234"/>
        <v>2496.3684225000002</v>
      </c>
      <c r="AO593" s="16">
        <f t="shared" si="1235"/>
        <v>2573.007246666667</v>
      </c>
      <c r="AP593" s="16">
        <f t="shared" si="1236"/>
        <v>2649.6460708333334</v>
      </c>
      <c r="AQ593" s="16">
        <f t="shared" si="1237"/>
        <v>2726.2848950000002</v>
      </c>
      <c r="AR593" s="16">
        <f t="shared" si="1238"/>
        <v>2802.9237191666671</v>
      </c>
      <c r="AS593" s="16">
        <f t="shared" si="1239"/>
        <v>2879.5625433333339</v>
      </c>
      <c r="AT593" s="16">
        <f t="shared" si="1240"/>
        <v>2956.2013675000007</v>
      </c>
      <c r="AU593" s="16">
        <f t="shared" si="1241"/>
        <v>3032.840191666668</v>
      </c>
      <c r="AV593" s="16">
        <f t="shared" si="1242"/>
        <v>3109.4790158333349</v>
      </c>
      <c r="AW593" s="16">
        <f t="shared" si="1243"/>
        <v>3186.1178400000017</v>
      </c>
      <c r="AX593" s="16">
        <f t="shared" si="1244"/>
        <v>3262.7566641666685</v>
      </c>
      <c r="AY593" s="16">
        <f t="shared" si="1245"/>
        <v>3339.3954883333354</v>
      </c>
      <c r="AZ593" s="16">
        <f t="shared" si="1246"/>
        <v>3416.0343125000022</v>
      </c>
      <c r="BA593" s="16">
        <f t="shared" si="1247"/>
        <v>3492.6731366666691</v>
      </c>
      <c r="BB593" s="16">
        <f t="shared" si="1248"/>
        <v>3569.3119608333354</v>
      </c>
      <c r="BC593" s="16">
        <f t="shared" si="1249"/>
        <v>3645.9507850000032</v>
      </c>
      <c r="BD593" s="16">
        <f t="shared" si="1250"/>
        <v>3722.5896091666696</v>
      </c>
      <c r="BE593" s="16">
        <f t="shared" si="1251"/>
        <v>3799.2284333333364</v>
      </c>
      <c r="BF593" s="16">
        <f t="shared" si="1252"/>
        <v>3875.8672575000028</v>
      </c>
      <c r="BG593" s="16">
        <f t="shared" si="1253"/>
        <v>3952.5060816666696</v>
      </c>
      <c r="BH593" s="16">
        <f t="shared" si="1254"/>
        <v>4029.144905833336</v>
      </c>
      <c r="BI593" s="16">
        <f t="shared" si="1255"/>
        <v>4105.7837300000028</v>
      </c>
      <c r="BJ593" s="16">
        <f t="shared" si="1256"/>
        <v>4182.4225541666692</v>
      </c>
      <c r="BK593" s="16">
        <f t="shared" si="1257"/>
        <v>4259.0613783333365</v>
      </c>
      <c r="BL593" s="16">
        <f t="shared" si="1258"/>
        <v>4335.7002025000029</v>
      </c>
      <c r="BM593" s="16">
        <f t="shared" si="1259"/>
        <v>4412.3390266666693</v>
      </c>
      <c r="BN593" s="16">
        <f t="shared" si="1260"/>
        <v>4488.9778508333357</v>
      </c>
      <c r="BO593" s="16">
        <f t="shared" si="1261"/>
        <v>4565.616675000002</v>
      </c>
      <c r="BP593" s="16">
        <f t="shared" si="1262"/>
        <v>4642.2554991666684</v>
      </c>
      <c r="BQ593" s="16">
        <f t="shared" si="1263"/>
        <v>4718.8943233333348</v>
      </c>
      <c r="BR593" s="16">
        <f t="shared" si="1264"/>
        <v>4795.5331475000012</v>
      </c>
      <c r="BS593" s="16">
        <f t="shared" si="1265"/>
        <v>4872.1719716666676</v>
      </c>
    </row>
    <row r="594" spans="1:72" x14ac:dyDescent="0.35">
      <c r="A594" s="15" t="str">
        <f t="shared" ref="A594:J594" si="1295">A496</f>
        <v>Standard Close</v>
      </c>
      <c r="B594" s="15" t="str">
        <f t="shared" si="1295"/>
        <v>A2836696</v>
      </c>
      <c r="C594" s="15" t="str">
        <f t="shared" si="1295"/>
        <v>Base Rates</v>
      </c>
      <c r="D594" s="15" t="str">
        <f t="shared" si="1295"/>
        <v/>
      </c>
      <c r="E594" s="50">
        <f t="shared" si="1295"/>
        <v>34331</v>
      </c>
      <c r="F594" s="15" t="str">
        <f t="shared" si="1295"/>
        <v>CRR-15996</v>
      </c>
      <c r="G594" s="15" t="str">
        <f t="shared" si="1295"/>
        <v>open</v>
      </c>
      <c r="H594" s="15" t="str">
        <f t="shared" si="1295"/>
        <v>Electric Other Production Plant</v>
      </c>
      <c r="I594" s="15" t="str">
        <f t="shared" si="1295"/>
        <v>Bayside Station</v>
      </c>
      <c r="J594" s="15">
        <f t="shared" si="1295"/>
        <v>0</v>
      </c>
      <c r="K594" s="146">
        <v>492.48396923076928</v>
      </c>
      <c r="L594" s="16">
        <f>SUM($K496:L496)/13</f>
        <v>232.56187435897434</v>
      </c>
      <c r="M594" s="16">
        <f>SUM($K496:M496)/13</f>
        <v>369.36297692307687</v>
      </c>
      <c r="N594" s="16">
        <f>SUM($K496:N496)/13</f>
        <v>519.84418974358971</v>
      </c>
      <c r="O594" s="16">
        <f>SUM($K496:O496)/13</f>
        <v>684.00551282051265</v>
      </c>
      <c r="P594" s="16">
        <f>SUM($K496:P496)/13</f>
        <v>861.84694615384603</v>
      </c>
      <c r="Q594" s="16">
        <f>SUM($K496:Q496)/13</f>
        <v>1053.3684897435896</v>
      </c>
      <c r="R594" s="16">
        <f>SUM($K496:R496)/13</f>
        <v>1258.5701435897436</v>
      </c>
      <c r="S594" s="16">
        <f>SUM($K496:S496)/13</f>
        <v>1477.4519076923075</v>
      </c>
      <c r="T594" s="16">
        <f>SUM($K496:T496)/13</f>
        <v>1710.0137820512819</v>
      </c>
      <c r="U594" s="16">
        <f>SUM($K496:U496)/13</f>
        <v>1956.2557666666667</v>
      </c>
      <c r="V594" s="16">
        <f>SUM($K496:V496)/13</f>
        <v>2216.1778615384615</v>
      </c>
      <c r="W594" s="16">
        <f t="shared" ref="W594:AI594" si="1296">SUM(K496:W496)/13</f>
        <v>2489.7800666666667</v>
      </c>
      <c r="X594" s="16">
        <f t="shared" si="1296"/>
        <v>2667.6215000000002</v>
      </c>
      <c r="Y594" s="16">
        <f t="shared" si="1296"/>
        <v>2845.4629333333337</v>
      </c>
      <c r="Z594" s="16">
        <f t="shared" si="1296"/>
        <v>3023.3043666666676</v>
      </c>
      <c r="AA594" s="16">
        <f t="shared" si="1296"/>
        <v>3201.1458000000007</v>
      </c>
      <c r="AB594" s="16">
        <f t="shared" si="1296"/>
        <v>3378.9872333333337</v>
      </c>
      <c r="AC594" s="16">
        <f t="shared" si="1296"/>
        <v>3556.8286666666677</v>
      </c>
      <c r="AD594" s="16">
        <f t="shared" si="1296"/>
        <v>3734.6701000000007</v>
      </c>
      <c r="AE594" s="16">
        <f t="shared" si="1296"/>
        <v>3912.5115333333338</v>
      </c>
      <c r="AF594" s="16">
        <f t="shared" si="1296"/>
        <v>4090.3529666666677</v>
      </c>
      <c r="AG594" s="16">
        <f t="shared" si="1296"/>
        <v>4268.1944000000012</v>
      </c>
      <c r="AH594" s="16">
        <f t="shared" si="1296"/>
        <v>4446.0358333333334</v>
      </c>
      <c r="AI594" s="16">
        <f t="shared" si="1296"/>
        <v>4623.8772666666664</v>
      </c>
      <c r="AJ594" s="16">
        <f t="shared" si="1268"/>
        <v>4801.7187000000004</v>
      </c>
      <c r="AK594" s="16">
        <f t="shared" si="1269"/>
        <v>4979.5601333333334</v>
      </c>
      <c r="AL594" s="16">
        <f t="shared" si="1270"/>
        <v>5157.4015666666664</v>
      </c>
      <c r="AM594" s="16">
        <f t="shared" si="1233"/>
        <v>5335.2430000000004</v>
      </c>
      <c r="AN594" s="16">
        <f t="shared" si="1234"/>
        <v>5513.0844333333325</v>
      </c>
      <c r="AO594" s="16">
        <f t="shared" si="1235"/>
        <v>5690.9258666666656</v>
      </c>
      <c r="AP594" s="16">
        <f t="shared" si="1236"/>
        <v>5868.7672999999986</v>
      </c>
      <c r="AQ594" s="16">
        <f t="shared" si="1237"/>
        <v>6046.6087333333326</v>
      </c>
      <c r="AR594" s="16">
        <f t="shared" si="1238"/>
        <v>6224.4501666666656</v>
      </c>
      <c r="AS594" s="16">
        <f t="shared" si="1239"/>
        <v>6402.2915999999968</v>
      </c>
      <c r="AT594" s="16">
        <f t="shared" si="1240"/>
        <v>6580.1330333333308</v>
      </c>
      <c r="AU594" s="16">
        <f t="shared" si="1241"/>
        <v>6757.9744666666629</v>
      </c>
      <c r="AV594" s="16">
        <f t="shared" si="1242"/>
        <v>6935.8158999999969</v>
      </c>
      <c r="AW594" s="16">
        <f t="shared" si="1243"/>
        <v>7113.6573333333308</v>
      </c>
      <c r="AX594" s="16">
        <f t="shared" si="1244"/>
        <v>7291.498766666663</v>
      </c>
      <c r="AY594" s="16">
        <f t="shared" si="1245"/>
        <v>7469.3401999999969</v>
      </c>
      <c r="AZ594" s="16">
        <f t="shared" si="1246"/>
        <v>7647.1816333333309</v>
      </c>
      <c r="BA594" s="16">
        <f t="shared" si="1247"/>
        <v>7825.0230666666621</v>
      </c>
      <c r="BB594" s="16">
        <f t="shared" si="1248"/>
        <v>8002.8644999999951</v>
      </c>
      <c r="BC594" s="16">
        <f t="shared" si="1249"/>
        <v>8180.7059333333291</v>
      </c>
      <c r="BD594" s="16">
        <f t="shared" si="1250"/>
        <v>8358.5473666666621</v>
      </c>
      <c r="BE594" s="16">
        <f t="shared" si="1251"/>
        <v>8536.3887999999934</v>
      </c>
      <c r="BF594" s="16">
        <f t="shared" si="1252"/>
        <v>8714.2302333333282</v>
      </c>
      <c r="BG594" s="16">
        <f t="shared" si="1253"/>
        <v>8892.0716666666613</v>
      </c>
      <c r="BH594" s="16">
        <f t="shared" si="1254"/>
        <v>9069.9130999999943</v>
      </c>
      <c r="BI594" s="16">
        <f t="shared" si="1255"/>
        <v>9247.7545333333273</v>
      </c>
      <c r="BJ594" s="16">
        <f t="shared" si="1256"/>
        <v>9425.5959666666604</v>
      </c>
      <c r="BK594" s="16">
        <f t="shared" si="1257"/>
        <v>9603.4373999999934</v>
      </c>
      <c r="BL594" s="16">
        <f t="shared" si="1258"/>
        <v>9781.2788333333265</v>
      </c>
      <c r="BM594" s="16">
        <f t="shared" si="1259"/>
        <v>9959.1202666666595</v>
      </c>
      <c r="BN594" s="16">
        <f t="shared" si="1260"/>
        <v>10136.961699999993</v>
      </c>
      <c r="BO594" s="16">
        <f t="shared" si="1261"/>
        <v>10314.803133333326</v>
      </c>
      <c r="BP594" s="16">
        <f t="shared" si="1262"/>
        <v>10492.644566666659</v>
      </c>
      <c r="BQ594" s="16">
        <f t="shared" si="1263"/>
        <v>10670.485999999992</v>
      </c>
      <c r="BR594" s="16">
        <f t="shared" si="1264"/>
        <v>10848.327433333327</v>
      </c>
      <c r="BS594" s="16">
        <f t="shared" si="1265"/>
        <v>11026.168866666658</v>
      </c>
    </row>
    <row r="595" spans="1:72" x14ac:dyDescent="0.35">
      <c r="A595" s="15" t="str">
        <f t="shared" ref="A595:J595" si="1297">A497</f>
        <v>Standard Close</v>
      </c>
      <c r="B595" s="15" t="str">
        <f t="shared" si="1297"/>
        <v>A2841232</v>
      </c>
      <c r="C595" s="15" t="str">
        <f t="shared" si="1297"/>
        <v>Base Rates</v>
      </c>
      <c r="D595" s="15" t="str">
        <f t="shared" si="1297"/>
        <v/>
      </c>
      <c r="E595" s="50">
        <f t="shared" si="1297"/>
        <v>34331</v>
      </c>
      <c r="F595" s="15" t="str">
        <f t="shared" si="1297"/>
        <v>CRR-15996</v>
      </c>
      <c r="G595" s="15" t="str">
        <f t="shared" si="1297"/>
        <v>open</v>
      </c>
      <c r="H595" s="15" t="str">
        <f t="shared" si="1297"/>
        <v>Electric Other Production Plant</v>
      </c>
      <c r="I595" s="15" t="str">
        <f t="shared" si="1297"/>
        <v>Bayside Station</v>
      </c>
      <c r="J595" s="15">
        <f t="shared" si="1297"/>
        <v>0</v>
      </c>
      <c r="K595" s="146">
        <v>58.723010769230775</v>
      </c>
      <c r="L595" s="16">
        <f>SUM($K497:L497)/13</f>
        <v>27.730310641025646</v>
      </c>
      <c r="M595" s="16">
        <f>SUM($K497:M497)/13</f>
        <v>44.042258076923083</v>
      </c>
      <c r="N595" s="16">
        <f>SUM($K497:N497)/13</f>
        <v>61.985400256410266</v>
      </c>
      <c r="O595" s="16">
        <f>SUM($K497:O497)/13</f>
        <v>81.5597371794872</v>
      </c>
      <c r="P595" s="16">
        <f>SUM($K497:P497)/13</f>
        <v>102.76526884615386</v>
      </c>
      <c r="Q595" s="16">
        <f>SUM($K497:Q497)/13</f>
        <v>125.60199525641026</v>
      </c>
      <c r="R595" s="16">
        <f>SUM($K497:R497)/13</f>
        <v>150.06991641025641</v>
      </c>
      <c r="S595" s="16">
        <f>SUM($K497:S497)/13</f>
        <v>176.16903230769231</v>
      </c>
      <c r="T595" s="16">
        <f>SUM($K497:T497)/13</f>
        <v>203.89934294871793</v>
      </c>
      <c r="U595" s="16">
        <f>SUM($K497:U497)/13</f>
        <v>233.26084833333334</v>
      </c>
      <c r="V595" s="16">
        <f>SUM($K497:V497)/13</f>
        <v>264.25354846153846</v>
      </c>
      <c r="W595" s="16">
        <f t="shared" ref="W595:AI595" si="1298">SUM(K497:W497)/13</f>
        <v>296.87744333333336</v>
      </c>
      <c r="X595" s="16">
        <f t="shared" si="1298"/>
        <v>318.08297499999998</v>
      </c>
      <c r="Y595" s="16">
        <f t="shared" si="1298"/>
        <v>339.28850666666676</v>
      </c>
      <c r="Z595" s="16">
        <f t="shared" si="1298"/>
        <v>360.49403833333338</v>
      </c>
      <c r="AA595" s="16">
        <f t="shared" si="1298"/>
        <v>381.69957000000005</v>
      </c>
      <c r="AB595" s="16">
        <f t="shared" si="1298"/>
        <v>402.90510166666678</v>
      </c>
      <c r="AC595" s="16">
        <f t="shared" si="1298"/>
        <v>424.1106333333334</v>
      </c>
      <c r="AD595" s="16">
        <f t="shared" si="1298"/>
        <v>445.31616500000013</v>
      </c>
      <c r="AE595" s="16">
        <f t="shared" si="1298"/>
        <v>466.52169666666674</v>
      </c>
      <c r="AF595" s="16">
        <f t="shared" si="1298"/>
        <v>487.72722833333341</v>
      </c>
      <c r="AG595" s="16">
        <f t="shared" si="1298"/>
        <v>508.93276000000003</v>
      </c>
      <c r="AH595" s="16">
        <f t="shared" si="1298"/>
        <v>530.13829166666665</v>
      </c>
      <c r="AI595" s="16">
        <f t="shared" si="1298"/>
        <v>551.34382333333326</v>
      </c>
      <c r="AJ595" s="16">
        <f t="shared" si="1268"/>
        <v>572.54935499999988</v>
      </c>
      <c r="AK595" s="16">
        <f t="shared" si="1269"/>
        <v>593.75488666666649</v>
      </c>
      <c r="AL595" s="16">
        <f t="shared" si="1270"/>
        <v>614.96041833333322</v>
      </c>
      <c r="AM595" s="16">
        <f t="shared" si="1233"/>
        <v>636.16594999999984</v>
      </c>
      <c r="AN595" s="16">
        <f t="shared" si="1234"/>
        <v>657.37148166666645</v>
      </c>
      <c r="AO595" s="16">
        <f t="shared" si="1235"/>
        <v>678.57701333333307</v>
      </c>
      <c r="AP595" s="16">
        <f t="shared" si="1236"/>
        <v>699.7825449999998</v>
      </c>
      <c r="AQ595" s="16">
        <f t="shared" si="1237"/>
        <v>720.9880766666663</v>
      </c>
      <c r="AR595" s="16">
        <f t="shared" si="1238"/>
        <v>742.19360833333292</v>
      </c>
      <c r="AS595" s="16">
        <f t="shared" si="1239"/>
        <v>763.39913999999942</v>
      </c>
      <c r="AT595" s="16">
        <f t="shared" si="1240"/>
        <v>784.60467166666592</v>
      </c>
      <c r="AU595" s="16">
        <f t="shared" si="1241"/>
        <v>805.81020333333265</v>
      </c>
      <c r="AV595" s="16">
        <f t="shared" si="1242"/>
        <v>827.01573499999949</v>
      </c>
      <c r="AW595" s="16">
        <f t="shared" si="1243"/>
        <v>848.22126666666611</v>
      </c>
      <c r="AX595" s="16">
        <f t="shared" si="1244"/>
        <v>869.42679833333273</v>
      </c>
      <c r="AY595" s="16">
        <f t="shared" si="1245"/>
        <v>890.63232999999934</v>
      </c>
      <c r="AZ595" s="16">
        <f t="shared" si="1246"/>
        <v>911.83786166666607</v>
      </c>
      <c r="BA595" s="16">
        <f t="shared" si="1247"/>
        <v>933.04339333333257</v>
      </c>
      <c r="BB595" s="16">
        <f t="shared" si="1248"/>
        <v>954.24892499999919</v>
      </c>
      <c r="BC595" s="16">
        <f t="shared" si="1249"/>
        <v>975.45445666666569</v>
      </c>
      <c r="BD595" s="16">
        <f t="shared" si="1250"/>
        <v>996.65998833333231</v>
      </c>
      <c r="BE595" s="16">
        <f t="shared" si="1251"/>
        <v>1017.8655199999992</v>
      </c>
      <c r="BF595" s="16">
        <f t="shared" si="1252"/>
        <v>1039.0710516666657</v>
      </c>
      <c r="BG595" s="16">
        <f t="shared" si="1253"/>
        <v>1060.2765833333324</v>
      </c>
      <c r="BH595" s="16">
        <f t="shared" si="1254"/>
        <v>1081.4821149999993</v>
      </c>
      <c r="BI595" s="16">
        <f t="shared" si="1255"/>
        <v>1102.6876466666658</v>
      </c>
      <c r="BJ595" s="16">
        <f t="shared" si="1256"/>
        <v>1123.8931783333328</v>
      </c>
      <c r="BK595" s="16">
        <f t="shared" si="1257"/>
        <v>1145.0987099999993</v>
      </c>
      <c r="BL595" s="16">
        <f t="shared" si="1258"/>
        <v>1166.3042416666658</v>
      </c>
      <c r="BM595" s="16">
        <f t="shared" si="1259"/>
        <v>1187.5097733333325</v>
      </c>
      <c r="BN595" s="16">
        <f t="shared" si="1260"/>
        <v>1208.7153049999995</v>
      </c>
      <c r="BO595" s="16">
        <f t="shared" si="1261"/>
        <v>1229.920836666666</v>
      </c>
      <c r="BP595" s="16">
        <f t="shared" si="1262"/>
        <v>1251.1263683333329</v>
      </c>
      <c r="BQ595" s="16">
        <f t="shared" si="1263"/>
        <v>1272.3318999999997</v>
      </c>
      <c r="BR595" s="16">
        <f t="shared" si="1264"/>
        <v>1293.5374316666664</v>
      </c>
      <c r="BS595" s="16">
        <f t="shared" si="1265"/>
        <v>1314.7429633333331</v>
      </c>
    </row>
    <row r="596" spans="1:72" x14ac:dyDescent="0.35">
      <c r="A596" s="15" t="str">
        <f t="shared" ref="A596:J596" si="1299">A498</f>
        <v>Standard Close</v>
      </c>
      <c r="B596" s="15" t="str">
        <f t="shared" si="1299"/>
        <v>A2841238</v>
      </c>
      <c r="C596" s="15" t="str">
        <f t="shared" si="1299"/>
        <v>Base Rates</v>
      </c>
      <c r="D596" s="15" t="str">
        <f t="shared" si="1299"/>
        <v/>
      </c>
      <c r="E596" s="50">
        <f t="shared" si="1299"/>
        <v>34331</v>
      </c>
      <c r="F596" s="15" t="str">
        <f t="shared" si="1299"/>
        <v>CRR-15996</v>
      </c>
      <c r="G596" s="15" t="str">
        <f t="shared" si="1299"/>
        <v>open</v>
      </c>
      <c r="H596" s="15" t="str">
        <f t="shared" si="1299"/>
        <v>Electric Other Production Plant</v>
      </c>
      <c r="I596" s="15" t="str">
        <f t="shared" si="1299"/>
        <v>Bayside Station</v>
      </c>
      <c r="J596" s="15">
        <f t="shared" si="1299"/>
        <v>0</v>
      </c>
      <c r="K596" s="146">
        <v>33.773072307692303</v>
      </c>
      <c r="L596" s="16">
        <f>SUM($K498:L498)/13</f>
        <v>15.948395256410254</v>
      </c>
      <c r="M596" s="16">
        <f>SUM($K498:M498)/13</f>
        <v>25.329804230769227</v>
      </c>
      <c r="N596" s="16">
        <f>SUM($K498:N498)/13</f>
        <v>35.649354102564104</v>
      </c>
      <c r="O596" s="16">
        <f>SUM($K498:O498)/13</f>
        <v>46.907044871794866</v>
      </c>
      <c r="P596" s="16">
        <f>SUM($K498:P498)/13</f>
        <v>59.10287653846153</v>
      </c>
      <c r="Q596" s="16">
        <f>SUM($K498:Q498)/13</f>
        <v>72.236849102564094</v>
      </c>
      <c r="R596" s="16">
        <f>SUM($K498:R498)/13</f>
        <v>86.308962564102558</v>
      </c>
      <c r="S596" s="16">
        <f>SUM($K498:S498)/13</f>
        <v>101.31921692307691</v>
      </c>
      <c r="T596" s="16">
        <f>SUM($K498:T498)/13</f>
        <v>117.26761217948716</v>
      </c>
      <c r="U596" s="16">
        <f>SUM($K498:U498)/13</f>
        <v>134.15414833333332</v>
      </c>
      <c r="V596" s="16">
        <f>SUM($K498:V498)/13</f>
        <v>151.97882538461536</v>
      </c>
      <c r="W596" s="16">
        <f t="shared" ref="W596:AI596" si="1300">SUM(K498:W498)/13</f>
        <v>170.74164333333331</v>
      </c>
      <c r="X596" s="16">
        <f t="shared" si="1300"/>
        <v>182.93747500000001</v>
      </c>
      <c r="Y596" s="16">
        <f t="shared" si="1300"/>
        <v>195.13330666666664</v>
      </c>
      <c r="Z596" s="16">
        <f t="shared" si="1300"/>
        <v>207.32913833333333</v>
      </c>
      <c r="AA596" s="16">
        <f t="shared" si="1300"/>
        <v>219.52496999999997</v>
      </c>
      <c r="AB596" s="16">
        <f t="shared" si="1300"/>
        <v>231.72080166666666</v>
      </c>
      <c r="AC596" s="16">
        <f t="shared" si="1300"/>
        <v>243.91663333333329</v>
      </c>
      <c r="AD596" s="16">
        <f t="shared" si="1300"/>
        <v>256.11246499999999</v>
      </c>
      <c r="AE596" s="16">
        <f t="shared" si="1300"/>
        <v>268.30829666666665</v>
      </c>
      <c r="AF596" s="16">
        <f t="shared" si="1300"/>
        <v>280.50412833333331</v>
      </c>
      <c r="AG596" s="16">
        <f t="shared" si="1300"/>
        <v>292.69995999999998</v>
      </c>
      <c r="AH596" s="16">
        <f t="shared" si="1300"/>
        <v>304.8957916666667</v>
      </c>
      <c r="AI596" s="16">
        <f t="shared" si="1300"/>
        <v>317.09162333333336</v>
      </c>
      <c r="AJ596" s="16">
        <f t="shared" si="1268"/>
        <v>329.28745499999997</v>
      </c>
      <c r="AK596" s="16">
        <f t="shared" si="1269"/>
        <v>341.48328666666663</v>
      </c>
      <c r="AL596" s="16">
        <f t="shared" si="1270"/>
        <v>353.67911833333335</v>
      </c>
      <c r="AM596" s="16">
        <f t="shared" si="1233"/>
        <v>365.87494999999996</v>
      </c>
      <c r="AN596" s="16">
        <f t="shared" si="1234"/>
        <v>378.07078166666668</v>
      </c>
      <c r="AO596" s="16">
        <f t="shared" si="1235"/>
        <v>390.26661333333334</v>
      </c>
      <c r="AP596" s="16">
        <f t="shared" si="1236"/>
        <v>402.462445</v>
      </c>
      <c r="AQ596" s="16">
        <f t="shared" si="1237"/>
        <v>414.65827666666661</v>
      </c>
      <c r="AR596" s="16">
        <f t="shared" si="1238"/>
        <v>426.85410833333327</v>
      </c>
      <c r="AS596" s="16">
        <f t="shared" si="1239"/>
        <v>439.04993999999994</v>
      </c>
      <c r="AT596" s="16">
        <f t="shared" si="1240"/>
        <v>451.24577166666666</v>
      </c>
      <c r="AU596" s="16">
        <f t="shared" si="1241"/>
        <v>463.44160333333332</v>
      </c>
      <c r="AV596" s="16">
        <f t="shared" si="1242"/>
        <v>475.63743499999993</v>
      </c>
      <c r="AW596" s="16">
        <f t="shared" si="1243"/>
        <v>487.83326666666665</v>
      </c>
      <c r="AX596" s="16">
        <f t="shared" si="1244"/>
        <v>500.02909833333331</v>
      </c>
      <c r="AY596" s="16">
        <f t="shared" si="1245"/>
        <v>512.22492999999997</v>
      </c>
      <c r="AZ596" s="16">
        <f t="shared" si="1246"/>
        <v>524.42076166666652</v>
      </c>
      <c r="BA596" s="16">
        <f t="shared" si="1247"/>
        <v>536.6165933333333</v>
      </c>
      <c r="BB596" s="16">
        <f t="shared" si="1248"/>
        <v>548.81242499999996</v>
      </c>
      <c r="BC596" s="16">
        <f t="shared" si="1249"/>
        <v>561.00825666666663</v>
      </c>
      <c r="BD596" s="16">
        <f t="shared" si="1250"/>
        <v>573.20408833333329</v>
      </c>
      <c r="BE596" s="16">
        <f t="shared" si="1251"/>
        <v>585.39991999999995</v>
      </c>
      <c r="BF596" s="16">
        <f t="shared" si="1252"/>
        <v>597.59575166666662</v>
      </c>
      <c r="BG596" s="16">
        <f t="shared" si="1253"/>
        <v>609.79158333333328</v>
      </c>
      <c r="BH596" s="16">
        <f t="shared" si="1254"/>
        <v>621.98741499999994</v>
      </c>
      <c r="BI596" s="16">
        <f t="shared" si="1255"/>
        <v>634.18324666666661</v>
      </c>
      <c r="BJ596" s="16">
        <f t="shared" si="1256"/>
        <v>646.37907833333327</v>
      </c>
      <c r="BK596" s="16">
        <f t="shared" si="1257"/>
        <v>658.57490999999993</v>
      </c>
      <c r="BL596" s="16">
        <f t="shared" si="1258"/>
        <v>670.77074166666659</v>
      </c>
      <c r="BM596" s="16">
        <f t="shared" si="1259"/>
        <v>682.96657333333326</v>
      </c>
      <c r="BN596" s="16">
        <f t="shared" si="1260"/>
        <v>695.16240499999992</v>
      </c>
      <c r="BO596" s="16">
        <f t="shared" si="1261"/>
        <v>707.3582366666667</v>
      </c>
      <c r="BP596" s="16">
        <f t="shared" si="1262"/>
        <v>719.55406833333313</v>
      </c>
      <c r="BQ596" s="16">
        <f t="shared" si="1263"/>
        <v>731.74989999999991</v>
      </c>
      <c r="BR596" s="16">
        <f t="shared" si="1264"/>
        <v>743.94573166666657</v>
      </c>
      <c r="BS596" s="16">
        <f t="shared" si="1265"/>
        <v>756.14156333333335</v>
      </c>
    </row>
    <row r="597" spans="1:72" x14ac:dyDescent="0.35">
      <c r="A597" s="15" t="str">
        <f t="shared" ref="A597:J597" si="1301">A499</f>
        <v>Standard Close</v>
      </c>
      <c r="B597" s="15" t="str">
        <f t="shared" si="1301"/>
        <v>A2841243</v>
      </c>
      <c r="C597" s="15" t="str">
        <f t="shared" si="1301"/>
        <v>Base Rates</v>
      </c>
      <c r="D597" s="15" t="str">
        <f t="shared" si="1301"/>
        <v/>
      </c>
      <c r="E597" s="50">
        <f t="shared" si="1301"/>
        <v>34331</v>
      </c>
      <c r="F597" s="15" t="str">
        <f t="shared" si="1301"/>
        <v>CRR-15996</v>
      </c>
      <c r="G597" s="15" t="str">
        <f t="shared" si="1301"/>
        <v>open</v>
      </c>
      <c r="H597" s="15" t="str">
        <f t="shared" si="1301"/>
        <v>Electric Other Production Plant</v>
      </c>
      <c r="I597" s="15" t="str">
        <f t="shared" si="1301"/>
        <v>Bayside Station</v>
      </c>
      <c r="J597" s="15">
        <f t="shared" si="1301"/>
        <v>0</v>
      </c>
      <c r="K597" s="146">
        <v>24.010585384615389</v>
      </c>
      <c r="L597" s="16">
        <f>SUM($K499:L499)/13</f>
        <v>11.338331987179489</v>
      </c>
      <c r="M597" s="16">
        <f>SUM($K499:M499)/13</f>
        <v>18.007939038461544</v>
      </c>
      <c r="N597" s="16">
        <f>SUM($K499:N499)/13</f>
        <v>25.344506794871798</v>
      </c>
      <c r="O597" s="16">
        <f>SUM($K499:O499)/13</f>
        <v>33.348035256410263</v>
      </c>
      <c r="P597" s="16">
        <f>SUM($K499:P499)/13</f>
        <v>42.018524423076933</v>
      </c>
      <c r="Q597" s="16">
        <f>SUM($K499:Q499)/13</f>
        <v>51.355974294871807</v>
      </c>
      <c r="R597" s="16">
        <f>SUM($K499:R499)/13</f>
        <v>61.360384871794885</v>
      </c>
      <c r="S597" s="16">
        <f>SUM($K499:S499)/13</f>
        <v>72.031756153846175</v>
      </c>
      <c r="T597" s="16">
        <f>SUM($K499:T499)/13</f>
        <v>83.370088141025661</v>
      </c>
      <c r="U597" s="16">
        <f>SUM($K499:U499)/13</f>
        <v>95.375380833333352</v>
      </c>
      <c r="V597" s="16">
        <f>SUM($K499:V499)/13</f>
        <v>108.04763423076926</v>
      </c>
      <c r="W597" s="16">
        <f t="shared" ref="W597:AI597" si="1302">SUM(K499:W499)/13</f>
        <v>121.38684833333335</v>
      </c>
      <c r="X597" s="16">
        <f t="shared" si="1302"/>
        <v>130.05733750000002</v>
      </c>
      <c r="Y597" s="16">
        <f t="shared" si="1302"/>
        <v>138.72782666666669</v>
      </c>
      <c r="Z597" s="16">
        <f t="shared" si="1302"/>
        <v>147.39831583333336</v>
      </c>
      <c r="AA597" s="16">
        <f t="shared" si="1302"/>
        <v>156.06880500000005</v>
      </c>
      <c r="AB597" s="16">
        <f t="shared" si="1302"/>
        <v>164.73929416666672</v>
      </c>
      <c r="AC597" s="16">
        <f t="shared" si="1302"/>
        <v>173.40978333333337</v>
      </c>
      <c r="AD597" s="16">
        <f t="shared" si="1302"/>
        <v>182.08027250000004</v>
      </c>
      <c r="AE597" s="16">
        <f t="shared" si="1302"/>
        <v>190.7507616666667</v>
      </c>
      <c r="AF597" s="16">
        <f t="shared" si="1302"/>
        <v>199.42125083333337</v>
      </c>
      <c r="AG597" s="16">
        <f t="shared" si="1302"/>
        <v>208.09174000000004</v>
      </c>
      <c r="AH597" s="16">
        <f t="shared" si="1302"/>
        <v>216.76222916666666</v>
      </c>
      <c r="AI597" s="16">
        <f t="shared" si="1302"/>
        <v>225.43271833333341</v>
      </c>
      <c r="AJ597" s="16">
        <f t="shared" si="1268"/>
        <v>234.10320750000002</v>
      </c>
      <c r="AK597" s="16">
        <f t="shared" si="1269"/>
        <v>242.77369666666669</v>
      </c>
      <c r="AL597" s="16">
        <f t="shared" si="1270"/>
        <v>251.44418583333339</v>
      </c>
      <c r="AM597" s="16">
        <f t="shared" si="1233"/>
        <v>260.11467499999998</v>
      </c>
      <c r="AN597" s="16">
        <f t="shared" si="1234"/>
        <v>268.78516416666668</v>
      </c>
      <c r="AO597" s="16">
        <f t="shared" si="1235"/>
        <v>277.45565333333332</v>
      </c>
      <c r="AP597" s="16">
        <f t="shared" si="1236"/>
        <v>286.1261424999999</v>
      </c>
      <c r="AQ597" s="16">
        <f t="shared" si="1237"/>
        <v>294.79663166666654</v>
      </c>
      <c r="AR597" s="16">
        <f t="shared" si="1238"/>
        <v>303.46712083333324</v>
      </c>
      <c r="AS597" s="16">
        <f t="shared" si="1239"/>
        <v>312.13760999999982</v>
      </c>
      <c r="AT597" s="16">
        <f t="shared" si="1240"/>
        <v>320.80809916666652</v>
      </c>
      <c r="AU597" s="16">
        <f t="shared" si="1241"/>
        <v>329.47858833333316</v>
      </c>
      <c r="AV597" s="16">
        <f t="shared" si="1242"/>
        <v>338.14907749999981</v>
      </c>
      <c r="AW597" s="16">
        <f t="shared" si="1243"/>
        <v>346.81956666666639</v>
      </c>
      <c r="AX597" s="16">
        <f t="shared" si="1244"/>
        <v>355.49005583333303</v>
      </c>
      <c r="AY597" s="16">
        <f t="shared" si="1245"/>
        <v>364.16054499999973</v>
      </c>
      <c r="AZ597" s="16">
        <f t="shared" si="1246"/>
        <v>372.83103416666643</v>
      </c>
      <c r="BA597" s="16">
        <f t="shared" si="1247"/>
        <v>381.50152333333301</v>
      </c>
      <c r="BB597" s="16">
        <f t="shared" si="1248"/>
        <v>390.1720124999996</v>
      </c>
      <c r="BC597" s="16">
        <f t="shared" si="1249"/>
        <v>398.84250166666629</v>
      </c>
      <c r="BD597" s="16">
        <f t="shared" si="1250"/>
        <v>407.51299083333288</v>
      </c>
      <c r="BE597" s="16">
        <f t="shared" si="1251"/>
        <v>416.18347999999963</v>
      </c>
      <c r="BF597" s="16">
        <f t="shared" si="1252"/>
        <v>424.85396916666627</v>
      </c>
      <c r="BG597" s="16">
        <f t="shared" si="1253"/>
        <v>433.5244583333328</v>
      </c>
      <c r="BH597" s="16">
        <f t="shared" si="1254"/>
        <v>442.1949474999995</v>
      </c>
      <c r="BI597" s="16">
        <f t="shared" si="1255"/>
        <v>450.86543666666608</v>
      </c>
      <c r="BJ597" s="16">
        <f t="shared" si="1256"/>
        <v>459.53592583333278</v>
      </c>
      <c r="BK597" s="16">
        <f t="shared" si="1257"/>
        <v>468.20641499999942</v>
      </c>
      <c r="BL597" s="16">
        <f t="shared" si="1258"/>
        <v>476.87690416666612</v>
      </c>
      <c r="BM597" s="16">
        <f t="shared" si="1259"/>
        <v>485.54739333333271</v>
      </c>
      <c r="BN597" s="16">
        <f t="shared" si="1260"/>
        <v>494.21788249999929</v>
      </c>
      <c r="BO597" s="16">
        <f t="shared" si="1261"/>
        <v>502.88837166666593</v>
      </c>
      <c r="BP597" s="16">
        <f t="shared" si="1262"/>
        <v>511.55886083333269</v>
      </c>
      <c r="BQ597" s="16">
        <f t="shared" si="1263"/>
        <v>520.22934999999939</v>
      </c>
      <c r="BR597" s="16">
        <f t="shared" si="1264"/>
        <v>528.89983916666608</v>
      </c>
      <c r="BS597" s="16">
        <f t="shared" si="1265"/>
        <v>537.57032833333278</v>
      </c>
    </row>
    <row r="598" spans="1:72" x14ac:dyDescent="0.35">
      <c r="A598" s="15" t="str">
        <f t="shared" ref="A598:J598" si="1303">A500</f>
        <v>Standard Close</v>
      </c>
      <c r="B598" s="15" t="str">
        <f t="shared" si="1303"/>
        <v>A2844964</v>
      </c>
      <c r="C598" s="15" t="str">
        <f t="shared" si="1303"/>
        <v>Base Rates</v>
      </c>
      <c r="D598" s="15" t="str">
        <f t="shared" si="1303"/>
        <v/>
      </c>
      <c r="E598" s="50">
        <f t="shared" si="1303"/>
        <v>34331</v>
      </c>
      <c r="F598" s="15" t="str">
        <f t="shared" si="1303"/>
        <v>CRR-15996</v>
      </c>
      <c r="G598" s="15" t="str">
        <f t="shared" si="1303"/>
        <v>open</v>
      </c>
      <c r="H598" s="15" t="str">
        <f t="shared" si="1303"/>
        <v>Electric Other Production Plant</v>
      </c>
      <c r="I598" s="15" t="str">
        <f t="shared" si="1303"/>
        <v>Bayside Station</v>
      </c>
      <c r="J598" s="15">
        <f t="shared" si="1303"/>
        <v>0</v>
      </c>
      <c r="K598" s="146">
        <v>750.44986057692302</v>
      </c>
      <c r="L598" s="16">
        <f>SUM($K500:L500)/13</f>
        <v>550.32989775641022</v>
      </c>
      <c r="M598" s="16">
        <f>SUM($K500:M500)/13</f>
        <v>900.53983269230764</v>
      </c>
      <c r="N598" s="16">
        <f>SUM($K500:N500)/13</f>
        <v>1300.7797583333331</v>
      </c>
      <c r="O598" s="16">
        <f>SUM($K500:O500)/13</f>
        <v>1751.0496746794872</v>
      </c>
      <c r="P598" s="16">
        <f>SUM($K500:P500)/13</f>
        <v>2251.3495817307694</v>
      </c>
      <c r="Q598" s="16">
        <f>SUM($K500:Q500)/13</f>
        <v>2801.6794794871794</v>
      </c>
      <c r="R598" s="16">
        <f>SUM($K500:R500)/13</f>
        <v>3402.0393679487179</v>
      </c>
      <c r="S598" s="16">
        <f>SUM($K500:S500)/13</f>
        <v>4052.4292471153849</v>
      </c>
      <c r="T598" s="16">
        <f>SUM($K500:T500)/13</f>
        <v>4752.8491169871795</v>
      </c>
      <c r="U598" s="16">
        <f>SUM($K500:U500)/13</f>
        <v>5503.2989775641036</v>
      </c>
      <c r="V598" s="16">
        <f>SUM($K500:V500)/13</f>
        <v>6303.7788288461552</v>
      </c>
      <c r="W598" s="16">
        <f t="shared" ref="W598:AI598" si="1304">SUM(K500:W500)/13</f>
        <v>7154.2886708333344</v>
      </c>
      <c r="X598" s="16">
        <f t="shared" si="1304"/>
        <v>7804.6785500000015</v>
      </c>
      <c r="Y598" s="16">
        <f t="shared" si="1304"/>
        <v>8455.0684291666676</v>
      </c>
      <c r="Z598" s="16">
        <f t="shared" si="1304"/>
        <v>9105.4583083333346</v>
      </c>
      <c r="AA598" s="16">
        <f t="shared" si="1304"/>
        <v>9755.8481875000016</v>
      </c>
      <c r="AB598" s="16">
        <f t="shared" si="1304"/>
        <v>10406.238066666669</v>
      </c>
      <c r="AC598" s="16">
        <f t="shared" si="1304"/>
        <v>11056.627945833336</v>
      </c>
      <c r="AD598" s="16">
        <f t="shared" si="1304"/>
        <v>11707.017825000004</v>
      </c>
      <c r="AE598" s="16">
        <f t="shared" si="1304"/>
        <v>12357.40770416667</v>
      </c>
      <c r="AF598" s="16">
        <f t="shared" si="1304"/>
        <v>13007.797583333335</v>
      </c>
      <c r="AG598" s="16">
        <f t="shared" si="1304"/>
        <v>13658.187462500004</v>
      </c>
      <c r="AH598" s="16">
        <f t="shared" si="1304"/>
        <v>14308.577341666669</v>
      </c>
      <c r="AI598" s="16">
        <f t="shared" si="1304"/>
        <v>14958.967220833338</v>
      </c>
      <c r="AJ598" s="16">
        <f t="shared" si="1268"/>
        <v>15609.357100000005</v>
      </c>
      <c r="AK598" s="16">
        <f t="shared" si="1269"/>
        <v>16259.746979166668</v>
      </c>
      <c r="AL598" s="16">
        <f t="shared" si="1270"/>
        <v>16910.136858333335</v>
      </c>
      <c r="AM598" s="16">
        <f t="shared" si="1233"/>
        <v>17560.526737500004</v>
      </c>
      <c r="AN598" s="16">
        <f t="shared" si="1234"/>
        <v>18210.916616666669</v>
      </c>
      <c r="AO598" s="16">
        <f t="shared" si="1235"/>
        <v>18861.306495833334</v>
      </c>
      <c r="AP598" s="16">
        <f t="shared" si="1236"/>
        <v>19511.696375</v>
      </c>
      <c r="AQ598" s="16">
        <f t="shared" si="1237"/>
        <v>20162.086254166668</v>
      </c>
      <c r="AR598" s="16">
        <f t="shared" si="1238"/>
        <v>20812.47613333333</v>
      </c>
      <c r="AS598" s="16">
        <f t="shared" si="1239"/>
        <v>21462.866012499995</v>
      </c>
      <c r="AT598" s="16">
        <f t="shared" si="1240"/>
        <v>22113.255891666664</v>
      </c>
      <c r="AU598" s="16">
        <f t="shared" si="1241"/>
        <v>22763.645770833329</v>
      </c>
      <c r="AV598" s="16">
        <f t="shared" si="1242"/>
        <v>23414.035649999994</v>
      </c>
      <c r="AW598" s="16">
        <f t="shared" si="1243"/>
        <v>24064.425529166652</v>
      </c>
      <c r="AX598" s="16">
        <f t="shared" si="1244"/>
        <v>24714.815408333317</v>
      </c>
      <c r="AY598" s="16">
        <f t="shared" si="1245"/>
        <v>25365.205287499986</v>
      </c>
      <c r="AZ598" s="16">
        <f t="shared" si="1246"/>
        <v>26015.595166666651</v>
      </c>
      <c r="BA598" s="16">
        <f t="shared" si="1247"/>
        <v>26665.985045833317</v>
      </c>
      <c r="BB598" s="16">
        <f t="shared" si="1248"/>
        <v>27316.374924999986</v>
      </c>
      <c r="BC598" s="16">
        <f t="shared" si="1249"/>
        <v>27966.764804166651</v>
      </c>
      <c r="BD598" s="16">
        <f t="shared" si="1250"/>
        <v>28617.154683333312</v>
      </c>
      <c r="BE598" s="16">
        <f t="shared" si="1251"/>
        <v>29267.544562499974</v>
      </c>
      <c r="BF598" s="16">
        <f t="shared" si="1252"/>
        <v>29917.934441666643</v>
      </c>
      <c r="BG598" s="16">
        <f t="shared" si="1253"/>
        <v>30568.324320833308</v>
      </c>
      <c r="BH598" s="16">
        <f t="shared" si="1254"/>
        <v>31218.714199999969</v>
      </c>
      <c r="BI598" s="16">
        <f t="shared" si="1255"/>
        <v>31869.104079166635</v>
      </c>
      <c r="BJ598" s="16">
        <f t="shared" si="1256"/>
        <v>32519.493958333307</v>
      </c>
      <c r="BK598" s="16">
        <f t="shared" si="1257"/>
        <v>33169.883837499976</v>
      </c>
      <c r="BL598" s="16">
        <f t="shared" si="1258"/>
        <v>33820.273716666634</v>
      </c>
      <c r="BM598" s="16">
        <f t="shared" si="1259"/>
        <v>34470.663595833299</v>
      </c>
      <c r="BN598" s="16">
        <f t="shared" si="1260"/>
        <v>35121.053474999972</v>
      </c>
      <c r="BO598" s="16">
        <f t="shared" si="1261"/>
        <v>35771.443354166629</v>
      </c>
      <c r="BP598" s="16">
        <f t="shared" si="1262"/>
        <v>36421.833233333295</v>
      </c>
      <c r="BQ598" s="16">
        <f t="shared" si="1263"/>
        <v>37072.223112499953</v>
      </c>
      <c r="BR598" s="16">
        <f t="shared" si="1264"/>
        <v>37722.612991666625</v>
      </c>
      <c r="BS598" s="16">
        <f t="shared" si="1265"/>
        <v>38373.002870833297</v>
      </c>
    </row>
    <row r="599" spans="1:72" x14ac:dyDescent="0.35">
      <c r="A599" s="15" t="str">
        <f t="shared" ref="A599:J599" si="1305">A501</f>
        <v>Standard Close</v>
      </c>
      <c r="B599" s="15" t="str">
        <f t="shared" si="1305"/>
        <v>A2857522</v>
      </c>
      <c r="C599" s="15" t="str">
        <f t="shared" si="1305"/>
        <v>Base Rates</v>
      </c>
      <c r="D599" s="15" t="str">
        <f t="shared" si="1305"/>
        <v/>
      </c>
      <c r="E599" s="50">
        <f t="shared" si="1305"/>
        <v>34331</v>
      </c>
      <c r="F599" s="15" t="str">
        <f t="shared" si="1305"/>
        <v>CRR-15996</v>
      </c>
      <c r="G599" s="15" t="str">
        <f t="shared" si="1305"/>
        <v>open</v>
      </c>
      <c r="H599" s="15" t="str">
        <f t="shared" si="1305"/>
        <v>Electric Other Production Plant</v>
      </c>
      <c r="I599" s="15" t="str">
        <f t="shared" si="1305"/>
        <v>Bayside Station</v>
      </c>
      <c r="J599" s="15">
        <f t="shared" si="1305"/>
        <v>0</v>
      </c>
      <c r="K599" s="146">
        <v>5842.4185064102576</v>
      </c>
      <c r="L599" s="16">
        <f>SUM($K501:L501)/13</f>
        <v>2056.1559984615387</v>
      </c>
      <c r="M599" s="16">
        <f>SUM($K501:M501)/13</f>
        <v>3219.75614923077</v>
      </c>
      <c r="N599" s="16">
        <f>SUM($K501:N501)/13</f>
        <v>4473.7044010256423</v>
      </c>
      <c r="O599" s="16">
        <f>SUM($K501:O501)/13</f>
        <v>5818.000753846155</v>
      </c>
      <c r="P599" s="16">
        <f>SUM($K501:P501)/13</f>
        <v>7252.6452076923097</v>
      </c>
      <c r="Q599" s="16">
        <f>SUM($K501:Q501)/13</f>
        <v>8777.6377625641053</v>
      </c>
      <c r="R599" s="16">
        <f>SUM($K501:R501)/13</f>
        <v>10392.97841846154</v>
      </c>
      <c r="S599" s="16">
        <f>SUM($K501:S501)/13</f>
        <v>12098.667175384617</v>
      </c>
      <c r="T599" s="16">
        <f>SUM($K501:T501)/13</f>
        <v>13894.704033333333</v>
      </c>
      <c r="U599" s="16">
        <f>SUM($K501:U501)/13</f>
        <v>15781.088992307692</v>
      </c>
      <c r="V599" s="16">
        <f>SUM($K501:V501)/13</f>
        <v>17757.822052307693</v>
      </c>
      <c r="W599" s="16">
        <f t="shared" ref="W599:AI599" si="1306">SUM(K501:W501)/13</f>
        <v>19824.903213333331</v>
      </c>
      <c r="X599" s="16">
        <f t="shared" si="1306"/>
        <v>20999.428526666663</v>
      </c>
      <c r="Y599" s="16">
        <f t="shared" si="1306"/>
        <v>22173.953839999995</v>
      </c>
      <c r="Z599" s="16">
        <f t="shared" si="1306"/>
        <v>23348.479153333326</v>
      </c>
      <c r="AA599" s="16">
        <f t="shared" si="1306"/>
        <v>24523.004466666658</v>
      </c>
      <c r="AB599" s="16">
        <f t="shared" si="1306"/>
        <v>25697.52977999999</v>
      </c>
      <c r="AC599" s="16">
        <f t="shared" si="1306"/>
        <v>26872.055093333322</v>
      </c>
      <c r="AD599" s="16">
        <f t="shared" si="1306"/>
        <v>28046.580406666653</v>
      </c>
      <c r="AE599" s="16">
        <f t="shared" si="1306"/>
        <v>29221.105719999985</v>
      </c>
      <c r="AF599" s="16">
        <f t="shared" si="1306"/>
        <v>30395.631033333313</v>
      </c>
      <c r="AG599" s="16">
        <f t="shared" si="1306"/>
        <v>31570.156346666648</v>
      </c>
      <c r="AH599" s="16">
        <f t="shared" si="1306"/>
        <v>32744.68165999998</v>
      </c>
      <c r="AI599" s="16">
        <f t="shared" si="1306"/>
        <v>33919.206973333312</v>
      </c>
      <c r="AJ599" s="16">
        <f t="shared" si="1268"/>
        <v>35093.732286666644</v>
      </c>
      <c r="AK599" s="16">
        <f t="shared" si="1269"/>
        <v>36268.257599999975</v>
      </c>
      <c r="AL599" s="16">
        <f t="shared" si="1270"/>
        <v>37442.782913333307</v>
      </c>
      <c r="AM599" s="16">
        <f t="shared" si="1233"/>
        <v>38617.308226666639</v>
      </c>
      <c r="AN599" s="16">
        <f t="shared" si="1234"/>
        <v>39791.833539999971</v>
      </c>
      <c r="AO599" s="16">
        <f t="shared" si="1235"/>
        <v>40966.358853333295</v>
      </c>
      <c r="AP599" s="16">
        <f t="shared" si="1236"/>
        <v>42140.884166666641</v>
      </c>
      <c r="AQ599" s="16">
        <f t="shared" si="1237"/>
        <v>43315.409479999966</v>
      </c>
      <c r="AR599" s="16">
        <f t="shared" si="1238"/>
        <v>44489.934793333297</v>
      </c>
      <c r="AS599" s="16">
        <f t="shared" si="1239"/>
        <v>45664.460106666622</v>
      </c>
      <c r="AT599" s="16">
        <f t="shared" si="1240"/>
        <v>46838.985419999961</v>
      </c>
      <c r="AU599" s="16">
        <f t="shared" si="1241"/>
        <v>48013.5107333333</v>
      </c>
      <c r="AV599" s="16">
        <f t="shared" si="1242"/>
        <v>49188.036046666624</v>
      </c>
      <c r="AW599" s="16">
        <f t="shared" si="1243"/>
        <v>50362.561359999949</v>
      </c>
      <c r="AX599" s="16">
        <f t="shared" si="1244"/>
        <v>51537.086673333295</v>
      </c>
      <c r="AY599" s="16">
        <f t="shared" si="1245"/>
        <v>52711.611986666619</v>
      </c>
      <c r="AZ599" s="16">
        <f t="shared" si="1246"/>
        <v>53886.137299999951</v>
      </c>
      <c r="BA599" s="16">
        <f t="shared" si="1247"/>
        <v>55060.662613333283</v>
      </c>
      <c r="BB599" s="16">
        <f t="shared" si="1248"/>
        <v>56235.187926666615</v>
      </c>
      <c r="BC599" s="16">
        <f t="shared" si="1249"/>
        <v>57409.713239999946</v>
      </c>
      <c r="BD599" s="16">
        <f t="shared" si="1250"/>
        <v>58584.238553333278</v>
      </c>
      <c r="BE599" s="16">
        <f t="shared" si="1251"/>
        <v>59758.763866666617</v>
      </c>
      <c r="BF599" s="16">
        <f t="shared" si="1252"/>
        <v>60933.289179999949</v>
      </c>
      <c r="BG599" s="16">
        <f t="shared" si="1253"/>
        <v>62107.814493333273</v>
      </c>
      <c r="BH599" s="16">
        <f t="shared" si="1254"/>
        <v>63282.339806666605</v>
      </c>
      <c r="BI599" s="16">
        <f t="shared" si="1255"/>
        <v>64456.865119999937</v>
      </c>
      <c r="BJ599" s="16">
        <f t="shared" si="1256"/>
        <v>65631.390433333261</v>
      </c>
      <c r="BK599" s="16">
        <f t="shared" si="1257"/>
        <v>66805.915746666593</v>
      </c>
      <c r="BL599" s="16">
        <f t="shared" si="1258"/>
        <v>67980.441059999939</v>
      </c>
      <c r="BM599" s="16">
        <f t="shared" si="1259"/>
        <v>69154.966373333256</v>
      </c>
      <c r="BN599" s="16">
        <f t="shared" si="1260"/>
        <v>70329.491686666603</v>
      </c>
      <c r="BO599" s="16">
        <f t="shared" si="1261"/>
        <v>71504.016999999934</v>
      </c>
      <c r="BP599" s="16">
        <f t="shared" si="1262"/>
        <v>72678.542313333266</v>
      </c>
      <c r="BQ599" s="16">
        <f t="shared" si="1263"/>
        <v>73853.067626666598</v>
      </c>
      <c r="BR599" s="16">
        <f t="shared" si="1264"/>
        <v>75027.592939999915</v>
      </c>
      <c r="BS599" s="16">
        <f t="shared" si="1265"/>
        <v>76202.118253333261</v>
      </c>
    </row>
    <row r="600" spans="1:72" x14ac:dyDescent="0.35">
      <c r="A600" s="15" t="str">
        <f t="shared" ref="A600:J600" si="1307">A502</f>
        <v>Standard Close</v>
      </c>
      <c r="B600" s="15" t="str">
        <f t="shared" si="1307"/>
        <v>A2860964</v>
      </c>
      <c r="C600" s="15" t="str">
        <f t="shared" si="1307"/>
        <v>Base Rates</v>
      </c>
      <c r="D600" s="15" t="str">
        <f t="shared" si="1307"/>
        <v>ENERGY SUPPLY</v>
      </c>
      <c r="E600" s="50">
        <f t="shared" si="1307"/>
        <v>34331</v>
      </c>
      <c r="F600" s="15" t="str">
        <f t="shared" si="1307"/>
        <v>CRR-15996</v>
      </c>
      <c r="G600" s="15" t="str">
        <f t="shared" si="1307"/>
        <v>open</v>
      </c>
      <c r="H600" s="15" t="str">
        <f t="shared" si="1307"/>
        <v>Electric Other Production Plant</v>
      </c>
      <c r="I600" s="15" t="str">
        <f t="shared" si="1307"/>
        <v>Bayside Station</v>
      </c>
      <c r="J600" s="15">
        <f t="shared" si="1307"/>
        <v>0</v>
      </c>
      <c r="K600" s="146">
        <v>5983.6029438461546</v>
      </c>
      <c r="L600" s="16">
        <f>SUM($K502:L502)/13</f>
        <v>2825.5902790384616</v>
      </c>
      <c r="M600" s="16">
        <f>SUM($K502:M502)/13</f>
        <v>4487.7022078846157</v>
      </c>
      <c r="N600" s="16">
        <f>SUM($K502:N502)/13</f>
        <v>6316.025329615386</v>
      </c>
      <c r="O600" s="16">
        <f>SUM($K502:O502)/13</f>
        <v>8310.5596442307706</v>
      </c>
      <c r="P600" s="16">
        <f>SUM($K502:P502)/13</f>
        <v>10471.305151730772</v>
      </c>
      <c r="Q600" s="16">
        <f>SUM($K502:Q502)/13</f>
        <v>12798.261852115385</v>
      </c>
      <c r="R600" s="16">
        <f>SUM($K502:R502)/13</f>
        <v>15291.429745384617</v>
      </c>
      <c r="S600" s="16">
        <f>SUM($K502:S502)/13</f>
        <v>17950.808831538463</v>
      </c>
      <c r="T600" s="16">
        <f>SUM($K502:T502)/13</f>
        <v>20776.399110576927</v>
      </c>
      <c r="U600" s="16">
        <f>SUM($K502:U502)/13</f>
        <v>23768.200582500005</v>
      </c>
      <c r="V600" s="16">
        <f>SUM($K502:V502)/13</f>
        <v>26926.213247307696</v>
      </c>
      <c r="W600" s="16">
        <f t="shared" ref="W600:AI600" si="1308">SUM(K502:W502)/13</f>
        <v>30250.437105000005</v>
      </c>
      <c r="X600" s="16">
        <f t="shared" si="1308"/>
        <v>32411.182612500004</v>
      </c>
      <c r="Y600" s="16">
        <f t="shared" si="1308"/>
        <v>34571.928120000011</v>
      </c>
      <c r="Z600" s="16">
        <f t="shared" si="1308"/>
        <v>36732.673627500008</v>
      </c>
      <c r="AA600" s="16">
        <f t="shared" si="1308"/>
        <v>38893.419135000011</v>
      </c>
      <c r="AB600" s="16">
        <f t="shared" si="1308"/>
        <v>41054.164642500007</v>
      </c>
      <c r="AC600" s="16">
        <f t="shared" si="1308"/>
        <v>43214.910150000018</v>
      </c>
      <c r="AD600" s="16">
        <f t="shared" si="1308"/>
        <v>45375.655657500021</v>
      </c>
      <c r="AE600" s="16">
        <f t="shared" si="1308"/>
        <v>47536.401165000032</v>
      </c>
      <c r="AF600" s="16">
        <f t="shared" si="1308"/>
        <v>49697.146672500028</v>
      </c>
      <c r="AG600" s="16">
        <f t="shared" si="1308"/>
        <v>51857.892180000039</v>
      </c>
      <c r="AH600" s="16">
        <f t="shared" si="1308"/>
        <v>54018.637687500035</v>
      </c>
      <c r="AI600" s="16">
        <f t="shared" si="1308"/>
        <v>56179.383195000039</v>
      </c>
      <c r="AJ600" s="16">
        <f t="shared" si="1268"/>
        <v>58340.128702500049</v>
      </c>
      <c r="AK600" s="16">
        <f t="shared" si="1269"/>
        <v>60500.874210000045</v>
      </c>
      <c r="AL600" s="16">
        <f t="shared" si="1270"/>
        <v>62661.619717500042</v>
      </c>
      <c r="AM600" s="16">
        <f t="shared" si="1233"/>
        <v>64822.365225000038</v>
      </c>
      <c r="AN600" s="16">
        <f t="shared" si="1234"/>
        <v>66983.110732500048</v>
      </c>
      <c r="AO600" s="16">
        <f t="shared" si="1235"/>
        <v>69143.856240000052</v>
      </c>
      <c r="AP600" s="16">
        <f t="shared" si="1236"/>
        <v>71304.60174750007</v>
      </c>
      <c r="AQ600" s="16">
        <f t="shared" si="1237"/>
        <v>73465.347255000073</v>
      </c>
      <c r="AR600" s="16">
        <f t="shared" si="1238"/>
        <v>75626.092762500077</v>
      </c>
      <c r="AS600" s="16">
        <f t="shared" si="1239"/>
        <v>77786.838270000066</v>
      </c>
      <c r="AT600" s="16">
        <f t="shared" si="1240"/>
        <v>79947.583777500069</v>
      </c>
      <c r="AU600" s="16">
        <f t="shared" si="1241"/>
        <v>82108.329285000073</v>
      </c>
      <c r="AV600" s="16">
        <f t="shared" si="1242"/>
        <v>84269.074792500061</v>
      </c>
      <c r="AW600" s="16">
        <f t="shared" si="1243"/>
        <v>86429.820300000079</v>
      </c>
      <c r="AX600" s="16">
        <f t="shared" si="1244"/>
        <v>88590.565807500068</v>
      </c>
      <c r="AY600" s="16">
        <f t="shared" si="1245"/>
        <v>90751.311315000086</v>
      </c>
      <c r="AZ600" s="16">
        <f t="shared" si="1246"/>
        <v>92912.05682250009</v>
      </c>
      <c r="BA600" s="16">
        <f t="shared" si="1247"/>
        <v>95072.802330000108</v>
      </c>
      <c r="BB600" s="16">
        <f t="shared" si="1248"/>
        <v>97233.547837500097</v>
      </c>
      <c r="BC600" s="16">
        <f t="shared" si="1249"/>
        <v>99394.2933450001</v>
      </c>
      <c r="BD600" s="16">
        <f t="shared" si="1250"/>
        <v>101555.03885250012</v>
      </c>
      <c r="BE600" s="16">
        <f t="shared" si="1251"/>
        <v>103715.78436000009</v>
      </c>
      <c r="BF600" s="16">
        <f t="shared" si="1252"/>
        <v>105876.5298675001</v>
      </c>
      <c r="BG600" s="16">
        <f t="shared" si="1253"/>
        <v>108037.27537500011</v>
      </c>
      <c r="BH600" s="16">
        <f t="shared" si="1254"/>
        <v>110198.02088250012</v>
      </c>
      <c r="BI600" s="16">
        <f t="shared" si="1255"/>
        <v>112358.76639000014</v>
      </c>
      <c r="BJ600" s="16">
        <f t="shared" si="1256"/>
        <v>114519.51189750014</v>
      </c>
      <c r="BK600" s="16">
        <f t="shared" si="1257"/>
        <v>116680.25740500014</v>
      </c>
      <c r="BL600" s="16">
        <f t="shared" si="1258"/>
        <v>118841.00291250015</v>
      </c>
      <c r="BM600" s="16">
        <f t="shared" si="1259"/>
        <v>121001.74842000015</v>
      </c>
      <c r="BN600" s="16">
        <f t="shared" si="1260"/>
        <v>123162.49392750012</v>
      </c>
      <c r="BO600" s="16">
        <f t="shared" si="1261"/>
        <v>125323.23943500013</v>
      </c>
      <c r="BP600" s="16">
        <f t="shared" si="1262"/>
        <v>127483.98494250014</v>
      </c>
      <c r="BQ600" s="16">
        <f t="shared" si="1263"/>
        <v>129644.73045000013</v>
      </c>
      <c r="BR600" s="16">
        <f t="shared" si="1264"/>
        <v>131805.47595750011</v>
      </c>
      <c r="BS600" s="16">
        <f t="shared" si="1265"/>
        <v>133966.22146500013</v>
      </c>
    </row>
    <row r="601" spans="1:72" x14ac:dyDescent="0.35">
      <c r="A601" s="15" t="str">
        <f t="shared" ref="A601:J601" si="1309">A503</f>
        <v>Standard Close</v>
      </c>
      <c r="B601" s="15" t="str">
        <f t="shared" si="1309"/>
        <v>A2861103</v>
      </c>
      <c r="C601" s="15" t="str">
        <f t="shared" si="1309"/>
        <v>Base Rates</v>
      </c>
      <c r="D601" s="15" t="str">
        <f t="shared" si="1309"/>
        <v>ENERGY SUPPLY</v>
      </c>
      <c r="E601" s="50">
        <f t="shared" si="1309"/>
        <v>34331</v>
      </c>
      <c r="F601" s="15" t="str">
        <f t="shared" si="1309"/>
        <v>CRR-15996</v>
      </c>
      <c r="G601" s="15" t="str">
        <f t="shared" si="1309"/>
        <v>open</v>
      </c>
      <c r="H601" s="15" t="str">
        <f t="shared" si="1309"/>
        <v>Electric Other Production Plant</v>
      </c>
      <c r="I601" s="15" t="str">
        <f t="shared" si="1309"/>
        <v>Bayside Station</v>
      </c>
      <c r="J601" s="15">
        <f t="shared" si="1309"/>
        <v>0</v>
      </c>
      <c r="K601" s="146">
        <v>39.800951538461547</v>
      </c>
      <c r="L601" s="16">
        <f>SUM($K503:L503)/13</f>
        <v>18.794893782051286</v>
      </c>
      <c r="M601" s="16">
        <f>SUM($K503:M503)/13</f>
        <v>29.850713653846164</v>
      </c>
      <c r="N601" s="16">
        <f>SUM($K503:N503)/13</f>
        <v>42.012115512820522</v>
      </c>
      <c r="O601" s="16">
        <f>SUM($K503:O503)/13</f>
        <v>55.279099358974378</v>
      </c>
      <c r="P601" s="16">
        <f>SUM($K503:P503)/13</f>
        <v>69.651665192307718</v>
      </c>
      <c r="Q601" s="16">
        <f>SUM($K503:Q503)/13</f>
        <v>85.129813012820534</v>
      </c>
      <c r="R601" s="16">
        <f>SUM($K503:R503)/13</f>
        <v>101.71354282051286</v>
      </c>
      <c r="S601" s="16">
        <f>SUM($K503:S503)/13</f>
        <v>119.40285461538465</v>
      </c>
      <c r="T601" s="16">
        <f>SUM($K503:T503)/13</f>
        <v>138.19774839743593</v>
      </c>
      <c r="U601" s="16">
        <f>SUM($K503:U503)/13</f>
        <v>158.09822416666671</v>
      </c>
      <c r="V601" s="16">
        <f>SUM($K503:V503)/13</f>
        <v>179.10428192307697</v>
      </c>
      <c r="W601" s="16">
        <f t="shared" ref="W601:AI601" si="1310">SUM(K503:W503)/13</f>
        <v>201.2159216666667</v>
      </c>
      <c r="X601" s="16">
        <f t="shared" si="1310"/>
        <v>215.58848750000001</v>
      </c>
      <c r="Y601" s="16">
        <f t="shared" si="1310"/>
        <v>229.96105333333341</v>
      </c>
      <c r="Z601" s="16">
        <f t="shared" si="1310"/>
        <v>244.33361916666672</v>
      </c>
      <c r="AA601" s="16">
        <f t="shared" si="1310"/>
        <v>258.70618500000012</v>
      </c>
      <c r="AB601" s="16">
        <f t="shared" si="1310"/>
        <v>273.0787508333334</v>
      </c>
      <c r="AC601" s="16">
        <f t="shared" si="1310"/>
        <v>287.4513166666668</v>
      </c>
      <c r="AD601" s="16">
        <f t="shared" si="1310"/>
        <v>301.82388250000008</v>
      </c>
      <c r="AE601" s="16">
        <f t="shared" si="1310"/>
        <v>316.19644833333342</v>
      </c>
      <c r="AF601" s="16">
        <f t="shared" si="1310"/>
        <v>330.56901416666676</v>
      </c>
      <c r="AG601" s="16">
        <f t="shared" si="1310"/>
        <v>344.9415800000001</v>
      </c>
      <c r="AH601" s="16">
        <f t="shared" si="1310"/>
        <v>359.31414583333338</v>
      </c>
      <c r="AI601" s="16">
        <f t="shared" si="1310"/>
        <v>373.68671166666678</v>
      </c>
      <c r="AJ601" s="16">
        <f t="shared" si="1268"/>
        <v>388.05927750000012</v>
      </c>
      <c r="AK601" s="16">
        <f t="shared" si="1269"/>
        <v>402.43184333333346</v>
      </c>
      <c r="AL601" s="16">
        <f t="shared" si="1270"/>
        <v>416.8044091666668</v>
      </c>
      <c r="AM601" s="16">
        <f t="shared" si="1233"/>
        <v>431.1769750000002</v>
      </c>
      <c r="AN601" s="16">
        <f t="shared" si="1234"/>
        <v>445.54954083333348</v>
      </c>
      <c r="AO601" s="16">
        <f t="shared" si="1235"/>
        <v>459.92210666666682</v>
      </c>
      <c r="AP601" s="16">
        <f t="shared" si="1236"/>
        <v>474.2946725000001</v>
      </c>
      <c r="AQ601" s="16">
        <f t="shared" si="1237"/>
        <v>488.66723833333339</v>
      </c>
      <c r="AR601" s="16">
        <f t="shared" si="1238"/>
        <v>503.03980416666673</v>
      </c>
      <c r="AS601" s="16">
        <f t="shared" si="1239"/>
        <v>517.41237000000001</v>
      </c>
      <c r="AT601" s="16">
        <f t="shared" si="1240"/>
        <v>531.78493583333329</v>
      </c>
      <c r="AU601" s="16">
        <f t="shared" si="1241"/>
        <v>546.15750166666658</v>
      </c>
      <c r="AV601" s="16">
        <f t="shared" si="1242"/>
        <v>560.53006749999986</v>
      </c>
      <c r="AW601" s="16">
        <f t="shared" si="1243"/>
        <v>574.90263333333326</v>
      </c>
      <c r="AX601" s="16">
        <f t="shared" si="1244"/>
        <v>589.27519916666654</v>
      </c>
      <c r="AY601" s="16">
        <f t="shared" si="1245"/>
        <v>603.64776499999982</v>
      </c>
      <c r="AZ601" s="16">
        <f t="shared" si="1246"/>
        <v>618.02033083333311</v>
      </c>
      <c r="BA601" s="16">
        <f t="shared" si="1247"/>
        <v>632.39289666666639</v>
      </c>
      <c r="BB601" s="16">
        <f t="shared" si="1248"/>
        <v>646.76546249999967</v>
      </c>
      <c r="BC601" s="16">
        <f t="shared" si="1249"/>
        <v>661.13802833333295</v>
      </c>
      <c r="BD601" s="16">
        <f t="shared" si="1250"/>
        <v>675.51059416666624</v>
      </c>
      <c r="BE601" s="16">
        <f t="shared" si="1251"/>
        <v>689.88315999999952</v>
      </c>
      <c r="BF601" s="16">
        <f t="shared" si="1252"/>
        <v>704.2557258333328</v>
      </c>
      <c r="BG601" s="16">
        <f t="shared" si="1253"/>
        <v>718.62829166666609</v>
      </c>
      <c r="BH601" s="16">
        <f t="shared" si="1254"/>
        <v>733.00085749999937</v>
      </c>
      <c r="BI601" s="16">
        <f t="shared" si="1255"/>
        <v>747.37342333333265</v>
      </c>
      <c r="BJ601" s="16">
        <f t="shared" si="1256"/>
        <v>761.74598916666594</v>
      </c>
      <c r="BK601" s="16">
        <f t="shared" si="1257"/>
        <v>776.11855499999922</v>
      </c>
      <c r="BL601" s="16">
        <f t="shared" si="1258"/>
        <v>790.4911208333325</v>
      </c>
      <c r="BM601" s="16">
        <f t="shared" si="1259"/>
        <v>804.86368666666579</v>
      </c>
      <c r="BN601" s="16">
        <f t="shared" si="1260"/>
        <v>819.23625249999907</v>
      </c>
      <c r="BO601" s="16">
        <f t="shared" si="1261"/>
        <v>833.60881833333235</v>
      </c>
      <c r="BP601" s="16">
        <f t="shared" si="1262"/>
        <v>847.98138416666563</v>
      </c>
      <c r="BQ601" s="16">
        <f t="shared" si="1263"/>
        <v>862.35394999999892</v>
      </c>
      <c r="BR601" s="16">
        <f t="shared" si="1264"/>
        <v>876.7265158333322</v>
      </c>
      <c r="BS601" s="16">
        <f t="shared" si="1265"/>
        <v>891.09908166666548</v>
      </c>
    </row>
    <row r="602" spans="1:72" x14ac:dyDescent="0.35">
      <c r="A602" s="15"/>
      <c r="B602" s="15"/>
      <c r="C602" s="15"/>
      <c r="D602" s="15"/>
      <c r="F602" s="15"/>
      <c r="G602" s="15"/>
      <c r="H602" s="15"/>
      <c r="I602" s="15"/>
      <c r="J602" s="15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2" ht="15" thickBot="1" x14ac:dyDescent="0.4">
      <c r="C603" s="15"/>
      <c r="J603" s="52" t="s">
        <v>165</v>
      </c>
      <c r="K603" s="73">
        <f t="shared" ref="K603:AI603" si="1311">SUM(K509:K602)</f>
        <v>622772.8140246151</v>
      </c>
      <c r="L603" s="73">
        <f t="shared" si="1311"/>
        <v>240196.27445506412</v>
      </c>
      <c r="M603" s="73">
        <f t="shared" si="1311"/>
        <v>377667.10323749983</v>
      </c>
      <c r="N603" s="73">
        <f t="shared" si="1311"/>
        <v>526719.72638987191</v>
      </c>
      <c r="O603" s="73">
        <f t="shared" si="1311"/>
        <v>687354.14391217951</v>
      </c>
      <c r="P603" s="73">
        <f t="shared" si="1311"/>
        <v>859573.9669151284</v>
      </c>
      <c r="Q603" s="73">
        <f t="shared" si="1311"/>
        <v>1059990.9027966026</v>
      </c>
      <c r="R603" s="73">
        <f t="shared" si="1311"/>
        <v>1290542.233207884</v>
      </c>
      <c r="S603" s="73">
        <f t="shared" si="1311"/>
        <v>1551492.3356874357</v>
      </c>
      <c r="T603" s="73">
        <f t="shared" si="1311"/>
        <v>1842841.2102352569</v>
      </c>
      <c r="U603" s="73">
        <f t="shared" si="1311"/>
        <v>2165438.3701058337</v>
      </c>
      <c r="V603" s="73">
        <f t="shared" si="1311"/>
        <v>2519283.8152991659</v>
      </c>
      <c r="W603" s="73">
        <f t="shared" si="1311"/>
        <v>2904377.5458152578</v>
      </c>
      <c r="X603" s="73">
        <f t="shared" si="1311"/>
        <v>3206412.3216115385</v>
      </c>
      <c r="Y603" s="73">
        <f t="shared" si="1311"/>
        <v>3528113.5883606402</v>
      </c>
      <c r="Z603" s="73">
        <f t="shared" si="1311"/>
        <v>3869481.3460625634</v>
      </c>
      <c r="AA603" s="73">
        <f t="shared" si="1311"/>
        <v>4230515.5947173079</v>
      </c>
      <c r="AB603" s="73">
        <f t="shared" si="1311"/>
        <v>4611216.3343248693</v>
      </c>
      <c r="AC603" s="73">
        <f t="shared" si="1311"/>
        <v>5011579.95377455</v>
      </c>
      <c r="AD603" s="73">
        <f t="shared" si="1311"/>
        <v>5414994.7456684625</v>
      </c>
      <c r="AE603" s="73">
        <f t="shared" si="1311"/>
        <v>5819523.4283553213</v>
      </c>
      <c r="AF603" s="73">
        <f t="shared" si="1311"/>
        <v>6224901.6242966633</v>
      </c>
      <c r="AG603" s="73">
        <f t="shared" si="1311"/>
        <v>6631129.3334925035</v>
      </c>
      <c r="AH603" s="73">
        <f t="shared" si="1311"/>
        <v>7037357.0426883344</v>
      </c>
      <c r="AI603" s="84">
        <f t="shared" si="1311"/>
        <v>7443584.7518841671</v>
      </c>
      <c r="AJ603" s="100">
        <f t="shared" ref="AJ603:BS603" si="1312">SUM(AJ509:AJ545)</f>
        <v>3347608.7120466661</v>
      </c>
      <c r="AK603" s="100">
        <f t="shared" si="1312"/>
        <v>3591318.2844158323</v>
      </c>
      <c r="AL603" s="100">
        <f t="shared" si="1312"/>
        <v>3835027.8567850012</v>
      </c>
      <c r="AM603" s="100">
        <f t="shared" si="1312"/>
        <v>4078737.429154166</v>
      </c>
      <c r="AN603" s="100">
        <f t="shared" si="1312"/>
        <v>4322447.0015233317</v>
      </c>
      <c r="AO603" s="100">
        <f t="shared" si="1312"/>
        <v>4566156.573892503</v>
      </c>
      <c r="AP603" s="100">
        <f t="shared" si="1312"/>
        <v>4809866.146261666</v>
      </c>
      <c r="AQ603" s="100">
        <f t="shared" si="1312"/>
        <v>5053575.7186308317</v>
      </c>
      <c r="AR603" s="100">
        <f t="shared" si="1312"/>
        <v>5297285.2910000011</v>
      </c>
      <c r="AS603" s="100">
        <f t="shared" si="1312"/>
        <v>5540994.8633691687</v>
      </c>
      <c r="AT603" s="100">
        <f t="shared" si="1312"/>
        <v>5784704.4357383298</v>
      </c>
      <c r="AU603" s="100">
        <f t="shared" si="1312"/>
        <v>6028414.0081075011</v>
      </c>
      <c r="AV603" s="100">
        <f t="shared" si="1312"/>
        <v>6272123.5804766621</v>
      </c>
      <c r="AW603" s="100">
        <f t="shared" si="1312"/>
        <v>6515833.1528458307</v>
      </c>
      <c r="AX603" s="100">
        <f t="shared" si="1312"/>
        <v>6759542.7252149992</v>
      </c>
      <c r="AY603" s="100">
        <f t="shared" si="1312"/>
        <v>7003252.2975841668</v>
      </c>
      <c r="AZ603" s="100">
        <f t="shared" si="1312"/>
        <v>7246961.8699533297</v>
      </c>
      <c r="BA603" s="100">
        <f t="shared" si="1312"/>
        <v>7490671.4423224982</v>
      </c>
      <c r="BB603" s="100">
        <f t="shared" si="1312"/>
        <v>7734381.0146916648</v>
      </c>
      <c r="BC603" s="100">
        <f t="shared" si="1312"/>
        <v>7978090.5870608296</v>
      </c>
      <c r="BD603" s="100">
        <f t="shared" si="1312"/>
        <v>8221800.1594299963</v>
      </c>
      <c r="BE603" s="100">
        <f t="shared" si="1312"/>
        <v>8465509.7317991648</v>
      </c>
      <c r="BF603" s="100">
        <f t="shared" si="1312"/>
        <v>8709219.3041683342</v>
      </c>
      <c r="BG603" s="100">
        <f t="shared" si="1312"/>
        <v>8952928.8765375018</v>
      </c>
      <c r="BH603" s="100">
        <f t="shared" si="1312"/>
        <v>9196638.4489066657</v>
      </c>
      <c r="BI603" s="100">
        <f t="shared" si="1312"/>
        <v>9440348.0212758295</v>
      </c>
      <c r="BJ603" s="100">
        <f t="shared" si="1312"/>
        <v>9684057.593644999</v>
      </c>
      <c r="BK603" s="100">
        <f t="shared" si="1312"/>
        <v>9927767.1660141721</v>
      </c>
      <c r="BL603" s="100">
        <f t="shared" si="1312"/>
        <v>10171476.738383321</v>
      </c>
      <c r="BM603" s="100">
        <f t="shared" si="1312"/>
        <v>10415186.3107525</v>
      </c>
      <c r="BN603" s="100">
        <f t="shared" si="1312"/>
        <v>10658895.883121667</v>
      </c>
      <c r="BO603" s="100">
        <f t="shared" si="1312"/>
        <v>10902605.455490839</v>
      </c>
      <c r="BP603" s="100">
        <f t="shared" si="1312"/>
        <v>11146315.027859999</v>
      </c>
      <c r="BQ603" s="100">
        <f t="shared" si="1312"/>
        <v>11390024.600229161</v>
      </c>
      <c r="BR603" s="100">
        <f t="shared" si="1312"/>
        <v>11633734.172598334</v>
      </c>
      <c r="BS603" s="100">
        <f t="shared" si="1312"/>
        <v>11877443.744967502</v>
      </c>
    </row>
    <row r="604" spans="1:72" ht="15" thickTop="1" x14ac:dyDescent="0.35">
      <c r="C604" s="15"/>
      <c r="J604" s="50"/>
      <c r="K604" s="50"/>
    </row>
    <row r="605" spans="1:72" x14ac:dyDescent="0.35">
      <c r="C605" s="15"/>
      <c r="J605" s="50"/>
      <c r="K605" s="50"/>
    </row>
    <row r="606" spans="1:72" x14ac:dyDescent="0.35">
      <c r="C606" s="15"/>
      <c r="J606" s="50"/>
      <c r="K606" s="50"/>
    </row>
    <row r="607" spans="1:72" x14ac:dyDescent="0.35">
      <c r="J607" s="155" t="s">
        <v>645</v>
      </c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5"/>
    </row>
    <row r="608" spans="1:72" x14ac:dyDescent="0.35">
      <c r="J608" s="52" t="s">
        <v>153</v>
      </c>
      <c r="K608" s="50">
        <v>2023</v>
      </c>
      <c r="L608" s="51">
        <v>2024</v>
      </c>
    </row>
    <row r="609" spans="5:73" x14ac:dyDescent="0.35">
      <c r="J609" s="15">
        <v>34330</v>
      </c>
      <c r="K609" s="147"/>
      <c r="L609" s="142">
        <f>SUMIF($E$16:$E$108,$J609,L$16:L$108)</f>
        <v>0</v>
      </c>
      <c r="M609" s="142">
        <f t="shared" ref="M609:AI611" si="1313">SUMIF($E$16:$E$108,$J609,M$16:M$108)</f>
        <v>0</v>
      </c>
      <c r="N609" s="142">
        <f t="shared" si="1313"/>
        <v>0</v>
      </c>
      <c r="O609" s="142">
        <f t="shared" si="1313"/>
        <v>0</v>
      </c>
      <c r="P609" s="142">
        <f t="shared" si="1313"/>
        <v>583.74</v>
      </c>
      <c r="Q609" s="142">
        <f t="shared" si="1313"/>
        <v>1950818.3399999999</v>
      </c>
      <c r="R609" s="142">
        <f t="shared" si="1313"/>
        <v>0</v>
      </c>
      <c r="S609" s="142">
        <f t="shared" si="1313"/>
        <v>0</v>
      </c>
      <c r="T609" s="142">
        <f t="shared" si="1313"/>
        <v>0</v>
      </c>
      <c r="U609" s="142">
        <f t="shared" si="1313"/>
        <v>0</v>
      </c>
      <c r="V609" s="142">
        <f t="shared" si="1313"/>
        <v>0</v>
      </c>
      <c r="W609" s="142">
        <f t="shared" si="1313"/>
        <v>0</v>
      </c>
      <c r="X609" s="142">
        <f t="shared" si="1313"/>
        <v>0</v>
      </c>
      <c r="Y609" s="142">
        <f t="shared" si="1313"/>
        <v>0</v>
      </c>
      <c r="Z609" s="142">
        <f t="shared" si="1313"/>
        <v>0</v>
      </c>
      <c r="AA609" s="142">
        <f t="shared" si="1313"/>
        <v>0</v>
      </c>
      <c r="AB609" s="142">
        <f t="shared" si="1313"/>
        <v>0</v>
      </c>
      <c r="AC609" s="142">
        <f t="shared" si="1313"/>
        <v>0</v>
      </c>
      <c r="AD609" s="142">
        <f t="shared" si="1313"/>
        <v>0</v>
      </c>
      <c r="AE609" s="142">
        <f t="shared" si="1313"/>
        <v>0</v>
      </c>
      <c r="AF609" s="142">
        <f t="shared" si="1313"/>
        <v>0</v>
      </c>
      <c r="AG609" s="142">
        <f t="shared" si="1313"/>
        <v>0</v>
      </c>
      <c r="AH609" s="142">
        <f t="shared" si="1313"/>
        <v>0</v>
      </c>
      <c r="AI609" s="142">
        <f t="shared" si="1313"/>
        <v>0</v>
      </c>
      <c r="AJ609" s="142">
        <f>SUMIF($E$16:$E$108,$J609,AJ$16:AJ$108)</f>
        <v>0</v>
      </c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142"/>
    </row>
    <row r="610" spans="5:73" x14ac:dyDescent="0.35">
      <c r="J610" s="15">
        <v>34331</v>
      </c>
      <c r="K610" s="147"/>
      <c r="L610" s="142">
        <f>SUMIF($E$16:$E$108,$J610,L$16:L$108)</f>
        <v>0</v>
      </c>
      <c r="M610" s="142">
        <f t="shared" si="1313"/>
        <v>0</v>
      </c>
      <c r="N610" s="142">
        <f t="shared" si="1313"/>
        <v>0</v>
      </c>
      <c r="O610" s="142">
        <f t="shared" si="1313"/>
        <v>5769.6900000000005</v>
      </c>
      <c r="P610" s="142">
        <f t="shared" si="1313"/>
        <v>8215882.5500000007</v>
      </c>
      <c r="Q610" s="142">
        <f t="shared" si="1313"/>
        <v>0</v>
      </c>
      <c r="R610" s="142">
        <f t="shared" si="1313"/>
        <v>0</v>
      </c>
      <c r="S610" s="142">
        <f t="shared" si="1313"/>
        <v>0</v>
      </c>
      <c r="T610" s="142">
        <f t="shared" si="1313"/>
        <v>2172525.6999999997</v>
      </c>
      <c r="U610" s="142">
        <f t="shared" si="1313"/>
        <v>0</v>
      </c>
      <c r="V610" s="142">
        <f t="shared" si="1313"/>
        <v>0</v>
      </c>
      <c r="W610" s="142">
        <f t="shared" si="1313"/>
        <v>0</v>
      </c>
      <c r="X610" s="142">
        <f t="shared" si="1313"/>
        <v>0</v>
      </c>
      <c r="Y610" s="142">
        <f t="shared" si="1313"/>
        <v>0</v>
      </c>
      <c r="Z610" s="142">
        <f t="shared" si="1313"/>
        <v>0</v>
      </c>
      <c r="AA610" s="142">
        <f t="shared" si="1313"/>
        <v>0</v>
      </c>
      <c r="AB610" s="142">
        <f t="shared" si="1313"/>
        <v>0</v>
      </c>
      <c r="AC610" s="142">
        <f t="shared" si="1313"/>
        <v>0</v>
      </c>
      <c r="AD610" s="142">
        <f t="shared" si="1313"/>
        <v>0</v>
      </c>
      <c r="AE610" s="142">
        <f t="shared" si="1313"/>
        <v>0</v>
      </c>
      <c r="AF610" s="142">
        <f t="shared" si="1313"/>
        <v>0</v>
      </c>
      <c r="AG610" s="142">
        <f t="shared" si="1313"/>
        <v>0</v>
      </c>
      <c r="AH610" s="142">
        <f t="shared" si="1313"/>
        <v>0</v>
      </c>
      <c r="AI610" s="142">
        <f t="shared" si="1313"/>
        <v>0</v>
      </c>
      <c r="AJ610" s="142">
        <f>SUMIF($E$16:$E$108,$J610,AJ$16:AJ$108)</f>
        <v>0</v>
      </c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142"/>
    </row>
    <row r="611" spans="5:73" x14ac:dyDescent="0.35">
      <c r="J611" s="15">
        <v>34332</v>
      </c>
      <c r="K611" s="147"/>
      <c r="L611" s="144">
        <f>SUMIF($E$16:$E$108,$J611,L$16:L$108)</f>
        <v>0</v>
      </c>
      <c r="M611" s="144">
        <f t="shared" si="1313"/>
        <v>0</v>
      </c>
      <c r="N611" s="144">
        <f t="shared" si="1313"/>
        <v>0</v>
      </c>
      <c r="O611" s="144">
        <f t="shared" si="1313"/>
        <v>3409.39</v>
      </c>
      <c r="P611" s="144">
        <f t="shared" si="1313"/>
        <v>33713313.110000014</v>
      </c>
      <c r="Q611" s="144">
        <f t="shared" si="1313"/>
        <v>3143885.9499999997</v>
      </c>
      <c r="R611" s="144">
        <f t="shared" si="1313"/>
        <v>665208</v>
      </c>
      <c r="S611" s="144">
        <f t="shared" si="1313"/>
        <v>0</v>
      </c>
      <c r="T611" s="144">
        <f t="shared" si="1313"/>
        <v>0</v>
      </c>
      <c r="U611" s="144">
        <f t="shared" si="1313"/>
        <v>0</v>
      </c>
      <c r="V611" s="144">
        <f t="shared" si="1313"/>
        <v>0</v>
      </c>
      <c r="W611" s="144">
        <f t="shared" si="1313"/>
        <v>0</v>
      </c>
      <c r="X611" s="144">
        <f t="shared" si="1313"/>
        <v>0</v>
      </c>
      <c r="Y611" s="144">
        <f t="shared" si="1313"/>
        <v>0</v>
      </c>
      <c r="Z611" s="144">
        <f t="shared" si="1313"/>
        <v>0</v>
      </c>
      <c r="AA611" s="144">
        <f t="shared" si="1313"/>
        <v>0</v>
      </c>
      <c r="AB611" s="144">
        <f t="shared" si="1313"/>
        <v>0</v>
      </c>
      <c r="AC611" s="144">
        <f t="shared" si="1313"/>
        <v>0</v>
      </c>
      <c r="AD611" s="144">
        <f t="shared" si="1313"/>
        <v>0</v>
      </c>
      <c r="AE611" s="144">
        <f t="shared" si="1313"/>
        <v>0</v>
      </c>
      <c r="AF611" s="144">
        <f t="shared" si="1313"/>
        <v>0</v>
      </c>
      <c r="AG611" s="144">
        <f t="shared" si="1313"/>
        <v>0</v>
      </c>
      <c r="AH611" s="144">
        <f t="shared" si="1313"/>
        <v>0</v>
      </c>
      <c r="AI611" s="144">
        <f t="shared" si="1313"/>
        <v>0</v>
      </c>
      <c r="AJ611" s="144">
        <f>SUMIF($E$16:$E$108,$J611,AJ$16:AJ$108)</f>
        <v>0</v>
      </c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142"/>
    </row>
    <row r="612" spans="5:73" s="76" customFormat="1" x14ac:dyDescent="0.35">
      <c r="E612" s="52"/>
      <c r="L612" s="143">
        <f>SUM(L609:L611)</f>
        <v>0</v>
      </c>
      <c r="M612" s="143">
        <f t="shared" ref="M612:AI612" si="1314">SUM(M609:M611)</f>
        <v>0</v>
      </c>
      <c r="N612" s="143">
        <f t="shared" si="1314"/>
        <v>0</v>
      </c>
      <c r="O612" s="143">
        <f t="shared" si="1314"/>
        <v>9179.08</v>
      </c>
      <c r="P612" s="143">
        <f t="shared" si="1314"/>
        <v>41929779.400000013</v>
      </c>
      <c r="Q612" s="143">
        <f t="shared" si="1314"/>
        <v>5094704.2899999991</v>
      </c>
      <c r="R612" s="143">
        <f t="shared" si="1314"/>
        <v>665208</v>
      </c>
      <c r="S612" s="143">
        <f t="shared" si="1314"/>
        <v>0</v>
      </c>
      <c r="T612" s="143">
        <f t="shared" si="1314"/>
        <v>2172525.6999999997</v>
      </c>
      <c r="U612" s="143">
        <f t="shared" si="1314"/>
        <v>0</v>
      </c>
      <c r="V612" s="143">
        <f t="shared" si="1314"/>
        <v>0</v>
      </c>
      <c r="W612" s="143">
        <f t="shared" si="1314"/>
        <v>0</v>
      </c>
      <c r="X612" s="143">
        <f t="shared" si="1314"/>
        <v>0</v>
      </c>
      <c r="Y612" s="143">
        <f t="shared" si="1314"/>
        <v>0</v>
      </c>
      <c r="Z612" s="143">
        <f t="shared" si="1314"/>
        <v>0</v>
      </c>
      <c r="AA612" s="143">
        <f t="shared" si="1314"/>
        <v>0</v>
      </c>
      <c r="AB612" s="143">
        <f t="shared" si="1314"/>
        <v>0</v>
      </c>
      <c r="AC612" s="143">
        <f t="shared" si="1314"/>
        <v>0</v>
      </c>
      <c r="AD612" s="143">
        <f t="shared" si="1314"/>
        <v>0</v>
      </c>
      <c r="AE612" s="143">
        <f t="shared" si="1314"/>
        <v>0</v>
      </c>
      <c r="AF612" s="143">
        <f t="shared" si="1314"/>
        <v>0</v>
      </c>
      <c r="AG612" s="143">
        <f t="shared" si="1314"/>
        <v>0</v>
      </c>
      <c r="AH612" s="143">
        <f t="shared" si="1314"/>
        <v>0</v>
      </c>
      <c r="AI612" s="143">
        <f t="shared" si="1314"/>
        <v>0</v>
      </c>
      <c r="AJ612" s="143">
        <f>SUM(AJ609:AJ611)</f>
        <v>0</v>
      </c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143"/>
    </row>
    <row r="613" spans="5:73" x14ac:dyDescent="0.35">
      <c r="L613" s="142">
        <f>+L612-L110</f>
        <v>0</v>
      </c>
      <c r="M613" s="142">
        <f t="shared" ref="M613:AI613" si="1315">+M612-M110</f>
        <v>0</v>
      </c>
      <c r="N613" s="142">
        <f t="shared" si="1315"/>
        <v>0</v>
      </c>
      <c r="O613" s="142">
        <f t="shared" si="1315"/>
        <v>0</v>
      </c>
      <c r="P613" s="142">
        <f t="shared" si="1315"/>
        <v>0</v>
      </c>
      <c r="Q613" s="142">
        <f t="shared" si="1315"/>
        <v>0</v>
      </c>
      <c r="R613" s="142">
        <f t="shared" si="1315"/>
        <v>0</v>
      </c>
      <c r="S613" s="142">
        <f t="shared" si="1315"/>
        <v>0</v>
      </c>
      <c r="T613" s="142">
        <f t="shared" si="1315"/>
        <v>0</v>
      </c>
      <c r="U613" s="142">
        <f t="shared" si="1315"/>
        <v>0</v>
      </c>
      <c r="V613" s="142">
        <f t="shared" si="1315"/>
        <v>0</v>
      </c>
      <c r="W613" s="142">
        <f t="shared" si="1315"/>
        <v>0</v>
      </c>
      <c r="X613" s="142">
        <f t="shared" si="1315"/>
        <v>0</v>
      </c>
      <c r="Y613" s="142">
        <f t="shared" si="1315"/>
        <v>0</v>
      </c>
      <c r="Z613" s="142">
        <f t="shared" si="1315"/>
        <v>0</v>
      </c>
      <c r="AA613" s="142">
        <f t="shared" si="1315"/>
        <v>0</v>
      </c>
      <c r="AB613" s="142">
        <f t="shared" si="1315"/>
        <v>0</v>
      </c>
      <c r="AC613" s="142">
        <f t="shared" si="1315"/>
        <v>0</v>
      </c>
      <c r="AD613" s="142">
        <f t="shared" si="1315"/>
        <v>0</v>
      </c>
      <c r="AE613" s="142">
        <f t="shared" si="1315"/>
        <v>0</v>
      </c>
      <c r="AF613" s="142">
        <f t="shared" si="1315"/>
        <v>0</v>
      </c>
      <c r="AG613" s="142">
        <f t="shared" si="1315"/>
        <v>0</v>
      </c>
      <c r="AH613" s="142">
        <f t="shared" si="1315"/>
        <v>0</v>
      </c>
      <c r="AI613" s="142">
        <f t="shared" si="1315"/>
        <v>0</v>
      </c>
      <c r="AJ613" s="142">
        <f>+AJ612-AJ110</f>
        <v>0</v>
      </c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142"/>
    </row>
    <row r="614" spans="5:73" x14ac:dyDescent="0.35"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142"/>
    </row>
    <row r="615" spans="5:73" x14ac:dyDescent="0.35">
      <c r="J615" s="52" t="s">
        <v>157</v>
      </c>
    </row>
    <row r="616" spans="5:73" x14ac:dyDescent="0.35">
      <c r="J616" s="15">
        <v>34330</v>
      </c>
      <c r="K616" s="142">
        <f>SUMIF($E$115:$E$207,$J616,K$115:K$207)</f>
        <v>0</v>
      </c>
      <c r="L616" s="142">
        <f t="shared" ref="L616:BS618" si="1316">SUMIF($E$115:$E$207,$J616,L$115:L$207)</f>
        <v>0</v>
      </c>
      <c r="M616" s="142">
        <f t="shared" si="1316"/>
        <v>0</v>
      </c>
      <c r="N616" s="142">
        <f t="shared" si="1316"/>
        <v>0</v>
      </c>
      <c r="O616" s="142">
        <f t="shared" si="1316"/>
        <v>0</v>
      </c>
      <c r="P616" s="142">
        <f t="shared" si="1316"/>
        <v>583.74</v>
      </c>
      <c r="Q616" s="142">
        <f t="shared" si="1316"/>
        <v>1951402.0799999998</v>
      </c>
      <c r="R616" s="142">
        <f t="shared" si="1316"/>
        <v>1951402.0799999998</v>
      </c>
      <c r="S616" s="142">
        <f t="shared" si="1316"/>
        <v>1951402.0799999998</v>
      </c>
      <c r="T616" s="142">
        <f t="shared" si="1316"/>
        <v>1951402.0799999998</v>
      </c>
      <c r="U616" s="142">
        <f t="shared" si="1316"/>
        <v>1951402.0799999998</v>
      </c>
      <c r="V616" s="142">
        <f t="shared" si="1316"/>
        <v>1951402.0799999998</v>
      </c>
      <c r="W616" s="142">
        <f t="shared" si="1316"/>
        <v>1951402.0799999998</v>
      </c>
      <c r="X616" s="142">
        <f t="shared" si="1316"/>
        <v>1951402.0799999998</v>
      </c>
      <c r="Y616" s="142">
        <f t="shared" si="1316"/>
        <v>1951402.0799999998</v>
      </c>
      <c r="Z616" s="142">
        <f t="shared" si="1316"/>
        <v>1951402.0799999998</v>
      </c>
      <c r="AA616" s="142">
        <f t="shared" si="1316"/>
        <v>1951402.0799999998</v>
      </c>
      <c r="AB616" s="142">
        <f t="shared" si="1316"/>
        <v>1951402.0799999998</v>
      </c>
      <c r="AC616" s="142">
        <f t="shared" si="1316"/>
        <v>1951402.0799999998</v>
      </c>
      <c r="AD616" s="142">
        <f t="shared" si="1316"/>
        <v>1951402.0799999998</v>
      </c>
      <c r="AE616" s="142">
        <f t="shared" si="1316"/>
        <v>1951402.0799999998</v>
      </c>
      <c r="AF616" s="142">
        <f t="shared" si="1316"/>
        <v>1951402.0799999998</v>
      </c>
      <c r="AG616" s="142">
        <f t="shared" si="1316"/>
        <v>1951402.0799999998</v>
      </c>
      <c r="AH616" s="142">
        <f t="shared" si="1316"/>
        <v>1951402.0799999998</v>
      </c>
      <c r="AI616" s="142">
        <f t="shared" si="1316"/>
        <v>1951402.0799999998</v>
      </c>
      <c r="AJ616" s="142">
        <f t="shared" si="1316"/>
        <v>1951402.0799999998</v>
      </c>
      <c r="AK616" s="142">
        <f t="shared" si="1316"/>
        <v>1951402.0799999998</v>
      </c>
      <c r="AL616" s="142">
        <f t="shared" si="1316"/>
        <v>1951402.0799999998</v>
      </c>
      <c r="AM616" s="142">
        <f t="shared" si="1316"/>
        <v>1951402.0799999998</v>
      </c>
      <c r="AN616" s="142">
        <f t="shared" si="1316"/>
        <v>1951402.0799999998</v>
      </c>
      <c r="AO616" s="142">
        <f t="shared" si="1316"/>
        <v>1951402.0799999998</v>
      </c>
      <c r="AP616" s="142">
        <f t="shared" si="1316"/>
        <v>1951402.0799999998</v>
      </c>
      <c r="AQ616" s="142">
        <f t="shared" si="1316"/>
        <v>1951402.0799999998</v>
      </c>
      <c r="AR616" s="142">
        <f t="shared" si="1316"/>
        <v>1951402.0799999998</v>
      </c>
      <c r="AS616" s="142">
        <f t="shared" si="1316"/>
        <v>1951402.0799999998</v>
      </c>
      <c r="AT616" s="142">
        <f t="shared" si="1316"/>
        <v>1951402.0799999998</v>
      </c>
      <c r="AU616" s="142">
        <f t="shared" si="1316"/>
        <v>1951402.0799999998</v>
      </c>
      <c r="AV616" s="142">
        <f t="shared" si="1316"/>
        <v>1951402.0799999998</v>
      </c>
      <c r="AW616" s="142">
        <f t="shared" si="1316"/>
        <v>1951402.0799999998</v>
      </c>
      <c r="AX616" s="142">
        <f t="shared" si="1316"/>
        <v>1951402.0799999998</v>
      </c>
      <c r="AY616" s="142">
        <f t="shared" si="1316"/>
        <v>1951402.0799999998</v>
      </c>
      <c r="AZ616" s="142">
        <f t="shared" si="1316"/>
        <v>1951402.0799999998</v>
      </c>
      <c r="BA616" s="142">
        <f t="shared" si="1316"/>
        <v>1951402.0799999998</v>
      </c>
      <c r="BB616" s="142">
        <f t="shared" si="1316"/>
        <v>1951402.0799999998</v>
      </c>
      <c r="BC616" s="142">
        <f t="shared" si="1316"/>
        <v>1951402.0799999998</v>
      </c>
      <c r="BD616" s="142">
        <f t="shared" si="1316"/>
        <v>1951402.0799999998</v>
      </c>
      <c r="BE616" s="142">
        <f t="shared" si="1316"/>
        <v>1951402.0799999998</v>
      </c>
      <c r="BF616" s="142">
        <f t="shared" si="1316"/>
        <v>1951402.0799999998</v>
      </c>
      <c r="BG616" s="142">
        <f t="shared" si="1316"/>
        <v>1951402.0799999998</v>
      </c>
      <c r="BH616" s="142">
        <f t="shared" si="1316"/>
        <v>1951402.0799999998</v>
      </c>
      <c r="BI616" s="142">
        <f t="shared" si="1316"/>
        <v>1951402.0799999998</v>
      </c>
      <c r="BJ616" s="142">
        <f t="shared" si="1316"/>
        <v>1951402.0799999998</v>
      </c>
      <c r="BK616" s="142">
        <f t="shared" si="1316"/>
        <v>1951402.0799999998</v>
      </c>
      <c r="BL616" s="142">
        <f t="shared" si="1316"/>
        <v>1951402.0799999998</v>
      </c>
      <c r="BM616" s="142">
        <f t="shared" si="1316"/>
        <v>1951402.0799999998</v>
      </c>
      <c r="BN616" s="142">
        <f t="shared" si="1316"/>
        <v>1951402.0799999998</v>
      </c>
      <c r="BO616" s="142">
        <f t="shared" si="1316"/>
        <v>1951402.0799999998</v>
      </c>
      <c r="BP616" s="142">
        <f t="shared" si="1316"/>
        <v>1951402.0799999998</v>
      </c>
      <c r="BQ616" s="142">
        <f t="shared" si="1316"/>
        <v>1951402.0799999998</v>
      </c>
      <c r="BR616" s="142">
        <f t="shared" si="1316"/>
        <v>1951402.0799999998</v>
      </c>
      <c r="BS616" s="142">
        <f t="shared" si="1316"/>
        <v>1951402.0799999998</v>
      </c>
    </row>
    <row r="617" spans="5:73" x14ac:dyDescent="0.35">
      <c r="J617" s="15">
        <v>34331</v>
      </c>
      <c r="K617" s="142">
        <f t="shared" ref="K617:Z618" si="1317">SUMIF($E$115:$E$207,$J617,K$115:K$207)</f>
        <v>29619015.109999992</v>
      </c>
      <c r="L617" s="142">
        <f t="shared" si="1317"/>
        <v>29619015.109999992</v>
      </c>
      <c r="M617" s="142">
        <f t="shared" si="1317"/>
        <v>29619015.109999992</v>
      </c>
      <c r="N617" s="142">
        <f t="shared" si="1317"/>
        <v>29619015.109999992</v>
      </c>
      <c r="O617" s="142">
        <f t="shared" si="1317"/>
        <v>29624784.79999999</v>
      </c>
      <c r="P617" s="142">
        <f t="shared" si="1317"/>
        <v>37840667.349999987</v>
      </c>
      <c r="Q617" s="142">
        <f t="shared" si="1317"/>
        <v>37840667.349999987</v>
      </c>
      <c r="R617" s="142">
        <f t="shared" si="1317"/>
        <v>37840667.349999987</v>
      </c>
      <c r="S617" s="142">
        <f t="shared" si="1317"/>
        <v>37840667.349999987</v>
      </c>
      <c r="T617" s="142">
        <f t="shared" si="1317"/>
        <v>40013193.04999999</v>
      </c>
      <c r="U617" s="142">
        <f t="shared" si="1317"/>
        <v>40013193.04999999</v>
      </c>
      <c r="V617" s="142">
        <f t="shared" si="1317"/>
        <v>40013193.04999999</v>
      </c>
      <c r="W617" s="142">
        <f t="shared" si="1317"/>
        <v>40013193.04999999</v>
      </c>
      <c r="X617" s="142">
        <f t="shared" si="1317"/>
        <v>40013193.04999999</v>
      </c>
      <c r="Y617" s="142">
        <f t="shared" si="1317"/>
        <v>40013193.04999999</v>
      </c>
      <c r="Z617" s="142">
        <f t="shared" si="1317"/>
        <v>40013193.04999999</v>
      </c>
      <c r="AA617" s="142">
        <f t="shared" si="1316"/>
        <v>40013193.04999999</v>
      </c>
      <c r="AB617" s="142">
        <f t="shared" si="1316"/>
        <v>40013193.04999999</v>
      </c>
      <c r="AC617" s="142">
        <f t="shared" si="1316"/>
        <v>40013193.04999999</v>
      </c>
      <c r="AD617" s="142">
        <f t="shared" si="1316"/>
        <v>40013193.04999999</v>
      </c>
      <c r="AE617" s="142">
        <f t="shared" si="1316"/>
        <v>40013193.04999999</v>
      </c>
      <c r="AF617" s="142">
        <f t="shared" si="1316"/>
        <v>40013193.04999999</v>
      </c>
      <c r="AG617" s="142">
        <f t="shared" si="1316"/>
        <v>40013193.04999999</v>
      </c>
      <c r="AH617" s="142">
        <f t="shared" si="1316"/>
        <v>40013193.04999999</v>
      </c>
      <c r="AI617" s="142">
        <f t="shared" si="1316"/>
        <v>40013193.04999999</v>
      </c>
      <c r="AJ617" s="142">
        <f t="shared" si="1316"/>
        <v>40013193.04999999</v>
      </c>
      <c r="AK617" s="142">
        <f t="shared" si="1316"/>
        <v>40013193.04999999</v>
      </c>
      <c r="AL617" s="142">
        <f t="shared" si="1316"/>
        <v>40013193.04999999</v>
      </c>
      <c r="AM617" s="142">
        <f t="shared" si="1316"/>
        <v>40013193.04999999</v>
      </c>
      <c r="AN617" s="142">
        <f t="shared" si="1316"/>
        <v>40013193.04999999</v>
      </c>
      <c r="AO617" s="142">
        <f t="shared" si="1316"/>
        <v>40013193.04999999</v>
      </c>
      <c r="AP617" s="142">
        <f t="shared" si="1316"/>
        <v>40013193.04999999</v>
      </c>
      <c r="AQ617" s="142">
        <f t="shared" si="1316"/>
        <v>40013193.04999999</v>
      </c>
      <c r="AR617" s="142">
        <f t="shared" si="1316"/>
        <v>40013193.04999999</v>
      </c>
      <c r="AS617" s="142">
        <f t="shared" si="1316"/>
        <v>40013193.04999999</v>
      </c>
      <c r="AT617" s="142">
        <f t="shared" si="1316"/>
        <v>40013193.04999999</v>
      </c>
      <c r="AU617" s="142">
        <f t="shared" si="1316"/>
        <v>40013193.04999999</v>
      </c>
      <c r="AV617" s="142">
        <f t="shared" si="1316"/>
        <v>40013193.04999999</v>
      </c>
      <c r="AW617" s="142">
        <f t="shared" si="1316"/>
        <v>40013193.04999999</v>
      </c>
      <c r="AX617" s="142">
        <f t="shared" si="1316"/>
        <v>40013193.04999999</v>
      </c>
      <c r="AY617" s="142">
        <f t="shared" si="1316"/>
        <v>40013193.04999999</v>
      </c>
      <c r="AZ617" s="142">
        <f t="shared" si="1316"/>
        <v>40013193.04999999</v>
      </c>
      <c r="BA617" s="142">
        <f t="shared" si="1316"/>
        <v>40013193.04999999</v>
      </c>
      <c r="BB617" s="142">
        <f t="shared" si="1316"/>
        <v>40013193.04999999</v>
      </c>
      <c r="BC617" s="142">
        <f t="shared" si="1316"/>
        <v>40013193.04999999</v>
      </c>
      <c r="BD617" s="142">
        <f t="shared" si="1316"/>
        <v>40013193.04999999</v>
      </c>
      <c r="BE617" s="142">
        <f t="shared" si="1316"/>
        <v>40013193.04999999</v>
      </c>
      <c r="BF617" s="142">
        <f t="shared" si="1316"/>
        <v>40013193.04999999</v>
      </c>
      <c r="BG617" s="142">
        <f t="shared" si="1316"/>
        <v>40013193.04999999</v>
      </c>
      <c r="BH617" s="142">
        <f t="shared" si="1316"/>
        <v>40013193.04999999</v>
      </c>
      <c r="BI617" s="142">
        <f t="shared" si="1316"/>
        <v>40013193.04999999</v>
      </c>
      <c r="BJ617" s="142">
        <f t="shared" si="1316"/>
        <v>40013193.04999999</v>
      </c>
      <c r="BK617" s="142">
        <f t="shared" si="1316"/>
        <v>40013193.04999999</v>
      </c>
      <c r="BL617" s="142">
        <f t="shared" si="1316"/>
        <v>40013193.04999999</v>
      </c>
      <c r="BM617" s="142">
        <f t="shared" si="1316"/>
        <v>40013193.04999999</v>
      </c>
      <c r="BN617" s="142">
        <f t="shared" si="1316"/>
        <v>40013193.04999999</v>
      </c>
      <c r="BO617" s="142">
        <f t="shared" si="1316"/>
        <v>40013193.04999999</v>
      </c>
      <c r="BP617" s="142">
        <f t="shared" si="1316"/>
        <v>40013193.04999999</v>
      </c>
      <c r="BQ617" s="142">
        <f t="shared" si="1316"/>
        <v>40013193.04999999</v>
      </c>
      <c r="BR617" s="142">
        <f t="shared" si="1316"/>
        <v>40013193.04999999</v>
      </c>
      <c r="BS617" s="142">
        <f t="shared" si="1316"/>
        <v>40013193.04999999</v>
      </c>
    </row>
    <row r="618" spans="5:73" x14ac:dyDescent="0.35">
      <c r="J618" s="15">
        <v>34332</v>
      </c>
      <c r="K618" s="144">
        <f t="shared" si="1317"/>
        <v>0</v>
      </c>
      <c r="L618" s="144">
        <f t="shared" si="1316"/>
        <v>0</v>
      </c>
      <c r="M618" s="144">
        <f t="shared" si="1316"/>
        <v>0</v>
      </c>
      <c r="N618" s="144">
        <f t="shared" si="1316"/>
        <v>0</v>
      </c>
      <c r="O618" s="144">
        <f t="shared" si="1316"/>
        <v>3409.39</v>
      </c>
      <c r="P618" s="144">
        <f t="shared" si="1316"/>
        <v>33716722.500000015</v>
      </c>
      <c r="Q618" s="144">
        <f t="shared" si="1316"/>
        <v>36860608.450000025</v>
      </c>
      <c r="R618" s="144">
        <f t="shared" si="1316"/>
        <v>37525816.450000025</v>
      </c>
      <c r="S618" s="144">
        <f t="shared" si="1316"/>
        <v>37525816.450000025</v>
      </c>
      <c r="T618" s="144">
        <f t="shared" si="1316"/>
        <v>37525816.450000025</v>
      </c>
      <c r="U618" s="144">
        <f t="shared" si="1316"/>
        <v>37525816.450000025</v>
      </c>
      <c r="V618" s="144">
        <f t="shared" si="1316"/>
        <v>37525816.450000025</v>
      </c>
      <c r="W618" s="144">
        <f t="shared" si="1316"/>
        <v>37525816.450000025</v>
      </c>
      <c r="X618" s="144">
        <f t="shared" si="1316"/>
        <v>37525816.450000025</v>
      </c>
      <c r="Y618" s="144">
        <f t="shared" si="1316"/>
        <v>37525816.450000025</v>
      </c>
      <c r="Z618" s="144">
        <f t="shared" si="1316"/>
        <v>37525816.450000025</v>
      </c>
      <c r="AA618" s="144">
        <f t="shared" si="1316"/>
        <v>37525816.450000025</v>
      </c>
      <c r="AB618" s="144">
        <f t="shared" si="1316"/>
        <v>37525816.450000025</v>
      </c>
      <c r="AC618" s="144">
        <f t="shared" si="1316"/>
        <v>37525816.450000025</v>
      </c>
      <c r="AD618" s="144">
        <f t="shared" si="1316"/>
        <v>37525816.450000025</v>
      </c>
      <c r="AE618" s="144">
        <f t="shared" si="1316"/>
        <v>37525816.450000025</v>
      </c>
      <c r="AF618" s="144">
        <f t="shared" si="1316"/>
        <v>37525816.450000025</v>
      </c>
      <c r="AG618" s="144">
        <f t="shared" si="1316"/>
        <v>37525816.450000025</v>
      </c>
      <c r="AH618" s="144">
        <f t="shared" si="1316"/>
        <v>37525816.450000025</v>
      </c>
      <c r="AI618" s="144">
        <f t="shared" si="1316"/>
        <v>37525816.450000025</v>
      </c>
      <c r="AJ618" s="142">
        <f t="shared" si="1316"/>
        <v>37525816.450000025</v>
      </c>
      <c r="AK618" s="142">
        <f t="shared" si="1316"/>
        <v>37525816.450000025</v>
      </c>
      <c r="AL618" s="142">
        <f t="shared" si="1316"/>
        <v>37525816.450000025</v>
      </c>
      <c r="AM618" s="142">
        <f t="shared" si="1316"/>
        <v>37525816.450000025</v>
      </c>
      <c r="AN618" s="142">
        <f t="shared" si="1316"/>
        <v>37525816.450000025</v>
      </c>
      <c r="AO618" s="142">
        <f t="shared" si="1316"/>
        <v>37525816.450000025</v>
      </c>
      <c r="AP618" s="142">
        <f t="shared" si="1316"/>
        <v>37525816.450000025</v>
      </c>
      <c r="AQ618" s="142">
        <f t="shared" si="1316"/>
        <v>37525816.450000025</v>
      </c>
      <c r="AR618" s="142">
        <f t="shared" si="1316"/>
        <v>37525816.450000025</v>
      </c>
      <c r="AS618" s="142">
        <f t="shared" si="1316"/>
        <v>37525816.450000025</v>
      </c>
      <c r="AT618" s="142">
        <f t="shared" si="1316"/>
        <v>37525816.450000025</v>
      </c>
      <c r="AU618" s="142">
        <f t="shared" si="1316"/>
        <v>37525816.450000025</v>
      </c>
      <c r="AV618" s="142">
        <f t="shared" si="1316"/>
        <v>37525816.450000025</v>
      </c>
      <c r="AW618" s="142">
        <f t="shared" si="1316"/>
        <v>37525816.450000025</v>
      </c>
      <c r="AX618" s="142">
        <f t="shared" si="1316"/>
        <v>37525816.450000025</v>
      </c>
      <c r="AY618" s="142">
        <f t="shared" si="1316"/>
        <v>37525816.450000025</v>
      </c>
      <c r="AZ618" s="142">
        <f t="shared" si="1316"/>
        <v>37525816.450000025</v>
      </c>
      <c r="BA618" s="142">
        <f t="shared" si="1316"/>
        <v>37525816.450000025</v>
      </c>
      <c r="BB618" s="142">
        <f t="shared" si="1316"/>
        <v>37525816.450000025</v>
      </c>
      <c r="BC618" s="142">
        <f t="shared" si="1316"/>
        <v>37525816.450000025</v>
      </c>
      <c r="BD618" s="142">
        <f t="shared" si="1316"/>
        <v>37525816.450000025</v>
      </c>
      <c r="BE618" s="142">
        <f t="shared" si="1316"/>
        <v>37525816.450000025</v>
      </c>
      <c r="BF618" s="142">
        <f t="shared" si="1316"/>
        <v>37525816.450000025</v>
      </c>
      <c r="BG618" s="142">
        <f t="shared" si="1316"/>
        <v>37525816.450000025</v>
      </c>
      <c r="BH618" s="142">
        <f t="shared" si="1316"/>
        <v>37525816.450000025</v>
      </c>
      <c r="BI618" s="142">
        <f t="shared" si="1316"/>
        <v>37525816.450000025</v>
      </c>
      <c r="BJ618" s="142">
        <f t="shared" si="1316"/>
        <v>37525816.450000025</v>
      </c>
      <c r="BK618" s="142">
        <f t="shared" si="1316"/>
        <v>37525816.450000025</v>
      </c>
      <c r="BL618" s="142">
        <f t="shared" si="1316"/>
        <v>37525816.450000025</v>
      </c>
      <c r="BM618" s="142">
        <f t="shared" si="1316"/>
        <v>37525816.450000025</v>
      </c>
      <c r="BN618" s="142">
        <f t="shared" si="1316"/>
        <v>37525816.450000025</v>
      </c>
      <c r="BO618" s="142">
        <f t="shared" si="1316"/>
        <v>37525816.450000025</v>
      </c>
      <c r="BP618" s="142">
        <f t="shared" si="1316"/>
        <v>37525816.450000025</v>
      </c>
      <c r="BQ618" s="142">
        <f t="shared" si="1316"/>
        <v>37525816.450000025</v>
      </c>
      <c r="BR618" s="142">
        <f t="shared" si="1316"/>
        <v>37525816.450000025</v>
      </c>
      <c r="BS618" s="142">
        <f t="shared" si="1316"/>
        <v>37525816.450000025</v>
      </c>
    </row>
    <row r="619" spans="5:73" x14ac:dyDescent="0.35">
      <c r="J619" s="76"/>
      <c r="K619" s="143">
        <f>SUM(K616:K618)</f>
        <v>29619015.109999992</v>
      </c>
      <c r="L619" s="143">
        <f t="shared" ref="L619:BS619" si="1318">SUM(L616:L618)</f>
        <v>29619015.109999992</v>
      </c>
      <c r="M619" s="143">
        <f t="shared" si="1318"/>
        <v>29619015.109999992</v>
      </c>
      <c r="N619" s="143">
        <f t="shared" si="1318"/>
        <v>29619015.109999992</v>
      </c>
      <c r="O619" s="143">
        <f t="shared" si="1318"/>
        <v>29628194.18999999</v>
      </c>
      <c r="P619" s="143">
        <f t="shared" si="1318"/>
        <v>71557973.590000004</v>
      </c>
      <c r="Q619" s="143">
        <f t="shared" si="1318"/>
        <v>76652677.88000001</v>
      </c>
      <c r="R619" s="143">
        <f t="shared" si="1318"/>
        <v>77317885.88000001</v>
      </c>
      <c r="S619" s="143">
        <f t="shared" si="1318"/>
        <v>77317885.88000001</v>
      </c>
      <c r="T619" s="143">
        <f t="shared" si="1318"/>
        <v>79490411.580000013</v>
      </c>
      <c r="U619" s="143">
        <f t="shared" si="1318"/>
        <v>79490411.580000013</v>
      </c>
      <c r="V619" s="143">
        <f t="shared" si="1318"/>
        <v>79490411.580000013</v>
      </c>
      <c r="W619" s="153">
        <f t="shared" si="1318"/>
        <v>79490411.580000013</v>
      </c>
      <c r="X619" s="143">
        <f t="shared" si="1318"/>
        <v>79490411.580000013</v>
      </c>
      <c r="Y619" s="143">
        <f t="shared" si="1318"/>
        <v>79490411.580000013</v>
      </c>
      <c r="Z619" s="143">
        <f t="shared" si="1318"/>
        <v>79490411.580000013</v>
      </c>
      <c r="AA619" s="143">
        <f t="shared" si="1318"/>
        <v>79490411.580000013</v>
      </c>
      <c r="AB619" s="143">
        <f t="shared" si="1318"/>
        <v>79490411.580000013</v>
      </c>
      <c r="AC619" s="143">
        <f t="shared" si="1318"/>
        <v>79490411.580000013</v>
      </c>
      <c r="AD619" s="143">
        <f t="shared" si="1318"/>
        <v>79490411.580000013</v>
      </c>
      <c r="AE619" s="143">
        <f t="shared" si="1318"/>
        <v>79490411.580000013</v>
      </c>
      <c r="AF619" s="143">
        <f t="shared" si="1318"/>
        <v>79490411.580000013</v>
      </c>
      <c r="AG619" s="143">
        <f t="shared" si="1318"/>
        <v>79490411.580000013</v>
      </c>
      <c r="AH619" s="143">
        <f t="shared" si="1318"/>
        <v>79490411.580000013</v>
      </c>
      <c r="AI619" s="153">
        <f t="shared" si="1318"/>
        <v>79490411.580000013</v>
      </c>
      <c r="AJ619" s="143">
        <f t="shared" si="1318"/>
        <v>79490411.580000013</v>
      </c>
      <c r="AK619" s="143">
        <f t="shared" si="1318"/>
        <v>79490411.580000013</v>
      </c>
      <c r="AL619" s="143">
        <f t="shared" si="1318"/>
        <v>79490411.580000013</v>
      </c>
      <c r="AM619" s="143">
        <f t="shared" si="1318"/>
        <v>79490411.580000013</v>
      </c>
      <c r="AN619" s="143">
        <f t="shared" si="1318"/>
        <v>79490411.580000013</v>
      </c>
      <c r="AO619" s="143">
        <f t="shared" si="1318"/>
        <v>79490411.580000013</v>
      </c>
      <c r="AP619" s="143">
        <f t="shared" si="1318"/>
        <v>79490411.580000013</v>
      </c>
      <c r="AQ619" s="143">
        <f t="shared" si="1318"/>
        <v>79490411.580000013</v>
      </c>
      <c r="AR619" s="143">
        <f t="shared" si="1318"/>
        <v>79490411.580000013</v>
      </c>
      <c r="AS619" s="143">
        <f t="shared" si="1318"/>
        <v>79490411.580000013</v>
      </c>
      <c r="AT619" s="143">
        <f t="shared" si="1318"/>
        <v>79490411.580000013</v>
      </c>
      <c r="AU619" s="143">
        <f t="shared" si="1318"/>
        <v>79490411.580000013</v>
      </c>
      <c r="AV619" s="143">
        <f t="shared" si="1318"/>
        <v>79490411.580000013</v>
      </c>
      <c r="AW619" s="143">
        <f t="shared" si="1318"/>
        <v>79490411.580000013</v>
      </c>
      <c r="AX619" s="143">
        <f t="shared" si="1318"/>
        <v>79490411.580000013</v>
      </c>
      <c r="AY619" s="143">
        <f t="shared" si="1318"/>
        <v>79490411.580000013</v>
      </c>
      <c r="AZ619" s="143">
        <f t="shared" si="1318"/>
        <v>79490411.580000013</v>
      </c>
      <c r="BA619" s="143">
        <f t="shared" si="1318"/>
        <v>79490411.580000013</v>
      </c>
      <c r="BB619" s="143">
        <f t="shared" si="1318"/>
        <v>79490411.580000013</v>
      </c>
      <c r="BC619" s="143">
        <f t="shared" si="1318"/>
        <v>79490411.580000013</v>
      </c>
      <c r="BD619" s="143">
        <f t="shared" si="1318"/>
        <v>79490411.580000013</v>
      </c>
      <c r="BE619" s="143">
        <f t="shared" si="1318"/>
        <v>79490411.580000013</v>
      </c>
      <c r="BF619" s="143">
        <f t="shared" si="1318"/>
        <v>79490411.580000013</v>
      </c>
      <c r="BG619" s="143">
        <f t="shared" si="1318"/>
        <v>79490411.580000013</v>
      </c>
      <c r="BH619" s="143">
        <f t="shared" si="1318"/>
        <v>79490411.580000013</v>
      </c>
      <c r="BI619" s="143">
        <f t="shared" si="1318"/>
        <v>79490411.580000013</v>
      </c>
      <c r="BJ619" s="143">
        <f t="shared" si="1318"/>
        <v>79490411.580000013</v>
      </c>
      <c r="BK619" s="143">
        <f t="shared" si="1318"/>
        <v>79490411.580000013</v>
      </c>
      <c r="BL619" s="143">
        <f t="shared" si="1318"/>
        <v>79490411.580000013</v>
      </c>
      <c r="BM619" s="143">
        <f t="shared" si="1318"/>
        <v>79490411.580000013</v>
      </c>
      <c r="BN619" s="143">
        <f t="shared" si="1318"/>
        <v>79490411.580000013</v>
      </c>
      <c r="BO619" s="143">
        <f t="shared" si="1318"/>
        <v>79490411.580000013</v>
      </c>
      <c r="BP619" s="143">
        <f t="shared" si="1318"/>
        <v>79490411.580000013</v>
      </c>
      <c r="BQ619" s="143">
        <f t="shared" si="1318"/>
        <v>79490411.580000013</v>
      </c>
      <c r="BR619" s="143">
        <f t="shared" si="1318"/>
        <v>79490411.580000013</v>
      </c>
      <c r="BS619" s="143">
        <f t="shared" si="1318"/>
        <v>79490411.580000013</v>
      </c>
    </row>
    <row r="621" spans="5:73" x14ac:dyDescent="0.35">
      <c r="J621" s="52" t="s">
        <v>159</v>
      </c>
    </row>
    <row r="622" spans="5:73" x14ac:dyDescent="0.35">
      <c r="J622" s="15">
        <v>34330</v>
      </c>
      <c r="K622" s="142">
        <f>SUMIF($E$214:$E$306,$J622,K$214:K$306)</f>
        <v>0</v>
      </c>
      <c r="L622" s="142">
        <f t="shared" ref="L622:BS624" si="1319">SUMIF($E$214:$E$306,$J622,L$214:L$306)</f>
        <v>0</v>
      </c>
      <c r="M622" s="142">
        <f t="shared" si="1319"/>
        <v>0</v>
      </c>
      <c r="N622" s="142">
        <f t="shared" si="1319"/>
        <v>0</v>
      </c>
      <c r="O622" s="142">
        <f t="shared" si="1319"/>
        <v>0</v>
      </c>
      <c r="P622" s="142">
        <f t="shared" si="1319"/>
        <v>44.903076923076924</v>
      </c>
      <c r="Q622" s="142">
        <f t="shared" si="1319"/>
        <v>150152.75538461539</v>
      </c>
      <c r="R622" s="142">
        <f t="shared" si="1319"/>
        <v>300260.60769230768</v>
      </c>
      <c r="S622" s="142">
        <f t="shared" si="1319"/>
        <v>450368.45999999996</v>
      </c>
      <c r="T622" s="142">
        <f t="shared" si="1319"/>
        <v>600476.31230769237</v>
      </c>
      <c r="U622" s="142">
        <f t="shared" si="1319"/>
        <v>750584.16461538465</v>
      </c>
      <c r="V622" s="142">
        <f t="shared" si="1319"/>
        <v>900692.01692307694</v>
      </c>
      <c r="W622" s="142">
        <f t="shared" si="1319"/>
        <v>1050799.8692307696</v>
      </c>
      <c r="X622" s="142">
        <f t="shared" si="1319"/>
        <v>1200907.7215384617</v>
      </c>
      <c r="Y622" s="142">
        <f t="shared" si="1319"/>
        <v>1351015.5738461541</v>
      </c>
      <c r="Z622" s="142">
        <f t="shared" si="1319"/>
        <v>1501123.4261538463</v>
      </c>
      <c r="AA622" s="142">
        <f t="shared" si="1319"/>
        <v>1651231.278461539</v>
      </c>
      <c r="AB622" s="142">
        <f t="shared" si="1319"/>
        <v>1801339.1307692314</v>
      </c>
      <c r="AC622" s="142">
        <f t="shared" si="1319"/>
        <v>1951402.0800000008</v>
      </c>
      <c r="AD622" s="142">
        <f t="shared" si="1319"/>
        <v>1951402.0800000008</v>
      </c>
      <c r="AE622" s="142">
        <f t="shared" si="1319"/>
        <v>1951402.0800000008</v>
      </c>
      <c r="AF622" s="142">
        <f t="shared" si="1319"/>
        <v>1951402.0800000008</v>
      </c>
      <c r="AG622" s="142">
        <f t="shared" si="1319"/>
        <v>1951402.0800000008</v>
      </c>
      <c r="AH622" s="142">
        <f t="shared" si="1319"/>
        <v>1951402.0800000008</v>
      </c>
      <c r="AI622" s="142">
        <f t="shared" si="1319"/>
        <v>1951402.0800000008</v>
      </c>
      <c r="AJ622" s="142">
        <f t="shared" si="1319"/>
        <v>1951402.0800000008</v>
      </c>
      <c r="AK622" s="142">
        <f t="shared" si="1319"/>
        <v>1951402.0800000008</v>
      </c>
      <c r="AL622" s="142">
        <f t="shared" si="1319"/>
        <v>1951402.0800000008</v>
      </c>
      <c r="AM622" s="142">
        <f t="shared" si="1319"/>
        <v>1951402.0800000008</v>
      </c>
      <c r="AN622" s="142">
        <f t="shared" si="1319"/>
        <v>1951402.0800000008</v>
      </c>
      <c r="AO622" s="142">
        <f t="shared" si="1319"/>
        <v>1951402.0800000008</v>
      </c>
      <c r="AP622" s="142">
        <f t="shared" si="1319"/>
        <v>1951402.0800000008</v>
      </c>
      <c r="AQ622" s="142">
        <f t="shared" si="1319"/>
        <v>1951402.0800000008</v>
      </c>
      <c r="AR622" s="142">
        <f t="shared" si="1319"/>
        <v>1951402.0800000008</v>
      </c>
      <c r="AS622" s="142">
        <f t="shared" si="1319"/>
        <v>1951402.0800000008</v>
      </c>
      <c r="AT622" s="142">
        <f t="shared" si="1319"/>
        <v>1951402.0800000008</v>
      </c>
      <c r="AU622" s="142">
        <f t="shared" si="1319"/>
        <v>1951402.0800000008</v>
      </c>
      <c r="AV622" s="142">
        <f t="shared" si="1319"/>
        <v>1951402.0800000008</v>
      </c>
      <c r="AW622" s="142">
        <f t="shared" si="1319"/>
        <v>1951402.0800000008</v>
      </c>
      <c r="AX622" s="142">
        <f t="shared" si="1319"/>
        <v>1951402.0800000008</v>
      </c>
      <c r="AY622" s="142">
        <f t="shared" si="1319"/>
        <v>1951402.0800000008</v>
      </c>
      <c r="AZ622" s="142">
        <f t="shared" si="1319"/>
        <v>1951402.0800000008</v>
      </c>
      <c r="BA622" s="142">
        <f t="shared" si="1319"/>
        <v>1951402.0800000008</v>
      </c>
      <c r="BB622" s="142">
        <f t="shared" si="1319"/>
        <v>1951402.0800000008</v>
      </c>
      <c r="BC622" s="142">
        <f t="shared" si="1319"/>
        <v>1951402.0800000008</v>
      </c>
      <c r="BD622" s="142">
        <f t="shared" si="1319"/>
        <v>1951402.0800000008</v>
      </c>
      <c r="BE622" s="142">
        <f t="shared" si="1319"/>
        <v>1951402.0800000008</v>
      </c>
      <c r="BF622" s="142">
        <f t="shared" si="1319"/>
        <v>1951402.0800000008</v>
      </c>
      <c r="BG622" s="142">
        <f t="shared" si="1319"/>
        <v>1951402.0800000008</v>
      </c>
      <c r="BH622" s="142">
        <f t="shared" si="1319"/>
        <v>1951402.0800000008</v>
      </c>
      <c r="BI622" s="142">
        <f t="shared" si="1319"/>
        <v>1951402.0800000008</v>
      </c>
      <c r="BJ622" s="142">
        <f t="shared" si="1319"/>
        <v>1951402.0800000008</v>
      </c>
      <c r="BK622" s="142">
        <f t="shared" si="1319"/>
        <v>1951402.0800000008</v>
      </c>
      <c r="BL622" s="142">
        <f t="shared" si="1319"/>
        <v>1951402.0800000008</v>
      </c>
      <c r="BM622" s="142">
        <f t="shared" si="1319"/>
        <v>1951402.0800000008</v>
      </c>
      <c r="BN622" s="142">
        <f t="shared" si="1319"/>
        <v>1951402.0800000008</v>
      </c>
      <c r="BO622" s="142">
        <f t="shared" si="1319"/>
        <v>1951402.0800000008</v>
      </c>
      <c r="BP622" s="142">
        <f t="shared" si="1319"/>
        <v>1951402.0800000008</v>
      </c>
      <c r="BQ622" s="142">
        <f t="shared" si="1319"/>
        <v>1951402.0800000008</v>
      </c>
      <c r="BR622" s="142">
        <f t="shared" si="1319"/>
        <v>1951402.0800000008</v>
      </c>
      <c r="BS622" s="142">
        <f t="shared" si="1319"/>
        <v>1951402.0800000008</v>
      </c>
      <c r="BT622" s="142"/>
      <c r="BU622" s="142"/>
    </row>
    <row r="623" spans="5:73" x14ac:dyDescent="0.35">
      <c r="J623" s="15">
        <v>34331</v>
      </c>
      <c r="K623" s="142">
        <f t="shared" ref="K623:Z624" si="1320">SUMIF($E$214:$E$306,$J623,K$214:K$306)</f>
        <v>25090102.036153849</v>
      </c>
      <c r="L623" s="142">
        <f t="shared" si="1320"/>
        <v>4556771.5553846182</v>
      </c>
      <c r="M623" s="142">
        <f t="shared" si="1320"/>
        <v>6835157.333076925</v>
      </c>
      <c r="N623" s="142">
        <f t="shared" si="1320"/>
        <v>9113543.1107692365</v>
      </c>
      <c r="O623" s="142">
        <f t="shared" si="1320"/>
        <v>11392372.710769234</v>
      </c>
      <c r="P623" s="142">
        <f t="shared" si="1320"/>
        <v>14303193.276153851</v>
      </c>
      <c r="Q623" s="142">
        <f t="shared" si="1320"/>
        <v>17214013.841538459</v>
      </c>
      <c r="R623" s="142">
        <f t="shared" si="1320"/>
        <v>20124834.406923089</v>
      </c>
      <c r="S623" s="142">
        <f t="shared" si="1320"/>
        <v>23035654.972307697</v>
      </c>
      <c r="T623" s="142">
        <f t="shared" si="1320"/>
        <v>26113592.899230774</v>
      </c>
      <c r="U623" s="142">
        <f t="shared" si="1320"/>
        <v>29191530.826153856</v>
      </c>
      <c r="V623" s="142">
        <f t="shared" si="1320"/>
        <v>32269468.753076933</v>
      </c>
      <c r="W623" s="142">
        <f t="shared" si="1320"/>
        <v>35347406.679999992</v>
      </c>
      <c r="X623" s="142">
        <f t="shared" si="1320"/>
        <v>36146958.829230763</v>
      </c>
      <c r="Y623" s="142">
        <f t="shared" si="1320"/>
        <v>36946510.978461534</v>
      </c>
      <c r="Z623" s="142">
        <f t="shared" si="1320"/>
        <v>37746063.127692297</v>
      </c>
      <c r="AA623" s="142">
        <f t="shared" si="1319"/>
        <v>38545615.276923068</v>
      </c>
      <c r="AB623" s="142">
        <f t="shared" si="1319"/>
        <v>39344723.603846148</v>
      </c>
      <c r="AC623" s="142">
        <f t="shared" si="1319"/>
        <v>39511840.96538461</v>
      </c>
      <c r="AD623" s="142">
        <f t="shared" si="1319"/>
        <v>39678958.326923072</v>
      </c>
      <c r="AE623" s="142">
        <f t="shared" si="1319"/>
        <v>39846075.688461527</v>
      </c>
      <c r="AF623" s="142">
        <f t="shared" si="1319"/>
        <v>40013193.04999999</v>
      </c>
      <c r="AG623" s="142">
        <f t="shared" si="1319"/>
        <v>40013193.04999999</v>
      </c>
      <c r="AH623" s="142">
        <f t="shared" si="1319"/>
        <v>40013193.04999999</v>
      </c>
      <c r="AI623" s="142">
        <f t="shared" si="1319"/>
        <v>40013193.04999999</v>
      </c>
      <c r="AJ623" s="142">
        <f t="shared" si="1319"/>
        <v>40013193.04999999</v>
      </c>
      <c r="AK623" s="142">
        <f t="shared" si="1319"/>
        <v>40013193.04999999</v>
      </c>
      <c r="AL623" s="142">
        <f t="shared" si="1319"/>
        <v>40013193.04999999</v>
      </c>
      <c r="AM623" s="142">
        <f t="shared" si="1319"/>
        <v>40013193.04999999</v>
      </c>
      <c r="AN623" s="142">
        <f t="shared" si="1319"/>
        <v>40013193.04999999</v>
      </c>
      <c r="AO623" s="142">
        <f t="shared" si="1319"/>
        <v>40013193.04999999</v>
      </c>
      <c r="AP623" s="142">
        <f t="shared" si="1319"/>
        <v>40013193.04999999</v>
      </c>
      <c r="AQ623" s="142">
        <f t="shared" si="1319"/>
        <v>40013193.04999999</v>
      </c>
      <c r="AR623" s="142">
        <f t="shared" si="1319"/>
        <v>40013193.04999999</v>
      </c>
      <c r="AS623" s="142">
        <f t="shared" si="1319"/>
        <v>40013193.04999999</v>
      </c>
      <c r="AT623" s="142">
        <f t="shared" si="1319"/>
        <v>40013193.04999999</v>
      </c>
      <c r="AU623" s="142">
        <f t="shared" si="1319"/>
        <v>40013193.04999999</v>
      </c>
      <c r="AV623" s="142">
        <f t="shared" si="1319"/>
        <v>40013193.04999999</v>
      </c>
      <c r="AW623" s="142">
        <f t="shared" si="1319"/>
        <v>40013193.04999999</v>
      </c>
      <c r="AX623" s="142">
        <f t="shared" si="1319"/>
        <v>40013193.04999999</v>
      </c>
      <c r="AY623" s="142">
        <f t="shared" si="1319"/>
        <v>40013193.04999999</v>
      </c>
      <c r="AZ623" s="142">
        <f t="shared" si="1319"/>
        <v>40013193.04999999</v>
      </c>
      <c r="BA623" s="142">
        <f t="shared" si="1319"/>
        <v>40013193.04999999</v>
      </c>
      <c r="BB623" s="142">
        <f t="shared" si="1319"/>
        <v>40013193.04999999</v>
      </c>
      <c r="BC623" s="142">
        <f t="shared" si="1319"/>
        <v>40013193.04999999</v>
      </c>
      <c r="BD623" s="142">
        <f t="shared" si="1319"/>
        <v>40013193.04999999</v>
      </c>
      <c r="BE623" s="142">
        <f t="shared" si="1319"/>
        <v>40013193.04999999</v>
      </c>
      <c r="BF623" s="142">
        <f t="shared" si="1319"/>
        <v>40013193.04999999</v>
      </c>
      <c r="BG623" s="142">
        <f t="shared" si="1319"/>
        <v>40013193.04999999</v>
      </c>
      <c r="BH623" s="142">
        <f t="shared" si="1319"/>
        <v>40013193.04999999</v>
      </c>
      <c r="BI623" s="142">
        <f t="shared" si="1319"/>
        <v>40013193.04999999</v>
      </c>
      <c r="BJ623" s="142">
        <f t="shared" si="1319"/>
        <v>40013193.04999999</v>
      </c>
      <c r="BK623" s="142">
        <f t="shared" si="1319"/>
        <v>40013193.04999999</v>
      </c>
      <c r="BL623" s="142">
        <f t="shared" si="1319"/>
        <v>40013193.04999999</v>
      </c>
      <c r="BM623" s="142">
        <f t="shared" si="1319"/>
        <v>40013193.04999999</v>
      </c>
      <c r="BN623" s="142">
        <f t="shared" si="1319"/>
        <v>40013193.04999999</v>
      </c>
      <c r="BO623" s="142">
        <f t="shared" si="1319"/>
        <v>40013193.04999999</v>
      </c>
      <c r="BP623" s="142">
        <f t="shared" si="1319"/>
        <v>40013193.04999999</v>
      </c>
      <c r="BQ623" s="142">
        <f t="shared" si="1319"/>
        <v>40013193.04999999</v>
      </c>
      <c r="BR623" s="142">
        <f t="shared" si="1319"/>
        <v>40013193.04999999</v>
      </c>
      <c r="BS623" s="142">
        <f t="shared" si="1319"/>
        <v>40013193.04999999</v>
      </c>
      <c r="BT623" s="142"/>
      <c r="BU623" s="142"/>
    </row>
    <row r="624" spans="5:73" x14ac:dyDescent="0.35">
      <c r="J624" s="15">
        <v>34332</v>
      </c>
      <c r="K624" s="144">
        <f t="shared" si="1320"/>
        <v>0</v>
      </c>
      <c r="L624" s="144">
        <f t="shared" si="1319"/>
        <v>0</v>
      </c>
      <c r="M624" s="144">
        <f t="shared" si="1319"/>
        <v>0</v>
      </c>
      <c r="N624" s="144">
        <f t="shared" si="1319"/>
        <v>0</v>
      </c>
      <c r="O624" s="144">
        <f t="shared" si="1319"/>
        <v>262.26076923076926</v>
      </c>
      <c r="P624" s="144">
        <f t="shared" si="1319"/>
        <v>2593856.2992307679</v>
      </c>
      <c r="Q624" s="144">
        <f t="shared" si="1319"/>
        <v>5429287.7184615359</v>
      </c>
      <c r="R624" s="144">
        <f t="shared" si="1319"/>
        <v>8315888.9838461541</v>
      </c>
      <c r="S624" s="144">
        <f t="shared" si="1319"/>
        <v>11202490.249230769</v>
      </c>
      <c r="T624" s="144">
        <f t="shared" si="1319"/>
        <v>14089091.514615387</v>
      </c>
      <c r="U624" s="144">
        <f t="shared" si="1319"/>
        <v>16975692.780000005</v>
      </c>
      <c r="V624" s="144">
        <f t="shared" si="1319"/>
        <v>19862294.045384619</v>
      </c>
      <c r="W624" s="144">
        <f t="shared" si="1319"/>
        <v>22748895.310769215</v>
      </c>
      <c r="X624" s="144">
        <f t="shared" si="1319"/>
        <v>25635496.576153852</v>
      </c>
      <c r="Y624" s="144">
        <f t="shared" si="1319"/>
        <v>28522097.841538455</v>
      </c>
      <c r="Z624" s="144">
        <f t="shared" si="1319"/>
        <v>31408699.106923088</v>
      </c>
      <c r="AA624" s="144">
        <f t="shared" si="1319"/>
        <v>34295300.37230771</v>
      </c>
      <c r="AB624" s="144">
        <f t="shared" si="1319"/>
        <v>37181639.376923092</v>
      </c>
      <c r="AC624" s="144">
        <f t="shared" si="1319"/>
        <v>37474646.60384617</v>
      </c>
      <c r="AD624" s="144">
        <f t="shared" si="1319"/>
        <v>37525816.450000018</v>
      </c>
      <c r="AE624" s="144">
        <f t="shared" si="1319"/>
        <v>37525816.450000018</v>
      </c>
      <c r="AF624" s="144">
        <f t="shared" si="1319"/>
        <v>37525816.450000018</v>
      </c>
      <c r="AG624" s="144">
        <f t="shared" si="1319"/>
        <v>37525816.450000018</v>
      </c>
      <c r="AH624" s="144">
        <f t="shared" si="1319"/>
        <v>37525816.450000018</v>
      </c>
      <c r="AI624" s="144">
        <f t="shared" si="1319"/>
        <v>37525816.450000018</v>
      </c>
      <c r="AJ624" s="142">
        <f t="shared" si="1319"/>
        <v>37525816.450000018</v>
      </c>
      <c r="AK624" s="142">
        <f t="shared" si="1319"/>
        <v>37525816.450000018</v>
      </c>
      <c r="AL624" s="142">
        <f t="shared" si="1319"/>
        <v>37525816.450000018</v>
      </c>
      <c r="AM624" s="142">
        <f t="shared" si="1319"/>
        <v>37525816.450000018</v>
      </c>
      <c r="AN624" s="142">
        <f t="shared" si="1319"/>
        <v>37525816.450000018</v>
      </c>
      <c r="AO624" s="142">
        <f t="shared" si="1319"/>
        <v>37525816.450000018</v>
      </c>
      <c r="AP624" s="142">
        <f t="shared" si="1319"/>
        <v>37525816.450000018</v>
      </c>
      <c r="AQ624" s="142">
        <f t="shared" si="1319"/>
        <v>37525816.450000018</v>
      </c>
      <c r="AR624" s="142">
        <f t="shared" si="1319"/>
        <v>37525816.450000018</v>
      </c>
      <c r="AS624" s="142">
        <f t="shared" si="1319"/>
        <v>37525816.450000018</v>
      </c>
      <c r="AT624" s="142">
        <f t="shared" si="1319"/>
        <v>37525816.450000018</v>
      </c>
      <c r="AU624" s="142">
        <f t="shared" si="1319"/>
        <v>37525816.450000018</v>
      </c>
      <c r="AV624" s="142">
        <f t="shared" si="1319"/>
        <v>37525816.450000018</v>
      </c>
      <c r="AW624" s="142">
        <f t="shared" si="1319"/>
        <v>37525816.450000018</v>
      </c>
      <c r="AX624" s="142">
        <f t="shared" si="1319"/>
        <v>37525816.450000018</v>
      </c>
      <c r="AY624" s="142">
        <f t="shared" si="1319"/>
        <v>37525816.450000018</v>
      </c>
      <c r="AZ624" s="142">
        <f t="shared" si="1319"/>
        <v>37525816.450000018</v>
      </c>
      <c r="BA624" s="142">
        <f t="shared" si="1319"/>
        <v>37525816.450000018</v>
      </c>
      <c r="BB624" s="142">
        <f t="shared" si="1319"/>
        <v>37525816.450000018</v>
      </c>
      <c r="BC624" s="142">
        <f t="shared" si="1319"/>
        <v>37525816.450000018</v>
      </c>
      <c r="BD624" s="142">
        <f t="shared" si="1319"/>
        <v>37525816.450000018</v>
      </c>
      <c r="BE624" s="142">
        <f t="shared" si="1319"/>
        <v>37525816.450000018</v>
      </c>
      <c r="BF624" s="142">
        <f t="shared" si="1319"/>
        <v>37525816.450000018</v>
      </c>
      <c r="BG624" s="142">
        <f t="shared" si="1319"/>
        <v>37525816.450000018</v>
      </c>
      <c r="BH624" s="142">
        <f t="shared" si="1319"/>
        <v>37525816.450000018</v>
      </c>
      <c r="BI624" s="142">
        <f t="shared" si="1319"/>
        <v>37525816.450000018</v>
      </c>
      <c r="BJ624" s="142">
        <f t="shared" si="1319"/>
        <v>37525816.450000018</v>
      </c>
      <c r="BK624" s="142">
        <f t="shared" si="1319"/>
        <v>37525816.450000018</v>
      </c>
      <c r="BL624" s="142">
        <f t="shared" si="1319"/>
        <v>37525816.450000018</v>
      </c>
      <c r="BM624" s="142">
        <f t="shared" si="1319"/>
        <v>37525816.450000018</v>
      </c>
      <c r="BN624" s="142">
        <f t="shared" si="1319"/>
        <v>37525816.450000018</v>
      </c>
      <c r="BO624" s="142">
        <f t="shared" si="1319"/>
        <v>37525816.450000018</v>
      </c>
      <c r="BP624" s="142">
        <f t="shared" si="1319"/>
        <v>37525816.450000018</v>
      </c>
      <c r="BQ624" s="142">
        <f t="shared" si="1319"/>
        <v>37525816.450000018</v>
      </c>
      <c r="BR624" s="142">
        <f t="shared" si="1319"/>
        <v>37525816.450000018</v>
      </c>
      <c r="BS624" s="142">
        <f t="shared" si="1319"/>
        <v>37525816.450000018</v>
      </c>
      <c r="BT624" s="142"/>
      <c r="BU624" s="142"/>
    </row>
    <row r="625" spans="10:73" x14ac:dyDescent="0.35">
      <c r="J625" s="76"/>
      <c r="K625" s="143">
        <f>SUM(K622:K624)</f>
        <v>25090102.036153849</v>
      </c>
      <c r="L625" s="143">
        <f t="shared" ref="L625:AI625" si="1321">SUM(L622:L624)</f>
        <v>4556771.5553846182</v>
      </c>
      <c r="M625" s="143">
        <f t="shared" si="1321"/>
        <v>6835157.333076925</v>
      </c>
      <c r="N625" s="143">
        <f t="shared" si="1321"/>
        <v>9113543.1107692365</v>
      </c>
      <c r="O625" s="143">
        <f t="shared" si="1321"/>
        <v>11392634.971538465</v>
      </c>
      <c r="P625" s="143">
        <f t="shared" si="1321"/>
        <v>16897094.478461541</v>
      </c>
      <c r="Q625" s="143">
        <f t="shared" si="1321"/>
        <v>22793454.315384611</v>
      </c>
      <c r="R625" s="143">
        <f t="shared" si="1321"/>
        <v>28740983.998461552</v>
      </c>
      <c r="S625" s="143">
        <f t="shared" si="1321"/>
        <v>34688513.681538463</v>
      </c>
      <c r="T625" s="143">
        <f t="shared" si="1321"/>
        <v>40803160.726153851</v>
      </c>
      <c r="U625" s="143">
        <f t="shared" si="1321"/>
        <v>46917807.770769246</v>
      </c>
      <c r="V625" s="143">
        <f t="shared" si="1321"/>
        <v>53032454.815384626</v>
      </c>
      <c r="W625" s="153">
        <f t="shared" si="1321"/>
        <v>59147101.859999977</v>
      </c>
      <c r="X625" s="143">
        <f t="shared" si="1321"/>
        <v>62983363.126923077</v>
      </c>
      <c r="Y625" s="143">
        <f t="shared" si="1321"/>
        <v>66819624.393846139</v>
      </c>
      <c r="Z625" s="143">
        <f t="shared" si="1321"/>
        <v>70655885.660769224</v>
      </c>
      <c r="AA625" s="143">
        <f t="shared" si="1321"/>
        <v>74492146.927692324</v>
      </c>
      <c r="AB625" s="143">
        <f t="shared" si="1321"/>
        <v>78327702.11153847</v>
      </c>
      <c r="AC625" s="143">
        <f t="shared" si="1321"/>
        <v>78937889.649230778</v>
      </c>
      <c r="AD625" s="143">
        <f t="shared" si="1321"/>
        <v>79156176.856923088</v>
      </c>
      <c r="AE625" s="143">
        <f t="shared" si="1321"/>
        <v>79323294.218461543</v>
      </c>
      <c r="AF625" s="143">
        <f t="shared" si="1321"/>
        <v>79490411.580000013</v>
      </c>
      <c r="AG625" s="143">
        <f t="shared" si="1321"/>
        <v>79490411.580000013</v>
      </c>
      <c r="AH625" s="143">
        <f t="shared" si="1321"/>
        <v>79490411.580000013</v>
      </c>
      <c r="AI625" s="153">
        <f t="shared" si="1321"/>
        <v>79490411.580000013</v>
      </c>
      <c r="AJ625" s="143">
        <f t="shared" ref="AJ625:BS625" si="1322">SUM(AJ622:AJ624)</f>
        <v>79490411.580000013</v>
      </c>
      <c r="AK625" s="143">
        <f t="shared" si="1322"/>
        <v>79490411.580000013</v>
      </c>
      <c r="AL625" s="143">
        <f t="shared" si="1322"/>
        <v>79490411.580000013</v>
      </c>
      <c r="AM625" s="143">
        <f t="shared" si="1322"/>
        <v>79490411.580000013</v>
      </c>
      <c r="AN625" s="143">
        <f t="shared" si="1322"/>
        <v>79490411.580000013</v>
      </c>
      <c r="AO625" s="143">
        <f t="shared" si="1322"/>
        <v>79490411.580000013</v>
      </c>
      <c r="AP625" s="143">
        <f t="shared" si="1322"/>
        <v>79490411.580000013</v>
      </c>
      <c r="AQ625" s="143">
        <f t="shared" si="1322"/>
        <v>79490411.580000013</v>
      </c>
      <c r="AR625" s="143">
        <f t="shared" si="1322"/>
        <v>79490411.580000013</v>
      </c>
      <c r="AS625" s="143">
        <f t="shared" si="1322"/>
        <v>79490411.580000013</v>
      </c>
      <c r="AT625" s="143">
        <f t="shared" si="1322"/>
        <v>79490411.580000013</v>
      </c>
      <c r="AU625" s="143">
        <f t="shared" si="1322"/>
        <v>79490411.580000013</v>
      </c>
      <c r="AV625" s="143">
        <f t="shared" si="1322"/>
        <v>79490411.580000013</v>
      </c>
      <c r="AW625" s="143">
        <f t="shared" si="1322"/>
        <v>79490411.580000013</v>
      </c>
      <c r="AX625" s="143">
        <f t="shared" si="1322"/>
        <v>79490411.580000013</v>
      </c>
      <c r="AY625" s="143">
        <f t="shared" si="1322"/>
        <v>79490411.580000013</v>
      </c>
      <c r="AZ625" s="143">
        <f t="shared" si="1322"/>
        <v>79490411.580000013</v>
      </c>
      <c r="BA625" s="143">
        <f t="shared" si="1322"/>
        <v>79490411.580000013</v>
      </c>
      <c r="BB625" s="143">
        <f t="shared" si="1322"/>
        <v>79490411.580000013</v>
      </c>
      <c r="BC625" s="143">
        <f t="shared" si="1322"/>
        <v>79490411.580000013</v>
      </c>
      <c r="BD625" s="143">
        <f t="shared" si="1322"/>
        <v>79490411.580000013</v>
      </c>
      <c r="BE625" s="143">
        <f t="shared" si="1322"/>
        <v>79490411.580000013</v>
      </c>
      <c r="BF625" s="143">
        <f t="shared" si="1322"/>
        <v>79490411.580000013</v>
      </c>
      <c r="BG625" s="143">
        <f t="shared" si="1322"/>
        <v>79490411.580000013</v>
      </c>
      <c r="BH625" s="143">
        <f t="shared" si="1322"/>
        <v>79490411.580000013</v>
      </c>
      <c r="BI625" s="143">
        <f t="shared" si="1322"/>
        <v>79490411.580000013</v>
      </c>
      <c r="BJ625" s="143">
        <f t="shared" si="1322"/>
        <v>79490411.580000013</v>
      </c>
      <c r="BK625" s="143">
        <f t="shared" si="1322"/>
        <v>79490411.580000013</v>
      </c>
      <c r="BL625" s="143">
        <f t="shared" si="1322"/>
        <v>79490411.580000013</v>
      </c>
      <c r="BM625" s="143">
        <f t="shared" si="1322"/>
        <v>79490411.580000013</v>
      </c>
      <c r="BN625" s="143">
        <f t="shared" si="1322"/>
        <v>79490411.580000013</v>
      </c>
      <c r="BO625" s="143">
        <f t="shared" si="1322"/>
        <v>79490411.580000013</v>
      </c>
      <c r="BP625" s="143">
        <f t="shared" si="1322"/>
        <v>79490411.580000013</v>
      </c>
      <c r="BQ625" s="143">
        <f t="shared" si="1322"/>
        <v>79490411.580000013</v>
      </c>
      <c r="BR625" s="143">
        <f t="shared" si="1322"/>
        <v>79490411.580000013</v>
      </c>
      <c r="BS625" s="143">
        <f t="shared" si="1322"/>
        <v>79490411.580000013</v>
      </c>
      <c r="BT625" s="143"/>
      <c r="BU625" s="143"/>
    </row>
    <row r="627" spans="10:73" x14ac:dyDescent="0.35">
      <c r="J627" s="52" t="s">
        <v>646</v>
      </c>
    </row>
    <row r="628" spans="10:73" x14ac:dyDescent="0.35">
      <c r="J628" s="15">
        <v>34330</v>
      </c>
      <c r="K628" s="142">
        <f>SUMIF($E$313:$E$405,$J628,L$313:L$405)</f>
        <v>0</v>
      </c>
      <c r="L628" s="142">
        <f t="shared" ref="L628:BS630" si="1323">SUMIF($E$313:$E$405,$J628,M$313:M$405)</f>
        <v>0</v>
      </c>
      <c r="M628" s="142">
        <f t="shared" si="1323"/>
        <v>0</v>
      </c>
      <c r="N628" s="142">
        <f t="shared" si="1323"/>
        <v>0</v>
      </c>
      <c r="O628" s="142">
        <f t="shared" si="1323"/>
        <v>0</v>
      </c>
      <c r="P628" s="142">
        <f t="shared" si="1323"/>
        <v>2.675475</v>
      </c>
      <c r="Q628" s="142">
        <f t="shared" si="1323"/>
        <v>8943.9261999999981</v>
      </c>
      <c r="R628" s="142">
        <f t="shared" si="1323"/>
        <v>8943.9261999999981</v>
      </c>
      <c r="S628" s="142">
        <f t="shared" si="1323"/>
        <v>8943.9261999999981</v>
      </c>
      <c r="T628" s="142">
        <f t="shared" si="1323"/>
        <v>8943.9261999999981</v>
      </c>
      <c r="U628" s="142">
        <f t="shared" si="1323"/>
        <v>8943.9261999999981</v>
      </c>
      <c r="V628" s="142">
        <f t="shared" si="1323"/>
        <v>8943.9261999999981</v>
      </c>
      <c r="W628" s="142">
        <f t="shared" si="1323"/>
        <v>8943.9261999999981</v>
      </c>
      <c r="X628" s="142">
        <f t="shared" si="1323"/>
        <v>8943.9261999999981</v>
      </c>
      <c r="Y628" s="142">
        <f t="shared" si="1323"/>
        <v>8943.9261999999981</v>
      </c>
      <c r="Z628" s="142">
        <f t="shared" si="1323"/>
        <v>8943.9261999999981</v>
      </c>
      <c r="AA628" s="142">
        <f t="shared" si="1323"/>
        <v>8943.9261999999981</v>
      </c>
      <c r="AB628" s="142">
        <f t="shared" si="1323"/>
        <v>8943.9261999999981</v>
      </c>
      <c r="AC628" s="142">
        <f t="shared" si="1323"/>
        <v>8943.9261999999981</v>
      </c>
      <c r="AD628" s="142">
        <f t="shared" si="1323"/>
        <v>8943.9261999999981</v>
      </c>
      <c r="AE628" s="142">
        <f t="shared" si="1323"/>
        <v>8943.9261999999981</v>
      </c>
      <c r="AF628" s="142">
        <f t="shared" si="1323"/>
        <v>8943.9261999999981</v>
      </c>
      <c r="AG628" s="142">
        <f t="shared" si="1323"/>
        <v>8943.9261999999981</v>
      </c>
      <c r="AH628" s="142">
        <f t="shared" si="1323"/>
        <v>8943.9261999999981</v>
      </c>
      <c r="AI628" s="142">
        <f t="shared" si="1323"/>
        <v>8943.9261999999981</v>
      </c>
      <c r="AJ628" s="142">
        <f t="shared" si="1323"/>
        <v>8943.9261999999981</v>
      </c>
      <c r="AK628" s="142">
        <f t="shared" si="1323"/>
        <v>8943.9261999999981</v>
      </c>
      <c r="AL628" s="142">
        <f t="shared" si="1323"/>
        <v>8943.9261999999981</v>
      </c>
      <c r="AM628" s="142">
        <f t="shared" si="1323"/>
        <v>8943.9261999999981</v>
      </c>
      <c r="AN628" s="142">
        <f t="shared" si="1323"/>
        <v>8943.9261999999981</v>
      </c>
      <c r="AO628" s="142">
        <f t="shared" si="1323"/>
        <v>8943.9261999999981</v>
      </c>
      <c r="AP628" s="142">
        <f t="shared" si="1323"/>
        <v>8943.9261999999981</v>
      </c>
      <c r="AQ628" s="142">
        <f t="shared" si="1323"/>
        <v>8943.9261999999981</v>
      </c>
      <c r="AR628" s="142">
        <f t="shared" si="1323"/>
        <v>8943.9261999999981</v>
      </c>
      <c r="AS628" s="142">
        <f t="shared" si="1323"/>
        <v>8943.9261999999981</v>
      </c>
      <c r="AT628" s="142">
        <f t="shared" si="1323"/>
        <v>8943.9261999999981</v>
      </c>
      <c r="AU628" s="142">
        <f t="shared" si="1323"/>
        <v>8943.9261999999981</v>
      </c>
      <c r="AV628" s="142">
        <f t="shared" si="1323"/>
        <v>8943.9261999999981</v>
      </c>
      <c r="AW628" s="142">
        <f t="shared" si="1323"/>
        <v>8943.9261999999981</v>
      </c>
      <c r="AX628" s="142">
        <f t="shared" si="1323"/>
        <v>8943.9261999999981</v>
      </c>
      <c r="AY628" s="142">
        <f t="shared" si="1323"/>
        <v>8943.9261999999981</v>
      </c>
      <c r="AZ628" s="142">
        <f t="shared" si="1323"/>
        <v>8943.9261999999981</v>
      </c>
      <c r="BA628" s="142">
        <f t="shared" si="1323"/>
        <v>8943.9261999999981</v>
      </c>
      <c r="BB628" s="142">
        <f t="shared" si="1323"/>
        <v>8943.9261999999981</v>
      </c>
      <c r="BC628" s="142">
        <f t="shared" si="1323"/>
        <v>8943.9261999999981</v>
      </c>
      <c r="BD628" s="142">
        <f t="shared" si="1323"/>
        <v>8943.9261999999981</v>
      </c>
      <c r="BE628" s="142">
        <f t="shared" si="1323"/>
        <v>8943.9261999999981</v>
      </c>
      <c r="BF628" s="142">
        <f t="shared" si="1323"/>
        <v>8943.9261999999981</v>
      </c>
      <c r="BG628" s="142">
        <f t="shared" si="1323"/>
        <v>8943.9261999999981</v>
      </c>
      <c r="BH628" s="142">
        <f t="shared" si="1323"/>
        <v>8943.9261999999981</v>
      </c>
      <c r="BI628" s="142">
        <f t="shared" si="1323"/>
        <v>8943.9261999999981</v>
      </c>
      <c r="BJ628" s="142">
        <f t="shared" si="1323"/>
        <v>8943.9261999999981</v>
      </c>
      <c r="BK628" s="142">
        <f t="shared" si="1323"/>
        <v>8943.9261999999981</v>
      </c>
      <c r="BL628" s="142">
        <f t="shared" si="1323"/>
        <v>8943.9261999999981</v>
      </c>
      <c r="BM628" s="142">
        <f t="shared" si="1323"/>
        <v>8943.9261999999981</v>
      </c>
      <c r="BN628" s="142">
        <f t="shared" si="1323"/>
        <v>8943.9261999999981</v>
      </c>
      <c r="BO628" s="142">
        <f t="shared" si="1323"/>
        <v>8943.9261999999981</v>
      </c>
      <c r="BP628" s="142">
        <f t="shared" si="1323"/>
        <v>8943.9261999999981</v>
      </c>
      <c r="BQ628" s="142">
        <f t="shared" si="1323"/>
        <v>8943.9261999999981</v>
      </c>
      <c r="BR628" s="142">
        <f t="shared" si="1323"/>
        <v>8943.9261999999981</v>
      </c>
      <c r="BS628" s="142">
        <f t="shared" si="1323"/>
        <v>0</v>
      </c>
    </row>
    <row r="629" spans="10:73" x14ac:dyDescent="0.35">
      <c r="J629" s="15">
        <v>34331</v>
      </c>
      <c r="K629" s="142">
        <f t="shared" ref="K629:Z630" si="1324">SUMIF($E$313:$E$405,$J629,L$313:L$405)</f>
        <v>150563.32680916679</v>
      </c>
      <c r="L629" s="142">
        <f t="shared" si="1324"/>
        <v>150563.32680916679</v>
      </c>
      <c r="M629" s="142">
        <f t="shared" si="1324"/>
        <v>150563.32680916679</v>
      </c>
      <c r="N629" s="142">
        <f t="shared" si="1324"/>
        <v>150563.32680916679</v>
      </c>
      <c r="O629" s="142">
        <f t="shared" si="1324"/>
        <v>150592.65606666676</v>
      </c>
      <c r="P629" s="142">
        <f t="shared" si="1324"/>
        <v>192356.72569583345</v>
      </c>
      <c r="Q629" s="142">
        <f t="shared" si="1324"/>
        <v>192356.72569583345</v>
      </c>
      <c r="R629" s="142">
        <f t="shared" si="1324"/>
        <v>192356.72569583345</v>
      </c>
      <c r="S629" s="142">
        <f t="shared" si="1324"/>
        <v>192356.72569583345</v>
      </c>
      <c r="T629" s="142">
        <f t="shared" si="1324"/>
        <v>203400.39800416678</v>
      </c>
      <c r="U629" s="142">
        <f t="shared" si="1324"/>
        <v>203400.39800416678</v>
      </c>
      <c r="V629" s="142">
        <f t="shared" si="1324"/>
        <v>203400.39800416678</v>
      </c>
      <c r="W629" s="142">
        <f t="shared" si="1324"/>
        <v>203400.39800416678</v>
      </c>
      <c r="X629" s="142">
        <f t="shared" si="1324"/>
        <v>203400.39800416678</v>
      </c>
      <c r="Y629" s="142">
        <f t="shared" si="1324"/>
        <v>203400.39800416678</v>
      </c>
      <c r="Z629" s="142">
        <f t="shared" si="1324"/>
        <v>203400.39800416678</v>
      </c>
      <c r="AA629" s="142">
        <f t="shared" si="1323"/>
        <v>203400.39800416678</v>
      </c>
      <c r="AB629" s="142">
        <f t="shared" si="1323"/>
        <v>203400.39800416678</v>
      </c>
      <c r="AC629" s="142">
        <f t="shared" si="1323"/>
        <v>203400.39800416678</v>
      </c>
      <c r="AD629" s="142">
        <f t="shared" si="1323"/>
        <v>203400.39800416678</v>
      </c>
      <c r="AE629" s="142">
        <f t="shared" si="1323"/>
        <v>203400.39800416678</v>
      </c>
      <c r="AF629" s="142">
        <f t="shared" si="1323"/>
        <v>203400.39800416678</v>
      </c>
      <c r="AG629" s="142">
        <f t="shared" si="1323"/>
        <v>203400.39800416678</v>
      </c>
      <c r="AH629" s="142">
        <f t="shared" si="1323"/>
        <v>203400.39800416678</v>
      </c>
      <c r="AI629" s="142">
        <f t="shared" si="1323"/>
        <v>203400.39800416678</v>
      </c>
      <c r="AJ629" s="142">
        <f t="shared" si="1323"/>
        <v>203400.39800416678</v>
      </c>
      <c r="AK629" s="142">
        <f t="shared" si="1323"/>
        <v>203400.39800416678</v>
      </c>
      <c r="AL629" s="142">
        <f t="shared" si="1323"/>
        <v>203400.39800416678</v>
      </c>
      <c r="AM629" s="142">
        <f t="shared" si="1323"/>
        <v>203400.39800416678</v>
      </c>
      <c r="AN629" s="142">
        <f t="shared" si="1323"/>
        <v>203400.39800416678</v>
      </c>
      <c r="AO629" s="142">
        <f t="shared" si="1323"/>
        <v>203400.39800416678</v>
      </c>
      <c r="AP629" s="142">
        <f t="shared" si="1323"/>
        <v>203400.39800416678</v>
      </c>
      <c r="AQ629" s="142">
        <f t="shared" si="1323"/>
        <v>203400.39800416678</v>
      </c>
      <c r="AR629" s="142">
        <f t="shared" si="1323"/>
        <v>203400.39800416678</v>
      </c>
      <c r="AS629" s="142">
        <f t="shared" si="1323"/>
        <v>203400.39800416678</v>
      </c>
      <c r="AT629" s="142">
        <f t="shared" si="1323"/>
        <v>203400.39800416678</v>
      </c>
      <c r="AU629" s="142">
        <f t="shared" si="1323"/>
        <v>203400.39800416678</v>
      </c>
      <c r="AV629" s="142">
        <f t="shared" si="1323"/>
        <v>203400.39800416678</v>
      </c>
      <c r="AW629" s="142">
        <f t="shared" si="1323"/>
        <v>203400.39800416678</v>
      </c>
      <c r="AX629" s="142">
        <f t="shared" si="1323"/>
        <v>203400.39800416678</v>
      </c>
      <c r="AY629" s="142">
        <f t="shared" si="1323"/>
        <v>203400.39800416678</v>
      </c>
      <c r="AZ629" s="142">
        <f t="shared" si="1323"/>
        <v>203400.39800416678</v>
      </c>
      <c r="BA629" s="142">
        <f t="shared" si="1323"/>
        <v>203400.39800416678</v>
      </c>
      <c r="BB629" s="142">
        <f t="shared" si="1323"/>
        <v>203400.39800416678</v>
      </c>
      <c r="BC629" s="142">
        <f t="shared" si="1323"/>
        <v>203400.39800416678</v>
      </c>
      <c r="BD629" s="142">
        <f t="shared" si="1323"/>
        <v>203400.39800416678</v>
      </c>
      <c r="BE629" s="142">
        <f t="shared" si="1323"/>
        <v>203400.39800416678</v>
      </c>
      <c r="BF629" s="142">
        <f t="shared" si="1323"/>
        <v>203400.39800416678</v>
      </c>
      <c r="BG629" s="142">
        <f t="shared" si="1323"/>
        <v>203400.39800416678</v>
      </c>
      <c r="BH629" s="142">
        <f t="shared" si="1323"/>
        <v>203400.39800416678</v>
      </c>
      <c r="BI629" s="142">
        <f t="shared" si="1323"/>
        <v>203400.39800416678</v>
      </c>
      <c r="BJ629" s="142">
        <f t="shared" si="1323"/>
        <v>203400.39800416678</v>
      </c>
      <c r="BK629" s="142">
        <f t="shared" si="1323"/>
        <v>203400.39800416678</v>
      </c>
      <c r="BL629" s="142">
        <f t="shared" si="1323"/>
        <v>203400.39800416678</v>
      </c>
      <c r="BM629" s="142">
        <f t="shared" si="1323"/>
        <v>203400.39800416678</v>
      </c>
      <c r="BN629" s="142">
        <f t="shared" si="1323"/>
        <v>203400.39800416678</v>
      </c>
      <c r="BO629" s="142">
        <f t="shared" si="1323"/>
        <v>203400.39800416678</v>
      </c>
      <c r="BP629" s="142">
        <f t="shared" si="1323"/>
        <v>203400.39800416678</v>
      </c>
      <c r="BQ629" s="142">
        <f t="shared" si="1323"/>
        <v>203400.39800416678</v>
      </c>
      <c r="BR629" s="142">
        <f t="shared" si="1323"/>
        <v>203400.39800416678</v>
      </c>
      <c r="BS629" s="142">
        <f t="shared" si="1323"/>
        <v>0</v>
      </c>
    </row>
    <row r="630" spans="10:73" x14ac:dyDescent="0.35">
      <c r="J630" s="15">
        <v>34332</v>
      </c>
      <c r="K630" s="144">
        <f t="shared" si="1324"/>
        <v>0</v>
      </c>
      <c r="L630" s="144">
        <f t="shared" si="1323"/>
        <v>0</v>
      </c>
      <c r="M630" s="144">
        <f t="shared" si="1323"/>
        <v>0</v>
      </c>
      <c r="N630" s="144">
        <f t="shared" si="1323"/>
        <v>0</v>
      </c>
      <c r="O630" s="144">
        <f t="shared" si="1323"/>
        <v>17.615181666666668</v>
      </c>
      <c r="P630" s="144">
        <f t="shared" si="1323"/>
        <v>174203.06625000003</v>
      </c>
      <c r="Q630" s="144">
        <f t="shared" si="1323"/>
        <v>190446.47699166671</v>
      </c>
      <c r="R630" s="144">
        <f t="shared" si="1323"/>
        <v>193883.38499166671</v>
      </c>
      <c r="S630" s="144">
        <f t="shared" si="1323"/>
        <v>193883.38499166671</v>
      </c>
      <c r="T630" s="144">
        <f t="shared" si="1323"/>
        <v>193883.38499166671</v>
      </c>
      <c r="U630" s="144">
        <f t="shared" si="1323"/>
        <v>193883.38499166671</v>
      </c>
      <c r="V630" s="144">
        <f t="shared" si="1323"/>
        <v>193883.38499166671</v>
      </c>
      <c r="W630" s="144">
        <f t="shared" si="1323"/>
        <v>193883.38499166671</v>
      </c>
      <c r="X630" s="144">
        <f t="shared" si="1323"/>
        <v>193883.38499166671</v>
      </c>
      <c r="Y630" s="144">
        <f t="shared" si="1323"/>
        <v>193883.38499166671</v>
      </c>
      <c r="Z630" s="144">
        <f t="shared" si="1323"/>
        <v>193883.38499166671</v>
      </c>
      <c r="AA630" s="144">
        <f t="shared" si="1323"/>
        <v>193883.38499166671</v>
      </c>
      <c r="AB630" s="144">
        <f t="shared" si="1323"/>
        <v>193883.38499166671</v>
      </c>
      <c r="AC630" s="144">
        <f t="shared" si="1323"/>
        <v>193883.38499166671</v>
      </c>
      <c r="AD630" s="144">
        <f t="shared" si="1323"/>
        <v>193883.38499166671</v>
      </c>
      <c r="AE630" s="144">
        <f t="shared" si="1323"/>
        <v>193883.38499166671</v>
      </c>
      <c r="AF630" s="144">
        <f t="shared" si="1323"/>
        <v>193883.38499166671</v>
      </c>
      <c r="AG630" s="144">
        <f t="shared" si="1323"/>
        <v>193883.38499166671</v>
      </c>
      <c r="AH630" s="144">
        <f t="shared" si="1323"/>
        <v>193883.38499166671</v>
      </c>
      <c r="AI630" s="144">
        <f t="shared" si="1323"/>
        <v>193883.38499166671</v>
      </c>
      <c r="AJ630" s="142">
        <f t="shared" si="1323"/>
        <v>193883.38499166671</v>
      </c>
      <c r="AK630" s="142">
        <f t="shared" si="1323"/>
        <v>193883.38499166671</v>
      </c>
      <c r="AL630" s="142">
        <f t="shared" si="1323"/>
        <v>193883.38499166671</v>
      </c>
      <c r="AM630" s="142">
        <f t="shared" si="1323"/>
        <v>193883.38499166671</v>
      </c>
      <c r="AN630" s="142">
        <f t="shared" si="1323"/>
        <v>193883.38499166671</v>
      </c>
      <c r="AO630" s="142">
        <f t="shared" si="1323"/>
        <v>193883.38499166671</v>
      </c>
      <c r="AP630" s="142">
        <f t="shared" si="1323"/>
        <v>193883.38499166671</v>
      </c>
      <c r="AQ630" s="142">
        <f t="shared" si="1323"/>
        <v>193883.38499166671</v>
      </c>
      <c r="AR630" s="142">
        <f t="shared" si="1323"/>
        <v>193883.38499166671</v>
      </c>
      <c r="AS630" s="142">
        <f t="shared" si="1323"/>
        <v>193883.38499166671</v>
      </c>
      <c r="AT630" s="142">
        <f t="shared" si="1323"/>
        <v>193883.38499166671</v>
      </c>
      <c r="AU630" s="142">
        <f t="shared" si="1323"/>
        <v>193883.38499166671</v>
      </c>
      <c r="AV630" s="142">
        <f t="shared" si="1323"/>
        <v>193883.38499166671</v>
      </c>
      <c r="AW630" s="142">
        <f t="shared" si="1323"/>
        <v>193883.38499166671</v>
      </c>
      <c r="AX630" s="142">
        <f t="shared" si="1323"/>
        <v>193883.38499166671</v>
      </c>
      <c r="AY630" s="142">
        <f t="shared" si="1323"/>
        <v>193883.38499166671</v>
      </c>
      <c r="AZ630" s="142">
        <f t="shared" si="1323"/>
        <v>193883.38499166671</v>
      </c>
      <c r="BA630" s="142">
        <f t="shared" si="1323"/>
        <v>193883.38499166671</v>
      </c>
      <c r="BB630" s="142">
        <f t="shared" si="1323"/>
        <v>193883.38499166671</v>
      </c>
      <c r="BC630" s="142">
        <f t="shared" si="1323"/>
        <v>193883.38499166671</v>
      </c>
      <c r="BD630" s="142">
        <f t="shared" si="1323"/>
        <v>193883.38499166671</v>
      </c>
      <c r="BE630" s="142">
        <f t="shared" si="1323"/>
        <v>193883.38499166671</v>
      </c>
      <c r="BF630" s="142">
        <f t="shared" si="1323"/>
        <v>193883.38499166671</v>
      </c>
      <c r="BG630" s="142">
        <f t="shared" si="1323"/>
        <v>193883.38499166671</v>
      </c>
      <c r="BH630" s="142">
        <f t="shared" si="1323"/>
        <v>193883.38499166671</v>
      </c>
      <c r="BI630" s="142">
        <f t="shared" si="1323"/>
        <v>193883.38499166671</v>
      </c>
      <c r="BJ630" s="142">
        <f t="shared" si="1323"/>
        <v>193883.38499166671</v>
      </c>
      <c r="BK630" s="142">
        <f t="shared" si="1323"/>
        <v>193883.38499166671</v>
      </c>
      <c r="BL630" s="142">
        <f t="shared" si="1323"/>
        <v>193883.38499166671</v>
      </c>
      <c r="BM630" s="142">
        <f t="shared" si="1323"/>
        <v>193883.38499166671</v>
      </c>
      <c r="BN630" s="142">
        <f t="shared" si="1323"/>
        <v>193883.38499166671</v>
      </c>
      <c r="BO630" s="142">
        <f t="shared" si="1323"/>
        <v>193883.38499166671</v>
      </c>
      <c r="BP630" s="142">
        <f t="shared" si="1323"/>
        <v>193883.38499166671</v>
      </c>
      <c r="BQ630" s="142">
        <f t="shared" si="1323"/>
        <v>193883.38499166671</v>
      </c>
      <c r="BR630" s="142">
        <f t="shared" si="1323"/>
        <v>193883.38499166671</v>
      </c>
      <c r="BS630" s="142">
        <f t="shared" si="1323"/>
        <v>0</v>
      </c>
    </row>
    <row r="631" spans="10:73" x14ac:dyDescent="0.35">
      <c r="J631" s="76"/>
      <c r="K631" s="143">
        <f>SUM(K628:K630)</f>
        <v>150563.32680916679</v>
      </c>
      <c r="L631" s="143">
        <f t="shared" ref="L631" si="1325">SUM(L628:L630)</f>
        <v>150563.32680916679</v>
      </c>
      <c r="M631" s="143">
        <f t="shared" ref="M631" si="1326">SUM(M628:M630)</f>
        <v>150563.32680916679</v>
      </c>
      <c r="N631" s="143">
        <f t="shared" ref="N631" si="1327">SUM(N628:N630)</f>
        <v>150563.32680916679</v>
      </c>
      <c r="O631" s="143">
        <f t="shared" ref="O631" si="1328">SUM(O628:O630)</f>
        <v>150610.27124833342</v>
      </c>
      <c r="P631" s="143">
        <f t="shared" ref="P631" si="1329">SUM(P628:P630)</f>
        <v>366562.46742083348</v>
      </c>
      <c r="Q631" s="143">
        <f t="shared" ref="Q631" si="1330">SUM(Q628:Q630)</f>
        <v>391747.12888750015</v>
      </c>
      <c r="R631" s="143">
        <f t="shared" ref="R631" si="1331">SUM(R628:R630)</f>
        <v>395184.03688750014</v>
      </c>
      <c r="S631" s="143">
        <f t="shared" ref="S631" si="1332">SUM(S628:S630)</f>
        <v>395184.03688750014</v>
      </c>
      <c r="T631" s="143">
        <f t="shared" ref="T631" si="1333">SUM(T628:T630)</f>
        <v>406227.70919583348</v>
      </c>
      <c r="U631" s="143">
        <f t="shared" ref="U631" si="1334">SUM(U628:U630)</f>
        <v>406227.70919583348</v>
      </c>
      <c r="V631" s="143">
        <f t="shared" ref="V631" si="1335">SUM(V628:V630)</f>
        <v>406227.70919583348</v>
      </c>
      <c r="W631" s="153">
        <f t="shared" ref="W631" si="1336">SUM(W628:W630)</f>
        <v>406227.70919583348</v>
      </c>
      <c r="X631" s="143">
        <f t="shared" ref="X631" si="1337">SUM(X628:X630)</f>
        <v>406227.70919583348</v>
      </c>
      <c r="Y631" s="143">
        <f t="shared" ref="Y631" si="1338">SUM(Y628:Y630)</f>
        <v>406227.70919583348</v>
      </c>
      <c r="Z631" s="143">
        <f t="shared" ref="Z631" si="1339">SUM(Z628:Z630)</f>
        <v>406227.70919583348</v>
      </c>
      <c r="AA631" s="143">
        <f t="shared" ref="AA631" si="1340">SUM(AA628:AA630)</f>
        <v>406227.70919583348</v>
      </c>
      <c r="AB631" s="143">
        <f t="shared" ref="AB631" si="1341">SUM(AB628:AB630)</f>
        <v>406227.70919583348</v>
      </c>
      <c r="AC631" s="143">
        <f t="shared" ref="AC631" si="1342">SUM(AC628:AC630)</f>
        <v>406227.70919583348</v>
      </c>
      <c r="AD631" s="143">
        <f t="shared" ref="AD631" si="1343">SUM(AD628:AD630)</f>
        <v>406227.70919583348</v>
      </c>
      <c r="AE631" s="143">
        <f t="shared" ref="AE631" si="1344">SUM(AE628:AE630)</f>
        <v>406227.70919583348</v>
      </c>
      <c r="AF631" s="143">
        <f t="shared" ref="AF631" si="1345">SUM(AF628:AF630)</f>
        <v>406227.70919583348</v>
      </c>
      <c r="AG631" s="143">
        <f t="shared" ref="AG631" si="1346">SUM(AG628:AG630)</f>
        <v>406227.70919583348</v>
      </c>
      <c r="AH631" s="143">
        <f t="shared" ref="AH631" si="1347">SUM(AH628:AH630)</f>
        <v>406227.70919583348</v>
      </c>
      <c r="AI631" s="153">
        <f t="shared" ref="AI631" si="1348">SUM(AI628:AI630)</f>
        <v>406227.70919583348</v>
      </c>
      <c r="BU631" s="141"/>
    </row>
    <row r="632" spans="10:73" x14ac:dyDescent="0.35">
      <c r="K632" s="79">
        <f t="shared" ref="K632:AI632" si="1349">+K631-L407</f>
        <v>0</v>
      </c>
      <c r="L632" s="79">
        <f t="shared" si="1349"/>
        <v>0</v>
      </c>
      <c r="M632" s="79">
        <f t="shared" si="1349"/>
        <v>0</v>
      </c>
      <c r="N632" s="79">
        <f t="shared" si="1349"/>
        <v>0</v>
      </c>
      <c r="O632" s="79">
        <f t="shared" si="1349"/>
        <v>0</v>
      </c>
      <c r="P632" s="79">
        <f t="shared" si="1349"/>
        <v>0</v>
      </c>
      <c r="Q632" s="79">
        <f t="shared" si="1349"/>
        <v>0</v>
      </c>
      <c r="R632" s="79">
        <f t="shared" si="1349"/>
        <v>0</v>
      </c>
      <c r="S632" s="79">
        <f t="shared" si="1349"/>
        <v>0</v>
      </c>
      <c r="T632" s="79">
        <f t="shared" si="1349"/>
        <v>0</v>
      </c>
      <c r="U632" s="79">
        <f t="shared" si="1349"/>
        <v>0</v>
      </c>
      <c r="V632" s="79">
        <f t="shared" si="1349"/>
        <v>0</v>
      </c>
      <c r="W632" s="79">
        <f t="shared" si="1349"/>
        <v>0</v>
      </c>
      <c r="X632" s="79">
        <f t="shared" si="1349"/>
        <v>0</v>
      </c>
      <c r="Y632" s="79">
        <f t="shared" si="1349"/>
        <v>0</v>
      </c>
      <c r="Z632" s="79">
        <f t="shared" si="1349"/>
        <v>0</v>
      </c>
      <c r="AA632" s="79">
        <f t="shared" si="1349"/>
        <v>0</v>
      </c>
      <c r="AB632" s="79">
        <f t="shared" si="1349"/>
        <v>0</v>
      </c>
      <c r="AC632" s="79">
        <f t="shared" si="1349"/>
        <v>0</v>
      </c>
      <c r="AD632" s="79">
        <f t="shared" si="1349"/>
        <v>0</v>
      </c>
      <c r="AE632" s="79">
        <f t="shared" si="1349"/>
        <v>0</v>
      </c>
      <c r="AF632" s="79">
        <f t="shared" si="1349"/>
        <v>0</v>
      </c>
      <c r="AG632" s="79">
        <f t="shared" si="1349"/>
        <v>0</v>
      </c>
      <c r="AH632" s="79">
        <f t="shared" si="1349"/>
        <v>0</v>
      </c>
      <c r="AI632" s="79">
        <f t="shared" si="1349"/>
        <v>0</v>
      </c>
      <c r="BU632" s="154"/>
    </row>
    <row r="634" spans="10:73" x14ac:dyDescent="0.35">
      <c r="J634" s="52" t="s">
        <v>647</v>
      </c>
    </row>
    <row r="635" spans="10:73" x14ac:dyDescent="0.35">
      <c r="J635" s="15">
        <v>34330</v>
      </c>
      <c r="K635" s="142">
        <f>SUMIF($E$411:$E$503,$J635,K$411:K$503)</f>
        <v>0</v>
      </c>
      <c r="L635" s="142">
        <f t="shared" ref="L635:BS637" si="1350">SUMIF($E$411:$E$503,$J635,L$411:L$503)</f>
        <v>0</v>
      </c>
      <c r="M635" s="142">
        <f t="shared" si="1350"/>
        <v>0</v>
      </c>
      <c r="N635" s="142">
        <f t="shared" si="1350"/>
        <v>0</v>
      </c>
      <c r="O635" s="142">
        <f t="shared" si="1350"/>
        <v>0</v>
      </c>
      <c r="P635" s="142">
        <f t="shared" si="1350"/>
        <v>0</v>
      </c>
      <c r="Q635" s="142">
        <f t="shared" si="1350"/>
        <v>2.675475</v>
      </c>
      <c r="R635" s="142">
        <f t="shared" si="1350"/>
        <v>8946.6016749999981</v>
      </c>
      <c r="S635" s="142">
        <f t="shared" si="1350"/>
        <v>17890.527875</v>
      </c>
      <c r="T635" s="142">
        <f t="shared" si="1350"/>
        <v>26834.454074999994</v>
      </c>
      <c r="U635" s="142">
        <f t="shared" si="1350"/>
        <v>35778.380274999996</v>
      </c>
      <c r="V635" s="142">
        <f t="shared" si="1350"/>
        <v>44722.306474999998</v>
      </c>
      <c r="W635" s="142">
        <f t="shared" si="1350"/>
        <v>53666.232674999992</v>
      </c>
      <c r="X635" s="142">
        <f t="shared" si="1350"/>
        <v>62610.158874999994</v>
      </c>
      <c r="Y635" s="142">
        <f t="shared" si="1350"/>
        <v>71554.08507500001</v>
      </c>
      <c r="Z635" s="142">
        <f t="shared" si="1350"/>
        <v>80498.011274999997</v>
      </c>
      <c r="AA635" s="142">
        <f t="shared" si="1350"/>
        <v>89441.937474999999</v>
      </c>
      <c r="AB635" s="142">
        <f t="shared" si="1350"/>
        <v>98385.863675000001</v>
      </c>
      <c r="AC635" s="142">
        <f t="shared" si="1350"/>
        <v>107329.78987500002</v>
      </c>
      <c r="AD635" s="142">
        <f t="shared" si="1350"/>
        <v>116273.716075</v>
      </c>
      <c r="AE635" s="142">
        <f t="shared" si="1350"/>
        <v>125217.64227500001</v>
      </c>
      <c r="AF635" s="142">
        <f t="shared" si="1350"/>
        <v>134161.56847500001</v>
      </c>
      <c r="AG635" s="142">
        <f t="shared" si="1350"/>
        <v>143105.49467500002</v>
      </c>
      <c r="AH635" s="142">
        <f t="shared" si="1350"/>
        <v>152049.42087500004</v>
      </c>
      <c r="AI635" s="142">
        <f t="shared" si="1350"/>
        <v>160993.34707500003</v>
      </c>
      <c r="AJ635" s="142">
        <f t="shared" si="1350"/>
        <v>169937.27327499999</v>
      </c>
      <c r="AK635" s="142">
        <f t="shared" si="1350"/>
        <v>178881.19947499997</v>
      </c>
      <c r="AL635" s="142">
        <f t="shared" si="1350"/>
        <v>187825.12567499999</v>
      </c>
      <c r="AM635" s="142">
        <f t="shared" si="1350"/>
        <v>196769.05187499998</v>
      </c>
      <c r="AN635" s="142">
        <f t="shared" si="1350"/>
        <v>205712.97807499996</v>
      </c>
      <c r="AO635" s="142">
        <f t="shared" si="1350"/>
        <v>214656.90427499995</v>
      </c>
      <c r="AP635" s="142">
        <f t="shared" si="1350"/>
        <v>223600.83047499997</v>
      </c>
      <c r="AQ635" s="142">
        <f t="shared" si="1350"/>
        <v>232544.75667499995</v>
      </c>
      <c r="AR635" s="142">
        <f t="shared" si="1350"/>
        <v>241488.68287499994</v>
      </c>
      <c r="AS635" s="142">
        <f t="shared" si="1350"/>
        <v>250432.60907499993</v>
      </c>
      <c r="AT635" s="142">
        <f t="shared" si="1350"/>
        <v>259376.53527499991</v>
      </c>
      <c r="AU635" s="142">
        <f t="shared" si="1350"/>
        <v>268320.4614749999</v>
      </c>
      <c r="AV635" s="142">
        <f t="shared" si="1350"/>
        <v>277264.38767499989</v>
      </c>
      <c r="AW635" s="142">
        <f t="shared" si="1350"/>
        <v>286208.31387499988</v>
      </c>
      <c r="AX635" s="142">
        <f t="shared" si="1350"/>
        <v>295152.24007499986</v>
      </c>
      <c r="AY635" s="142">
        <f t="shared" si="1350"/>
        <v>304096.16627499991</v>
      </c>
      <c r="AZ635" s="142">
        <f t="shared" si="1350"/>
        <v>313040.0924749999</v>
      </c>
      <c r="BA635" s="142">
        <f t="shared" si="1350"/>
        <v>321984.01867499994</v>
      </c>
      <c r="BB635" s="142">
        <f t="shared" si="1350"/>
        <v>330927.94487499987</v>
      </c>
      <c r="BC635" s="142">
        <f t="shared" si="1350"/>
        <v>339871.87107499992</v>
      </c>
      <c r="BD635" s="142">
        <f t="shared" si="1350"/>
        <v>348815.7972749999</v>
      </c>
      <c r="BE635" s="142">
        <f t="shared" si="1350"/>
        <v>357759.72347499995</v>
      </c>
      <c r="BF635" s="142">
        <f t="shared" si="1350"/>
        <v>366703.64967499999</v>
      </c>
      <c r="BG635" s="142">
        <f t="shared" si="1350"/>
        <v>375647.57587499992</v>
      </c>
      <c r="BH635" s="142">
        <f t="shared" si="1350"/>
        <v>384591.50207499997</v>
      </c>
      <c r="BI635" s="142">
        <f t="shared" si="1350"/>
        <v>393535.42827500001</v>
      </c>
      <c r="BJ635" s="142">
        <f t="shared" si="1350"/>
        <v>402479.354475</v>
      </c>
      <c r="BK635" s="142">
        <f t="shared" si="1350"/>
        <v>411423.28067499999</v>
      </c>
      <c r="BL635" s="142">
        <f t="shared" si="1350"/>
        <v>420367.20687500003</v>
      </c>
      <c r="BM635" s="142">
        <f t="shared" si="1350"/>
        <v>429311.13307500002</v>
      </c>
      <c r="BN635" s="142">
        <f t="shared" si="1350"/>
        <v>438255.05927500001</v>
      </c>
      <c r="BO635" s="142">
        <f t="shared" si="1350"/>
        <v>447198.98547499999</v>
      </c>
      <c r="BP635" s="142">
        <f t="shared" si="1350"/>
        <v>456142.91167499998</v>
      </c>
      <c r="BQ635" s="142">
        <f t="shared" si="1350"/>
        <v>465086.83787500008</v>
      </c>
      <c r="BR635" s="142">
        <f t="shared" si="1350"/>
        <v>474030.76407500001</v>
      </c>
      <c r="BS635" s="142">
        <f t="shared" si="1350"/>
        <v>482974.69027500006</v>
      </c>
      <c r="BT635" s="142"/>
    </row>
    <row r="636" spans="10:73" x14ac:dyDescent="0.35">
      <c r="J636" s="15">
        <v>34331</v>
      </c>
      <c r="K636" s="142">
        <f t="shared" ref="K636:Z637" si="1351">SUMIF($E$411:$E$503,$J636,K$411:K$503)</f>
        <v>1485994.1205533328</v>
      </c>
      <c r="L636" s="142">
        <f t="shared" si="1351"/>
        <v>1636557.4473625007</v>
      </c>
      <c r="M636" s="142">
        <f t="shared" si="1351"/>
        <v>1787120.774171666</v>
      </c>
      <c r="N636" s="142">
        <f t="shared" si="1351"/>
        <v>1937684.1009808341</v>
      </c>
      <c r="O636" s="142">
        <f t="shared" si="1351"/>
        <v>2088247.4277900003</v>
      </c>
      <c r="P636" s="142">
        <f t="shared" si="1351"/>
        <v>2238840.0838566679</v>
      </c>
      <c r="Q636" s="142">
        <f t="shared" si="1351"/>
        <v>2431196.8095525014</v>
      </c>
      <c r="R636" s="142">
        <f t="shared" si="1351"/>
        <v>2623553.5352483336</v>
      </c>
      <c r="S636" s="142">
        <f t="shared" si="1351"/>
        <v>2815910.2609441662</v>
      </c>
      <c r="T636" s="142">
        <f t="shared" si="1351"/>
        <v>3008266.9866399993</v>
      </c>
      <c r="U636" s="142">
        <f t="shared" si="1351"/>
        <v>3211667.3846441675</v>
      </c>
      <c r="V636" s="142">
        <f t="shared" si="1351"/>
        <v>3415067.7826483347</v>
      </c>
      <c r="W636" s="142">
        <f t="shared" si="1351"/>
        <v>3618468.1806525011</v>
      </c>
      <c r="X636" s="142">
        <f t="shared" si="1351"/>
        <v>3821868.5786566669</v>
      </c>
      <c r="Y636" s="142">
        <f t="shared" si="1351"/>
        <v>4025268.9766608351</v>
      </c>
      <c r="Z636" s="142">
        <f t="shared" si="1351"/>
        <v>4228669.3746649986</v>
      </c>
      <c r="AA636" s="142">
        <f t="shared" si="1350"/>
        <v>4432069.7726691682</v>
      </c>
      <c r="AB636" s="142">
        <f t="shared" si="1350"/>
        <v>4635470.1706733331</v>
      </c>
      <c r="AC636" s="142">
        <f t="shared" si="1350"/>
        <v>4838870.5686774999</v>
      </c>
      <c r="AD636" s="142">
        <f t="shared" si="1350"/>
        <v>5042270.9666816648</v>
      </c>
      <c r="AE636" s="142">
        <f t="shared" si="1350"/>
        <v>5245671.3646858316</v>
      </c>
      <c r="AF636" s="142">
        <f t="shared" si="1350"/>
        <v>5449071.762690003</v>
      </c>
      <c r="AG636" s="142">
        <f t="shared" si="1350"/>
        <v>5652472.160694167</v>
      </c>
      <c r="AH636" s="142">
        <f t="shared" si="1350"/>
        <v>5855872.5586983347</v>
      </c>
      <c r="AI636" s="142">
        <f t="shared" si="1350"/>
        <v>6059272.9567024969</v>
      </c>
      <c r="AJ636" s="142">
        <f t="shared" si="1350"/>
        <v>6262673.3547066702</v>
      </c>
      <c r="AK636" s="142">
        <f t="shared" si="1350"/>
        <v>6466073.7527108351</v>
      </c>
      <c r="AL636" s="142">
        <f t="shared" si="1350"/>
        <v>6669474.1507150019</v>
      </c>
      <c r="AM636" s="142">
        <f t="shared" si="1350"/>
        <v>6872874.5487191668</v>
      </c>
      <c r="AN636" s="142">
        <f t="shared" si="1350"/>
        <v>7076274.9467233354</v>
      </c>
      <c r="AO636" s="142">
        <f t="shared" si="1350"/>
        <v>7279675.3447275003</v>
      </c>
      <c r="AP636" s="142">
        <f t="shared" si="1350"/>
        <v>7483075.7427316699</v>
      </c>
      <c r="AQ636" s="142">
        <f t="shared" si="1350"/>
        <v>7686476.1407358348</v>
      </c>
      <c r="AR636" s="142">
        <f t="shared" si="1350"/>
        <v>7889876.5387400016</v>
      </c>
      <c r="AS636" s="142">
        <f t="shared" si="1350"/>
        <v>8093276.9367441684</v>
      </c>
      <c r="AT636" s="142">
        <f t="shared" si="1350"/>
        <v>8296677.3347483305</v>
      </c>
      <c r="AU636" s="142">
        <f t="shared" si="1350"/>
        <v>8500077.732752502</v>
      </c>
      <c r="AV636" s="142">
        <f t="shared" si="1350"/>
        <v>8703478.1307566632</v>
      </c>
      <c r="AW636" s="142">
        <f t="shared" si="1350"/>
        <v>8906878.5287608299</v>
      </c>
      <c r="AX636" s="142">
        <f t="shared" si="1350"/>
        <v>9110278.9267650042</v>
      </c>
      <c r="AY636" s="142">
        <f t="shared" si="1350"/>
        <v>9313679.3247691672</v>
      </c>
      <c r="AZ636" s="142">
        <f t="shared" si="1350"/>
        <v>9517079.7227733359</v>
      </c>
      <c r="BA636" s="142">
        <f t="shared" si="1350"/>
        <v>9720480.1207774989</v>
      </c>
      <c r="BB636" s="142">
        <f t="shared" si="1350"/>
        <v>9923880.5187816657</v>
      </c>
      <c r="BC636" s="142">
        <f t="shared" si="1350"/>
        <v>10127280.916785829</v>
      </c>
      <c r="BD636" s="142">
        <f t="shared" si="1350"/>
        <v>10330681.314790001</v>
      </c>
      <c r="BE636" s="142">
        <f t="shared" si="1350"/>
        <v>10534081.712794166</v>
      </c>
      <c r="BF636" s="142">
        <f t="shared" si="1350"/>
        <v>10737482.110798337</v>
      </c>
      <c r="BG636" s="142">
        <f t="shared" si="1350"/>
        <v>10940882.5088025</v>
      </c>
      <c r="BH636" s="142">
        <f t="shared" si="1350"/>
        <v>11144282.906806661</v>
      </c>
      <c r="BI636" s="142">
        <f t="shared" si="1350"/>
        <v>11347683.304810841</v>
      </c>
      <c r="BJ636" s="142">
        <f t="shared" si="1350"/>
        <v>11551083.702815006</v>
      </c>
      <c r="BK636" s="142">
        <f t="shared" si="1350"/>
        <v>11754484.10081917</v>
      </c>
      <c r="BL636" s="142">
        <f t="shared" si="1350"/>
        <v>11957884.498823332</v>
      </c>
      <c r="BM636" s="142">
        <f t="shared" si="1350"/>
        <v>12161284.896827498</v>
      </c>
      <c r="BN636" s="142">
        <f t="shared" si="1350"/>
        <v>12364685.294831663</v>
      </c>
      <c r="BO636" s="142">
        <f t="shared" si="1350"/>
        <v>12568085.692835834</v>
      </c>
      <c r="BP636" s="142">
        <f t="shared" si="1350"/>
        <v>12771486.090840001</v>
      </c>
      <c r="BQ636" s="142">
        <f t="shared" si="1350"/>
        <v>12974886.488844171</v>
      </c>
      <c r="BR636" s="142">
        <f t="shared" si="1350"/>
        <v>13178286.886848332</v>
      </c>
      <c r="BS636" s="142">
        <f t="shared" si="1350"/>
        <v>13381687.284852503</v>
      </c>
      <c r="BT636" s="142"/>
    </row>
    <row r="637" spans="10:73" x14ac:dyDescent="0.35">
      <c r="J637" s="15">
        <v>34332</v>
      </c>
      <c r="K637" s="144">
        <f t="shared" si="1351"/>
        <v>0</v>
      </c>
      <c r="L637" s="144">
        <f t="shared" si="1350"/>
        <v>0</v>
      </c>
      <c r="M637" s="144">
        <f t="shared" si="1350"/>
        <v>0</v>
      </c>
      <c r="N637" s="144">
        <f t="shared" si="1350"/>
        <v>0</v>
      </c>
      <c r="O637" s="144">
        <f t="shared" si="1350"/>
        <v>0</v>
      </c>
      <c r="P637" s="144">
        <f t="shared" si="1350"/>
        <v>17.615181666666668</v>
      </c>
      <c r="Q637" s="144">
        <f t="shared" si="1350"/>
        <v>174220.68143166669</v>
      </c>
      <c r="R637" s="144">
        <f t="shared" si="1350"/>
        <v>364667.15842333343</v>
      </c>
      <c r="S637" s="144">
        <f t="shared" si="1350"/>
        <v>558550.54341500008</v>
      </c>
      <c r="T637" s="144">
        <f t="shared" si="1350"/>
        <v>752433.92840666673</v>
      </c>
      <c r="U637" s="144">
        <f t="shared" si="1350"/>
        <v>946317.31339833315</v>
      </c>
      <c r="V637" s="144">
        <f t="shared" si="1350"/>
        <v>1140200.6983900005</v>
      </c>
      <c r="W637" s="144">
        <f t="shared" si="1350"/>
        <v>1334084.0833816666</v>
      </c>
      <c r="X637" s="144">
        <f t="shared" si="1350"/>
        <v>1527967.4683733336</v>
      </c>
      <c r="Y637" s="144">
        <f t="shared" si="1350"/>
        <v>1721850.8533649996</v>
      </c>
      <c r="Z637" s="144">
        <f t="shared" si="1350"/>
        <v>1915734.2383566669</v>
      </c>
      <c r="AA637" s="144">
        <f t="shared" si="1350"/>
        <v>2109617.6233483343</v>
      </c>
      <c r="AB637" s="144">
        <f t="shared" si="1350"/>
        <v>2303501.008340002</v>
      </c>
      <c r="AC637" s="144">
        <f t="shared" si="1350"/>
        <v>2497384.393331666</v>
      </c>
      <c r="AD637" s="144">
        <f t="shared" si="1350"/>
        <v>2691267.7783233323</v>
      </c>
      <c r="AE637" s="144">
        <f t="shared" si="1350"/>
        <v>2885151.1633149995</v>
      </c>
      <c r="AF637" s="144">
        <f t="shared" si="1350"/>
        <v>3079034.5483066677</v>
      </c>
      <c r="AG637" s="144">
        <f t="shared" si="1350"/>
        <v>3272917.9332983322</v>
      </c>
      <c r="AH637" s="144">
        <f t="shared" si="1350"/>
        <v>3466801.318289998</v>
      </c>
      <c r="AI637" s="144">
        <f t="shared" si="1350"/>
        <v>3660684.7032816675</v>
      </c>
      <c r="AJ637" s="142">
        <f t="shared" si="1350"/>
        <v>3854568.0882733339</v>
      </c>
      <c r="AK637" s="142">
        <f t="shared" si="1350"/>
        <v>4048451.4732650016</v>
      </c>
      <c r="AL637" s="142">
        <f t="shared" si="1350"/>
        <v>4242334.8582566641</v>
      </c>
      <c r="AM637" s="142">
        <f t="shared" si="1350"/>
        <v>4436218.2432483369</v>
      </c>
      <c r="AN637" s="142">
        <f t="shared" si="1350"/>
        <v>4630101.6282399967</v>
      </c>
      <c r="AO637" s="142">
        <f t="shared" si="1350"/>
        <v>4823985.0132316677</v>
      </c>
      <c r="AP637" s="142">
        <f t="shared" si="1350"/>
        <v>5017868.3982233293</v>
      </c>
      <c r="AQ637" s="142">
        <f t="shared" si="1350"/>
        <v>5211751.7832149975</v>
      </c>
      <c r="AR637" s="142">
        <f t="shared" si="1350"/>
        <v>5405635.1682066647</v>
      </c>
      <c r="AS637" s="142">
        <f t="shared" si="1350"/>
        <v>5599518.5531983338</v>
      </c>
      <c r="AT637" s="142">
        <f t="shared" si="1350"/>
        <v>5793401.9381899983</v>
      </c>
      <c r="AU637" s="142">
        <f t="shared" si="1350"/>
        <v>5987285.3231816664</v>
      </c>
      <c r="AV637" s="142">
        <f t="shared" si="1350"/>
        <v>6181168.7081733327</v>
      </c>
      <c r="AW637" s="142">
        <f t="shared" si="1350"/>
        <v>6375052.0931649981</v>
      </c>
      <c r="AX637" s="142">
        <f t="shared" si="1350"/>
        <v>6568935.4781566625</v>
      </c>
      <c r="AY637" s="142">
        <f t="shared" si="1350"/>
        <v>6762818.8631483288</v>
      </c>
      <c r="AZ637" s="142">
        <f t="shared" si="1350"/>
        <v>6956702.248139997</v>
      </c>
      <c r="BA637" s="142">
        <f t="shared" si="1350"/>
        <v>7150585.6331316661</v>
      </c>
      <c r="BB637" s="142">
        <f t="shared" si="1350"/>
        <v>7344469.0181233343</v>
      </c>
      <c r="BC637" s="142">
        <f t="shared" si="1350"/>
        <v>7538352.4031150006</v>
      </c>
      <c r="BD637" s="142">
        <f t="shared" si="1350"/>
        <v>7732235.788106665</v>
      </c>
      <c r="BE637" s="142">
        <f t="shared" si="1350"/>
        <v>7926119.1730983341</v>
      </c>
      <c r="BF637" s="142">
        <f t="shared" si="1350"/>
        <v>8120002.5580899976</v>
      </c>
      <c r="BG637" s="142">
        <f t="shared" si="1350"/>
        <v>8313885.9430816649</v>
      </c>
      <c r="BH637" s="142">
        <f t="shared" si="1350"/>
        <v>8507769.3280733265</v>
      </c>
      <c r="BI637" s="142">
        <f t="shared" si="1350"/>
        <v>8701652.7130650003</v>
      </c>
      <c r="BJ637" s="142">
        <f t="shared" si="1350"/>
        <v>8895536.0980566647</v>
      </c>
      <c r="BK637" s="142">
        <f t="shared" si="1350"/>
        <v>9089419.4830483273</v>
      </c>
      <c r="BL637" s="142">
        <f t="shared" si="1350"/>
        <v>9283302.8680400029</v>
      </c>
      <c r="BM637" s="142">
        <f t="shared" si="1350"/>
        <v>9477186.2530316636</v>
      </c>
      <c r="BN637" s="142">
        <f t="shared" si="1350"/>
        <v>9671069.6380233373</v>
      </c>
      <c r="BO637" s="142">
        <f t="shared" si="1350"/>
        <v>9864953.0230149888</v>
      </c>
      <c r="BP637" s="142">
        <f t="shared" si="1350"/>
        <v>10058836.408006668</v>
      </c>
      <c r="BQ637" s="142">
        <f t="shared" si="1350"/>
        <v>10252719.792998327</v>
      </c>
      <c r="BR637" s="142">
        <f t="shared" si="1350"/>
        <v>10446603.177989997</v>
      </c>
      <c r="BS637" s="142">
        <f t="shared" si="1350"/>
        <v>10640486.56298166</v>
      </c>
      <c r="BT637" s="142"/>
    </row>
    <row r="638" spans="10:73" x14ac:dyDescent="0.35">
      <c r="J638" s="76"/>
      <c r="K638" s="143">
        <f>SUM(K635:K637)</f>
        <v>1485994.1205533328</v>
      </c>
      <c r="L638" s="143">
        <f t="shared" ref="L638:BS638" si="1352">SUM(L635:L637)</f>
        <v>1636557.4473625007</v>
      </c>
      <c r="M638" s="143">
        <f t="shared" si="1352"/>
        <v>1787120.774171666</v>
      </c>
      <c r="N638" s="143">
        <f t="shared" si="1352"/>
        <v>1937684.1009808341</v>
      </c>
      <c r="O638" s="143">
        <f t="shared" si="1352"/>
        <v>2088247.4277900003</v>
      </c>
      <c r="P638" s="143">
        <f t="shared" si="1352"/>
        <v>2238857.6990383347</v>
      </c>
      <c r="Q638" s="143">
        <f t="shared" si="1352"/>
        <v>2605420.1664591678</v>
      </c>
      <c r="R638" s="143">
        <f t="shared" si="1352"/>
        <v>2997167.2953466671</v>
      </c>
      <c r="S638" s="143">
        <f t="shared" si="1352"/>
        <v>3392351.3322341666</v>
      </c>
      <c r="T638" s="143">
        <f t="shared" si="1352"/>
        <v>3787535.3691216661</v>
      </c>
      <c r="U638" s="143">
        <f t="shared" si="1352"/>
        <v>4193763.0783175007</v>
      </c>
      <c r="V638" s="143">
        <f t="shared" si="1352"/>
        <v>4599990.7875133352</v>
      </c>
      <c r="W638" s="153">
        <f t="shared" si="1352"/>
        <v>5006218.496709168</v>
      </c>
      <c r="X638" s="143">
        <f t="shared" si="1352"/>
        <v>5412446.2059050007</v>
      </c>
      <c r="Y638" s="143">
        <f t="shared" si="1352"/>
        <v>5818673.9151008343</v>
      </c>
      <c r="Z638" s="143">
        <f t="shared" si="1352"/>
        <v>6224901.6242966652</v>
      </c>
      <c r="AA638" s="143">
        <f t="shared" si="1352"/>
        <v>6631129.3334925026</v>
      </c>
      <c r="AB638" s="143">
        <f t="shared" si="1352"/>
        <v>7037357.0426883353</v>
      </c>
      <c r="AC638" s="143">
        <f t="shared" si="1352"/>
        <v>7443584.7518841662</v>
      </c>
      <c r="AD638" s="143">
        <f t="shared" si="1352"/>
        <v>7849812.4610799979</v>
      </c>
      <c r="AE638" s="143">
        <f t="shared" si="1352"/>
        <v>8256040.1702758316</v>
      </c>
      <c r="AF638" s="143">
        <f t="shared" si="1352"/>
        <v>8662267.8794716708</v>
      </c>
      <c r="AG638" s="143">
        <f t="shared" si="1352"/>
        <v>9068495.5886674989</v>
      </c>
      <c r="AH638" s="143">
        <f t="shared" si="1352"/>
        <v>9474723.2978633326</v>
      </c>
      <c r="AI638" s="153">
        <f t="shared" si="1352"/>
        <v>9880951.0070591643</v>
      </c>
      <c r="AJ638" s="143">
        <f t="shared" si="1352"/>
        <v>10287178.716255004</v>
      </c>
      <c r="AK638" s="143">
        <f t="shared" si="1352"/>
        <v>10693406.425450835</v>
      </c>
      <c r="AL638" s="143">
        <f t="shared" si="1352"/>
        <v>11099634.134646665</v>
      </c>
      <c r="AM638" s="143">
        <f t="shared" si="1352"/>
        <v>11505861.843842503</v>
      </c>
      <c r="AN638" s="143">
        <f t="shared" si="1352"/>
        <v>11912089.553038333</v>
      </c>
      <c r="AO638" s="143">
        <f t="shared" si="1352"/>
        <v>12318317.262234168</v>
      </c>
      <c r="AP638" s="143">
        <f t="shared" si="1352"/>
        <v>12724544.97143</v>
      </c>
      <c r="AQ638" s="143">
        <f t="shared" si="1352"/>
        <v>13130772.680625834</v>
      </c>
      <c r="AR638" s="143">
        <f t="shared" si="1352"/>
        <v>13537000.389821667</v>
      </c>
      <c r="AS638" s="143">
        <f t="shared" si="1352"/>
        <v>13943228.099017501</v>
      </c>
      <c r="AT638" s="143">
        <f t="shared" si="1352"/>
        <v>14349455.808213329</v>
      </c>
      <c r="AU638" s="143">
        <f t="shared" si="1352"/>
        <v>14755683.517409168</v>
      </c>
      <c r="AV638" s="143">
        <f t="shared" si="1352"/>
        <v>15161911.226604996</v>
      </c>
      <c r="AW638" s="143">
        <f t="shared" si="1352"/>
        <v>15568138.935800828</v>
      </c>
      <c r="AX638" s="143">
        <f t="shared" si="1352"/>
        <v>15974366.644996665</v>
      </c>
      <c r="AY638" s="143">
        <f t="shared" si="1352"/>
        <v>16380594.354192495</v>
      </c>
      <c r="AZ638" s="143">
        <f t="shared" si="1352"/>
        <v>16786822.063388333</v>
      </c>
      <c r="BA638" s="143">
        <f t="shared" si="1352"/>
        <v>17193049.772584163</v>
      </c>
      <c r="BB638" s="143">
        <f t="shared" si="1352"/>
        <v>17599277.48178</v>
      </c>
      <c r="BC638" s="143">
        <f t="shared" si="1352"/>
        <v>18005505.19097583</v>
      </c>
      <c r="BD638" s="143">
        <f t="shared" si="1352"/>
        <v>18411732.900171667</v>
      </c>
      <c r="BE638" s="143">
        <f t="shared" si="1352"/>
        <v>18817960.609367501</v>
      </c>
      <c r="BF638" s="143">
        <f t="shared" si="1352"/>
        <v>19224188.318563335</v>
      </c>
      <c r="BG638" s="143">
        <f t="shared" si="1352"/>
        <v>19630416.027759165</v>
      </c>
      <c r="BH638" s="143">
        <f t="shared" si="1352"/>
        <v>20036643.736954987</v>
      </c>
      <c r="BI638" s="143">
        <f t="shared" si="1352"/>
        <v>20442871.446150839</v>
      </c>
      <c r="BJ638" s="143">
        <f t="shared" si="1352"/>
        <v>20849099.155346669</v>
      </c>
      <c r="BK638" s="143">
        <f t="shared" si="1352"/>
        <v>21255326.864542499</v>
      </c>
      <c r="BL638" s="143">
        <f t="shared" si="1352"/>
        <v>21661554.573738337</v>
      </c>
      <c r="BM638" s="143">
        <f t="shared" si="1352"/>
        <v>22067782.282934163</v>
      </c>
      <c r="BN638" s="143">
        <f t="shared" si="1352"/>
        <v>22474009.99213</v>
      </c>
      <c r="BO638" s="143">
        <f t="shared" si="1352"/>
        <v>22880237.701325823</v>
      </c>
      <c r="BP638" s="143">
        <f t="shared" si="1352"/>
        <v>23286465.410521671</v>
      </c>
      <c r="BQ638" s="143">
        <f t="shared" si="1352"/>
        <v>23692693.119717497</v>
      </c>
      <c r="BR638" s="143">
        <f t="shared" si="1352"/>
        <v>24098920.828913331</v>
      </c>
      <c r="BS638" s="143">
        <f t="shared" si="1352"/>
        <v>24505148.538109161</v>
      </c>
      <c r="BT638" s="143"/>
    </row>
    <row r="640" spans="10:73" x14ac:dyDescent="0.35">
      <c r="J640" s="52" t="s">
        <v>165</v>
      </c>
    </row>
    <row r="641" spans="10:71" x14ac:dyDescent="0.35">
      <c r="J641" s="15">
        <v>34330</v>
      </c>
      <c r="K641" s="142">
        <f>SUMIF($E$509:$E$601,$J641,K$509:K$601)</f>
        <v>0</v>
      </c>
      <c r="L641" s="142">
        <f t="shared" ref="L641:BS643" si="1353">SUMIF($E$509:$E$601,$J641,L$509:L$601)</f>
        <v>0</v>
      </c>
      <c r="M641" s="142">
        <f t="shared" si="1353"/>
        <v>0</v>
      </c>
      <c r="N641" s="142">
        <f t="shared" si="1353"/>
        <v>0</v>
      </c>
      <c r="O641" s="142">
        <f t="shared" si="1353"/>
        <v>0</v>
      </c>
      <c r="P641" s="142">
        <f t="shared" si="1353"/>
        <v>0</v>
      </c>
      <c r="Q641" s="142">
        <f t="shared" si="1353"/>
        <v>0.20580576923076924</v>
      </c>
      <c r="R641" s="142">
        <f t="shared" si="1353"/>
        <v>688.40593461538447</v>
      </c>
      <c r="S641" s="142">
        <f t="shared" si="1353"/>
        <v>2064.6003865384614</v>
      </c>
      <c r="T641" s="142">
        <f t="shared" si="1353"/>
        <v>4128.7891615384615</v>
      </c>
      <c r="U641" s="142">
        <f t="shared" si="1353"/>
        <v>6880.9722596153833</v>
      </c>
      <c r="V641" s="142">
        <f t="shared" si="1353"/>
        <v>10321.149680769231</v>
      </c>
      <c r="W641" s="142">
        <f t="shared" si="1353"/>
        <v>14449.321425000002</v>
      </c>
      <c r="X641" s="142">
        <f t="shared" si="1353"/>
        <v>19265.48749230769</v>
      </c>
      <c r="Y641" s="142">
        <f t="shared" si="1353"/>
        <v>24769.647882692308</v>
      </c>
      <c r="Z641" s="142">
        <f t="shared" si="1353"/>
        <v>30961.802596153851</v>
      </c>
      <c r="AA641" s="142">
        <f t="shared" si="1353"/>
        <v>37841.951632692304</v>
      </c>
      <c r="AB641" s="142">
        <f t="shared" si="1353"/>
        <v>45410.094992307691</v>
      </c>
      <c r="AC641" s="142">
        <f t="shared" si="1353"/>
        <v>53666.232675000007</v>
      </c>
      <c r="AD641" s="142">
        <f t="shared" si="1353"/>
        <v>62610.158875000001</v>
      </c>
      <c r="AE641" s="142">
        <f t="shared" si="1353"/>
        <v>71554.08507500001</v>
      </c>
      <c r="AF641" s="142">
        <f t="shared" si="1353"/>
        <v>80498.011275000012</v>
      </c>
      <c r="AG641" s="142">
        <f t="shared" si="1353"/>
        <v>89441.937474999984</v>
      </c>
      <c r="AH641" s="142">
        <f t="shared" si="1353"/>
        <v>98385.863675000001</v>
      </c>
      <c r="AI641" s="142">
        <f t="shared" si="1353"/>
        <v>107329.78987500003</v>
      </c>
      <c r="AJ641" s="142">
        <f t="shared" si="1353"/>
        <v>116273.716075</v>
      </c>
      <c r="AK641" s="142">
        <f t="shared" si="1353"/>
        <v>125217.64227500001</v>
      </c>
      <c r="AL641" s="142">
        <f t="shared" si="1353"/>
        <v>134161.56847500001</v>
      </c>
      <c r="AM641" s="142">
        <f t="shared" si="1353"/>
        <v>143105.49467500002</v>
      </c>
      <c r="AN641" s="142">
        <f t="shared" si="1353"/>
        <v>152049.42087499998</v>
      </c>
      <c r="AO641" s="142">
        <f t="shared" si="1353"/>
        <v>160993.34707500003</v>
      </c>
      <c r="AP641" s="142">
        <f t="shared" si="1353"/>
        <v>169937.27327499999</v>
      </c>
      <c r="AQ641" s="142">
        <f t="shared" si="1353"/>
        <v>178881.19947499997</v>
      </c>
      <c r="AR641" s="142">
        <f t="shared" si="1353"/>
        <v>187825.12567499999</v>
      </c>
      <c r="AS641" s="142">
        <f t="shared" si="1353"/>
        <v>196769.05187499998</v>
      </c>
      <c r="AT641" s="142">
        <f t="shared" si="1353"/>
        <v>205712.97807499996</v>
      </c>
      <c r="AU641" s="142">
        <f t="shared" si="1353"/>
        <v>214656.90427499992</v>
      </c>
      <c r="AV641" s="142">
        <f t="shared" si="1353"/>
        <v>223600.83047499991</v>
      </c>
      <c r="AW641" s="142">
        <f t="shared" si="1353"/>
        <v>232544.75667499995</v>
      </c>
      <c r="AX641" s="142">
        <f t="shared" si="1353"/>
        <v>241488.68287499994</v>
      </c>
      <c r="AY641" s="142">
        <f t="shared" si="1353"/>
        <v>250432.60907499993</v>
      </c>
      <c r="AZ641" s="142">
        <f t="shared" si="1353"/>
        <v>259376.53527499994</v>
      </c>
      <c r="BA641" s="142">
        <f t="shared" si="1353"/>
        <v>268320.4614749999</v>
      </c>
      <c r="BB641" s="142">
        <f t="shared" si="1353"/>
        <v>277264.38767499989</v>
      </c>
      <c r="BC641" s="142">
        <f t="shared" si="1353"/>
        <v>286208.31387499993</v>
      </c>
      <c r="BD641" s="142">
        <f t="shared" si="1353"/>
        <v>295152.24007499992</v>
      </c>
      <c r="BE641" s="142">
        <f t="shared" si="1353"/>
        <v>304096.16627499997</v>
      </c>
      <c r="BF641" s="142">
        <f t="shared" si="1353"/>
        <v>313040.0924749999</v>
      </c>
      <c r="BG641" s="142">
        <f t="shared" si="1353"/>
        <v>321984.01867499994</v>
      </c>
      <c r="BH641" s="142">
        <f t="shared" si="1353"/>
        <v>330927.94487499987</v>
      </c>
      <c r="BI641" s="142">
        <f t="shared" si="1353"/>
        <v>339871.87107499992</v>
      </c>
      <c r="BJ641" s="142">
        <f t="shared" si="1353"/>
        <v>348815.7972749999</v>
      </c>
      <c r="BK641" s="142">
        <f t="shared" si="1353"/>
        <v>357759.72347499995</v>
      </c>
      <c r="BL641" s="142">
        <f t="shared" si="1353"/>
        <v>366703.64967499999</v>
      </c>
      <c r="BM641" s="142">
        <f t="shared" si="1353"/>
        <v>375647.57587499992</v>
      </c>
      <c r="BN641" s="142">
        <f t="shared" si="1353"/>
        <v>384591.50207499985</v>
      </c>
      <c r="BO641" s="142">
        <f t="shared" si="1353"/>
        <v>393535.42827500001</v>
      </c>
      <c r="BP641" s="142">
        <f t="shared" si="1353"/>
        <v>402479.35447499994</v>
      </c>
      <c r="BQ641" s="142">
        <f t="shared" si="1353"/>
        <v>411423.28067499999</v>
      </c>
      <c r="BR641" s="142">
        <f t="shared" si="1353"/>
        <v>420367.20687499992</v>
      </c>
      <c r="BS641" s="142">
        <f t="shared" si="1353"/>
        <v>429311.13307500002</v>
      </c>
    </row>
    <row r="642" spans="10:71" x14ac:dyDescent="0.35">
      <c r="J642" s="15">
        <v>34331</v>
      </c>
      <c r="K642" s="142">
        <f t="shared" ref="K642:Z643" si="1354">SUMIF($E$509:$E$601,$J642,K$509:K$601)</f>
        <v>622772.8140246151</v>
      </c>
      <c r="L642" s="142">
        <f t="shared" si="1354"/>
        <v>240196.27445506412</v>
      </c>
      <c r="M642" s="142">
        <f t="shared" si="1354"/>
        <v>377667.10323749983</v>
      </c>
      <c r="N642" s="142">
        <f t="shared" si="1354"/>
        <v>526719.72638987191</v>
      </c>
      <c r="O642" s="142">
        <f t="shared" si="1354"/>
        <v>687354.14391217951</v>
      </c>
      <c r="P642" s="142">
        <f t="shared" si="1354"/>
        <v>859572.61190115416</v>
      </c>
      <c r="Q642" s="142">
        <f t="shared" si="1354"/>
        <v>1046587.7510974999</v>
      </c>
      <c r="R642" s="142">
        <f t="shared" si="1354"/>
        <v>1248399.5615012173</v>
      </c>
      <c r="S642" s="142">
        <f t="shared" si="1354"/>
        <v>1465008.0431123076</v>
      </c>
      <c r="T642" s="142">
        <f t="shared" si="1354"/>
        <v>1696413.1959307699</v>
      </c>
      <c r="U642" s="142">
        <f t="shared" si="1354"/>
        <v>1943464.5332110894</v>
      </c>
      <c r="V642" s="142">
        <f t="shared" si="1354"/>
        <v>2206162.0549532687</v>
      </c>
      <c r="W642" s="142">
        <f t="shared" si="1354"/>
        <v>2484505.7611573092</v>
      </c>
      <c r="X642" s="142">
        <f t="shared" si="1354"/>
        <v>2664188.4117806414</v>
      </c>
      <c r="Y642" s="142">
        <f t="shared" si="1354"/>
        <v>2847935.4524958967</v>
      </c>
      <c r="Z642" s="142">
        <f t="shared" si="1354"/>
        <v>3035746.883303076</v>
      </c>
      <c r="AA642" s="142">
        <f t="shared" si="1353"/>
        <v>3227622.7042021803</v>
      </c>
      <c r="AB642" s="142">
        <f t="shared" si="1353"/>
        <v>3423562.9151932066</v>
      </c>
      <c r="AC642" s="142">
        <f t="shared" si="1353"/>
        <v>3623565.2601794242</v>
      </c>
      <c r="AD642" s="142">
        <f t="shared" si="1353"/>
        <v>3824417.1184201282</v>
      </c>
      <c r="AE642" s="142">
        <f t="shared" si="1353"/>
        <v>4026118.4899153225</v>
      </c>
      <c r="AF642" s="142">
        <f t="shared" si="1353"/>
        <v>4228669.3746649986</v>
      </c>
      <c r="AG642" s="142">
        <f t="shared" si="1353"/>
        <v>4432069.7726691682</v>
      </c>
      <c r="AH642" s="142">
        <f t="shared" si="1353"/>
        <v>4635470.1706733331</v>
      </c>
      <c r="AI642" s="142">
        <f t="shared" si="1353"/>
        <v>4838870.5686775008</v>
      </c>
      <c r="AJ642" s="142">
        <f t="shared" si="1353"/>
        <v>5042270.9666816657</v>
      </c>
      <c r="AK642" s="142">
        <f t="shared" si="1353"/>
        <v>5245671.3646858316</v>
      </c>
      <c r="AL642" s="142">
        <f t="shared" si="1353"/>
        <v>5449071.7626900021</v>
      </c>
      <c r="AM642" s="142">
        <f t="shared" si="1353"/>
        <v>5652472.160694167</v>
      </c>
      <c r="AN642" s="142">
        <f t="shared" si="1353"/>
        <v>5855872.5586983347</v>
      </c>
      <c r="AO642" s="142">
        <f t="shared" si="1353"/>
        <v>6059272.9567024969</v>
      </c>
      <c r="AP642" s="142">
        <f t="shared" si="1353"/>
        <v>6262673.3547066692</v>
      </c>
      <c r="AQ642" s="142">
        <f t="shared" si="1353"/>
        <v>6466073.7527108351</v>
      </c>
      <c r="AR642" s="142">
        <f t="shared" si="1353"/>
        <v>6669474.1507150019</v>
      </c>
      <c r="AS642" s="142">
        <f t="shared" si="1353"/>
        <v>6872874.5487191668</v>
      </c>
      <c r="AT642" s="142">
        <f t="shared" si="1353"/>
        <v>7076274.9467233354</v>
      </c>
      <c r="AU642" s="142">
        <f t="shared" si="1353"/>
        <v>7279675.3447275003</v>
      </c>
      <c r="AV642" s="142">
        <f t="shared" si="1353"/>
        <v>7483075.7427316699</v>
      </c>
      <c r="AW642" s="142">
        <f t="shared" si="1353"/>
        <v>7686476.140735833</v>
      </c>
      <c r="AX642" s="142">
        <f t="shared" si="1353"/>
        <v>7889876.5387400007</v>
      </c>
      <c r="AY642" s="142">
        <f t="shared" si="1353"/>
        <v>8093276.9367441684</v>
      </c>
      <c r="AZ642" s="142">
        <f t="shared" si="1353"/>
        <v>8296677.3347483305</v>
      </c>
      <c r="BA642" s="142">
        <f t="shared" si="1353"/>
        <v>8500077.732752502</v>
      </c>
      <c r="BB642" s="142">
        <f t="shared" si="1353"/>
        <v>8703478.1307566632</v>
      </c>
      <c r="BC642" s="142">
        <f t="shared" si="1353"/>
        <v>8906878.5287608299</v>
      </c>
      <c r="BD642" s="142">
        <f t="shared" si="1353"/>
        <v>9110278.9267650023</v>
      </c>
      <c r="BE642" s="142">
        <f t="shared" si="1353"/>
        <v>9313679.3247691691</v>
      </c>
      <c r="BF642" s="142">
        <f t="shared" si="1353"/>
        <v>9517079.7227733359</v>
      </c>
      <c r="BG642" s="142">
        <f t="shared" si="1353"/>
        <v>9720480.1207774989</v>
      </c>
      <c r="BH642" s="142">
        <f t="shared" si="1353"/>
        <v>9923880.5187816638</v>
      </c>
      <c r="BI642" s="142">
        <f t="shared" si="1353"/>
        <v>10127280.916785831</v>
      </c>
      <c r="BJ642" s="142">
        <f t="shared" si="1353"/>
        <v>10330681.314790003</v>
      </c>
      <c r="BK642" s="142">
        <f t="shared" si="1353"/>
        <v>10534081.712794166</v>
      </c>
      <c r="BL642" s="142">
        <f t="shared" si="1353"/>
        <v>10737482.110798337</v>
      </c>
      <c r="BM642" s="142">
        <f t="shared" si="1353"/>
        <v>10940882.5088025</v>
      </c>
      <c r="BN642" s="142">
        <f t="shared" si="1353"/>
        <v>11144282.906806661</v>
      </c>
      <c r="BO642" s="142">
        <f t="shared" si="1353"/>
        <v>11347683.304810841</v>
      </c>
      <c r="BP642" s="142">
        <f t="shared" si="1353"/>
        <v>11551083.702815006</v>
      </c>
      <c r="BQ642" s="142">
        <f t="shared" si="1353"/>
        <v>11754484.10081917</v>
      </c>
      <c r="BR642" s="142">
        <f t="shared" si="1353"/>
        <v>11957884.498823332</v>
      </c>
      <c r="BS642" s="142">
        <f t="shared" si="1353"/>
        <v>12161284.896827497</v>
      </c>
    </row>
    <row r="643" spans="10:71" x14ac:dyDescent="0.35">
      <c r="J643" s="15">
        <v>34332</v>
      </c>
      <c r="K643" s="144">
        <f t="shared" si="1354"/>
        <v>0</v>
      </c>
      <c r="L643" s="144">
        <f t="shared" si="1353"/>
        <v>0</v>
      </c>
      <c r="M643" s="144">
        <f t="shared" si="1353"/>
        <v>0</v>
      </c>
      <c r="N643" s="144">
        <f t="shared" si="1353"/>
        <v>0</v>
      </c>
      <c r="O643" s="144">
        <f t="shared" si="1353"/>
        <v>0</v>
      </c>
      <c r="P643" s="144">
        <f t="shared" si="1353"/>
        <v>1.3550139743589744</v>
      </c>
      <c r="Q643" s="144">
        <f t="shared" si="1353"/>
        <v>13402.94589333333</v>
      </c>
      <c r="R643" s="144">
        <f t="shared" si="1353"/>
        <v>41454.265772051294</v>
      </c>
      <c r="S643" s="144">
        <f t="shared" si="1353"/>
        <v>84419.692188589717</v>
      </c>
      <c r="T643" s="144">
        <f t="shared" si="1353"/>
        <v>142299.22514294862</v>
      </c>
      <c r="U643" s="144">
        <f t="shared" si="1353"/>
        <v>215092.86463512803</v>
      </c>
      <c r="V643" s="144">
        <f t="shared" si="1353"/>
        <v>302800.6106651281</v>
      </c>
      <c r="W643" s="144">
        <f t="shared" si="1353"/>
        <v>405422.46323294879</v>
      </c>
      <c r="X643" s="144">
        <f t="shared" si="1353"/>
        <v>522958.42233858979</v>
      </c>
      <c r="Y643" s="144">
        <f t="shared" si="1353"/>
        <v>655408.48798205133</v>
      </c>
      <c r="Z643" s="144">
        <f t="shared" si="1353"/>
        <v>802772.66016333341</v>
      </c>
      <c r="AA643" s="144">
        <f t="shared" si="1353"/>
        <v>965050.93888243602</v>
      </c>
      <c r="AB643" s="144">
        <f t="shared" si="1353"/>
        <v>1142243.3241393594</v>
      </c>
      <c r="AC643" s="144">
        <f t="shared" si="1353"/>
        <v>1334348.4609201283</v>
      </c>
      <c r="AD643" s="144">
        <f t="shared" si="1353"/>
        <v>1527967.4683733336</v>
      </c>
      <c r="AE643" s="144">
        <f t="shared" si="1353"/>
        <v>1721850.8533649996</v>
      </c>
      <c r="AF643" s="144">
        <f t="shared" si="1353"/>
        <v>1915734.2383566673</v>
      </c>
      <c r="AG643" s="144">
        <f t="shared" si="1353"/>
        <v>2109617.6233483343</v>
      </c>
      <c r="AH643" s="144">
        <f t="shared" si="1353"/>
        <v>2303501.0083400025</v>
      </c>
      <c r="AI643" s="144">
        <f t="shared" si="1353"/>
        <v>2497384.393331666</v>
      </c>
      <c r="AJ643" s="142">
        <f t="shared" si="1353"/>
        <v>2691267.7783233328</v>
      </c>
      <c r="AK643" s="142">
        <f t="shared" si="1353"/>
        <v>2885151.1633149995</v>
      </c>
      <c r="AL643" s="142">
        <f t="shared" si="1353"/>
        <v>3079034.5483066682</v>
      </c>
      <c r="AM643" s="142">
        <f t="shared" si="1353"/>
        <v>3272917.9332983322</v>
      </c>
      <c r="AN643" s="142">
        <f t="shared" si="1353"/>
        <v>3466801.3182899985</v>
      </c>
      <c r="AO643" s="142">
        <f t="shared" si="1353"/>
        <v>3660684.7032816675</v>
      </c>
      <c r="AP643" s="142">
        <f t="shared" si="1353"/>
        <v>3854568.0882733343</v>
      </c>
      <c r="AQ643" s="142">
        <f t="shared" si="1353"/>
        <v>4048451.4732650016</v>
      </c>
      <c r="AR643" s="142">
        <f t="shared" si="1353"/>
        <v>4242334.8582566641</v>
      </c>
      <c r="AS643" s="142">
        <f t="shared" si="1353"/>
        <v>4436218.243248336</v>
      </c>
      <c r="AT643" s="142">
        <f t="shared" si="1353"/>
        <v>4630101.6282399967</v>
      </c>
      <c r="AU643" s="142">
        <f t="shared" si="1353"/>
        <v>4823985.0132316677</v>
      </c>
      <c r="AV643" s="142">
        <f t="shared" si="1353"/>
        <v>5017868.3982233293</v>
      </c>
      <c r="AW643" s="142">
        <f t="shared" si="1353"/>
        <v>5211751.7832149975</v>
      </c>
      <c r="AX643" s="142">
        <f t="shared" si="1353"/>
        <v>5405635.1682066647</v>
      </c>
      <c r="AY643" s="142">
        <f t="shared" si="1353"/>
        <v>5599518.5531983338</v>
      </c>
      <c r="AZ643" s="142">
        <f t="shared" si="1353"/>
        <v>5793401.9381899983</v>
      </c>
      <c r="BA643" s="142">
        <f t="shared" si="1353"/>
        <v>5987285.3231816655</v>
      </c>
      <c r="BB643" s="142">
        <f t="shared" si="1353"/>
        <v>6181168.7081733327</v>
      </c>
      <c r="BC643" s="142">
        <f t="shared" si="1353"/>
        <v>6375052.0931649972</v>
      </c>
      <c r="BD643" s="142">
        <f t="shared" si="1353"/>
        <v>6568935.4781566625</v>
      </c>
      <c r="BE643" s="142">
        <f t="shared" si="1353"/>
        <v>6762818.8631483279</v>
      </c>
      <c r="BF643" s="142">
        <f t="shared" si="1353"/>
        <v>6956702.248139997</v>
      </c>
      <c r="BG643" s="142">
        <f t="shared" si="1353"/>
        <v>7150585.6331316661</v>
      </c>
      <c r="BH643" s="142">
        <f t="shared" si="1353"/>
        <v>7344469.0181233343</v>
      </c>
      <c r="BI643" s="142">
        <f t="shared" si="1353"/>
        <v>7538352.4031149996</v>
      </c>
      <c r="BJ643" s="142">
        <f t="shared" si="1353"/>
        <v>7732235.788106665</v>
      </c>
      <c r="BK643" s="142">
        <f t="shared" si="1353"/>
        <v>7926119.1730983341</v>
      </c>
      <c r="BL643" s="142">
        <f t="shared" si="1353"/>
        <v>8120002.5580899976</v>
      </c>
      <c r="BM643" s="142">
        <f t="shared" si="1353"/>
        <v>8313885.943081663</v>
      </c>
      <c r="BN643" s="142">
        <f t="shared" si="1353"/>
        <v>8507769.3280733246</v>
      </c>
      <c r="BO643" s="142">
        <f t="shared" si="1353"/>
        <v>8701652.7130650003</v>
      </c>
      <c r="BP643" s="142">
        <f t="shared" si="1353"/>
        <v>8895536.0980566647</v>
      </c>
      <c r="BQ643" s="142">
        <f t="shared" si="1353"/>
        <v>9089419.4830483291</v>
      </c>
      <c r="BR643" s="142">
        <f t="shared" si="1353"/>
        <v>9283302.868040001</v>
      </c>
      <c r="BS643" s="142">
        <f t="shared" si="1353"/>
        <v>9477186.2530316617</v>
      </c>
    </row>
    <row r="644" spans="10:71" x14ac:dyDescent="0.35">
      <c r="J644" s="76"/>
      <c r="K644" s="143">
        <f>SUM(K641:K643)</f>
        <v>622772.8140246151</v>
      </c>
      <c r="L644" s="143">
        <f t="shared" ref="L644:BS644" si="1355">SUM(L641:L643)</f>
        <v>240196.27445506412</v>
      </c>
      <c r="M644" s="143">
        <f t="shared" si="1355"/>
        <v>377667.10323749983</v>
      </c>
      <c r="N644" s="143">
        <f t="shared" si="1355"/>
        <v>526719.72638987191</v>
      </c>
      <c r="O644" s="143">
        <f t="shared" si="1355"/>
        <v>687354.14391217951</v>
      </c>
      <c r="P644" s="143">
        <f t="shared" si="1355"/>
        <v>859573.96691512852</v>
      </c>
      <c r="Q644" s="143">
        <f t="shared" si="1355"/>
        <v>1059990.9027966023</v>
      </c>
      <c r="R644" s="143">
        <f t="shared" si="1355"/>
        <v>1290542.2332078838</v>
      </c>
      <c r="S644" s="143">
        <f t="shared" si="1355"/>
        <v>1551492.3356874357</v>
      </c>
      <c r="T644" s="143">
        <f t="shared" si="1355"/>
        <v>1842841.2102352569</v>
      </c>
      <c r="U644" s="143">
        <f t="shared" si="1355"/>
        <v>2165438.3701058328</v>
      </c>
      <c r="V644" s="143">
        <f t="shared" si="1355"/>
        <v>2519283.8152991659</v>
      </c>
      <c r="W644" s="153">
        <f t="shared" si="1355"/>
        <v>2904377.5458152583</v>
      </c>
      <c r="X644" s="143">
        <f t="shared" si="1355"/>
        <v>3206412.3216115385</v>
      </c>
      <c r="Y644" s="143">
        <f t="shared" si="1355"/>
        <v>3528113.5883606407</v>
      </c>
      <c r="Z644" s="143">
        <f t="shared" si="1355"/>
        <v>3869481.3460625634</v>
      </c>
      <c r="AA644" s="143">
        <f t="shared" si="1355"/>
        <v>4230515.5947173089</v>
      </c>
      <c r="AB644" s="143">
        <f t="shared" si="1355"/>
        <v>4611216.334324874</v>
      </c>
      <c r="AC644" s="143">
        <f t="shared" si="1355"/>
        <v>5011579.9537745528</v>
      </c>
      <c r="AD644" s="143">
        <f t="shared" si="1355"/>
        <v>5414994.7456684615</v>
      </c>
      <c r="AE644" s="143">
        <f t="shared" si="1355"/>
        <v>5819523.4283553222</v>
      </c>
      <c r="AF644" s="143">
        <f t="shared" si="1355"/>
        <v>6224901.6242966661</v>
      </c>
      <c r="AG644" s="143">
        <f t="shared" si="1355"/>
        <v>6631129.3334925026</v>
      </c>
      <c r="AH644" s="143">
        <f t="shared" si="1355"/>
        <v>7037357.0426883362</v>
      </c>
      <c r="AI644" s="153">
        <f t="shared" si="1355"/>
        <v>7443584.7518841662</v>
      </c>
      <c r="AJ644" s="143">
        <f t="shared" si="1355"/>
        <v>7849812.4610799989</v>
      </c>
      <c r="AK644" s="143">
        <f t="shared" si="1355"/>
        <v>8256040.1702758316</v>
      </c>
      <c r="AL644" s="143">
        <f t="shared" si="1355"/>
        <v>8662267.8794716708</v>
      </c>
      <c r="AM644" s="143">
        <f t="shared" si="1355"/>
        <v>9068495.5886674989</v>
      </c>
      <c r="AN644" s="143">
        <f t="shared" si="1355"/>
        <v>9474723.2978633326</v>
      </c>
      <c r="AO644" s="143">
        <f t="shared" si="1355"/>
        <v>9880951.0070591643</v>
      </c>
      <c r="AP644" s="143">
        <f t="shared" si="1355"/>
        <v>10287178.716255004</v>
      </c>
      <c r="AQ644" s="143">
        <f t="shared" si="1355"/>
        <v>10693406.425450835</v>
      </c>
      <c r="AR644" s="143">
        <f t="shared" si="1355"/>
        <v>11099634.134646665</v>
      </c>
      <c r="AS644" s="143">
        <f t="shared" si="1355"/>
        <v>11505861.843842503</v>
      </c>
      <c r="AT644" s="143">
        <f t="shared" si="1355"/>
        <v>11912089.553038333</v>
      </c>
      <c r="AU644" s="143">
        <f t="shared" si="1355"/>
        <v>12318317.262234168</v>
      </c>
      <c r="AV644" s="143">
        <f t="shared" si="1355"/>
        <v>12724544.97143</v>
      </c>
      <c r="AW644" s="143">
        <f t="shared" si="1355"/>
        <v>13130772.68062583</v>
      </c>
      <c r="AX644" s="143">
        <f t="shared" si="1355"/>
        <v>13537000.389821665</v>
      </c>
      <c r="AY644" s="143">
        <f t="shared" si="1355"/>
        <v>13943228.099017501</v>
      </c>
      <c r="AZ644" s="143">
        <f t="shared" si="1355"/>
        <v>14349455.808213329</v>
      </c>
      <c r="BA644" s="143">
        <f t="shared" si="1355"/>
        <v>14755683.517409168</v>
      </c>
      <c r="BB644" s="143">
        <f t="shared" si="1355"/>
        <v>15161911.226604996</v>
      </c>
      <c r="BC644" s="143">
        <f t="shared" si="1355"/>
        <v>15568138.935800826</v>
      </c>
      <c r="BD644" s="143">
        <f t="shared" si="1355"/>
        <v>15974366.644996665</v>
      </c>
      <c r="BE644" s="143">
        <f t="shared" si="1355"/>
        <v>16380594.354192497</v>
      </c>
      <c r="BF644" s="143">
        <f t="shared" si="1355"/>
        <v>16786822.063388333</v>
      </c>
      <c r="BG644" s="143">
        <f t="shared" si="1355"/>
        <v>17193049.772584163</v>
      </c>
      <c r="BH644" s="143">
        <f t="shared" si="1355"/>
        <v>17599277.48178</v>
      </c>
      <c r="BI644" s="143">
        <f t="shared" si="1355"/>
        <v>18005505.19097583</v>
      </c>
      <c r="BJ644" s="143">
        <f t="shared" si="1355"/>
        <v>18411732.900171667</v>
      </c>
      <c r="BK644" s="143">
        <f t="shared" si="1355"/>
        <v>18817960.609367501</v>
      </c>
      <c r="BL644" s="143">
        <f t="shared" si="1355"/>
        <v>19224188.318563335</v>
      </c>
      <c r="BM644" s="143">
        <f t="shared" si="1355"/>
        <v>19630416.027759161</v>
      </c>
      <c r="BN644" s="143">
        <f t="shared" si="1355"/>
        <v>20036643.736954987</v>
      </c>
      <c r="BO644" s="143">
        <f t="shared" si="1355"/>
        <v>20442871.446150839</v>
      </c>
      <c r="BP644" s="143">
        <f t="shared" si="1355"/>
        <v>20849099.155346669</v>
      </c>
      <c r="BQ644" s="143">
        <f t="shared" si="1355"/>
        <v>21255326.864542499</v>
      </c>
      <c r="BR644" s="143">
        <f t="shared" si="1355"/>
        <v>21661554.573738333</v>
      </c>
      <c r="BS644" s="143">
        <f t="shared" si="1355"/>
        <v>22067782.282934159</v>
      </c>
    </row>
    <row r="645" spans="10:71" x14ac:dyDescent="0.35">
      <c r="K645" s="79">
        <f t="shared" ref="K645:AP645" si="1356">+K644-K603</f>
        <v>0</v>
      </c>
      <c r="L645" s="79">
        <f t="shared" si="1356"/>
        <v>0</v>
      </c>
      <c r="M645" s="79">
        <f t="shared" si="1356"/>
        <v>0</v>
      </c>
      <c r="N645" s="79">
        <f t="shared" si="1356"/>
        <v>0</v>
      </c>
      <c r="O645" s="79">
        <f t="shared" si="1356"/>
        <v>0</v>
      </c>
      <c r="P645" s="79">
        <f t="shared" si="1356"/>
        <v>0</v>
      </c>
      <c r="Q645" s="79">
        <f t="shared" si="1356"/>
        <v>0</v>
      </c>
      <c r="R645" s="79">
        <f t="shared" si="1356"/>
        <v>0</v>
      </c>
      <c r="S645" s="79">
        <f t="shared" si="1356"/>
        <v>0</v>
      </c>
      <c r="T645" s="79">
        <f t="shared" si="1356"/>
        <v>0</v>
      </c>
      <c r="U645" s="79">
        <f t="shared" si="1356"/>
        <v>0</v>
      </c>
      <c r="V645" s="79">
        <f t="shared" si="1356"/>
        <v>0</v>
      </c>
      <c r="W645" s="79">
        <f t="shared" si="1356"/>
        <v>0</v>
      </c>
      <c r="X645" s="79">
        <f t="shared" si="1356"/>
        <v>0</v>
      </c>
      <c r="Y645" s="79">
        <f t="shared" si="1356"/>
        <v>0</v>
      </c>
      <c r="Z645" s="79">
        <f t="shared" si="1356"/>
        <v>0</v>
      </c>
      <c r="AA645" s="79">
        <f t="shared" si="1356"/>
        <v>0</v>
      </c>
      <c r="AB645" s="79">
        <f t="shared" si="1356"/>
        <v>0</v>
      </c>
      <c r="AC645" s="79">
        <f t="shared" si="1356"/>
        <v>0</v>
      </c>
      <c r="AD645" s="79">
        <f t="shared" si="1356"/>
        <v>0</v>
      </c>
      <c r="AE645" s="79">
        <f t="shared" si="1356"/>
        <v>0</v>
      </c>
      <c r="AF645" s="79">
        <f t="shared" si="1356"/>
        <v>0</v>
      </c>
      <c r="AG645" s="79">
        <f t="shared" si="1356"/>
        <v>0</v>
      </c>
      <c r="AH645" s="79">
        <f t="shared" si="1356"/>
        <v>0</v>
      </c>
      <c r="AI645" s="79">
        <f t="shared" si="1356"/>
        <v>0</v>
      </c>
      <c r="AJ645" s="79">
        <f t="shared" si="1356"/>
        <v>4502203.7490333328</v>
      </c>
      <c r="AK645" s="79">
        <f t="shared" si="1356"/>
        <v>4664721.8858599998</v>
      </c>
      <c r="AL645" s="79">
        <f t="shared" si="1356"/>
        <v>4827240.0226866696</v>
      </c>
      <c r="AM645" s="79">
        <f t="shared" si="1356"/>
        <v>4989758.1595133329</v>
      </c>
      <c r="AN645" s="79">
        <f t="shared" si="1356"/>
        <v>5152276.2963400008</v>
      </c>
      <c r="AO645" s="79">
        <f t="shared" si="1356"/>
        <v>5314794.4331666613</v>
      </c>
      <c r="AP645" s="79">
        <f t="shared" si="1356"/>
        <v>5477312.5699933376</v>
      </c>
      <c r="AQ645" s="79">
        <f t="shared" ref="AQ645:BS645" si="1357">+AQ644-AQ603</f>
        <v>5639830.7068200037</v>
      </c>
      <c r="AR645" s="79">
        <f t="shared" si="1357"/>
        <v>5802348.8436466642</v>
      </c>
      <c r="AS645" s="79">
        <f t="shared" si="1357"/>
        <v>5964866.980473334</v>
      </c>
      <c r="AT645" s="79">
        <f t="shared" si="1357"/>
        <v>6127385.1173000028</v>
      </c>
      <c r="AU645" s="79">
        <f t="shared" si="1357"/>
        <v>6289903.254126667</v>
      </c>
      <c r="AV645" s="79">
        <f t="shared" si="1357"/>
        <v>6452421.3909533378</v>
      </c>
      <c r="AW645" s="79">
        <f t="shared" si="1357"/>
        <v>6614939.5277799992</v>
      </c>
      <c r="AX645" s="79">
        <f t="shared" si="1357"/>
        <v>6777457.6646066662</v>
      </c>
      <c r="AY645" s="79">
        <f t="shared" si="1357"/>
        <v>6939975.8014333341</v>
      </c>
      <c r="AZ645" s="79">
        <f t="shared" si="1357"/>
        <v>7102493.9382599993</v>
      </c>
      <c r="BA645" s="79">
        <f t="shared" si="1357"/>
        <v>7265012.07508667</v>
      </c>
      <c r="BB645" s="79">
        <f t="shared" si="1357"/>
        <v>7427530.2119133314</v>
      </c>
      <c r="BC645" s="79">
        <f t="shared" si="1357"/>
        <v>7590048.3487399966</v>
      </c>
      <c r="BD645" s="79">
        <f t="shared" si="1357"/>
        <v>7752566.4855666691</v>
      </c>
      <c r="BE645" s="79">
        <f t="shared" si="1357"/>
        <v>7915084.6223933324</v>
      </c>
      <c r="BF645" s="79">
        <f t="shared" si="1357"/>
        <v>8077602.7592199985</v>
      </c>
      <c r="BG645" s="79">
        <f t="shared" si="1357"/>
        <v>8240120.8960466608</v>
      </c>
      <c r="BH645" s="79">
        <f t="shared" si="1357"/>
        <v>8402639.0328733344</v>
      </c>
      <c r="BI645" s="79">
        <f t="shared" si="1357"/>
        <v>8565157.1697000004</v>
      </c>
      <c r="BJ645" s="79">
        <f t="shared" si="1357"/>
        <v>8727675.3065266684</v>
      </c>
      <c r="BK645" s="79">
        <f t="shared" si="1357"/>
        <v>8890193.4433533289</v>
      </c>
      <c r="BL645" s="79">
        <f t="shared" si="1357"/>
        <v>9052711.5801800136</v>
      </c>
      <c r="BM645" s="79">
        <f t="shared" si="1357"/>
        <v>9215229.717006661</v>
      </c>
      <c r="BN645" s="79">
        <f t="shared" si="1357"/>
        <v>9377747.8538333196</v>
      </c>
      <c r="BO645" s="79">
        <f t="shared" si="1357"/>
        <v>9540265.9906600006</v>
      </c>
      <c r="BP645" s="79">
        <f t="shared" si="1357"/>
        <v>9702784.1274866704</v>
      </c>
      <c r="BQ645" s="79">
        <f t="shared" si="1357"/>
        <v>9865302.2643133383</v>
      </c>
      <c r="BR645" s="79">
        <f t="shared" si="1357"/>
        <v>10027820.401139999</v>
      </c>
      <c r="BS645" s="79">
        <f t="shared" si="1357"/>
        <v>10190338.537966657</v>
      </c>
    </row>
    <row r="646" spans="10:71" x14ac:dyDescent="0.35"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</row>
  </sheetData>
  <autoFilter ref="A508:BS601" xr:uid="{48C98236-7748-45A0-AF3B-4E65C215567E}"/>
  <printOptions horizontalCentered="1"/>
  <pageMargins left="0.7" right="0.7" top="0.75" bottom="0.75" header="0.3" footer="0.3"/>
  <pageSetup scale="44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1A248-0B42-485A-959F-E15BBB7E1C8A}">
  <sheetPr>
    <tabColor rgb="FFFFFF00"/>
  </sheetPr>
  <dimension ref="A1"/>
  <sheetViews>
    <sheetView workbookViewId="0">
      <selection activeCell="F27" sqref="F27"/>
    </sheetView>
  </sheetViews>
  <sheetFormatPr defaultRowHeight="14.5" x14ac:dyDescent="0.35"/>
  <sheetData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27386-1193-42D6-8012-D91E0A09C20A}">
  <sheetPr>
    <tabColor rgb="FFFF0000"/>
    <pageSetUpPr fitToPage="1"/>
  </sheetPr>
  <dimension ref="A1:U106"/>
  <sheetViews>
    <sheetView tabSelected="1" zoomScale="80" zoomScaleNormal="80" workbookViewId="0">
      <selection activeCell="H43" sqref="H43"/>
    </sheetView>
  </sheetViews>
  <sheetFormatPr defaultRowHeight="14.5" x14ac:dyDescent="0.35"/>
  <cols>
    <col min="1" max="1" width="5.453125" style="2" customWidth="1"/>
    <col min="2" max="2" width="30" style="4" customWidth="1"/>
    <col min="3" max="3" width="8.7265625" style="13"/>
    <col min="4" max="4" width="14.54296875" style="13" customWidth="1"/>
    <col min="5" max="5" width="44.54296875" bestFit="1" customWidth="1"/>
    <col min="6" max="6" width="14.453125" bestFit="1" customWidth="1"/>
    <col min="7" max="9" width="15.453125" bestFit="1" customWidth="1"/>
    <col min="10" max="10" width="12.453125" bestFit="1" customWidth="1"/>
    <col min="11" max="11" width="15" style="13" bestFit="1" customWidth="1"/>
    <col min="12" max="12" width="15" customWidth="1"/>
    <col min="13" max="13" width="13.453125" bestFit="1" customWidth="1"/>
    <col min="14" max="14" width="12.453125" bestFit="1" customWidth="1"/>
    <col min="15" max="15" width="15" bestFit="1" customWidth="1"/>
    <col min="16" max="16" width="12.54296875" style="4" bestFit="1" customWidth="1"/>
    <col min="18" max="18" width="11.453125" customWidth="1"/>
    <col min="19" max="19" width="3.7265625" customWidth="1"/>
    <col min="20" max="20" width="11.81640625" bestFit="1" customWidth="1"/>
    <col min="21" max="21" width="8.81640625" customWidth="1"/>
  </cols>
  <sheetData>
    <row r="1" spans="1:20" x14ac:dyDescent="0.35">
      <c r="A1" s="109" t="s">
        <v>0</v>
      </c>
    </row>
    <row r="2" spans="1:20" x14ac:dyDescent="0.35">
      <c r="A2" s="109" t="s">
        <v>1</v>
      </c>
    </row>
    <row r="3" spans="1:20" x14ac:dyDescent="0.35">
      <c r="A3" s="109" t="s">
        <v>2</v>
      </c>
    </row>
    <row r="4" spans="1:20" x14ac:dyDescent="0.35">
      <c r="A4" s="109"/>
    </row>
    <row r="6" spans="1:20" x14ac:dyDescent="0.35">
      <c r="A6" s="164" t="s">
        <v>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6"/>
    </row>
    <row r="7" spans="1:20" ht="14.65" customHeight="1" x14ac:dyDescent="0.35">
      <c r="A7" s="42"/>
      <c r="B7" s="41"/>
      <c r="C7" s="42"/>
      <c r="D7" s="40"/>
      <c r="E7" s="39"/>
      <c r="F7" s="161" t="s">
        <v>4</v>
      </c>
      <c r="G7" s="162"/>
      <c r="H7" s="162"/>
      <c r="I7" s="163"/>
      <c r="J7" s="158" t="s">
        <v>5</v>
      </c>
      <c r="K7" s="159"/>
      <c r="L7" s="159"/>
      <c r="M7" s="159"/>
      <c r="N7" s="160"/>
      <c r="O7" s="158" t="s">
        <v>6</v>
      </c>
      <c r="P7" s="160"/>
      <c r="T7" s="2" t="s">
        <v>7</v>
      </c>
    </row>
    <row r="8" spans="1:20" s="5" customFormat="1" ht="43.5" x14ac:dyDescent="0.35">
      <c r="A8" s="44"/>
      <c r="B8" s="44" t="s">
        <v>8</v>
      </c>
      <c r="C8" s="44" t="s">
        <v>9</v>
      </c>
      <c r="D8" s="44" t="s">
        <v>10</v>
      </c>
      <c r="E8" s="44" t="s">
        <v>11</v>
      </c>
      <c r="F8" s="45" t="s">
        <v>12</v>
      </c>
      <c r="G8" s="45" t="s">
        <v>13</v>
      </c>
      <c r="H8" s="45" t="s">
        <v>14</v>
      </c>
      <c r="I8" s="113" t="s">
        <v>15</v>
      </c>
      <c r="J8" s="111" t="s">
        <v>12</v>
      </c>
      <c r="K8" s="45" t="s">
        <v>16</v>
      </c>
      <c r="L8" s="45" t="s">
        <v>17</v>
      </c>
      <c r="M8" s="45" t="s">
        <v>14</v>
      </c>
      <c r="N8" s="45" t="s">
        <v>15</v>
      </c>
      <c r="O8" s="44" t="s">
        <v>18</v>
      </c>
      <c r="P8" s="44" t="s">
        <v>19</v>
      </c>
      <c r="T8" s="5" t="s">
        <v>20</v>
      </c>
    </row>
    <row r="9" spans="1:20" x14ac:dyDescent="0.35">
      <c r="A9" s="6"/>
      <c r="B9" s="90"/>
      <c r="C9" s="46"/>
      <c r="D9" s="46"/>
      <c r="E9" s="47"/>
      <c r="F9" s="46" t="s">
        <v>21</v>
      </c>
      <c r="G9" s="46" t="s">
        <v>21</v>
      </c>
      <c r="H9" s="46" t="s">
        <v>21</v>
      </c>
      <c r="I9" s="114" t="s">
        <v>21</v>
      </c>
      <c r="J9" s="112" t="s">
        <v>21</v>
      </c>
      <c r="K9" s="46" t="s">
        <v>22</v>
      </c>
      <c r="L9" s="46" t="s">
        <v>21</v>
      </c>
      <c r="M9" s="46" t="s">
        <v>21</v>
      </c>
      <c r="N9" s="46" t="s">
        <v>21</v>
      </c>
      <c r="O9" s="46" t="s">
        <v>21</v>
      </c>
      <c r="P9" s="124" t="s">
        <v>21</v>
      </c>
      <c r="T9" s="3"/>
    </row>
    <row r="10" spans="1:20" x14ac:dyDescent="0.35">
      <c r="A10" s="91"/>
      <c r="I10" s="115"/>
      <c r="O10" s="22"/>
      <c r="P10" s="123"/>
      <c r="T10" s="3"/>
    </row>
    <row r="11" spans="1:20" x14ac:dyDescent="0.35">
      <c r="A11" s="91">
        <v>1</v>
      </c>
      <c r="B11" s="4" t="s">
        <v>23</v>
      </c>
      <c r="C11" s="13">
        <v>202505</v>
      </c>
      <c r="D11" s="89"/>
      <c r="E11" t="s">
        <v>24</v>
      </c>
      <c r="F11" s="25">
        <f>+'Polk 1 Flexibility '!W36</f>
        <v>0</v>
      </c>
      <c r="G11" s="26">
        <f t="shared" ref="G11" si="0">+H11-F11</f>
        <v>80494822.940000013</v>
      </c>
      <c r="H11" s="35">
        <f>+'Polk 1 Flexibility '!AI36</f>
        <v>80494822.940000013</v>
      </c>
      <c r="I11" s="116">
        <f>+'Polk 1 Flexibility '!AI44</f>
        <v>49535275.655384623</v>
      </c>
      <c r="J11" s="35">
        <f>+'Polk 1 Flexibility '!W58</f>
        <v>0</v>
      </c>
      <c r="K11" s="130">
        <f>+'Polk 1 Flexibility '!K47</f>
        <v>4.2800000000000005E-2</v>
      </c>
      <c r="L11" s="35">
        <f>-J11+M11</f>
        <v>2009687.4127353341</v>
      </c>
      <c r="M11" s="35">
        <f>+'Polk 1 Flexibility '!AI58</f>
        <v>2009687.4127353341</v>
      </c>
      <c r="N11" s="36">
        <f>+'Polk 1 Flexibility '!AI66</f>
        <v>618365.35776471812</v>
      </c>
      <c r="O11" s="37"/>
      <c r="P11" s="123"/>
      <c r="R11" s="11"/>
    </row>
    <row r="12" spans="1:20" x14ac:dyDescent="0.35">
      <c r="D12" s="43">
        <f>+'MFR B-11'!O31*1000</f>
        <v>80494822.939999998</v>
      </c>
      <c r="E12" s="33" t="s">
        <v>25</v>
      </c>
      <c r="F12" s="34">
        <f>SUM(F11)</f>
        <v>0</v>
      </c>
      <c r="G12" s="34">
        <f t="shared" ref="G12:I12" si="1">SUM(G11)</f>
        <v>80494822.940000013</v>
      </c>
      <c r="H12" s="48">
        <f t="shared" si="1"/>
        <v>80494822.940000013</v>
      </c>
      <c r="I12" s="117">
        <f t="shared" si="1"/>
        <v>49535275.655384623</v>
      </c>
      <c r="J12" s="3">
        <f>SUM(J11)</f>
        <v>0</v>
      </c>
      <c r="K12" s="43"/>
      <c r="L12" s="3">
        <f t="shared" ref="L12:N12" si="2">SUM(L11)</f>
        <v>2009687.4127353341</v>
      </c>
      <c r="M12" s="30">
        <f t="shared" si="2"/>
        <v>2009687.4127353341</v>
      </c>
      <c r="N12" s="20">
        <f t="shared" si="2"/>
        <v>618365.35776471812</v>
      </c>
      <c r="O12" s="30">
        <f>+I12-N12</f>
        <v>48916910.297619902</v>
      </c>
      <c r="P12" s="123">
        <f>L12*(1-0.25345)</f>
        <v>1500332.1379775638</v>
      </c>
      <c r="R12" s="11">
        <f>+O12-'Polk 1 Flexibility '!D10</f>
        <v>0</v>
      </c>
      <c r="T12" s="14">
        <f>+'MFR B-11'!P31-(+H12/1000)</f>
        <v>0</v>
      </c>
    </row>
    <row r="13" spans="1:20" x14ac:dyDescent="0.35">
      <c r="D13" s="43"/>
      <c r="E13" s="33"/>
      <c r="F13" s="34"/>
      <c r="G13" s="34"/>
      <c r="H13" s="48"/>
      <c r="I13" s="118"/>
      <c r="J13" s="3"/>
      <c r="K13" s="43"/>
      <c r="L13" s="3"/>
      <c r="M13" s="30"/>
      <c r="N13" s="31"/>
      <c r="O13" s="30"/>
      <c r="P13" s="123"/>
      <c r="R13" s="11"/>
      <c r="T13" s="14"/>
    </row>
    <row r="14" spans="1:20" x14ac:dyDescent="0.35">
      <c r="I14" s="115"/>
      <c r="N14" s="18"/>
      <c r="P14" s="123"/>
    </row>
    <row r="15" spans="1:20" x14ac:dyDescent="0.35">
      <c r="A15" s="91">
        <v>2</v>
      </c>
      <c r="B15" s="4" t="s">
        <v>26</v>
      </c>
      <c r="F15" s="34"/>
      <c r="G15" s="34"/>
      <c r="H15" s="34"/>
      <c r="I15" s="119"/>
      <c r="J15" s="3"/>
      <c r="K15" s="43"/>
      <c r="L15" s="3"/>
      <c r="M15" s="3"/>
      <c r="N15" s="3"/>
      <c r="O15" s="22"/>
      <c r="P15" s="123"/>
      <c r="T15" s="3"/>
    </row>
    <row r="16" spans="1:20" x14ac:dyDescent="0.35">
      <c r="A16" s="91"/>
      <c r="C16" s="13">
        <v>202504</v>
      </c>
      <c r="E16" t="s">
        <v>27</v>
      </c>
      <c r="F16" s="34">
        <f>+'South Tampa Resilience'!W37+'South Tampa Resilience'!W38+'South Tampa Resilience'!W40</f>
        <v>0</v>
      </c>
      <c r="G16" s="34">
        <f t="shared" ref="G16:G18" si="3">+H16-F16</f>
        <v>107580232.34</v>
      </c>
      <c r="H16" s="34">
        <f>+'South Tampa Resilience'!AI37+'South Tampa Resilience'!AI38+'South Tampa Resilience'!AI40</f>
        <v>107580232.34</v>
      </c>
      <c r="I16" s="119">
        <f>+'South Tampa Resilience'!AI57+'South Tampa Resilience'!AI58+'South Tampa Resilience'!AI60</f>
        <v>72198421.144615367</v>
      </c>
      <c r="J16" s="3">
        <f>+'South Tampa Resilience'!W94+'South Tampa Resilience'!W95+'South Tampa Resilience'!W97</f>
        <v>0</v>
      </c>
      <c r="K16" s="130">
        <f>+'South Tampa Resilience'!K75</f>
        <v>2.0799999999999999E-2</v>
      </c>
      <c r="L16" s="3">
        <f>+M16-J16</f>
        <v>1440398.6870693332</v>
      </c>
      <c r="M16" s="3">
        <f>+'South Tampa Resilience'!AI94+'South Tampa Resilience'!AI95+'South Tampa Resilience'!AI97</f>
        <v>1440398.6870693332</v>
      </c>
      <c r="N16" s="3">
        <f>+'South Tampa Resilience'!AI114+'South Tampa Resilience'!AI115+'South Tampa Resilience'!AI117</f>
        <v>495204.15306666656</v>
      </c>
      <c r="O16" s="22"/>
      <c r="P16" s="123"/>
      <c r="S16" s="1"/>
      <c r="T16" s="3"/>
    </row>
    <row r="17" spans="1:21" x14ac:dyDescent="0.35">
      <c r="A17" s="91"/>
      <c r="C17" s="13" t="s">
        <v>28</v>
      </c>
      <c r="E17" t="s">
        <v>29</v>
      </c>
      <c r="F17" s="34">
        <f>+'South Tampa Resilience'!W39+'South Tampa Resilience'!W41+'South Tampa Resilience'!W42+'South Tampa Resilience'!W43+'South Tampa Resilience'!W47+'South Tampa Resilience'!W48+'South Tampa Resilience'!W49</f>
        <v>208633.98</v>
      </c>
      <c r="G17" s="34">
        <f t="shared" si="3"/>
        <v>5755327.8599999975</v>
      </c>
      <c r="H17" s="34">
        <f>+'South Tampa Resilience'!AI39+'South Tampa Resilience'!AI41+'South Tampa Resilience'!AI42+'South Tampa Resilience'!AI43+'South Tampa Resilience'!AI47+'South Tampa Resilience'!AI48+'South Tampa Resilience'!AI49</f>
        <v>5963961.839999998</v>
      </c>
      <c r="I17" s="119">
        <f>+'South Tampa Resilience'!AI59+'South Tampa Resilience'!AI61+'South Tampa Resilience'!AI62+'South Tampa Resilience'!AI63+'South Tampa Resilience'!AI67+'South Tampa Resilience'!AI68+'South Tampa Resilience'!AI69</f>
        <v>4193091.729230768</v>
      </c>
      <c r="J17" s="3">
        <f>+'South Tampa Resilience'!W96+'South Tampa Resilience'!W98+'South Tampa Resilience'!W99+'South Tampa Resilience'!W100+'South Tampa Resilience'!W104+'South Tampa Resilience'!W105+'South Tampa Resilience'!W106</f>
        <v>3769.8293883333336</v>
      </c>
      <c r="K17" s="130">
        <f>+'South Tampa Resilience'!K77</f>
        <v>2.6100000000000002E-2</v>
      </c>
      <c r="L17" s="3">
        <f t="shared" ref="L17:L18" si="4">+M17-J17</f>
        <v>106992.27769799999</v>
      </c>
      <c r="M17" s="3">
        <f>+'South Tampa Resilience'!AI96+'South Tampa Resilience'!AI98+'South Tampa Resilience'!AI99+'South Tampa Resilience'!AI100+'South Tampa Resilience'!AI104+'South Tampa Resilience'!AI105+'South Tampa Resilience'!AI106</f>
        <v>110762.10708633333</v>
      </c>
      <c r="N17" s="3">
        <f>+'South Tampa Resilience'!AI116+'South Tampa Resilience'!AI118+'South Tampa Resilience'!AI119+'South Tampa Resilience'!AI120+'South Tampa Resilience'!AI124+'South Tampa Resilience'!AI125+'South Tampa Resilience'!AI126</f>
        <v>41859.398273641025</v>
      </c>
      <c r="O17" s="22"/>
      <c r="P17" s="123"/>
      <c r="S17" s="1"/>
      <c r="T17" s="3"/>
    </row>
    <row r="18" spans="1:21" x14ac:dyDescent="0.35">
      <c r="A18" s="91"/>
      <c r="C18" s="13" t="s">
        <v>28</v>
      </c>
      <c r="D18" s="89"/>
      <c r="E18" t="s">
        <v>30</v>
      </c>
      <c r="F18" s="25">
        <f>+'South Tampa Resilience'!W44+'South Tampa Resilience'!W45+'South Tampa Resilience'!W46+'South Tampa Resilience'!W50</f>
        <v>426301.05000000005</v>
      </c>
      <c r="G18" s="25">
        <f t="shared" si="3"/>
        <v>0</v>
      </c>
      <c r="H18" s="25">
        <f>+'South Tampa Resilience'!AI44+'South Tampa Resilience'!AI45+'South Tampa Resilience'!AI46+'South Tampa Resilience'!AI50</f>
        <v>426301.05000000005</v>
      </c>
      <c r="I18" s="120">
        <f>+'South Tampa Resilience'!AI64+'South Tampa Resilience'!AI65+'South Tampa Resilience'!AI66+'South Tampa Resilience'!AI70</f>
        <v>426301.04999999993</v>
      </c>
      <c r="J18" s="25">
        <f>+'South Tampa Resilience'!W101+'South Tampa Resilience'!W102+'South Tampa Resilience'!W103+'South Tampa Resilience'!W107</f>
        <v>11891.913886666665</v>
      </c>
      <c r="K18" s="130">
        <f>+'South Tampa Resilience'!K82</f>
        <v>2.6100000000000002E-2</v>
      </c>
      <c r="L18" s="25">
        <f t="shared" si="4"/>
        <v>18546.871827000014</v>
      </c>
      <c r="M18" s="25">
        <f>+'South Tampa Resilience'!AI101+'South Tampa Resilience'!AI102+'South Tampa Resilience'!AI103+'South Tampa Resilience'!AI107</f>
        <v>30438.785713666679</v>
      </c>
      <c r="N18" s="25">
        <f>+'South Tampa Resilience'!AI121+'South Tampa Resilience'!AI122+'South Tampa Resilience'!AI123+'South Tampa Resilience'!AI127</f>
        <v>21165.34980016667</v>
      </c>
      <c r="O18" s="22"/>
      <c r="P18" s="123"/>
      <c r="S18" s="1"/>
      <c r="T18" s="3"/>
    </row>
    <row r="19" spans="1:21" x14ac:dyDescent="0.35">
      <c r="A19" s="91"/>
      <c r="D19" s="43">
        <f>+'MFR B-11'!O30*1000</f>
        <v>173348135.01999998</v>
      </c>
      <c r="E19" s="33" t="s">
        <v>25</v>
      </c>
      <c r="F19" s="34">
        <f>SUM(F16:F18)</f>
        <v>634935.03</v>
      </c>
      <c r="G19" s="34">
        <f>SUM(G16:G18)</f>
        <v>113335560.2</v>
      </c>
      <c r="H19" s="48">
        <f>SUM(H16:H18)</f>
        <v>113970495.23</v>
      </c>
      <c r="I19" s="118">
        <f>SUM(I16:I18)</f>
        <v>76817813.923846126</v>
      </c>
      <c r="J19" s="3">
        <f>SUM(J16:J18)</f>
        <v>15661.743274999999</v>
      </c>
      <c r="K19" s="43"/>
      <c r="L19" s="3">
        <f>SUM(L16:L18)</f>
        <v>1565937.8365943332</v>
      </c>
      <c r="M19" s="30">
        <f>+J19+L19</f>
        <v>1581599.5798693332</v>
      </c>
      <c r="N19" s="30">
        <f>SUM(N16:N18)</f>
        <v>558228.90114047425</v>
      </c>
      <c r="O19" s="23">
        <f>+I19-N19</f>
        <v>76259585.022705644</v>
      </c>
      <c r="P19" s="123">
        <f>L19*(1-0.25345)</f>
        <v>1169050.8919094994</v>
      </c>
      <c r="R19" s="11">
        <f>+O19-'South Tampa Resilience'!E10</f>
        <v>0</v>
      </c>
      <c r="S19" s="3"/>
      <c r="T19" s="14">
        <f>+'MFR B-11'!P30-(+H19/1000)</f>
        <v>0</v>
      </c>
    </row>
    <row r="20" spans="1:21" x14ac:dyDescent="0.35">
      <c r="A20" s="91"/>
      <c r="D20" s="43"/>
      <c r="E20" s="33"/>
      <c r="F20" s="34"/>
      <c r="G20" s="34"/>
      <c r="H20" s="48"/>
      <c r="I20" s="118"/>
      <c r="J20" s="3"/>
      <c r="K20" s="43"/>
      <c r="L20" s="3"/>
      <c r="M20" s="30"/>
      <c r="N20" s="31"/>
      <c r="O20" s="48"/>
      <c r="P20" s="123"/>
    </row>
    <row r="21" spans="1:21" x14ac:dyDescent="0.35">
      <c r="A21" s="91"/>
      <c r="E21" s="33"/>
      <c r="F21" s="34"/>
      <c r="G21" s="34"/>
      <c r="H21" s="48"/>
      <c r="I21" s="118"/>
      <c r="J21" s="3"/>
      <c r="K21" s="43"/>
      <c r="L21" s="3"/>
      <c r="M21" s="30"/>
      <c r="N21" s="31"/>
      <c r="O21" s="48"/>
      <c r="P21" s="123"/>
      <c r="R21" s="11"/>
      <c r="S21" s="3"/>
      <c r="T21" s="3"/>
    </row>
    <row r="22" spans="1:21" x14ac:dyDescent="0.35">
      <c r="A22" s="91">
        <v>3</v>
      </c>
      <c r="B22" s="4" t="s">
        <v>31</v>
      </c>
      <c r="I22" s="121"/>
      <c r="K22" s="43"/>
      <c r="O22" s="22"/>
      <c r="P22" s="123"/>
      <c r="S22" s="3"/>
      <c r="T22" s="3"/>
    </row>
    <row r="23" spans="1:21" x14ac:dyDescent="0.35">
      <c r="A23" s="91"/>
      <c r="C23" s="13">
        <v>202504</v>
      </c>
      <c r="E23" t="s">
        <v>32</v>
      </c>
      <c r="F23" s="34">
        <f>+'Energy Storage'!W38</f>
        <v>0</v>
      </c>
      <c r="G23" s="34">
        <f t="shared" ref="G23:G27" si="5">+H23-F23</f>
        <v>32203865.479999997</v>
      </c>
      <c r="H23" s="34">
        <f>+'Energy Storage'!AI38</f>
        <v>32203865.479999997</v>
      </c>
      <c r="I23" s="119">
        <f>+'Energy Storage'!AI59</f>
        <v>20609769.6476923</v>
      </c>
      <c r="J23" s="3">
        <f>+'Energy Storage'!W100</f>
        <v>0</v>
      </c>
      <c r="K23" s="130">
        <f>+'Energy Storage'!K79</f>
        <v>0.1</v>
      </c>
      <c r="L23" s="3">
        <f t="shared" ref="L23:L27" si="6">+M23-J23</f>
        <v>1964359.4994999999</v>
      </c>
      <c r="M23" s="3">
        <f>+'Energy Storage'!AI100</f>
        <v>1964359.4994999999</v>
      </c>
      <c r="N23" s="3">
        <f>+'Energy Storage'!AI121</f>
        <v>662588.53130128211</v>
      </c>
      <c r="O23" s="22"/>
      <c r="P23" s="123"/>
      <c r="S23" s="1"/>
      <c r="T23" s="3"/>
    </row>
    <row r="24" spans="1:21" x14ac:dyDescent="0.35">
      <c r="A24" s="91"/>
      <c r="C24" s="13">
        <v>202512</v>
      </c>
      <c r="E24" t="s">
        <v>33</v>
      </c>
      <c r="F24" s="34">
        <f>+'Energy Storage'!W37+'Energy Storage'!W39+'Energy Storage'!W40+'Energy Storage'!W48</f>
        <v>19063454.459999997</v>
      </c>
      <c r="G24" s="34">
        <f t="shared" si="5"/>
        <v>114229275.90000001</v>
      </c>
      <c r="H24" s="34">
        <f>+'Energy Storage'!AI37+'Energy Storage'!AI39+'Energy Storage'!AI40+'Energy Storage'!AI48</f>
        <v>133292730.36</v>
      </c>
      <c r="I24" s="119">
        <f>+'Energy Storage'!AI58+'Energy Storage'!AI60+'Energy Storage'!AI61+'Energy Storage'!AI69</f>
        <v>99095386.685384601</v>
      </c>
      <c r="J24" s="3">
        <f>+'Energy Storage'!W101+'Energy Storage'!W102+'Energy Storage'!W110</f>
        <v>147177.4433333333</v>
      </c>
      <c r="K24" s="130">
        <f>+'Energy Storage'!K78</f>
        <v>0.10279999999999999</v>
      </c>
      <c r="L24" s="3">
        <f t="shared" si="6"/>
        <v>8635860.512751665</v>
      </c>
      <c r="M24" s="3">
        <f>+'Energy Storage'!AI101+'Energy Storage'!AI102+'Energy Storage'!AI110</f>
        <v>8783037.9560849983</v>
      </c>
      <c r="N24" s="3">
        <f>+'Energy Storage'!AI120+'Energy Storage'!AI122+'Energy Storage'!AI123+'Energy Storage'!AI131</f>
        <v>3468307.268847384</v>
      </c>
      <c r="O24" s="22"/>
      <c r="P24" s="123"/>
      <c r="S24" s="1"/>
      <c r="T24" s="3"/>
    </row>
    <row r="25" spans="1:21" x14ac:dyDescent="0.35">
      <c r="A25" s="91"/>
      <c r="C25" s="13">
        <v>202404</v>
      </c>
      <c r="E25" t="s">
        <v>34</v>
      </c>
      <c r="F25" s="34">
        <f>+'Energy Storage'!W47</f>
        <v>355899.16000000003</v>
      </c>
      <c r="G25" s="34">
        <f t="shared" ref="G25" si="7">+H25-F25</f>
        <v>0</v>
      </c>
      <c r="H25" s="34">
        <f>+'Energy Storage'!AI47</f>
        <v>355899.16000000003</v>
      </c>
      <c r="I25" s="119">
        <f>+'Energy Storage'!AI68</f>
        <v>355899.16000000009</v>
      </c>
      <c r="J25" s="3">
        <f>+'Energy Storage'!W109</f>
        <v>7592.5154133333344</v>
      </c>
      <c r="K25" s="130">
        <f>+'Energy Storage'!K79</f>
        <v>0.1</v>
      </c>
      <c r="L25" s="3">
        <f t="shared" ref="L25" si="8">+M25-J25</f>
        <v>13097.089088000008</v>
      </c>
      <c r="M25" s="3">
        <f>+'Energy Storage'!AI109</f>
        <v>20689.604501333342</v>
      </c>
      <c r="N25" s="3">
        <f>+'Energy Storage'!AI130</f>
        <v>14141.059957333342</v>
      </c>
      <c r="O25" s="22"/>
      <c r="P25" s="123"/>
      <c r="S25" s="1"/>
      <c r="T25" s="3"/>
    </row>
    <row r="26" spans="1:21" x14ac:dyDescent="0.35">
      <c r="A26" s="91"/>
      <c r="C26" s="13" t="s">
        <v>28</v>
      </c>
      <c r="E26" t="s">
        <v>29</v>
      </c>
      <c r="F26" s="34">
        <f>+'Energy Storage'!W41+'Energy Storage'!W43+'Energy Storage'!W44+'Energy Storage'!W49+'Energy Storage'!W50</f>
        <v>15521.840000000002</v>
      </c>
      <c r="G26" s="34">
        <f t="shared" si="5"/>
        <v>607056.97000000009</v>
      </c>
      <c r="H26" s="34">
        <f>+'Energy Storage'!AI41+'Energy Storage'!AI43+'Energy Storage'!AI44+'Energy Storage'!AI49+'Energy Storage'!AI50</f>
        <v>622578.81000000006</v>
      </c>
      <c r="I26" s="119">
        <f>+'Energy Storage'!AI62+'Energy Storage'!AI64+'Energy Storage'!AI65+'Energy Storage'!AI70+'Energy Storage'!AI71</f>
        <v>509829.58384615404</v>
      </c>
      <c r="J26" s="3">
        <f>+'Energy Storage'!W103+'Energy Storage'!W105+'Energy Storage'!W106+'Energy Storage'!W111+'Energy Storage'!W112</f>
        <v>75.60957333333333</v>
      </c>
      <c r="K26" s="130">
        <f>+'Energy Storage'!K82</f>
        <v>2.6100000000000002E-2</v>
      </c>
      <c r="L26" s="3">
        <f t="shared" si="6"/>
        <v>13127.591630500003</v>
      </c>
      <c r="M26" s="3">
        <f>+'Energy Storage'!AI103+'Energy Storage'!AI105+'Energy Storage'!AI106+'Energy Storage'!AI111+'Energy Storage'!AI112</f>
        <v>13203.201203833336</v>
      </c>
      <c r="N26" s="3">
        <f>+'Energy Storage'!AI124+'Energy Storage'!AI126+'Energy Storage'!AI127+'Energy Storage'!AI132+'Energy Storage'!AI133</f>
        <v>5502.4643426217954</v>
      </c>
      <c r="O26" s="22"/>
      <c r="P26" s="123"/>
      <c r="S26" s="1"/>
      <c r="T26" s="3"/>
    </row>
    <row r="27" spans="1:21" x14ac:dyDescent="0.35">
      <c r="A27" s="91"/>
      <c r="C27" s="13" t="s">
        <v>28</v>
      </c>
      <c r="D27" s="89"/>
      <c r="E27" t="s">
        <v>30</v>
      </c>
      <c r="F27" s="25">
        <f>+'Energy Storage'!W42+'Energy Storage'!W45+'Energy Storage'!W46+'Energy Storage'!W51</f>
        <v>569462.87999999989</v>
      </c>
      <c r="G27" s="25">
        <f t="shared" si="5"/>
        <v>436285.20000000007</v>
      </c>
      <c r="H27" s="25">
        <f>+'Energy Storage'!AI42+'Energy Storage'!AI45+'Energy Storage'!AI46+'Energy Storage'!AI51</f>
        <v>1005748.08</v>
      </c>
      <c r="I27" s="120">
        <f>+'Energy Storage'!AI63+'Energy Storage'!AI66+'Energy Storage'!AI67+'Energy Storage'!AI72</f>
        <v>887487.24923076935</v>
      </c>
      <c r="J27" s="25">
        <f>+'Energy Storage'!W104+'Energy Storage'!W113</f>
        <v>3448.2431999999999</v>
      </c>
      <c r="K27" s="130">
        <f>+'Energy Storage'!K83</f>
        <v>3.6799999999999999E-2</v>
      </c>
      <c r="L27" s="25">
        <f t="shared" si="6"/>
        <v>24875.433983999996</v>
      </c>
      <c r="M27" s="25">
        <f>+'Energy Storage'!AI104+'Energy Storage'!AI113</f>
        <v>28323.677183999996</v>
      </c>
      <c r="N27" s="27">
        <f>+'Energy Storage'!AI125+'Energy Storage'!AI128+'Energy Storage'!AI129+'Energy Storage'!AI134</f>
        <v>18114.54630071795</v>
      </c>
      <c r="O27" s="22"/>
      <c r="P27" s="123"/>
      <c r="S27" s="1"/>
      <c r="T27" s="3"/>
    </row>
    <row r="28" spans="1:21" x14ac:dyDescent="0.35">
      <c r="A28" s="91"/>
      <c r="D28" s="43">
        <f>+'MFR B-11'!O28*1000</f>
        <v>167480821.88999996</v>
      </c>
      <c r="E28" s="33" t="s">
        <v>25</v>
      </c>
      <c r="F28" s="110">
        <f>SUM(F23:F27)</f>
        <v>20004338.339999996</v>
      </c>
      <c r="G28" s="110">
        <f t="shared" ref="G28:N28" si="9">SUM(G23:G27)</f>
        <v>147476483.54999998</v>
      </c>
      <c r="H28" s="48">
        <f t="shared" si="9"/>
        <v>167480821.89000002</v>
      </c>
      <c r="I28" s="118">
        <f t="shared" si="9"/>
        <v>121458372.32615381</v>
      </c>
      <c r="J28" s="30">
        <f t="shared" si="9"/>
        <v>158293.81151999996</v>
      </c>
      <c r="K28" s="43"/>
      <c r="L28" s="32">
        <f t="shared" si="9"/>
        <v>10651320.126954164</v>
      </c>
      <c r="M28" s="30">
        <f t="shared" si="9"/>
        <v>10809613.938474167</v>
      </c>
      <c r="N28" s="30">
        <f t="shared" si="9"/>
        <v>4168653.870749339</v>
      </c>
      <c r="O28" s="23">
        <f>+I28-N28</f>
        <v>117289718.45540448</v>
      </c>
      <c r="P28" s="123">
        <f>L28*(1-0.25345)</f>
        <v>7951743.040777632</v>
      </c>
      <c r="R28" s="11">
        <f>+O28-'Energy Storage'!D10</f>
        <v>0</v>
      </c>
      <c r="S28" s="3"/>
      <c r="T28" s="14">
        <f>+'MFR B-11'!P28-(+H28/1000)</f>
        <v>0</v>
      </c>
    </row>
    <row r="29" spans="1:21" x14ac:dyDescent="0.35">
      <c r="A29" s="91"/>
      <c r="D29" s="43"/>
      <c r="E29" s="33"/>
      <c r="F29" s="110"/>
      <c r="G29" s="110"/>
      <c r="H29" s="48"/>
      <c r="I29" s="118"/>
      <c r="J29" s="30"/>
      <c r="K29" s="43"/>
      <c r="L29" s="32"/>
      <c r="M29" s="30"/>
      <c r="N29" s="30"/>
      <c r="O29" s="23"/>
      <c r="P29" s="123"/>
      <c r="R29" s="11"/>
      <c r="S29" s="11"/>
      <c r="T29" s="11"/>
      <c r="U29" s="11"/>
    </row>
    <row r="30" spans="1:21" x14ac:dyDescent="0.35">
      <c r="A30" s="91"/>
      <c r="E30" s="33"/>
      <c r="F30" s="110"/>
      <c r="G30" s="110"/>
      <c r="H30" s="48"/>
      <c r="I30" s="118"/>
      <c r="J30" s="30"/>
      <c r="K30" s="43"/>
      <c r="L30" s="32"/>
      <c r="M30" s="30"/>
      <c r="N30" s="30"/>
      <c r="O30" s="22"/>
      <c r="P30" s="123"/>
      <c r="S30" s="3"/>
      <c r="T30" s="3"/>
    </row>
    <row r="31" spans="1:21" x14ac:dyDescent="0.35">
      <c r="A31" s="91">
        <v>4</v>
      </c>
      <c r="B31" s="4" t="s">
        <v>35</v>
      </c>
      <c r="C31" s="13" t="s">
        <v>28</v>
      </c>
      <c r="E31" t="s">
        <v>36</v>
      </c>
      <c r="F31" s="34">
        <f>+'Grid Reliability and Resili'!W95+'Grid Reliability and Resili'!W96+'Grid Reliability and Resili'!W98+'Grid Reliability and Resili'!W99+'Grid Reliability and Resili'!W100+'Grid Reliability and Resili'!W101+'Grid Reliability and Resili'!W103+'Grid Reliability and Resili'!W105+'Grid Reliability and Resili'!W106+'Grid Reliability and Resili'!W107+'Grid Reliability and Resili'!W109+'Grid Reliability and Resili'!W112+'Grid Reliability and Resili'!W117+'Grid Reliability and Resili'!W119+'Grid Reliability and Resili'!W122+'Grid Reliability and Resili'!W123+'Grid Reliability and Resili'!W143+'Grid Reliability and Resili'!W75</f>
        <v>7420281.6000000015</v>
      </c>
      <c r="G31" s="34">
        <f t="shared" ref="G31:G37" si="10">+H31-F31</f>
        <v>2817209</v>
      </c>
      <c r="H31" s="34">
        <f>+'Grid Reliability and Resili'!AI95+'Grid Reliability and Resili'!AI96+'Grid Reliability and Resili'!AI98+'Grid Reliability and Resili'!AI99+'Grid Reliability and Resili'!AI100+'Grid Reliability and Resili'!AI101+'Grid Reliability and Resili'!AI103+'Grid Reliability and Resili'!AI105+'Grid Reliability and Resili'!AI106+'Grid Reliability and Resili'!AI107+'Grid Reliability and Resili'!AI109+'Grid Reliability and Resili'!AI112+'Grid Reliability and Resili'!AI117+'Grid Reliability and Resili'!AI119+'Grid Reliability and Resili'!AI122+'Grid Reliability and Resili'!AI123+'Grid Reliability and Resili'!AI143+'Grid Reliability and Resili'!AI145</f>
        <v>10237490.600000001</v>
      </c>
      <c r="I31" s="119">
        <f>+'Grid Reliability and Resili'!AI165+'Grid Reliability and Resili'!AI166+'Grid Reliability and Resili'!AI168+'Grid Reliability and Resili'!AI169+'Grid Reliability and Resili'!AI170+'Grid Reliability and Resili'!AI171+'Grid Reliability and Resili'!AI173+'Grid Reliability and Resili'!AI175+'Grid Reliability and Resili'!AI176+'Grid Reliability and Resili'!AI177+'Grid Reliability and Resili'!AI179+'Grid Reliability and Resili'!AI182+'Grid Reliability and Resili'!AI187+'Grid Reliability and Resili'!AI189+'Grid Reliability and Resili'!AI192+'Grid Reliability and Resili'!AI193+'Grid Reliability and Resili'!AI213+'Grid Reliability and Resili'!AI215</f>
        <v>8828885.2538461536</v>
      </c>
      <c r="J31" s="34">
        <f>+'Grid Reliability and Resili'!W303+'Grid Reliability and Resili'!W304+'Grid Reliability and Resili'!W306+'Grid Reliability and Resili'!W307+'Grid Reliability and Resili'!W308+'Grid Reliability and Resili'!W309+'Grid Reliability and Resili'!W311+'Grid Reliability and Resili'!W313+'Grid Reliability and Resili'!W314+'Grid Reliability and Resili'!W315+'Grid Reliability and Resili'!W317+'Grid Reliability and Resili'!W320+'Grid Reliability and Resili'!W325+'Grid Reliability and Resili'!W327+'Grid Reliability and Resili'!W330+'Grid Reliability and Resili'!W331+'Grid Reliability and Resili'!W351+'Grid Reliability and Resili'!W353</f>
        <v>37617.708891666676</v>
      </c>
      <c r="K31" s="130">
        <f>+'Grid Reliability and Resili'!K233</f>
        <v>6.7000000000000004E-2</v>
      </c>
      <c r="L31" s="3">
        <f t="shared" ref="L31:L37" si="11">+M31-J31</f>
        <v>583670.59882500023</v>
      </c>
      <c r="M31" s="3">
        <f>+'Grid Reliability and Resili'!AI303+'Grid Reliability and Resili'!AI304+'Grid Reliability and Resili'!AI306+'Grid Reliability and Resili'!AI307+'Grid Reliability and Resili'!AI308+'Grid Reliability and Resili'!AI309+'Grid Reliability and Resili'!AI311+'Grid Reliability and Resili'!AI313+'Grid Reliability and Resili'!AI314+'Grid Reliability and Resili'!AI315+'Grid Reliability and Resili'!AI317+'Grid Reliability and Resili'!AI320+'Grid Reliability and Resili'!AI325+'Grid Reliability and Resili'!AI327+'Grid Reliability and Resili'!AI330+'Grid Reliability and Resili'!AI331+'Grid Reliability and Resili'!AI351+'Grid Reliability and Resili'!AI353</f>
        <v>621288.30771666695</v>
      </c>
      <c r="N31" s="19">
        <f>+'Grid Reliability and Resili'!AI373+'Grid Reliability and Resili'!AI374+'Grid Reliability and Resili'!AI376+'Grid Reliability and Resili'!AI377+'Grid Reliability and Resili'!AI378+'Grid Reliability and Resili'!AI379+'Grid Reliability and Resili'!AI381+'Grid Reliability and Resili'!AI383+'Grid Reliability and Resili'!AI384+'Grid Reliability and Resili'!AI385+'Grid Reliability and Resili'!AI387+'Grid Reliability and Resili'!AI390+'Grid Reliability and Resili'!AI395+'Grid Reliability and Resili'!AI397+'Grid Reliability and Resili'!AI400+'Grid Reliability and Resili'!AI401+'Grid Reliability and Resili'!AI421+'Grid Reliability and Resili'!AI423</f>
        <v>315034.38636666682</v>
      </c>
      <c r="O31" s="34"/>
      <c r="P31" s="123"/>
      <c r="S31" s="1"/>
      <c r="T31" s="3"/>
    </row>
    <row r="32" spans="1:21" x14ac:dyDescent="0.35">
      <c r="A32" s="91"/>
      <c r="C32" s="13" t="s">
        <v>28</v>
      </c>
      <c r="E32" t="s">
        <v>33</v>
      </c>
      <c r="F32" s="34">
        <f>+'Grid Reliability and Resili'!W137+'Grid Reliability and Resili'!W138+'Grid Reliability and Resili'!W140+'Grid Reliability and Resili'!W141</f>
        <v>0</v>
      </c>
      <c r="G32" s="34">
        <f t="shared" si="10"/>
        <v>999999.96</v>
      </c>
      <c r="H32" s="34">
        <f>+'Grid Reliability and Resili'!AI137+'Grid Reliability and Resili'!AI138+'Grid Reliability and Resili'!AI140+'Grid Reliability and Resili'!AI141</f>
        <v>999999.96</v>
      </c>
      <c r="I32" s="119">
        <f>+'Grid Reliability and Resili'!AI207+'Grid Reliability and Resili'!AI208+'Grid Reliability and Resili'!AI210+'Grid Reliability and Resili'!AI211</f>
        <v>499999.97999999992</v>
      </c>
      <c r="J32" s="34">
        <f>+'Grid Reliability and Resili'!W345+'Grid Reliability and Resili'!W346+'Grid Reliability and Resili'!W348+'Grid Reliability and Resili'!W349</f>
        <v>0</v>
      </c>
      <c r="K32" s="130">
        <f>+'Grid Reliability and Resili'!K275</f>
        <v>0.10279999999999999</v>
      </c>
      <c r="L32" s="3">
        <f t="shared" si="11"/>
        <v>47116.664781999993</v>
      </c>
      <c r="M32" s="3">
        <f>+'Grid Reliability and Resili'!AI345+'Grid Reliability and Resili'!AI346+'Grid Reliability and Resili'!AI348+'Grid Reliability and Resili'!AI349</f>
        <v>47116.664781999993</v>
      </c>
      <c r="N32" s="3">
        <f>+'Grid Reliability and Resili'!AI415+'Grid Reliability and Resili'!AI416+'Grid Reliability and Resili'!AI418+'Grid Reliability and Resili'!AI419</f>
        <v>15705.554927333331</v>
      </c>
      <c r="O32" s="22"/>
      <c r="P32" s="123"/>
      <c r="S32" s="1"/>
      <c r="T32" s="3"/>
    </row>
    <row r="33" spans="1:20" x14ac:dyDescent="0.35">
      <c r="A33" s="91"/>
      <c r="C33" s="13" t="s">
        <v>28</v>
      </c>
      <c r="E33" t="s">
        <v>37</v>
      </c>
      <c r="F33" s="34">
        <f>+'Grid Reliability and Resili'!W97+'Grid Reliability and Resili'!W118+'Grid Reliability and Resili'!W125+'Grid Reliability and Resili'!W126+'Grid Reliability and Resili'!W127+'Grid Reliability and Resili'!W139+'Grid Reliability and Resili'!W150</f>
        <v>178090.97</v>
      </c>
      <c r="G33" s="34">
        <f t="shared" si="10"/>
        <v>1000000.04</v>
      </c>
      <c r="H33" s="34">
        <f>+'Grid Reliability and Resili'!AI97+'Grid Reliability and Resili'!AI118+'Grid Reliability and Resili'!AI125+'Grid Reliability and Resili'!AI126+'Grid Reliability and Resili'!AI127+'Grid Reliability and Resili'!AI139</f>
        <v>1178091.01</v>
      </c>
      <c r="I33" s="119">
        <f>+'Grid Reliability and Resili'!AI167+'Grid Reliability and Resili'!AI188+'Grid Reliability and Resili'!AI195+'Grid Reliability and Resili'!AI196+'Grid Reliability and Resili'!AI197+'Grid Reliability and Resili'!AI209</f>
        <v>678090.95615384611</v>
      </c>
      <c r="J33" s="34">
        <f>+'Grid Reliability and Resili'!W305+'Grid Reliability and Resili'!W326+'Grid Reliability and Resili'!W333+'Grid Reliability and Resili'!W334+'Grid Reliability and Resili'!W335+'Grid Reliability and Resili'!W347</f>
        <v>2582.3190650000001</v>
      </c>
      <c r="K33" s="130">
        <f>+'Grid Reliability and Resili'!K277</f>
        <v>2.9900000000000003E-2</v>
      </c>
      <c r="L33" s="3">
        <f t="shared" si="11"/>
        <v>19029.086121499997</v>
      </c>
      <c r="M33" s="3">
        <f>+'Grid Reliability and Resili'!AI305+'Grid Reliability and Resili'!AI326+'Grid Reliability and Resili'!AI333+'Grid Reliability and Resili'!AI334+'Grid Reliability and Resili'!AI335+'Grid Reliability and Resili'!AI347</f>
        <v>21611.405186499996</v>
      </c>
      <c r="N33" s="3">
        <f>+'Grid Reliability and Resili'!AI375+'Grid Reliability and Resili'!AI396+'Grid Reliability and Resili'!AI403+'Grid Reliability and Resili'!AI404+'Grid Reliability and Resili'!AI405+'Grid Reliability and Resili'!AI417</f>
        <v>9812.8344393333318</v>
      </c>
      <c r="O33" s="22"/>
      <c r="P33" s="123"/>
      <c r="S33" s="1"/>
      <c r="T33" s="3"/>
    </row>
    <row r="34" spans="1:20" x14ac:dyDescent="0.35">
      <c r="A34" s="91"/>
      <c r="C34" s="13" t="s">
        <v>28</v>
      </c>
      <c r="E34" t="s">
        <v>38</v>
      </c>
      <c r="F34" s="34">
        <f>+'Grid Reliability and Resili'!W86+'Grid Reliability and Resili'!W87+'Grid Reliability and Resili'!W88+'Grid Reliability and Resili'!W89+'Grid Reliability and Resili'!W91+'Grid Reliability and Resili'!W104+'Grid Reliability and Resili'!W113+'Grid Reliability and Resili'!W114+'Grid Reliability and Resili'!W115+'Grid Reliability and Resili'!W116+'Grid Reliability and Resili'!W129+'Grid Reliability and Resili'!W130+'Grid Reliability and Resili'!W131+'Grid Reliability and Resili'!W132+'Grid Reliability and Resili'!W133+'Grid Reliability and Resili'!W134+'Grid Reliability and Resili'!W135+'Grid Reliability and Resili'!W136+'Grid Reliability and Resili'!W146+'Grid Reliability and Resili'!W147+'Grid Reliability and Resili'!W148+'Grid Reliability and Resili'!W149</f>
        <v>4618177.2700000005</v>
      </c>
      <c r="G34" s="34">
        <f t="shared" si="10"/>
        <v>17485008.470000006</v>
      </c>
      <c r="H34" s="34">
        <f>+'Grid Reliability and Resili'!AI86+'Grid Reliability and Resili'!AI87+'Grid Reliability and Resili'!AI88+'Grid Reliability and Resili'!AI89+'Grid Reliability and Resili'!AI91+'Grid Reliability and Resili'!AI104+'Grid Reliability and Resili'!AI113++'Grid Reliability and Resili'!AI114+'Grid Reliability and Resili'!AI115+'Grid Reliability and Resili'!AI116+'Grid Reliability and Resili'!AI129+'Grid Reliability and Resili'!AI130+'Grid Reliability and Resili'!AI131+'Grid Reliability and Resili'!AI132+'Grid Reliability and Resili'!AI133+'Grid Reliability and Resili'!AI134+'Grid Reliability and Resili'!AI135+'Grid Reliability and Resili'!AI136+'Grid Reliability and Resili'!AI146+'Grid Reliability and Resili'!AI147+'Grid Reliability and Resili'!AI148+'Grid Reliability and Resili'!AI149</f>
        <v>22103185.740000006</v>
      </c>
      <c r="I34" s="119">
        <f>+'Grid Reliability and Resili'!AI156+'Grid Reliability and Resili'!AI157+'Grid Reliability and Resili'!AI158+'Grid Reliability and Resili'!AI159+'Grid Reliability and Resili'!AI161+'Grid Reliability and Resili'!AI174+'Grid Reliability and Resili'!AI183+'Grid Reliability and Resili'!AI184+'Grid Reliability and Resili'!AI185+'Grid Reliability and Resili'!AI186+'Grid Reliability and Resili'!AI199+'Grid Reliability and Resili'!AI200++'Grid Reliability and Resili'!AI201+'Grid Reliability and Resili'!AI202+'Grid Reliability and Resili'!AI203+'Grid Reliability and Resili'!AI204+'Grid Reliability and Resili'!AI205+'Grid Reliability and Resili'!AI206+'Grid Reliability and Resili'!AI216+'Grid Reliability and Resili'!AI217+'Grid Reliability and Resili'!AI218+'Grid Reliability and Resili'!AI219</f>
        <v>13512224.019999996</v>
      </c>
      <c r="J34" s="34">
        <f>+'Grid Reliability and Resili'!W294+'Grid Reliability and Resili'!W295+'Grid Reliability and Resili'!W296+'Grid Reliability and Resili'!W297+'Grid Reliability and Resili'!W299+'Grid Reliability and Resili'!W312+'Grid Reliability and Resili'!W321+'Grid Reliability and Resili'!W322+'Grid Reliability and Resili'!W323+'Grid Reliability and Resili'!W324+'Grid Reliability and Resili'!W337+'Grid Reliability and Resili'!W338+'Grid Reliability and Resili'!W339+'Grid Reliability and Resili'!W340+'Grid Reliability and Resili'!W341+'Grid Reliability and Resili'!W342+'Grid Reliability and Resili'!W343+'Grid Reliability and Resili'!W344+'Grid Reliability and Resili'!W354+'Grid Reliability and Resili'!W355+'Grid Reliability and Resili'!W356+'Grid Reliability and Resili'!W357</f>
        <v>77944.001868333318</v>
      </c>
      <c r="K34" s="130">
        <f>+'Grid Reliability and Resili'!K267</f>
        <v>2.3300000000000001E-2</v>
      </c>
      <c r="L34" s="3">
        <f t="shared" si="11"/>
        <v>298154.03565966664</v>
      </c>
      <c r="M34" s="3">
        <f>+'Grid Reliability and Resili'!AI294+'Grid Reliability and Resili'!AI295+'Grid Reliability and Resili'!AI296+'Grid Reliability and Resili'!AI297+'Grid Reliability and Resili'!AI299+'Grid Reliability and Resili'!AI312+'Grid Reliability and Resili'!AI321+'Grid Reliability and Resili'!AI322+'Grid Reliability and Resili'!AI323+'Grid Reliability and Resili'!AI324+'Grid Reliability and Resili'!AI337+'Grid Reliability and Resili'!AI338+'Grid Reliability and Resili'!AI339+'Grid Reliability and Resili'!AI340+'Grid Reliability and Resili'!AI341+'Grid Reliability and Resili'!AI342+'Grid Reliability and Resili'!AI343+'Grid Reliability and Resili'!AI344+'Grid Reliability and Resili'!AI354+'Grid Reliability and Resili'!AI355+'Grid Reliability and Resili'!AI356+'Grid Reliability and Resili'!AI357</f>
        <v>376098.03752799996</v>
      </c>
      <c r="N34" s="3">
        <f>+'Grid Reliability and Resili'!AI364+'Grid Reliability and Resili'!AI365+'Grid Reliability and Resili'!AI366+'Grid Reliability and Resili'!AI367+'Grid Reliability and Resili'!AI369+'Grid Reliability and Resili'!AI382+'Grid Reliability and Resili'!AI391+'Grid Reliability and Resili'!AI392+'Grid Reliability and Resili'!AI393+'Grid Reliability and Resili'!AI394+'Grid Reliability and Resili'!AI407+'Grid Reliability and Resili'!AI408+'Grid Reliability and Resili'!AI409+'Grid Reliability and Resili'!AI410+'Grid Reliability and Resili'!AI411+'Grid Reliability and Resili'!AI412+'Grid Reliability and Resili'!AI413+'Grid Reliability and Resili'!AI414+'Grid Reliability and Resili'!AI424+'Grid Reliability and Resili'!AI425+'Grid Reliability and Resili'!AI426+'Grid Reliability and Resili'!AI427</f>
        <v>194476.9845806282</v>
      </c>
      <c r="O34" s="22"/>
      <c r="P34" s="123"/>
      <c r="S34" s="1"/>
      <c r="T34" s="3"/>
    </row>
    <row r="35" spans="1:20" x14ac:dyDescent="0.35">
      <c r="A35" s="91"/>
      <c r="C35" s="13" t="s">
        <v>28</v>
      </c>
      <c r="E35" t="s">
        <v>39</v>
      </c>
      <c r="F35" s="34">
        <f>+'Grid Reliability and Resili'!W92+'Grid Reliability and Resili'!W93+'Grid Reliability and Resili'!W111+'Grid Reliability and Resili'!W124</f>
        <v>1314737.7199999997</v>
      </c>
      <c r="G35" s="34">
        <f t="shared" si="10"/>
        <v>4541921.3999999994</v>
      </c>
      <c r="H35" s="34">
        <f>+'Grid Reliability and Resili'!AI92+'Grid Reliability and Resili'!AI93+'Grid Reliability and Resili'!AI111+'Grid Reliability and Resili'!AI124</f>
        <v>5856659.1199999992</v>
      </c>
      <c r="I35" s="119">
        <f>+'Grid Reliability and Resili'!AI162+'Grid Reliability and Resili'!AI163+'Grid Reliability and Resili'!AI181+'Grid Reliability and Resili'!AI194</f>
        <v>3585698.4369230764</v>
      </c>
      <c r="J35" s="34">
        <f>+'Grid Reliability and Resili'!W300+'Grid Reliability and Resili'!W301+'Grid Reliability and Resili'!W319+'Grid Reliability and Resili'!W332</f>
        <v>86170.106641666658</v>
      </c>
      <c r="K35" s="130">
        <f>+'Grid Reliability and Resili'!K262</f>
        <v>0.14300000000000002</v>
      </c>
      <c r="L35" s="3">
        <f t="shared" si="11"/>
        <v>485692.59500666667</v>
      </c>
      <c r="M35" s="3">
        <f>+'Grid Reliability and Resili'!AI300+'Grid Reliability and Resili'!AI301+'Grid Reliability and Resili'!AI319+'Grid Reliability and Resili'!AI332</f>
        <v>571862.70164833334</v>
      </c>
      <c r="N35" s="3">
        <f>+'Grid Reliability and Resili'!AI370+'Grid Reliability and Resili'!AI371+'Grid Reliability and Resili'!AI389+'Grid Reliability and Resili'!AI402</f>
        <v>279402.22198166663</v>
      </c>
      <c r="O35" s="22"/>
      <c r="P35" s="123"/>
      <c r="S35" s="1"/>
      <c r="T35" s="3"/>
    </row>
    <row r="36" spans="1:20" x14ac:dyDescent="0.35">
      <c r="A36" s="91"/>
      <c r="C36" s="13" t="s">
        <v>28</v>
      </c>
      <c r="E36" t="s">
        <v>40</v>
      </c>
      <c r="F36" s="34">
        <f>+'Grid Reliability and Resili'!W108+'Grid Reliability and Resili'!W110+'Grid Reliability and Resili'!W121</f>
        <v>0</v>
      </c>
      <c r="G36" s="34">
        <f t="shared" si="10"/>
        <v>7705104.9199999999</v>
      </c>
      <c r="H36" s="34">
        <f>+'Grid Reliability and Resili'!AI108+'Grid Reliability and Resili'!AI110+'Grid Reliability and Resili'!AI121</f>
        <v>7705104.9199999999</v>
      </c>
      <c r="I36" s="119">
        <f>+'Grid Reliability and Resili'!AI178+'Grid Reliability and Resili'!AI180+'Grid Reliability and Resili'!AI191</f>
        <v>3852552.4769230769</v>
      </c>
      <c r="J36" s="34">
        <f>+'Grid Reliability and Resili'!W316+'Grid Reliability and Resili'!W318+'Grid Reliability and Resili'!W329</f>
        <v>0</v>
      </c>
      <c r="K36" s="130">
        <f>+'Grid Reliability and Resili'!K248</f>
        <v>2.87E-2</v>
      </c>
      <c r="L36" s="3">
        <f t="shared" si="11"/>
        <v>101354.23482799999</v>
      </c>
      <c r="M36" s="3">
        <f>+'Grid Reliability and Resili'!AI316+'Grid Reliability and Resili'!AI318+'Grid Reliability and Resili'!AI329</f>
        <v>101354.23482799999</v>
      </c>
      <c r="N36" s="3">
        <f>+'Grid Reliability and Resili'!AI386+'Grid Reliability and Resili'!AI388+'Grid Reliability and Resili'!AI399</f>
        <v>33784.744942666672</v>
      </c>
      <c r="O36" s="22"/>
      <c r="P36" s="123"/>
      <c r="S36" s="1"/>
      <c r="T36" s="3"/>
    </row>
    <row r="37" spans="1:20" x14ac:dyDescent="0.35">
      <c r="A37" s="91"/>
      <c r="C37" s="13" t="s">
        <v>28</v>
      </c>
      <c r="E37" t="s">
        <v>30</v>
      </c>
      <c r="F37" s="25">
        <f>+'Grid Reliability and Resili'!W90+'Grid Reliability and Resili'!W94+'Grid Reliability and Resili'!W120+'Grid Reliability and Resili'!W128+'Grid Reliability and Resili'!W144</f>
        <v>51552.840000000004</v>
      </c>
      <c r="G37" s="25">
        <f t="shared" si="10"/>
        <v>3722498.88</v>
      </c>
      <c r="H37" s="25">
        <f>+'Grid Reliability and Resili'!AI90+'Grid Reliability and Resili'!AI94+'Grid Reliability and Resili'!AI120+'Grid Reliability and Resili'!AI128+'Grid Reliability and Resili'!AI144</f>
        <v>3774051.7199999997</v>
      </c>
      <c r="I37" s="120">
        <f>+'Grid Reliability and Resili'!AI160+'Grid Reliability and Resili'!AI164+'Grid Reliability and Resili'!AI190+'Grid Reliability and Resili'!AI198+'Grid Reliability and Resili'!AI214</f>
        <v>1700484.6846153843</v>
      </c>
      <c r="J37" s="25">
        <f>+'Grid Reliability and Resili'!W298+'Grid Reliability and Resili'!W302+'Grid Reliability and Resili'!W328+'Grid Reliability and Resili'!W336+'Grid Reliability and Resili'!W352</f>
        <v>1237.2681600000001</v>
      </c>
      <c r="K37" s="130">
        <f>+'Grid Reliability and Resili'!K228</f>
        <v>3.6799999999999999E-2</v>
      </c>
      <c r="L37" s="25">
        <f t="shared" si="11"/>
        <v>56218.897485333327</v>
      </c>
      <c r="M37" s="25">
        <f>+'Grid Reliability and Resili'!AI298+'Grid Reliability and Resili'!AI302+'Grid Reliability and Resili'!AI328+'Grid Reliability and Resili'!AI336+'Grid Reliability and Resili'!AI352</f>
        <v>57456.165645333327</v>
      </c>
      <c r="N37" s="27">
        <f>+'Grid Reliability and Resili'!AI368+'Grid Reliability and Resili'!AI372+'Grid Reliability and Resili'!AI398++'Grid Reliability and Resili'!AI406+'Grid Reliability and Resili'!AI422</f>
        <v>17480.049805743587</v>
      </c>
      <c r="O37" s="22"/>
      <c r="P37" s="123"/>
      <c r="S37" s="1"/>
      <c r="T37" s="14"/>
    </row>
    <row r="38" spans="1:20" x14ac:dyDescent="0.35">
      <c r="A38" s="91"/>
      <c r="D38" s="43"/>
      <c r="E38" s="33" t="s">
        <v>25</v>
      </c>
      <c r="F38" s="34">
        <f>SUM(F31:F37)</f>
        <v>13582840.400000002</v>
      </c>
      <c r="G38" s="34">
        <f>SUM(G31:G37)</f>
        <v>38271742.670000009</v>
      </c>
      <c r="H38" s="48">
        <f>SUM(H31:H37)</f>
        <v>51854583.070000008</v>
      </c>
      <c r="I38" s="118">
        <f>SUM(I31:I37)</f>
        <v>32657935.808461532</v>
      </c>
      <c r="J38" s="34">
        <f>SUM(J31:J37)</f>
        <v>205551.40462666666</v>
      </c>
      <c r="K38" s="131"/>
      <c r="L38" s="3">
        <f>SUM(L31:L37)</f>
        <v>1591236.1127081667</v>
      </c>
      <c r="M38" s="30">
        <f>SUM(M31:M37)</f>
        <v>1796787.5173348335</v>
      </c>
      <c r="N38" s="30">
        <f>SUM(N31:N37)</f>
        <v>865696.77704403852</v>
      </c>
      <c r="O38" s="23">
        <f>+I38-N38</f>
        <v>31792239.031417493</v>
      </c>
      <c r="P38" s="123">
        <f>L38*(1-0.25345)</f>
        <v>1187937.3199422818</v>
      </c>
      <c r="R38" s="11">
        <f>+O38-'Grid Reliability and Resili'!D10</f>
        <v>0</v>
      </c>
      <c r="S38" s="1"/>
      <c r="T38" s="157">
        <f>+'MFR B-11'!P36-(H38+H42)/1000</f>
        <v>1.0000017937272787E-5</v>
      </c>
    </row>
    <row r="39" spans="1:20" x14ac:dyDescent="0.35">
      <c r="A39" s="91"/>
      <c r="F39" s="34"/>
      <c r="G39" s="34"/>
      <c r="H39" s="34"/>
      <c r="I39" s="119"/>
      <c r="J39" s="34"/>
      <c r="K39" s="131"/>
      <c r="L39" s="3"/>
      <c r="M39" s="3"/>
      <c r="N39" s="3"/>
      <c r="O39" s="22"/>
      <c r="P39" s="123"/>
      <c r="T39" s="14"/>
    </row>
    <row r="40" spans="1:20" x14ac:dyDescent="0.35">
      <c r="A40" s="91">
        <v>5</v>
      </c>
      <c r="B40" s="4" t="s">
        <v>41</v>
      </c>
      <c r="C40" s="13">
        <v>202412</v>
      </c>
      <c r="E40" t="s">
        <v>39</v>
      </c>
      <c r="F40" s="34">
        <f>+'Grid Communnications Netwk'!W28+'Grid Communnications Netwk'!W29</f>
        <v>606190.86</v>
      </c>
      <c r="G40" s="34">
        <f t="shared" ref="G40:G41" si="12">+H40-F40</f>
        <v>0</v>
      </c>
      <c r="H40" s="34">
        <f>+'Grid Communnications Netwk'!AI28+'Grid Communnications Netwk'!AI29</f>
        <v>606190.86</v>
      </c>
      <c r="I40" s="119">
        <f>+'Grid Communnications Netwk'!AI38+'Grid Communnications Netwk'!AI39</f>
        <v>606190.8600000001</v>
      </c>
      <c r="J40" s="34">
        <f>+'Grid Communnications Netwk'!W57+'Grid Communnications Netwk'!W58</f>
        <v>0</v>
      </c>
      <c r="K40" s="130">
        <f>+'Grid Communnications Netwk'!K47</f>
        <v>0.14300000000000002</v>
      </c>
      <c r="L40" s="3">
        <f t="shared" ref="L40:L41" si="13">+M40-J40</f>
        <v>86685.292980000027</v>
      </c>
      <c r="M40" s="3">
        <f>+'Grid Communnications Netwk'!AI57+'Grid Communnications Netwk'!AI58</f>
        <v>86685.292980000027</v>
      </c>
      <c r="N40" s="3">
        <f>+'Grid Communnications Netwk'!AI67+'Grid Communnications Netwk'!AI68</f>
        <v>43342.646490000006</v>
      </c>
      <c r="O40" s="22"/>
      <c r="P40" s="123"/>
      <c r="S40" s="1"/>
      <c r="T40" s="14"/>
    </row>
    <row r="41" spans="1:20" x14ac:dyDescent="0.35">
      <c r="A41" s="91"/>
      <c r="C41" s="13">
        <v>202508</v>
      </c>
      <c r="E41" t="s">
        <v>40</v>
      </c>
      <c r="F41" s="25">
        <f>+'Grid Communnications Netwk'!W27+'Grid Communnications Netwk'!W30</f>
        <v>6900000</v>
      </c>
      <c r="G41" s="25">
        <f t="shared" si="12"/>
        <v>27600000</v>
      </c>
      <c r="H41" s="25">
        <f>+'Grid Communnications Netwk'!AI27+'Grid Communnications Netwk'!AI30</f>
        <v>34500000</v>
      </c>
      <c r="I41" s="120">
        <f>+'Grid Communnications Netwk'!AI37+'Grid Communnications Netwk'!AI40</f>
        <v>17515384.615384616</v>
      </c>
      <c r="J41" s="25">
        <f>+'Grid Communnications Netwk'!W56+'Grid Communnications Netwk'!W59</f>
        <v>0</v>
      </c>
      <c r="K41" s="130">
        <f>+'Grid Communnications Netwk'!K46</f>
        <v>2.87E-2</v>
      </c>
      <c r="L41" s="25">
        <f t="shared" si="13"/>
        <v>462070</v>
      </c>
      <c r="M41" s="25">
        <f>+'Grid Communnications Netwk'!AI56+'Grid Communnications Netwk'!AI59</f>
        <v>462070</v>
      </c>
      <c r="N41" s="27">
        <f>+'Grid Communnications Netwk'!AI66+'Grid Communnications Netwk'!AI69</f>
        <v>149791.92307692306</v>
      </c>
      <c r="O41" s="22"/>
      <c r="P41" s="123"/>
      <c r="S41" s="1"/>
      <c r="T41" s="14"/>
    </row>
    <row r="42" spans="1:20" x14ac:dyDescent="0.35">
      <c r="A42" s="91"/>
      <c r="E42" s="33" t="s">
        <v>25</v>
      </c>
      <c r="F42" s="34">
        <f>SUM(F40:F41)</f>
        <v>7506190.8600000003</v>
      </c>
      <c r="G42" s="34">
        <f>SUM(G40:G41)</f>
        <v>27600000</v>
      </c>
      <c r="H42" s="48">
        <f>SUM(H40:H41)</f>
        <v>35106190.859999999</v>
      </c>
      <c r="I42" s="118">
        <f>SUM(I40:I41)</f>
        <v>18121575.475384615</v>
      </c>
      <c r="J42" s="3">
        <f>SUM(J40:J41)</f>
        <v>0</v>
      </c>
      <c r="K42" s="131"/>
      <c r="L42" s="3">
        <f>SUM(L40:L41)</f>
        <v>548755.29298000003</v>
      </c>
      <c r="M42" s="30">
        <f>SUM(M40:M41)</f>
        <v>548755.29298000003</v>
      </c>
      <c r="N42" s="30">
        <f>SUM(N40:N41)</f>
        <v>193134.56956692308</v>
      </c>
      <c r="O42" s="23">
        <f>+I42-N42</f>
        <v>17928440.905817691</v>
      </c>
      <c r="P42" s="123">
        <f>L42*(1-0.25345)</f>
        <v>409673.26397421904</v>
      </c>
      <c r="R42" s="11">
        <f>+O42-'Grid Communnications Netwk'!D10</f>
        <v>0</v>
      </c>
      <c r="S42" s="1"/>
      <c r="T42" s="14"/>
    </row>
    <row r="43" spans="1:20" x14ac:dyDescent="0.35">
      <c r="A43" s="91"/>
      <c r="E43" s="33"/>
      <c r="F43" s="34"/>
      <c r="G43" s="34"/>
      <c r="H43" s="48"/>
      <c r="I43" s="118"/>
      <c r="J43" s="3"/>
      <c r="K43" s="131"/>
      <c r="L43" s="3"/>
      <c r="M43" s="30"/>
      <c r="N43" s="30"/>
      <c r="O43" s="23"/>
      <c r="P43" s="123"/>
      <c r="S43" s="1"/>
      <c r="T43" s="14"/>
    </row>
    <row r="44" spans="1:20" x14ac:dyDescent="0.35">
      <c r="F44" s="34"/>
      <c r="G44" s="34"/>
      <c r="H44" s="34"/>
      <c r="I44" s="119"/>
      <c r="J44" s="3"/>
      <c r="K44" s="131"/>
      <c r="L44" s="3"/>
      <c r="M44" s="3"/>
      <c r="N44" s="3"/>
      <c r="O44" s="22"/>
      <c r="P44" s="123"/>
      <c r="T44" s="14"/>
    </row>
    <row r="45" spans="1:20" x14ac:dyDescent="0.35">
      <c r="A45" s="91">
        <v>6</v>
      </c>
      <c r="B45" s="4" t="s">
        <v>42</v>
      </c>
      <c r="C45" s="13">
        <v>202510</v>
      </c>
      <c r="E45" t="s">
        <v>36</v>
      </c>
      <c r="F45" s="34">
        <f>+'Bearss Ops Center'!W47+'Bearss Ops Center'!W56+'Bearss Ops Center'!W57++'Bearss Ops Center'!W58+'Bearss Ops Center'!W62</f>
        <v>0</v>
      </c>
      <c r="G45" s="87">
        <f t="shared" ref="G45:G52" si="14">+H45-F45</f>
        <v>28377166.699999999</v>
      </c>
      <c r="H45" s="34">
        <f>+'Bearss Ops Center'!AI47+'Bearss Ops Center'!AI56+'Bearss Ops Center'!AI57++'Bearss Ops Center'!AI58+'Bearss Ops Center'!AI62</f>
        <v>28377166.699999999</v>
      </c>
      <c r="I45" s="119">
        <f>+'Bearss Ops Center'!AI74+'Bearss Ops Center'!AI83+'Bearss Ops Center'!AI84+'Bearss Ops Center'!AI85+'Bearss Ops Center'!AI89</f>
        <v>6548576.9307692312</v>
      </c>
      <c r="J45" s="1">
        <f>+'Bearss Ops Center'!W126+'Bearss Ops Center'!W135+'Bearss Ops Center'!W136+'Bearss Ops Center'!W137+'Bearss Ops Center'!W141</f>
        <v>0</v>
      </c>
      <c r="K45" s="130">
        <f>+'Bearss Ops Center'!K99</f>
        <v>6.7000000000000004E-2</v>
      </c>
      <c r="L45" s="3">
        <f t="shared" ref="L45:L52" si="15">+M45-J45</f>
        <v>316878.3614833334</v>
      </c>
      <c r="M45" s="3">
        <f>+'Bearss Ops Center'!AI126+'Bearss Ops Center'!AI135+'Bearss Ops Center'!AI136+'Bearss Ops Center'!AI137+'Bearss Ops Center'!AI141</f>
        <v>316878.3614833334</v>
      </c>
      <c r="N45" s="3">
        <f>+'Bearss Ops Center'!AI153+'Bearss Ops Center'!AI162+'Bearss Ops Center'!AI163+'Bearss Ops Center'!AI164+'Bearss Ops Center'!AI168</f>
        <v>36562.887863461539</v>
      </c>
      <c r="O45" s="22"/>
      <c r="P45" s="123"/>
    </row>
    <row r="46" spans="1:20" x14ac:dyDescent="0.35">
      <c r="A46" s="91"/>
      <c r="C46" s="13">
        <v>252506</v>
      </c>
      <c r="E46" t="s">
        <v>43</v>
      </c>
      <c r="F46" s="34">
        <f>+'Bearss Ops Center'!W59</f>
        <v>0</v>
      </c>
      <c r="G46" s="87">
        <f t="shared" si="14"/>
        <v>2095134.21</v>
      </c>
      <c r="H46" s="34">
        <f>+'Bearss Ops Center'!AI59</f>
        <v>2095134.21</v>
      </c>
      <c r="I46" s="119">
        <f>+'Bearss Ops Center'!AI86</f>
        <v>1128149.1900000002</v>
      </c>
      <c r="J46" s="1">
        <f>+'Bearss Ops Center'!W138</f>
        <v>0</v>
      </c>
      <c r="K46" s="130">
        <f>+'Bearss Ops Center'!K111</f>
        <v>3.39E-2</v>
      </c>
      <c r="L46" s="3">
        <f t="shared" si="15"/>
        <v>35512.524859500001</v>
      </c>
      <c r="M46" s="3">
        <f>+'Bearss Ops Center'!AI138</f>
        <v>35512.524859500001</v>
      </c>
      <c r="N46" s="3">
        <f>+'Bearss Ops Center'!AI165</f>
        <v>9561.0643852499998</v>
      </c>
      <c r="O46" s="22"/>
      <c r="P46" s="123"/>
      <c r="T46" s="14"/>
    </row>
    <row r="47" spans="1:20" x14ac:dyDescent="0.35">
      <c r="A47" s="91"/>
      <c r="C47" s="13">
        <v>252506</v>
      </c>
      <c r="E47" t="s">
        <v>44</v>
      </c>
      <c r="F47" s="34">
        <f>+'Bearss Ops Center'!W61</f>
        <v>0</v>
      </c>
      <c r="G47" s="87">
        <f t="shared" si="14"/>
        <v>272906.46000000002</v>
      </c>
      <c r="H47" s="34">
        <f>+'Bearss Ops Center'!AI61</f>
        <v>272906.46000000002</v>
      </c>
      <c r="I47" s="119">
        <f>+'Bearss Ops Center'!AI88</f>
        <v>146949.63230769231</v>
      </c>
      <c r="J47" s="1">
        <f>+'Bearss Ops Center'!W140</f>
        <v>0</v>
      </c>
      <c r="K47" s="130">
        <f>+'Bearss Ops Center'!K113</f>
        <v>0.10050000000000001</v>
      </c>
      <c r="L47" s="3">
        <f t="shared" si="15"/>
        <v>13713.549615000002</v>
      </c>
      <c r="M47" s="3">
        <f>+'Bearss Ops Center'!AI140</f>
        <v>13713.549615000002</v>
      </c>
      <c r="N47" s="3">
        <f>+'Bearss Ops Center'!AI167</f>
        <v>3692.1095117307696</v>
      </c>
      <c r="O47" s="22"/>
      <c r="P47" s="123"/>
      <c r="T47" s="14"/>
    </row>
    <row r="48" spans="1:20" x14ac:dyDescent="0.35">
      <c r="A48" s="91"/>
      <c r="C48" s="13">
        <v>202403</v>
      </c>
      <c r="E48" t="s">
        <v>45</v>
      </c>
      <c r="F48" s="34">
        <f>+'Bearss Ops Center'!W64</f>
        <v>26374.959999999999</v>
      </c>
      <c r="G48" s="87">
        <f t="shared" si="14"/>
        <v>0</v>
      </c>
      <c r="H48" s="34">
        <f>+'Bearss Ops Center'!AI64</f>
        <v>26374.959999999999</v>
      </c>
      <c r="I48" s="119">
        <f>+'Bearss Ops Center'!AI91</f>
        <v>26374.960000000003</v>
      </c>
      <c r="J48" s="3">
        <f>+'Bearss Ops Center'!W143</f>
        <v>553.87415999999985</v>
      </c>
      <c r="K48" s="130">
        <f>+'Bearss Ops Center'!K116</f>
        <v>3.6499999999999998E-2</v>
      </c>
      <c r="L48" s="3">
        <f t="shared" si="15"/>
        <v>962.68603999999937</v>
      </c>
      <c r="M48" s="3">
        <f>+'Bearss Ops Center'!AI143</f>
        <v>1516.5601999999992</v>
      </c>
      <c r="N48" s="3">
        <f>+'Bearss Ops Center'!AI170</f>
        <v>1035.2171799999996</v>
      </c>
      <c r="O48" s="22"/>
      <c r="P48" s="123"/>
      <c r="T48" s="14"/>
    </row>
    <row r="49" spans="1:20" x14ac:dyDescent="0.35">
      <c r="A49" s="91"/>
      <c r="C49" s="13">
        <v>252506</v>
      </c>
      <c r="E49" t="s">
        <v>46</v>
      </c>
      <c r="F49" s="34">
        <f>+'Bearss Ops Center'!W50+'Bearss Ops Center'!W51</f>
        <v>0</v>
      </c>
      <c r="G49" s="87">
        <f t="shared" si="14"/>
        <v>13305808.900000006</v>
      </c>
      <c r="H49" s="34">
        <f>+'Bearss Ops Center'!AI50+'Bearss Ops Center'!AI51</f>
        <v>13305808.900000006</v>
      </c>
      <c r="I49" s="119">
        <f>+'Bearss Ops Center'!AI77+'Bearss Ops Center'!AI78</f>
        <v>7164666.3307692334</v>
      </c>
      <c r="J49" s="1">
        <f>+'Bearss Ops Center'!W129+'Bearss Ops Center'!W130</f>
        <v>0</v>
      </c>
      <c r="K49" s="130">
        <v>0</v>
      </c>
      <c r="L49" s="3">
        <f t="shared" si="15"/>
        <v>0</v>
      </c>
      <c r="M49" s="3">
        <f>+'Bearss Ops Center'!AI129+'Bearss Ops Center'!AI130</f>
        <v>0</v>
      </c>
      <c r="N49" s="3">
        <f>+'Bearss Ops Center'!AI156+'Bearss Ops Center'!AI157</f>
        <v>0</v>
      </c>
      <c r="O49" s="22"/>
      <c r="P49" s="123"/>
      <c r="T49" s="14"/>
    </row>
    <row r="50" spans="1:20" x14ac:dyDescent="0.35">
      <c r="A50" s="91"/>
      <c r="C50" s="13">
        <v>202506</v>
      </c>
      <c r="E50" t="s">
        <v>34</v>
      </c>
      <c r="F50" s="34">
        <f>+'Bearss Ops Center'!W44+'Bearss Ops Center'!W46+'Bearss Ops Center'!W49+'Bearss Ops Center'!W52+'Bearss Ops Center'!W53+'Bearss Ops Center'!W54+'Bearss Ops Center'!W60+'Bearss Ops Center'!W63</f>
        <v>0</v>
      </c>
      <c r="G50" s="87">
        <f t="shared" si="14"/>
        <v>306468763.63999999</v>
      </c>
      <c r="H50" s="34">
        <f>+'Bearss Ops Center'!AI44+'Bearss Ops Center'!AI46+'Bearss Ops Center'!AI49+'Bearss Ops Center'!AI52+'Bearss Ops Center'!AI53+'Bearss Ops Center'!AI54+'Bearss Ops Center'!AI60+'Bearss Ops Center'!AI63</f>
        <v>306468763.63999999</v>
      </c>
      <c r="I50" s="119">
        <f>+'Bearss Ops Center'!AI71+'Bearss Ops Center'!AI73+'Bearss Ops Center'!AI76+'Bearss Ops Center'!AI79+'Bearss Ops Center'!AI80+'Bearss Ops Center'!AI81+'Bearss Ops Center'!AI87+'Bearss Ops Center'!AI90</f>
        <v>164839296.11000001</v>
      </c>
      <c r="J50" s="3">
        <f>+'Bearss Ops Center'!W123+'Bearss Ops Center'!W125+'Bearss Ops Center'!W128+'Bearss Ops Center'!W131+'Bearss Ops Center'!W132+'Bearss Ops Center'!W133+'Bearss Ops Center'!W139+'Bearss Ops Center'!W142</f>
        <v>0</v>
      </c>
      <c r="K50" s="130">
        <f>+'Bearss Ops Center'!K96</f>
        <v>1.7000000000000001E-2</v>
      </c>
      <c r="L50" s="3">
        <f t="shared" si="15"/>
        <v>2601626.2882025009</v>
      </c>
      <c r="M50" s="3">
        <f>+'Bearss Ops Center'!AI123+'Bearss Ops Center'!AI125+'Bearss Ops Center'!AI128+'Bearss Ops Center'!AI131+'Bearss Ops Center'!AI132+'Bearss Ops Center'!AI133+'Bearss Ops Center'!AI139+'Bearss Ops Center'!AI142</f>
        <v>2601626.2882025009</v>
      </c>
      <c r="N50" s="3">
        <f>+'Bearss Ops Center'!AI150+'Bearss Ops Center'!AI152+'Bearss Ops Center'!AI155+'Bearss Ops Center'!AI158+'Bearss Ops Center'!AI159+'Bearss Ops Center'!AI160+'Bearss Ops Center'!AI166+'Bearss Ops Center'!AI169</f>
        <v>699873.98295852577</v>
      </c>
      <c r="O50" s="22"/>
      <c r="P50" s="123"/>
      <c r="T50" s="14"/>
    </row>
    <row r="51" spans="1:20" x14ac:dyDescent="0.35">
      <c r="A51" s="91"/>
      <c r="C51" s="13">
        <v>202510</v>
      </c>
      <c r="E51" t="s">
        <v>47</v>
      </c>
      <c r="F51" s="34">
        <f>+'Bearss Ops Center'!W55</f>
        <v>0</v>
      </c>
      <c r="G51" s="87">
        <f t="shared" si="14"/>
        <v>6099966.2199999997</v>
      </c>
      <c r="H51" s="34">
        <f>+'Bearss Ops Center'!AI55</f>
        <v>6099966.2199999997</v>
      </c>
      <c r="I51" s="119">
        <f>+'Bearss Ops Center'!AI82</f>
        <v>1407684.5123076923</v>
      </c>
      <c r="J51" s="1">
        <f>+'Bearss Ops Center'!W134</f>
        <v>0</v>
      </c>
      <c r="K51" s="130">
        <f>+'Bearss Ops Center'!K107</f>
        <v>0.2</v>
      </c>
      <c r="L51" s="3">
        <f t="shared" si="15"/>
        <v>203332.20733333332</v>
      </c>
      <c r="M51" s="3">
        <f>+'Bearss Ops Center'!AI134</f>
        <v>203332.20733333332</v>
      </c>
      <c r="N51" s="3">
        <f>+'Bearss Ops Center'!AI161</f>
        <v>23461.408538461539</v>
      </c>
      <c r="O51" s="22"/>
      <c r="P51" s="123"/>
      <c r="T51" s="14"/>
    </row>
    <row r="52" spans="1:20" x14ac:dyDescent="0.35">
      <c r="A52" s="91"/>
      <c r="C52" s="13">
        <v>202506</v>
      </c>
      <c r="D52" s="89"/>
      <c r="E52" t="s">
        <v>48</v>
      </c>
      <c r="F52" s="34">
        <f>+'Bearss Ops Center'!W45+'Bearss Ops Center'!W48</f>
        <v>0</v>
      </c>
      <c r="G52" s="87">
        <f t="shared" si="14"/>
        <v>1080796.58</v>
      </c>
      <c r="H52" s="34">
        <f>+'Bearss Ops Center'!AI45+'Bearss Ops Center'!AI48</f>
        <v>1080796.58</v>
      </c>
      <c r="I52" s="119">
        <f>+'Bearss Ops Center'!AI72+'Bearss Ops Center'!AI75</f>
        <v>581967.38923076913</v>
      </c>
      <c r="J52" s="1">
        <f>+'Bearss Ops Center'!W124+'Bearss Ops Center'!W127</f>
        <v>0</v>
      </c>
      <c r="K52" s="130">
        <f>+'Bearss Ops Center'!K97</f>
        <v>0.14300000000000002</v>
      </c>
      <c r="L52" s="3">
        <f t="shared" si="15"/>
        <v>77276.955470000001</v>
      </c>
      <c r="M52" s="3">
        <f>+'Bearss Ops Center'!AI124+'Bearss Ops Center'!AI127</f>
        <v>77276.955470000001</v>
      </c>
      <c r="N52" s="3">
        <f>+'Bearss Ops Center'!AI151+'Bearss Ops Center'!AI154</f>
        <v>20805.334165</v>
      </c>
      <c r="O52" s="29"/>
      <c r="P52" s="123"/>
      <c r="T52" s="14"/>
    </row>
    <row r="53" spans="1:20" x14ac:dyDescent="0.35">
      <c r="A53" s="91"/>
      <c r="D53" s="43">
        <f>+'MFR B-11'!O37*1000</f>
        <v>357726917.67000008</v>
      </c>
      <c r="E53" s="33" t="s">
        <v>25</v>
      </c>
      <c r="F53" s="21">
        <f t="shared" ref="F53:N53" si="16">SUM(F45:F52)</f>
        <v>26374.959999999999</v>
      </c>
      <c r="G53" s="21">
        <f t="shared" si="16"/>
        <v>357700542.70999998</v>
      </c>
      <c r="H53" s="17">
        <f>SUM(H45:H52)</f>
        <v>357726917.67000002</v>
      </c>
      <c r="I53" s="117">
        <f t="shared" si="16"/>
        <v>181843665.05538464</v>
      </c>
      <c r="J53" s="21">
        <f t="shared" si="16"/>
        <v>553.87415999999985</v>
      </c>
      <c r="K53" s="131"/>
      <c r="L53" s="21">
        <v>3249302.5730036674</v>
      </c>
      <c r="M53" s="17">
        <f t="shared" ref="M53:M58" si="17">+J53+L53</f>
        <v>3249856.4471636675</v>
      </c>
      <c r="N53" s="17">
        <f t="shared" si="16"/>
        <v>794992.00460242969</v>
      </c>
      <c r="O53" s="23">
        <f>+I53-N53</f>
        <v>181048673.0507822</v>
      </c>
      <c r="P53" s="123">
        <f>L53*(1-0.25345)</f>
        <v>2425766.8358758879</v>
      </c>
      <c r="R53" s="11">
        <f>+O53-'Bearss Ops Center'!D10</f>
        <v>0</v>
      </c>
      <c r="T53" s="14">
        <f>+'MFR B-11'!P37-(+H53/1000)</f>
        <v>0</v>
      </c>
    </row>
    <row r="54" spans="1:20" x14ac:dyDescent="0.35">
      <c r="A54" s="91"/>
      <c r="F54" s="88"/>
      <c r="G54" s="88"/>
      <c r="H54" s="88"/>
      <c r="I54" s="122"/>
      <c r="J54" s="1"/>
      <c r="K54" s="131"/>
      <c r="L54" s="1"/>
      <c r="M54" s="3"/>
      <c r="N54" s="1"/>
      <c r="O54" s="22"/>
      <c r="P54" s="123"/>
    </row>
    <row r="55" spans="1:20" x14ac:dyDescent="0.35">
      <c r="A55" s="91"/>
      <c r="F55" s="88"/>
      <c r="G55" s="88"/>
      <c r="H55" s="88"/>
      <c r="I55" s="122"/>
      <c r="J55" s="1"/>
      <c r="K55" s="131"/>
      <c r="L55" s="1"/>
      <c r="M55" s="1"/>
      <c r="N55" s="1"/>
      <c r="O55" s="22"/>
      <c r="P55" s="123"/>
    </row>
    <row r="56" spans="1:20" x14ac:dyDescent="0.35">
      <c r="A56" s="91">
        <v>7</v>
      </c>
      <c r="B56" s="4" t="s">
        <v>49</v>
      </c>
      <c r="C56" s="13">
        <v>202506</v>
      </c>
      <c r="E56" t="s">
        <v>34</v>
      </c>
      <c r="F56" s="34">
        <f>+'Corporate Headq'!W29+'Corporate Headq'!W30+'Corporate Headq'!W31+'Corporate Headq'!W32+'Corporate Headq'!W34+'Corporate Headq'!W35</f>
        <v>19116269.439999998</v>
      </c>
      <c r="G56" s="87">
        <f t="shared" ref="G56:G57" si="18">+H56-F56</f>
        <v>171494228.09</v>
      </c>
      <c r="H56" s="34">
        <f>+'Corporate Headq'!AI29+'Corporate Headq'!AI30+'Corporate Headq'!AI31+'Corporate Headq'!AI32+'Corporate Headq'!AI34+'Corporate Headq'!AI35</f>
        <v>190610497.53</v>
      </c>
      <c r="I56" s="119">
        <f>+'Corporate Headq'!AI42+'Corporate Headq'!AI43+'Corporate Headq'!AI44++'Corporate Headq'!AI45+'Corporate Headq'!AI47+'Corporate Headq'!AI48</f>
        <v>123892752.43076922</v>
      </c>
      <c r="J56" s="3">
        <f>+'Corporate Headq'!W67+'Corporate Headq'!W68+'Corporate Headq'!W69+'Corporate Headq'!W70+'Corporate Headq'!W72+'Corporate Headq'!W73</f>
        <v>0</v>
      </c>
      <c r="K56" s="130">
        <f>+'Corporate Headq'!K54</f>
        <v>1.7000000000000001E-2</v>
      </c>
      <c r="L56" s="3">
        <f t="shared" ref="L56:L57" si="19">+M56-J56</f>
        <v>2003946.4575308333</v>
      </c>
      <c r="M56" s="3">
        <f>+'Corporate Headq'!AI67+'Corporate Headq'!AI68+'Corporate Headq'!AI69+'Corporate Headq'!AI70+'Corporate Headq'!AI72+'Corporate Headq'!AI73</f>
        <v>2003946.4575308333</v>
      </c>
      <c r="N56" s="3">
        <f>+'Corporate Headq'!AI80+'Corporate Headq'!AI81+'Corporate Headq'!AI82+'Corporate Headq'!AI83+'Corporate Headq'!AI85+'Corporate Headq'!AI86</f>
        <v>675682.64203551272</v>
      </c>
      <c r="O56" s="29"/>
      <c r="P56" s="123"/>
    </row>
    <row r="57" spans="1:20" x14ac:dyDescent="0.35">
      <c r="A57" s="91"/>
      <c r="C57" s="13">
        <v>202506</v>
      </c>
      <c r="D57" s="89"/>
      <c r="E57" t="s">
        <v>50</v>
      </c>
      <c r="F57" s="25">
        <f>+'Corporate Headq'!W33</f>
        <v>0</v>
      </c>
      <c r="G57" s="26">
        <f t="shared" si="18"/>
        <v>9215296.1999999993</v>
      </c>
      <c r="H57" s="25">
        <f>+'Corporate Headq'!AI33</f>
        <v>9215296.1999999993</v>
      </c>
      <c r="I57" s="120">
        <f>+'Corporate Headq'!AI46</f>
        <v>5670951.5076923082</v>
      </c>
      <c r="J57" s="28">
        <f>+'Corporate Headq'!W71</f>
        <v>0</v>
      </c>
      <c r="K57" s="130">
        <f>+'Corporate Headq'!K58</f>
        <v>0</v>
      </c>
      <c r="L57" s="25">
        <f t="shared" si="19"/>
        <v>0</v>
      </c>
      <c r="M57" s="25">
        <f>+'Corporate Headq'!AI71</f>
        <v>0</v>
      </c>
      <c r="N57" s="25">
        <f>+'Corporate Headq'!AI84</f>
        <v>0</v>
      </c>
      <c r="O57" s="29"/>
      <c r="P57" s="123"/>
      <c r="T57" s="3"/>
    </row>
    <row r="58" spans="1:20" x14ac:dyDescent="0.35">
      <c r="A58" s="91"/>
      <c r="D58" s="43">
        <f>+'MFR B-11'!O38*1000</f>
        <v>199825793.73000002</v>
      </c>
      <c r="E58" s="33" t="s">
        <v>25</v>
      </c>
      <c r="F58" s="34">
        <f>SUM(F56:F57)</f>
        <v>19116269.439999998</v>
      </c>
      <c r="G58" s="34">
        <f t="shared" ref="G58:N58" si="20">SUM(G56:G57)</f>
        <v>180709524.28999999</v>
      </c>
      <c r="H58" s="48">
        <f t="shared" si="20"/>
        <v>199825793.72999999</v>
      </c>
      <c r="I58" s="118">
        <f t="shared" si="20"/>
        <v>129563703.93846153</v>
      </c>
      <c r="J58" s="3">
        <f t="shared" si="20"/>
        <v>0</v>
      </c>
      <c r="K58" s="131"/>
      <c r="L58" s="3">
        <v>2003946.4575308333</v>
      </c>
      <c r="M58" s="30">
        <f t="shared" si="17"/>
        <v>2003946.4575308333</v>
      </c>
      <c r="N58" s="30">
        <f t="shared" si="20"/>
        <v>675682.64203551272</v>
      </c>
      <c r="O58" s="23">
        <f>+I58-N58</f>
        <v>128888021.29642601</v>
      </c>
      <c r="P58" s="123">
        <f>L58*(1-0.25345)</f>
        <v>1496046.2278696436</v>
      </c>
      <c r="R58" s="11">
        <f>+O58-'Corporate Headq'!D10</f>
        <v>0</v>
      </c>
      <c r="T58" s="14">
        <f>+'MFR B-11'!P38-(+H58/1000)</f>
        <v>0</v>
      </c>
    </row>
    <row r="59" spans="1:20" x14ac:dyDescent="0.35">
      <c r="A59" s="91"/>
      <c r="F59" s="34"/>
      <c r="G59" s="34"/>
      <c r="H59" s="34"/>
      <c r="I59" s="119"/>
      <c r="J59" s="3"/>
      <c r="K59" s="131"/>
      <c r="L59" s="3"/>
      <c r="M59" s="3"/>
      <c r="N59" s="3"/>
      <c r="O59" s="22"/>
      <c r="P59" s="123"/>
      <c r="T59" s="3"/>
    </row>
    <row r="60" spans="1:20" x14ac:dyDescent="0.35">
      <c r="A60" s="91"/>
      <c r="I60" s="119"/>
      <c r="N60" s="3"/>
      <c r="O60" s="22"/>
      <c r="P60" s="123"/>
      <c r="T60" s="3"/>
    </row>
    <row r="61" spans="1:20" x14ac:dyDescent="0.35">
      <c r="A61" s="91">
        <v>8</v>
      </c>
      <c r="B61" s="4" t="s">
        <v>51</v>
      </c>
      <c r="C61" s="13">
        <v>202412</v>
      </c>
      <c r="E61" t="s">
        <v>43</v>
      </c>
      <c r="F61" s="34">
        <f>+'Wave 3 Bullfrog Creek'!W30+'Wave 3 Bullfrog Creek'!W31+'Wave 3 Bullfrog Creek'!W33</f>
        <v>99735321.829999998</v>
      </c>
      <c r="G61" s="87">
        <f t="shared" ref="G61:G64" si="21">+H61-F61</f>
        <v>4571121.6599999964</v>
      </c>
      <c r="H61" s="34">
        <f>+'Wave 3 Bullfrog Creek'!AI30+'Wave 3 Bullfrog Creek'!AI31+'Wave 3 Bullfrog Creek'!AI33</f>
        <v>104306443.48999999</v>
      </c>
      <c r="I61" s="119">
        <f>+'Wave 3 Bullfrog Creek'!AI44+'Wave 3 Bullfrog Creek'!AI45+'Wave 3 Bullfrog Creek'!AI47</f>
        <v>103897639.55307694</v>
      </c>
      <c r="J61" s="3">
        <f>+'Wave 3 Bullfrog Creek'!W71+'Wave 3 Bullfrog Creek'!W72+'Wave 3 Bullfrog Creek'!W74</f>
        <v>0</v>
      </c>
      <c r="K61" s="130">
        <f>+'Wave 3 Bullfrog Creek'!K57</f>
        <v>3.39E-2</v>
      </c>
      <c r="L61" s="3">
        <f t="shared" ref="L61:L64" si="22">+M61-J61</f>
        <v>3520975.1097275005</v>
      </c>
      <c r="M61" s="3">
        <f>+'Wave 3 Bullfrog Creek'!AI71+'Wave 3 Bullfrog Creek'!AI72+'Wave 3 Bullfrog Creek'!AI74</f>
        <v>3520975.1097275005</v>
      </c>
      <c r="N61" s="3">
        <f>+'Wave 3 Bullfrog Creek'!AI85+'Wave 3 Bullfrog Creek'!AI86+'Wave 3 Bullfrog Creek'!AI88</f>
        <v>1754440.5537695768</v>
      </c>
      <c r="O61" s="22"/>
      <c r="P61" s="123"/>
    </row>
    <row r="62" spans="1:20" x14ac:dyDescent="0.35">
      <c r="A62" s="91"/>
      <c r="C62" s="13">
        <v>202412</v>
      </c>
      <c r="E62" t="s">
        <v>52</v>
      </c>
      <c r="F62" s="34">
        <v>0</v>
      </c>
      <c r="G62" s="87">
        <f t="shared" si="21"/>
        <v>0</v>
      </c>
      <c r="H62" s="34">
        <v>0</v>
      </c>
      <c r="I62" s="119">
        <v>0</v>
      </c>
      <c r="J62" s="88">
        <v>0</v>
      </c>
      <c r="K62" s="132">
        <f>+'Corporate Headq'!K64</f>
        <v>0</v>
      </c>
      <c r="L62" s="34">
        <f t="shared" si="22"/>
        <v>0</v>
      </c>
      <c r="M62" s="34">
        <v>0</v>
      </c>
      <c r="N62" s="3">
        <v>0</v>
      </c>
      <c r="O62" s="22"/>
      <c r="P62" s="123"/>
      <c r="T62" s="3"/>
    </row>
    <row r="63" spans="1:20" x14ac:dyDescent="0.35">
      <c r="A63" s="91"/>
      <c r="C63" s="13">
        <v>202412</v>
      </c>
      <c r="E63" t="s">
        <v>29</v>
      </c>
      <c r="F63" s="34">
        <f>+'Wave 3 Bullfrog Creek'!W32+'Wave 3 Bullfrog Creek'!W34+'Wave 3 Bullfrog Creek'!W35+'Wave 3 Bullfrog Creek'!W36</f>
        <v>9367427.1499999985</v>
      </c>
      <c r="G63" s="87">
        <f t="shared" si="21"/>
        <v>0</v>
      </c>
      <c r="H63" s="34">
        <f>+'Wave 3 Bullfrog Creek'!AI32+'Wave 3 Bullfrog Creek'!AI34+'Wave 3 Bullfrog Creek'!AI35+'Wave 3 Bullfrog Creek'!AI36</f>
        <v>9367427.1499999985</v>
      </c>
      <c r="I63" s="119">
        <f>+'Wave 3 Bullfrog Creek'!AI46+'Wave 3 Bullfrog Creek'!AI48+'Wave 3 Bullfrog Creek'!AI49+'Wave 3 Bullfrog Creek'!AI50</f>
        <v>9367427.1500000022</v>
      </c>
      <c r="J63" s="88">
        <f>+'Wave 3 Bullfrog Creek'!W73+'Wave 3 Bullfrog Creek'!W75+'Wave 3 Bullfrog Creek'!W76+'Wave 3 Bullfrog Creek'!W77</f>
        <v>0</v>
      </c>
      <c r="K63" s="130">
        <f>+'Wave 3 Bullfrog Creek'!K63</f>
        <v>2.6100000000000002E-2</v>
      </c>
      <c r="L63" s="34">
        <f t="shared" si="22"/>
        <v>244489.848615</v>
      </c>
      <c r="M63" s="34">
        <f>+'Wave 3 Bullfrog Creek'!AI73+'Wave 3 Bullfrog Creek'!AI75+'Wave 3 Bullfrog Creek'!AI76+'Wave 3 Bullfrog Creek'!AI77</f>
        <v>244489.848615</v>
      </c>
      <c r="N63" s="3">
        <f>+'Wave 3 Bullfrog Creek'!AI87+'Wave 3 Bullfrog Creek'!AI89+'Wave 3 Bullfrog Creek'!AI90++'Wave 3 Bullfrog Creek'!AI91</f>
        <v>122244.92430749997</v>
      </c>
      <c r="O63" s="22"/>
      <c r="P63" s="123"/>
      <c r="T63" s="3"/>
    </row>
    <row r="64" spans="1:20" x14ac:dyDescent="0.35">
      <c r="A64" s="91"/>
      <c r="C64" s="13">
        <v>202412</v>
      </c>
      <c r="D64" s="89"/>
      <c r="E64" t="s">
        <v>30</v>
      </c>
      <c r="F64" s="25">
        <f>+'Wave 3 Bullfrog Creek'!W37</f>
        <v>1519.6000000000001</v>
      </c>
      <c r="G64" s="26">
        <f t="shared" si="21"/>
        <v>0</v>
      </c>
      <c r="H64" s="25">
        <f>+'Wave 3 Bullfrog Creek'!AI37</f>
        <v>1519.6000000000001</v>
      </c>
      <c r="I64" s="120">
        <f>+'Wave 3 Bullfrog Creek'!AI51</f>
        <v>1519.6</v>
      </c>
      <c r="J64" s="28">
        <f>+'Wave 3 Bullfrog Creek'!W78</f>
        <v>0</v>
      </c>
      <c r="K64" s="130">
        <f>+'Wave 3 Bullfrog Creek'!K64</f>
        <v>3.6799999999999999E-2</v>
      </c>
      <c r="L64" s="25">
        <f t="shared" si="22"/>
        <v>55.921279999999989</v>
      </c>
      <c r="M64" s="25">
        <f>+'Wave 3 Bullfrog Creek'!AI78</f>
        <v>55.921279999999989</v>
      </c>
      <c r="N64" s="27">
        <f>+'Wave 3 Bullfrog Creek'!AI92</f>
        <v>27.960639999999994</v>
      </c>
      <c r="O64" s="22"/>
      <c r="P64" s="123"/>
      <c r="T64" s="3"/>
    </row>
    <row r="65" spans="1:20" x14ac:dyDescent="0.35">
      <c r="A65" s="91"/>
      <c r="D65" s="43">
        <f>+'MFR B-11'!O21*1000</f>
        <v>113675390.23999999</v>
      </c>
      <c r="E65" s="33" t="s">
        <v>25</v>
      </c>
      <c r="F65" s="34">
        <f>SUM(F61:F64)</f>
        <v>109104268.57999998</v>
      </c>
      <c r="G65" s="34">
        <f t="shared" ref="G65:N65" si="23">SUM(G61:G64)</f>
        <v>4571121.6599999964</v>
      </c>
      <c r="H65" s="48">
        <f t="shared" si="23"/>
        <v>113675390.23999998</v>
      </c>
      <c r="I65" s="118">
        <f t="shared" si="23"/>
        <v>113266586.30307694</v>
      </c>
      <c r="J65" s="3">
        <f t="shared" si="23"/>
        <v>0</v>
      </c>
      <c r="K65" s="131"/>
      <c r="L65" s="3">
        <f t="shared" si="23"/>
        <v>3765520.8796225004</v>
      </c>
      <c r="M65" s="30">
        <f t="shared" si="23"/>
        <v>3765520.8796225004</v>
      </c>
      <c r="N65" s="30">
        <f t="shared" si="23"/>
        <v>1876713.4387170768</v>
      </c>
      <c r="O65" s="23">
        <f>+I65-N65</f>
        <v>111389872.86435986</v>
      </c>
      <c r="P65" s="123">
        <f>L65*(1-0.25345)</f>
        <v>2811149.6126821777</v>
      </c>
      <c r="R65" s="11">
        <f>+O65-'Wave 3 Bullfrog Creek'!D10</f>
        <v>0</v>
      </c>
      <c r="T65" s="14">
        <f>+'MFR B-11'!P21-(+H65/1000)</f>
        <v>0</v>
      </c>
    </row>
    <row r="66" spans="1:20" x14ac:dyDescent="0.35">
      <c r="A66" s="91"/>
      <c r="D66" s="43"/>
      <c r="E66" s="33"/>
      <c r="F66" s="34"/>
      <c r="G66" s="34"/>
      <c r="H66" s="48"/>
      <c r="I66" s="118"/>
      <c r="J66" s="3"/>
      <c r="K66" s="131"/>
      <c r="L66" s="3"/>
      <c r="M66" s="30"/>
      <c r="N66" s="30"/>
      <c r="O66" s="23"/>
      <c r="P66" s="123"/>
      <c r="R66" s="11"/>
    </row>
    <row r="67" spans="1:20" x14ac:dyDescent="0.35">
      <c r="A67" s="91"/>
      <c r="I67" s="119"/>
      <c r="O67" s="22"/>
      <c r="P67" s="123"/>
      <c r="T67" s="3"/>
    </row>
    <row r="68" spans="1:20" x14ac:dyDescent="0.35">
      <c r="A68" s="91">
        <v>9</v>
      </c>
      <c r="B68" s="4" t="s">
        <v>53</v>
      </c>
      <c r="C68" s="13">
        <v>202512</v>
      </c>
      <c r="E68" t="s">
        <v>43</v>
      </c>
      <c r="F68" s="34">
        <f>+'Wave 3 Cottonmouth'!W26+'Wave 3 Cottonmouth'!W27</f>
        <v>0</v>
      </c>
      <c r="G68" s="87">
        <f t="shared" ref="G68:G70" si="24">+H68-F68</f>
        <v>104649165.78</v>
      </c>
      <c r="H68" s="34">
        <f>+'Wave 3 Cottonmouth'!AI26+'Wave 3 Cottonmouth'!AI27</f>
        <v>104649165.78</v>
      </c>
      <c r="I68" s="119">
        <f>+'Wave 3 Cottonmouth'!AI36+'Wave 3 Cottonmouth'!AI37</f>
        <v>8049935.8292307695</v>
      </c>
      <c r="J68" s="3">
        <f>+'Wave 3 Cottonmouth'!W55+'Wave 3 Cottonmouth'!W56</f>
        <v>0</v>
      </c>
      <c r="K68" s="130">
        <f>+'Wave 3 Cottonmouth'!K45</f>
        <v>3.39E-2</v>
      </c>
      <c r="L68" s="3">
        <f t="shared" ref="L68:L70" si="25">+M68-J68</f>
        <v>0</v>
      </c>
      <c r="M68" s="3">
        <f>+'Wave 3 Cottonmouth'!AI55+'Wave 3 Cottonmouth'!AI56</f>
        <v>0</v>
      </c>
      <c r="N68" s="3">
        <f>+'Wave 3 Cottonmouth'!AI65+'Wave 3 Cottonmouth'!AI66</f>
        <v>0</v>
      </c>
      <c r="O68" s="22"/>
      <c r="P68" s="123"/>
    </row>
    <row r="69" spans="1:20" x14ac:dyDescent="0.35">
      <c r="A69" s="91"/>
      <c r="C69" s="13">
        <v>202512</v>
      </c>
      <c r="E69" t="s">
        <v>52</v>
      </c>
      <c r="F69" s="34">
        <v>0</v>
      </c>
      <c r="G69" s="87">
        <f t="shared" si="24"/>
        <v>0</v>
      </c>
      <c r="H69" s="34">
        <v>0</v>
      </c>
      <c r="I69" s="119">
        <v>0</v>
      </c>
      <c r="J69" s="88">
        <v>0</v>
      </c>
      <c r="K69" s="132">
        <v>0</v>
      </c>
      <c r="L69" s="34">
        <f t="shared" si="25"/>
        <v>0</v>
      </c>
      <c r="M69" s="34">
        <v>0</v>
      </c>
      <c r="N69" s="34">
        <v>0</v>
      </c>
      <c r="O69" s="22"/>
      <c r="P69" s="123"/>
      <c r="T69" s="3"/>
    </row>
    <row r="70" spans="1:20" x14ac:dyDescent="0.35">
      <c r="A70" s="91"/>
      <c r="C70" s="13">
        <v>202512</v>
      </c>
      <c r="D70" s="89"/>
      <c r="E70" t="s">
        <v>29</v>
      </c>
      <c r="F70" s="25">
        <f>+'Wave 3 Cottonmouth'!W28+'Wave 3 Cottonmouth'!W29</f>
        <v>0</v>
      </c>
      <c r="G70" s="26">
        <f t="shared" si="24"/>
        <v>9485869.0100000016</v>
      </c>
      <c r="H70" s="25">
        <f>+'Wave 3 Cottonmouth'!AI28+'Wave 3 Cottonmouth'!AI29</f>
        <v>9485869.0100000016</v>
      </c>
      <c r="I70" s="120">
        <f>+'Wave 3 Cottonmouth'!AI38+'Wave 3 Cottonmouth'!AI39</f>
        <v>729682.23153846152</v>
      </c>
      <c r="J70" s="28">
        <f>'Wave 3 Cottonmouth'!W57+'Wave 3 Cottonmouth'!W58</f>
        <v>0</v>
      </c>
      <c r="K70" s="130">
        <f>+'Wave 3 Cottonmouth'!K47</f>
        <v>2.6100000000000002E-2</v>
      </c>
      <c r="L70" s="25">
        <f t="shared" si="25"/>
        <v>0</v>
      </c>
      <c r="M70" s="25">
        <f>+'Wave 3 Cottonmouth'!AI57+'Wave 3 Cottonmouth'!AI58</f>
        <v>0</v>
      </c>
      <c r="N70" s="27">
        <f>+'Wave 3 Cottonmouth'!AI67+'Wave 3 Cottonmouth'!AI68</f>
        <v>0</v>
      </c>
      <c r="O70" s="22"/>
      <c r="P70" s="123"/>
      <c r="T70" s="3"/>
    </row>
    <row r="71" spans="1:20" x14ac:dyDescent="0.35">
      <c r="A71" s="91"/>
      <c r="D71" s="43">
        <f>+'MFR B-11'!O22*1000</f>
        <v>115293034.79000001</v>
      </c>
      <c r="E71" s="33" t="s">
        <v>25</v>
      </c>
      <c r="F71" s="34">
        <f>SUM(F68:F70)</f>
        <v>0</v>
      </c>
      <c r="G71" s="34">
        <f>SUM(G68:G70)</f>
        <v>114135034.79000001</v>
      </c>
      <c r="H71" s="48">
        <f>SUM(H68:H70)</f>
        <v>114135034.79000001</v>
      </c>
      <c r="I71" s="117">
        <f>SUM(I68:I70)</f>
        <v>8779618.0607692301</v>
      </c>
      <c r="J71" s="3">
        <f>SUM(J68:J70)</f>
        <v>0</v>
      </c>
      <c r="K71" s="43"/>
      <c r="L71" s="3">
        <f>SUM(L68:L70)</f>
        <v>0</v>
      </c>
      <c r="M71" s="30">
        <f>SUM(M68:M70)</f>
        <v>0</v>
      </c>
      <c r="N71" s="30">
        <f>SUM(N68:N70)</f>
        <v>0</v>
      </c>
      <c r="O71" s="23">
        <f>+I71-N71</f>
        <v>8779618.0607692301</v>
      </c>
      <c r="P71" s="123">
        <f>L71*(1-0.25345)</f>
        <v>0</v>
      </c>
      <c r="R71" s="11">
        <f>+O71-'Wave 3 Cottonmouth'!D10</f>
        <v>0</v>
      </c>
      <c r="T71" s="14">
        <f>+'MFR B-11'!P22-(+H71/1000)</f>
        <v>0</v>
      </c>
    </row>
    <row r="72" spans="1:20" x14ac:dyDescent="0.35">
      <c r="A72" s="91"/>
      <c r="I72" s="118"/>
      <c r="J72" s="3"/>
      <c r="O72" s="29"/>
      <c r="P72" s="123"/>
      <c r="T72" s="3"/>
    </row>
    <row r="73" spans="1:20" x14ac:dyDescent="0.35">
      <c r="I73" s="119"/>
      <c r="O73" s="29"/>
      <c r="P73" s="123"/>
    </row>
    <row r="74" spans="1:20" x14ac:dyDescent="0.35">
      <c r="A74" s="91">
        <v>10</v>
      </c>
      <c r="B74" s="4" t="s">
        <v>54</v>
      </c>
      <c r="C74" s="92">
        <v>202412</v>
      </c>
      <c r="E74" t="s">
        <v>43</v>
      </c>
      <c r="F74" s="34">
        <f>+'Wave 3 English Creek'!W33+'Wave 3 English Creek'!W34+'Wave 3 English Creek'!W41</f>
        <v>39159017.820000015</v>
      </c>
      <c r="G74" s="87">
        <f t="shared" ref="G74:G77" si="26">+H74-F74</f>
        <v>4303376.7300000042</v>
      </c>
      <c r="H74" s="34">
        <f>+'Wave 3 English Creek'!AI33+'Wave 3 English Creek'!AI34+'Wave 3 English Creek'!AI41</f>
        <v>43462394.550000019</v>
      </c>
      <c r="I74" s="119">
        <f>+'Wave 3 English Creek'!AI49+'Wave 3 English Creek'!AI50+'Wave 3 English Creek'!AI57</f>
        <v>43127147.305384628</v>
      </c>
      <c r="J74" s="3">
        <f>+'Wave 3 English Creek'!W80+'Wave 3 English Creek'!W81+'Wave 3 English Creek'!W88</f>
        <v>0</v>
      </c>
      <c r="K74" s="130">
        <f>+'Wave 3 English Creek'!K64</f>
        <v>3.39E-2</v>
      </c>
      <c r="L74" s="3">
        <f t="shared" ref="L74:L77" si="27">+M74-J74</f>
        <v>1461063.2201865008</v>
      </c>
      <c r="M74" s="3">
        <f>+'Wave 3 English Creek'!AI80+'Wave 3 English Creek'!AI81+'Wave 3 English Creek'!AI88</f>
        <v>1461063.2201865008</v>
      </c>
      <c r="N74" s="3">
        <f>+'Wave 3 English Creek'!AI96+'Wave 3 English Creek'!AI97+'Wave 3 English Creek'!AI104</f>
        <v>725334.6226297504</v>
      </c>
      <c r="O74" s="29"/>
      <c r="P74" s="123"/>
    </row>
    <row r="75" spans="1:20" x14ac:dyDescent="0.35">
      <c r="A75" s="91"/>
      <c r="C75" s="92">
        <v>202412</v>
      </c>
      <c r="E75" t="s">
        <v>52</v>
      </c>
      <c r="F75" s="34">
        <f>+'Wave 3 English Creek'!W36</f>
        <v>6693640.7999999989</v>
      </c>
      <c r="G75" s="87">
        <f t="shared" si="26"/>
        <v>0</v>
      </c>
      <c r="H75" s="34">
        <f>+'Wave 3 English Creek'!AI36</f>
        <v>6693640.7999999989</v>
      </c>
      <c r="I75" s="119">
        <f>+'Wave 3 English Creek'!AI52</f>
        <v>6693640.799999998</v>
      </c>
      <c r="J75" s="88">
        <f>+'Wave 3 English Creek'!W83</f>
        <v>0</v>
      </c>
      <c r="K75" s="132">
        <f>+'Wave 3 English Creek'!K67</f>
        <v>0</v>
      </c>
      <c r="L75" s="34">
        <f t="shared" si="27"/>
        <v>0</v>
      </c>
      <c r="M75" s="34">
        <f>+'Wave 3 English Creek'!AI83</f>
        <v>0</v>
      </c>
      <c r="N75" s="34">
        <f>+'Wave 3 English Creek'!AI99</f>
        <v>0</v>
      </c>
      <c r="O75" s="29"/>
      <c r="P75" s="123"/>
      <c r="T75" s="3"/>
    </row>
    <row r="76" spans="1:20" x14ac:dyDescent="0.35">
      <c r="A76" s="91"/>
      <c r="C76" s="92">
        <v>202412</v>
      </c>
      <c r="E76" t="s">
        <v>48</v>
      </c>
      <c r="F76" s="34">
        <f>+'Wave 3 English Creek'!W32+'Wave 3 English Creek'!W35</f>
        <v>66719.590000000011</v>
      </c>
      <c r="G76" s="87">
        <f t="shared" si="26"/>
        <v>0</v>
      </c>
      <c r="H76" s="34">
        <f>+'Wave 3 English Creek'!AI32+'Wave 3 English Creek'!AI35</f>
        <v>66719.590000000011</v>
      </c>
      <c r="I76" s="119">
        <f>+'Wave 3 English Creek'!AI48+'Wave 3 English Creek'!AI51</f>
        <v>66719.59</v>
      </c>
      <c r="J76" s="88">
        <f>+'Wave 3 English Creek'!W79+'Wave 3 English Creek'!W82</f>
        <v>0</v>
      </c>
      <c r="K76" s="132">
        <f>+'Wave 3 English Creek'!K66</f>
        <v>0.14300000000000002</v>
      </c>
      <c r="L76" s="34">
        <f t="shared" si="27"/>
        <v>9540.9013700000032</v>
      </c>
      <c r="M76" s="34">
        <f>+'Wave 3 English Creek'!AI79+'Wave 3 English Creek'!AI82</f>
        <v>9540.9013700000032</v>
      </c>
      <c r="N76" s="34">
        <f>+'Wave 3 English Creek'!AI95+'Wave 3 English Creek'!AI98</f>
        <v>4770.4506850000016</v>
      </c>
      <c r="O76" s="29"/>
      <c r="P76" s="123"/>
      <c r="T76" s="3"/>
    </row>
    <row r="77" spans="1:20" x14ac:dyDescent="0.35">
      <c r="A77" s="91"/>
      <c r="C77" s="92">
        <v>202412</v>
      </c>
      <c r="D77" s="89"/>
      <c r="E77" t="s">
        <v>29</v>
      </c>
      <c r="F77" s="25">
        <f>+'Wave 3 English Creek'!W37+'Wave 3 English Creek'!W38+'Wave 3 English Creek'!W39+'Wave 3 English Creek'!W40</f>
        <v>3088117.3900000006</v>
      </c>
      <c r="G77" s="26">
        <f t="shared" si="26"/>
        <v>0</v>
      </c>
      <c r="H77" s="25">
        <f>+'Wave 3 English Creek'!AI37+'Wave 3 English Creek'!AI38+'Wave 3 English Creek'!AI39+'Wave 3 English Creek'!AI40</f>
        <v>3088117.3900000006</v>
      </c>
      <c r="I77" s="120">
        <f>+'Wave 3 English Creek'!AI53+'Wave 3 English Creek'!AI54+'Wave 3 English Creek'!AI55+'Wave 3 English Creek'!AI56</f>
        <v>3088117.3900000015</v>
      </c>
      <c r="J77" s="28">
        <f>+'Wave 3 English Creek'!W84+'Wave 3 English Creek'!W85+'Wave 3 English Creek'!W86+'Wave 3 English Creek'!W87</f>
        <v>0</v>
      </c>
      <c r="K77" s="130">
        <f>+'Wave 3 English Creek'!K68</f>
        <v>2.6100000000000002E-2</v>
      </c>
      <c r="L77" s="25">
        <f t="shared" si="27"/>
        <v>80599.863879000026</v>
      </c>
      <c r="M77" s="25">
        <f>+'Wave 3 English Creek'!AI84+'Wave 3 English Creek'!AI85+'Wave 3 English Creek'!AI86+'Wave 3 English Creek'!AI87</f>
        <v>80599.863879000026</v>
      </c>
      <c r="N77" s="27">
        <f>+'Wave 3 English Creek'!AI100+'Wave 3 English Creek'!AI101+'Wave 3 English Creek'!AI102+'Wave 3 English Creek'!AI103</f>
        <v>40299.931939500013</v>
      </c>
      <c r="O77" s="29"/>
      <c r="P77" s="125"/>
      <c r="T77" s="3"/>
    </row>
    <row r="78" spans="1:20" x14ac:dyDescent="0.35">
      <c r="A78" s="91"/>
      <c r="D78" s="43">
        <f>+'MFR B-11'!O23*1000</f>
        <v>53310872.330000021</v>
      </c>
      <c r="E78" s="33" t="s">
        <v>25</v>
      </c>
      <c r="F78" s="34">
        <f>SUM(F74:F77)</f>
        <v>49007495.600000016</v>
      </c>
      <c r="G78" s="34">
        <f>SUM(G74:G77)</f>
        <v>4303376.7300000042</v>
      </c>
      <c r="H78" s="48">
        <f>SUM(H74:H77)</f>
        <v>53310872.330000021</v>
      </c>
      <c r="I78" s="118">
        <f>SUM(I74:I77)</f>
        <v>52975625.08538463</v>
      </c>
      <c r="J78" s="3">
        <f>SUM(J74:J77)</f>
        <v>0</v>
      </c>
      <c r="K78" s="130"/>
      <c r="L78" s="3">
        <f>SUM(L74:L77)</f>
        <v>1551203.985435501</v>
      </c>
      <c r="M78" s="30">
        <f>SUM(M74:M77)</f>
        <v>1551203.985435501</v>
      </c>
      <c r="N78" s="30">
        <f>SUM(N74:N77)</f>
        <v>770405.00525425049</v>
      </c>
      <c r="O78" s="23">
        <f>+I78-N78</f>
        <v>52205220.080130376</v>
      </c>
      <c r="P78" s="123">
        <f>L78*(1-0.25345)</f>
        <v>1158051.3353268732</v>
      </c>
      <c r="R78" s="11">
        <f>+O78-'Wave 3 English Creek'!D10</f>
        <v>0</v>
      </c>
      <c r="T78" s="14">
        <f>+'MFR B-11'!P23-(+H78/1000)</f>
        <v>0</v>
      </c>
    </row>
    <row r="79" spans="1:20" x14ac:dyDescent="0.35">
      <c r="A79" s="91"/>
      <c r="D79" s="43"/>
      <c r="E79" s="33"/>
      <c r="F79" s="34"/>
      <c r="G79" s="34"/>
      <c r="H79" s="48"/>
      <c r="I79" s="118"/>
      <c r="J79" s="3"/>
      <c r="K79" s="130"/>
      <c r="L79" s="3"/>
      <c r="M79" s="30"/>
      <c r="N79" s="30"/>
      <c r="O79" s="23"/>
      <c r="P79" s="123"/>
      <c r="R79" s="11"/>
      <c r="T79" s="14"/>
    </row>
    <row r="80" spans="1:20" x14ac:dyDescent="0.35">
      <c r="A80" s="91"/>
      <c r="I80" s="115"/>
      <c r="K80" s="130"/>
      <c r="O80" s="29"/>
      <c r="P80" s="123"/>
      <c r="T80" s="3"/>
    </row>
    <row r="81" spans="1:20" x14ac:dyDescent="0.35">
      <c r="A81" s="2">
        <v>11</v>
      </c>
      <c r="B81" s="4" t="s">
        <v>55</v>
      </c>
      <c r="C81" s="13">
        <v>202512</v>
      </c>
      <c r="E81" t="s">
        <v>43</v>
      </c>
      <c r="F81" s="34">
        <f>+'Wave 3 FFD Solar'!W28+'Wave 3 FFD Solar'!W29+'Wave 3 FFD Solar'!W30+'Wave 3 FFD Solar'!W32</f>
        <v>0</v>
      </c>
      <c r="G81" s="87">
        <f t="shared" ref="G81:G83" si="28">+H81-F81</f>
        <v>100964984.35000001</v>
      </c>
      <c r="H81" s="34">
        <f>+'Wave 3 FFD Solar'!AI28+'Wave 3 FFD Solar'!AI29+'Wave 3 FFD Solar'!AI30+'Wave 3 FFD Solar'!AI32</f>
        <v>100964984.35000001</v>
      </c>
      <c r="I81" s="119">
        <f>+'Wave 3 FFD Solar'!AI40+'Wave 3 FFD Solar'!AI41+'Wave 3 FFD Solar'!AI42+'Wave 3 FFD Solar'!AI44</f>
        <v>7766537.2576923082</v>
      </c>
      <c r="J81" s="3">
        <f>+'Wave 3 FFD Solar'!W63+'Wave 3 FFD Solar'!W64+'Wave 3 FFD Solar'!W65+'Wave 3 FFD Solar'!W67</f>
        <v>0</v>
      </c>
      <c r="K81" s="130">
        <f>+'Wave 3 FFD Solar'!K51</f>
        <v>3.39E-2</v>
      </c>
      <c r="L81" s="3">
        <f t="shared" ref="L81:L83" si="29">+M81-J81</f>
        <v>0</v>
      </c>
      <c r="M81" s="3">
        <f>+'Wave 3 FFD Solar'!AI63+'Wave 3 FFD Solar'!AI64+'Wave 3 FFD Solar'!AI65+'Wave 3 FFD Solar'!AI67</f>
        <v>0</v>
      </c>
      <c r="N81" s="3">
        <f>+'Wave 3 FFD Solar'!AI75+'Wave 3 FFD Solar'!AI76+'Wave 3 FFD Solar'!AI77+'Wave 3 FFD Solar'!AI79</f>
        <v>0</v>
      </c>
      <c r="O81" s="29"/>
      <c r="P81" s="123"/>
    </row>
    <row r="82" spans="1:20" x14ac:dyDescent="0.35">
      <c r="C82" s="13">
        <v>202512</v>
      </c>
      <c r="E82" t="s">
        <v>52</v>
      </c>
      <c r="F82" s="34">
        <f>+'Wave 3 FFD Solar'!W31</f>
        <v>0</v>
      </c>
      <c r="G82" s="87">
        <f t="shared" si="28"/>
        <v>15362126.26</v>
      </c>
      <c r="H82" s="34">
        <f>+'Wave 3 FFD Solar'!AI31</f>
        <v>15362126.26</v>
      </c>
      <c r="I82" s="119">
        <f>+'Wave 3 FFD Solar'!AI43</f>
        <v>1181702.02</v>
      </c>
      <c r="J82" s="88">
        <f>+'Wave 3 FFD Solar'!W66</f>
        <v>0</v>
      </c>
      <c r="K82" s="132">
        <v>0</v>
      </c>
      <c r="L82" s="34">
        <f t="shared" si="29"/>
        <v>0</v>
      </c>
      <c r="M82" s="88">
        <f>+'Wave 3 FFD Solar'!AI66</f>
        <v>0</v>
      </c>
      <c r="N82" s="34">
        <f>+'Wave 3 FFD Solar'!AI78</f>
        <v>0</v>
      </c>
      <c r="O82" s="29"/>
      <c r="P82" s="123"/>
      <c r="T82" s="3"/>
    </row>
    <row r="83" spans="1:20" x14ac:dyDescent="0.35">
      <c r="C83" s="13">
        <v>202512</v>
      </c>
      <c r="D83" s="89"/>
      <c r="E83" s="107" t="s">
        <v>29</v>
      </c>
      <c r="F83" s="25">
        <f>+'Wave 3 FFD Solar'!W33</f>
        <v>0</v>
      </c>
      <c r="G83" s="26">
        <f t="shared" si="28"/>
        <v>5571235.0300000003</v>
      </c>
      <c r="H83" s="25">
        <f>+'Wave 3 FFD Solar'!AI33</f>
        <v>5571235.0300000003</v>
      </c>
      <c r="I83" s="120">
        <f>+'Wave 3 FFD Solar'!AI45</f>
        <v>428556.54076923081</v>
      </c>
      <c r="J83" s="28">
        <f>+'Wave 3 FFD Solar'!W68</f>
        <v>0</v>
      </c>
      <c r="K83" s="132">
        <f>+'Wave 3 FFD Solar'!K56</f>
        <v>2.6100000000000002E-2</v>
      </c>
      <c r="L83" s="25">
        <f t="shared" si="29"/>
        <v>0</v>
      </c>
      <c r="M83" s="28">
        <f>+'Wave 3 FFD Solar'!AI68</f>
        <v>0</v>
      </c>
      <c r="N83" s="27">
        <f>+'Wave 3 FFD Solar'!AI80</f>
        <v>0</v>
      </c>
      <c r="O83" s="29"/>
      <c r="P83" s="123"/>
      <c r="T83" s="3"/>
    </row>
    <row r="84" spans="1:20" x14ac:dyDescent="0.35">
      <c r="D84" s="43">
        <f>+'MFR B-11'!O25*1000</f>
        <v>122671596.64000002</v>
      </c>
      <c r="E84" s="33" t="s">
        <v>25</v>
      </c>
      <c r="F84" s="34">
        <f>SUM(F81:F83)</f>
        <v>0</v>
      </c>
      <c r="G84" s="34">
        <f>SUM(G81:G83)</f>
        <v>121898345.64000002</v>
      </c>
      <c r="H84" s="48">
        <f>SUM(H81:H83)</f>
        <v>121898345.64000002</v>
      </c>
      <c r="I84" s="118">
        <f>SUM(I81:I83)</f>
        <v>9376795.8184615392</v>
      </c>
      <c r="J84" s="3">
        <f>SUM(J81:J83)</f>
        <v>0</v>
      </c>
      <c r="K84" s="132"/>
      <c r="L84" s="3">
        <f>SUM(L81:L83)</f>
        <v>0</v>
      </c>
      <c r="M84" s="30">
        <f>SUM(M81:M83)</f>
        <v>0</v>
      </c>
      <c r="N84" s="30">
        <f>SUM(N81:N83)</f>
        <v>0</v>
      </c>
      <c r="O84" s="23">
        <f>+I84-N84</f>
        <v>9376795.8184615392</v>
      </c>
      <c r="P84" s="123">
        <f>L84*(1-0.25345)</f>
        <v>0</v>
      </c>
      <c r="R84" s="11">
        <f>+O84-'Wave 3 FFD Solar'!D10</f>
        <v>0</v>
      </c>
      <c r="T84" s="14">
        <f>+'MFR B-11'!P25-(+H84/1000)</f>
        <v>0</v>
      </c>
    </row>
    <row r="85" spans="1:20" x14ac:dyDescent="0.35">
      <c r="I85" s="119"/>
      <c r="K85" s="132"/>
      <c r="O85" s="29"/>
      <c r="P85" s="123"/>
    </row>
    <row r="86" spans="1:20" x14ac:dyDescent="0.35">
      <c r="I86" s="119"/>
      <c r="K86" s="130"/>
      <c r="O86" s="29"/>
      <c r="P86" s="125"/>
    </row>
    <row r="87" spans="1:20" x14ac:dyDescent="0.35">
      <c r="A87" s="2">
        <v>12</v>
      </c>
      <c r="B87" s="4" t="s">
        <v>56</v>
      </c>
      <c r="C87" s="13">
        <v>202505</v>
      </c>
      <c r="E87" t="s">
        <v>34</v>
      </c>
      <c r="F87" s="34">
        <f>+'CR672 Trans Exp'!W60+'CR672 Trans Exp'!W61</f>
        <v>0</v>
      </c>
      <c r="G87" s="87">
        <f t="shared" ref="G87:G89" si="30">+H87-F87</f>
        <v>182944.91000000003</v>
      </c>
      <c r="H87" s="34">
        <f>+'CR672 Trans Exp'!AI60+'CR672 Trans Exp'!AI61</f>
        <v>182944.91000000003</v>
      </c>
      <c r="I87" s="119">
        <f>+'CR672 Trans Exp'!AI102+'CR672 Trans Exp'!AI103</f>
        <v>112581.48307692309</v>
      </c>
      <c r="J87" s="3">
        <f>+'CR672 Trans Exp'!W185+'CR672 Trans Exp'!W186</f>
        <v>0</v>
      </c>
      <c r="K87" s="130">
        <f>+'CR672 Trans Exp'!K144</f>
        <v>1.7000000000000001E-2</v>
      </c>
      <c r="L87" s="3">
        <f t="shared" ref="L87:L89" si="31">+M87-J87</f>
        <v>1814.2036908333339</v>
      </c>
      <c r="M87" s="3">
        <f>+'CR672 Trans Exp'!AI185+'CR672 Trans Exp'!AI186</f>
        <v>1814.2036908333339</v>
      </c>
      <c r="N87" s="3">
        <f>+'CR672 Trans Exp'!AI226+'CR672 Trans Exp'!AI227</f>
        <v>558.21652025641049</v>
      </c>
      <c r="O87" s="29"/>
      <c r="P87" s="125"/>
    </row>
    <row r="88" spans="1:20" x14ac:dyDescent="0.35">
      <c r="C88" s="13" t="s">
        <v>28</v>
      </c>
      <c r="E88" t="s">
        <v>29</v>
      </c>
      <c r="F88" s="34">
        <f>+'CR672 Trans Exp'!W58+'CR672 Trans Exp'!W62+'CR672 Trans Exp'!W63+'CR672 Trans Exp'!W64+'CR672 Trans Exp'!W67+'CR672 Trans Exp'!W68++'CR672 Trans Exp'!W69+'CR672 Trans Exp'!W70+'CR672 Trans Exp'!W71+'CR672 Trans Exp'!W72+'CR672 Trans Exp'!W73+'CR672 Trans Exp'!W74+'CR672 Trans Exp'!W76+'CR672 Trans Exp'!W78+'CR672 Trans Exp'!W80+'CR672 Trans Exp'!W81+'CR672 Trans Exp'!W82+'CR672 Trans Exp'!W83+'CR672 Trans Exp'!W84+'CR672 Trans Exp'!W86+'CR672 Trans Exp'!W87+'CR672 Trans Exp'!W88+'CR672 Trans Exp'!W89+'CR672 Trans Exp'!W90+'CR672 Trans Exp'!W91+'CR672 Trans Exp'!W92+'CR672 Trans Exp'!W93</f>
        <v>138111.85</v>
      </c>
      <c r="G88" s="87">
        <f t="shared" si="30"/>
        <v>24711153.009999998</v>
      </c>
      <c r="H88" s="34">
        <f>+'CR672 Trans Exp'!AI58+'CR672 Trans Exp'!AI62+'CR672 Trans Exp'!AI63+'CR672 Trans Exp'!AI64+'CR672 Trans Exp'!AI67+'CR672 Trans Exp'!AI68++'CR672 Trans Exp'!AI69+'CR672 Trans Exp'!AI70+'CR672 Trans Exp'!AI71+'CR672 Trans Exp'!AI72+'CR672 Trans Exp'!AI73+'CR672 Trans Exp'!AI74+'CR672 Trans Exp'!AI76+'CR672 Trans Exp'!AI78+'CR672 Trans Exp'!AI80+'CR672 Trans Exp'!AI81+'CR672 Trans Exp'!AI82+'CR672 Trans Exp'!AI83+'CR672 Trans Exp'!AI84+'CR672 Trans Exp'!AI86+'CR672 Trans Exp'!AI87+'CR672 Trans Exp'!AI88+'CR672 Trans Exp'!AI89+'CR672 Trans Exp'!AI90+'CR672 Trans Exp'!AI91+'CR672 Trans Exp'!AI92+'CR672 Trans Exp'!AI93</f>
        <v>24849264.859999999</v>
      </c>
      <c r="I88" s="119">
        <f>+'CR672 Trans Exp'!AI100+'CR672 Trans Exp'!AI104+'CR672 Trans Exp'!AI105+'CR672 Trans Exp'!AI106+'CR672 Trans Exp'!AI109+'CR672 Trans Exp'!AI110+'CR672 Trans Exp'!AI111+'CR672 Trans Exp'!AI112+'CR672 Trans Exp'!AI113+'CR672 Trans Exp'!AI114+'CR672 Trans Exp'!AI115+'CR672 Trans Exp'!AI116+'CR672 Trans Exp'!AI118+'CR672 Trans Exp'!AI120+'CR672 Trans Exp'!AI122+'CR672 Trans Exp'!AI123+'CR672 Trans Exp'!AI124+'CR672 Trans Exp'!AI125+'CR672 Trans Exp'!AI126+'CR672 Trans Exp'!AI128+'CR672 Trans Exp'!AI129+'CR672 Trans Exp'!AI130+'CR672 Trans Exp'!AI131+'CR672 Trans Exp'!AI132+'CR672 Trans Exp'!AI133+'CR672 Trans Exp'!AI134+'CR672 Trans Exp'!AI135</f>
        <v>11697727.327692311</v>
      </c>
      <c r="J88" s="3">
        <f>+'CR672 Trans Exp'!W183+'CR672 Trans Exp'!W187+'CR672 Trans Exp'!W188+'CR672 Trans Exp'!W189+'CR672 Trans Exp'!W192+'CR672 Trans Exp'!W193+'CR672 Trans Exp'!W194+'CR672 Trans Exp'!W195+'CR672 Trans Exp'!W196+'CR672 Trans Exp'!W197+'CR672 Trans Exp'!W198+'CR672 Trans Exp'!W199+'CR672 Trans Exp'!W201+'CR672 Trans Exp'!W203+'CR672 Trans Exp'!W205+'CR672 Trans Exp'!W206+'CR672 Trans Exp'!W207+'CR672 Trans Exp'!W208+'CR672 Trans Exp'!W209+'CR672 Trans Exp'!W211+'CR672 Trans Exp'!W212+'CR672 Trans Exp'!W213+'CR672 Trans Exp'!W214+'CR672 Trans Exp'!W215+'CR672 Trans Exp'!W216+'CR672 Trans Exp'!W217+'CR672 Trans Exp'!W218</f>
        <v>2393.9387333333334</v>
      </c>
      <c r="K88" s="130">
        <f>+'CR672 Trans Exp'!K142</f>
        <v>2.6100000000000002E-2</v>
      </c>
      <c r="L88" s="3">
        <f t="shared" si="31"/>
        <v>276706.08912000002</v>
      </c>
      <c r="M88" s="3">
        <f>+'CR672 Trans Exp'!AI183+'CR672 Trans Exp'!AI187+'CR672 Trans Exp'!AI188+'CR672 Trans Exp'!AI189+'CR672 Trans Exp'!AI192+'CR672 Trans Exp'!AI193+'CR672 Trans Exp'!AI194+'CR672 Trans Exp'!AI195+'CR672 Trans Exp'!AI196+'CR672 Trans Exp'!AI197+'CR672 Trans Exp'!AI198+'CR672 Trans Exp'!AI199+'CR672 Trans Exp'!AI201+'CR672 Trans Exp'!AI203+'CR672 Trans Exp'!AI205+'CR672 Trans Exp'!AI206+'CR672 Trans Exp'!AI207+'CR672 Trans Exp'!AI208+'CR672 Trans Exp'!AI209+'CR672 Trans Exp'!AI211+'CR672 Trans Exp'!AI212+'CR672 Trans Exp'!AI213+'CR672 Trans Exp'!AI214+'CR672 Trans Exp'!AI215+'CR672 Trans Exp'!AI216+'CR672 Trans Exp'!AI217+'CR672 Trans Exp'!AI218</f>
        <v>279100.02785333333</v>
      </c>
      <c r="N88" s="3">
        <f>+'CR672 Trans Exp'!AI224+'CR672 Trans Exp'!AI228+'CR672 Trans Exp'!AI229+'CR672 Trans Exp'!AI230+'CR672 Trans Exp'!AI233+'CR672 Trans Exp'!AI234+'CR672 Trans Exp'!AI235+'CR672 Trans Exp'!AI236+'CR672 Trans Exp'!AI237+'CR672 Trans Exp'!AI238+'CR672 Trans Exp'!AI239+'CR672 Trans Exp'!AI240+'CR672 Trans Exp'!AI242+'CR672 Trans Exp'!AI244+'CR672 Trans Exp'!AI246+'CR672 Trans Exp'!AI247+'CR672 Trans Exp'!AI248+'CR672 Trans Exp'!AI249+'CR672 Trans Exp'!AI250+'CR672 Trans Exp'!AI252+'CR672 Trans Exp'!AI253+'CR672 Trans Exp'!AI254+'CR672 Trans Exp'!AI255+'CR672 Trans Exp'!AI256+'CR672 Trans Exp'!AI257+'CR672 Trans Exp'!AI258+'CR672 Trans Exp'!AI259</f>
        <v>86353.052678910273</v>
      </c>
      <c r="O88" s="29"/>
      <c r="P88" s="125"/>
      <c r="T88" s="3"/>
    </row>
    <row r="89" spans="1:20" x14ac:dyDescent="0.35">
      <c r="C89" s="13" t="s">
        <v>28</v>
      </c>
      <c r="D89" s="89"/>
      <c r="E89" t="s">
        <v>30</v>
      </c>
      <c r="F89" s="25">
        <f>+'CR672 Trans Exp'!W59+'CR672 Trans Exp'!W65+'CR672 Trans Exp'!W66+'CR672 Trans Exp'!W75+'CR672 Trans Exp'!W77+'CR672 Trans Exp'!W79+'CR672 Trans Exp'!W85</f>
        <v>0</v>
      </c>
      <c r="G89" s="26">
        <f t="shared" si="30"/>
        <v>5706124.6100000003</v>
      </c>
      <c r="H89" s="25">
        <f>+'CR672 Trans Exp'!AI59+'CR672 Trans Exp'!AI65+'CR672 Trans Exp'!AI66+'CR672 Trans Exp'!AI75+'CR672 Trans Exp'!AI77+'CR672 Trans Exp'!AI79+'CR672 Trans Exp'!AI85</f>
        <v>5706124.6100000003</v>
      </c>
      <c r="I89" s="120">
        <f>+'CR672 Trans Exp'!AI101+'CR672 Trans Exp'!AI107+'CR672 Trans Exp'!AI108+'CR672 Trans Exp'!AI117+'CR672 Trans Exp'!AI119+'CR672 Trans Exp'!AI121+'CR672 Trans Exp'!AI127</f>
        <v>3377616.9907692308</v>
      </c>
      <c r="J89" s="25">
        <f>+'CR672 Trans Exp'!W184+'CR672 Trans Exp'!W190+'CR672 Trans Exp'!W191+'CR672 Trans Exp'!W200+'CR672 Trans Exp'!W202+'CR672 Trans Exp'!W204+'CR672 Trans Exp'!W210</f>
        <v>0</v>
      </c>
      <c r="K89" s="130">
        <f>+'CR672 Trans Exp'!K143</f>
        <v>3.6799999999999999E-2</v>
      </c>
      <c r="L89" s="25">
        <f t="shared" si="31"/>
        <v>117155.54856133333</v>
      </c>
      <c r="M89" s="25">
        <f>+'CR672 Trans Exp'!AI184+'CR672 Trans Exp'!AI190+'CR672 Trans Exp'!AI191+'CR672 Trans Exp'!AI200+'CR672 Trans Exp'!AI202+'CR672 Trans Exp'!AI204+'CR672 Trans Exp'!AI210</f>
        <v>117155.54856133333</v>
      </c>
      <c r="N89" s="27">
        <f>+'CR672 Trans Exp'!AI225+'CR672 Trans Exp'!AI231+'CR672 Trans Exp'!AI232+'CR672 Trans Exp'!AI241+'CR672 Trans Exp'!AI243++'CR672 Trans Exp'!AI245+'CR672 Trans Exp'!AI251</f>
        <v>35637.405218871798</v>
      </c>
      <c r="O89" s="29"/>
      <c r="P89" s="125"/>
      <c r="T89" s="3"/>
    </row>
    <row r="90" spans="1:20" x14ac:dyDescent="0.35">
      <c r="D90" s="43">
        <f>+'MFR B-11'!O33*1000</f>
        <v>38358518.089999996</v>
      </c>
      <c r="E90" s="33" t="s">
        <v>25</v>
      </c>
      <c r="F90" s="34">
        <f>SUM(F86:F89)</f>
        <v>138111.85</v>
      </c>
      <c r="G90" s="34">
        <f t="shared" ref="G90" si="32">SUM(G86:G89)</f>
        <v>30600222.529999997</v>
      </c>
      <c r="H90" s="48">
        <f t="shared" ref="H90" si="33">SUM(H86:H89)</f>
        <v>30738334.379999999</v>
      </c>
      <c r="I90" s="118">
        <f t="shared" ref="I90" si="34">SUM(I86:I89)</f>
        <v>15187925.801538464</v>
      </c>
      <c r="J90" s="3">
        <f t="shared" ref="J90" si="35">SUM(J86:J89)</f>
        <v>2393.9387333333334</v>
      </c>
      <c r="K90" s="130"/>
      <c r="L90" s="3">
        <f t="shared" ref="L90" si="36">SUM(L86:L89)</f>
        <v>395675.8413721667</v>
      </c>
      <c r="M90" s="30">
        <f t="shared" ref="M90" si="37">SUM(M86:M89)</f>
        <v>398069.78010550002</v>
      </c>
      <c r="N90" s="30">
        <f t="shared" ref="N90" si="38">SUM(N86:N89)</f>
        <v>122548.67441803848</v>
      </c>
      <c r="O90" s="23">
        <f>+I90-N90</f>
        <v>15065377.127120426</v>
      </c>
      <c r="P90" s="123">
        <f>L90*(1-0.25345)</f>
        <v>295391.79937639105</v>
      </c>
      <c r="R90" s="11">
        <f>+O90-'CR672 Trans Exp'!D10</f>
        <v>0</v>
      </c>
      <c r="T90" s="14">
        <f>+'MFR B-11'!P33-(+H90/1000)</f>
        <v>0</v>
      </c>
    </row>
    <row r="91" spans="1:20" x14ac:dyDescent="0.35">
      <c r="F91" s="34"/>
      <c r="G91" s="87"/>
      <c r="H91" s="34"/>
      <c r="I91" s="119"/>
      <c r="J91" s="3"/>
      <c r="K91" s="130"/>
      <c r="L91" s="3"/>
      <c r="M91" s="3"/>
      <c r="N91" s="3"/>
      <c r="O91" s="29"/>
      <c r="P91" s="125"/>
      <c r="T91" s="3"/>
    </row>
    <row r="92" spans="1:20" x14ac:dyDescent="0.35">
      <c r="F92" s="34"/>
      <c r="G92" s="87"/>
      <c r="H92" s="34"/>
      <c r="I92" s="119"/>
      <c r="J92" s="3"/>
      <c r="K92" s="130"/>
      <c r="L92" s="3"/>
      <c r="M92" s="3"/>
      <c r="N92" s="3"/>
      <c r="O92" s="29"/>
      <c r="P92" s="125"/>
      <c r="T92" s="3"/>
    </row>
    <row r="93" spans="1:20" x14ac:dyDescent="0.35">
      <c r="A93" s="2">
        <v>13</v>
      </c>
      <c r="B93" s="4" t="s">
        <v>57</v>
      </c>
      <c r="C93" s="13">
        <v>202511</v>
      </c>
      <c r="E93" t="s">
        <v>48</v>
      </c>
      <c r="F93" s="34">
        <f>+'Winter Haven Trans'!W39</f>
        <v>0</v>
      </c>
      <c r="G93" s="87">
        <f t="shared" ref="G93:G95" si="39">+H93-F93</f>
        <v>26230.979999999992</v>
      </c>
      <c r="H93" s="34">
        <f>+'Winter Haven Trans'!AI39</f>
        <v>26230.979999999992</v>
      </c>
      <c r="I93" s="119">
        <f>+'Winter Haven Trans'!AI61</f>
        <v>4035.5353846153835</v>
      </c>
      <c r="J93" s="3">
        <f>+'Winter Haven Trans'!W104</f>
        <v>0</v>
      </c>
      <c r="K93" s="130">
        <f>+'Winter Haven Trans'!K83</f>
        <v>0.14300000000000002</v>
      </c>
      <c r="L93" s="3">
        <f t="shared" ref="L93:L95" si="40">+M93-J93</f>
        <v>312.58584499999995</v>
      </c>
      <c r="M93" s="3">
        <f>+'Winter Haven Trans'!AI104</f>
        <v>312.58584499999995</v>
      </c>
      <c r="N93" s="3">
        <f>+'Winter Haven Trans'!AI125</f>
        <v>24.045064999999997</v>
      </c>
      <c r="O93" s="29"/>
      <c r="P93" s="125"/>
    </row>
    <row r="94" spans="1:20" x14ac:dyDescent="0.35">
      <c r="C94" s="13" t="s">
        <v>28</v>
      </c>
      <c r="E94" t="s">
        <v>29</v>
      </c>
      <c r="F94" s="34">
        <f>+'Winter Haven Trans'!W38+'Winter Haven Trans'!W40+'Winter Haven Trans'!W41+'Winter Haven Trans'!W44+'Winter Haven Trans'!W45+'Winter Haven Trans'!W46+'Winter Haven Trans'!W47+'Winter Haven Trans'!W48+'Winter Haven Trans'!W49+'Winter Haven Trans'!W53</f>
        <v>114713.05000000002</v>
      </c>
      <c r="G94" s="87">
        <f t="shared" si="39"/>
        <v>49114067.950000003</v>
      </c>
      <c r="H94" s="34">
        <f>+'Winter Haven Trans'!AI38+'Winter Haven Trans'!AI40+'Winter Haven Trans'!AI41+'Winter Haven Trans'!AI44+'Winter Haven Trans'!AI45+'Winter Haven Trans'!AI46+'Winter Haven Trans'!AI47+'Winter Haven Trans'!AI48+'Winter Haven Trans'!AI49+'Winter Haven Trans'!AI53</f>
        <v>49228781</v>
      </c>
      <c r="I94" s="119">
        <f>+'Winter Haven Trans'!AI60+'Winter Haven Trans'!AI62+'Winter Haven Trans'!AI63+'Winter Haven Trans'!AI66+'Winter Haven Trans'!AI67+'Winter Haven Trans'!AI68+'Winter Haven Trans'!AI69+'Winter Haven Trans'!AI70+'Winter Haven Trans'!AI71+'Winter Haven Trans'!AI75</f>
        <v>3892911.8430769229</v>
      </c>
      <c r="J94" s="3">
        <f>+'Winter Haven Trans'!W103+'Winter Haven Trans'!W105+'Winter Haven Trans'!W106+'Winter Haven Trans'!W109+'Winter Haven Trans'!W110+'Winter Haven Trans'!W111+'Winter Haven Trans'!W112+'Winter Haven Trans'!W113+'Winter Haven Trans'!W114</f>
        <v>1437.1687633333333</v>
      </c>
      <c r="K94" s="130">
        <f>+'Winter Haven Trans'!K84</f>
        <v>2.6100000000000002E-2</v>
      </c>
      <c r="L94" s="3">
        <f t="shared" si="40"/>
        <v>2812.4563080000007</v>
      </c>
      <c r="M94" s="3">
        <f>+'Winter Haven Trans'!AI103+'Winter Haven Trans'!AI105+'Winter Haven Trans'!AI106+'Winter Haven Trans'!AI109+'Winter Haven Trans'!AI110+'Winter Haven Trans'!AI111+'Winter Haven Trans'!AI112+'Winter Haven Trans'!AI113+'Winter Haven Trans'!AI114</f>
        <v>4249.6250713333338</v>
      </c>
      <c r="N94" s="3">
        <f>+'Winter Haven Trans'!AI124+'Winter Haven Trans'!AI126+'Winter Haven Trans'!AI127+'Winter Haven Trans'!AI130+'Winter Haven Trans'!AI131+'Winter Haven Trans'!AI132+'Winter Haven Trans'!AI133+'Winter Haven Trans'!AI134+'Winter Haven Trans'!AI135</f>
        <v>2841.2918854102568</v>
      </c>
      <c r="O94" s="29"/>
      <c r="P94" s="125"/>
      <c r="T94" s="3"/>
    </row>
    <row r="95" spans="1:20" x14ac:dyDescent="0.35">
      <c r="C95" s="13" t="s">
        <v>28</v>
      </c>
      <c r="D95" s="89"/>
      <c r="E95" t="s">
        <v>30</v>
      </c>
      <c r="F95" s="25">
        <f>+'Winter Haven Trans'!W42+'Winter Haven Trans'!W43+'Winter Haven Trans'!W50+'Winter Haven Trans'!W51+'Winter Haven Trans'!W52</f>
        <v>0</v>
      </c>
      <c r="G95" s="26">
        <f t="shared" si="39"/>
        <v>5808147.8800000008</v>
      </c>
      <c r="H95" s="25">
        <f>+'Winter Haven Trans'!AI42+'Winter Haven Trans'!AI43+'Winter Haven Trans'!AI50+'Winter Haven Trans'!AI51+'Winter Haven Trans'!AI52</f>
        <v>5808147.8800000008</v>
      </c>
      <c r="I95" s="120">
        <f>+'Winter Haven Trans'!AI64+'Winter Haven Trans'!AI65+'Winter Haven Trans'!AI72+'Winter Haven Trans'!AI73+'Winter Haven Trans'!AI74</f>
        <v>446914.09692307701</v>
      </c>
      <c r="J95" s="25">
        <f>+'Winter Haven Trans'!W107+'Winter Haven Trans'!W108+'Winter Haven Trans'!W115+'Winter Haven Trans'!W116+'Winter Haven Trans'!W117+'Winter Haven Trans'!W118</f>
        <v>217.31080000000006</v>
      </c>
      <c r="K95" s="130">
        <f>+'Winter Haven Trans'!K86</f>
        <v>3.6799999999999999E-2</v>
      </c>
      <c r="L95" s="25">
        <f t="shared" si="40"/>
        <v>192.34921200000011</v>
      </c>
      <c r="M95" s="25">
        <f>+'Winter Haven Trans'!AI107+'Winter Haven Trans'!AI108+'Winter Haven Trans'!AI115+'Winter Haven Trans'!AI116+'Winter Haven Trans'!AI117+'Winter Haven Trans'!AI118</f>
        <v>409.66001200000017</v>
      </c>
      <c r="N95" s="27">
        <f>+'Winter Haven Trans'!AI128+'Winter Haven Trans'!AI129+'Winter Haven Trans'!AI136+'Winter Haven Trans'!AI137+'Winter Haven Trans'!AI138+'Winter Haven Trans'!AI139</f>
        <v>311.43854753846165</v>
      </c>
      <c r="O95" s="29"/>
      <c r="P95" s="125"/>
      <c r="T95" s="3"/>
    </row>
    <row r="96" spans="1:20" x14ac:dyDescent="0.35">
      <c r="D96" s="43">
        <f>+'MFR B-11'!O34*1000</f>
        <v>55063159.859999999</v>
      </c>
      <c r="E96" s="33" t="s">
        <v>25</v>
      </c>
      <c r="F96" s="34">
        <f>SUM(F93:F95)</f>
        <v>114713.05000000002</v>
      </c>
      <c r="G96" s="34">
        <f t="shared" ref="G96:N96" si="41">SUM(G93:G95)</f>
        <v>54948446.810000002</v>
      </c>
      <c r="H96" s="48">
        <f t="shared" si="41"/>
        <v>55063159.859999999</v>
      </c>
      <c r="I96" s="118">
        <f t="shared" si="41"/>
        <v>4343861.4753846154</v>
      </c>
      <c r="J96" s="3">
        <f t="shared" si="41"/>
        <v>1654.4795633333333</v>
      </c>
      <c r="K96" s="130"/>
      <c r="L96" s="3">
        <f t="shared" si="41"/>
        <v>3317.3913650000009</v>
      </c>
      <c r="M96" s="30">
        <f t="shared" si="41"/>
        <v>4971.8709283333337</v>
      </c>
      <c r="N96" s="30">
        <f t="shared" si="41"/>
        <v>3176.7754979487181</v>
      </c>
      <c r="O96" s="23">
        <f>+I96-N96</f>
        <v>4340684.6998866666</v>
      </c>
      <c r="P96" s="123">
        <f>L96*(1-0.25345)</f>
        <v>2476.5985235407506</v>
      </c>
      <c r="R96" s="11">
        <f>+O96-'Winter Haven Trans'!D10</f>
        <v>0</v>
      </c>
      <c r="T96" s="14">
        <f>+'MFR B-11'!P34-(+H96/1000)</f>
        <v>0</v>
      </c>
    </row>
    <row r="97" spans="1:20" x14ac:dyDescent="0.35">
      <c r="I97" s="115"/>
      <c r="O97" s="29"/>
      <c r="P97" s="125"/>
    </row>
    <row r="98" spans="1:20" x14ac:dyDescent="0.35">
      <c r="I98" s="115"/>
      <c r="O98" s="29"/>
      <c r="P98" s="125"/>
    </row>
    <row r="99" spans="1:20" x14ac:dyDescent="0.35">
      <c r="A99" s="2">
        <v>14</v>
      </c>
      <c r="B99" s="4" t="s">
        <v>58</v>
      </c>
      <c r="C99" s="13" t="s">
        <v>28</v>
      </c>
      <c r="E99" t="s">
        <v>59</v>
      </c>
      <c r="F99" s="34">
        <f>+'BPS Hardware'!W616</f>
        <v>1951402.0799999998</v>
      </c>
      <c r="G99" s="87">
        <f t="shared" ref="G99:G101" si="42">+H99-F99</f>
        <v>0</v>
      </c>
      <c r="H99" s="34">
        <f>+'BPS Hardware'!AI616</f>
        <v>1951402.0799999998</v>
      </c>
      <c r="I99" s="119">
        <f>+'BPS Hardware'!AI622</f>
        <v>1951402.0800000008</v>
      </c>
      <c r="J99" s="3">
        <f>+'BPS Hardware'!W635</f>
        <v>53666.232674999992</v>
      </c>
      <c r="K99" s="130">
        <f>+'BPS Hardware'!K320</f>
        <v>5.4699999999999999E-2</v>
      </c>
      <c r="L99" s="3">
        <f t="shared" ref="L99:L101" si="43">+M99-J99</f>
        <v>107327.11440000003</v>
      </c>
      <c r="M99" s="3">
        <f>+'BPS Hardware'!AI635</f>
        <v>160993.34707500003</v>
      </c>
      <c r="N99" s="3">
        <f>+'BPS Hardware'!AI641</f>
        <v>107329.78987500003</v>
      </c>
      <c r="O99" s="29"/>
      <c r="P99" s="125"/>
    </row>
    <row r="100" spans="1:20" x14ac:dyDescent="0.35">
      <c r="C100" s="13" t="s">
        <v>28</v>
      </c>
      <c r="E100" t="s">
        <v>60</v>
      </c>
      <c r="F100" s="34">
        <f>+'BPS Hardware'!W617</f>
        <v>40013193.04999999</v>
      </c>
      <c r="G100" s="87">
        <f t="shared" si="42"/>
        <v>0</v>
      </c>
      <c r="H100" s="34">
        <f>+'BPS Hardware'!AI617</f>
        <v>40013193.04999999</v>
      </c>
      <c r="I100" s="119">
        <f>+'BPS Hardware'!AI623</f>
        <v>40013193.04999999</v>
      </c>
      <c r="J100" s="3">
        <f>+'BPS Hardware'!W636</f>
        <v>3618468.1806525011</v>
      </c>
      <c r="K100" s="130">
        <f>+'BPS Hardware'!K317</f>
        <v>5.1699999999999996E-2</v>
      </c>
      <c r="L100" s="3">
        <f t="shared" si="43"/>
        <v>2440804.7760499958</v>
      </c>
      <c r="M100" s="3">
        <f>+'BPS Hardware'!AI636</f>
        <v>6059272.9567024969</v>
      </c>
      <c r="N100" s="3">
        <f>+'BPS Hardware'!AI642</f>
        <v>4838870.5686775008</v>
      </c>
      <c r="O100" s="29"/>
      <c r="P100" s="125"/>
      <c r="T100" s="3"/>
    </row>
    <row r="101" spans="1:20" x14ac:dyDescent="0.35">
      <c r="C101" s="13" t="s">
        <v>28</v>
      </c>
      <c r="D101" s="89"/>
      <c r="E101" t="s">
        <v>61</v>
      </c>
      <c r="F101" s="25">
        <f>+'BPS Hardware'!W618</f>
        <v>37525816.450000025</v>
      </c>
      <c r="G101" s="26">
        <f t="shared" si="42"/>
        <v>0</v>
      </c>
      <c r="H101" s="25">
        <f>+'BPS Hardware'!AI618</f>
        <v>37525816.450000025</v>
      </c>
      <c r="I101" s="120">
        <f>+'BPS Hardware'!AI624</f>
        <v>37525816.450000018</v>
      </c>
      <c r="J101" s="3">
        <f>+'BPS Hardware'!W637</f>
        <v>1334084.0833816666</v>
      </c>
      <c r="K101" s="130">
        <f>+'BPS Hardware'!K316</f>
        <v>5.4000000000000006E-2</v>
      </c>
      <c r="L101" s="25">
        <f t="shared" si="43"/>
        <v>2326600.6199000012</v>
      </c>
      <c r="M101" s="25">
        <f>+'BPS Hardware'!AI637</f>
        <v>3660684.7032816675</v>
      </c>
      <c r="N101" s="27">
        <f>+'BPS Hardware'!AI643</f>
        <v>2497384.393331666</v>
      </c>
      <c r="O101" s="29"/>
      <c r="P101" s="125"/>
      <c r="T101" s="3"/>
    </row>
    <row r="102" spans="1:20" x14ac:dyDescent="0.35">
      <c r="D102" s="134">
        <f>+'MFR B-11'!O29*1000</f>
        <v>79490411.580000028</v>
      </c>
      <c r="E102" s="33" t="s">
        <v>25</v>
      </c>
      <c r="F102" s="34">
        <f>SUM(F99:F101)</f>
        <v>79490411.580000013</v>
      </c>
      <c r="G102" s="34">
        <f t="shared" ref="G102:N102" si="44">SUM(G99:G101)</f>
        <v>0</v>
      </c>
      <c r="H102" s="48">
        <f t="shared" si="44"/>
        <v>79490411.580000013</v>
      </c>
      <c r="I102" s="118">
        <f t="shared" si="44"/>
        <v>79490411.580000013</v>
      </c>
      <c r="J102" s="3">
        <f t="shared" si="44"/>
        <v>5006218.496709168</v>
      </c>
      <c r="K102" s="130"/>
      <c r="L102" s="3">
        <f t="shared" si="44"/>
        <v>4874732.5103499964</v>
      </c>
      <c r="M102" s="30">
        <f t="shared" si="44"/>
        <v>9880951.0070591643</v>
      </c>
      <c r="N102" s="30">
        <f t="shared" si="44"/>
        <v>7443584.7518841662</v>
      </c>
      <c r="O102" s="23">
        <f>+I102-N102</f>
        <v>72046826.828115851</v>
      </c>
      <c r="P102" s="123">
        <f>L102*(1-0.25345)</f>
        <v>3639231.5556017901</v>
      </c>
      <c r="R102" s="11">
        <f>+O102-'BPS Hardware'!E10</f>
        <v>0</v>
      </c>
      <c r="T102" s="14">
        <f>+'MFR B-11'!P29-(+H102/1000)</f>
        <v>0</v>
      </c>
    </row>
    <row r="103" spans="1:20" x14ac:dyDescent="0.35">
      <c r="I103" s="115"/>
      <c r="N103" s="18"/>
      <c r="O103" s="18"/>
      <c r="P103" s="127"/>
    </row>
    <row r="104" spans="1:20" x14ac:dyDescent="0.35">
      <c r="I104" s="115"/>
      <c r="N104" s="126"/>
      <c r="O104" s="126"/>
      <c r="P104" s="128"/>
    </row>
    <row r="105" spans="1:20" ht="15" thickBot="1" x14ac:dyDescent="0.4">
      <c r="E105" t="s">
        <v>62</v>
      </c>
      <c r="F105" s="98">
        <f>+F12+F19+F28+F38+F42+F53+F58+F65+F71+F78++F84+F90+F96+F102</f>
        <v>298725949.69000006</v>
      </c>
      <c r="G105" s="98">
        <f t="shared" ref="G105:P105" si="45">+G12+G19+G28+G38+G42+G53+G58+G65+G71+G78++G84+G90+G96+G102</f>
        <v>1276045224.5199997</v>
      </c>
      <c r="H105" s="98">
        <f t="shared" si="45"/>
        <v>1574771174.21</v>
      </c>
      <c r="I105" s="129">
        <f t="shared" si="45"/>
        <v>893419166.30769229</v>
      </c>
      <c r="J105" s="98">
        <f t="shared" si="45"/>
        <v>5390327.7485875012</v>
      </c>
      <c r="K105" s="133">
        <f t="shared" si="45"/>
        <v>0</v>
      </c>
      <c r="L105" s="98">
        <f t="shared" si="45"/>
        <v>32210636.420651663</v>
      </c>
      <c r="M105" s="98">
        <f t="shared" si="45"/>
        <v>37600964.169239163</v>
      </c>
      <c r="N105" s="98">
        <f t="shared" si="45"/>
        <v>18091182.768674914</v>
      </c>
      <c r="O105" s="98">
        <f t="shared" si="45"/>
        <v>875327983.5390172</v>
      </c>
      <c r="P105" s="98">
        <f t="shared" si="45"/>
        <v>24046850.619837504</v>
      </c>
    </row>
    <row r="106" spans="1:20" ht="15" thickTop="1" x14ac:dyDescent="0.35"/>
  </sheetData>
  <sortState xmlns:xlrd2="http://schemas.microsoft.com/office/spreadsheetml/2017/richdata2" ref="C45:N52">
    <sortCondition ref="E45:E52"/>
  </sortState>
  <mergeCells count="4">
    <mergeCell ref="J7:N7"/>
    <mergeCell ref="O7:P7"/>
    <mergeCell ref="F7:I7"/>
    <mergeCell ref="A6:P6"/>
  </mergeCells>
  <phoneticPr fontId="4" type="noConversion"/>
  <pageMargins left="0.7" right="0.7" top="0.75" bottom="0.75" header="0.3" footer="0.3"/>
  <pageSetup scale="47" fitToHeight="3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A5B6C-3D49-4E72-9D78-5F1560177617}">
  <dimension ref="A1:S55"/>
  <sheetViews>
    <sheetView topLeftCell="B19" zoomScale="107" zoomScaleNormal="107" workbookViewId="0">
      <selection activeCell="E36" sqref="E36:H36"/>
    </sheetView>
  </sheetViews>
  <sheetFormatPr defaultRowHeight="14.5" x14ac:dyDescent="0.35"/>
  <cols>
    <col min="3" max="3" width="33" bestFit="1" customWidth="1"/>
    <col min="5" max="5" width="13.7265625" bestFit="1" customWidth="1"/>
    <col min="8" max="8" width="18.54296875" customWidth="1"/>
    <col min="11" max="11" width="15" bestFit="1" customWidth="1"/>
    <col min="14" max="14" width="13.7265625" bestFit="1" customWidth="1"/>
    <col min="15" max="15" width="17.26953125" style="4" bestFit="1" customWidth="1"/>
    <col min="16" max="16" width="21.26953125" bestFit="1" customWidth="1"/>
    <col min="17" max="17" width="8.7265625" style="2"/>
    <col min="18" max="18" width="12.453125" bestFit="1" customWidth="1"/>
    <col min="19" max="19" width="14.453125" style="3" bestFit="1" customWidth="1"/>
  </cols>
  <sheetData>
    <row r="1" spans="1:19" x14ac:dyDescent="0.35">
      <c r="A1" t="s">
        <v>63</v>
      </c>
      <c r="H1" t="s">
        <v>64</v>
      </c>
      <c r="S1" s="3" t="s">
        <v>65</v>
      </c>
    </row>
    <row r="2" spans="1:19" x14ac:dyDescent="0.35">
      <c r="A2" t="s">
        <v>66</v>
      </c>
      <c r="F2" t="s">
        <v>67</v>
      </c>
      <c r="G2" t="s">
        <v>68</v>
      </c>
      <c r="Q2" s="2" t="s">
        <v>69</v>
      </c>
    </row>
    <row r="3" spans="1:19" x14ac:dyDescent="0.35">
      <c r="G3" t="s">
        <v>70</v>
      </c>
      <c r="P3" t="s">
        <v>71</v>
      </c>
      <c r="Q3" s="2" t="s">
        <v>72</v>
      </c>
    </row>
    <row r="4" spans="1:19" x14ac:dyDescent="0.35">
      <c r="A4" t="s">
        <v>1</v>
      </c>
      <c r="G4" t="s">
        <v>73</v>
      </c>
      <c r="P4" t="s">
        <v>71</v>
      </c>
      <c r="Q4" s="2" t="s">
        <v>74</v>
      </c>
    </row>
    <row r="5" spans="1:19" x14ac:dyDescent="0.35">
      <c r="P5" t="s">
        <v>71</v>
      </c>
      <c r="Q5" s="2" t="s">
        <v>75</v>
      </c>
    </row>
    <row r="6" spans="1:19" x14ac:dyDescent="0.35">
      <c r="Q6" s="2" t="s">
        <v>76</v>
      </c>
    </row>
    <row r="7" spans="1:19" x14ac:dyDescent="0.35">
      <c r="A7" t="s">
        <v>77</v>
      </c>
      <c r="I7" t="s">
        <v>78</v>
      </c>
      <c r="Q7" s="2" t="s">
        <v>79</v>
      </c>
    </row>
    <row r="8" spans="1:19" x14ac:dyDescent="0.35">
      <c r="C8" t="s">
        <v>80</v>
      </c>
      <c r="E8" t="s">
        <v>81</v>
      </c>
      <c r="H8" t="s">
        <v>82</v>
      </c>
      <c r="K8" t="s">
        <v>83</v>
      </c>
      <c r="N8" t="s">
        <v>84</v>
      </c>
    </row>
    <row r="10" spans="1:19" x14ac:dyDescent="0.35">
      <c r="C10" t="s">
        <v>85</v>
      </c>
    </row>
    <row r="11" spans="1:19" x14ac:dyDescent="0.35">
      <c r="A11" t="s">
        <v>86</v>
      </c>
      <c r="C11" t="s">
        <v>87</v>
      </c>
    </row>
    <row r="12" spans="1:19" s="2" customFormat="1" x14ac:dyDescent="0.35">
      <c r="A12" s="12" t="s">
        <v>88</v>
      </c>
      <c r="C12" s="12" t="s">
        <v>89</v>
      </c>
      <c r="E12" s="2">
        <v>2023</v>
      </c>
      <c r="H12" s="2">
        <v>2024</v>
      </c>
      <c r="K12" s="2">
        <v>2025</v>
      </c>
      <c r="N12" s="2">
        <v>2026</v>
      </c>
      <c r="O12" s="2" t="s">
        <v>90</v>
      </c>
      <c r="P12" s="2" t="s">
        <v>91</v>
      </c>
      <c r="S12" s="96" t="s">
        <v>92</v>
      </c>
    </row>
    <row r="13" spans="1:19" x14ac:dyDescent="0.35">
      <c r="A13">
        <v>1</v>
      </c>
    </row>
    <row r="14" spans="1:19" x14ac:dyDescent="0.35">
      <c r="A14">
        <v>2</v>
      </c>
      <c r="C14" t="s">
        <v>93</v>
      </c>
    </row>
    <row r="15" spans="1:19" x14ac:dyDescent="0.35">
      <c r="A15">
        <v>3</v>
      </c>
    </row>
    <row r="16" spans="1:19" x14ac:dyDescent="0.35">
      <c r="A16">
        <v>4</v>
      </c>
      <c r="C16" t="s">
        <v>94</v>
      </c>
      <c r="E16" s="1">
        <v>93211.410369999983</v>
      </c>
      <c r="F16" s="1"/>
      <c r="G16" s="1"/>
      <c r="H16" s="1">
        <v>962.00393999999994</v>
      </c>
      <c r="I16" s="1"/>
      <c r="J16" s="1"/>
      <c r="K16" s="1">
        <v>0</v>
      </c>
      <c r="L16" s="1"/>
      <c r="M16" s="1"/>
      <c r="N16" s="1">
        <v>0</v>
      </c>
      <c r="O16" s="9" t="s">
        <v>95</v>
      </c>
      <c r="P16" s="1"/>
    </row>
    <row r="17" spans="1:19" x14ac:dyDescent="0.35">
      <c r="A17">
        <v>5</v>
      </c>
      <c r="C17" t="s">
        <v>96</v>
      </c>
      <c r="E17" s="1">
        <v>45681.0772</v>
      </c>
      <c r="F17" s="1"/>
      <c r="G17" s="1"/>
      <c r="H17" s="1">
        <v>377.76846</v>
      </c>
      <c r="I17" s="1"/>
      <c r="J17" s="1"/>
      <c r="K17" s="1">
        <v>0</v>
      </c>
      <c r="L17" s="1"/>
      <c r="M17" s="1"/>
      <c r="N17" s="1">
        <v>0</v>
      </c>
      <c r="O17" s="9" t="s">
        <v>95</v>
      </c>
      <c r="P17" s="1"/>
    </row>
    <row r="18" spans="1:19" x14ac:dyDescent="0.35">
      <c r="A18">
        <v>6</v>
      </c>
      <c r="C18" t="s">
        <v>97</v>
      </c>
      <c r="E18" s="1">
        <v>107181.51435</v>
      </c>
      <c r="F18" s="1"/>
      <c r="G18" s="1"/>
      <c r="H18" s="1">
        <v>808.11876000000007</v>
      </c>
      <c r="I18" s="1"/>
      <c r="J18" s="1"/>
      <c r="K18" s="1">
        <v>0</v>
      </c>
      <c r="L18" s="1"/>
      <c r="M18" s="1"/>
      <c r="N18" s="1">
        <v>0</v>
      </c>
      <c r="O18" s="9" t="s">
        <v>95</v>
      </c>
      <c r="P18" s="1"/>
    </row>
    <row r="19" spans="1:19" x14ac:dyDescent="0.35">
      <c r="A19">
        <v>7</v>
      </c>
      <c r="C19" t="s">
        <v>98</v>
      </c>
      <c r="E19" s="1">
        <v>109371.53027000002</v>
      </c>
      <c r="F19" s="1"/>
      <c r="G19" s="1"/>
      <c r="H19" s="1">
        <v>2158.6118999999999</v>
      </c>
      <c r="I19" s="1"/>
      <c r="J19" s="1"/>
      <c r="K19" s="1">
        <v>0</v>
      </c>
      <c r="L19" s="1"/>
      <c r="M19" s="1"/>
      <c r="N19" s="1">
        <v>0</v>
      </c>
      <c r="O19" s="9" t="s">
        <v>95</v>
      </c>
      <c r="P19" s="1"/>
    </row>
    <row r="20" spans="1:19" x14ac:dyDescent="0.35">
      <c r="A20">
        <v>8</v>
      </c>
      <c r="C20" t="s">
        <v>99</v>
      </c>
      <c r="E20" s="1">
        <v>0</v>
      </c>
      <c r="F20" s="1"/>
      <c r="G20" s="1"/>
      <c r="H20" s="1">
        <v>0</v>
      </c>
      <c r="I20" s="1"/>
      <c r="J20" s="1"/>
      <c r="K20" s="1">
        <v>0</v>
      </c>
      <c r="L20" s="1"/>
      <c r="M20" s="1"/>
      <c r="N20" s="8">
        <v>116595.71449</v>
      </c>
      <c r="O20" s="9" t="s">
        <v>95</v>
      </c>
      <c r="P20" s="1"/>
    </row>
    <row r="21" spans="1:19" x14ac:dyDescent="0.35">
      <c r="A21">
        <v>9</v>
      </c>
      <c r="B21" s="93" t="s">
        <v>100</v>
      </c>
      <c r="C21" s="93" t="s">
        <v>51</v>
      </c>
      <c r="E21" s="1">
        <v>0</v>
      </c>
      <c r="F21" s="1"/>
      <c r="G21" s="1"/>
      <c r="H21" s="7">
        <v>109104.26858</v>
      </c>
      <c r="I21" s="1"/>
      <c r="J21" s="1"/>
      <c r="K21" s="7">
        <v>4571.1216599999943</v>
      </c>
      <c r="L21" s="1"/>
      <c r="M21" s="1"/>
      <c r="N21" s="1">
        <v>0</v>
      </c>
      <c r="O21" s="30">
        <f>SUM(E21:N21)</f>
        <v>113675.39023999999</v>
      </c>
      <c r="P21" s="102">
        <f>SUM(E21:K21)</f>
        <v>113675.39023999999</v>
      </c>
    </row>
    <row r="22" spans="1:19" x14ac:dyDescent="0.35">
      <c r="A22">
        <v>10</v>
      </c>
      <c r="B22" s="93" t="s">
        <v>100</v>
      </c>
      <c r="C22" s="93" t="s">
        <v>53</v>
      </c>
      <c r="E22" s="1">
        <v>0</v>
      </c>
      <c r="F22" s="1"/>
      <c r="G22" s="1"/>
      <c r="H22" s="1">
        <v>0</v>
      </c>
      <c r="I22" s="1"/>
      <c r="J22" s="1"/>
      <c r="K22" s="7">
        <v>114135.03479000001</v>
      </c>
      <c r="L22" s="1"/>
      <c r="M22" s="1"/>
      <c r="N22" s="38">
        <v>1158</v>
      </c>
      <c r="O22" s="30">
        <f t="shared" ref="O22:O23" si="0">SUM(E22:N22)</f>
        <v>115293.03479000001</v>
      </c>
      <c r="P22" s="102">
        <f t="shared" ref="P22:P25" si="1">SUM(E22:K22)</f>
        <v>114135.03479000001</v>
      </c>
    </row>
    <row r="23" spans="1:19" x14ac:dyDescent="0.35">
      <c r="A23">
        <v>11</v>
      </c>
      <c r="B23" s="93" t="s">
        <v>100</v>
      </c>
      <c r="C23" s="93" t="s">
        <v>54</v>
      </c>
      <c r="E23" s="1">
        <v>0</v>
      </c>
      <c r="F23" s="1"/>
      <c r="G23" s="1"/>
      <c r="H23" s="7">
        <v>49007.495600000017</v>
      </c>
      <c r="I23" s="1"/>
      <c r="J23" s="1"/>
      <c r="K23" s="7">
        <v>4303.3767300000045</v>
      </c>
      <c r="L23" s="1"/>
      <c r="M23" s="1"/>
      <c r="N23" s="1">
        <v>0</v>
      </c>
      <c r="O23" s="30">
        <f t="shared" si="0"/>
        <v>53310.87233000002</v>
      </c>
      <c r="P23" s="102">
        <f t="shared" si="1"/>
        <v>53310.87233000002</v>
      </c>
    </row>
    <row r="24" spans="1:19" x14ac:dyDescent="0.35">
      <c r="A24">
        <v>12</v>
      </c>
      <c r="B24" t="s">
        <v>100</v>
      </c>
      <c r="C24" s="24" t="s">
        <v>101</v>
      </c>
      <c r="E24" s="1">
        <v>0</v>
      </c>
      <c r="F24" s="1"/>
      <c r="G24" s="1"/>
      <c r="H24" s="1">
        <v>0</v>
      </c>
      <c r="I24" s="1"/>
      <c r="J24" s="1"/>
      <c r="K24" s="1">
        <v>0</v>
      </c>
      <c r="L24" s="1"/>
      <c r="M24" s="1"/>
      <c r="N24" s="8">
        <v>103436.12766000001</v>
      </c>
      <c r="O24" s="106" t="s">
        <v>95</v>
      </c>
      <c r="P24" s="3"/>
    </row>
    <row r="25" spans="1:19" x14ac:dyDescent="0.35">
      <c r="A25">
        <v>13</v>
      </c>
      <c r="B25" s="93" t="s">
        <v>100</v>
      </c>
      <c r="C25" s="93" t="s">
        <v>55</v>
      </c>
      <c r="E25" s="1">
        <v>0</v>
      </c>
      <c r="F25" s="1"/>
      <c r="G25" s="1"/>
      <c r="H25" s="1">
        <v>0</v>
      </c>
      <c r="I25" s="1"/>
      <c r="J25" s="1"/>
      <c r="K25" s="7">
        <v>121898.34564000001</v>
      </c>
      <c r="L25" s="1"/>
      <c r="M25" s="1"/>
      <c r="N25" s="38">
        <v>773.25099999999998</v>
      </c>
      <c r="O25" s="30">
        <f>SUM(E25:N25)</f>
        <v>122671.59664000002</v>
      </c>
      <c r="P25" s="102">
        <f t="shared" si="1"/>
        <v>121898.34564000001</v>
      </c>
    </row>
    <row r="26" spans="1:19" x14ac:dyDescent="0.35">
      <c r="A26">
        <v>14</v>
      </c>
      <c r="B26" t="s">
        <v>102</v>
      </c>
      <c r="C26" t="s">
        <v>103</v>
      </c>
      <c r="E26" s="1">
        <v>0</v>
      </c>
      <c r="F26" s="1"/>
      <c r="G26" s="1"/>
      <c r="H26" s="1">
        <v>0</v>
      </c>
      <c r="I26" s="1"/>
      <c r="J26" s="1"/>
      <c r="K26" s="1">
        <v>0</v>
      </c>
      <c r="L26" s="1"/>
      <c r="M26" s="1"/>
      <c r="N26" s="8">
        <v>60838.909230000005</v>
      </c>
      <c r="O26" s="106" t="s">
        <v>95</v>
      </c>
      <c r="P26" s="3"/>
    </row>
    <row r="27" spans="1:19" x14ac:dyDescent="0.35">
      <c r="A27">
        <v>15</v>
      </c>
      <c r="B27" t="s">
        <v>102</v>
      </c>
      <c r="C27" t="s">
        <v>104</v>
      </c>
      <c r="E27" s="1">
        <v>0</v>
      </c>
      <c r="F27" s="1"/>
      <c r="G27" s="1"/>
      <c r="H27" s="1">
        <v>0</v>
      </c>
      <c r="I27" s="1"/>
      <c r="J27" s="1"/>
      <c r="K27" s="1">
        <v>0</v>
      </c>
      <c r="L27" s="1"/>
      <c r="M27" s="1"/>
      <c r="N27" s="8">
        <v>133996.79566</v>
      </c>
      <c r="O27" s="106" t="s">
        <v>95</v>
      </c>
      <c r="P27" s="3"/>
    </row>
    <row r="28" spans="1:19" x14ac:dyDescent="0.35">
      <c r="A28">
        <v>16</v>
      </c>
      <c r="C28" t="s">
        <v>31</v>
      </c>
      <c r="E28" s="1">
        <v>0</v>
      </c>
      <c r="F28" s="1"/>
      <c r="G28" s="1"/>
      <c r="H28" s="7">
        <v>20004.338339999995</v>
      </c>
      <c r="I28" s="1"/>
      <c r="J28" s="1"/>
      <c r="K28" s="7">
        <v>147476.48354999998</v>
      </c>
      <c r="L28" s="1"/>
      <c r="M28" s="1"/>
      <c r="N28" s="1">
        <v>0</v>
      </c>
      <c r="O28" s="30">
        <f t="shared" ref="O28:O31" si="2">SUM(E28:N28)</f>
        <v>167480.82188999996</v>
      </c>
      <c r="P28" s="102">
        <f t="shared" ref="P28:P38" si="3">SUM(E28:K28)</f>
        <v>167480.82188999996</v>
      </c>
      <c r="Q28" s="38" t="s">
        <v>105</v>
      </c>
    </row>
    <row r="29" spans="1:19" x14ac:dyDescent="0.35">
      <c r="A29">
        <v>17</v>
      </c>
      <c r="C29" t="s">
        <v>106</v>
      </c>
      <c r="E29" s="7">
        <v>29619.01511</v>
      </c>
      <c r="F29" s="1"/>
      <c r="G29" s="1"/>
      <c r="H29" s="7">
        <v>49871.396470000029</v>
      </c>
      <c r="I29" s="1"/>
      <c r="J29" s="1"/>
      <c r="K29" s="1">
        <v>0</v>
      </c>
      <c r="L29" s="1"/>
      <c r="M29" s="1"/>
      <c r="N29" s="1">
        <v>0</v>
      </c>
      <c r="O29" s="30">
        <f t="shared" si="2"/>
        <v>79490.411580000029</v>
      </c>
      <c r="P29" s="102">
        <f t="shared" si="3"/>
        <v>79490.411580000029</v>
      </c>
      <c r="Q29" s="38"/>
      <c r="R29" s="2"/>
      <c r="S29" s="3">
        <f>+E29*1000</f>
        <v>29619015.109999999</v>
      </c>
    </row>
    <row r="30" spans="1:19" x14ac:dyDescent="0.35">
      <c r="A30">
        <v>18</v>
      </c>
      <c r="C30" t="s">
        <v>26</v>
      </c>
      <c r="E30" s="7">
        <v>25.130100000000002</v>
      </c>
      <c r="F30" s="1"/>
      <c r="G30" s="1"/>
      <c r="H30" s="7">
        <v>609.80493000000001</v>
      </c>
      <c r="I30" s="1"/>
      <c r="J30" s="1"/>
      <c r="K30" s="7">
        <v>113335.56020000001</v>
      </c>
      <c r="L30" s="1"/>
      <c r="M30" s="1"/>
      <c r="N30" s="38">
        <v>59377.639789999987</v>
      </c>
      <c r="O30" s="30">
        <f t="shared" si="2"/>
        <v>173348.13501999999</v>
      </c>
      <c r="P30" s="102">
        <f t="shared" si="3"/>
        <v>113970.49523</v>
      </c>
      <c r="Q30" s="38" t="s">
        <v>105</v>
      </c>
      <c r="R30" s="2"/>
    </row>
    <row r="31" spans="1:19" x14ac:dyDescent="0.35">
      <c r="A31">
        <v>19</v>
      </c>
      <c r="C31" t="s">
        <v>23</v>
      </c>
      <c r="E31" s="1">
        <v>0</v>
      </c>
      <c r="F31" s="1"/>
      <c r="G31" s="1"/>
      <c r="H31" s="1">
        <v>0</v>
      </c>
      <c r="I31" s="1"/>
      <c r="J31" s="1"/>
      <c r="K31" s="7">
        <v>80494.822939999998</v>
      </c>
      <c r="L31" s="1"/>
      <c r="M31" s="1"/>
      <c r="N31" s="1">
        <v>0</v>
      </c>
      <c r="O31" s="30">
        <f t="shared" si="2"/>
        <v>80494.822939999998</v>
      </c>
      <c r="P31" s="102">
        <f t="shared" si="3"/>
        <v>80494.822939999998</v>
      </c>
      <c r="Q31" s="38" t="s">
        <v>105</v>
      </c>
      <c r="R31" s="2"/>
    </row>
    <row r="32" spans="1:19" hidden="1" x14ac:dyDescent="0.35">
      <c r="A32">
        <v>20</v>
      </c>
      <c r="C32" t="s">
        <v>107</v>
      </c>
      <c r="E32" s="1">
        <v>0</v>
      </c>
      <c r="F32" s="1"/>
      <c r="G32" s="1"/>
      <c r="H32" s="1">
        <v>0</v>
      </c>
      <c r="I32" s="1"/>
      <c r="J32" s="1"/>
      <c r="K32" s="1">
        <v>0</v>
      </c>
      <c r="L32" s="1"/>
      <c r="M32" s="1"/>
      <c r="N32" s="8">
        <v>53856.069980000007</v>
      </c>
      <c r="O32" s="106" t="s">
        <v>95</v>
      </c>
      <c r="P32" s="102">
        <f t="shared" si="3"/>
        <v>0</v>
      </c>
      <c r="Q32" s="38" t="s">
        <v>105</v>
      </c>
      <c r="R32" s="9" t="s">
        <v>95</v>
      </c>
    </row>
    <row r="33" spans="1:18" x14ac:dyDescent="0.35">
      <c r="A33">
        <v>21</v>
      </c>
      <c r="C33" t="s">
        <v>56</v>
      </c>
      <c r="E33" s="1">
        <v>0</v>
      </c>
      <c r="F33" s="1"/>
      <c r="G33" s="1"/>
      <c r="H33" s="7">
        <v>138.11185</v>
      </c>
      <c r="I33" s="1"/>
      <c r="J33" s="1"/>
      <c r="K33" s="7">
        <v>30600.222529999999</v>
      </c>
      <c r="L33" s="1"/>
      <c r="M33" s="1"/>
      <c r="N33" s="1">
        <v>7620.1837100000002</v>
      </c>
      <c r="O33" s="30">
        <f>SUM(E33:N33)</f>
        <v>38358.518089999998</v>
      </c>
      <c r="P33" s="102">
        <f t="shared" si="3"/>
        <v>30738.33438</v>
      </c>
      <c r="Q33" s="38"/>
      <c r="R33" s="2"/>
    </row>
    <row r="34" spans="1:18" x14ac:dyDescent="0.35">
      <c r="A34">
        <v>22</v>
      </c>
      <c r="C34" t="s">
        <v>57</v>
      </c>
      <c r="E34" s="7">
        <v>7.1657999999999999</v>
      </c>
      <c r="F34" s="1"/>
      <c r="G34" s="1"/>
      <c r="H34" s="7">
        <v>107.54725000000002</v>
      </c>
      <c r="I34" s="1"/>
      <c r="J34" s="1"/>
      <c r="K34" s="7">
        <v>54948.446810000001</v>
      </c>
      <c r="L34" s="1"/>
      <c r="M34" s="1"/>
      <c r="N34" s="1">
        <v>0</v>
      </c>
      <c r="O34" s="30">
        <f>SUM(E34:N34)</f>
        <v>55063.15986</v>
      </c>
      <c r="P34" s="102">
        <f t="shared" si="3"/>
        <v>55063.15986</v>
      </c>
      <c r="Q34" s="38"/>
      <c r="R34" s="2"/>
    </row>
    <row r="35" spans="1:18" hidden="1" x14ac:dyDescent="0.35">
      <c r="A35">
        <v>23</v>
      </c>
      <c r="C35" t="s">
        <v>108</v>
      </c>
      <c r="E35" s="8">
        <v>123985.45732000002</v>
      </c>
      <c r="F35" s="8"/>
      <c r="G35" s="8"/>
      <c r="H35" s="8">
        <v>377783.78522000019</v>
      </c>
      <c r="I35" s="8"/>
      <c r="J35" s="8"/>
      <c r="K35" s="8">
        <v>228504.06090000004</v>
      </c>
      <c r="L35" s="8"/>
      <c r="M35" s="8"/>
      <c r="N35" s="8">
        <v>192224.43836999984</v>
      </c>
      <c r="O35" s="106" t="s">
        <v>95</v>
      </c>
      <c r="P35" s="102">
        <f t="shared" si="3"/>
        <v>730273.30344000028</v>
      </c>
      <c r="Q35" s="38"/>
      <c r="R35" s="2"/>
    </row>
    <row r="36" spans="1:18" ht="15" customHeight="1" x14ac:dyDescent="0.35">
      <c r="A36">
        <v>24</v>
      </c>
      <c r="C36" t="s">
        <v>35</v>
      </c>
      <c r="E36" s="7">
        <v>1759.2116600000002</v>
      </c>
      <c r="F36" s="1"/>
      <c r="G36" s="1"/>
      <c r="H36" s="7">
        <v>19329.819600000003</v>
      </c>
      <c r="I36" s="1"/>
      <c r="J36" s="1"/>
      <c r="K36" s="7">
        <v>65871.742680000025</v>
      </c>
      <c r="L36" s="1"/>
      <c r="M36" s="1"/>
      <c r="N36" s="38">
        <v>216949.30262999996</v>
      </c>
      <c r="O36" s="30">
        <f t="shared" ref="O36:O38" si="4">SUM(E36:N36)</f>
        <v>303910.07656999998</v>
      </c>
      <c r="P36" s="102">
        <f t="shared" si="3"/>
        <v>86960.773940000028</v>
      </c>
      <c r="Q36" s="38" t="s">
        <v>105</v>
      </c>
      <c r="R36" s="2"/>
    </row>
    <row r="37" spans="1:18" x14ac:dyDescent="0.35">
      <c r="A37">
        <v>25</v>
      </c>
      <c r="C37" t="s">
        <v>42</v>
      </c>
      <c r="E37" s="1">
        <v>0</v>
      </c>
      <c r="F37" s="1"/>
      <c r="G37" s="1"/>
      <c r="H37" s="7">
        <v>26.374959999999998</v>
      </c>
      <c r="I37" s="7"/>
      <c r="J37" s="7"/>
      <c r="K37" s="7">
        <v>357700.54271000007</v>
      </c>
      <c r="L37" s="7"/>
      <c r="M37" s="7"/>
      <c r="N37" s="7">
        <v>0</v>
      </c>
      <c r="O37" s="105">
        <f t="shared" si="4"/>
        <v>357726.91767000005</v>
      </c>
      <c r="P37" s="102">
        <f t="shared" si="3"/>
        <v>357726.91767000005</v>
      </c>
      <c r="Q37" s="38" t="s">
        <v>105</v>
      </c>
      <c r="R37" s="2"/>
    </row>
    <row r="38" spans="1:18" x14ac:dyDescent="0.35">
      <c r="A38">
        <v>26</v>
      </c>
      <c r="C38" t="s">
        <v>49</v>
      </c>
      <c r="E38" s="1">
        <v>0</v>
      </c>
      <c r="F38" s="1"/>
      <c r="G38" s="1"/>
      <c r="H38" s="7">
        <v>19116.269439999996</v>
      </c>
      <c r="I38" s="7"/>
      <c r="J38" s="7"/>
      <c r="K38" s="7">
        <v>180709.52429</v>
      </c>
      <c r="L38" s="7"/>
      <c r="M38" s="7"/>
      <c r="N38" s="7">
        <v>0</v>
      </c>
      <c r="O38" s="105">
        <f t="shared" si="4"/>
        <v>199825.79373</v>
      </c>
      <c r="P38" s="102">
        <f t="shared" si="3"/>
        <v>199825.79373</v>
      </c>
      <c r="Q38" s="38" t="s">
        <v>105</v>
      </c>
      <c r="R38" s="2"/>
    </row>
    <row r="39" spans="1:18" x14ac:dyDescent="0.35">
      <c r="A39">
        <v>27</v>
      </c>
      <c r="C39" t="s">
        <v>109</v>
      </c>
      <c r="E39" s="1">
        <v>528521.93838999991</v>
      </c>
      <c r="F39" s="1" t="s">
        <v>110</v>
      </c>
      <c r="G39" s="1"/>
      <c r="H39" s="1">
        <v>638750.52979999967</v>
      </c>
      <c r="I39" s="1" t="s">
        <v>110</v>
      </c>
      <c r="J39" s="1"/>
      <c r="K39" s="1">
        <v>455539.76560999965</v>
      </c>
      <c r="L39" s="1" t="s">
        <v>110</v>
      </c>
      <c r="M39" s="1"/>
      <c r="N39" s="1">
        <v>582566.1978499993</v>
      </c>
      <c r="O39" s="10" t="s">
        <v>110</v>
      </c>
      <c r="P39" s="3"/>
    </row>
    <row r="40" spans="1:18" x14ac:dyDescent="0.35">
      <c r="A40">
        <v>28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0"/>
      <c r="P40" s="3"/>
    </row>
    <row r="41" spans="1:18" x14ac:dyDescent="0.35">
      <c r="A41">
        <v>29</v>
      </c>
      <c r="C41" t="s">
        <v>111</v>
      </c>
      <c r="E41" s="1">
        <v>1039363.4505699999</v>
      </c>
      <c r="F41" s="1"/>
      <c r="G41" s="1"/>
      <c r="H41" s="1">
        <v>1288156.2450999999</v>
      </c>
      <c r="I41" s="1"/>
      <c r="J41" s="1"/>
      <c r="K41" s="1">
        <v>1960089.0510399998</v>
      </c>
      <c r="L41" s="1"/>
      <c r="M41" s="1"/>
      <c r="N41" s="1">
        <v>1529392.630369999</v>
      </c>
      <c r="O41" s="10"/>
      <c r="P41" s="3"/>
    </row>
    <row r="42" spans="1:18" x14ac:dyDescent="0.35">
      <c r="A42">
        <v>30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0"/>
      <c r="P42" s="1"/>
    </row>
    <row r="43" spans="1:18" x14ac:dyDescent="0.35">
      <c r="A43">
        <v>31</v>
      </c>
      <c r="C43" t="s">
        <v>112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0"/>
      <c r="P43" s="1"/>
    </row>
    <row r="44" spans="1:18" x14ac:dyDescent="0.35">
      <c r="A44">
        <v>32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0"/>
      <c r="P44" s="1"/>
    </row>
    <row r="45" spans="1:18" x14ac:dyDescent="0.35">
      <c r="A45">
        <v>33</v>
      </c>
      <c r="C45" t="s">
        <v>113</v>
      </c>
      <c r="E45" s="1">
        <v>-119288.12422</v>
      </c>
      <c r="F45" s="1" t="s">
        <v>110</v>
      </c>
      <c r="G45" s="1"/>
      <c r="H45" s="1">
        <v>-163593.79278999998</v>
      </c>
      <c r="I45" s="1" t="s">
        <v>110</v>
      </c>
      <c r="J45" s="1"/>
      <c r="K45" s="1">
        <v>-150203.56679000001</v>
      </c>
      <c r="L45" s="1" t="s">
        <v>110</v>
      </c>
      <c r="M45" s="1"/>
      <c r="N45" s="1">
        <v>-151629.0527</v>
      </c>
      <c r="O45" s="10" t="s">
        <v>110</v>
      </c>
      <c r="P45" s="1"/>
    </row>
    <row r="46" spans="1:18" x14ac:dyDescent="0.35">
      <c r="A46">
        <v>34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0"/>
      <c r="P46" s="1"/>
    </row>
    <row r="47" spans="1:18" x14ac:dyDescent="0.35">
      <c r="A47">
        <v>35</v>
      </c>
      <c r="C47" t="s">
        <v>114</v>
      </c>
      <c r="E47" s="1">
        <v>-119288.12422</v>
      </c>
      <c r="F47" s="1"/>
      <c r="G47" s="1"/>
      <c r="H47" s="1">
        <v>-163593.79278999998</v>
      </c>
      <c r="I47" s="1"/>
      <c r="J47" s="1"/>
      <c r="K47" s="1">
        <v>-150203.56679000001</v>
      </c>
      <c r="L47" s="1"/>
      <c r="M47" s="1"/>
      <c r="N47" s="1">
        <v>-151629.0527</v>
      </c>
      <c r="O47" s="10"/>
      <c r="P47" s="1"/>
    </row>
    <row r="48" spans="1:18" x14ac:dyDescent="0.35">
      <c r="A48">
        <v>36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0"/>
      <c r="P48" s="1"/>
    </row>
    <row r="49" spans="1:17" x14ac:dyDescent="0.35">
      <c r="A49">
        <v>37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0"/>
      <c r="P49" s="1"/>
    </row>
    <row r="50" spans="1:17" x14ac:dyDescent="0.35">
      <c r="A50">
        <v>38</v>
      </c>
      <c r="C50" t="s">
        <v>115</v>
      </c>
      <c r="E50" s="1">
        <v>920075.32634999987</v>
      </c>
      <c r="F50" s="1"/>
      <c r="G50" s="1"/>
      <c r="H50" s="1">
        <v>1124562.4523100001</v>
      </c>
      <c r="I50" s="1"/>
      <c r="J50" s="1"/>
      <c r="K50" s="1">
        <v>1809885.4842499997</v>
      </c>
      <c r="L50" s="1"/>
      <c r="M50" s="1"/>
      <c r="N50" s="1">
        <v>1377763.5776699991</v>
      </c>
      <c r="O50" s="10"/>
      <c r="P50" s="1"/>
    </row>
    <row r="51" spans="1:17" x14ac:dyDescent="0.35">
      <c r="A51">
        <v>39</v>
      </c>
      <c r="B51" t="s">
        <v>116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0"/>
      <c r="P51" s="1"/>
    </row>
    <row r="52" spans="1:17" x14ac:dyDescent="0.35">
      <c r="A52">
        <v>40</v>
      </c>
      <c r="B52" t="s">
        <v>117</v>
      </c>
    </row>
    <row r="53" spans="1:17" x14ac:dyDescent="0.35">
      <c r="A53">
        <v>41</v>
      </c>
      <c r="B53" t="s">
        <v>118</v>
      </c>
    </row>
    <row r="54" spans="1:17" x14ac:dyDescent="0.35">
      <c r="A54">
        <v>42</v>
      </c>
      <c r="B54" t="s">
        <v>119</v>
      </c>
    </row>
    <row r="55" spans="1:17" x14ac:dyDescent="0.35">
      <c r="A55" t="s">
        <v>120</v>
      </c>
      <c r="Q55" s="2" t="s">
        <v>121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99597-6F01-4B7B-9000-DECFA634DB2B}">
  <sheetPr>
    <tabColor rgb="FFFFFF00"/>
  </sheetPr>
  <dimension ref="A1:BS93"/>
  <sheetViews>
    <sheetView topLeftCell="A27" zoomScaleNormal="100" workbookViewId="0">
      <selection activeCell="D46" sqref="D46"/>
    </sheetView>
  </sheetViews>
  <sheetFormatPr defaultColWidth="18.453125" defaultRowHeight="14.5" x14ac:dyDescent="0.35"/>
  <cols>
    <col min="1" max="1" width="28.453125" style="51" bestFit="1" customWidth="1"/>
    <col min="2" max="11" width="13.453125" style="51" customWidth="1"/>
    <col min="12" max="27" width="7" style="51" bestFit="1" customWidth="1"/>
    <col min="28" max="35" width="11.54296875" style="51" bestFit="1" customWidth="1"/>
    <col min="36" max="71" width="11.54296875" style="51" hidden="1" customWidth="1"/>
    <col min="72" max="16384" width="18.453125" style="51"/>
  </cols>
  <sheetData>
    <row r="1" spans="1:11" ht="21" customHeight="1" x14ac:dyDescent="0.35">
      <c r="A1" s="49" t="s">
        <v>23</v>
      </c>
      <c r="B1" s="49"/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 s="52"/>
    </row>
    <row r="2" spans="1:11" x14ac:dyDescent="0.35"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 s="54"/>
    </row>
    <row r="3" spans="1:11" x14ac:dyDescent="0.35">
      <c r="C3" s="53"/>
      <c r="D3" s="53"/>
      <c r="E3" s="53"/>
      <c r="F3" s="53"/>
      <c r="G3"/>
    </row>
    <row r="4" spans="1:11" x14ac:dyDescent="0.35">
      <c r="A4" s="52" t="s">
        <v>127</v>
      </c>
      <c r="B4" s="52" t="s">
        <v>128</v>
      </c>
      <c r="C4" s="16">
        <f>'Polk 1 Flexibility '!W36</f>
        <v>0</v>
      </c>
      <c r="D4" s="16">
        <f>'Polk 1 Flexibility '!AI36</f>
        <v>80494822.940000013</v>
      </c>
      <c r="E4" s="16">
        <f>'Polk 1 Flexibility '!AU36</f>
        <v>80494822.940000013</v>
      </c>
      <c r="F4" s="16">
        <f>'Polk 1 Flexibility '!BG36</f>
        <v>80494822.940000013</v>
      </c>
      <c r="G4"/>
      <c r="I4" s="16">
        <f>E4-D4</f>
        <v>0</v>
      </c>
      <c r="J4" s="16">
        <f>F4-E4</f>
        <v>0</v>
      </c>
      <c r="K4" s="16"/>
    </row>
    <row r="5" spans="1:11" x14ac:dyDescent="0.35">
      <c r="A5" s="52" t="s">
        <v>127</v>
      </c>
      <c r="B5" s="52" t="s">
        <v>129</v>
      </c>
      <c r="C5" s="16">
        <f>'Polk 1 Flexibility '!W58</f>
        <v>0</v>
      </c>
      <c r="D5" s="16">
        <f>'Polk 1 Flexibility '!AI58</f>
        <v>2009687.4127353341</v>
      </c>
      <c r="E5" s="16">
        <f>'Polk 1 Flexibility '!AU58</f>
        <v>5454865.8345673336</v>
      </c>
      <c r="F5" s="16">
        <f>'Polk 1 Flexibility '!BG58</f>
        <v>8900044.2563993335</v>
      </c>
      <c r="G5"/>
    </row>
    <row r="6" spans="1:11" ht="15" thickBot="1" x14ac:dyDescent="0.4">
      <c r="B6" s="52" t="s">
        <v>130</v>
      </c>
      <c r="C6" s="55">
        <f>C4-C5</f>
        <v>0</v>
      </c>
      <c r="D6" s="55">
        <f>D4-D5</f>
        <v>78485135.527264684</v>
      </c>
      <c r="E6" s="55">
        <f>E4-E5</f>
        <v>75039957.105432674</v>
      </c>
      <c r="F6" s="55">
        <f>F4-F5</f>
        <v>71594778.683600679</v>
      </c>
      <c r="G6"/>
    </row>
    <row r="7" spans="1:11" ht="15" thickTop="1" x14ac:dyDescent="0.35">
      <c r="B7" s="50"/>
      <c r="C7" s="16"/>
      <c r="D7" s="16"/>
      <c r="E7" s="16"/>
      <c r="F7" s="16"/>
      <c r="G7"/>
      <c r="I7" s="16"/>
      <c r="J7" s="16"/>
      <c r="K7" s="16"/>
    </row>
    <row r="8" spans="1:11" x14ac:dyDescent="0.35">
      <c r="A8" s="52" t="s">
        <v>131</v>
      </c>
      <c r="B8" s="52" t="s">
        <v>128</v>
      </c>
      <c r="C8" s="16">
        <f>'Polk 1 Flexibility '!W44</f>
        <v>0</v>
      </c>
      <c r="D8" s="16">
        <f>'Polk 1 Flexibility '!AI44</f>
        <v>49535275.655384623</v>
      </c>
      <c r="E8" s="16">
        <f>'Polk 1 Flexibility '!AU44</f>
        <v>80494822.939999998</v>
      </c>
      <c r="F8" s="16">
        <f>'Polk 1 Flexibility '!BG44</f>
        <v>80494822.939999998</v>
      </c>
      <c r="G8"/>
      <c r="I8" s="16">
        <f>E8-D8</f>
        <v>30959547.284615375</v>
      </c>
      <c r="J8" s="16">
        <f>F8-E8</f>
        <v>0</v>
      </c>
      <c r="K8" s="16"/>
    </row>
    <row r="9" spans="1:11" x14ac:dyDescent="0.35">
      <c r="A9" s="52" t="s">
        <v>131</v>
      </c>
      <c r="B9" s="52" t="s">
        <v>129</v>
      </c>
      <c r="C9" s="16">
        <f>'Polk 1 Flexibility '!W66</f>
        <v>0</v>
      </c>
      <c r="D9" s="16">
        <f>'Polk 1 Flexibility '!AI66</f>
        <v>618365.35776471812</v>
      </c>
      <c r="E9" s="16">
        <f>'Polk 1 Flexibility '!AU66</f>
        <v>3732276.6236513341</v>
      </c>
      <c r="F9" s="16">
        <f>'Polk 1 Flexibility '!BG66</f>
        <v>7177455.045483334</v>
      </c>
      <c r="G9"/>
    </row>
    <row r="10" spans="1:11" ht="15" thickBot="1" x14ac:dyDescent="0.4">
      <c r="A10" s="52"/>
      <c r="B10" s="52" t="s">
        <v>130</v>
      </c>
      <c r="C10" s="55">
        <f>C8-C9</f>
        <v>0</v>
      </c>
      <c r="D10" s="74">
        <f>D8-D9</f>
        <v>48916910.297619902</v>
      </c>
      <c r="E10" s="55">
        <f>E8-E9</f>
        <v>76762546.316348657</v>
      </c>
      <c r="F10" s="55">
        <f>F8-F9</f>
        <v>73317367.894516662</v>
      </c>
      <c r="G10"/>
    </row>
    <row r="11" spans="1:11" ht="15" thickTop="1" x14ac:dyDescent="0.35">
      <c r="A11" s="52"/>
      <c r="B11" s="52"/>
      <c r="C11" s="16"/>
      <c r="D11" s="16"/>
      <c r="E11" s="16"/>
      <c r="F11" s="16"/>
      <c r="G11"/>
    </row>
    <row r="12" spans="1:11" x14ac:dyDescent="0.35">
      <c r="A12" s="52"/>
      <c r="B12" s="52" t="s">
        <v>132</v>
      </c>
      <c r="C12" s="16">
        <f>'Polk 1 Flexibility '!W51</f>
        <v>0</v>
      </c>
      <c r="D12" s="16">
        <f>'Polk 1 Flexibility '!AI51</f>
        <v>2009687.4127353341</v>
      </c>
      <c r="E12" s="16">
        <f>'Polk 1 Flexibility '!AU51</f>
        <v>3445178.4218320004</v>
      </c>
      <c r="F12" s="16">
        <f>'Polk 1 Flexibility '!BG51</f>
        <v>3445178.4218320004</v>
      </c>
      <c r="G12"/>
      <c r="I12" s="16">
        <f>E12-D12</f>
        <v>1435491.0090966662</v>
      </c>
      <c r="J12" s="16">
        <f>F12-E12</f>
        <v>0</v>
      </c>
      <c r="K12" s="16"/>
    </row>
    <row r="24" spans="1:71" ht="26.5" x14ac:dyDescent="0.35">
      <c r="A24" s="56" t="s">
        <v>133</v>
      </c>
      <c r="B24" s="56" t="s">
        <v>134</v>
      </c>
      <c r="C24" s="56" t="s">
        <v>135</v>
      </c>
      <c r="D24" s="56" t="s">
        <v>136</v>
      </c>
      <c r="E24" s="56">
        <v>300</v>
      </c>
      <c r="F24" s="56" t="s">
        <v>137</v>
      </c>
      <c r="G24" s="57" t="s">
        <v>138</v>
      </c>
      <c r="H24" s="56" t="s">
        <v>139</v>
      </c>
      <c r="I24" s="56" t="s">
        <v>140</v>
      </c>
      <c r="J24" s="56" t="s">
        <v>141</v>
      </c>
      <c r="K24" s="58" t="s">
        <v>142</v>
      </c>
      <c r="L24" s="59">
        <v>202401</v>
      </c>
      <c r="M24" s="59">
        <v>202402</v>
      </c>
      <c r="N24" s="59">
        <v>202403</v>
      </c>
      <c r="O24" s="59">
        <v>202404</v>
      </c>
      <c r="P24" s="59">
        <v>202405</v>
      </c>
      <c r="Q24" s="59">
        <v>202406</v>
      </c>
      <c r="R24" s="59">
        <v>202407</v>
      </c>
      <c r="S24" s="59">
        <v>202408</v>
      </c>
      <c r="T24" s="59">
        <v>202409</v>
      </c>
      <c r="U24" s="59">
        <v>202410</v>
      </c>
      <c r="V24" s="59">
        <v>202411</v>
      </c>
      <c r="W24" s="59">
        <v>202412</v>
      </c>
      <c r="X24" s="59">
        <v>202501</v>
      </c>
      <c r="Y24" s="59">
        <v>202502</v>
      </c>
      <c r="Z24" s="59">
        <v>202503</v>
      </c>
      <c r="AA24" s="59">
        <v>202504</v>
      </c>
      <c r="AB24" s="59">
        <v>202505</v>
      </c>
      <c r="AC24" s="59">
        <v>202506</v>
      </c>
      <c r="AD24" s="59">
        <v>202507</v>
      </c>
      <c r="AE24" s="59">
        <v>202508</v>
      </c>
      <c r="AF24" s="59">
        <v>202509</v>
      </c>
      <c r="AG24" s="59">
        <v>202510</v>
      </c>
      <c r="AH24" s="59">
        <v>202511</v>
      </c>
      <c r="AI24" s="59">
        <v>202512</v>
      </c>
      <c r="AJ24" s="59">
        <v>202601</v>
      </c>
      <c r="AK24" s="59">
        <v>202602</v>
      </c>
      <c r="AL24" s="59">
        <v>202603</v>
      </c>
      <c r="AM24" s="59">
        <v>202604</v>
      </c>
      <c r="AN24" s="59">
        <v>202605</v>
      </c>
      <c r="AO24" s="59">
        <v>202606</v>
      </c>
      <c r="AP24" s="59">
        <v>202607</v>
      </c>
      <c r="AQ24" s="59">
        <v>202608</v>
      </c>
      <c r="AR24" s="59">
        <v>202609</v>
      </c>
      <c r="AS24" s="59">
        <v>202610</v>
      </c>
      <c r="AT24" s="59">
        <v>202611</v>
      </c>
      <c r="AU24" s="59">
        <v>202612</v>
      </c>
      <c r="AV24" s="59">
        <v>202701</v>
      </c>
      <c r="AW24" s="59">
        <v>202702</v>
      </c>
      <c r="AX24" s="59">
        <v>202703</v>
      </c>
      <c r="AY24" s="59">
        <v>202704</v>
      </c>
      <c r="AZ24" s="59">
        <v>202705</v>
      </c>
      <c r="BA24" s="59">
        <v>202706</v>
      </c>
      <c r="BB24" s="59">
        <v>202707</v>
      </c>
      <c r="BC24" s="59">
        <v>202708</v>
      </c>
      <c r="BD24" s="59">
        <v>202709</v>
      </c>
      <c r="BE24" s="59">
        <v>202710</v>
      </c>
      <c r="BF24" s="59">
        <v>202711</v>
      </c>
      <c r="BG24" s="59">
        <v>202712</v>
      </c>
      <c r="BH24" s="59">
        <v>202801</v>
      </c>
      <c r="BI24" s="59">
        <v>202802</v>
      </c>
      <c r="BJ24" s="59">
        <v>202803</v>
      </c>
      <c r="BK24" s="59">
        <v>202804</v>
      </c>
      <c r="BL24" s="59">
        <v>202805</v>
      </c>
      <c r="BM24" s="59">
        <v>202806</v>
      </c>
      <c r="BN24" s="59">
        <v>202807</v>
      </c>
      <c r="BO24" s="59">
        <v>202808</v>
      </c>
      <c r="BP24" s="59">
        <v>202809</v>
      </c>
      <c r="BQ24" s="59">
        <v>202810</v>
      </c>
      <c r="BR24" s="59">
        <v>202811</v>
      </c>
      <c r="BS24" s="59">
        <v>202812</v>
      </c>
    </row>
    <row r="25" spans="1:71" x14ac:dyDescent="0.35">
      <c r="A25" s="15" t="s">
        <v>143</v>
      </c>
      <c r="B25" s="60" t="s">
        <v>144</v>
      </c>
      <c r="C25" s="61" t="s">
        <v>145</v>
      </c>
      <c r="D25" s="61" t="s">
        <v>146</v>
      </c>
      <c r="E25" s="61">
        <v>34381</v>
      </c>
      <c r="F25" s="61" t="s">
        <v>147</v>
      </c>
      <c r="G25" s="62" t="s">
        <v>23</v>
      </c>
      <c r="H25" s="63" t="s">
        <v>148</v>
      </c>
      <c r="I25" s="63" t="s">
        <v>149</v>
      </c>
      <c r="J25" s="63" t="s">
        <v>150</v>
      </c>
      <c r="K25" s="64">
        <v>202505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15007516.9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15" t="s">
        <v>143</v>
      </c>
      <c r="B26" s="60" t="s">
        <v>147</v>
      </c>
      <c r="C26" s="61" t="s">
        <v>145</v>
      </c>
      <c r="D26" s="61" t="s">
        <v>151</v>
      </c>
      <c r="E26" s="61">
        <v>34381</v>
      </c>
      <c r="F26" s="61" t="s">
        <v>147</v>
      </c>
      <c r="G26" s="62" t="s">
        <v>23</v>
      </c>
      <c r="H26" s="63" t="s">
        <v>148</v>
      </c>
      <c r="I26" s="63" t="s">
        <v>149</v>
      </c>
      <c r="J26" s="63" t="s">
        <v>152</v>
      </c>
      <c r="K26" s="64">
        <v>202505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65487306.040000014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</row>
    <row r="28" spans="1:71" ht="15" thickBot="1" x14ac:dyDescent="0.4">
      <c r="J28" s="52" t="s">
        <v>153</v>
      </c>
      <c r="K28" s="65" t="s">
        <v>154</v>
      </c>
      <c r="L28" s="55">
        <f t="shared" ref="L28:BS28" si="0">SUM(L25:L27)</f>
        <v>0</v>
      </c>
      <c r="M28" s="55">
        <f t="shared" si="0"/>
        <v>0</v>
      </c>
      <c r="N28" s="55">
        <f t="shared" si="0"/>
        <v>0</v>
      </c>
      <c r="O28" s="55">
        <f t="shared" si="0"/>
        <v>0</v>
      </c>
      <c r="P28" s="55">
        <f t="shared" si="0"/>
        <v>0</v>
      </c>
      <c r="Q28" s="55">
        <f t="shared" si="0"/>
        <v>0</v>
      </c>
      <c r="R28" s="55">
        <f t="shared" si="0"/>
        <v>0</v>
      </c>
      <c r="S28" s="55">
        <f t="shared" si="0"/>
        <v>0</v>
      </c>
      <c r="T28" s="55">
        <f t="shared" si="0"/>
        <v>0</v>
      </c>
      <c r="U28" s="55">
        <f t="shared" si="0"/>
        <v>0</v>
      </c>
      <c r="V28" s="55">
        <f t="shared" si="0"/>
        <v>0</v>
      </c>
      <c r="W28" s="55">
        <f t="shared" si="0"/>
        <v>0</v>
      </c>
      <c r="X28" s="55">
        <f t="shared" si="0"/>
        <v>0</v>
      </c>
      <c r="Y28" s="55">
        <f t="shared" si="0"/>
        <v>0</v>
      </c>
      <c r="Z28" s="55">
        <f t="shared" si="0"/>
        <v>0</v>
      </c>
      <c r="AA28" s="55">
        <f t="shared" si="0"/>
        <v>0</v>
      </c>
      <c r="AB28" s="55">
        <f t="shared" si="0"/>
        <v>80494822.940000013</v>
      </c>
      <c r="AC28" s="55">
        <f t="shared" si="0"/>
        <v>0</v>
      </c>
      <c r="AD28" s="55">
        <f t="shared" si="0"/>
        <v>0</v>
      </c>
      <c r="AE28" s="55">
        <f t="shared" si="0"/>
        <v>0</v>
      </c>
      <c r="AF28" s="55">
        <f t="shared" si="0"/>
        <v>0</v>
      </c>
      <c r="AG28" s="55">
        <f t="shared" si="0"/>
        <v>0</v>
      </c>
      <c r="AH28" s="55">
        <f t="shared" si="0"/>
        <v>0</v>
      </c>
      <c r="AI28" s="55">
        <f t="shared" si="0"/>
        <v>0</v>
      </c>
      <c r="AJ28" s="55">
        <f t="shared" si="0"/>
        <v>0</v>
      </c>
      <c r="AK28" s="55">
        <f t="shared" si="0"/>
        <v>0</v>
      </c>
      <c r="AL28" s="55">
        <f t="shared" si="0"/>
        <v>0</v>
      </c>
      <c r="AM28" s="55">
        <f t="shared" si="0"/>
        <v>0</v>
      </c>
      <c r="AN28" s="55">
        <f t="shared" si="0"/>
        <v>0</v>
      </c>
      <c r="AO28" s="55">
        <f t="shared" si="0"/>
        <v>0</v>
      </c>
      <c r="AP28" s="55">
        <f t="shared" si="0"/>
        <v>0</v>
      </c>
      <c r="AQ28" s="55">
        <f t="shared" si="0"/>
        <v>0</v>
      </c>
      <c r="AR28" s="55">
        <f t="shared" si="0"/>
        <v>0</v>
      </c>
      <c r="AS28" s="55">
        <f t="shared" si="0"/>
        <v>0</v>
      </c>
      <c r="AT28" s="55">
        <f t="shared" si="0"/>
        <v>0</v>
      </c>
      <c r="AU28" s="55">
        <f t="shared" si="0"/>
        <v>0</v>
      </c>
      <c r="AV28" s="55">
        <f t="shared" si="0"/>
        <v>0</v>
      </c>
      <c r="AW28" s="55">
        <f t="shared" si="0"/>
        <v>0</v>
      </c>
      <c r="AX28" s="55">
        <f t="shared" si="0"/>
        <v>0</v>
      </c>
      <c r="AY28" s="55">
        <f t="shared" si="0"/>
        <v>0</v>
      </c>
      <c r="AZ28" s="55">
        <f t="shared" si="0"/>
        <v>0</v>
      </c>
      <c r="BA28" s="55">
        <f t="shared" si="0"/>
        <v>0</v>
      </c>
      <c r="BB28" s="55">
        <f t="shared" si="0"/>
        <v>0</v>
      </c>
      <c r="BC28" s="55">
        <f t="shared" si="0"/>
        <v>0</v>
      </c>
      <c r="BD28" s="55">
        <f t="shared" si="0"/>
        <v>0</v>
      </c>
      <c r="BE28" s="55">
        <f t="shared" si="0"/>
        <v>0</v>
      </c>
      <c r="BF28" s="55">
        <f t="shared" si="0"/>
        <v>0</v>
      </c>
      <c r="BG28" s="55">
        <f t="shared" si="0"/>
        <v>0</v>
      </c>
      <c r="BH28" s="55">
        <f t="shared" si="0"/>
        <v>0</v>
      </c>
      <c r="BI28" s="55">
        <f t="shared" si="0"/>
        <v>0</v>
      </c>
      <c r="BJ28" s="55">
        <f t="shared" si="0"/>
        <v>0</v>
      </c>
      <c r="BK28" s="55">
        <f t="shared" si="0"/>
        <v>0</v>
      </c>
      <c r="BL28" s="55">
        <f t="shared" si="0"/>
        <v>0</v>
      </c>
      <c r="BM28" s="55">
        <f t="shared" si="0"/>
        <v>0</v>
      </c>
      <c r="BN28" s="55">
        <f t="shared" si="0"/>
        <v>0</v>
      </c>
      <c r="BO28" s="55">
        <f t="shared" si="0"/>
        <v>0</v>
      </c>
      <c r="BP28" s="55">
        <f t="shared" si="0"/>
        <v>0</v>
      </c>
      <c r="BQ28" s="55">
        <f t="shared" si="0"/>
        <v>0</v>
      </c>
      <c r="BR28" s="55">
        <f t="shared" si="0"/>
        <v>0</v>
      </c>
      <c r="BS28" s="55">
        <f t="shared" si="0"/>
        <v>0</v>
      </c>
    </row>
    <row r="29" spans="1:71" ht="15.5" thickTop="1" thickBot="1" x14ac:dyDescent="0.4">
      <c r="J29" s="52" t="s">
        <v>153</v>
      </c>
      <c r="K29" s="65" t="s">
        <v>155</v>
      </c>
      <c r="L29" s="66">
        <f>L28</f>
        <v>0</v>
      </c>
      <c r="M29" s="66">
        <f>L29+M28</f>
        <v>0</v>
      </c>
      <c r="N29" s="66">
        <f t="shared" ref="N29:BS29" si="1">M29+N28</f>
        <v>0</v>
      </c>
      <c r="O29" s="66">
        <f t="shared" si="1"/>
        <v>0</v>
      </c>
      <c r="P29" s="66">
        <f t="shared" si="1"/>
        <v>0</v>
      </c>
      <c r="Q29" s="66">
        <f t="shared" si="1"/>
        <v>0</v>
      </c>
      <c r="R29" s="66">
        <f t="shared" si="1"/>
        <v>0</v>
      </c>
      <c r="S29" s="66">
        <f t="shared" si="1"/>
        <v>0</v>
      </c>
      <c r="T29" s="66">
        <f t="shared" si="1"/>
        <v>0</v>
      </c>
      <c r="U29" s="66">
        <f t="shared" si="1"/>
        <v>0</v>
      </c>
      <c r="V29" s="66">
        <f t="shared" si="1"/>
        <v>0</v>
      </c>
      <c r="W29" s="66">
        <f t="shared" si="1"/>
        <v>0</v>
      </c>
      <c r="X29" s="66">
        <f t="shared" si="1"/>
        <v>0</v>
      </c>
      <c r="Y29" s="66">
        <f t="shared" si="1"/>
        <v>0</v>
      </c>
      <c r="Z29" s="66">
        <f t="shared" si="1"/>
        <v>0</v>
      </c>
      <c r="AA29" s="66">
        <f t="shared" si="1"/>
        <v>0</v>
      </c>
      <c r="AB29" s="66">
        <f t="shared" si="1"/>
        <v>80494822.940000013</v>
      </c>
      <c r="AC29" s="66">
        <f t="shared" si="1"/>
        <v>80494822.940000013</v>
      </c>
      <c r="AD29" s="66">
        <f t="shared" si="1"/>
        <v>80494822.940000013</v>
      </c>
      <c r="AE29" s="66">
        <f t="shared" si="1"/>
        <v>80494822.940000013</v>
      </c>
      <c r="AF29" s="66">
        <f t="shared" si="1"/>
        <v>80494822.940000013</v>
      </c>
      <c r="AG29" s="66">
        <f t="shared" si="1"/>
        <v>80494822.940000013</v>
      </c>
      <c r="AH29" s="66">
        <f t="shared" si="1"/>
        <v>80494822.940000013</v>
      </c>
      <c r="AI29" s="66">
        <f t="shared" si="1"/>
        <v>80494822.940000013</v>
      </c>
      <c r="AJ29" s="66">
        <f t="shared" si="1"/>
        <v>80494822.940000013</v>
      </c>
      <c r="AK29" s="66">
        <f t="shared" si="1"/>
        <v>80494822.940000013</v>
      </c>
      <c r="AL29" s="66">
        <f t="shared" si="1"/>
        <v>80494822.940000013</v>
      </c>
      <c r="AM29" s="66">
        <f t="shared" si="1"/>
        <v>80494822.940000013</v>
      </c>
      <c r="AN29" s="66">
        <f t="shared" si="1"/>
        <v>80494822.940000013</v>
      </c>
      <c r="AO29" s="66">
        <f t="shared" si="1"/>
        <v>80494822.940000013</v>
      </c>
      <c r="AP29" s="66">
        <f t="shared" si="1"/>
        <v>80494822.940000013</v>
      </c>
      <c r="AQ29" s="66">
        <f t="shared" si="1"/>
        <v>80494822.940000013</v>
      </c>
      <c r="AR29" s="66">
        <f t="shared" si="1"/>
        <v>80494822.940000013</v>
      </c>
      <c r="AS29" s="66">
        <f t="shared" si="1"/>
        <v>80494822.940000013</v>
      </c>
      <c r="AT29" s="66">
        <f t="shared" si="1"/>
        <v>80494822.940000013</v>
      </c>
      <c r="AU29" s="66">
        <f t="shared" si="1"/>
        <v>80494822.940000013</v>
      </c>
      <c r="AV29" s="66">
        <f t="shared" si="1"/>
        <v>80494822.940000013</v>
      </c>
      <c r="AW29" s="66">
        <f t="shared" si="1"/>
        <v>80494822.940000013</v>
      </c>
      <c r="AX29" s="66">
        <f t="shared" si="1"/>
        <v>80494822.940000013</v>
      </c>
      <c r="AY29" s="66">
        <f t="shared" si="1"/>
        <v>80494822.940000013</v>
      </c>
      <c r="AZ29" s="66">
        <f t="shared" si="1"/>
        <v>80494822.940000013</v>
      </c>
      <c r="BA29" s="66">
        <f t="shared" si="1"/>
        <v>80494822.940000013</v>
      </c>
      <c r="BB29" s="66">
        <f t="shared" si="1"/>
        <v>80494822.940000013</v>
      </c>
      <c r="BC29" s="66">
        <f t="shared" si="1"/>
        <v>80494822.940000013</v>
      </c>
      <c r="BD29" s="66">
        <f t="shared" si="1"/>
        <v>80494822.940000013</v>
      </c>
      <c r="BE29" s="66">
        <f t="shared" si="1"/>
        <v>80494822.940000013</v>
      </c>
      <c r="BF29" s="66">
        <f t="shared" si="1"/>
        <v>80494822.940000013</v>
      </c>
      <c r="BG29" s="66">
        <f t="shared" si="1"/>
        <v>80494822.940000013</v>
      </c>
      <c r="BH29" s="66">
        <f t="shared" si="1"/>
        <v>80494822.940000013</v>
      </c>
      <c r="BI29" s="66">
        <f t="shared" si="1"/>
        <v>80494822.940000013</v>
      </c>
      <c r="BJ29" s="66">
        <f t="shared" si="1"/>
        <v>80494822.940000013</v>
      </c>
      <c r="BK29" s="66">
        <f t="shared" si="1"/>
        <v>80494822.940000013</v>
      </c>
      <c r="BL29" s="66">
        <f t="shared" si="1"/>
        <v>80494822.940000013</v>
      </c>
      <c r="BM29" s="66">
        <f t="shared" si="1"/>
        <v>80494822.940000013</v>
      </c>
      <c r="BN29" s="66">
        <f t="shared" si="1"/>
        <v>80494822.940000013</v>
      </c>
      <c r="BO29" s="66">
        <f t="shared" si="1"/>
        <v>80494822.940000013</v>
      </c>
      <c r="BP29" s="66">
        <f t="shared" si="1"/>
        <v>80494822.940000013</v>
      </c>
      <c r="BQ29" s="66">
        <f t="shared" si="1"/>
        <v>80494822.940000013</v>
      </c>
      <c r="BR29" s="66">
        <f t="shared" si="1"/>
        <v>80494822.940000013</v>
      </c>
      <c r="BS29" s="66">
        <f t="shared" si="1"/>
        <v>80494822.940000013</v>
      </c>
    </row>
    <row r="30" spans="1:71" ht="15" thickTop="1" x14ac:dyDescent="0.35"/>
    <row r="32" spans="1:71" x14ac:dyDescent="0.35">
      <c r="A32" s="56" t="s">
        <v>133</v>
      </c>
      <c r="B32" s="56" t="s">
        <v>134</v>
      </c>
      <c r="C32" s="56" t="s">
        <v>135</v>
      </c>
      <c r="D32" s="56" t="s">
        <v>136</v>
      </c>
      <c r="E32" s="56">
        <v>300</v>
      </c>
      <c r="F32" s="56" t="s">
        <v>137</v>
      </c>
      <c r="G32" s="57" t="s">
        <v>138</v>
      </c>
      <c r="H32" s="56" t="s">
        <v>139</v>
      </c>
      <c r="I32" s="56" t="s">
        <v>140</v>
      </c>
      <c r="J32" s="56" t="s">
        <v>141</v>
      </c>
      <c r="K32" s="67" t="s">
        <v>156</v>
      </c>
      <c r="L32" s="59">
        <v>202401</v>
      </c>
      <c r="M32" s="59">
        <v>202402</v>
      </c>
      <c r="N32" s="59">
        <v>202403</v>
      </c>
      <c r="O32" s="59">
        <v>202404</v>
      </c>
      <c r="P32" s="59">
        <v>202405</v>
      </c>
      <c r="Q32" s="59">
        <v>202406</v>
      </c>
      <c r="R32" s="59">
        <v>202407</v>
      </c>
      <c r="S32" s="59">
        <v>202408</v>
      </c>
      <c r="T32" s="59">
        <v>202409</v>
      </c>
      <c r="U32" s="59">
        <v>202410</v>
      </c>
      <c r="V32" s="59">
        <v>202411</v>
      </c>
      <c r="W32" s="59">
        <v>202412</v>
      </c>
      <c r="X32" s="59">
        <v>202501</v>
      </c>
      <c r="Y32" s="59">
        <v>202502</v>
      </c>
      <c r="Z32" s="59">
        <v>202503</v>
      </c>
      <c r="AA32" s="59">
        <v>202504</v>
      </c>
      <c r="AB32" s="59">
        <v>202505</v>
      </c>
      <c r="AC32" s="59">
        <v>202506</v>
      </c>
      <c r="AD32" s="59">
        <v>202507</v>
      </c>
      <c r="AE32" s="59">
        <v>202508</v>
      </c>
      <c r="AF32" s="59">
        <v>202509</v>
      </c>
      <c r="AG32" s="59">
        <v>202510</v>
      </c>
      <c r="AH32" s="59">
        <v>202511</v>
      </c>
      <c r="AI32" s="59">
        <v>202512</v>
      </c>
      <c r="AJ32" s="59">
        <v>202601</v>
      </c>
      <c r="AK32" s="59">
        <v>202602</v>
      </c>
      <c r="AL32" s="59">
        <v>202603</v>
      </c>
      <c r="AM32" s="59">
        <v>202604</v>
      </c>
      <c r="AN32" s="59">
        <v>202605</v>
      </c>
      <c r="AO32" s="59">
        <v>202606</v>
      </c>
      <c r="AP32" s="59">
        <v>202607</v>
      </c>
      <c r="AQ32" s="59">
        <v>202608</v>
      </c>
      <c r="AR32" s="59">
        <v>202609</v>
      </c>
      <c r="AS32" s="59">
        <v>202610</v>
      </c>
      <c r="AT32" s="59">
        <v>202611</v>
      </c>
      <c r="AU32" s="59">
        <v>202612</v>
      </c>
      <c r="AV32" s="59">
        <v>202701</v>
      </c>
      <c r="AW32" s="59">
        <v>202702</v>
      </c>
      <c r="AX32" s="59">
        <v>202703</v>
      </c>
      <c r="AY32" s="59">
        <v>202704</v>
      </c>
      <c r="AZ32" s="59">
        <v>202705</v>
      </c>
      <c r="BA32" s="59">
        <v>202706</v>
      </c>
      <c r="BB32" s="59">
        <v>202707</v>
      </c>
      <c r="BC32" s="59">
        <v>202708</v>
      </c>
      <c r="BD32" s="59">
        <v>202709</v>
      </c>
      <c r="BE32" s="59">
        <v>202710</v>
      </c>
      <c r="BF32" s="59">
        <v>202711</v>
      </c>
      <c r="BG32" s="59">
        <v>202712</v>
      </c>
      <c r="BH32" s="59">
        <v>202801</v>
      </c>
      <c r="BI32" s="59">
        <v>202802</v>
      </c>
      <c r="BJ32" s="59">
        <v>202803</v>
      </c>
      <c r="BK32" s="59">
        <v>202804</v>
      </c>
      <c r="BL32" s="59">
        <v>202805</v>
      </c>
      <c r="BM32" s="59">
        <v>202806</v>
      </c>
      <c r="BN32" s="59">
        <v>202807</v>
      </c>
      <c r="BO32" s="59">
        <v>202808</v>
      </c>
      <c r="BP32" s="59">
        <v>202809</v>
      </c>
      <c r="BQ32" s="59">
        <v>202810</v>
      </c>
      <c r="BR32" s="59">
        <v>202811</v>
      </c>
      <c r="BS32" s="59">
        <v>202812</v>
      </c>
    </row>
    <row r="33" spans="1:71" x14ac:dyDescent="0.35">
      <c r="A33" s="15" t="str">
        <f t="shared" ref="A33:J34" si="2">A25</f>
        <v>Found on tab Polk 1</v>
      </c>
      <c r="B33" s="15" t="str">
        <f t="shared" si="2"/>
        <v>A2891487</v>
      </c>
      <c r="C33" s="15" t="str">
        <f t="shared" si="2"/>
        <v>Base Rates</v>
      </c>
      <c r="D33" s="15" t="str">
        <f t="shared" si="2"/>
        <v/>
      </c>
      <c r="E33" s="15">
        <f t="shared" si="2"/>
        <v>34381</v>
      </c>
      <c r="F33" s="15" t="str">
        <f t="shared" si="2"/>
        <v>NEW-15788</v>
      </c>
      <c r="G33" s="15" t="str">
        <f t="shared" si="2"/>
        <v>Polk 1 Flexibility Project</v>
      </c>
      <c r="H33" s="15" t="str">
        <f t="shared" si="2"/>
        <v>Electric Other Production Plant</v>
      </c>
      <c r="I33" s="15" t="str">
        <f t="shared" si="2"/>
        <v>Polk Station</v>
      </c>
      <c r="J33" s="15" t="str">
        <f t="shared" si="2"/>
        <v>POLK STATION UNIT 1 CCST</v>
      </c>
      <c r="K33" s="68">
        <v>0</v>
      </c>
      <c r="L33" s="16">
        <f t="shared" ref="L33:BS34" si="3">K33+L25</f>
        <v>0</v>
      </c>
      <c r="M33" s="16">
        <f t="shared" si="3"/>
        <v>0</v>
      </c>
      <c r="N33" s="16">
        <f t="shared" si="3"/>
        <v>0</v>
      </c>
      <c r="O33" s="16">
        <f t="shared" si="3"/>
        <v>0</v>
      </c>
      <c r="P33" s="16">
        <f t="shared" si="3"/>
        <v>0</v>
      </c>
      <c r="Q33" s="16">
        <f t="shared" si="3"/>
        <v>0</v>
      </c>
      <c r="R33" s="16">
        <f t="shared" si="3"/>
        <v>0</v>
      </c>
      <c r="S33" s="16">
        <f t="shared" si="3"/>
        <v>0</v>
      </c>
      <c r="T33" s="16">
        <f t="shared" si="3"/>
        <v>0</v>
      </c>
      <c r="U33" s="16">
        <f t="shared" si="3"/>
        <v>0</v>
      </c>
      <c r="V33" s="16">
        <f t="shared" si="3"/>
        <v>0</v>
      </c>
      <c r="W33" s="16">
        <f t="shared" si="3"/>
        <v>0</v>
      </c>
      <c r="X33" s="16">
        <f t="shared" si="3"/>
        <v>0</v>
      </c>
      <c r="Y33" s="16">
        <f t="shared" si="3"/>
        <v>0</v>
      </c>
      <c r="Z33" s="16">
        <f t="shared" si="3"/>
        <v>0</v>
      </c>
      <c r="AA33" s="16">
        <f t="shared" si="3"/>
        <v>0</v>
      </c>
      <c r="AB33" s="16">
        <f t="shared" si="3"/>
        <v>15007516.9</v>
      </c>
      <c r="AC33" s="16">
        <f t="shared" si="3"/>
        <v>15007516.9</v>
      </c>
      <c r="AD33" s="16">
        <f t="shared" si="3"/>
        <v>15007516.9</v>
      </c>
      <c r="AE33" s="16">
        <f t="shared" si="3"/>
        <v>15007516.9</v>
      </c>
      <c r="AF33" s="16">
        <f t="shared" si="3"/>
        <v>15007516.9</v>
      </c>
      <c r="AG33" s="16">
        <f t="shared" si="3"/>
        <v>15007516.9</v>
      </c>
      <c r="AH33" s="16">
        <f t="shared" si="3"/>
        <v>15007516.9</v>
      </c>
      <c r="AI33" s="16">
        <f t="shared" si="3"/>
        <v>15007516.9</v>
      </c>
      <c r="AJ33" s="16">
        <f t="shared" si="3"/>
        <v>15007516.9</v>
      </c>
      <c r="AK33" s="16">
        <f t="shared" si="3"/>
        <v>15007516.9</v>
      </c>
      <c r="AL33" s="16">
        <f t="shared" si="3"/>
        <v>15007516.9</v>
      </c>
      <c r="AM33" s="16">
        <f t="shared" si="3"/>
        <v>15007516.9</v>
      </c>
      <c r="AN33" s="16">
        <f t="shared" si="3"/>
        <v>15007516.9</v>
      </c>
      <c r="AO33" s="16">
        <f t="shared" si="3"/>
        <v>15007516.9</v>
      </c>
      <c r="AP33" s="16">
        <f t="shared" si="3"/>
        <v>15007516.9</v>
      </c>
      <c r="AQ33" s="16">
        <f t="shared" si="3"/>
        <v>15007516.9</v>
      </c>
      <c r="AR33" s="16">
        <f t="shared" si="3"/>
        <v>15007516.9</v>
      </c>
      <c r="AS33" s="16">
        <f t="shared" si="3"/>
        <v>15007516.9</v>
      </c>
      <c r="AT33" s="16">
        <f t="shared" si="3"/>
        <v>15007516.9</v>
      </c>
      <c r="AU33" s="16">
        <f t="shared" si="3"/>
        <v>15007516.9</v>
      </c>
      <c r="AV33" s="16">
        <f t="shared" si="3"/>
        <v>15007516.9</v>
      </c>
      <c r="AW33" s="16">
        <f t="shared" si="3"/>
        <v>15007516.9</v>
      </c>
      <c r="AX33" s="16">
        <f t="shared" si="3"/>
        <v>15007516.9</v>
      </c>
      <c r="AY33" s="16">
        <f t="shared" si="3"/>
        <v>15007516.9</v>
      </c>
      <c r="AZ33" s="16">
        <f t="shared" si="3"/>
        <v>15007516.9</v>
      </c>
      <c r="BA33" s="16">
        <f t="shared" si="3"/>
        <v>15007516.9</v>
      </c>
      <c r="BB33" s="16">
        <f t="shared" si="3"/>
        <v>15007516.9</v>
      </c>
      <c r="BC33" s="16">
        <f t="shared" si="3"/>
        <v>15007516.9</v>
      </c>
      <c r="BD33" s="16">
        <f t="shared" si="3"/>
        <v>15007516.9</v>
      </c>
      <c r="BE33" s="16">
        <f t="shared" si="3"/>
        <v>15007516.9</v>
      </c>
      <c r="BF33" s="16">
        <f t="shared" si="3"/>
        <v>15007516.9</v>
      </c>
      <c r="BG33" s="16">
        <f t="shared" si="3"/>
        <v>15007516.9</v>
      </c>
      <c r="BH33" s="16">
        <f t="shared" si="3"/>
        <v>15007516.9</v>
      </c>
      <c r="BI33" s="16">
        <f t="shared" si="3"/>
        <v>15007516.9</v>
      </c>
      <c r="BJ33" s="16">
        <f t="shared" si="3"/>
        <v>15007516.9</v>
      </c>
      <c r="BK33" s="16">
        <f t="shared" si="3"/>
        <v>15007516.9</v>
      </c>
      <c r="BL33" s="16">
        <f t="shared" si="3"/>
        <v>15007516.9</v>
      </c>
      <c r="BM33" s="16">
        <f t="shared" si="3"/>
        <v>15007516.9</v>
      </c>
      <c r="BN33" s="16">
        <f t="shared" si="3"/>
        <v>15007516.9</v>
      </c>
      <c r="BO33" s="16">
        <f t="shared" si="3"/>
        <v>15007516.9</v>
      </c>
      <c r="BP33" s="16">
        <f t="shared" si="3"/>
        <v>15007516.9</v>
      </c>
      <c r="BQ33" s="16">
        <f t="shared" si="3"/>
        <v>15007516.9</v>
      </c>
      <c r="BR33" s="16">
        <f t="shared" si="3"/>
        <v>15007516.9</v>
      </c>
      <c r="BS33" s="16">
        <f t="shared" si="3"/>
        <v>15007516.9</v>
      </c>
    </row>
    <row r="34" spans="1:71" x14ac:dyDescent="0.35">
      <c r="A34" s="15" t="str">
        <f t="shared" si="2"/>
        <v>Found on tab Polk 1</v>
      </c>
      <c r="B34" s="15" t="str">
        <f t="shared" si="2"/>
        <v>NEW-15788</v>
      </c>
      <c r="C34" s="15" t="str">
        <f t="shared" si="2"/>
        <v>Base Rates</v>
      </c>
      <c r="D34" s="15" t="str">
        <f t="shared" si="2"/>
        <v>ENERGY SUPPLY</v>
      </c>
      <c r="E34" s="15">
        <f t="shared" si="2"/>
        <v>34381</v>
      </c>
      <c r="F34" s="15" t="str">
        <f t="shared" si="2"/>
        <v>NEW-15788</v>
      </c>
      <c r="G34" s="15" t="str">
        <f t="shared" si="2"/>
        <v>Polk 1 Flexibility Project</v>
      </c>
      <c r="H34" s="15" t="str">
        <f t="shared" si="2"/>
        <v>Electric Other Production Plant</v>
      </c>
      <c r="I34" s="15" t="str">
        <f t="shared" si="2"/>
        <v>Polk Station</v>
      </c>
      <c r="J34" s="15" t="str">
        <f t="shared" si="2"/>
        <v>POLK STATION UNIT 1 CT</v>
      </c>
      <c r="K34" s="68">
        <v>0</v>
      </c>
      <c r="L34" s="16">
        <f t="shared" si="3"/>
        <v>0</v>
      </c>
      <c r="M34" s="16">
        <f t="shared" si="3"/>
        <v>0</v>
      </c>
      <c r="N34" s="16">
        <f t="shared" si="3"/>
        <v>0</v>
      </c>
      <c r="O34" s="16">
        <f t="shared" si="3"/>
        <v>0</v>
      </c>
      <c r="P34" s="16">
        <f t="shared" si="3"/>
        <v>0</v>
      </c>
      <c r="Q34" s="16">
        <f t="shared" si="3"/>
        <v>0</v>
      </c>
      <c r="R34" s="16">
        <f t="shared" si="3"/>
        <v>0</v>
      </c>
      <c r="S34" s="16">
        <f t="shared" si="3"/>
        <v>0</v>
      </c>
      <c r="T34" s="16">
        <f t="shared" si="3"/>
        <v>0</v>
      </c>
      <c r="U34" s="16">
        <f t="shared" si="3"/>
        <v>0</v>
      </c>
      <c r="V34" s="16">
        <f t="shared" si="3"/>
        <v>0</v>
      </c>
      <c r="W34" s="16">
        <f t="shared" si="3"/>
        <v>0</v>
      </c>
      <c r="X34" s="16">
        <f t="shared" si="3"/>
        <v>0</v>
      </c>
      <c r="Y34" s="16">
        <f t="shared" si="3"/>
        <v>0</v>
      </c>
      <c r="Z34" s="16">
        <f t="shared" si="3"/>
        <v>0</v>
      </c>
      <c r="AA34" s="16">
        <f t="shared" si="3"/>
        <v>0</v>
      </c>
      <c r="AB34" s="16">
        <f t="shared" si="3"/>
        <v>65487306.040000014</v>
      </c>
      <c r="AC34" s="16">
        <f t="shared" si="3"/>
        <v>65487306.040000014</v>
      </c>
      <c r="AD34" s="16">
        <f t="shared" si="3"/>
        <v>65487306.040000014</v>
      </c>
      <c r="AE34" s="16">
        <f t="shared" si="3"/>
        <v>65487306.040000014</v>
      </c>
      <c r="AF34" s="16">
        <f t="shared" si="3"/>
        <v>65487306.040000014</v>
      </c>
      <c r="AG34" s="16">
        <f t="shared" si="3"/>
        <v>65487306.040000014</v>
      </c>
      <c r="AH34" s="16">
        <f t="shared" si="3"/>
        <v>65487306.040000014</v>
      </c>
      <c r="AI34" s="16">
        <f t="shared" si="3"/>
        <v>65487306.040000014</v>
      </c>
      <c r="AJ34" s="16">
        <f t="shared" si="3"/>
        <v>65487306.040000014</v>
      </c>
      <c r="AK34" s="16">
        <f t="shared" si="3"/>
        <v>65487306.040000014</v>
      </c>
      <c r="AL34" s="16">
        <f t="shared" si="3"/>
        <v>65487306.040000014</v>
      </c>
      <c r="AM34" s="16">
        <f t="shared" si="3"/>
        <v>65487306.040000014</v>
      </c>
      <c r="AN34" s="16">
        <f t="shared" si="3"/>
        <v>65487306.040000014</v>
      </c>
      <c r="AO34" s="16">
        <f t="shared" si="3"/>
        <v>65487306.040000014</v>
      </c>
      <c r="AP34" s="16">
        <f t="shared" si="3"/>
        <v>65487306.040000014</v>
      </c>
      <c r="AQ34" s="16">
        <f t="shared" si="3"/>
        <v>65487306.040000014</v>
      </c>
      <c r="AR34" s="16">
        <f t="shared" si="3"/>
        <v>65487306.040000014</v>
      </c>
      <c r="AS34" s="16">
        <f t="shared" si="3"/>
        <v>65487306.040000014</v>
      </c>
      <c r="AT34" s="16">
        <f t="shared" si="3"/>
        <v>65487306.040000014</v>
      </c>
      <c r="AU34" s="16">
        <f t="shared" si="3"/>
        <v>65487306.040000014</v>
      </c>
      <c r="AV34" s="16">
        <f t="shared" si="3"/>
        <v>65487306.040000014</v>
      </c>
      <c r="AW34" s="16">
        <f t="shared" si="3"/>
        <v>65487306.040000014</v>
      </c>
      <c r="AX34" s="16">
        <f t="shared" si="3"/>
        <v>65487306.040000014</v>
      </c>
      <c r="AY34" s="16">
        <f t="shared" si="3"/>
        <v>65487306.040000014</v>
      </c>
      <c r="AZ34" s="16">
        <f t="shared" si="3"/>
        <v>65487306.040000014</v>
      </c>
      <c r="BA34" s="16">
        <f t="shared" si="3"/>
        <v>65487306.040000014</v>
      </c>
      <c r="BB34" s="16">
        <f t="shared" si="3"/>
        <v>65487306.040000014</v>
      </c>
      <c r="BC34" s="16">
        <f t="shared" si="3"/>
        <v>65487306.040000014</v>
      </c>
      <c r="BD34" s="16">
        <f t="shared" si="3"/>
        <v>65487306.040000014</v>
      </c>
      <c r="BE34" s="16">
        <f t="shared" si="3"/>
        <v>65487306.040000014</v>
      </c>
      <c r="BF34" s="16">
        <f t="shared" si="3"/>
        <v>65487306.040000014</v>
      </c>
      <c r="BG34" s="16">
        <f t="shared" si="3"/>
        <v>65487306.040000014</v>
      </c>
      <c r="BH34" s="16">
        <f t="shared" si="3"/>
        <v>65487306.040000014</v>
      </c>
      <c r="BI34" s="16">
        <f t="shared" si="3"/>
        <v>65487306.040000014</v>
      </c>
      <c r="BJ34" s="16">
        <f t="shared" si="3"/>
        <v>65487306.040000014</v>
      </c>
      <c r="BK34" s="16">
        <f t="shared" si="3"/>
        <v>65487306.040000014</v>
      </c>
      <c r="BL34" s="16">
        <f t="shared" si="3"/>
        <v>65487306.040000014</v>
      </c>
      <c r="BM34" s="16">
        <f t="shared" si="3"/>
        <v>65487306.040000014</v>
      </c>
      <c r="BN34" s="16">
        <f t="shared" si="3"/>
        <v>65487306.040000014</v>
      </c>
      <c r="BO34" s="16">
        <f t="shared" si="3"/>
        <v>65487306.040000014</v>
      </c>
      <c r="BP34" s="16">
        <f t="shared" si="3"/>
        <v>65487306.040000014</v>
      </c>
      <c r="BQ34" s="16">
        <f t="shared" si="3"/>
        <v>65487306.040000014</v>
      </c>
      <c r="BR34" s="16">
        <f t="shared" si="3"/>
        <v>65487306.040000014</v>
      </c>
      <c r="BS34" s="16">
        <f t="shared" si="3"/>
        <v>65487306.040000014</v>
      </c>
    </row>
    <row r="36" spans="1:71" ht="15" thickBot="1" x14ac:dyDescent="0.4">
      <c r="J36" s="52" t="s">
        <v>157</v>
      </c>
      <c r="K36" s="66">
        <f t="shared" ref="K36:BS36" si="4">SUM(K33:K35)</f>
        <v>0</v>
      </c>
      <c r="L36" s="66">
        <f t="shared" si="4"/>
        <v>0</v>
      </c>
      <c r="M36" s="66">
        <f t="shared" si="4"/>
        <v>0</v>
      </c>
      <c r="N36" s="66">
        <f t="shared" si="4"/>
        <v>0</v>
      </c>
      <c r="O36" s="66">
        <f t="shared" si="4"/>
        <v>0</v>
      </c>
      <c r="P36" s="66">
        <f t="shared" si="4"/>
        <v>0</v>
      </c>
      <c r="Q36" s="66">
        <f t="shared" si="4"/>
        <v>0</v>
      </c>
      <c r="R36" s="66">
        <f t="shared" si="4"/>
        <v>0</v>
      </c>
      <c r="S36" s="66">
        <f t="shared" si="4"/>
        <v>0</v>
      </c>
      <c r="T36" s="66">
        <f t="shared" si="4"/>
        <v>0</v>
      </c>
      <c r="U36" s="66">
        <f t="shared" si="4"/>
        <v>0</v>
      </c>
      <c r="V36" s="66">
        <f t="shared" si="4"/>
        <v>0</v>
      </c>
      <c r="W36" s="77">
        <f t="shared" si="4"/>
        <v>0</v>
      </c>
      <c r="X36" s="66">
        <f t="shared" si="4"/>
        <v>0</v>
      </c>
      <c r="Y36" s="66">
        <f t="shared" si="4"/>
        <v>0</v>
      </c>
      <c r="Z36" s="66">
        <f t="shared" si="4"/>
        <v>0</v>
      </c>
      <c r="AA36" s="66">
        <f t="shared" si="4"/>
        <v>0</v>
      </c>
      <c r="AB36" s="66">
        <f t="shared" si="4"/>
        <v>80494822.940000013</v>
      </c>
      <c r="AC36" s="66">
        <f t="shared" si="4"/>
        <v>80494822.940000013</v>
      </c>
      <c r="AD36" s="66">
        <f t="shared" si="4"/>
        <v>80494822.940000013</v>
      </c>
      <c r="AE36" s="66">
        <f t="shared" si="4"/>
        <v>80494822.940000013</v>
      </c>
      <c r="AF36" s="66">
        <f t="shared" si="4"/>
        <v>80494822.940000013</v>
      </c>
      <c r="AG36" s="66">
        <f t="shared" si="4"/>
        <v>80494822.940000013</v>
      </c>
      <c r="AH36" s="66">
        <f t="shared" si="4"/>
        <v>80494822.940000013</v>
      </c>
      <c r="AI36" s="77">
        <f t="shared" si="4"/>
        <v>80494822.940000013</v>
      </c>
      <c r="AJ36" s="66">
        <f t="shared" si="4"/>
        <v>80494822.940000013</v>
      </c>
      <c r="AK36" s="66">
        <f t="shared" si="4"/>
        <v>80494822.940000013</v>
      </c>
      <c r="AL36" s="66">
        <f t="shared" si="4"/>
        <v>80494822.940000013</v>
      </c>
      <c r="AM36" s="66">
        <f t="shared" si="4"/>
        <v>80494822.940000013</v>
      </c>
      <c r="AN36" s="66">
        <f t="shared" si="4"/>
        <v>80494822.940000013</v>
      </c>
      <c r="AO36" s="66">
        <f t="shared" si="4"/>
        <v>80494822.940000013</v>
      </c>
      <c r="AP36" s="66">
        <f t="shared" si="4"/>
        <v>80494822.940000013</v>
      </c>
      <c r="AQ36" s="66">
        <f t="shared" si="4"/>
        <v>80494822.940000013</v>
      </c>
      <c r="AR36" s="66">
        <f t="shared" si="4"/>
        <v>80494822.940000013</v>
      </c>
      <c r="AS36" s="66">
        <f t="shared" si="4"/>
        <v>80494822.940000013</v>
      </c>
      <c r="AT36" s="66">
        <f t="shared" si="4"/>
        <v>80494822.940000013</v>
      </c>
      <c r="AU36" s="66">
        <f t="shared" si="4"/>
        <v>80494822.940000013</v>
      </c>
      <c r="AV36" s="66">
        <f t="shared" si="4"/>
        <v>80494822.940000013</v>
      </c>
      <c r="AW36" s="66">
        <f t="shared" si="4"/>
        <v>80494822.940000013</v>
      </c>
      <c r="AX36" s="66">
        <f t="shared" si="4"/>
        <v>80494822.940000013</v>
      </c>
      <c r="AY36" s="66">
        <f t="shared" si="4"/>
        <v>80494822.940000013</v>
      </c>
      <c r="AZ36" s="66">
        <f t="shared" si="4"/>
        <v>80494822.940000013</v>
      </c>
      <c r="BA36" s="66">
        <f t="shared" si="4"/>
        <v>80494822.940000013</v>
      </c>
      <c r="BB36" s="66">
        <f t="shared" si="4"/>
        <v>80494822.940000013</v>
      </c>
      <c r="BC36" s="66">
        <f t="shared" si="4"/>
        <v>80494822.940000013</v>
      </c>
      <c r="BD36" s="66">
        <f t="shared" si="4"/>
        <v>80494822.940000013</v>
      </c>
      <c r="BE36" s="66">
        <f t="shared" si="4"/>
        <v>80494822.940000013</v>
      </c>
      <c r="BF36" s="66">
        <f t="shared" si="4"/>
        <v>80494822.940000013</v>
      </c>
      <c r="BG36" s="66">
        <f t="shared" si="4"/>
        <v>80494822.940000013</v>
      </c>
      <c r="BH36" s="66">
        <f t="shared" si="4"/>
        <v>80494822.940000013</v>
      </c>
      <c r="BI36" s="66">
        <f t="shared" si="4"/>
        <v>80494822.940000013</v>
      </c>
      <c r="BJ36" s="66">
        <f t="shared" si="4"/>
        <v>80494822.940000013</v>
      </c>
      <c r="BK36" s="66">
        <f t="shared" si="4"/>
        <v>80494822.940000013</v>
      </c>
      <c r="BL36" s="66">
        <f t="shared" si="4"/>
        <v>80494822.940000013</v>
      </c>
      <c r="BM36" s="66">
        <f t="shared" si="4"/>
        <v>80494822.940000013</v>
      </c>
      <c r="BN36" s="66">
        <f t="shared" si="4"/>
        <v>80494822.940000013</v>
      </c>
      <c r="BO36" s="66">
        <f t="shared" si="4"/>
        <v>80494822.940000013</v>
      </c>
      <c r="BP36" s="66">
        <f t="shared" si="4"/>
        <v>80494822.940000013</v>
      </c>
      <c r="BQ36" s="66">
        <f t="shared" si="4"/>
        <v>80494822.940000013</v>
      </c>
      <c r="BR36" s="66">
        <f t="shared" si="4"/>
        <v>80494822.940000013</v>
      </c>
      <c r="BS36" s="66">
        <f t="shared" si="4"/>
        <v>80494822.940000013</v>
      </c>
    </row>
    <row r="37" spans="1:71" ht="15" thickTop="1" x14ac:dyDescent="0.35"/>
    <row r="40" spans="1:71" x14ac:dyDescent="0.35">
      <c r="A40" s="56" t="s">
        <v>133</v>
      </c>
      <c r="B40" s="56" t="s">
        <v>134</v>
      </c>
      <c r="C40" s="56" t="s">
        <v>135</v>
      </c>
      <c r="D40" s="56" t="s">
        <v>136</v>
      </c>
      <c r="E40" s="56">
        <v>300</v>
      </c>
      <c r="F40" s="56" t="s">
        <v>137</v>
      </c>
      <c r="G40" s="57" t="s">
        <v>138</v>
      </c>
      <c r="H40" s="56" t="s">
        <v>139</v>
      </c>
      <c r="I40" s="56" t="s">
        <v>140</v>
      </c>
      <c r="J40" s="56" t="s">
        <v>141</v>
      </c>
      <c r="K40" s="67" t="s">
        <v>158</v>
      </c>
      <c r="L40" s="59">
        <v>202401</v>
      </c>
      <c r="M40" s="59">
        <v>202402</v>
      </c>
      <c r="N40" s="59">
        <v>202403</v>
      </c>
      <c r="O40" s="59">
        <v>202404</v>
      </c>
      <c r="P40" s="59">
        <v>202405</v>
      </c>
      <c r="Q40" s="59">
        <v>202406</v>
      </c>
      <c r="R40" s="59">
        <v>202407</v>
      </c>
      <c r="S40" s="59">
        <v>202408</v>
      </c>
      <c r="T40" s="59">
        <v>202409</v>
      </c>
      <c r="U40" s="59">
        <v>202410</v>
      </c>
      <c r="V40" s="59">
        <v>202411</v>
      </c>
      <c r="W40" s="59">
        <v>202412</v>
      </c>
      <c r="X40" s="59">
        <v>202501</v>
      </c>
      <c r="Y40" s="59">
        <v>202502</v>
      </c>
      <c r="Z40" s="59">
        <v>202503</v>
      </c>
      <c r="AA40" s="59">
        <v>202504</v>
      </c>
      <c r="AB40" s="59">
        <v>202505</v>
      </c>
      <c r="AC40" s="59">
        <v>202506</v>
      </c>
      <c r="AD40" s="59">
        <v>202507</v>
      </c>
      <c r="AE40" s="59">
        <v>202508</v>
      </c>
      <c r="AF40" s="59">
        <v>202509</v>
      </c>
      <c r="AG40" s="59">
        <v>202510</v>
      </c>
      <c r="AH40" s="59">
        <v>202511</v>
      </c>
      <c r="AI40" s="59">
        <v>202512</v>
      </c>
      <c r="AJ40" s="59">
        <v>202601</v>
      </c>
      <c r="AK40" s="59">
        <v>202602</v>
      </c>
      <c r="AL40" s="59">
        <v>202603</v>
      </c>
      <c r="AM40" s="59">
        <v>202604</v>
      </c>
      <c r="AN40" s="59">
        <v>202605</v>
      </c>
      <c r="AO40" s="59">
        <v>202606</v>
      </c>
      <c r="AP40" s="59">
        <v>202607</v>
      </c>
      <c r="AQ40" s="59">
        <v>202608</v>
      </c>
      <c r="AR40" s="59">
        <v>202609</v>
      </c>
      <c r="AS40" s="59">
        <v>202610</v>
      </c>
      <c r="AT40" s="59">
        <v>202611</v>
      </c>
      <c r="AU40" s="59">
        <v>202612</v>
      </c>
      <c r="AV40" s="59">
        <v>202701</v>
      </c>
      <c r="AW40" s="59">
        <v>202702</v>
      </c>
      <c r="AX40" s="59">
        <v>202703</v>
      </c>
      <c r="AY40" s="59">
        <v>202704</v>
      </c>
      <c r="AZ40" s="59">
        <v>202705</v>
      </c>
      <c r="BA40" s="59">
        <v>202706</v>
      </c>
      <c r="BB40" s="59">
        <v>202707</v>
      </c>
      <c r="BC40" s="59">
        <v>202708</v>
      </c>
      <c r="BD40" s="59">
        <v>202709</v>
      </c>
      <c r="BE40" s="59">
        <v>202710</v>
      </c>
      <c r="BF40" s="59">
        <v>202711</v>
      </c>
      <c r="BG40" s="59">
        <v>202712</v>
      </c>
      <c r="BH40" s="59">
        <v>202801</v>
      </c>
      <c r="BI40" s="59">
        <v>202802</v>
      </c>
      <c r="BJ40" s="59">
        <v>202803</v>
      </c>
      <c r="BK40" s="59">
        <v>202804</v>
      </c>
      <c r="BL40" s="59">
        <v>202805</v>
      </c>
      <c r="BM40" s="59">
        <v>202806</v>
      </c>
      <c r="BN40" s="59">
        <v>202807</v>
      </c>
      <c r="BO40" s="59">
        <v>202808</v>
      </c>
      <c r="BP40" s="59">
        <v>202809</v>
      </c>
      <c r="BQ40" s="59">
        <v>202810</v>
      </c>
      <c r="BR40" s="59">
        <v>202811</v>
      </c>
      <c r="BS40" s="59">
        <v>202812</v>
      </c>
    </row>
    <row r="41" spans="1:71" x14ac:dyDescent="0.35">
      <c r="A41" s="15" t="str">
        <f t="shared" ref="A41:J42" si="5">A33</f>
        <v>Found on tab Polk 1</v>
      </c>
      <c r="B41" s="15" t="str">
        <f t="shared" si="5"/>
        <v>A2891487</v>
      </c>
      <c r="C41" s="15" t="str">
        <f t="shared" si="5"/>
        <v>Base Rates</v>
      </c>
      <c r="D41" s="15" t="str">
        <f t="shared" si="5"/>
        <v/>
      </c>
      <c r="E41" s="15">
        <f t="shared" si="5"/>
        <v>34381</v>
      </c>
      <c r="F41" s="15" t="str">
        <f t="shared" si="5"/>
        <v>NEW-15788</v>
      </c>
      <c r="G41" s="15" t="str">
        <f t="shared" si="5"/>
        <v>Polk 1 Flexibility Project</v>
      </c>
      <c r="H41" s="15" t="str">
        <f t="shared" si="5"/>
        <v>Electric Other Production Plant</v>
      </c>
      <c r="I41" s="15" t="str">
        <f t="shared" si="5"/>
        <v>Polk Station</v>
      </c>
      <c r="J41" s="15" t="str">
        <f t="shared" si="5"/>
        <v>POLK STATION UNIT 1 CCST</v>
      </c>
      <c r="K41" s="16">
        <f>SUM($K33:K33)/13</f>
        <v>0</v>
      </c>
      <c r="L41" s="16">
        <f>SUM($K33:L33)/13</f>
        <v>0</v>
      </c>
      <c r="M41" s="16">
        <f>SUM($K33:M33)/13</f>
        <v>0</v>
      </c>
      <c r="N41" s="16">
        <f>SUM($K33:N33)/13</f>
        <v>0</v>
      </c>
      <c r="O41" s="16">
        <f>SUM($K33:O33)/13</f>
        <v>0</v>
      </c>
      <c r="P41" s="16">
        <f>SUM($K33:P33)/13</f>
        <v>0</v>
      </c>
      <c r="Q41" s="16">
        <f>SUM($K33:Q33)/13</f>
        <v>0</v>
      </c>
      <c r="R41" s="16">
        <f>SUM($K33:R33)/13</f>
        <v>0</v>
      </c>
      <c r="S41" s="16">
        <f>SUM($K33:S33)/13</f>
        <v>0</v>
      </c>
      <c r="T41" s="16">
        <f>SUM($K33:T33)/13</f>
        <v>0</v>
      </c>
      <c r="U41" s="16">
        <f>SUM($K33:U33)/13</f>
        <v>0</v>
      </c>
      <c r="V41" s="16">
        <f>SUM($K33:V33)/13</f>
        <v>0</v>
      </c>
      <c r="W41" s="16">
        <f t="shared" ref="W41:BS42" si="6">SUM(K33:W33)/13</f>
        <v>0</v>
      </c>
      <c r="X41" s="16">
        <f t="shared" si="6"/>
        <v>0</v>
      </c>
      <c r="Y41" s="16">
        <f t="shared" si="6"/>
        <v>0</v>
      </c>
      <c r="Z41" s="16">
        <f t="shared" si="6"/>
        <v>0</v>
      </c>
      <c r="AA41" s="16">
        <f t="shared" si="6"/>
        <v>0</v>
      </c>
      <c r="AB41" s="16">
        <f t="shared" si="6"/>
        <v>1154424.376923077</v>
      </c>
      <c r="AC41" s="16">
        <f t="shared" si="6"/>
        <v>2308848.7538461541</v>
      </c>
      <c r="AD41" s="16">
        <f t="shared" si="6"/>
        <v>3463273.1307692309</v>
      </c>
      <c r="AE41" s="16">
        <f t="shared" si="6"/>
        <v>4617697.5076923082</v>
      </c>
      <c r="AF41" s="16">
        <f t="shared" si="6"/>
        <v>5772121.884615385</v>
      </c>
      <c r="AG41" s="16">
        <f t="shared" si="6"/>
        <v>6926546.2615384618</v>
      </c>
      <c r="AH41" s="16">
        <f t="shared" si="6"/>
        <v>8080970.6384615395</v>
      </c>
      <c r="AI41" s="16">
        <f t="shared" si="6"/>
        <v>9235395.0153846163</v>
      </c>
      <c r="AJ41" s="16">
        <f t="shared" si="6"/>
        <v>10389819.392307695</v>
      </c>
      <c r="AK41" s="16">
        <f t="shared" si="6"/>
        <v>11544243.769230772</v>
      </c>
      <c r="AL41" s="16">
        <f t="shared" si="6"/>
        <v>12698668.146153849</v>
      </c>
      <c r="AM41" s="16">
        <f t="shared" si="6"/>
        <v>13853092.523076925</v>
      </c>
      <c r="AN41" s="16">
        <f t="shared" si="6"/>
        <v>15007516.900000004</v>
      </c>
      <c r="AO41" s="16">
        <f t="shared" si="6"/>
        <v>15007516.900000004</v>
      </c>
      <c r="AP41" s="16">
        <f t="shared" si="6"/>
        <v>15007516.900000004</v>
      </c>
      <c r="AQ41" s="16">
        <f t="shared" si="6"/>
        <v>15007516.900000004</v>
      </c>
      <c r="AR41" s="16">
        <f t="shared" si="6"/>
        <v>15007516.900000004</v>
      </c>
      <c r="AS41" s="16">
        <f t="shared" si="6"/>
        <v>15007516.900000004</v>
      </c>
      <c r="AT41" s="16">
        <f t="shared" si="6"/>
        <v>15007516.900000004</v>
      </c>
      <c r="AU41" s="16">
        <f t="shared" si="6"/>
        <v>15007516.900000004</v>
      </c>
      <c r="AV41" s="16">
        <f t="shared" si="6"/>
        <v>15007516.900000004</v>
      </c>
      <c r="AW41" s="16">
        <f t="shared" si="6"/>
        <v>15007516.900000004</v>
      </c>
      <c r="AX41" s="16">
        <f t="shared" si="6"/>
        <v>15007516.900000004</v>
      </c>
      <c r="AY41" s="16">
        <f t="shared" si="6"/>
        <v>15007516.900000004</v>
      </c>
      <c r="AZ41" s="16">
        <f t="shared" si="6"/>
        <v>15007516.900000004</v>
      </c>
      <c r="BA41" s="16">
        <f t="shared" si="6"/>
        <v>15007516.900000004</v>
      </c>
      <c r="BB41" s="16">
        <f t="shared" si="6"/>
        <v>15007516.900000004</v>
      </c>
      <c r="BC41" s="16">
        <f t="shared" si="6"/>
        <v>15007516.900000004</v>
      </c>
      <c r="BD41" s="16">
        <f t="shared" si="6"/>
        <v>15007516.900000004</v>
      </c>
      <c r="BE41" s="16">
        <f t="shared" si="6"/>
        <v>15007516.900000004</v>
      </c>
      <c r="BF41" s="16">
        <f t="shared" si="6"/>
        <v>15007516.900000004</v>
      </c>
      <c r="BG41" s="16">
        <f t="shared" si="6"/>
        <v>15007516.900000004</v>
      </c>
      <c r="BH41" s="16">
        <f t="shared" si="6"/>
        <v>15007516.900000004</v>
      </c>
      <c r="BI41" s="16">
        <f t="shared" si="6"/>
        <v>15007516.900000004</v>
      </c>
      <c r="BJ41" s="16">
        <f t="shared" si="6"/>
        <v>15007516.900000004</v>
      </c>
      <c r="BK41" s="16">
        <f t="shared" si="6"/>
        <v>15007516.900000004</v>
      </c>
      <c r="BL41" s="16">
        <f t="shared" si="6"/>
        <v>15007516.900000004</v>
      </c>
      <c r="BM41" s="16">
        <f t="shared" si="6"/>
        <v>15007516.900000004</v>
      </c>
      <c r="BN41" s="16">
        <f t="shared" si="6"/>
        <v>15007516.900000004</v>
      </c>
      <c r="BO41" s="16">
        <f t="shared" si="6"/>
        <v>15007516.900000004</v>
      </c>
      <c r="BP41" s="16">
        <f t="shared" si="6"/>
        <v>15007516.900000004</v>
      </c>
      <c r="BQ41" s="16">
        <f t="shared" si="6"/>
        <v>15007516.900000004</v>
      </c>
      <c r="BR41" s="16">
        <f t="shared" si="6"/>
        <v>15007516.900000004</v>
      </c>
      <c r="BS41" s="16">
        <f t="shared" si="6"/>
        <v>15007516.900000004</v>
      </c>
    </row>
    <row r="42" spans="1:71" x14ac:dyDescent="0.35">
      <c r="A42" s="15" t="str">
        <f t="shared" si="5"/>
        <v>Found on tab Polk 1</v>
      </c>
      <c r="B42" s="15" t="str">
        <f t="shared" si="5"/>
        <v>NEW-15788</v>
      </c>
      <c r="C42" s="15" t="str">
        <f t="shared" si="5"/>
        <v>Base Rates</v>
      </c>
      <c r="D42" s="15" t="str">
        <f t="shared" si="5"/>
        <v>ENERGY SUPPLY</v>
      </c>
      <c r="E42" s="15">
        <f t="shared" si="5"/>
        <v>34381</v>
      </c>
      <c r="F42" s="15" t="str">
        <f t="shared" si="5"/>
        <v>NEW-15788</v>
      </c>
      <c r="G42" s="15" t="str">
        <f t="shared" si="5"/>
        <v>Polk 1 Flexibility Project</v>
      </c>
      <c r="H42" s="15" t="str">
        <f t="shared" si="5"/>
        <v>Electric Other Production Plant</v>
      </c>
      <c r="I42" s="15" t="str">
        <f t="shared" si="5"/>
        <v>Polk Station</v>
      </c>
      <c r="J42" s="15" t="str">
        <f t="shared" si="5"/>
        <v>POLK STATION UNIT 1 CT</v>
      </c>
      <c r="K42" s="16">
        <f>SUM($K34:K34)/13</f>
        <v>0</v>
      </c>
      <c r="L42" s="16">
        <f>SUM($K34:L34)/13</f>
        <v>0</v>
      </c>
      <c r="M42" s="16">
        <f>SUM($K34:M34)/13</f>
        <v>0</v>
      </c>
      <c r="N42" s="16">
        <f>SUM($K34:N34)/13</f>
        <v>0</v>
      </c>
      <c r="O42" s="16">
        <f>SUM($K34:O34)/13</f>
        <v>0</v>
      </c>
      <c r="P42" s="16">
        <f>SUM($K34:P34)/13</f>
        <v>0</v>
      </c>
      <c r="Q42" s="16">
        <f>SUM($K34:Q34)/13</f>
        <v>0</v>
      </c>
      <c r="R42" s="16">
        <f>SUM($K34:R34)/13</f>
        <v>0</v>
      </c>
      <c r="S42" s="16">
        <f>SUM($K34:S34)/13</f>
        <v>0</v>
      </c>
      <c r="T42" s="16">
        <f>SUM($K34:T34)/13</f>
        <v>0</v>
      </c>
      <c r="U42" s="16">
        <f>SUM($K34:U34)/13</f>
        <v>0</v>
      </c>
      <c r="V42" s="16">
        <f>SUM($K34:V34)/13</f>
        <v>0</v>
      </c>
      <c r="W42" s="16">
        <f t="shared" si="6"/>
        <v>0</v>
      </c>
      <c r="X42" s="16">
        <f t="shared" si="6"/>
        <v>0</v>
      </c>
      <c r="Y42" s="16">
        <f t="shared" si="6"/>
        <v>0</v>
      </c>
      <c r="Z42" s="16">
        <f t="shared" si="6"/>
        <v>0</v>
      </c>
      <c r="AA42" s="16">
        <f t="shared" si="6"/>
        <v>0</v>
      </c>
      <c r="AB42" s="16">
        <f t="shared" si="6"/>
        <v>5037485.080000001</v>
      </c>
      <c r="AC42" s="16">
        <f t="shared" si="6"/>
        <v>10074970.160000002</v>
      </c>
      <c r="AD42" s="16">
        <f t="shared" si="6"/>
        <v>15112455.240000002</v>
      </c>
      <c r="AE42" s="16">
        <f t="shared" si="6"/>
        <v>20149940.320000004</v>
      </c>
      <c r="AF42" s="16">
        <f t="shared" si="6"/>
        <v>25187425.400000002</v>
      </c>
      <c r="AG42" s="16">
        <f t="shared" si="6"/>
        <v>30224910.480000004</v>
      </c>
      <c r="AH42" s="16">
        <f t="shared" si="6"/>
        <v>35262395.56000001</v>
      </c>
      <c r="AI42" s="16">
        <f t="shared" si="6"/>
        <v>40299880.640000008</v>
      </c>
      <c r="AJ42" s="16">
        <f t="shared" si="6"/>
        <v>45337365.720000014</v>
      </c>
      <c r="AK42" s="16">
        <f t="shared" si="6"/>
        <v>50374850.800000004</v>
      </c>
      <c r="AL42" s="16">
        <f t="shared" si="6"/>
        <v>55412335.880000003</v>
      </c>
      <c r="AM42" s="16">
        <f t="shared" si="6"/>
        <v>60449820.960000001</v>
      </c>
      <c r="AN42" s="16">
        <f t="shared" si="6"/>
        <v>65487306.039999999</v>
      </c>
      <c r="AO42" s="16">
        <f t="shared" si="6"/>
        <v>65487306.039999999</v>
      </c>
      <c r="AP42" s="16">
        <f t="shared" si="6"/>
        <v>65487306.039999999</v>
      </c>
      <c r="AQ42" s="16">
        <f t="shared" si="6"/>
        <v>65487306.039999999</v>
      </c>
      <c r="AR42" s="16">
        <f t="shared" si="6"/>
        <v>65487306.039999999</v>
      </c>
      <c r="AS42" s="16">
        <f t="shared" si="6"/>
        <v>65487306.039999999</v>
      </c>
      <c r="AT42" s="16">
        <f t="shared" si="6"/>
        <v>65487306.039999999</v>
      </c>
      <c r="AU42" s="16">
        <f t="shared" si="6"/>
        <v>65487306.039999999</v>
      </c>
      <c r="AV42" s="16">
        <f t="shared" si="6"/>
        <v>65487306.039999999</v>
      </c>
      <c r="AW42" s="16">
        <f t="shared" si="6"/>
        <v>65487306.039999999</v>
      </c>
      <c r="AX42" s="16">
        <f t="shared" si="6"/>
        <v>65487306.039999999</v>
      </c>
      <c r="AY42" s="16">
        <f t="shared" si="6"/>
        <v>65487306.039999999</v>
      </c>
      <c r="AZ42" s="16">
        <f t="shared" si="6"/>
        <v>65487306.039999999</v>
      </c>
      <c r="BA42" s="16">
        <f t="shared" si="6"/>
        <v>65487306.039999999</v>
      </c>
      <c r="BB42" s="16">
        <f t="shared" si="6"/>
        <v>65487306.039999999</v>
      </c>
      <c r="BC42" s="16">
        <f t="shared" si="6"/>
        <v>65487306.039999999</v>
      </c>
      <c r="BD42" s="16">
        <f t="shared" si="6"/>
        <v>65487306.039999999</v>
      </c>
      <c r="BE42" s="16">
        <f t="shared" si="6"/>
        <v>65487306.039999999</v>
      </c>
      <c r="BF42" s="16">
        <f t="shared" si="6"/>
        <v>65487306.039999999</v>
      </c>
      <c r="BG42" s="16">
        <f t="shared" si="6"/>
        <v>65487306.039999999</v>
      </c>
      <c r="BH42" s="16">
        <f t="shared" si="6"/>
        <v>65487306.039999999</v>
      </c>
      <c r="BI42" s="16">
        <f t="shared" si="6"/>
        <v>65487306.039999999</v>
      </c>
      <c r="BJ42" s="16">
        <f t="shared" si="6"/>
        <v>65487306.039999999</v>
      </c>
      <c r="BK42" s="16">
        <f t="shared" si="6"/>
        <v>65487306.039999999</v>
      </c>
      <c r="BL42" s="16">
        <f t="shared" si="6"/>
        <v>65487306.039999999</v>
      </c>
      <c r="BM42" s="16">
        <f t="shared" si="6"/>
        <v>65487306.039999999</v>
      </c>
      <c r="BN42" s="16">
        <f t="shared" si="6"/>
        <v>65487306.039999999</v>
      </c>
      <c r="BO42" s="16">
        <f t="shared" si="6"/>
        <v>65487306.039999999</v>
      </c>
      <c r="BP42" s="16">
        <f t="shared" si="6"/>
        <v>65487306.039999999</v>
      </c>
      <c r="BQ42" s="16">
        <f t="shared" si="6"/>
        <v>65487306.039999999</v>
      </c>
      <c r="BR42" s="16">
        <f t="shared" si="6"/>
        <v>65487306.039999999</v>
      </c>
      <c r="BS42" s="16">
        <f t="shared" si="6"/>
        <v>65487306.039999999</v>
      </c>
    </row>
    <row r="44" spans="1:71" ht="15" thickBot="1" x14ac:dyDescent="0.4">
      <c r="I44" s="69"/>
      <c r="J44" s="52" t="s">
        <v>159</v>
      </c>
      <c r="K44" s="70">
        <f t="shared" ref="K44:BS44" si="7">SUM(K41:K43)</f>
        <v>0</v>
      </c>
      <c r="L44" s="70">
        <f t="shared" si="7"/>
        <v>0</v>
      </c>
      <c r="M44" s="70">
        <f t="shared" si="7"/>
        <v>0</v>
      </c>
      <c r="N44" s="70">
        <f t="shared" si="7"/>
        <v>0</v>
      </c>
      <c r="O44" s="70">
        <f t="shared" si="7"/>
        <v>0</v>
      </c>
      <c r="P44" s="70">
        <f t="shared" si="7"/>
        <v>0</v>
      </c>
      <c r="Q44" s="70">
        <f t="shared" si="7"/>
        <v>0</v>
      </c>
      <c r="R44" s="70">
        <f t="shared" si="7"/>
        <v>0</v>
      </c>
      <c r="S44" s="70">
        <f t="shared" si="7"/>
        <v>0</v>
      </c>
      <c r="T44" s="70">
        <f t="shared" si="7"/>
        <v>0</v>
      </c>
      <c r="U44" s="70">
        <f t="shared" si="7"/>
        <v>0</v>
      </c>
      <c r="V44" s="70">
        <f t="shared" si="7"/>
        <v>0</v>
      </c>
      <c r="W44" s="83">
        <f t="shared" si="7"/>
        <v>0</v>
      </c>
      <c r="X44" s="70">
        <f t="shared" si="7"/>
        <v>0</v>
      </c>
      <c r="Y44" s="70">
        <f t="shared" si="7"/>
        <v>0</v>
      </c>
      <c r="Z44" s="70">
        <f t="shared" si="7"/>
        <v>0</v>
      </c>
      <c r="AA44" s="70">
        <f t="shared" si="7"/>
        <v>0</v>
      </c>
      <c r="AB44" s="70">
        <f t="shared" si="7"/>
        <v>6191909.4569230778</v>
      </c>
      <c r="AC44" s="70">
        <f t="shared" si="7"/>
        <v>12383818.913846156</v>
      </c>
      <c r="AD44" s="70">
        <f t="shared" si="7"/>
        <v>18575728.370769233</v>
      </c>
      <c r="AE44" s="70">
        <f t="shared" si="7"/>
        <v>24767637.827692311</v>
      </c>
      <c r="AF44" s="70">
        <f t="shared" si="7"/>
        <v>30959547.284615386</v>
      </c>
      <c r="AG44" s="70">
        <f t="shared" si="7"/>
        <v>37151456.741538465</v>
      </c>
      <c r="AH44" s="70">
        <f t="shared" si="7"/>
        <v>43343366.198461547</v>
      </c>
      <c r="AI44" s="83">
        <f t="shared" si="7"/>
        <v>49535275.655384623</v>
      </c>
      <c r="AJ44" s="70">
        <f t="shared" si="7"/>
        <v>55727185.112307712</v>
      </c>
      <c r="AK44" s="70">
        <f t="shared" si="7"/>
        <v>61919094.56923078</v>
      </c>
      <c r="AL44" s="70">
        <f t="shared" si="7"/>
        <v>68111004.026153848</v>
      </c>
      <c r="AM44" s="70">
        <f t="shared" si="7"/>
        <v>74302913.48307693</v>
      </c>
      <c r="AN44" s="70">
        <f t="shared" si="7"/>
        <v>80494822.939999998</v>
      </c>
      <c r="AO44" s="70">
        <f t="shared" si="7"/>
        <v>80494822.939999998</v>
      </c>
      <c r="AP44" s="70">
        <f t="shared" si="7"/>
        <v>80494822.939999998</v>
      </c>
      <c r="AQ44" s="70">
        <f t="shared" si="7"/>
        <v>80494822.939999998</v>
      </c>
      <c r="AR44" s="70">
        <f t="shared" si="7"/>
        <v>80494822.939999998</v>
      </c>
      <c r="AS44" s="70">
        <f t="shared" si="7"/>
        <v>80494822.939999998</v>
      </c>
      <c r="AT44" s="70">
        <f t="shared" si="7"/>
        <v>80494822.939999998</v>
      </c>
      <c r="AU44" s="70">
        <f t="shared" si="7"/>
        <v>80494822.939999998</v>
      </c>
      <c r="AV44" s="70">
        <f t="shared" si="7"/>
        <v>80494822.939999998</v>
      </c>
      <c r="AW44" s="70">
        <f t="shared" si="7"/>
        <v>80494822.939999998</v>
      </c>
      <c r="AX44" s="70">
        <f t="shared" si="7"/>
        <v>80494822.939999998</v>
      </c>
      <c r="AY44" s="70">
        <f t="shared" si="7"/>
        <v>80494822.939999998</v>
      </c>
      <c r="AZ44" s="70">
        <f t="shared" si="7"/>
        <v>80494822.939999998</v>
      </c>
      <c r="BA44" s="70">
        <f t="shared" si="7"/>
        <v>80494822.939999998</v>
      </c>
      <c r="BB44" s="70">
        <f t="shared" si="7"/>
        <v>80494822.939999998</v>
      </c>
      <c r="BC44" s="70">
        <f t="shared" si="7"/>
        <v>80494822.939999998</v>
      </c>
      <c r="BD44" s="70">
        <f t="shared" si="7"/>
        <v>80494822.939999998</v>
      </c>
      <c r="BE44" s="70">
        <f t="shared" si="7"/>
        <v>80494822.939999998</v>
      </c>
      <c r="BF44" s="70">
        <f t="shared" si="7"/>
        <v>80494822.939999998</v>
      </c>
      <c r="BG44" s="70">
        <f t="shared" si="7"/>
        <v>80494822.939999998</v>
      </c>
      <c r="BH44" s="70">
        <f t="shared" si="7"/>
        <v>80494822.939999998</v>
      </c>
      <c r="BI44" s="70">
        <f t="shared" si="7"/>
        <v>80494822.939999998</v>
      </c>
      <c r="BJ44" s="70">
        <f t="shared" si="7"/>
        <v>80494822.939999998</v>
      </c>
      <c r="BK44" s="70">
        <f t="shared" si="7"/>
        <v>80494822.939999998</v>
      </c>
      <c r="BL44" s="70">
        <f t="shared" si="7"/>
        <v>80494822.939999998</v>
      </c>
      <c r="BM44" s="70">
        <f t="shared" si="7"/>
        <v>80494822.939999998</v>
      </c>
      <c r="BN44" s="70">
        <f t="shared" si="7"/>
        <v>80494822.939999998</v>
      </c>
      <c r="BO44" s="70">
        <f t="shared" si="7"/>
        <v>80494822.939999998</v>
      </c>
      <c r="BP44" s="70">
        <f t="shared" si="7"/>
        <v>80494822.939999998</v>
      </c>
      <c r="BQ44" s="70">
        <f t="shared" si="7"/>
        <v>80494822.939999998</v>
      </c>
      <c r="BR44" s="70">
        <f t="shared" si="7"/>
        <v>80494822.939999998</v>
      </c>
      <c r="BS44" s="70">
        <f t="shared" si="7"/>
        <v>80494822.939999998</v>
      </c>
    </row>
    <row r="45" spans="1:71" ht="15" thickTop="1" x14ac:dyDescent="0.35"/>
    <row r="46" spans="1:71" x14ac:dyDescent="0.35">
      <c r="A46" s="56" t="s">
        <v>133</v>
      </c>
      <c r="B46" s="56" t="s">
        <v>134</v>
      </c>
      <c r="C46" s="56" t="s">
        <v>136</v>
      </c>
      <c r="D46" s="56">
        <v>300</v>
      </c>
      <c r="E46" s="56" t="s">
        <v>137</v>
      </c>
      <c r="F46" s="57" t="s">
        <v>138</v>
      </c>
      <c r="G46" s="56" t="s">
        <v>139</v>
      </c>
      <c r="H46" s="56" t="s">
        <v>140</v>
      </c>
      <c r="I46" s="56" t="s">
        <v>141</v>
      </c>
      <c r="J46" s="67" t="s">
        <v>160</v>
      </c>
      <c r="K46" s="67" t="s">
        <v>161</v>
      </c>
      <c r="L46" s="59">
        <v>202401</v>
      </c>
      <c r="M46" s="59">
        <v>202402</v>
      </c>
      <c r="N46" s="59">
        <v>202403</v>
      </c>
      <c r="O46" s="59">
        <v>202404</v>
      </c>
      <c r="P46" s="59">
        <v>202405</v>
      </c>
      <c r="Q46" s="59">
        <v>202406</v>
      </c>
      <c r="R46" s="59">
        <v>202407</v>
      </c>
      <c r="S46" s="59">
        <v>202408</v>
      </c>
      <c r="T46" s="59">
        <v>202409</v>
      </c>
      <c r="U46" s="59">
        <v>202410</v>
      </c>
      <c r="V46" s="59">
        <v>202411</v>
      </c>
      <c r="W46" s="59">
        <v>202412</v>
      </c>
      <c r="X46" s="59">
        <v>202501</v>
      </c>
      <c r="Y46" s="59">
        <v>202502</v>
      </c>
      <c r="Z46" s="59">
        <v>202503</v>
      </c>
      <c r="AA46" s="59">
        <v>202504</v>
      </c>
      <c r="AB46" s="59">
        <v>202505</v>
      </c>
      <c r="AC46" s="59">
        <v>202506</v>
      </c>
      <c r="AD46" s="59">
        <v>202507</v>
      </c>
      <c r="AE46" s="59">
        <v>202508</v>
      </c>
      <c r="AF46" s="59">
        <v>202509</v>
      </c>
      <c r="AG46" s="59">
        <v>202510</v>
      </c>
      <c r="AH46" s="59">
        <v>202511</v>
      </c>
      <c r="AI46" s="59">
        <v>202512</v>
      </c>
      <c r="AJ46" s="59">
        <v>202601</v>
      </c>
      <c r="AK46" s="59">
        <v>202602</v>
      </c>
      <c r="AL46" s="59">
        <v>202603</v>
      </c>
      <c r="AM46" s="59">
        <v>202604</v>
      </c>
      <c r="AN46" s="59">
        <v>202605</v>
      </c>
      <c r="AO46" s="59">
        <v>202606</v>
      </c>
      <c r="AP46" s="59">
        <v>202607</v>
      </c>
      <c r="AQ46" s="59">
        <v>202608</v>
      </c>
      <c r="AR46" s="59">
        <v>202609</v>
      </c>
      <c r="AS46" s="59">
        <v>202610</v>
      </c>
      <c r="AT46" s="59">
        <v>202611</v>
      </c>
      <c r="AU46" s="59">
        <v>202612</v>
      </c>
      <c r="AV46" s="59">
        <v>202701</v>
      </c>
      <c r="AW46" s="59">
        <v>202702</v>
      </c>
      <c r="AX46" s="59">
        <v>202703</v>
      </c>
      <c r="AY46" s="59">
        <v>202704</v>
      </c>
      <c r="AZ46" s="59">
        <v>202705</v>
      </c>
      <c r="BA46" s="59">
        <v>202706</v>
      </c>
      <c r="BB46" s="59">
        <v>202707</v>
      </c>
      <c r="BC46" s="59">
        <v>202708</v>
      </c>
      <c r="BD46" s="59">
        <v>202709</v>
      </c>
      <c r="BE46" s="59">
        <v>202710</v>
      </c>
      <c r="BF46" s="59">
        <v>202711</v>
      </c>
      <c r="BG46" s="59">
        <v>202712</v>
      </c>
      <c r="BH46" s="59">
        <v>202801</v>
      </c>
      <c r="BI46" s="59">
        <v>202802</v>
      </c>
      <c r="BJ46" s="59">
        <v>202803</v>
      </c>
      <c r="BK46" s="59">
        <v>202804</v>
      </c>
      <c r="BL46" s="59">
        <v>202805</v>
      </c>
      <c r="BM46" s="59">
        <v>202806</v>
      </c>
      <c r="BN46" s="59">
        <v>202807</v>
      </c>
      <c r="BO46" s="59">
        <v>202808</v>
      </c>
      <c r="BP46" s="59">
        <v>202809</v>
      </c>
      <c r="BQ46" s="59">
        <v>202810</v>
      </c>
      <c r="BR46" s="59">
        <v>202811</v>
      </c>
      <c r="BS46" s="59">
        <v>202812</v>
      </c>
    </row>
    <row r="47" spans="1:71" x14ac:dyDescent="0.35">
      <c r="A47" s="51" t="str">
        <f>'Polk 1 Flexibility '!A25</f>
        <v>Found on tab Polk 1</v>
      </c>
      <c r="B47" s="51" t="str">
        <f>'Polk 1 Flexibility '!B25</f>
        <v>A2891487</v>
      </c>
      <c r="C47" s="15" t="str">
        <f>'Polk 1 Flexibility '!D25</f>
        <v/>
      </c>
      <c r="D47" s="86">
        <f>'Polk 1 Flexibility '!E25</f>
        <v>34381</v>
      </c>
      <c r="E47" s="15" t="str">
        <f>'Polk 1 Flexibility '!F25</f>
        <v>NEW-15788</v>
      </c>
      <c r="F47" s="15" t="str">
        <f>'Polk 1 Flexibility '!G25</f>
        <v>Polk 1 Flexibility Project</v>
      </c>
      <c r="G47" s="15" t="str">
        <f>'Polk 1 Flexibility '!H25</f>
        <v>Electric Other Production Plant</v>
      </c>
      <c r="H47" s="15" t="str">
        <f>'Polk 1 Flexibility '!I25</f>
        <v>Polk Station</v>
      </c>
      <c r="I47" s="15" t="str">
        <f>'Polk 1 Flexibility '!J25</f>
        <v>POLK STATION UNIT 1 CCST</v>
      </c>
      <c r="J47" s="71">
        <v>4.5999999999999999E-2</v>
      </c>
      <c r="K47" s="85">
        <v>4.2800000000000005E-2</v>
      </c>
      <c r="L47" s="16">
        <f>'Polk 1 Flexibility '!K33*$J47/12</f>
        <v>0</v>
      </c>
      <c r="M47" s="16">
        <f>'Polk 1 Flexibility '!L33*$J47/12</f>
        <v>0</v>
      </c>
      <c r="N47" s="16">
        <f>'Polk 1 Flexibility '!M33*$J47/12</f>
        <v>0</v>
      </c>
      <c r="O47" s="16">
        <f>'Polk 1 Flexibility '!N33*$J47/12</f>
        <v>0</v>
      </c>
      <c r="P47" s="16">
        <f>'Polk 1 Flexibility '!O33*$J47/12</f>
        <v>0</v>
      </c>
      <c r="Q47" s="16">
        <f>'Polk 1 Flexibility '!P33*$J47/12</f>
        <v>0</v>
      </c>
      <c r="R47" s="16">
        <f>'Polk 1 Flexibility '!Q33*$J47/12</f>
        <v>0</v>
      </c>
      <c r="S47" s="16">
        <f>'Polk 1 Flexibility '!R33*$J47/12</f>
        <v>0</v>
      </c>
      <c r="T47" s="16">
        <f>'Polk 1 Flexibility '!S33*$J47/12</f>
        <v>0</v>
      </c>
      <c r="U47" s="16">
        <f>'Polk 1 Flexibility '!T33*$J47/12</f>
        <v>0</v>
      </c>
      <c r="V47" s="16">
        <f>'Polk 1 Flexibility '!U33*$J47/12</f>
        <v>0</v>
      </c>
      <c r="W47" s="16">
        <f>'Polk 1 Flexibility '!V33*$J47/12</f>
        <v>0</v>
      </c>
      <c r="X47" s="16">
        <f>'Polk 1 Flexibility '!W33*$K47/12</f>
        <v>0</v>
      </c>
      <c r="Y47" s="16">
        <f>'Polk 1 Flexibility '!X33*$K47/12</f>
        <v>0</v>
      </c>
      <c r="Z47" s="16">
        <f>'Polk 1 Flexibility '!Y33*$K47/12</f>
        <v>0</v>
      </c>
      <c r="AA47" s="16">
        <f>'Polk 1 Flexibility '!Z33*$K47/12</f>
        <v>0</v>
      </c>
      <c r="AB47" s="16">
        <f>'Polk 1 Flexibility '!AA33*$K47/12</f>
        <v>0</v>
      </c>
      <c r="AC47" s="16">
        <f>'Polk 1 Flexibility '!AB33*$K47/12</f>
        <v>53526.810276666678</v>
      </c>
      <c r="AD47" s="16">
        <f>'Polk 1 Flexibility '!AC33*$K47/12</f>
        <v>53526.810276666678</v>
      </c>
      <c r="AE47" s="16">
        <f>'Polk 1 Flexibility '!AD33*$K47/12</f>
        <v>53526.810276666678</v>
      </c>
      <c r="AF47" s="16">
        <f>'Polk 1 Flexibility '!AE33*$K47/12</f>
        <v>53526.810276666678</v>
      </c>
      <c r="AG47" s="16">
        <f>'Polk 1 Flexibility '!AF33*$K47/12</f>
        <v>53526.810276666678</v>
      </c>
      <c r="AH47" s="16">
        <f>'Polk 1 Flexibility '!AG33*$K47/12</f>
        <v>53526.810276666678</v>
      </c>
      <c r="AI47" s="16">
        <f>'Polk 1 Flexibility '!AH33*$K47/12</f>
        <v>53526.810276666678</v>
      </c>
      <c r="AJ47" s="16">
        <f>'Polk 1 Flexibility '!AI33*$K47/12</f>
        <v>53526.810276666678</v>
      </c>
      <c r="AK47" s="16">
        <f>'Polk 1 Flexibility '!AJ33*$K47/12</f>
        <v>53526.810276666678</v>
      </c>
      <c r="AL47" s="16">
        <f>'Polk 1 Flexibility '!AK33*$K47/12</f>
        <v>53526.810276666678</v>
      </c>
      <c r="AM47" s="16">
        <f>'Polk 1 Flexibility '!AL33*$K47/12</f>
        <v>53526.810276666678</v>
      </c>
      <c r="AN47" s="16">
        <f>'Polk 1 Flexibility '!AM33*$K47/12</f>
        <v>53526.810276666678</v>
      </c>
      <c r="AO47" s="16">
        <f>'Polk 1 Flexibility '!AN33*$K47/12</f>
        <v>53526.810276666678</v>
      </c>
      <c r="AP47" s="16">
        <f>'Polk 1 Flexibility '!AO33*$K47/12</f>
        <v>53526.810276666678</v>
      </c>
      <c r="AQ47" s="16">
        <f>'Polk 1 Flexibility '!AP33*$K47/12</f>
        <v>53526.810276666678</v>
      </c>
      <c r="AR47" s="16">
        <f>'Polk 1 Flexibility '!AQ33*$K47/12</f>
        <v>53526.810276666678</v>
      </c>
      <c r="AS47" s="16">
        <f>'Polk 1 Flexibility '!AR33*$K47/12</f>
        <v>53526.810276666678</v>
      </c>
      <c r="AT47" s="16">
        <f>'Polk 1 Flexibility '!AS33*$K47/12</f>
        <v>53526.810276666678</v>
      </c>
      <c r="AU47" s="16">
        <f>'Polk 1 Flexibility '!AT33*$K47/12</f>
        <v>53526.810276666678</v>
      </c>
      <c r="AV47" s="16">
        <f>'Polk 1 Flexibility '!AU33*$K47/12</f>
        <v>53526.810276666678</v>
      </c>
      <c r="AW47" s="16">
        <f>'Polk 1 Flexibility '!AV33*$K47/12</f>
        <v>53526.810276666678</v>
      </c>
      <c r="AX47" s="16">
        <f>'Polk 1 Flexibility '!AW33*$K47/12</f>
        <v>53526.810276666678</v>
      </c>
      <c r="AY47" s="16">
        <f>'Polk 1 Flexibility '!AX33*$K47/12</f>
        <v>53526.810276666678</v>
      </c>
      <c r="AZ47" s="16">
        <f>'Polk 1 Flexibility '!AY33*$K47/12</f>
        <v>53526.810276666678</v>
      </c>
      <c r="BA47" s="16">
        <f>'Polk 1 Flexibility '!AZ33*$K47/12</f>
        <v>53526.810276666678</v>
      </c>
      <c r="BB47" s="16">
        <f>'Polk 1 Flexibility '!BA33*$K47/12</f>
        <v>53526.810276666678</v>
      </c>
      <c r="BC47" s="16">
        <f>'Polk 1 Flexibility '!BB33*$K47/12</f>
        <v>53526.810276666678</v>
      </c>
      <c r="BD47" s="16">
        <f>'Polk 1 Flexibility '!BC33*$K47/12</f>
        <v>53526.810276666678</v>
      </c>
      <c r="BE47" s="16">
        <f>'Polk 1 Flexibility '!BD33*$K47/12</f>
        <v>53526.810276666678</v>
      </c>
      <c r="BF47" s="16">
        <f>'Polk 1 Flexibility '!BE33*$K47/12</f>
        <v>53526.810276666678</v>
      </c>
      <c r="BG47" s="16">
        <f>'Polk 1 Flexibility '!BF33*$K47/12</f>
        <v>53526.810276666678</v>
      </c>
      <c r="BH47" s="16">
        <f>'Polk 1 Flexibility '!BG33*$K47/12</f>
        <v>53526.810276666678</v>
      </c>
      <c r="BI47" s="16">
        <f>'Polk 1 Flexibility '!BH33*$K47/12</f>
        <v>53526.810276666678</v>
      </c>
      <c r="BJ47" s="16">
        <f>'Polk 1 Flexibility '!BI33*$K47/12</f>
        <v>53526.810276666678</v>
      </c>
      <c r="BK47" s="16">
        <f>'Polk 1 Flexibility '!BJ33*$K47/12</f>
        <v>53526.810276666678</v>
      </c>
      <c r="BL47" s="16">
        <f>'Polk 1 Flexibility '!BK33*$K47/12</f>
        <v>53526.810276666678</v>
      </c>
      <c r="BM47" s="16">
        <f>'Polk 1 Flexibility '!BL33*$K47/12</f>
        <v>53526.810276666678</v>
      </c>
      <c r="BN47" s="16">
        <f>'Polk 1 Flexibility '!BM33*$K47/12</f>
        <v>53526.810276666678</v>
      </c>
      <c r="BO47" s="16">
        <f>'Polk 1 Flexibility '!BN33*$K47/12</f>
        <v>53526.810276666678</v>
      </c>
      <c r="BP47" s="16">
        <f>'Polk 1 Flexibility '!BO33*$K47/12</f>
        <v>53526.810276666678</v>
      </c>
      <c r="BQ47" s="16">
        <f>'Polk 1 Flexibility '!BP33*$K47/12</f>
        <v>53526.810276666678</v>
      </c>
      <c r="BR47" s="16">
        <f>'Polk 1 Flexibility '!BQ33*$K47/12</f>
        <v>53526.810276666678</v>
      </c>
      <c r="BS47" s="16">
        <f>'Polk 1 Flexibility '!BR33*$K47/12</f>
        <v>53526.810276666678</v>
      </c>
    </row>
    <row r="48" spans="1:71" x14ac:dyDescent="0.35">
      <c r="A48" s="51" t="str">
        <f>'Polk 1 Flexibility '!A26</f>
        <v>Found on tab Polk 1</v>
      </c>
      <c r="B48" s="51" t="str">
        <f>'Polk 1 Flexibility '!B26</f>
        <v>NEW-15788</v>
      </c>
      <c r="C48" s="15" t="str">
        <f>'Polk 1 Flexibility '!D26</f>
        <v>ENERGY SUPPLY</v>
      </c>
      <c r="D48" s="86">
        <f>'Polk 1 Flexibility '!E26</f>
        <v>34381</v>
      </c>
      <c r="E48" s="15" t="str">
        <f>'Polk 1 Flexibility '!F26</f>
        <v>NEW-15788</v>
      </c>
      <c r="F48" s="15" t="str">
        <f>'Polk 1 Flexibility '!G26</f>
        <v>Polk 1 Flexibility Project</v>
      </c>
      <c r="G48" s="15" t="str">
        <f>'Polk 1 Flexibility '!H26</f>
        <v>Electric Other Production Plant</v>
      </c>
      <c r="H48" s="15" t="str">
        <f>'Polk 1 Flexibility '!I26</f>
        <v>Polk Station</v>
      </c>
      <c r="I48" s="15" t="str">
        <f>'Polk 1 Flexibility '!J26</f>
        <v>POLK STATION UNIT 1 CT</v>
      </c>
      <c r="J48" s="71">
        <v>4.5999999999999999E-2</v>
      </c>
      <c r="K48" s="85">
        <v>4.2800000000000005E-2</v>
      </c>
      <c r="L48" s="16">
        <f>'Polk 1 Flexibility '!K34*$J48/12</f>
        <v>0</v>
      </c>
      <c r="M48" s="16">
        <f>'Polk 1 Flexibility '!L34*$J48/12</f>
        <v>0</v>
      </c>
      <c r="N48" s="16">
        <f>'Polk 1 Flexibility '!M34*$J48/12</f>
        <v>0</v>
      </c>
      <c r="O48" s="16">
        <f>'Polk 1 Flexibility '!N34*$J48/12</f>
        <v>0</v>
      </c>
      <c r="P48" s="16">
        <f>'Polk 1 Flexibility '!O34*$J48/12</f>
        <v>0</v>
      </c>
      <c r="Q48" s="16">
        <f>'Polk 1 Flexibility '!P34*$J48/12</f>
        <v>0</v>
      </c>
      <c r="R48" s="16">
        <f>'Polk 1 Flexibility '!Q34*$J48/12</f>
        <v>0</v>
      </c>
      <c r="S48" s="16">
        <f>'Polk 1 Flexibility '!R34*$J48/12</f>
        <v>0</v>
      </c>
      <c r="T48" s="16">
        <f>'Polk 1 Flexibility '!S34*$J48/12</f>
        <v>0</v>
      </c>
      <c r="U48" s="16">
        <f>'Polk 1 Flexibility '!T34*$J48/12</f>
        <v>0</v>
      </c>
      <c r="V48" s="16">
        <f>'Polk 1 Flexibility '!U34*$J48/12</f>
        <v>0</v>
      </c>
      <c r="W48" s="16">
        <f>'Polk 1 Flexibility '!V34*$J48/12</f>
        <v>0</v>
      </c>
      <c r="X48" s="16">
        <f>'Polk 1 Flexibility '!W34*$K48/12</f>
        <v>0</v>
      </c>
      <c r="Y48" s="16">
        <f>'Polk 1 Flexibility '!X34*$K48/12</f>
        <v>0</v>
      </c>
      <c r="Z48" s="16">
        <f>'Polk 1 Flexibility '!Y34*$K48/12</f>
        <v>0</v>
      </c>
      <c r="AA48" s="16">
        <f>'Polk 1 Flexibility '!Z34*$K48/12</f>
        <v>0</v>
      </c>
      <c r="AB48" s="16">
        <f>'Polk 1 Flexibility '!AA34*$K48/12</f>
        <v>0</v>
      </c>
      <c r="AC48" s="16">
        <f>'Polk 1 Flexibility '!AB34*$K48/12</f>
        <v>233571.39154266674</v>
      </c>
      <c r="AD48" s="16">
        <f>'Polk 1 Flexibility '!AC34*$K48/12</f>
        <v>233571.39154266674</v>
      </c>
      <c r="AE48" s="16">
        <f>'Polk 1 Flexibility '!AD34*$K48/12</f>
        <v>233571.39154266674</v>
      </c>
      <c r="AF48" s="16">
        <f>'Polk 1 Flexibility '!AE34*$K48/12</f>
        <v>233571.39154266674</v>
      </c>
      <c r="AG48" s="16">
        <f>'Polk 1 Flexibility '!AF34*$K48/12</f>
        <v>233571.39154266674</v>
      </c>
      <c r="AH48" s="16">
        <f>'Polk 1 Flexibility '!AG34*$K48/12</f>
        <v>233571.39154266674</v>
      </c>
      <c r="AI48" s="16">
        <f>'Polk 1 Flexibility '!AH34*$K48/12</f>
        <v>233571.39154266674</v>
      </c>
      <c r="AJ48" s="16">
        <f>'Polk 1 Flexibility '!AI34*$K48/12</f>
        <v>233571.39154266674</v>
      </c>
      <c r="AK48" s="16">
        <f>'Polk 1 Flexibility '!AJ34*$K48/12</f>
        <v>233571.39154266674</v>
      </c>
      <c r="AL48" s="16">
        <f>'Polk 1 Flexibility '!AK34*$K48/12</f>
        <v>233571.39154266674</v>
      </c>
      <c r="AM48" s="16">
        <f>'Polk 1 Flexibility '!AL34*$K48/12</f>
        <v>233571.39154266674</v>
      </c>
      <c r="AN48" s="16">
        <f>'Polk 1 Flexibility '!AM34*$K48/12</f>
        <v>233571.39154266674</v>
      </c>
      <c r="AO48" s="16">
        <f>'Polk 1 Flexibility '!AN34*$K48/12</f>
        <v>233571.39154266674</v>
      </c>
      <c r="AP48" s="16">
        <f>'Polk 1 Flexibility '!AO34*$K48/12</f>
        <v>233571.39154266674</v>
      </c>
      <c r="AQ48" s="16">
        <f>'Polk 1 Flexibility '!AP34*$K48/12</f>
        <v>233571.39154266674</v>
      </c>
      <c r="AR48" s="16">
        <f>'Polk 1 Flexibility '!AQ34*$K48/12</f>
        <v>233571.39154266674</v>
      </c>
      <c r="AS48" s="16">
        <f>'Polk 1 Flexibility '!AR34*$K48/12</f>
        <v>233571.39154266674</v>
      </c>
      <c r="AT48" s="16">
        <f>'Polk 1 Flexibility '!AS34*$K48/12</f>
        <v>233571.39154266674</v>
      </c>
      <c r="AU48" s="16">
        <f>'Polk 1 Flexibility '!AT34*$K48/12</f>
        <v>233571.39154266674</v>
      </c>
      <c r="AV48" s="16">
        <f>'Polk 1 Flexibility '!AU34*$K48/12</f>
        <v>233571.39154266674</v>
      </c>
      <c r="AW48" s="16">
        <f>'Polk 1 Flexibility '!AV34*$K48/12</f>
        <v>233571.39154266674</v>
      </c>
      <c r="AX48" s="16">
        <f>'Polk 1 Flexibility '!AW34*$K48/12</f>
        <v>233571.39154266674</v>
      </c>
      <c r="AY48" s="16">
        <f>'Polk 1 Flexibility '!AX34*$K48/12</f>
        <v>233571.39154266674</v>
      </c>
      <c r="AZ48" s="16">
        <f>'Polk 1 Flexibility '!AY34*$K48/12</f>
        <v>233571.39154266674</v>
      </c>
      <c r="BA48" s="16">
        <f>'Polk 1 Flexibility '!AZ34*$K48/12</f>
        <v>233571.39154266674</v>
      </c>
      <c r="BB48" s="16">
        <f>'Polk 1 Flexibility '!BA34*$K48/12</f>
        <v>233571.39154266674</v>
      </c>
      <c r="BC48" s="16">
        <f>'Polk 1 Flexibility '!BB34*$K48/12</f>
        <v>233571.39154266674</v>
      </c>
      <c r="BD48" s="16">
        <f>'Polk 1 Flexibility '!BC34*$K48/12</f>
        <v>233571.39154266674</v>
      </c>
      <c r="BE48" s="16">
        <f>'Polk 1 Flexibility '!BD34*$K48/12</f>
        <v>233571.39154266674</v>
      </c>
      <c r="BF48" s="16">
        <f>'Polk 1 Flexibility '!BE34*$K48/12</f>
        <v>233571.39154266674</v>
      </c>
      <c r="BG48" s="16">
        <f>'Polk 1 Flexibility '!BF34*$K48/12</f>
        <v>233571.39154266674</v>
      </c>
      <c r="BH48" s="16">
        <f>'Polk 1 Flexibility '!BG34*$K48/12</f>
        <v>233571.39154266674</v>
      </c>
      <c r="BI48" s="16">
        <f>'Polk 1 Flexibility '!BH34*$K48/12</f>
        <v>233571.39154266674</v>
      </c>
      <c r="BJ48" s="16">
        <f>'Polk 1 Flexibility '!BI34*$K48/12</f>
        <v>233571.39154266674</v>
      </c>
      <c r="BK48" s="16">
        <f>'Polk 1 Flexibility '!BJ34*$K48/12</f>
        <v>233571.39154266674</v>
      </c>
      <c r="BL48" s="16">
        <f>'Polk 1 Flexibility '!BK34*$K48/12</f>
        <v>233571.39154266674</v>
      </c>
      <c r="BM48" s="16">
        <f>'Polk 1 Flexibility '!BL34*$K48/12</f>
        <v>233571.39154266674</v>
      </c>
      <c r="BN48" s="16">
        <f>'Polk 1 Flexibility '!BM34*$K48/12</f>
        <v>233571.39154266674</v>
      </c>
      <c r="BO48" s="16">
        <f>'Polk 1 Flexibility '!BN34*$K48/12</f>
        <v>233571.39154266674</v>
      </c>
      <c r="BP48" s="16">
        <f>'Polk 1 Flexibility '!BO34*$K48/12</f>
        <v>233571.39154266674</v>
      </c>
      <c r="BQ48" s="16">
        <f>'Polk 1 Flexibility '!BP34*$K48/12</f>
        <v>233571.39154266674</v>
      </c>
      <c r="BR48" s="16">
        <f>'Polk 1 Flexibility '!BQ34*$K48/12</f>
        <v>233571.39154266674</v>
      </c>
      <c r="BS48" s="16">
        <f>'Polk 1 Flexibility '!BR34*$K48/12</f>
        <v>233571.39154266674</v>
      </c>
    </row>
    <row r="49" spans="1:71" x14ac:dyDescent="0.35">
      <c r="C49" s="15"/>
    </row>
    <row r="50" spans="1:71" ht="15" thickBot="1" x14ac:dyDescent="0.4">
      <c r="C50" s="15"/>
      <c r="J50" s="52" t="s">
        <v>132</v>
      </c>
      <c r="K50" s="65" t="s">
        <v>154</v>
      </c>
      <c r="L50" s="70">
        <f t="shared" ref="L50:AQ50" si="8">SUM(L47:L49)</f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287098.20181933342</v>
      </c>
      <c r="AD50" s="70">
        <f t="shared" si="8"/>
        <v>287098.20181933342</v>
      </c>
      <c r="AE50" s="70">
        <f t="shared" si="8"/>
        <v>287098.20181933342</v>
      </c>
      <c r="AF50" s="70">
        <f t="shared" si="8"/>
        <v>287098.20181933342</v>
      </c>
      <c r="AG50" s="70">
        <f t="shared" si="8"/>
        <v>287098.20181933342</v>
      </c>
      <c r="AH50" s="70">
        <f t="shared" si="8"/>
        <v>287098.20181933342</v>
      </c>
      <c r="AI50" s="70">
        <f t="shared" si="8"/>
        <v>287098.20181933342</v>
      </c>
      <c r="AJ50" s="70">
        <f t="shared" si="8"/>
        <v>287098.20181933342</v>
      </c>
      <c r="AK50" s="70">
        <f t="shared" si="8"/>
        <v>287098.20181933342</v>
      </c>
      <c r="AL50" s="70">
        <f t="shared" si="8"/>
        <v>287098.20181933342</v>
      </c>
      <c r="AM50" s="70">
        <f t="shared" si="8"/>
        <v>287098.20181933342</v>
      </c>
      <c r="AN50" s="70">
        <f t="shared" si="8"/>
        <v>287098.20181933342</v>
      </c>
      <c r="AO50" s="70">
        <f t="shared" si="8"/>
        <v>287098.20181933342</v>
      </c>
      <c r="AP50" s="70">
        <f t="shared" si="8"/>
        <v>287098.20181933342</v>
      </c>
      <c r="AQ50" s="70">
        <f t="shared" si="8"/>
        <v>287098.20181933342</v>
      </c>
      <c r="AR50" s="70">
        <f t="shared" ref="AR50:BS50" si="9">SUM(AR47:AR49)</f>
        <v>287098.20181933342</v>
      </c>
      <c r="AS50" s="70">
        <f t="shared" si="9"/>
        <v>287098.20181933342</v>
      </c>
      <c r="AT50" s="70">
        <f t="shared" si="9"/>
        <v>287098.20181933342</v>
      </c>
      <c r="AU50" s="70">
        <f t="shared" si="9"/>
        <v>287098.20181933342</v>
      </c>
      <c r="AV50" s="70">
        <f t="shared" si="9"/>
        <v>287098.20181933342</v>
      </c>
      <c r="AW50" s="70">
        <f t="shared" si="9"/>
        <v>287098.20181933342</v>
      </c>
      <c r="AX50" s="70">
        <f t="shared" si="9"/>
        <v>287098.20181933342</v>
      </c>
      <c r="AY50" s="70">
        <f t="shared" si="9"/>
        <v>287098.20181933342</v>
      </c>
      <c r="AZ50" s="70">
        <f t="shared" si="9"/>
        <v>287098.20181933342</v>
      </c>
      <c r="BA50" s="70">
        <f t="shared" si="9"/>
        <v>287098.20181933342</v>
      </c>
      <c r="BB50" s="70">
        <f t="shared" si="9"/>
        <v>287098.20181933342</v>
      </c>
      <c r="BC50" s="70">
        <f t="shared" si="9"/>
        <v>287098.20181933342</v>
      </c>
      <c r="BD50" s="70">
        <f t="shared" si="9"/>
        <v>287098.20181933342</v>
      </c>
      <c r="BE50" s="70">
        <f t="shared" si="9"/>
        <v>287098.20181933342</v>
      </c>
      <c r="BF50" s="70">
        <f t="shared" si="9"/>
        <v>287098.20181933342</v>
      </c>
      <c r="BG50" s="70">
        <f t="shared" si="9"/>
        <v>287098.20181933342</v>
      </c>
      <c r="BH50" s="70">
        <f t="shared" si="9"/>
        <v>287098.20181933342</v>
      </c>
      <c r="BI50" s="70">
        <f t="shared" si="9"/>
        <v>287098.20181933342</v>
      </c>
      <c r="BJ50" s="70">
        <f t="shared" si="9"/>
        <v>287098.20181933342</v>
      </c>
      <c r="BK50" s="70">
        <f t="shared" si="9"/>
        <v>287098.20181933342</v>
      </c>
      <c r="BL50" s="70">
        <f t="shared" si="9"/>
        <v>287098.20181933342</v>
      </c>
      <c r="BM50" s="70">
        <f t="shared" si="9"/>
        <v>287098.20181933342</v>
      </c>
      <c r="BN50" s="70">
        <f t="shared" si="9"/>
        <v>287098.20181933342</v>
      </c>
      <c r="BO50" s="70">
        <f t="shared" si="9"/>
        <v>287098.20181933342</v>
      </c>
      <c r="BP50" s="70">
        <f t="shared" si="9"/>
        <v>287098.20181933342</v>
      </c>
      <c r="BQ50" s="70">
        <f t="shared" si="9"/>
        <v>287098.20181933342</v>
      </c>
      <c r="BR50" s="70">
        <f t="shared" si="9"/>
        <v>287098.20181933342</v>
      </c>
      <c r="BS50" s="70">
        <f t="shared" si="9"/>
        <v>287098.20181933342</v>
      </c>
    </row>
    <row r="51" spans="1:71" ht="15.5" thickTop="1" thickBot="1" x14ac:dyDescent="0.4">
      <c r="C51" s="15"/>
      <c r="J51" s="52" t="s">
        <v>132</v>
      </c>
      <c r="K51" s="65" t="s">
        <v>162</v>
      </c>
      <c r="L51" s="72">
        <f>L50</f>
        <v>0</v>
      </c>
      <c r="M51" s="66">
        <f t="shared" ref="M51:W51" si="10">L51+M50</f>
        <v>0</v>
      </c>
      <c r="N51" s="66">
        <f t="shared" si="10"/>
        <v>0</v>
      </c>
      <c r="O51" s="66">
        <f t="shared" si="10"/>
        <v>0</v>
      </c>
      <c r="P51" s="66">
        <f t="shared" si="10"/>
        <v>0</v>
      </c>
      <c r="Q51" s="66">
        <f t="shared" si="10"/>
        <v>0</v>
      </c>
      <c r="R51" s="66">
        <f t="shared" si="10"/>
        <v>0</v>
      </c>
      <c r="S51" s="66">
        <f t="shared" si="10"/>
        <v>0</v>
      </c>
      <c r="T51" s="66">
        <f t="shared" si="10"/>
        <v>0</v>
      </c>
      <c r="U51" s="66">
        <f t="shared" si="10"/>
        <v>0</v>
      </c>
      <c r="V51" s="66">
        <f t="shared" si="10"/>
        <v>0</v>
      </c>
      <c r="W51" s="66">
        <f t="shared" si="10"/>
        <v>0</v>
      </c>
      <c r="X51" s="72">
        <f>X50</f>
        <v>0</v>
      </c>
      <c r="Y51" s="66">
        <f t="shared" ref="Y51:AI51" si="11">X51+Y50</f>
        <v>0</v>
      </c>
      <c r="Z51" s="66">
        <f t="shared" si="11"/>
        <v>0</v>
      </c>
      <c r="AA51" s="66">
        <f t="shared" si="11"/>
        <v>0</v>
      </c>
      <c r="AB51" s="66">
        <f t="shared" si="11"/>
        <v>0</v>
      </c>
      <c r="AC51" s="66">
        <f t="shared" si="11"/>
        <v>287098.20181933342</v>
      </c>
      <c r="AD51" s="66">
        <f t="shared" si="11"/>
        <v>574196.40363866684</v>
      </c>
      <c r="AE51" s="66">
        <f t="shared" si="11"/>
        <v>861294.60545800021</v>
      </c>
      <c r="AF51" s="66">
        <f t="shared" si="11"/>
        <v>1148392.8072773337</v>
      </c>
      <c r="AG51" s="66">
        <f t="shared" si="11"/>
        <v>1435491.0090966672</v>
      </c>
      <c r="AH51" s="66">
        <f t="shared" si="11"/>
        <v>1722589.2109160007</v>
      </c>
      <c r="AI51" s="66">
        <f t="shared" si="11"/>
        <v>2009687.4127353341</v>
      </c>
      <c r="AJ51" s="72">
        <f>AJ50</f>
        <v>287098.20181933342</v>
      </c>
      <c r="AK51" s="66">
        <f t="shared" ref="AK51:AU51" si="12">AJ51+AK50</f>
        <v>574196.40363866684</v>
      </c>
      <c r="AL51" s="66">
        <f t="shared" si="12"/>
        <v>861294.60545800021</v>
      </c>
      <c r="AM51" s="66">
        <f t="shared" si="12"/>
        <v>1148392.8072773337</v>
      </c>
      <c r="AN51" s="66">
        <f t="shared" si="12"/>
        <v>1435491.0090966672</v>
      </c>
      <c r="AO51" s="66">
        <f t="shared" si="12"/>
        <v>1722589.2109160007</v>
      </c>
      <c r="AP51" s="66">
        <f t="shared" si="12"/>
        <v>2009687.4127353341</v>
      </c>
      <c r="AQ51" s="66">
        <f t="shared" si="12"/>
        <v>2296785.6145546674</v>
      </c>
      <c r="AR51" s="66">
        <f t="shared" si="12"/>
        <v>2583883.8163740006</v>
      </c>
      <c r="AS51" s="66">
        <f t="shared" si="12"/>
        <v>2870982.0181933339</v>
      </c>
      <c r="AT51" s="66">
        <f t="shared" si="12"/>
        <v>3158080.2200126671</v>
      </c>
      <c r="AU51" s="66">
        <f t="shared" si="12"/>
        <v>3445178.4218320004</v>
      </c>
      <c r="AV51" s="72">
        <f>AV50</f>
        <v>287098.20181933342</v>
      </c>
      <c r="AW51" s="66">
        <f t="shared" ref="AW51:BG51" si="13">AV51+AW50</f>
        <v>574196.40363866684</v>
      </c>
      <c r="AX51" s="66">
        <f t="shared" si="13"/>
        <v>861294.60545800021</v>
      </c>
      <c r="AY51" s="66">
        <f t="shared" si="13"/>
        <v>1148392.8072773337</v>
      </c>
      <c r="AZ51" s="66">
        <f t="shared" si="13"/>
        <v>1435491.0090966672</v>
      </c>
      <c r="BA51" s="66">
        <f t="shared" si="13"/>
        <v>1722589.2109160007</v>
      </c>
      <c r="BB51" s="66">
        <f t="shared" si="13"/>
        <v>2009687.4127353341</v>
      </c>
      <c r="BC51" s="66">
        <f t="shared" si="13"/>
        <v>2296785.6145546674</v>
      </c>
      <c r="BD51" s="66">
        <f t="shared" si="13"/>
        <v>2583883.8163740006</v>
      </c>
      <c r="BE51" s="66">
        <f t="shared" si="13"/>
        <v>2870982.0181933339</v>
      </c>
      <c r="BF51" s="66">
        <f t="shared" si="13"/>
        <v>3158080.2200126671</v>
      </c>
      <c r="BG51" s="66">
        <f t="shared" si="13"/>
        <v>3445178.4218320004</v>
      </c>
      <c r="BH51" s="72">
        <f>BH50</f>
        <v>287098.20181933342</v>
      </c>
      <c r="BI51" s="66">
        <f t="shared" ref="BI51:BS51" si="14">BH51+BI50</f>
        <v>574196.40363866684</v>
      </c>
      <c r="BJ51" s="66">
        <f t="shared" si="14"/>
        <v>861294.60545800021</v>
      </c>
      <c r="BK51" s="66">
        <f t="shared" si="14"/>
        <v>1148392.8072773337</v>
      </c>
      <c r="BL51" s="66">
        <f t="shared" si="14"/>
        <v>1435491.0090966672</v>
      </c>
      <c r="BM51" s="66">
        <f t="shared" si="14"/>
        <v>1722589.2109160007</v>
      </c>
      <c r="BN51" s="66">
        <f t="shared" si="14"/>
        <v>2009687.4127353341</v>
      </c>
      <c r="BO51" s="66">
        <f t="shared" si="14"/>
        <v>2296785.6145546674</v>
      </c>
      <c r="BP51" s="66">
        <f t="shared" si="14"/>
        <v>2583883.8163740006</v>
      </c>
      <c r="BQ51" s="66">
        <f t="shared" si="14"/>
        <v>2870982.0181933339</v>
      </c>
      <c r="BR51" s="66">
        <f t="shared" si="14"/>
        <v>3158080.2200126671</v>
      </c>
      <c r="BS51" s="66">
        <f t="shared" si="14"/>
        <v>3445178.4218320004</v>
      </c>
    </row>
    <row r="52" spans="1:71" ht="15" thickTop="1" x14ac:dyDescent="0.35">
      <c r="C52" s="15"/>
      <c r="J52" s="50"/>
      <c r="K52" s="50"/>
    </row>
    <row r="53" spans="1:71" x14ac:dyDescent="0.35">
      <c r="C53" s="15"/>
      <c r="J53" s="50"/>
      <c r="K53" s="50"/>
    </row>
    <row r="54" spans="1:71" x14ac:dyDescent="0.35">
      <c r="A54" s="56" t="s">
        <v>133</v>
      </c>
      <c r="B54" s="56" t="s">
        <v>134</v>
      </c>
      <c r="C54" s="56" t="s">
        <v>136</v>
      </c>
      <c r="D54" s="56">
        <v>300</v>
      </c>
      <c r="E54" s="56" t="s">
        <v>137</v>
      </c>
      <c r="F54" s="57" t="s">
        <v>138</v>
      </c>
      <c r="G54" s="56" t="s">
        <v>139</v>
      </c>
      <c r="H54" s="56" t="s">
        <v>140</v>
      </c>
      <c r="I54" s="56" t="s">
        <v>141</v>
      </c>
      <c r="J54" s="56" t="s">
        <v>142</v>
      </c>
      <c r="K54" s="67" t="s">
        <v>156</v>
      </c>
      <c r="L54" s="59">
        <v>202401</v>
      </c>
      <c r="M54" s="59">
        <v>202402</v>
      </c>
      <c r="N54" s="59">
        <v>202403</v>
      </c>
      <c r="O54" s="59">
        <v>202404</v>
      </c>
      <c r="P54" s="59">
        <v>202405</v>
      </c>
      <c r="Q54" s="59">
        <v>202406</v>
      </c>
      <c r="R54" s="59">
        <v>202407</v>
      </c>
      <c r="S54" s="59">
        <v>202408</v>
      </c>
      <c r="T54" s="59">
        <v>202409</v>
      </c>
      <c r="U54" s="59">
        <v>202410</v>
      </c>
      <c r="V54" s="59">
        <v>202411</v>
      </c>
      <c r="W54" s="59">
        <v>202412</v>
      </c>
      <c r="X54" s="59">
        <v>202501</v>
      </c>
      <c r="Y54" s="59">
        <v>202502</v>
      </c>
      <c r="Z54" s="59">
        <v>202503</v>
      </c>
      <c r="AA54" s="59">
        <v>202504</v>
      </c>
      <c r="AB54" s="59">
        <v>202505</v>
      </c>
      <c r="AC54" s="59">
        <v>202506</v>
      </c>
      <c r="AD54" s="59">
        <v>202507</v>
      </c>
      <c r="AE54" s="59">
        <v>202508</v>
      </c>
      <c r="AF54" s="59">
        <v>202509</v>
      </c>
      <c r="AG54" s="59">
        <v>202510</v>
      </c>
      <c r="AH54" s="59">
        <v>202511</v>
      </c>
      <c r="AI54" s="59">
        <v>202512</v>
      </c>
      <c r="AJ54" s="59">
        <v>202601</v>
      </c>
      <c r="AK54" s="59">
        <v>202602</v>
      </c>
      <c r="AL54" s="59">
        <v>202603</v>
      </c>
      <c r="AM54" s="59">
        <v>202604</v>
      </c>
      <c r="AN54" s="59">
        <v>202605</v>
      </c>
      <c r="AO54" s="59">
        <v>202606</v>
      </c>
      <c r="AP54" s="59">
        <v>202607</v>
      </c>
      <c r="AQ54" s="59">
        <v>202608</v>
      </c>
      <c r="AR54" s="59">
        <v>202609</v>
      </c>
      <c r="AS54" s="59">
        <v>202610</v>
      </c>
      <c r="AT54" s="59">
        <v>202611</v>
      </c>
      <c r="AU54" s="59">
        <v>202612</v>
      </c>
      <c r="AV54" s="59">
        <v>202701</v>
      </c>
      <c r="AW54" s="59">
        <v>202702</v>
      </c>
      <c r="AX54" s="59">
        <v>202703</v>
      </c>
      <c r="AY54" s="59">
        <v>202704</v>
      </c>
      <c r="AZ54" s="59">
        <v>202705</v>
      </c>
      <c r="BA54" s="59">
        <v>202706</v>
      </c>
      <c r="BB54" s="59">
        <v>202707</v>
      </c>
      <c r="BC54" s="59">
        <v>202708</v>
      </c>
      <c r="BD54" s="59">
        <v>202709</v>
      </c>
      <c r="BE54" s="59">
        <v>202710</v>
      </c>
      <c r="BF54" s="59">
        <v>202711</v>
      </c>
      <c r="BG54" s="59">
        <v>202712</v>
      </c>
      <c r="BH54" s="59">
        <v>202801</v>
      </c>
      <c r="BI54" s="59">
        <v>202802</v>
      </c>
      <c r="BJ54" s="59">
        <v>202803</v>
      </c>
      <c r="BK54" s="59">
        <v>202804</v>
      </c>
      <c r="BL54" s="59">
        <v>202805</v>
      </c>
      <c r="BM54" s="59">
        <v>202806</v>
      </c>
      <c r="BN54" s="59">
        <v>202807</v>
      </c>
      <c r="BO54" s="59">
        <v>202808</v>
      </c>
      <c r="BP54" s="59">
        <v>202809</v>
      </c>
      <c r="BQ54" s="59">
        <v>202810</v>
      </c>
      <c r="BR54" s="59">
        <v>202811</v>
      </c>
      <c r="BS54" s="59">
        <v>202812</v>
      </c>
    </row>
    <row r="55" spans="1:71" x14ac:dyDescent="0.35">
      <c r="A55" s="15" t="str">
        <f t="shared" ref="A55:I56" si="15">A47</f>
        <v>Found on tab Polk 1</v>
      </c>
      <c r="B55" s="15" t="str">
        <f t="shared" si="15"/>
        <v>A2891487</v>
      </c>
      <c r="C55" s="15" t="str">
        <f t="shared" si="15"/>
        <v/>
      </c>
      <c r="D55" s="15">
        <f t="shared" si="15"/>
        <v>34381</v>
      </c>
      <c r="E55" s="15" t="str">
        <f t="shared" si="15"/>
        <v>NEW-15788</v>
      </c>
      <c r="F55" s="15" t="str">
        <f t="shared" si="15"/>
        <v>Polk 1 Flexibility Project</v>
      </c>
      <c r="G55" s="15" t="str">
        <f t="shared" si="15"/>
        <v>Electric Other Production Plant</v>
      </c>
      <c r="H55" s="15" t="str">
        <f t="shared" si="15"/>
        <v>Polk Station</v>
      </c>
      <c r="I55" s="15" t="str">
        <f t="shared" si="15"/>
        <v>POLK STATION UNIT 1 CCST</v>
      </c>
      <c r="J55" s="15">
        <f>'Polk 1 Flexibility '!K25</f>
        <v>202505</v>
      </c>
      <c r="K55" s="68">
        <v>0</v>
      </c>
      <c r="L55" s="16">
        <f t="shared" ref="L55:BS56" si="16">K55+L47</f>
        <v>0</v>
      </c>
      <c r="M55" s="16">
        <f t="shared" si="16"/>
        <v>0</v>
      </c>
      <c r="N55" s="16">
        <f t="shared" si="16"/>
        <v>0</v>
      </c>
      <c r="O55" s="16">
        <f t="shared" si="16"/>
        <v>0</v>
      </c>
      <c r="P55" s="16">
        <f t="shared" si="16"/>
        <v>0</v>
      </c>
      <c r="Q55" s="16">
        <f t="shared" si="16"/>
        <v>0</v>
      </c>
      <c r="R55" s="16">
        <f t="shared" si="16"/>
        <v>0</v>
      </c>
      <c r="S55" s="16">
        <f t="shared" si="16"/>
        <v>0</v>
      </c>
      <c r="T55" s="16">
        <f t="shared" si="16"/>
        <v>0</v>
      </c>
      <c r="U55" s="16">
        <f t="shared" si="16"/>
        <v>0</v>
      </c>
      <c r="V55" s="16">
        <f t="shared" si="16"/>
        <v>0</v>
      </c>
      <c r="W55" s="16">
        <f t="shared" si="16"/>
        <v>0</v>
      </c>
      <c r="X55" s="16">
        <f t="shared" si="16"/>
        <v>0</v>
      </c>
      <c r="Y55" s="16">
        <f t="shared" si="16"/>
        <v>0</v>
      </c>
      <c r="Z55" s="16">
        <f t="shared" si="16"/>
        <v>0</v>
      </c>
      <c r="AA55" s="16">
        <f t="shared" si="16"/>
        <v>0</v>
      </c>
      <c r="AB55" s="16">
        <f t="shared" si="16"/>
        <v>0</v>
      </c>
      <c r="AC55" s="16">
        <f t="shared" si="16"/>
        <v>53526.810276666678</v>
      </c>
      <c r="AD55" s="16">
        <f t="shared" si="16"/>
        <v>107053.62055333336</v>
      </c>
      <c r="AE55" s="16">
        <f t="shared" si="16"/>
        <v>160580.43083000003</v>
      </c>
      <c r="AF55" s="16">
        <f t="shared" si="16"/>
        <v>214107.24110666671</v>
      </c>
      <c r="AG55" s="16">
        <f t="shared" si="16"/>
        <v>267634.0513833334</v>
      </c>
      <c r="AH55" s="16">
        <f t="shared" si="16"/>
        <v>321160.86166000005</v>
      </c>
      <c r="AI55" s="16">
        <f t="shared" si="16"/>
        <v>374687.67193666671</v>
      </c>
      <c r="AJ55" s="16">
        <f t="shared" si="16"/>
        <v>428214.48221333337</v>
      </c>
      <c r="AK55" s="16">
        <f t="shared" si="16"/>
        <v>481741.29249000002</v>
      </c>
      <c r="AL55" s="16">
        <f t="shared" si="16"/>
        <v>535268.10276666668</v>
      </c>
      <c r="AM55" s="16">
        <f t="shared" si="16"/>
        <v>588794.91304333333</v>
      </c>
      <c r="AN55" s="16">
        <f t="shared" si="16"/>
        <v>642321.72331999999</v>
      </c>
      <c r="AO55" s="16">
        <f t="shared" si="16"/>
        <v>695848.53359666665</v>
      </c>
      <c r="AP55" s="16">
        <f t="shared" si="16"/>
        <v>749375.3438733333</v>
      </c>
      <c r="AQ55" s="16">
        <f t="shared" si="16"/>
        <v>802902.15414999996</v>
      </c>
      <c r="AR55" s="16">
        <f t="shared" si="16"/>
        <v>856428.96442666661</v>
      </c>
      <c r="AS55" s="16">
        <f t="shared" si="16"/>
        <v>909955.77470333327</v>
      </c>
      <c r="AT55" s="16">
        <f t="shared" si="16"/>
        <v>963482.58497999993</v>
      </c>
      <c r="AU55" s="16">
        <f t="shared" si="16"/>
        <v>1017009.3952566666</v>
      </c>
      <c r="AV55" s="16">
        <f t="shared" si="16"/>
        <v>1070536.2055333334</v>
      </c>
      <c r="AW55" s="16">
        <f t="shared" si="16"/>
        <v>1124063.01581</v>
      </c>
      <c r="AX55" s="16">
        <f t="shared" si="16"/>
        <v>1177589.8260866667</v>
      </c>
      <c r="AY55" s="16">
        <f t="shared" si="16"/>
        <v>1231116.6363633333</v>
      </c>
      <c r="AZ55" s="16">
        <f t="shared" si="16"/>
        <v>1284643.44664</v>
      </c>
      <c r="BA55" s="16">
        <f t="shared" si="16"/>
        <v>1338170.2569166666</v>
      </c>
      <c r="BB55" s="16">
        <f t="shared" si="16"/>
        <v>1391697.0671933333</v>
      </c>
      <c r="BC55" s="16">
        <f t="shared" si="16"/>
        <v>1445223.8774699999</v>
      </c>
      <c r="BD55" s="16">
        <f t="shared" si="16"/>
        <v>1498750.6877466666</v>
      </c>
      <c r="BE55" s="16">
        <f t="shared" si="16"/>
        <v>1552277.4980233333</v>
      </c>
      <c r="BF55" s="16">
        <f t="shared" si="16"/>
        <v>1605804.3082999999</v>
      </c>
      <c r="BG55" s="16">
        <f t="shared" si="16"/>
        <v>1659331.1185766666</v>
      </c>
      <c r="BH55" s="16">
        <f t="shared" si="16"/>
        <v>1712857.9288533332</v>
      </c>
      <c r="BI55" s="16">
        <f t="shared" si="16"/>
        <v>1766384.7391299999</v>
      </c>
      <c r="BJ55" s="16">
        <f t="shared" si="16"/>
        <v>1819911.5494066665</v>
      </c>
      <c r="BK55" s="16">
        <f t="shared" si="16"/>
        <v>1873438.3596833332</v>
      </c>
      <c r="BL55" s="16">
        <f t="shared" si="16"/>
        <v>1926965.1699599999</v>
      </c>
      <c r="BM55" s="16">
        <f t="shared" si="16"/>
        <v>1980491.9802366665</v>
      </c>
      <c r="BN55" s="16">
        <f t="shared" si="16"/>
        <v>2034018.7905133332</v>
      </c>
      <c r="BO55" s="16">
        <f t="shared" si="16"/>
        <v>2087545.6007899998</v>
      </c>
      <c r="BP55" s="16">
        <f t="shared" si="16"/>
        <v>2141072.4110666667</v>
      </c>
      <c r="BQ55" s="16">
        <f t="shared" si="16"/>
        <v>2194599.2213433334</v>
      </c>
      <c r="BR55" s="16">
        <f t="shared" si="16"/>
        <v>2248126.03162</v>
      </c>
      <c r="BS55" s="16">
        <f t="shared" si="16"/>
        <v>2301652.8418966667</v>
      </c>
    </row>
    <row r="56" spans="1:71" x14ac:dyDescent="0.35">
      <c r="A56" s="15" t="str">
        <f t="shared" si="15"/>
        <v>Found on tab Polk 1</v>
      </c>
      <c r="B56" s="15" t="str">
        <f t="shared" si="15"/>
        <v>NEW-15788</v>
      </c>
      <c r="C56" s="15" t="str">
        <f t="shared" si="15"/>
        <v>ENERGY SUPPLY</v>
      </c>
      <c r="D56" s="15">
        <f t="shared" si="15"/>
        <v>34381</v>
      </c>
      <c r="E56" s="15" t="str">
        <f t="shared" si="15"/>
        <v>NEW-15788</v>
      </c>
      <c r="F56" s="15" t="str">
        <f t="shared" si="15"/>
        <v>Polk 1 Flexibility Project</v>
      </c>
      <c r="G56" s="15" t="str">
        <f t="shared" si="15"/>
        <v>Electric Other Production Plant</v>
      </c>
      <c r="H56" s="15" t="str">
        <f t="shared" si="15"/>
        <v>Polk Station</v>
      </c>
      <c r="I56" s="15" t="str">
        <f t="shared" si="15"/>
        <v>POLK STATION UNIT 1 CT</v>
      </c>
      <c r="J56" s="15">
        <f>'Polk 1 Flexibility '!K26</f>
        <v>202505</v>
      </c>
      <c r="K56" s="68">
        <v>0</v>
      </c>
      <c r="L56" s="16">
        <f t="shared" si="16"/>
        <v>0</v>
      </c>
      <c r="M56" s="16">
        <f t="shared" si="16"/>
        <v>0</v>
      </c>
      <c r="N56" s="16">
        <f t="shared" si="16"/>
        <v>0</v>
      </c>
      <c r="O56" s="16">
        <f t="shared" si="16"/>
        <v>0</v>
      </c>
      <c r="P56" s="16">
        <f t="shared" si="16"/>
        <v>0</v>
      </c>
      <c r="Q56" s="16">
        <f t="shared" si="16"/>
        <v>0</v>
      </c>
      <c r="R56" s="16">
        <f t="shared" si="16"/>
        <v>0</v>
      </c>
      <c r="S56" s="16">
        <f t="shared" si="16"/>
        <v>0</v>
      </c>
      <c r="T56" s="16">
        <f t="shared" si="16"/>
        <v>0</v>
      </c>
      <c r="U56" s="16">
        <f t="shared" si="16"/>
        <v>0</v>
      </c>
      <c r="V56" s="16">
        <f t="shared" si="16"/>
        <v>0</v>
      </c>
      <c r="W56" s="16">
        <f t="shared" si="16"/>
        <v>0</v>
      </c>
      <c r="X56" s="16">
        <f t="shared" si="16"/>
        <v>0</v>
      </c>
      <c r="Y56" s="16">
        <f t="shared" si="16"/>
        <v>0</v>
      </c>
      <c r="Z56" s="16">
        <f t="shared" si="16"/>
        <v>0</v>
      </c>
      <c r="AA56" s="16">
        <f t="shared" si="16"/>
        <v>0</v>
      </c>
      <c r="AB56" s="16">
        <f t="shared" si="16"/>
        <v>0</v>
      </c>
      <c r="AC56" s="16">
        <f t="shared" si="16"/>
        <v>233571.39154266674</v>
      </c>
      <c r="AD56" s="16">
        <f t="shared" si="16"/>
        <v>467142.78308533347</v>
      </c>
      <c r="AE56" s="16">
        <f t="shared" si="16"/>
        <v>700714.17462800024</v>
      </c>
      <c r="AF56" s="16">
        <f t="shared" si="16"/>
        <v>934285.56617066695</v>
      </c>
      <c r="AG56" s="16">
        <f t="shared" si="16"/>
        <v>1167856.9577133337</v>
      </c>
      <c r="AH56" s="16">
        <f t="shared" si="16"/>
        <v>1401428.3492560005</v>
      </c>
      <c r="AI56" s="16">
        <f t="shared" si="16"/>
        <v>1634999.7407986673</v>
      </c>
      <c r="AJ56" s="16">
        <f t="shared" si="16"/>
        <v>1868571.1323413341</v>
      </c>
      <c r="AK56" s="16">
        <f t="shared" si="16"/>
        <v>2102142.5238840007</v>
      </c>
      <c r="AL56" s="16">
        <f t="shared" si="16"/>
        <v>2335713.9154266673</v>
      </c>
      <c r="AM56" s="16">
        <f t="shared" si="16"/>
        <v>2569285.3069693339</v>
      </c>
      <c r="AN56" s="16">
        <f t="shared" si="16"/>
        <v>2802856.6985120005</v>
      </c>
      <c r="AO56" s="16">
        <f t="shared" si="16"/>
        <v>3036428.0900546671</v>
      </c>
      <c r="AP56" s="16">
        <f t="shared" si="16"/>
        <v>3269999.4815973337</v>
      </c>
      <c r="AQ56" s="16">
        <f t="shared" si="16"/>
        <v>3503570.8731400003</v>
      </c>
      <c r="AR56" s="16">
        <f t="shared" si="16"/>
        <v>3737142.2646826669</v>
      </c>
      <c r="AS56" s="16">
        <f t="shared" si="16"/>
        <v>3970713.6562253335</v>
      </c>
      <c r="AT56" s="16">
        <f t="shared" si="16"/>
        <v>4204285.0477680005</v>
      </c>
      <c r="AU56" s="16">
        <f t="shared" si="16"/>
        <v>4437856.4393106671</v>
      </c>
      <c r="AV56" s="16">
        <f t="shared" si="16"/>
        <v>4671427.8308533337</v>
      </c>
      <c r="AW56" s="16">
        <f t="shared" si="16"/>
        <v>4904999.2223960003</v>
      </c>
      <c r="AX56" s="16">
        <f t="shared" si="16"/>
        <v>5138570.6139386669</v>
      </c>
      <c r="AY56" s="16">
        <f t="shared" si="16"/>
        <v>5372142.0054813335</v>
      </c>
      <c r="AZ56" s="16">
        <f t="shared" si="16"/>
        <v>5605713.3970240001</v>
      </c>
      <c r="BA56" s="16">
        <f t="shared" si="16"/>
        <v>5839284.7885666667</v>
      </c>
      <c r="BB56" s="16">
        <f t="shared" si="16"/>
        <v>6072856.1801093332</v>
      </c>
      <c r="BC56" s="16">
        <f t="shared" si="16"/>
        <v>6306427.5716519998</v>
      </c>
      <c r="BD56" s="16">
        <f t="shared" si="16"/>
        <v>6539998.9631946664</v>
      </c>
      <c r="BE56" s="16">
        <f t="shared" si="16"/>
        <v>6773570.354737333</v>
      </c>
      <c r="BF56" s="16">
        <f t="shared" si="16"/>
        <v>7007141.7462799996</v>
      </c>
      <c r="BG56" s="16">
        <f t="shared" si="16"/>
        <v>7240713.1378226662</v>
      </c>
      <c r="BH56" s="16">
        <f t="shared" si="16"/>
        <v>7474284.5293653328</v>
      </c>
      <c r="BI56" s="16">
        <f t="shared" si="16"/>
        <v>7707855.9209079994</v>
      </c>
      <c r="BJ56" s="16">
        <f t="shared" si="16"/>
        <v>7941427.312450666</v>
      </c>
      <c r="BK56" s="16">
        <f t="shared" si="16"/>
        <v>8174998.7039933326</v>
      </c>
      <c r="BL56" s="16">
        <f t="shared" si="16"/>
        <v>8408570.0955359992</v>
      </c>
      <c r="BM56" s="16">
        <f t="shared" si="16"/>
        <v>8642141.4870786667</v>
      </c>
      <c r="BN56" s="16">
        <f t="shared" si="16"/>
        <v>8875712.8786213342</v>
      </c>
      <c r="BO56" s="16">
        <f t="shared" si="16"/>
        <v>9109284.2701640017</v>
      </c>
      <c r="BP56" s="16">
        <f t="shared" si="16"/>
        <v>9342855.6617066693</v>
      </c>
      <c r="BQ56" s="16">
        <f t="shared" si="16"/>
        <v>9576427.0532493368</v>
      </c>
      <c r="BR56" s="16">
        <f t="shared" si="16"/>
        <v>9809998.4447920043</v>
      </c>
      <c r="BS56" s="16">
        <f t="shared" si="16"/>
        <v>10043569.836334672</v>
      </c>
    </row>
    <row r="58" spans="1:71" ht="15" thickBot="1" x14ac:dyDescent="0.4">
      <c r="C58" s="15"/>
      <c r="J58" s="52" t="s">
        <v>163</v>
      </c>
      <c r="K58" s="73">
        <f t="shared" ref="K58:BS58" si="17">SUM(K55:K57)</f>
        <v>0</v>
      </c>
      <c r="L58" s="73">
        <f t="shared" si="17"/>
        <v>0</v>
      </c>
      <c r="M58" s="73">
        <f t="shared" si="17"/>
        <v>0</v>
      </c>
      <c r="N58" s="73">
        <f t="shared" si="17"/>
        <v>0</v>
      </c>
      <c r="O58" s="73">
        <f t="shared" si="17"/>
        <v>0</v>
      </c>
      <c r="P58" s="73">
        <f t="shared" si="17"/>
        <v>0</v>
      </c>
      <c r="Q58" s="73">
        <f t="shared" si="17"/>
        <v>0</v>
      </c>
      <c r="R58" s="73">
        <f t="shared" si="17"/>
        <v>0</v>
      </c>
      <c r="S58" s="73">
        <f t="shared" si="17"/>
        <v>0</v>
      </c>
      <c r="T58" s="73">
        <f t="shared" si="17"/>
        <v>0</v>
      </c>
      <c r="U58" s="73">
        <f t="shared" si="17"/>
        <v>0</v>
      </c>
      <c r="V58" s="73">
        <f t="shared" si="17"/>
        <v>0</v>
      </c>
      <c r="W58" s="84">
        <f t="shared" si="17"/>
        <v>0</v>
      </c>
      <c r="X58" s="73">
        <f t="shared" si="17"/>
        <v>0</v>
      </c>
      <c r="Y58" s="73">
        <f t="shared" si="17"/>
        <v>0</v>
      </c>
      <c r="Z58" s="73">
        <f t="shared" si="17"/>
        <v>0</v>
      </c>
      <c r="AA58" s="73">
        <f t="shared" si="17"/>
        <v>0</v>
      </c>
      <c r="AB58" s="73">
        <f t="shared" si="17"/>
        <v>0</v>
      </c>
      <c r="AC58" s="73">
        <f t="shared" si="17"/>
        <v>287098.20181933342</v>
      </c>
      <c r="AD58" s="73">
        <f t="shared" si="17"/>
        <v>574196.40363866684</v>
      </c>
      <c r="AE58" s="73">
        <f t="shared" si="17"/>
        <v>861294.60545800021</v>
      </c>
      <c r="AF58" s="73">
        <f t="shared" si="17"/>
        <v>1148392.8072773337</v>
      </c>
      <c r="AG58" s="73">
        <f t="shared" si="17"/>
        <v>1435491.0090966672</v>
      </c>
      <c r="AH58" s="73">
        <f t="shared" si="17"/>
        <v>1722589.2109160004</v>
      </c>
      <c r="AI58" s="84">
        <f t="shared" si="17"/>
        <v>2009687.4127353341</v>
      </c>
      <c r="AJ58" s="73">
        <f t="shared" si="17"/>
        <v>2296785.6145546674</v>
      </c>
      <c r="AK58" s="73">
        <f t="shared" si="17"/>
        <v>2583883.8163740006</v>
      </c>
      <c r="AL58" s="73">
        <f t="shared" si="17"/>
        <v>2870982.0181933339</v>
      </c>
      <c r="AM58" s="73">
        <f t="shared" si="17"/>
        <v>3158080.2200126671</v>
      </c>
      <c r="AN58" s="73">
        <f t="shared" si="17"/>
        <v>3445178.4218320004</v>
      </c>
      <c r="AO58" s="73">
        <f t="shared" si="17"/>
        <v>3732276.6236513336</v>
      </c>
      <c r="AP58" s="73">
        <f t="shared" si="17"/>
        <v>4019374.8254706669</v>
      </c>
      <c r="AQ58" s="73">
        <f t="shared" si="17"/>
        <v>4306473.0272900006</v>
      </c>
      <c r="AR58" s="73">
        <f t="shared" si="17"/>
        <v>4593571.2291093338</v>
      </c>
      <c r="AS58" s="73">
        <f t="shared" si="17"/>
        <v>4880669.4309286671</v>
      </c>
      <c r="AT58" s="73">
        <f t="shared" si="17"/>
        <v>5167767.6327480003</v>
      </c>
      <c r="AU58" s="73">
        <f t="shared" si="17"/>
        <v>5454865.8345673336</v>
      </c>
      <c r="AV58" s="73">
        <f t="shared" si="17"/>
        <v>5741964.0363866668</v>
      </c>
      <c r="AW58" s="73">
        <f t="shared" si="17"/>
        <v>6029062.2382060001</v>
      </c>
      <c r="AX58" s="73">
        <f t="shared" si="17"/>
        <v>6316160.4400253333</v>
      </c>
      <c r="AY58" s="73">
        <f t="shared" si="17"/>
        <v>6603258.6418446666</v>
      </c>
      <c r="AZ58" s="73">
        <f t="shared" si="17"/>
        <v>6890356.8436639998</v>
      </c>
      <c r="BA58" s="73">
        <f t="shared" si="17"/>
        <v>7177455.0454833331</v>
      </c>
      <c r="BB58" s="73">
        <f t="shared" si="17"/>
        <v>7464553.2473026663</v>
      </c>
      <c r="BC58" s="73">
        <f t="shared" si="17"/>
        <v>7751651.4491219996</v>
      </c>
      <c r="BD58" s="73">
        <f t="shared" si="17"/>
        <v>8038749.6509413328</v>
      </c>
      <c r="BE58" s="73">
        <f t="shared" si="17"/>
        <v>8325847.8527606661</v>
      </c>
      <c r="BF58" s="73">
        <f t="shared" si="17"/>
        <v>8612946.0545799993</v>
      </c>
      <c r="BG58" s="73">
        <f t="shared" si="17"/>
        <v>8900044.2563993335</v>
      </c>
      <c r="BH58" s="73">
        <f t="shared" si="17"/>
        <v>9187142.4582186658</v>
      </c>
      <c r="BI58" s="73">
        <f t="shared" si="17"/>
        <v>9474240.660038</v>
      </c>
      <c r="BJ58" s="73">
        <f t="shared" si="17"/>
        <v>9761338.8618573323</v>
      </c>
      <c r="BK58" s="73">
        <f t="shared" si="17"/>
        <v>10048437.063676666</v>
      </c>
      <c r="BL58" s="73">
        <f t="shared" si="17"/>
        <v>10335535.265495999</v>
      </c>
      <c r="BM58" s="73">
        <f t="shared" si="17"/>
        <v>10622633.467315333</v>
      </c>
      <c r="BN58" s="73">
        <f t="shared" si="17"/>
        <v>10909731.669134667</v>
      </c>
      <c r="BO58" s="73">
        <f t="shared" si="17"/>
        <v>11196829.870954001</v>
      </c>
      <c r="BP58" s="73">
        <f t="shared" si="17"/>
        <v>11483928.072773336</v>
      </c>
      <c r="BQ58" s="73">
        <f t="shared" si="17"/>
        <v>11771026.27459267</v>
      </c>
      <c r="BR58" s="73">
        <f t="shared" si="17"/>
        <v>12058124.476412004</v>
      </c>
      <c r="BS58" s="73">
        <f t="shared" si="17"/>
        <v>12345222.678231338</v>
      </c>
    </row>
    <row r="59" spans="1:71" ht="15" thickTop="1" x14ac:dyDescent="0.35"/>
    <row r="62" spans="1:71" x14ac:dyDescent="0.35">
      <c r="A62" s="56" t="s">
        <v>164</v>
      </c>
      <c r="B62" s="56" t="s">
        <v>134</v>
      </c>
      <c r="C62" s="56" t="s">
        <v>136</v>
      </c>
      <c r="D62" s="56">
        <v>300</v>
      </c>
      <c r="E62" s="56" t="s">
        <v>137</v>
      </c>
      <c r="F62" s="57" t="s">
        <v>138</v>
      </c>
      <c r="G62" s="56" t="s">
        <v>139</v>
      </c>
      <c r="H62" s="56" t="s">
        <v>140</v>
      </c>
      <c r="I62" s="56" t="s">
        <v>141</v>
      </c>
      <c r="J62" s="56" t="s">
        <v>142</v>
      </c>
      <c r="K62" s="67" t="s">
        <v>158</v>
      </c>
      <c r="L62" s="59">
        <v>202401</v>
      </c>
      <c r="M62" s="59">
        <v>202402</v>
      </c>
      <c r="N62" s="59">
        <v>202403</v>
      </c>
      <c r="O62" s="59">
        <v>202404</v>
      </c>
      <c r="P62" s="59">
        <v>202405</v>
      </c>
      <c r="Q62" s="59">
        <v>202406</v>
      </c>
      <c r="R62" s="59">
        <v>202407</v>
      </c>
      <c r="S62" s="59">
        <v>202408</v>
      </c>
      <c r="T62" s="59">
        <v>202409</v>
      </c>
      <c r="U62" s="59">
        <v>202410</v>
      </c>
      <c r="V62" s="59">
        <v>202411</v>
      </c>
      <c r="W62" s="59">
        <v>202412</v>
      </c>
      <c r="X62" s="59">
        <v>202501</v>
      </c>
      <c r="Y62" s="59">
        <v>202502</v>
      </c>
      <c r="Z62" s="59">
        <v>202503</v>
      </c>
      <c r="AA62" s="59">
        <v>202504</v>
      </c>
      <c r="AB62" s="59">
        <v>202505</v>
      </c>
      <c r="AC62" s="59">
        <v>202506</v>
      </c>
      <c r="AD62" s="59">
        <v>202507</v>
      </c>
      <c r="AE62" s="59">
        <v>202508</v>
      </c>
      <c r="AF62" s="59">
        <v>202509</v>
      </c>
      <c r="AG62" s="59">
        <v>202510</v>
      </c>
      <c r="AH62" s="59">
        <v>202511</v>
      </c>
      <c r="AI62" s="59">
        <v>202512</v>
      </c>
      <c r="AJ62" s="59">
        <v>202601</v>
      </c>
      <c r="AK62" s="59">
        <v>202602</v>
      </c>
      <c r="AL62" s="59">
        <v>202603</v>
      </c>
      <c r="AM62" s="59">
        <v>202604</v>
      </c>
      <c r="AN62" s="59">
        <v>202605</v>
      </c>
      <c r="AO62" s="59">
        <v>202606</v>
      </c>
      <c r="AP62" s="59">
        <v>202607</v>
      </c>
      <c r="AQ62" s="59">
        <v>202608</v>
      </c>
      <c r="AR62" s="59">
        <v>202609</v>
      </c>
      <c r="AS62" s="59">
        <v>202610</v>
      </c>
      <c r="AT62" s="59">
        <v>202611</v>
      </c>
      <c r="AU62" s="59">
        <v>202612</v>
      </c>
      <c r="AV62" s="59">
        <v>202701</v>
      </c>
      <c r="AW62" s="59">
        <v>202702</v>
      </c>
      <c r="AX62" s="59">
        <v>202703</v>
      </c>
      <c r="AY62" s="59">
        <v>202704</v>
      </c>
      <c r="AZ62" s="59">
        <v>202705</v>
      </c>
      <c r="BA62" s="59">
        <v>202706</v>
      </c>
      <c r="BB62" s="59">
        <v>202707</v>
      </c>
      <c r="BC62" s="59">
        <v>202708</v>
      </c>
      <c r="BD62" s="59">
        <v>202709</v>
      </c>
      <c r="BE62" s="59">
        <v>202710</v>
      </c>
      <c r="BF62" s="59">
        <v>202711</v>
      </c>
      <c r="BG62" s="59">
        <v>202712</v>
      </c>
      <c r="BH62" s="59">
        <v>202801</v>
      </c>
      <c r="BI62" s="59">
        <v>202802</v>
      </c>
      <c r="BJ62" s="59">
        <v>202803</v>
      </c>
      <c r="BK62" s="59">
        <v>202804</v>
      </c>
      <c r="BL62" s="59">
        <v>202805</v>
      </c>
      <c r="BM62" s="59">
        <v>202806</v>
      </c>
      <c r="BN62" s="59">
        <v>202807</v>
      </c>
      <c r="BO62" s="59">
        <v>202808</v>
      </c>
      <c r="BP62" s="59">
        <v>202809</v>
      </c>
      <c r="BQ62" s="59">
        <v>202810</v>
      </c>
      <c r="BR62" s="59">
        <v>202811</v>
      </c>
      <c r="BS62" s="59">
        <v>202812</v>
      </c>
    </row>
    <row r="63" spans="1:71" x14ac:dyDescent="0.35">
      <c r="A63" s="15" t="str">
        <f t="shared" ref="A63:J64" si="18">A55</f>
        <v>Found on tab Polk 1</v>
      </c>
      <c r="B63" s="15" t="str">
        <f t="shared" si="18"/>
        <v>A2891487</v>
      </c>
      <c r="C63" s="15" t="str">
        <f t="shared" si="18"/>
        <v/>
      </c>
      <c r="D63" s="15">
        <f t="shared" si="18"/>
        <v>34381</v>
      </c>
      <c r="E63" s="15" t="str">
        <f t="shared" si="18"/>
        <v>NEW-15788</v>
      </c>
      <c r="F63" s="15" t="str">
        <f t="shared" si="18"/>
        <v>Polk 1 Flexibility Project</v>
      </c>
      <c r="G63" s="15" t="str">
        <f t="shared" si="18"/>
        <v>Electric Other Production Plant</v>
      </c>
      <c r="H63" s="15" t="str">
        <f t="shared" si="18"/>
        <v>Polk Station</v>
      </c>
      <c r="I63" s="15" t="str">
        <f t="shared" si="18"/>
        <v>POLK STATION UNIT 1 CCST</v>
      </c>
      <c r="J63" s="15">
        <f t="shared" si="18"/>
        <v>202505</v>
      </c>
      <c r="K63" s="16">
        <f>SUM($K55:K55)/13</f>
        <v>0</v>
      </c>
      <c r="L63" s="16">
        <f>SUM($K55:L55)/13</f>
        <v>0</v>
      </c>
      <c r="M63" s="16">
        <f>SUM($K55:M55)/13</f>
        <v>0</v>
      </c>
      <c r="N63" s="16">
        <f>SUM($K55:N55)/13</f>
        <v>0</v>
      </c>
      <c r="O63" s="16">
        <f>SUM($K55:O55)/13</f>
        <v>0</v>
      </c>
      <c r="P63" s="16">
        <f>SUM($K55:P55)/13</f>
        <v>0</v>
      </c>
      <c r="Q63" s="16">
        <f>SUM($K55:Q55)/13</f>
        <v>0</v>
      </c>
      <c r="R63" s="16">
        <f>SUM($K55:R55)/13</f>
        <v>0</v>
      </c>
      <c r="S63" s="16">
        <f>SUM($K55:S55)/13</f>
        <v>0</v>
      </c>
      <c r="T63" s="16">
        <f>SUM($K55:T55)/13</f>
        <v>0</v>
      </c>
      <c r="U63" s="16">
        <f>SUM($K55:U55)/13</f>
        <v>0</v>
      </c>
      <c r="V63" s="16">
        <f>SUM($K55:V55)/13</f>
        <v>0</v>
      </c>
      <c r="W63" s="16">
        <f t="shared" ref="W63:BS64" si="19">SUM(K55:W55)/13</f>
        <v>0</v>
      </c>
      <c r="X63" s="16">
        <f t="shared" si="19"/>
        <v>0</v>
      </c>
      <c r="Y63" s="16">
        <f t="shared" si="19"/>
        <v>0</v>
      </c>
      <c r="Z63" s="16">
        <f t="shared" si="19"/>
        <v>0</v>
      </c>
      <c r="AA63" s="16">
        <f t="shared" si="19"/>
        <v>0</v>
      </c>
      <c r="AB63" s="16">
        <f t="shared" si="19"/>
        <v>0</v>
      </c>
      <c r="AC63" s="16">
        <f t="shared" si="19"/>
        <v>4117.4469443589751</v>
      </c>
      <c r="AD63" s="16">
        <f t="shared" si="19"/>
        <v>12352.340833076925</v>
      </c>
      <c r="AE63" s="16">
        <f t="shared" si="19"/>
        <v>24704.681666153851</v>
      </c>
      <c r="AF63" s="16">
        <f t="shared" si="19"/>
        <v>41174.469443589755</v>
      </c>
      <c r="AG63" s="16">
        <f t="shared" si="19"/>
        <v>61761.704165384632</v>
      </c>
      <c r="AH63" s="16">
        <f t="shared" si="19"/>
        <v>86466.385831538486</v>
      </c>
      <c r="AI63" s="16">
        <f t="shared" si="19"/>
        <v>115288.5144420513</v>
      </c>
      <c r="AJ63" s="16">
        <f t="shared" si="19"/>
        <v>148228.08999692308</v>
      </c>
      <c r="AK63" s="16">
        <f t="shared" si="19"/>
        <v>185285.11249615386</v>
      </c>
      <c r="AL63" s="16">
        <f t="shared" si="19"/>
        <v>226459.58193974357</v>
      </c>
      <c r="AM63" s="16">
        <f t="shared" si="19"/>
        <v>271751.49832769227</v>
      </c>
      <c r="AN63" s="16">
        <f t="shared" si="19"/>
        <v>321160.86166</v>
      </c>
      <c r="AO63" s="16">
        <f t="shared" si="19"/>
        <v>374687.67193666665</v>
      </c>
      <c r="AP63" s="16">
        <f t="shared" si="19"/>
        <v>428214.48221333331</v>
      </c>
      <c r="AQ63" s="16">
        <f t="shared" si="19"/>
        <v>481741.29248999996</v>
      </c>
      <c r="AR63" s="16">
        <f t="shared" si="19"/>
        <v>535268.10276666668</v>
      </c>
      <c r="AS63" s="16">
        <f t="shared" si="19"/>
        <v>588794.91304333333</v>
      </c>
      <c r="AT63" s="16">
        <f t="shared" si="19"/>
        <v>642321.72331999999</v>
      </c>
      <c r="AU63" s="16">
        <f t="shared" si="19"/>
        <v>695848.53359666665</v>
      </c>
      <c r="AV63" s="16">
        <f t="shared" si="19"/>
        <v>749375.3438733333</v>
      </c>
      <c r="AW63" s="16">
        <f t="shared" si="19"/>
        <v>802902.15414999996</v>
      </c>
      <c r="AX63" s="16">
        <f t="shared" si="19"/>
        <v>856428.96442666661</v>
      </c>
      <c r="AY63" s="16">
        <f t="shared" si="19"/>
        <v>909955.77470333327</v>
      </c>
      <c r="AZ63" s="16">
        <f t="shared" si="19"/>
        <v>963482.58497999993</v>
      </c>
      <c r="BA63" s="16">
        <f t="shared" si="19"/>
        <v>1017009.3952566666</v>
      </c>
      <c r="BB63" s="16">
        <f t="shared" si="19"/>
        <v>1070536.2055333334</v>
      </c>
      <c r="BC63" s="16">
        <f t="shared" si="19"/>
        <v>1124063.01581</v>
      </c>
      <c r="BD63" s="16">
        <f t="shared" si="19"/>
        <v>1177589.8260866667</v>
      </c>
      <c r="BE63" s="16">
        <f t="shared" si="19"/>
        <v>1231116.6363633333</v>
      </c>
      <c r="BF63" s="16">
        <f t="shared" si="19"/>
        <v>1284643.44664</v>
      </c>
      <c r="BG63" s="16">
        <f t="shared" si="19"/>
        <v>1338170.2569166666</v>
      </c>
      <c r="BH63" s="16">
        <f t="shared" si="19"/>
        <v>1391697.0671933333</v>
      </c>
      <c r="BI63" s="16">
        <f t="shared" si="19"/>
        <v>1445223.8774700002</v>
      </c>
      <c r="BJ63" s="16">
        <f t="shared" si="19"/>
        <v>1498750.6877466666</v>
      </c>
      <c r="BK63" s="16">
        <f t="shared" si="19"/>
        <v>1552277.4980233335</v>
      </c>
      <c r="BL63" s="16">
        <f t="shared" si="19"/>
        <v>1605804.3082999999</v>
      </c>
      <c r="BM63" s="16">
        <f t="shared" si="19"/>
        <v>1659331.1185766668</v>
      </c>
      <c r="BN63" s="16">
        <f t="shared" si="19"/>
        <v>1712857.9288533332</v>
      </c>
      <c r="BO63" s="16">
        <f t="shared" si="19"/>
        <v>1766384.7391300001</v>
      </c>
      <c r="BP63" s="16">
        <f t="shared" si="19"/>
        <v>1819911.5494066665</v>
      </c>
      <c r="BQ63" s="16">
        <f t="shared" si="19"/>
        <v>1873438.3596833334</v>
      </c>
      <c r="BR63" s="16">
        <f t="shared" si="19"/>
        <v>1926965.1699599999</v>
      </c>
      <c r="BS63" s="16">
        <f t="shared" si="19"/>
        <v>1980491.9802366667</v>
      </c>
    </row>
    <row r="64" spans="1:71" x14ac:dyDescent="0.35">
      <c r="A64" s="15" t="str">
        <f t="shared" si="18"/>
        <v>Found on tab Polk 1</v>
      </c>
      <c r="B64" s="15" t="str">
        <f t="shared" si="18"/>
        <v>NEW-15788</v>
      </c>
      <c r="C64" s="15" t="str">
        <f t="shared" si="18"/>
        <v>ENERGY SUPPLY</v>
      </c>
      <c r="D64" s="15">
        <f t="shared" si="18"/>
        <v>34381</v>
      </c>
      <c r="E64" s="15" t="str">
        <f t="shared" si="18"/>
        <v>NEW-15788</v>
      </c>
      <c r="F64" s="15" t="str">
        <f t="shared" si="18"/>
        <v>Polk 1 Flexibility Project</v>
      </c>
      <c r="G64" s="15" t="str">
        <f t="shared" si="18"/>
        <v>Electric Other Production Plant</v>
      </c>
      <c r="H64" s="15" t="str">
        <f t="shared" si="18"/>
        <v>Polk Station</v>
      </c>
      <c r="I64" s="15" t="str">
        <f t="shared" si="18"/>
        <v>POLK STATION UNIT 1 CT</v>
      </c>
      <c r="J64" s="15">
        <f t="shared" si="18"/>
        <v>202505</v>
      </c>
      <c r="K64" s="16">
        <f>SUM($K56:K56)/13</f>
        <v>0</v>
      </c>
      <c r="L64" s="16">
        <f>SUM($K56:L56)/13</f>
        <v>0</v>
      </c>
      <c r="M64" s="16">
        <f>SUM($K56:M56)/13</f>
        <v>0</v>
      </c>
      <c r="N64" s="16">
        <f>SUM($K56:N56)/13</f>
        <v>0</v>
      </c>
      <c r="O64" s="16">
        <f>SUM($K56:O56)/13</f>
        <v>0</v>
      </c>
      <c r="P64" s="16">
        <f>SUM($K56:P56)/13</f>
        <v>0</v>
      </c>
      <c r="Q64" s="16">
        <f>SUM($K56:Q56)/13</f>
        <v>0</v>
      </c>
      <c r="R64" s="16">
        <f>SUM($K56:R56)/13</f>
        <v>0</v>
      </c>
      <c r="S64" s="16">
        <f>SUM($K56:S56)/13</f>
        <v>0</v>
      </c>
      <c r="T64" s="16">
        <f>SUM($K56:T56)/13</f>
        <v>0</v>
      </c>
      <c r="U64" s="16">
        <f>SUM($K56:U56)/13</f>
        <v>0</v>
      </c>
      <c r="V64" s="16">
        <f>SUM($K56:V56)/13</f>
        <v>0</v>
      </c>
      <c r="W64" s="16">
        <f t="shared" si="19"/>
        <v>0</v>
      </c>
      <c r="X64" s="16">
        <f t="shared" si="19"/>
        <v>0</v>
      </c>
      <c r="Y64" s="16">
        <f t="shared" si="19"/>
        <v>0</v>
      </c>
      <c r="Z64" s="16">
        <f t="shared" si="19"/>
        <v>0</v>
      </c>
      <c r="AA64" s="16">
        <f t="shared" si="19"/>
        <v>0</v>
      </c>
      <c r="AB64" s="16">
        <f t="shared" si="19"/>
        <v>0</v>
      </c>
      <c r="AC64" s="16">
        <f t="shared" si="19"/>
        <v>17967.030118666673</v>
      </c>
      <c r="AD64" s="16">
        <f t="shared" si="19"/>
        <v>53901.090356000015</v>
      </c>
      <c r="AE64" s="16">
        <f t="shared" si="19"/>
        <v>107802.18071200003</v>
      </c>
      <c r="AF64" s="16">
        <f t="shared" si="19"/>
        <v>179670.30118666671</v>
      </c>
      <c r="AG64" s="16">
        <f t="shared" si="19"/>
        <v>269505.45178000006</v>
      </c>
      <c r="AH64" s="16">
        <f t="shared" si="19"/>
        <v>377307.63249200012</v>
      </c>
      <c r="AI64" s="16">
        <f t="shared" si="19"/>
        <v>503076.84332266677</v>
      </c>
      <c r="AJ64" s="16">
        <f t="shared" si="19"/>
        <v>646813.08427200024</v>
      </c>
      <c r="AK64" s="16">
        <f t="shared" si="19"/>
        <v>808516.35534000024</v>
      </c>
      <c r="AL64" s="16">
        <f t="shared" si="19"/>
        <v>988186.65652666695</v>
      </c>
      <c r="AM64" s="16">
        <f t="shared" si="19"/>
        <v>1185823.9878320002</v>
      </c>
      <c r="AN64" s="16">
        <f t="shared" si="19"/>
        <v>1401428.3492560002</v>
      </c>
      <c r="AO64" s="16">
        <f t="shared" si="19"/>
        <v>1634999.7407986671</v>
      </c>
      <c r="AP64" s="16">
        <f t="shared" si="19"/>
        <v>1868571.1323413339</v>
      </c>
      <c r="AQ64" s="16">
        <f t="shared" si="19"/>
        <v>2102142.5238840003</v>
      </c>
      <c r="AR64" s="16">
        <f t="shared" si="19"/>
        <v>2335713.9154266673</v>
      </c>
      <c r="AS64" s="16">
        <f t="shared" si="19"/>
        <v>2569285.3069693339</v>
      </c>
      <c r="AT64" s="16">
        <f t="shared" si="19"/>
        <v>2802856.6985120005</v>
      </c>
      <c r="AU64" s="16">
        <f t="shared" si="19"/>
        <v>3036428.0900546676</v>
      </c>
      <c r="AV64" s="16">
        <f t="shared" si="19"/>
        <v>3269999.4815973341</v>
      </c>
      <c r="AW64" s="16">
        <f t="shared" si="19"/>
        <v>3503570.8731400007</v>
      </c>
      <c r="AX64" s="16">
        <f t="shared" si="19"/>
        <v>3737142.2646826673</v>
      </c>
      <c r="AY64" s="16">
        <f t="shared" si="19"/>
        <v>3970713.6562253335</v>
      </c>
      <c r="AZ64" s="16">
        <f t="shared" si="19"/>
        <v>4204285.0477680005</v>
      </c>
      <c r="BA64" s="16">
        <f t="shared" si="19"/>
        <v>4437856.4393106662</v>
      </c>
      <c r="BB64" s="16">
        <f t="shared" si="19"/>
        <v>4671427.8308533328</v>
      </c>
      <c r="BC64" s="16">
        <f t="shared" si="19"/>
        <v>4904999.2223959994</v>
      </c>
      <c r="BD64" s="16">
        <f t="shared" si="19"/>
        <v>5138570.6139386669</v>
      </c>
      <c r="BE64" s="16">
        <f t="shared" si="19"/>
        <v>5372142.0054813335</v>
      </c>
      <c r="BF64" s="16">
        <f t="shared" si="19"/>
        <v>5605713.3970240001</v>
      </c>
      <c r="BG64" s="16">
        <f t="shared" si="19"/>
        <v>5839284.7885666676</v>
      </c>
      <c r="BH64" s="16">
        <f t="shared" si="19"/>
        <v>6072856.1801093332</v>
      </c>
      <c r="BI64" s="16">
        <f t="shared" si="19"/>
        <v>6306427.5716520008</v>
      </c>
      <c r="BJ64" s="16">
        <f t="shared" si="19"/>
        <v>6539998.9631946674</v>
      </c>
      <c r="BK64" s="16">
        <f t="shared" si="19"/>
        <v>6773570.354737333</v>
      </c>
      <c r="BL64" s="16">
        <f t="shared" si="19"/>
        <v>7007141.7462799987</v>
      </c>
      <c r="BM64" s="16">
        <f t="shared" si="19"/>
        <v>7240713.1378226662</v>
      </c>
      <c r="BN64" s="16">
        <f t="shared" si="19"/>
        <v>7474284.5293653328</v>
      </c>
      <c r="BO64" s="16">
        <f t="shared" si="19"/>
        <v>7707855.9209079994</v>
      </c>
      <c r="BP64" s="16">
        <f t="shared" si="19"/>
        <v>7941427.3124506669</v>
      </c>
      <c r="BQ64" s="16">
        <f t="shared" si="19"/>
        <v>8174998.7039933344</v>
      </c>
      <c r="BR64" s="16">
        <f t="shared" si="19"/>
        <v>8408570.095536001</v>
      </c>
      <c r="BS64" s="16">
        <f t="shared" si="19"/>
        <v>8642141.4870786685</v>
      </c>
    </row>
    <row r="66" spans="3:71" ht="15" thickBot="1" x14ac:dyDescent="0.4">
      <c r="C66" s="15"/>
      <c r="J66" s="52" t="s">
        <v>165</v>
      </c>
      <c r="K66" s="73">
        <f t="shared" ref="K66:BS66" si="20">SUM(K63:K65)</f>
        <v>0</v>
      </c>
      <c r="L66" s="73">
        <f t="shared" si="20"/>
        <v>0</v>
      </c>
      <c r="M66" s="73">
        <f t="shared" si="20"/>
        <v>0</v>
      </c>
      <c r="N66" s="73">
        <f t="shared" si="20"/>
        <v>0</v>
      </c>
      <c r="O66" s="73">
        <f t="shared" si="20"/>
        <v>0</v>
      </c>
      <c r="P66" s="73">
        <f t="shared" si="20"/>
        <v>0</v>
      </c>
      <c r="Q66" s="73">
        <f t="shared" si="20"/>
        <v>0</v>
      </c>
      <c r="R66" s="73">
        <f t="shared" si="20"/>
        <v>0</v>
      </c>
      <c r="S66" s="73">
        <f t="shared" si="20"/>
        <v>0</v>
      </c>
      <c r="T66" s="73">
        <f t="shared" si="20"/>
        <v>0</v>
      </c>
      <c r="U66" s="73">
        <f t="shared" si="20"/>
        <v>0</v>
      </c>
      <c r="V66" s="73">
        <f t="shared" si="20"/>
        <v>0</v>
      </c>
      <c r="W66" s="84">
        <f t="shared" si="20"/>
        <v>0</v>
      </c>
      <c r="X66" s="73">
        <f t="shared" si="20"/>
        <v>0</v>
      </c>
      <c r="Y66" s="73">
        <f t="shared" si="20"/>
        <v>0</v>
      </c>
      <c r="Z66" s="73">
        <f t="shared" si="20"/>
        <v>0</v>
      </c>
      <c r="AA66" s="73">
        <f t="shared" si="20"/>
        <v>0</v>
      </c>
      <c r="AB66" s="73">
        <f t="shared" si="20"/>
        <v>0</v>
      </c>
      <c r="AC66" s="73">
        <f t="shared" si="20"/>
        <v>22084.477063025646</v>
      </c>
      <c r="AD66" s="73">
        <f t="shared" si="20"/>
        <v>66253.431189076946</v>
      </c>
      <c r="AE66" s="73">
        <f t="shared" si="20"/>
        <v>132506.86237815389</v>
      </c>
      <c r="AF66" s="73">
        <f t="shared" si="20"/>
        <v>220844.77063025645</v>
      </c>
      <c r="AG66" s="73">
        <f t="shared" si="20"/>
        <v>331267.1559453847</v>
      </c>
      <c r="AH66" s="73">
        <f t="shared" si="20"/>
        <v>463774.01832353859</v>
      </c>
      <c r="AI66" s="84">
        <f t="shared" si="20"/>
        <v>618365.35776471812</v>
      </c>
      <c r="AJ66" s="73">
        <f t="shared" si="20"/>
        <v>795041.17426892335</v>
      </c>
      <c r="AK66" s="73">
        <f t="shared" si="20"/>
        <v>993801.46783615416</v>
      </c>
      <c r="AL66" s="73">
        <f t="shared" si="20"/>
        <v>1214646.2384664104</v>
      </c>
      <c r="AM66" s="73">
        <f t="shared" si="20"/>
        <v>1457575.4861596925</v>
      </c>
      <c r="AN66" s="73">
        <f t="shared" si="20"/>
        <v>1722589.2109160002</v>
      </c>
      <c r="AO66" s="73">
        <f t="shared" si="20"/>
        <v>2009687.4127353337</v>
      </c>
      <c r="AP66" s="73">
        <f t="shared" si="20"/>
        <v>2296785.6145546674</v>
      </c>
      <c r="AQ66" s="73">
        <f t="shared" si="20"/>
        <v>2583883.8163740002</v>
      </c>
      <c r="AR66" s="73">
        <f t="shared" si="20"/>
        <v>2870982.0181933339</v>
      </c>
      <c r="AS66" s="73">
        <f t="shared" si="20"/>
        <v>3158080.2200126671</v>
      </c>
      <c r="AT66" s="73">
        <f t="shared" si="20"/>
        <v>3445178.4218320004</v>
      </c>
      <c r="AU66" s="73">
        <f t="shared" si="20"/>
        <v>3732276.6236513341</v>
      </c>
      <c r="AV66" s="73">
        <f t="shared" si="20"/>
        <v>4019374.8254706673</v>
      </c>
      <c r="AW66" s="73">
        <f t="shared" si="20"/>
        <v>4306473.0272900006</v>
      </c>
      <c r="AX66" s="73">
        <f t="shared" si="20"/>
        <v>4593571.2291093338</v>
      </c>
      <c r="AY66" s="73">
        <f t="shared" si="20"/>
        <v>4880669.4309286671</v>
      </c>
      <c r="AZ66" s="73">
        <f t="shared" si="20"/>
        <v>5167767.6327480003</v>
      </c>
      <c r="BA66" s="73">
        <f t="shared" si="20"/>
        <v>5454865.8345673326</v>
      </c>
      <c r="BB66" s="73">
        <f t="shared" si="20"/>
        <v>5741964.0363866659</v>
      </c>
      <c r="BC66" s="73">
        <f t="shared" si="20"/>
        <v>6029062.2382059991</v>
      </c>
      <c r="BD66" s="73">
        <f t="shared" si="20"/>
        <v>6316160.4400253333</v>
      </c>
      <c r="BE66" s="73">
        <f t="shared" si="20"/>
        <v>6603258.6418446666</v>
      </c>
      <c r="BF66" s="73">
        <f t="shared" si="20"/>
        <v>6890356.8436639998</v>
      </c>
      <c r="BG66" s="73">
        <f t="shared" si="20"/>
        <v>7177455.045483334</v>
      </c>
      <c r="BH66" s="73">
        <f t="shared" si="20"/>
        <v>7464553.2473026663</v>
      </c>
      <c r="BI66" s="73">
        <f t="shared" si="20"/>
        <v>7751651.4491220005</v>
      </c>
      <c r="BJ66" s="73">
        <f t="shared" si="20"/>
        <v>8038749.6509413337</v>
      </c>
      <c r="BK66" s="73">
        <f t="shared" si="20"/>
        <v>8325847.852760667</v>
      </c>
      <c r="BL66" s="73">
        <f t="shared" si="20"/>
        <v>8612946.0545799993</v>
      </c>
      <c r="BM66" s="73">
        <f t="shared" si="20"/>
        <v>8900044.2563993335</v>
      </c>
      <c r="BN66" s="73">
        <f t="shared" si="20"/>
        <v>9187142.4582186658</v>
      </c>
      <c r="BO66" s="73">
        <f t="shared" si="20"/>
        <v>9474240.660038</v>
      </c>
      <c r="BP66" s="73">
        <f t="shared" si="20"/>
        <v>9761338.8618573342</v>
      </c>
      <c r="BQ66" s="73">
        <f t="shared" si="20"/>
        <v>10048437.063676668</v>
      </c>
      <c r="BR66" s="73">
        <f t="shared" si="20"/>
        <v>10335535.265496001</v>
      </c>
      <c r="BS66" s="73">
        <f t="shared" si="20"/>
        <v>10622633.467315335</v>
      </c>
    </row>
    <row r="67" spans="3:71" ht="15" thickTop="1" x14ac:dyDescent="0.35">
      <c r="C67" s="15"/>
      <c r="J67" s="50"/>
      <c r="K67" s="50"/>
    </row>
    <row r="79" spans="3:71" x14ac:dyDescent="0.35">
      <c r="J79" s="51">
        <v>2.5999999999999999E-2</v>
      </c>
      <c r="K79" s="51">
        <v>2.6100000000000002E-2</v>
      </c>
    </row>
    <row r="80" spans="3:71" x14ac:dyDescent="0.35">
      <c r="J80" s="51">
        <v>0.14299999999999999</v>
      </c>
      <c r="K80" s="51">
        <v>0.14300000000000002</v>
      </c>
    </row>
    <row r="81" spans="10:11" x14ac:dyDescent="0.35">
      <c r="J81" s="51">
        <v>2.5999999999999999E-2</v>
      </c>
      <c r="K81" s="51">
        <v>2.6100000000000002E-2</v>
      </c>
    </row>
    <row r="82" spans="10:11" x14ac:dyDescent="0.35">
      <c r="J82" s="51">
        <v>2.5999999999999999E-2</v>
      </c>
      <c r="K82" s="51">
        <v>2.6100000000000002E-2</v>
      </c>
    </row>
    <row r="83" spans="10:11" x14ac:dyDescent="0.35">
      <c r="J83" s="51">
        <v>3.2000000000000001E-2</v>
      </c>
      <c r="K83" s="51">
        <v>3.6799999999999999E-2</v>
      </c>
    </row>
    <row r="84" spans="10:11" x14ac:dyDescent="0.35">
      <c r="J84" s="51">
        <v>3.2000000000000001E-2</v>
      </c>
      <c r="K84" s="51">
        <v>3.6799999999999999E-2</v>
      </c>
    </row>
    <row r="85" spans="10:11" x14ac:dyDescent="0.35">
      <c r="J85" s="51">
        <v>2.5999999999999999E-2</v>
      </c>
      <c r="K85" s="51">
        <v>2.6100000000000002E-2</v>
      </c>
    </row>
    <row r="86" spans="10:11" x14ac:dyDescent="0.35">
      <c r="J86" s="51">
        <v>2.5999999999999999E-2</v>
      </c>
      <c r="K86" s="51">
        <v>2.6100000000000002E-2</v>
      </c>
    </row>
    <row r="87" spans="10:11" x14ac:dyDescent="0.35">
      <c r="J87" s="51">
        <v>2.5999999999999999E-2</v>
      </c>
      <c r="K87" s="51">
        <v>2.6100000000000002E-2</v>
      </c>
    </row>
    <row r="88" spans="10:11" x14ac:dyDescent="0.35">
      <c r="J88" s="51">
        <v>2.5999999999999999E-2</v>
      </c>
      <c r="K88" s="51">
        <v>2.6100000000000002E-2</v>
      </c>
    </row>
    <row r="89" spans="10:11" x14ac:dyDescent="0.35">
      <c r="J89" s="51">
        <v>2.5999999999999999E-2</v>
      </c>
      <c r="K89" s="51">
        <v>2.6100000000000002E-2</v>
      </c>
    </row>
    <row r="90" spans="10:11" x14ac:dyDescent="0.35">
      <c r="J90" s="51">
        <v>2.5999999999999999E-2</v>
      </c>
      <c r="K90" s="51">
        <v>2.6100000000000002E-2</v>
      </c>
    </row>
    <row r="91" spans="10:11" x14ac:dyDescent="0.35">
      <c r="J91" s="51">
        <v>3.2000000000000001E-2</v>
      </c>
      <c r="K91" s="51">
        <v>3.6799999999999999E-2</v>
      </c>
    </row>
    <row r="92" spans="10:11" x14ac:dyDescent="0.35">
      <c r="J92" s="51">
        <v>3.2000000000000001E-2</v>
      </c>
      <c r="K92" s="51">
        <v>3.6799999999999999E-2</v>
      </c>
    </row>
    <row r="93" spans="10:11" x14ac:dyDescent="0.35">
      <c r="J93" s="51">
        <v>3.2000000000000001E-2</v>
      </c>
      <c r="K93" s="51">
        <v>3.6799999999999999E-2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867-25FC-4B52-900B-32C6BDA3AE56}">
  <sheetPr>
    <tabColor rgb="FFFFC000"/>
  </sheetPr>
  <dimension ref="A1:BS130"/>
  <sheetViews>
    <sheetView zoomScale="80" zoomScaleNormal="80" workbookViewId="0">
      <pane xSplit="9" topLeftCell="J1" activePane="topRight" state="frozen"/>
      <selection activeCell="I97" sqref="I97"/>
      <selection pane="topRight" activeCell="A30" sqref="A30"/>
    </sheetView>
  </sheetViews>
  <sheetFormatPr defaultColWidth="9.26953125" defaultRowHeight="14.5" x14ac:dyDescent="0.35"/>
  <cols>
    <col min="1" max="1" width="30.7265625" style="51" customWidth="1"/>
    <col min="2" max="2" width="19.26953125" style="51" bestFit="1" customWidth="1"/>
    <col min="3" max="6" width="13.453125" style="51" customWidth="1"/>
    <col min="7" max="7" width="19.7265625" style="51" customWidth="1"/>
    <col min="8" max="8" width="13.453125" style="51" customWidth="1"/>
    <col min="9" max="9" width="17.26953125" style="51" customWidth="1"/>
    <col min="10" max="10" width="18.26953125" style="51" customWidth="1"/>
    <col min="11" max="11" width="13.453125" style="51" customWidth="1"/>
    <col min="12" max="26" width="9.453125" style="51" bestFit="1" customWidth="1"/>
    <col min="27" max="27" width="14.26953125" style="51" bestFit="1" customWidth="1"/>
    <col min="28" max="34" width="12.54296875" style="51" bestFit="1" customWidth="1"/>
    <col min="35" max="35" width="14.26953125" style="51" bestFit="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26</v>
      </c>
      <c r="C1" s="135" t="s">
        <v>166</v>
      </c>
      <c r="D1" s="50" t="s">
        <v>122</v>
      </c>
      <c r="E1" s="50" t="s">
        <v>123</v>
      </c>
      <c r="F1" s="50" t="s">
        <v>124</v>
      </c>
      <c r="G1" s="50" t="s">
        <v>125</v>
      </c>
      <c r="I1" s="52" t="s">
        <v>126</v>
      </c>
      <c r="J1" s="52" t="s">
        <v>126</v>
      </c>
      <c r="K1" s="52"/>
    </row>
    <row r="2" spans="1:71" x14ac:dyDescent="0.35">
      <c r="A2" s="76"/>
      <c r="B2" s="76"/>
      <c r="C2" s="53">
        <v>2023</v>
      </c>
      <c r="D2" s="53">
        <v>2024</v>
      </c>
      <c r="E2" s="53">
        <f>D2+1</f>
        <v>2025</v>
      </c>
      <c r="F2" s="53">
        <f>E2+1</f>
        <v>2026</v>
      </c>
      <c r="G2" s="53">
        <f>F2+1</f>
        <v>2027</v>
      </c>
      <c r="I2" s="54">
        <v>46023</v>
      </c>
      <c r="J2" s="54">
        <v>46388</v>
      </c>
      <c r="K2" s="54"/>
    </row>
    <row r="3" spans="1:71" x14ac:dyDescent="0.35">
      <c r="C3" s="136"/>
      <c r="D3" s="53"/>
      <c r="E3" s="53"/>
      <c r="F3" s="53"/>
      <c r="G3" s="53"/>
    </row>
    <row r="4" spans="1:71" x14ac:dyDescent="0.35">
      <c r="A4" s="52" t="s">
        <v>127</v>
      </c>
      <c r="B4" s="52" t="s">
        <v>128</v>
      </c>
      <c r="C4" s="3">
        <v>25130.100000000002</v>
      </c>
      <c r="D4" s="16">
        <f>'South Tampa Resilience'!W52</f>
        <v>634935.03</v>
      </c>
      <c r="E4" s="16">
        <f>'South Tampa Resilience'!AI52</f>
        <v>113970495.23</v>
      </c>
      <c r="F4" s="16">
        <f>'South Tampa Resilience'!AU52</f>
        <v>173348135.01999995</v>
      </c>
      <c r="G4" s="16">
        <f>'South Tampa Resilience'!BG52</f>
        <v>173348135.01999995</v>
      </c>
      <c r="I4" s="16">
        <f>F4-E4</f>
        <v>59377639.789999947</v>
      </c>
      <c r="J4" s="16">
        <f>G4-F4</f>
        <v>0</v>
      </c>
      <c r="K4" s="16"/>
    </row>
    <row r="5" spans="1:71" x14ac:dyDescent="0.35">
      <c r="A5" s="52" t="s">
        <v>127</v>
      </c>
      <c r="B5" s="52" t="s">
        <v>129</v>
      </c>
      <c r="C5" s="3">
        <v>94.237875000000017</v>
      </c>
      <c r="D5" s="16">
        <f>'South Tampa Resilience'!W109</f>
        <v>15661.743275000001</v>
      </c>
      <c r="E5" s="16">
        <f>'South Tampa Resilience'!AI109</f>
        <v>1581599.5798693327</v>
      </c>
      <c r="F5" s="16">
        <f>'South Tampa Resilience'!AU109</f>
        <v>4607475.1864243299</v>
      </c>
      <c r="G5" s="16">
        <f>'South Tampa Resilience'!BG109</f>
        <v>8255809.428635329</v>
      </c>
    </row>
    <row r="6" spans="1:71" ht="15" thickBot="1" x14ac:dyDescent="0.4">
      <c r="B6" s="52" t="s">
        <v>130</v>
      </c>
      <c r="C6" s="94">
        <f>C4-C5</f>
        <v>25035.862125000003</v>
      </c>
      <c r="D6" s="55">
        <f>D4-D5</f>
        <v>619273.28672500001</v>
      </c>
      <c r="E6" s="55">
        <f>E4-E5</f>
        <v>112388895.65013067</v>
      </c>
      <c r="F6" s="55">
        <f>F4-F5</f>
        <v>168740659.83357561</v>
      </c>
      <c r="G6" s="55">
        <f>G4-G5</f>
        <v>165092325.59136462</v>
      </c>
    </row>
    <row r="7" spans="1:71" ht="15" thickTop="1" x14ac:dyDescent="0.35">
      <c r="B7" s="50"/>
      <c r="C7" s="3"/>
      <c r="D7" s="16"/>
      <c r="E7" s="16"/>
      <c r="F7" s="16"/>
      <c r="G7" s="16"/>
      <c r="I7" s="16"/>
      <c r="J7" s="16"/>
      <c r="K7" s="16"/>
    </row>
    <row r="8" spans="1:71" x14ac:dyDescent="0.35">
      <c r="A8" s="52" t="s">
        <v>131</v>
      </c>
      <c r="B8" s="52" t="s">
        <v>128</v>
      </c>
      <c r="C8" s="3">
        <v>3866.169230769231</v>
      </c>
      <c r="D8" s="16">
        <f>'South Tampa Resilience'!W72</f>
        <v>443796.12692307692</v>
      </c>
      <c r="E8" s="16">
        <f>'South Tampa Resilience'!AI72</f>
        <v>76817813.923846141</v>
      </c>
      <c r="F8" s="16">
        <f>'South Tampa Resilience'!AU72</f>
        <v>145724231.07076919</v>
      </c>
      <c r="G8" s="16">
        <f>'South Tampa Resilience'!BG72</f>
        <v>173348135.01999992</v>
      </c>
      <c r="I8" s="16">
        <f>F8-E8</f>
        <v>68906417.14692305</v>
      </c>
      <c r="J8" s="16">
        <f>G8-F8</f>
        <v>27623903.949230731</v>
      </c>
      <c r="K8" s="16"/>
    </row>
    <row r="9" spans="1:71" x14ac:dyDescent="0.35">
      <c r="A9" s="52" t="s">
        <v>131</v>
      </c>
      <c r="B9" s="52" t="s">
        <v>129</v>
      </c>
      <c r="C9" s="3">
        <v>7.2490673076923091</v>
      </c>
      <c r="D9" s="16">
        <f>'South Tampa Resilience'!W129</f>
        <v>5466.795925897437</v>
      </c>
      <c r="E9" s="16">
        <f>'South Tampa Resilience'!AI129</f>
        <v>558228.90114047413</v>
      </c>
      <c r="F9" s="16">
        <f>'South Tampa Resilience'!AU129</f>
        <v>2952781.9100108328</v>
      </c>
      <c r="G9" s="16">
        <f>'South Tampa Resilience'!BG129</f>
        <v>6431642.3075298294</v>
      </c>
    </row>
    <row r="10" spans="1:71" ht="15" thickBot="1" x14ac:dyDescent="0.4">
      <c r="A10" s="52"/>
      <c r="B10" s="52" t="s">
        <v>130</v>
      </c>
      <c r="C10" s="94">
        <f>C8-C9</f>
        <v>3858.9201634615388</v>
      </c>
      <c r="D10" s="55">
        <f>D8-D9</f>
        <v>438329.3309971795</v>
      </c>
      <c r="E10" s="77">
        <f>E8-E9</f>
        <v>76259585.022705659</v>
      </c>
      <c r="F10" s="55">
        <f>F8-F9</f>
        <v>142771449.16075835</v>
      </c>
      <c r="G10" s="55">
        <f>G8-G9</f>
        <v>166916492.71247008</v>
      </c>
    </row>
    <row r="11" spans="1:71" ht="15" thickTop="1" x14ac:dyDescent="0.35">
      <c r="A11" s="52"/>
      <c r="B11" s="52"/>
      <c r="C11" s="3"/>
      <c r="D11" s="16"/>
      <c r="E11" s="16"/>
      <c r="F11" s="16"/>
      <c r="G11" s="16"/>
    </row>
    <row r="12" spans="1:71" x14ac:dyDescent="0.35">
      <c r="A12" s="52"/>
      <c r="B12" s="52" t="s">
        <v>132</v>
      </c>
      <c r="C12" s="3">
        <v>11628.627260000003</v>
      </c>
      <c r="D12" s="16">
        <f>'South Tampa Resilience'!W90</f>
        <v>15567.505400000004</v>
      </c>
      <c r="E12" s="16">
        <f>'South Tampa Resilience'!AI90</f>
        <v>1565937.8365943332</v>
      </c>
      <c r="F12" s="16">
        <f>'South Tampa Resilience'!AU90</f>
        <v>3025875.606554999</v>
      </c>
      <c r="G12" s="16">
        <f>'South Tampa Resilience'!BG90</f>
        <v>3648334.2422109987</v>
      </c>
      <c r="I12" s="16">
        <f>F12-E12</f>
        <v>1459937.7699606658</v>
      </c>
      <c r="J12" s="16">
        <f>G12-F12</f>
        <v>622458.63565599965</v>
      </c>
      <c r="K12" s="16"/>
    </row>
    <row r="16" spans="1:71" ht="26.5" x14ac:dyDescent="0.35">
      <c r="A16" s="56" t="s">
        <v>133</v>
      </c>
      <c r="B16" s="56" t="s">
        <v>134</v>
      </c>
      <c r="C16" s="56" t="s">
        <v>135</v>
      </c>
      <c r="D16" s="56" t="s">
        <v>136</v>
      </c>
      <c r="E16" s="56">
        <v>300</v>
      </c>
      <c r="F16" s="56" t="s">
        <v>137</v>
      </c>
      <c r="G16" s="57" t="s">
        <v>138</v>
      </c>
      <c r="H16" s="56" t="s">
        <v>139</v>
      </c>
      <c r="I16" s="56" t="s">
        <v>140</v>
      </c>
      <c r="J16" s="56" t="s">
        <v>141</v>
      </c>
      <c r="K16" s="78" t="s">
        <v>142</v>
      </c>
      <c r="L16" s="59">
        <v>202401</v>
      </c>
      <c r="M16" s="59">
        <v>202402</v>
      </c>
      <c r="N16" s="59">
        <v>202403</v>
      </c>
      <c r="O16" s="59">
        <v>202404</v>
      </c>
      <c r="P16" s="59">
        <v>202405</v>
      </c>
      <c r="Q16" s="59">
        <v>202406</v>
      </c>
      <c r="R16" s="59">
        <v>202407</v>
      </c>
      <c r="S16" s="59">
        <v>202408</v>
      </c>
      <c r="T16" s="59">
        <v>202409</v>
      </c>
      <c r="U16" s="59">
        <v>202410</v>
      </c>
      <c r="V16" s="59">
        <v>202411</v>
      </c>
      <c r="W16" s="59">
        <v>202412</v>
      </c>
      <c r="X16" s="59">
        <v>202501</v>
      </c>
      <c r="Y16" s="59">
        <v>202502</v>
      </c>
      <c r="Z16" s="59">
        <v>202503</v>
      </c>
      <c r="AA16" s="59">
        <v>202504</v>
      </c>
      <c r="AB16" s="59">
        <v>202505</v>
      </c>
      <c r="AC16" s="59">
        <v>202506</v>
      </c>
      <c r="AD16" s="59">
        <v>202507</v>
      </c>
      <c r="AE16" s="59">
        <v>202508</v>
      </c>
      <c r="AF16" s="59">
        <v>202509</v>
      </c>
      <c r="AG16" s="59">
        <v>202510</v>
      </c>
      <c r="AH16" s="59">
        <v>202511</v>
      </c>
      <c r="AI16" s="59">
        <v>202512</v>
      </c>
      <c r="AJ16" s="59">
        <v>202601</v>
      </c>
      <c r="AK16" s="59">
        <v>202602</v>
      </c>
      <c r="AL16" s="59">
        <v>202603</v>
      </c>
      <c r="AM16" s="59">
        <v>202604</v>
      </c>
      <c r="AN16" s="59">
        <v>202605</v>
      </c>
      <c r="AO16" s="59">
        <v>202606</v>
      </c>
      <c r="AP16" s="59">
        <v>202607</v>
      </c>
      <c r="AQ16" s="59">
        <v>202608</v>
      </c>
      <c r="AR16" s="59">
        <v>202609</v>
      </c>
      <c r="AS16" s="59">
        <v>202610</v>
      </c>
      <c r="AT16" s="59">
        <v>202611</v>
      </c>
      <c r="AU16" s="59">
        <v>202612</v>
      </c>
      <c r="AV16" s="59">
        <v>202701</v>
      </c>
      <c r="AW16" s="59">
        <v>202702</v>
      </c>
      <c r="AX16" s="59">
        <v>202703</v>
      </c>
      <c r="AY16" s="59">
        <v>202704</v>
      </c>
      <c r="AZ16" s="59">
        <v>202705</v>
      </c>
      <c r="BA16" s="59">
        <v>202706</v>
      </c>
      <c r="BB16" s="59">
        <v>202707</v>
      </c>
      <c r="BC16" s="59">
        <v>202708</v>
      </c>
      <c r="BD16" s="59">
        <v>202709</v>
      </c>
      <c r="BE16" s="59">
        <v>202710</v>
      </c>
      <c r="BF16" s="59">
        <v>202711</v>
      </c>
      <c r="BG16" s="59">
        <v>202712</v>
      </c>
      <c r="BH16" s="59">
        <v>202801</v>
      </c>
      <c r="BI16" s="59">
        <v>202802</v>
      </c>
      <c r="BJ16" s="59">
        <v>202803</v>
      </c>
      <c r="BK16" s="59">
        <v>202804</v>
      </c>
      <c r="BL16" s="59">
        <v>202805</v>
      </c>
      <c r="BM16" s="59">
        <v>202806</v>
      </c>
      <c r="BN16" s="59">
        <v>202807</v>
      </c>
      <c r="BO16" s="59">
        <v>202808</v>
      </c>
      <c r="BP16" s="59">
        <v>202809</v>
      </c>
      <c r="BQ16" s="59">
        <v>202810</v>
      </c>
      <c r="BR16" s="59">
        <v>202811</v>
      </c>
      <c r="BS16" s="59">
        <v>202812</v>
      </c>
    </row>
    <row r="17" spans="1:71" x14ac:dyDescent="0.35">
      <c r="A17" s="15" t="s">
        <v>167</v>
      </c>
      <c r="B17" s="60" t="s">
        <v>168</v>
      </c>
      <c r="C17" s="61" t="s">
        <v>145</v>
      </c>
      <c r="D17" s="61" t="s">
        <v>169</v>
      </c>
      <c r="E17" s="61">
        <v>34320</v>
      </c>
      <c r="F17" s="61" t="s">
        <v>170</v>
      </c>
      <c r="G17" s="62" t="s">
        <v>171</v>
      </c>
      <c r="H17" s="63" t="s">
        <v>148</v>
      </c>
      <c r="I17" s="63" t="s">
        <v>172</v>
      </c>
      <c r="J17" s="63" t="s">
        <v>172</v>
      </c>
      <c r="K17" s="15">
        <v>202504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100623361.03999999</v>
      </c>
      <c r="AB17" s="16">
        <v>1284519.9800000042</v>
      </c>
      <c r="AC17" s="16">
        <v>59833</v>
      </c>
      <c r="AD17" s="16">
        <v>2030453.400000006</v>
      </c>
      <c r="AE17" s="16">
        <v>20759</v>
      </c>
      <c r="AF17" s="16">
        <v>6859</v>
      </c>
      <c r="AG17" s="16">
        <v>5759</v>
      </c>
      <c r="AH17" s="16">
        <v>1465759</v>
      </c>
      <c r="AI17" s="16">
        <v>1466859</v>
      </c>
      <c r="AJ17" s="16">
        <v>3159</v>
      </c>
      <c r="AK17" s="16">
        <v>3159</v>
      </c>
      <c r="AL17" s="16">
        <v>3159</v>
      </c>
      <c r="AM17" s="16">
        <v>3159</v>
      </c>
      <c r="AN17" s="16">
        <v>3159</v>
      </c>
      <c r="AO17" s="16">
        <v>3159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167</v>
      </c>
      <c r="B18" s="60" t="s">
        <v>173</v>
      </c>
      <c r="C18" s="61" t="s">
        <v>145</v>
      </c>
      <c r="D18" s="61" t="s">
        <v>146</v>
      </c>
      <c r="E18" s="61">
        <v>34320</v>
      </c>
      <c r="F18" s="61" t="s">
        <v>170</v>
      </c>
      <c r="G18" s="62" t="s">
        <v>171</v>
      </c>
      <c r="H18" s="63" t="s">
        <v>174</v>
      </c>
      <c r="I18" s="63" t="s">
        <v>175</v>
      </c>
      <c r="J18" s="63" t="s">
        <v>176</v>
      </c>
      <c r="K18" s="15">
        <v>202504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616069.91999999981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167</v>
      </c>
      <c r="B19" s="60" t="s">
        <v>177</v>
      </c>
      <c r="C19" s="61" t="s">
        <v>145</v>
      </c>
      <c r="D19" s="61" t="s">
        <v>146</v>
      </c>
      <c r="E19" s="61" t="s">
        <v>178</v>
      </c>
      <c r="F19" s="61" t="s">
        <v>179</v>
      </c>
      <c r="G19" s="62" t="s">
        <v>180</v>
      </c>
      <c r="H19" s="63" t="s">
        <v>181</v>
      </c>
      <c r="I19" s="63" t="s">
        <v>182</v>
      </c>
      <c r="J19" s="63" t="s">
        <v>183</v>
      </c>
      <c r="K19" s="15">
        <v>202402</v>
      </c>
      <c r="L19" s="16">
        <v>0</v>
      </c>
      <c r="M19" s="16">
        <v>36512.850000000006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167</v>
      </c>
      <c r="B20" s="60" t="s">
        <v>184</v>
      </c>
      <c r="C20" s="61" t="s">
        <v>145</v>
      </c>
      <c r="D20" s="61" t="s">
        <v>146</v>
      </c>
      <c r="E20" s="61">
        <v>34320</v>
      </c>
      <c r="F20" s="61" t="s">
        <v>170</v>
      </c>
      <c r="G20" s="62" t="s">
        <v>171</v>
      </c>
      <c r="H20" s="63" t="s">
        <v>148</v>
      </c>
      <c r="I20" s="63" t="s">
        <v>172</v>
      </c>
      <c r="J20" s="63" t="s">
        <v>172</v>
      </c>
      <c r="K20" s="15">
        <v>202606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58560611.389999986</v>
      </c>
      <c r="AP20" s="16">
        <v>55000</v>
      </c>
      <c r="AQ20" s="16">
        <v>45000</v>
      </c>
      <c r="AR20" s="16">
        <v>45000</v>
      </c>
      <c r="AS20" s="16">
        <v>653074.39999999851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167</v>
      </c>
      <c r="B21" s="60" t="s">
        <v>185</v>
      </c>
      <c r="C21" s="61" t="s">
        <v>145</v>
      </c>
      <c r="D21" s="61" t="s">
        <v>146</v>
      </c>
      <c r="E21" s="61" t="s">
        <v>178</v>
      </c>
      <c r="F21" s="61" t="s">
        <v>179</v>
      </c>
      <c r="G21" s="62" t="s">
        <v>180</v>
      </c>
      <c r="H21" s="63" t="s">
        <v>181</v>
      </c>
      <c r="I21" s="63" t="s">
        <v>186</v>
      </c>
      <c r="J21" s="63" t="s">
        <v>187</v>
      </c>
      <c r="K21" s="15">
        <v>202405</v>
      </c>
      <c r="L21" s="16">
        <v>0</v>
      </c>
      <c r="M21" s="16">
        <v>0</v>
      </c>
      <c r="N21" s="16">
        <v>0</v>
      </c>
      <c r="O21" s="16">
        <v>0</v>
      </c>
      <c r="P21" s="16">
        <v>4125.78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167</v>
      </c>
      <c r="B22" s="60" t="s">
        <v>188</v>
      </c>
      <c r="C22" s="61" t="s">
        <v>145</v>
      </c>
      <c r="D22" s="61" t="s">
        <v>189</v>
      </c>
      <c r="E22" s="61" t="s">
        <v>178</v>
      </c>
      <c r="F22" s="61" t="s">
        <v>179</v>
      </c>
      <c r="G22" s="62" t="s">
        <v>180</v>
      </c>
      <c r="H22" s="63" t="s">
        <v>181</v>
      </c>
      <c r="I22" s="63" t="s">
        <v>182</v>
      </c>
      <c r="J22" s="63" t="s">
        <v>190</v>
      </c>
      <c r="K22" s="15">
        <v>202504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5755327.8599999985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167</v>
      </c>
      <c r="B23" s="60" t="s">
        <v>191</v>
      </c>
      <c r="C23" s="61" t="s">
        <v>145</v>
      </c>
      <c r="D23" s="61" t="s">
        <v>192</v>
      </c>
      <c r="E23" s="61" t="s">
        <v>178</v>
      </c>
      <c r="F23" s="61" t="s">
        <v>179</v>
      </c>
      <c r="G23" s="62" t="s">
        <v>180</v>
      </c>
      <c r="H23" s="63" t="s">
        <v>181</v>
      </c>
      <c r="I23" s="63" t="s">
        <v>186</v>
      </c>
      <c r="J23" s="63" t="s">
        <v>193</v>
      </c>
      <c r="K23" s="15">
        <v>202403</v>
      </c>
      <c r="L23" s="16">
        <v>0</v>
      </c>
      <c r="M23" s="16">
        <v>0</v>
      </c>
      <c r="N23" s="16">
        <v>25794.05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15" t="s">
        <v>167</v>
      </c>
      <c r="B24" s="60" t="s">
        <v>194</v>
      </c>
      <c r="C24" s="61" t="s">
        <v>145</v>
      </c>
      <c r="D24" s="61" t="s">
        <v>195</v>
      </c>
      <c r="E24" s="61" t="s">
        <v>196</v>
      </c>
      <c r="F24" s="61" t="s">
        <v>179</v>
      </c>
      <c r="G24" s="62" t="s">
        <v>180</v>
      </c>
      <c r="H24" s="63" t="s">
        <v>197</v>
      </c>
      <c r="I24" s="63" t="s">
        <v>198</v>
      </c>
      <c r="J24" s="63" t="s">
        <v>199</v>
      </c>
      <c r="K24" s="15">
        <v>202403</v>
      </c>
      <c r="L24" s="16">
        <v>0</v>
      </c>
      <c r="M24" s="16">
        <v>0</v>
      </c>
      <c r="N24" s="16">
        <v>268889.63000000006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15" t="s">
        <v>167</v>
      </c>
      <c r="B25" s="60" t="s">
        <v>200</v>
      </c>
      <c r="C25" s="61" t="s">
        <v>145</v>
      </c>
      <c r="D25" s="61" t="s">
        <v>195</v>
      </c>
      <c r="E25" s="61" t="s">
        <v>196</v>
      </c>
      <c r="F25" s="61" t="s">
        <v>179</v>
      </c>
      <c r="G25" s="62" t="s">
        <v>180</v>
      </c>
      <c r="H25" s="63" t="s">
        <v>197</v>
      </c>
      <c r="I25" s="63" t="s">
        <v>198</v>
      </c>
      <c r="J25" s="63" t="s">
        <v>201</v>
      </c>
      <c r="K25" s="15">
        <v>202406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60660.480000000003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15" t="s">
        <v>167</v>
      </c>
      <c r="B26" s="60" t="s">
        <v>202</v>
      </c>
      <c r="C26" s="61" t="s">
        <v>145</v>
      </c>
      <c r="D26" s="61" t="s">
        <v>203</v>
      </c>
      <c r="E26" s="61" t="s">
        <v>196</v>
      </c>
      <c r="F26" s="61" t="s">
        <v>179</v>
      </c>
      <c r="G26" s="62" t="s">
        <v>180</v>
      </c>
      <c r="H26" s="63" t="s">
        <v>197</v>
      </c>
      <c r="I26" s="63" t="s">
        <v>198</v>
      </c>
      <c r="J26" s="63" t="s">
        <v>199</v>
      </c>
      <c r="K26" s="15">
        <v>202405</v>
      </c>
      <c r="L26" s="16">
        <v>0</v>
      </c>
      <c r="M26" s="16">
        <v>0</v>
      </c>
      <c r="N26" s="16">
        <v>0</v>
      </c>
      <c r="O26" s="16">
        <v>0</v>
      </c>
      <c r="P26" s="16">
        <v>71620.84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</row>
    <row r="27" spans="1:71" x14ac:dyDescent="0.35">
      <c r="A27" s="15" t="s">
        <v>167</v>
      </c>
      <c r="B27" s="60" t="s">
        <v>204</v>
      </c>
      <c r="C27" s="61" t="s">
        <v>145</v>
      </c>
      <c r="D27" s="61" t="s">
        <v>205</v>
      </c>
      <c r="E27" s="61" t="s">
        <v>178</v>
      </c>
      <c r="F27" s="61" t="s">
        <v>179</v>
      </c>
      <c r="G27" s="62" t="s">
        <v>180</v>
      </c>
      <c r="H27" s="63" t="s">
        <v>181</v>
      </c>
      <c r="I27" s="63" t="s">
        <v>186</v>
      </c>
      <c r="J27" s="63" t="s">
        <v>206</v>
      </c>
      <c r="K27" s="15">
        <v>202404</v>
      </c>
      <c r="L27" s="16">
        <v>0</v>
      </c>
      <c r="M27" s="16">
        <v>0</v>
      </c>
      <c r="N27" s="16">
        <v>0</v>
      </c>
      <c r="O27" s="16">
        <v>10965.22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</row>
    <row r="28" spans="1:71" x14ac:dyDescent="0.35">
      <c r="A28" s="15" t="s">
        <v>167</v>
      </c>
      <c r="B28" s="60" t="s">
        <v>207</v>
      </c>
      <c r="C28" s="61" t="s">
        <v>145</v>
      </c>
      <c r="D28" s="61" t="s">
        <v>192</v>
      </c>
      <c r="E28" s="61" t="s">
        <v>178</v>
      </c>
      <c r="F28" s="61" t="s">
        <v>179</v>
      </c>
      <c r="G28" s="62" t="s">
        <v>180</v>
      </c>
      <c r="H28" s="63" t="s">
        <v>181</v>
      </c>
      <c r="I28" s="63" t="s">
        <v>186</v>
      </c>
      <c r="J28" s="63" t="s">
        <v>206</v>
      </c>
      <c r="K28" s="15">
        <v>202405</v>
      </c>
      <c r="L28" s="16">
        <v>0</v>
      </c>
      <c r="M28" s="16">
        <v>0</v>
      </c>
      <c r="N28" s="16">
        <v>0</v>
      </c>
      <c r="O28" s="16">
        <v>0</v>
      </c>
      <c r="P28" s="16">
        <v>117070.79000000001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</row>
    <row r="29" spans="1:71" x14ac:dyDescent="0.35">
      <c r="A29" s="15" t="s">
        <v>167</v>
      </c>
      <c r="B29" s="60" t="s">
        <v>208</v>
      </c>
      <c r="C29" s="61" t="s">
        <v>145</v>
      </c>
      <c r="D29" s="61" t="s">
        <v>192</v>
      </c>
      <c r="E29" s="61" t="s">
        <v>178</v>
      </c>
      <c r="F29" s="61" t="s">
        <v>179</v>
      </c>
      <c r="G29" s="62" t="s">
        <v>180</v>
      </c>
      <c r="H29" s="63" t="s">
        <v>181</v>
      </c>
      <c r="I29" s="63" t="s">
        <v>186</v>
      </c>
      <c r="J29" s="63" t="s">
        <v>209</v>
      </c>
      <c r="K29" s="15">
        <v>202411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14165.289999999997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</row>
    <row r="30" spans="1:71" x14ac:dyDescent="0.35">
      <c r="A30" s="15" t="s">
        <v>210</v>
      </c>
      <c r="B30" s="60" t="s">
        <v>211</v>
      </c>
      <c r="C30" s="61" t="s">
        <v>145</v>
      </c>
      <c r="D30" s="61" t="s">
        <v>195</v>
      </c>
      <c r="E30" s="61">
        <v>36800</v>
      </c>
      <c r="F30" s="61" t="s">
        <v>179</v>
      </c>
      <c r="G30" s="62" t="s">
        <v>180</v>
      </c>
      <c r="H30" s="63" t="s">
        <v>197</v>
      </c>
      <c r="I30" s="63" t="s">
        <v>212</v>
      </c>
      <c r="J30" s="63" t="s">
        <v>213</v>
      </c>
      <c r="K30" s="15">
        <v>202311</v>
      </c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</row>
    <row r="31" spans="1:71" x14ac:dyDescent="0.35">
      <c r="E31" s="50"/>
    </row>
    <row r="32" spans="1:71" ht="15" thickBot="1" x14ac:dyDescent="0.4">
      <c r="E32" s="50"/>
      <c r="J32" s="52" t="s">
        <v>153</v>
      </c>
      <c r="K32" s="65" t="s">
        <v>154</v>
      </c>
      <c r="L32" s="55">
        <f t="shared" ref="L32:BS32" si="0">SUM(L17:L31)</f>
        <v>0</v>
      </c>
      <c r="M32" s="55">
        <f t="shared" si="0"/>
        <v>36512.850000000006</v>
      </c>
      <c r="N32" s="55">
        <f t="shared" si="0"/>
        <v>294683.68000000005</v>
      </c>
      <c r="O32" s="55">
        <f t="shared" si="0"/>
        <v>10965.22</v>
      </c>
      <c r="P32" s="55">
        <f t="shared" si="0"/>
        <v>192817.41</v>
      </c>
      <c r="Q32" s="55">
        <f t="shared" si="0"/>
        <v>60660.480000000003</v>
      </c>
      <c r="R32" s="55">
        <f t="shared" si="0"/>
        <v>0</v>
      </c>
      <c r="S32" s="55">
        <f t="shared" si="0"/>
        <v>0</v>
      </c>
      <c r="T32" s="55">
        <f t="shared" si="0"/>
        <v>0</v>
      </c>
      <c r="U32" s="55">
        <f t="shared" si="0"/>
        <v>0</v>
      </c>
      <c r="V32" s="55">
        <f t="shared" si="0"/>
        <v>14165.289999999997</v>
      </c>
      <c r="W32" s="55">
        <f t="shared" si="0"/>
        <v>0</v>
      </c>
      <c r="X32" s="55">
        <f t="shared" si="0"/>
        <v>0</v>
      </c>
      <c r="Y32" s="55">
        <f t="shared" si="0"/>
        <v>0</v>
      </c>
      <c r="Z32" s="55">
        <f t="shared" si="0"/>
        <v>0</v>
      </c>
      <c r="AA32" s="55">
        <f t="shared" si="0"/>
        <v>106994758.81999999</v>
      </c>
      <c r="AB32" s="55">
        <f t="shared" si="0"/>
        <v>1284519.9800000042</v>
      </c>
      <c r="AC32" s="55">
        <f t="shared" si="0"/>
        <v>59833</v>
      </c>
      <c r="AD32" s="55">
        <f t="shared" si="0"/>
        <v>2030453.400000006</v>
      </c>
      <c r="AE32" s="55">
        <f t="shared" si="0"/>
        <v>20759</v>
      </c>
      <c r="AF32" s="55">
        <f t="shared" si="0"/>
        <v>6859</v>
      </c>
      <c r="AG32" s="55">
        <f t="shared" si="0"/>
        <v>5759</v>
      </c>
      <c r="AH32" s="55">
        <f t="shared" si="0"/>
        <v>1465759</v>
      </c>
      <c r="AI32" s="55">
        <f t="shared" si="0"/>
        <v>1466859</v>
      </c>
      <c r="AJ32" s="55">
        <f t="shared" si="0"/>
        <v>3159</v>
      </c>
      <c r="AK32" s="55">
        <f t="shared" si="0"/>
        <v>3159</v>
      </c>
      <c r="AL32" s="55">
        <f t="shared" si="0"/>
        <v>3159</v>
      </c>
      <c r="AM32" s="55">
        <f t="shared" si="0"/>
        <v>3159</v>
      </c>
      <c r="AN32" s="55">
        <f t="shared" si="0"/>
        <v>3159</v>
      </c>
      <c r="AO32" s="55">
        <f t="shared" si="0"/>
        <v>58563770.389999986</v>
      </c>
      <c r="AP32" s="55">
        <f t="shared" si="0"/>
        <v>55000</v>
      </c>
      <c r="AQ32" s="55">
        <f t="shared" si="0"/>
        <v>45000</v>
      </c>
      <c r="AR32" s="55">
        <f t="shared" si="0"/>
        <v>45000</v>
      </c>
      <c r="AS32" s="55">
        <f t="shared" si="0"/>
        <v>653074.39999999851</v>
      </c>
      <c r="AT32" s="55">
        <f t="shared" si="0"/>
        <v>0</v>
      </c>
      <c r="AU32" s="55">
        <f t="shared" si="0"/>
        <v>0</v>
      </c>
      <c r="AV32" s="55">
        <f t="shared" si="0"/>
        <v>0</v>
      </c>
      <c r="AW32" s="55">
        <f t="shared" si="0"/>
        <v>0</v>
      </c>
      <c r="AX32" s="55">
        <f t="shared" si="0"/>
        <v>0</v>
      </c>
      <c r="AY32" s="55">
        <f t="shared" si="0"/>
        <v>0</v>
      </c>
      <c r="AZ32" s="55">
        <f t="shared" si="0"/>
        <v>0</v>
      </c>
      <c r="BA32" s="55">
        <f t="shared" si="0"/>
        <v>0</v>
      </c>
      <c r="BB32" s="55">
        <f t="shared" si="0"/>
        <v>0</v>
      </c>
      <c r="BC32" s="55">
        <f t="shared" si="0"/>
        <v>0</v>
      </c>
      <c r="BD32" s="55">
        <f t="shared" si="0"/>
        <v>0</v>
      </c>
      <c r="BE32" s="55">
        <f t="shared" si="0"/>
        <v>0</v>
      </c>
      <c r="BF32" s="55">
        <f t="shared" si="0"/>
        <v>0</v>
      </c>
      <c r="BG32" s="55">
        <f t="shared" si="0"/>
        <v>0</v>
      </c>
      <c r="BH32" s="55">
        <f t="shared" si="0"/>
        <v>0</v>
      </c>
      <c r="BI32" s="55">
        <f t="shared" si="0"/>
        <v>0</v>
      </c>
      <c r="BJ32" s="55">
        <f t="shared" si="0"/>
        <v>0</v>
      </c>
      <c r="BK32" s="55">
        <f t="shared" si="0"/>
        <v>0</v>
      </c>
      <c r="BL32" s="55">
        <f t="shared" si="0"/>
        <v>0</v>
      </c>
      <c r="BM32" s="55">
        <f t="shared" si="0"/>
        <v>0</v>
      </c>
      <c r="BN32" s="55">
        <f t="shared" si="0"/>
        <v>0</v>
      </c>
      <c r="BO32" s="55">
        <f t="shared" si="0"/>
        <v>0</v>
      </c>
      <c r="BP32" s="55">
        <f t="shared" si="0"/>
        <v>0</v>
      </c>
      <c r="BQ32" s="55">
        <f t="shared" si="0"/>
        <v>0</v>
      </c>
      <c r="BR32" s="55">
        <f t="shared" si="0"/>
        <v>0</v>
      </c>
      <c r="BS32" s="55">
        <f t="shared" si="0"/>
        <v>0</v>
      </c>
    </row>
    <row r="33" spans="1:71" ht="15.5" thickTop="1" thickBot="1" x14ac:dyDescent="0.4">
      <c r="E33" s="50"/>
      <c r="J33" s="52" t="s">
        <v>153</v>
      </c>
      <c r="K33" s="65" t="s">
        <v>155</v>
      </c>
      <c r="L33" s="66">
        <f>L32</f>
        <v>0</v>
      </c>
      <c r="M33" s="66">
        <f t="shared" ref="M33:BS33" si="1">L33+M32</f>
        <v>36512.850000000006</v>
      </c>
      <c r="N33" s="66">
        <f t="shared" si="1"/>
        <v>331196.53000000003</v>
      </c>
      <c r="O33" s="66">
        <f t="shared" si="1"/>
        <v>342161.75</v>
      </c>
      <c r="P33" s="66">
        <f t="shared" si="1"/>
        <v>534979.16</v>
      </c>
      <c r="Q33" s="66">
        <f t="shared" si="1"/>
        <v>595639.64</v>
      </c>
      <c r="R33" s="66">
        <f t="shared" si="1"/>
        <v>595639.64</v>
      </c>
      <c r="S33" s="66">
        <f t="shared" si="1"/>
        <v>595639.64</v>
      </c>
      <c r="T33" s="66">
        <f t="shared" si="1"/>
        <v>595639.64</v>
      </c>
      <c r="U33" s="66">
        <f t="shared" si="1"/>
        <v>595639.64</v>
      </c>
      <c r="V33" s="66">
        <f t="shared" si="1"/>
        <v>609804.93000000005</v>
      </c>
      <c r="W33" s="66">
        <f t="shared" si="1"/>
        <v>609804.93000000005</v>
      </c>
      <c r="X33" s="66">
        <f t="shared" si="1"/>
        <v>609804.93000000005</v>
      </c>
      <c r="Y33" s="66">
        <f t="shared" si="1"/>
        <v>609804.93000000005</v>
      </c>
      <c r="Z33" s="66">
        <f t="shared" si="1"/>
        <v>609804.93000000005</v>
      </c>
      <c r="AA33" s="66">
        <f t="shared" si="1"/>
        <v>107604563.75</v>
      </c>
      <c r="AB33" s="66">
        <f t="shared" si="1"/>
        <v>108889083.73</v>
      </c>
      <c r="AC33" s="66">
        <f t="shared" si="1"/>
        <v>108948916.73</v>
      </c>
      <c r="AD33" s="66">
        <f t="shared" si="1"/>
        <v>110979370.13000001</v>
      </c>
      <c r="AE33" s="66">
        <f t="shared" si="1"/>
        <v>111000129.13000001</v>
      </c>
      <c r="AF33" s="66">
        <f t="shared" si="1"/>
        <v>111006988.13000001</v>
      </c>
      <c r="AG33" s="66">
        <f t="shared" si="1"/>
        <v>111012747.13000001</v>
      </c>
      <c r="AH33" s="66">
        <f t="shared" si="1"/>
        <v>112478506.13000001</v>
      </c>
      <c r="AI33" s="66">
        <f t="shared" si="1"/>
        <v>113945365.13000001</v>
      </c>
      <c r="AJ33" s="66">
        <f t="shared" si="1"/>
        <v>113948524.13000001</v>
      </c>
      <c r="AK33" s="66">
        <f t="shared" si="1"/>
        <v>113951683.13000001</v>
      </c>
      <c r="AL33" s="66">
        <f t="shared" si="1"/>
        <v>113954842.13000001</v>
      </c>
      <c r="AM33" s="66">
        <f t="shared" si="1"/>
        <v>113958001.13000001</v>
      </c>
      <c r="AN33" s="66">
        <f t="shared" si="1"/>
        <v>113961160.13000001</v>
      </c>
      <c r="AO33" s="66">
        <f t="shared" si="1"/>
        <v>172524930.51999998</v>
      </c>
      <c r="AP33" s="66">
        <f t="shared" si="1"/>
        <v>172579930.51999998</v>
      </c>
      <c r="AQ33" s="66">
        <f t="shared" si="1"/>
        <v>172624930.51999998</v>
      </c>
      <c r="AR33" s="66">
        <f t="shared" si="1"/>
        <v>172669930.51999998</v>
      </c>
      <c r="AS33" s="66">
        <f t="shared" si="1"/>
        <v>173323004.91999999</v>
      </c>
      <c r="AT33" s="66">
        <f t="shared" si="1"/>
        <v>173323004.91999999</v>
      </c>
      <c r="AU33" s="66">
        <f t="shared" si="1"/>
        <v>173323004.91999999</v>
      </c>
      <c r="AV33" s="66">
        <f t="shared" si="1"/>
        <v>173323004.91999999</v>
      </c>
      <c r="AW33" s="66">
        <f t="shared" si="1"/>
        <v>173323004.91999999</v>
      </c>
      <c r="AX33" s="66">
        <f t="shared" si="1"/>
        <v>173323004.91999999</v>
      </c>
      <c r="AY33" s="66">
        <f t="shared" si="1"/>
        <v>173323004.91999999</v>
      </c>
      <c r="AZ33" s="66">
        <f t="shared" si="1"/>
        <v>173323004.91999999</v>
      </c>
      <c r="BA33" s="66">
        <f t="shared" si="1"/>
        <v>173323004.91999999</v>
      </c>
      <c r="BB33" s="66">
        <f t="shared" si="1"/>
        <v>173323004.91999999</v>
      </c>
      <c r="BC33" s="66">
        <f t="shared" si="1"/>
        <v>173323004.91999999</v>
      </c>
      <c r="BD33" s="66">
        <f t="shared" si="1"/>
        <v>173323004.91999999</v>
      </c>
      <c r="BE33" s="66">
        <f t="shared" si="1"/>
        <v>173323004.91999999</v>
      </c>
      <c r="BF33" s="66">
        <f t="shared" si="1"/>
        <v>173323004.91999999</v>
      </c>
      <c r="BG33" s="66">
        <f t="shared" si="1"/>
        <v>173323004.91999999</v>
      </c>
      <c r="BH33" s="66">
        <f t="shared" si="1"/>
        <v>173323004.91999999</v>
      </c>
      <c r="BI33" s="66">
        <f t="shared" si="1"/>
        <v>173323004.91999999</v>
      </c>
      <c r="BJ33" s="66">
        <f t="shared" si="1"/>
        <v>173323004.91999999</v>
      </c>
      <c r="BK33" s="66">
        <f t="shared" si="1"/>
        <v>173323004.91999999</v>
      </c>
      <c r="BL33" s="66">
        <f t="shared" si="1"/>
        <v>173323004.91999999</v>
      </c>
      <c r="BM33" s="66">
        <f t="shared" si="1"/>
        <v>173323004.91999999</v>
      </c>
      <c r="BN33" s="66">
        <f t="shared" si="1"/>
        <v>173323004.91999999</v>
      </c>
      <c r="BO33" s="66">
        <f t="shared" si="1"/>
        <v>173323004.91999999</v>
      </c>
      <c r="BP33" s="66">
        <f t="shared" si="1"/>
        <v>173323004.91999999</v>
      </c>
      <c r="BQ33" s="66">
        <f t="shared" si="1"/>
        <v>173323004.91999999</v>
      </c>
      <c r="BR33" s="66">
        <f t="shared" si="1"/>
        <v>173323004.91999999</v>
      </c>
      <c r="BS33" s="66">
        <f t="shared" si="1"/>
        <v>173323004.91999999</v>
      </c>
    </row>
    <row r="34" spans="1:71" ht="15" thickTop="1" x14ac:dyDescent="0.35">
      <c r="E34" s="50"/>
      <c r="AI34" s="79"/>
    </row>
    <row r="35" spans="1:71" x14ac:dyDescent="0.35">
      <c r="E35" s="50"/>
    </row>
    <row r="36" spans="1:71" x14ac:dyDescent="0.35">
      <c r="A36" s="56" t="s">
        <v>133</v>
      </c>
      <c r="B36" s="56" t="s">
        <v>134</v>
      </c>
      <c r="C36" s="56" t="s">
        <v>135</v>
      </c>
      <c r="D36" s="56" t="s">
        <v>136</v>
      </c>
      <c r="E36" s="56">
        <v>300</v>
      </c>
      <c r="F36" s="56" t="s">
        <v>137</v>
      </c>
      <c r="G36" s="57" t="s">
        <v>138</v>
      </c>
      <c r="H36" s="56" t="s">
        <v>139</v>
      </c>
      <c r="I36" s="56" t="s">
        <v>140</v>
      </c>
      <c r="J36" s="56" t="s">
        <v>141</v>
      </c>
      <c r="K36" s="67" t="s">
        <v>156</v>
      </c>
      <c r="L36" s="59">
        <v>202401</v>
      </c>
      <c r="M36" s="59">
        <v>202402</v>
      </c>
      <c r="N36" s="59">
        <v>202403</v>
      </c>
      <c r="O36" s="59">
        <v>202404</v>
      </c>
      <c r="P36" s="59">
        <v>202405</v>
      </c>
      <c r="Q36" s="59">
        <v>202406</v>
      </c>
      <c r="R36" s="59">
        <v>202407</v>
      </c>
      <c r="S36" s="59">
        <v>202408</v>
      </c>
      <c r="T36" s="59">
        <v>202409</v>
      </c>
      <c r="U36" s="59">
        <v>202410</v>
      </c>
      <c r="V36" s="59">
        <v>202411</v>
      </c>
      <c r="W36" s="59">
        <v>202412</v>
      </c>
      <c r="X36" s="59">
        <v>202501</v>
      </c>
      <c r="Y36" s="59">
        <v>202502</v>
      </c>
      <c r="Z36" s="59">
        <v>202503</v>
      </c>
      <c r="AA36" s="59">
        <v>202504</v>
      </c>
      <c r="AB36" s="59">
        <v>202505</v>
      </c>
      <c r="AC36" s="59">
        <v>202506</v>
      </c>
      <c r="AD36" s="59">
        <v>202507</v>
      </c>
      <c r="AE36" s="59">
        <v>202508</v>
      </c>
      <c r="AF36" s="59">
        <v>202509</v>
      </c>
      <c r="AG36" s="59">
        <v>202510</v>
      </c>
      <c r="AH36" s="59">
        <v>202511</v>
      </c>
      <c r="AI36" s="59">
        <v>202512</v>
      </c>
      <c r="AJ36" s="59">
        <v>202601</v>
      </c>
      <c r="AK36" s="59">
        <v>202602</v>
      </c>
      <c r="AL36" s="59">
        <v>202603</v>
      </c>
      <c r="AM36" s="59">
        <v>202604</v>
      </c>
      <c r="AN36" s="59">
        <v>202605</v>
      </c>
      <c r="AO36" s="59">
        <v>202606</v>
      </c>
      <c r="AP36" s="59">
        <v>202607</v>
      </c>
      <c r="AQ36" s="59">
        <v>202608</v>
      </c>
      <c r="AR36" s="59">
        <v>202609</v>
      </c>
      <c r="AS36" s="59">
        <v>202610</v>
      </c>
      <c r="AT36" s="59">
        <v>202611</v>
      </c>
      <c r="AU36" s="59">
        <v>202612</v>
      </c>
      <c r="AV36" s="59">
        <v>202701</v>
      </c>
      <c r="AW36" s="59">
        <v>202702</v>
      </c>
      <c r="AX36" s="59">
        <v>202703</v>
      </c>
      <c r="AY36" s="59">
        <v>202704</v>
      </c>
      <c r="AZ36" s="59">
        <v>202705</v>
      </c>
      <c r="BA36" s="59">
        <v>202706</v>
      </c>
      <c r="BB36" s="59">
        <v>202707</v>
      </c>
      <c r="BC36" s="59">
        <v>202708</v>
      </c>
      <c r="BD36" s="59">
        <v>202709</v>
      </c>
      <c r="BE36" s="59">
        <v>202710</v>
      </c>
      <c r="BF36" s="59">
        <v>202711</v>
      </c>
      <c r="BG36" s="59">
        <v>202712</v>
      </c>
      <c r="BH36" s="59">
        <v>202801</v>
      </c>
      <c r="BI36" s="59">
        <v>202802</v>
      </c>
      <c r="BJ36" s="59">
        <v>202803</v>
      </c>
      <c r="BK36" s="59">
        <v>202804</v>
      </c>
      <c r="BL36" s="59">
        <v>202805</v>
      </c>
      <c r="BM36" s="59">
        <v>202806</v>
      </c>
      <c r="BN36" s="59">
        <v>202807</v>
      </c>
      <c r="BO36" s="59">
        <v>202808</v>
      </c>
      <c r="BP36" s="59">
        <v>202809</v>
      </c>
      <c r="BQ36" s="59">
        <v>202810</v>
      </c>
      <c r="BR36" s="59">
        <v>202811</v>
      </c>
      <c r="BS36" s="59">
        <v>202812</v>
      </c>
    </row>
    <row r="37" spans="1:71" x14ac:dyDescent="0.35">
      <c r="A37" s="15" t="str">
        <f t="shared" ref="A37:J37" si="2">A17</f>
        <v>Found on tab S Tampa Resilience</v>
      </c>
      <c r="B37" s="15" t="str">
        <f t="shared" si="2"/>
        <v>A2743107</v>
      </c>
      <c r="C37" s="15" t="str">
        <f t="shared" si="2"/>
        <v>Base Rates</v>
      </c>
      <c r="D37" s="15" t="str">
        <f t="shared" si="2"/>
        <v>BSR-Solar Expansion</v>
      </c>
      <c r="E37" s="15">
        <f t="shared" si="2"/>
        <v>34320</v>
      </c>
      <c r="F37" s="15" t="str">
        <f t="shared" si="2"/>
        <v>NEW-12225</v>
      </c>
      <c r="G37" s="15" t="str">
        <f t="shared" si="2"/>
        <v>South Tampa Resiliency Project</v>
      </c>
      <c r="H37" s="15" t="str">
        <f t="shared" si="2"/>
        <v>Electric Other Production Plant</v>
      </c>
      <c r="I37" s="15" t="str">
        <f t="shared" si="2"/>
        <v>MacDill AFB DG</v>
      </c>
      <c r="J37" s="15" t="str">
        <f t="shared" si="2"/>
        <v>MacDill AFB DG</v>
      </c>
      <c r="K37" s="68">
        <v>0</v>
      </c>
      <c r="L37" s="16">
        <f t="shared" ref="L37:AQ37" si="3">K37+L17</f>
        <v>0</v>
      </c>
      <c r="M37" s="16">
        <f t="shared" si="3"/>
        <v>0</v>
      </c>
      <c r="N37" s="16">
        <f t="shared" si="3"/>
        <v>0</v>
      </c>
      <c r="O37" s="16">
        <f t="shared" si="3"/>
        <v>0</v>
      </c>
      <c r="P37" s="16">
        <f t="shared" si="3"/>
        <v>0</v>
      </c>
      <c r="Q37" s="16">
        <f t="shared" si="3"/>
        <v>0</v>
      </c>
      <c r="R37" s="16">
        <f t="shared" si="3"/>
        <v>0</v>
      </c>
      <c r="S37" s="16">
        <f t="shared" si="3"/>
        <v>0</v>
      </c>
      <c r="T37" s="16">
        <f t="shared" si="3"/>
        <v>0</v>
      </c>
      <c r="U37" s="16">
        <f t="shared" si="3"/>
        <v>0</v>
      </c>
      <c r="V37" s="16">
        <f t="shared" si="3"/>
        <v>0</v>
      </c>
      <c r="W37" s="16">
        <f t="shared" si="3"/>
        <v>0</v>
      </c>
      <c r="X37" s="16">
        <f t="shared" si="3"/>
        <v>0</v>
      </c>
      <c r="Y37" s="16">
        <f t="shared" si="3"/>
        <v>0</v>
      </c>
      <c r="Z37" s="16">
        <f t="shared" si="3"/>
        <v>0</v>
      </c>
      <c r="AA37" s="16">
        <f t="shared" si="3"/>
        <v>100623361.03999999</v>
      </c>
      <c r="AB37" s="16">
        <f t="shared" si="3"/>
        <v>101907881.02</v>
      </c>
      <c r="AC37" s="16">
        <f t="shared" si="3"/>
        <v>101967714.02</v>
      </c>
      <c r="AD37" s="16">
        <f t="shared" si="3"/>
        <v>103998167.42</v>
      </c>
      <c r="AE37" s="16">
        <f t="shared" si="3"/>
        <v>104018926.42</v>
      </c>
      <c r="AF37" s="16">
        <f t="shared" si="3"/>
        <v>104025785.42</v>
      </c>
      <c r="AG37" s="16">
        <f t="shared" si="3"/>
        <v>104031544.42</v>
      </c>
      <c r="AH37" s="16">
        <f t="shared" si="3"/>
        <v>105497303.42</v>
      </c>
      <c r="AI37" s="16">
        <f t="shared" si="3"/>
        <v>106964162.42</v>
      </c>
      <c r="AJ37" s="16">
        <f t="shared" si="3"/>
        <v>106967321.42</v>
      </c>
      <c r="AK37" s="16">
        <f t="shared" si="3"/>
        <v>106970480.42</v>
      </c>
      <c r="AL37" s="16">
        <f t="shared" si="3"/>
        <v>106973639.42</v>
      </c>
      <c r="AM37" s="16">
        <f t="shared" si="3"/>
        <v>106976798.42</v>
      </c>
      <c r="AN37" s="16">
        <f t="shared" si="3"/>
        <v>106979957.42</v>
      </c>
      <c r="AO37" s="16">
        <f t="shared" si="3"/>
        <v>106983116.42</v>
      </c>
      <c r="AP37" s="16">
        <f t="shared" si="3"/>
        <v>106983116.42</v>
      </c>
      <c r="AQ37" s="16">
        <f t="shared" si="3"/>
        <v>106983116.42</v>
      </c>
      <c r="AR37" s="16">
        <f t="shared" ref="AR37:BS37" si="4">AQ37+AR17</f>
        <v>106983116.42</v>
      </c>
      <c r="AS37" s="16">
        <f t="shared" si="4"/>
        <v>106983116.42</v>
      </c>
      <c r="AT37" s="16">
        <f t="shared" si="4"/>
        <v>106983116.42</v>
      </c>
      <c r="AU37" s="16">
        <f t="shared" si="4"/>
        <v>106983116.42</v>
      </c>
      <c r="AV37" s="16">
        <f t="shared" si="4"/>
        <v>106983116.42</v>
      </c>
      <c r="AW37" s="16">
        <f t="shared" si="4"/>
        <v>106983116.42</v>
      </c>
      <c r="AX37" s="16">
        <f t="shared" si="4"/>
        <v>106983116.42</v>
      </c>
      <c r="AY37" s="16">
        <f t="shared" si="4"/>
        <v>106983116.42</v>
      </c>
      <c r="AZ37" s="16">
        <f t="shared" si="4"/>
        <v>106983116.42</v>
      </c>
      <c r="BA37" s="16">
        <f t="shared" si="4"/>
        <v>106983116.42</v>
      </c>
      <c r="BB37" s="16">
        <f t="shared" si="4"/>
        <v>106983116.42</v>
      </c>
      <c r="BC37" s="16">
        <f t="shared" si="4"/>
        <v>106983116.42</v>
      </c>
      <c r="BD37" s="16">
        <f t="shared" si="4"/>
        <v>106983116.42</v>
      </c>
      <c r="BE37" s="16">
        <f t="shared" si="4"/>
        <v>106983116.42</v>
      </c>
      <c r="BF37" s="16">
        <f t="shared" si="4"/>
        <v>106983116.42</v>
      </c>
      <c r="BG37" s="16">
        <f t="shared" si="4"/>
        <v>106983116.42</v>
      </c>
      <c r="BH37" s="16">
        <f t="shared" si="4"/>
        <v>106983116.42</v>
      </c>
      <c r="BI37" s="16">
        <f t="shared" si="4"/>
        <v>106983116.42</v>
      </c>
      <c r="BJ37" s="16">
        <f t="shared" si="4"/>
        <v>106983116.42</v>
      </c>
      <c r="BK37" s="16">
        <f t="shared" si="4"/>
        <v>106983116.42</v>
      </c>
      <c r="BL37" s="16">
        <f t="shared" si="4"/>
        <v>106983116.42</v>
      </c>
      <c r="BM37" s="16">
        <f t="shared" si="4"/>
        <v>106983116.42</v>
      </c>
      <c r="BN37" s="16">
        <f t="shared" si="4"/>
        <v>106983116.42</v>
      </c>
      <c r="BO37" s="16">
        <f t="shared" si="4"/>
        <v>106983116.42</v>
      </c>
      <c r="BP37" s="16">
        <f t="shared" si="4"/>
        <v>106983116.42</v>
      </c>
      <c r="BQ37" s="16">
        <f t="shared" si="4"/>
        <v>106983116.42</v>
      </c>
      <c r="BR37" s="16">
        <f t="shared" si="4"/>
        <v>106983116.42</v>
      </c>
      <c r="BS37" s="16">
        <f t="shared" si="4"/>
        <v>106983116.42</v>
      </c>
    </row>
    <row r="38" spans="1:71" x14ac:dyDescent="0.35">
      <c r="A38" s="15" t="str">
        <f t="shared" ref="A38:J38" si="5">A18</f>
        <v>Found on tab S Tampa Resilience</v>
      </c>
      <c r="B38" s="15" t="str">
        <f t="shared" si="5"/>
        <v>A2842616</v>
      </c>
      <c r="C38" s="15" t="str">
        <f t="shared" si="5"/>
        <v>Base Rates</v>
      </c>
      <c r="D38" s="15" t="str">
        <f t="shared" si="5"/>
        <v/>
      </c>
      <c r="E38" s="15">
        <f t="shared" si="5"/>
        <v>34320</v>
      </c>
      <c r="F38" s="15" t="str">
        <f t="shared" si="5"/>
        <v>NEW-12225</v>
      </c>
      <c r="G38" s="15" t="str">
        <f t="shared" si="5"/>
        <v>South Tampa Resiliency Project</v>
      </c>
      <c r="H38" s="15" t="str">
        <f t="shared" si="5"/>
        <v>Electric General Plant</v>
      </c>
      <c r="I38" s="15" t="str">
        <f t="shared" si="5"/>
        <v>General Offices</v>
      </c>
      <c r="J38" s="15" t="str">
        <f t="shared" si="5"/>
        <v>TECO Plaza - Office</v>
      </c>
      <c r="K38" s="68">
        <v>0</v>
      </c>
      <c r="L38" s="16">
        <f t="shared" ref="L38:AQ38" si="6">K38+L18</f>
        <v>0</v>
      </c>
      <c r="M38" s="16">
        <f t="shared" si="6"/>
        <v>0</v>
      </c>
      <c r="N38" s="16">
        <f t="shared" si="6"/>
        <v>0</v>
      </c>
      <c r="O38" s="16">
        <f t="shared" si="6"/>
        <v>0</v>
      </c>
      <c r="P38" s="16">
        <f t="shared" si="6"/>
        <v>0</v>
      </c>
      <c r="Q38" s="16">
        <f t="shared" si="6"/>
        <v>0</v>
      </c>
      <c r="R38" s="16">
        <f t="shared" si="6"/>
        <v>0</v>
      </c>
      <c r="S38" s="16">
        <f t="shared" si="6"/>
        <v>0</v>
      </c>
      <c r="T38" s="16">
        <f t="shared" si="6"/>
        <v>0</v>
      </c>
      <c r="U38" s="16">
        <f t="shared" si="6"/>
        <v>0</v>
      </c>
      <c r="V38" s="16">
        <f t="shared" si="6"/>
        <v>0</v>
      </c>
      <c r="W38" s="16">
        <f t="shared" si="6"/>
        <v>0</v>
      </c>
      <c r="X38" s="16">
        <f t="shared" si="6"/>
        <v>0</v>
      </c>
      <c r="Y38" s="16">
        <f t="shared" si="6"/>
        <v>0</v>
      </c>
      <c r="Z38" s="16">
        <f t="shared" si="6"/>
        <v>0</v>
      </c>
      <c r="AA38" s="16">
        <f t="shared" si="6"/>
        <v>616069.91999999981</v>
      </c>
      <c r="AB38" s="16">
        <f t="shared" si="6"/>
        <v>616069.91999999981</v>
      </c>
      <c r="AC38" s="16">
        <f t="shared" si="6"/>
        <v>616069.91999999981</v>
      </c>
      <c r="AD38" s="16">
        <f t="shared" si="6"/>
        <v>616069.91999999981</v>
      </c>
      <c r="AE38" s="16">
        <f t="shared" si="6"/>
        <v>616069.91999999981</v>
      </c>
      <c r="AF38" s="16">
        <f t="shared" si="6"/>
        <v>616069.91999999981</v>
      </c>
      <c r="AG38" s="16">
        <f t="shared" si="6"/>
        <v>616069.91999999981</v>
      </c>
      <c r="AH38" s="16">
        <f t="shared" si="6"/>
        <v>616069.91999999981</v>
      </c>
      <c r="AI38" s="16">
        <f t="shared" si="6"/>
        <v>616069.91999999981</v>
      </c>
      <c r="AJ38" s="16">
        <f t="shared" si="6"/>
        <v>616069.91999999981</v>
      </c>
      <c r="AK38" s="16">
        <f t="shared" si="6"/>
        <v>616069.91999999981</v>
      </c>
      <c r="AL38" s="16">
        <f t="shared" si="6"/>
        <v>616069.91999999981</v>
      </c>
      <c r="AM38" s="16">
        <f t="shared" si="6"/>
        <v>616069.91999999981</v>
      </c>
      <c r="AN38" s="16">
        <f t="shared" si="6"/>
        <v>616069.91999999981</v>
      </c>
      <c r="AO38" s="16">
        <f t="shared" si="6"/>
        <v>616069.91999999981</v>
      </c>
      <c r="AP38" s="16">
        <f t="shared" si="6"/>
        <v>616069.91999999981</v>
      </c>
      <c r="AQ38" s="16">
        <f t="shared" si="6"/>
        <v>616069.91999999981</v>
      </c>
      <c r="AR38" s="16">
        <f t="shared" ref="AR38:BS38" si="7">AQ38+AR18</f>
        <v>616069.91999999981</v>
      </c>
      <c r="AS38" s="16">
        <f t="shared" si="7"/>
        <v>616069.91999999981</v>
      </c>
      <c r="AT38" s="16">
        <f t="shared" si="7"/>
        <v>616069.91999999981</v>
      </c>
      <c r="AU38" s="16">
        <f t="shared" si="7"/>
        <v>616069.91999999981</v>
      </c>
      <c r="AV38" s="16">
        <f t="shared" si="7"/>
        <v>616069.91999999981</v>
      </c>
      <c r="AW38" s="16">
        <f t="shared" si="7"/>
        <v>616069.91999999981</v>
      </c>
      <c r="AX38" s="16">
        <f t="shared" si="7"/>
        <v>616069.91999999981</v>
      </c>
      <c r="AY38" s="16">
        <f t="shared" si="7"/>
        <v>616069.91999999981</v>
      </c>
      <c r="AZ38" s="16">
        <f t="shared" si="7"/>
        <v>616069.91999999981</v>
      </c>
      <c r="BA38" s="16">
        <f t="shared" si="7"/>
        <v>616069.91999999981</v>
      </c>
      <c r="BB38" s="16">
        <f t="shared" si="7"/>
        <v>616069.91999999981</v>
      </c>
      <c r="BC38" s="16">
        <f t="shared" si="7"/>
        <v>616069.91999999981</v>
      </c>
      <c r="BD38" s="16">
        <f t="shared" si="7"/>
        <v>616069.91999999981</v>
      </c>
      <c r="BE38" s="16">
        <f t="shared" si="7"/>
        <v>616069.91999999981</v>
      </c>
      <c r="BF38" s="16">
        <f t="shared" si="7"/>
        <v>616069.91999999981</v>
      </c>
      <c r="BG38" s="16">
        <f t="shared" si="7"/>
        <v>616069.91999999981</v>
      </c>
      <c r="BH38" s="16">
        <f t="shared" si="7"/>
        <v>616069.91999999981</v>
      </c>
      <c r="BI38" s="16">
        <f t="shared" si="7"/>
        <v>616069.91999999981</v>
      </c>
      <c r="BJ38" s="16">
        <f t="shared" si="7"/>
        <v>616069.91999999981</v>
      </c>
      <c r="BK38" s="16">
        <f t="shared" si="7"/>
        <v>616069.91999999981</v>
      </c>
      <c r="BL38" s="16">
        <f t="shared" si="7"/>
        <v>616069.91999999981</v>
      </c>
      <c r="BM38" s="16">
        <f t="shared" si="7"/>
        <v>616069.91999999981</v>
      </c>
      <c r="BN38" s="16">
        <f t="shared" si="7"/>
        <v>616069.91999999981</v>
      </c>
      <c r="BO38" s="16">
        <f t="shared" si="7"/>
        <v>616069.91999999981</v>
      </c>
      <c r="BP38" s="16">
        <f t="shared" si="7"/>
        <v>616069.91999999981</v>
      </c>
      <c r="BQ38" s="16">
        <f t="shared" si="7"/>
        <v>616069.91999999981</v>
      </c>
      <c r="BR38" s="16">
        <f t="shared" si="7"/>
        <v>616069.91999999981</v>
      </c>
      <c r="BS38" s="16">
        <f t="shared" si="7"/>
        <v>616069.91999999981</v>
      </c>
    </row>
    <row r="39" spans="1:71" x14ac:dyDescent="0.35">
      <c r="A39" s="15" t="str">
        <f t="shared" ref="A39:J39" si="8">A19</f>
        <v>Found on tab S Tampa Resilience</v>
      </c>
      <c r="B39" s="15" t="str">
        <f t="shared" si="8"/>
        <v>A2876186</v>
      </c>
      <c r="C39" s="15" t="str">
        <f t="shared" si="8"/>
        <v>Base Rates</v>
      </c>
      <c r="D39" s="15" t="str">
        <f t="shared" si="8"/>
        <v/>
      </c>
      <c r="E39" s="15" t="str">
        <f t="shared" si="8"/>
        <v>T</v>
      </c>
      <c r="F39" s="15" t="str">
        <f t="shared" si="8"/>
        <v>NEW-13008</v>
      </c>
      <c r="G39" s="15" t="str">
        <f t="shared" si="8"/>
        <v>ED-South Tampa Resiliency Project</v>
      </c>
      <c r="H39" s="15" t="str">
        <f t="shared" si="8"/>
        <v>Electric Transmission Plant</v>
      </c>
      <c r="I39" s="15" t="str">
        <f t="shared" si="8"/>
        <v>Transmission Lines</v>
      </c>
      <c r="J39" s="15" t="str">
        <f t="shared" si="8"/>
        <v>230 KV TRANS LINES</v>
      </c>
      <c r="K39" s="68">
        <v>0</v>
      </c>
      <c r="L39" s="16">
        <f t="shared" ref="L39:AQ39" si="9">K39+L19</f>
        <v>0</v>
      </c>
      <c r="M39" s="16">
        <f t="shared" si="9"/>
        <v>36512.850000000006</v>
      </c>
      <c r="N39" s="16">
        <f t="shared" si="9"/>
        <v>36512.850000000006</v>
      </c>
      <c r="O39" s="16">
        <f t="shared" si="9"/>
        <v>36512.850000000006</v>
      </c>
      <c r="P39" s="16">
        <f t="shared" si="9"/>
        <v>36512.850000000006</v>
      </c>
      <c r="Q39" s="16">
        <f t="shared" si="9"/>
        <v>36512.850000000006</v>
      </c>
      <c r="R39" s="16">
        <f t="shared" si="9"/>
        <v>36512.850000000006</v>
      </c>
      <c r="S39" s="16">
        <f t="shared" si="9"/>
        <v>36512.850000000006</v>
      </c>
      <c r="T39" s="16">
        <f t="shared" si="9"/>
        <v>36512.850000000006</v>
      </c>
      <c r="U39" s="16">
        <f t="shared" si="9"/>
        <v>36512.850000000006</v>
      </c>
      <c r="V39" s="16">
        <f t="shared" si="9"/>
        <v>36512.850000000006</v>
      </c>
      <c r="W39" s="16">
        <f t="shared" si="9"/>
        <v>36512.850000000006</v>
      </c>
      <c r="X39" s="16">
        <f t="shared" si="9"/>
        <v>36512.850000000006</v>
      </c>
      <c r="Y39" s="16">
        <f t="shared" si="9"/>
        <v>36512.850000000006</v>
      </c>
      <c r="Z39" s="16">
        <f t="shared" si="9"/>
        <v>36512.850000000006</v>
      </c>
      <c r="AA39" s="16">
        <f t="shared" si="9"/>
        <v>36512.850000000006</v>
      </c>
      <c r="AB39" s="16">
        <f t="shared" si="9"/>
        <v>36512.850000000006</v>
      </c>
      <c r="AC39" s="16">
        <f t="shared" si="9"/>
        <v>36512.850000000006</v>
      </c>
      <c r="AD39" s="16">
        <f t="shared" si="9"/>
        <v>36512.850000000006</v>
      </c>
      <c r="AE39" s="16">
        <f t="shared" si="9"/>
        <v>36512.850000000006</v>
      </c>
      <c r="AF39" s="16">
        <f t="shared" si="9"/>
        <v>36512.850000000006</v>
      </c>
      <c r="AG39" s="16">
        <f t="shared" si="9"/>
        <v>36512.850000000006</v>
      </c>
      <c r="AH39" s="16">
        <f t="shared" si="9"/>
        <v>36512.850000000006</v>
      </c>
      <c r="AI39" s="16">
        <f t="shared" si="9"/>
        <v>36512.850000000006</v>
      </c>
      <c r="AJ39" s="16">
        <f t="shared" si="9"/>
        <v>36512.850000000006</v>
      </c>
      <c r="AK39" s="16">
        <f t="shared" si="9"/>
        <v>36512.850000000006</v>
      </c>
      <c r="AL39" s="16">
        <f t="shared" si="9"/>
        <v>36512.850000000006</v>
      </c>
      <c r="AM39" s="16">
        <f t="shared" si="9"/>
        <v>36512.850000000006</v>
      </c>
      <c r="AN39" s="16">
        <f t="shared" si="9"/>
        <v>36512.850000000006</v>
      </c>
      <c r="AO39" s="16">
        <f t="shared" si="9"/>
        <v>36512.850000000006</v>
      </c>
      <c r="AP39" s="16">
        <f t="shared" si="9"/>
        <v>36512.850000000006</v>
      </c>
      <c r="AQ39" s="16">
        <f t="shared" si="9"/>
        <v>36512.850000000006</v>
      </c>
      <c r="AR39" s="16">
        <f t="shared" ref="AR39:BS39" si="10">AQ39+AR19</f>
        <v>36512.850000000006</v>
      </c>
      <c r="AS39" s="16">
        <f t="shared" si="10"/>
        <v>36512.850000000006</v>
      </c>
      <c r="AT39" s="16">
        <f t="shared" si="10"/>
        <v>36512.850000000006</v>
      </c>
      <c r="AU39" s="16">
        <f t="shared" si="10"/>
        <v>36512.850000000006</v>
      </c>
      <c r="AV39" s="16">
        <f t="shared" si="10"/>
        <v>36512.850000000006</v>
      </c>
      <c r="AW39" s="16">
        <f t="shared" si="10"/>
        <v>36512.850000000006</v>
      </c>
      <c r="AX39" s="16">
        <f t="shared" si="10"/>
        <v>36512.850000000006</v>
      </c>
      <c r="AY39" s="16">
        <f t="shared" si="10"/>
        <v>36512.850000000006</v>
      </c>
      <c r="AZ39" s="16">
        <f t="shared" si="10"/>
        <v>36512.850000000006</v>
      </c>
      <c r="BA39" s="16">
        <f t="shared" si="10"/>
        <v>36512.850000000006</v>
      </c>
      <c r="BB39" s="16">
        <f t="shared" si="10"/>
        <v>36512.850000000006</v>
      </c>
      <c r="BC39" s="16">
        <f t="shared" si="10"/>
        <v>36512.850000000006</v>
      </c>
      <c r="BD39" s="16">
        <f t="shared" si="10"/>
        <v>36512.850000000006</v>
      </c>
      <c r="BE39" s="16">
        <f t="shared" si="10"/>
        <v>36512.850000000006</v>
      </c>
      <c r="BF39" s="16">
        <f t="shared" si="10"/>
        <v>36512.850000000006</v>
      </c>
      <c r="BG39" s="16">
        <f t="shared" si="10"/>
        <v>36512.850000000006</v>
      </c>
      <c r="BH39" s="16">
        <f t="shared" si="10"/>
        <v>36512.850000000006</v>
      </c>
      <c r="BI39" s="16">
        <f t="shared" si="10"/>
        <v>36512.850000000006</v>
      </c>
      <c r="BJ39" s="16">
        <f t="shared" si="10"/>
        <v>36512.850000000006</v>
      </c>
      <c r="BK39" s="16">
        <f t="shared" si="10"/>
        <v>36512.850000000006</v>
      </c>
      <c r="BL39" s="16">
        <f t="shared" si="10"/>
        <v>36512.850000000006</v>
      </c>
      <c r="BM39" s="16">
        <f t="shared" si="10"/>
        <v>36512.850000000006</v>
      </c>
      <c r="BN39" s="16">
        <f t="shared" si="10"/>
        <v>36512.850000000006</v>
      </c>
      <c r="BO39" s="16">
        <f t="shared" si="10"/>
        <v>36512.850000000006</v>
      </c>
      <c r="BP39" s="16">
        <f t="shared" si="10"/>
        <v>36512.850000000006</v>
      </c>
      <c r="BQ39" s="16">
        <f t="shared" si="10"/>
        <v>36512.850000000006</v>
      </c>
      <c r="BR39" s="16">
        <f t="shared" si="10"/>
        <v>36512.850000000006</v>
      </c>
      <c r="BS39" s="16">
        <f t="shared" si="10"/>
        <v>36512.850000000006</v>
      </c>
    </row>
    <row r="40" spans="1:71" x14ac:dyDescent="0.35">
      <c r="A40" s="15" t="str">
        <f t="shared" ref="A40:J40" si="11">A20</f>
        <v>Found on tab S Tampa Resilience</v>
      </c>
      <c r="B40" s="15" t="str">
        <f t="shared" si="11"/>
        <v>A2896474</v>
      </c>
      <c r="C40" s="15" t="str">
        <f t="shared" si="11"/>
        <v>Base Rates</v>
      </c>
      <c r="D40" s="15" t="str">
        <f t="shared" si="11"/>
        <v/>
      </c>
      <c r="E40" s="15">
        <f t="shared" si="11"/>
        <v>34320</v>
      </c>
      <c r="F40" s="15" t="str">
        <f t="shared" si="11"/>
        <v>NEW-12225</v>
      </c>
      <c r="G40" s="15" t="str">
        <f t="shared" si="11"/>
        <v>South Tampa Resiliency Project</v>
      </c>
      <c r="H40" s="15" t="str">
        <f t="shared" si="11"/>
        <v>Electric Other Production Plant</v>
      </c>
      <c r="I40" s="15" t="str">
        <f t="shared" si="11"/>
        <v>MacDill AFB DG</v>
      </c>
      <c r="J40" s="15" t="str">
        <f t="shared" si="11"/>
        <v>MacDill AFB DG</v>
      </c>
      <c r="K40" s="68">
        <v>0</v>
      </c>
      <c r="L40" s="16">
        <f t="shared" ref="L40:AQ40" si="12">K40+L20</f>
        <v>0</v>
      </c>
      <c r="M40" s="16">
        <f t="shared" si="12"/>
        <v>0</v>
      </c>
      <c r="N40" s="16">
        <f t="shared" si="12"/>
        <v>0</v>
      </c>
      <c r="O40" s="16">
        <f t="shared" si="12"/>
        <v>0</v>
      </c>
      <c r="P40" s="16">
        <f t="shared" si="12"/>
        <v>0</v>
      </c>
      <c r="Q40" s="16">
        <f t="shared" si="12"/>
        <v>0</v>
      </c>
      <c r="R40" s="16">
        <f t="shared" si="12"/>
        <v>0</v>
      </c>
      <c r="S40" s="16">
        <f t="shared" si="12"/>
        <v>0</v>
      </c>
      <c r="T40" s="16">
        <f t="shared" si="12"/>
        <v>0</v>
      </c>
      <c r="U40" s="16">
        <f t="shared" si="12"/>
        <v>0</v>
      </c>
      <c r="V40" s="16">
        <f t="shared" si="12"/>
        <v>0</v>
      </c>
      <c r="W40" s="16">
        <f t="shared" si="12"/>
        <v>0</v>
      </c>
      <c r="X40" s="16">
        <f t="shared" si="12"/>
        <v>0</v>
      </c>
      <c r="Y40" s="16">
        <f t="shared" si="12"/>
        <v>0</v>
      </c>
      <c r="Z40" s="16">
        <f t="shared" si="12"/>
        <v>0</v>
      </c>
      <c r="AA40" s="16">
        <f t="shared" si="12"/>
        <v>0</v>
      </c>
      <c r="AB40" s="16">
        <f t="shared" si="12"/>
        <v>0</v>
      </c>
      <c r="AC40" s="16">
        <f t="shared" si="12"/>
        <v>0</v>
      </c>
      <c r="AD40" s="16">
        <f t="shared" si="12"/>
        <v>0</v>
      </c>
      <c r="AE40" s="16">
        <f t="shared" si="12"/>
        <v>0</v>
      </c>
      <c r="AF40" s="16">
        <f t="shared" si="12"/>
        <v>0</v>
      </c>
      <c r="AG40" s="16">
        <f t="shared" si="12"/>
        <v>0</v>
      </c>
      <c r="AH40" s="16">
        <f t="shared" si="12"/>
        <v>0</v>
      </c>
      <c r="AI40" s="16">
        <f t="shared" si="12"/>
        <v>0</v>
      </c>
      <c r="AJ40" s="16">
        <f t="shared" si="12"/>
        <v>0</v>
      </c>
      <c r="AK40" s="16">
        <f t="shared" si="12"/>
        <v>0</v>
      </c>
      <c r="AL40" s="16">
        <f t="shared" si="12"/>
        <v>0</v>
      </c>
      <c r="AM40" s="16">
        <f t="shared" si="12"/>
        <v>0</v>
      </c>
      <c r="AN40" s="16">
        <f t="shared" si="12"/>
        <v>0</v>
      </c>
      <c r="AO40" s="16">
        <f t="shared" si="12"/>
        <v>58560611.389999986</v>
      </c>
      <c r="AP40" s="16">
        <f t="shared" si="12"/>
        <v>58615611.389999986</v>
      </c>
      <c r="AQ40" s="16">
        <f t="shared" si="12"/>
        <v>58660611.389999986</v>
      </c>
      <c r="AR40" s="16">
        <f t="shared" ref="AR40:BS40" si="13">AQ40+AR20</f>
        <v>58705611.389999986</v>
      </c>
      <c r="AS40" s="16">
        <f t="shared" si="13"/>
        <v>59358685.789999984</v>
      </c>
      <c r="AT40" s="16">
        <f t="shared" si="13"/>
        <v>59358685.789999984</v>
      </c>
      <c r="AU40" s="16">
        <f t="shared" si="13"/>
        <v>59358685.789999984</v>
      </c>
      <c r="AV40" s="16">
        <f t="shared" si="13"/>
        <v>59358685.789999984</v>
      </c>
      <c r="AW40" s="16">
        <f t="shared" si="13"/>
        <v>59358685.789999984</v>
      </c>
      <c r="AX40" s="16">
        <f t="shared" si="13"/>
        <v>59358685.789999984</v>
      </c>
      <c r="AY40" s="16">
        <f t="shared" si="13"/>
        <v>59358685.789999984</v>
      </c>
      <c r="AZ40" s="16">
        <f t="shared" si="13"/>
        <v>59358685.789999984</v>
      </c>
      <c r="BA40" s="16">
        <f t="shared" si="13"/>
        <v>59358685.789999984</v>
      </c>
      <c r="BB40" s="16">
        <f t="shared" si="13"/>
        <v>59358685.789999984</v>
      </c>
      <c r="BC40" s="16">
        <f t="shared" si="13"/>
        <v>59358685.789999984</v>
      </c>
      <c r="BD40" s="16">
        <f t="shared" si="13"/>
        <v>59358685.789999984</v>
      </c>
      <c r="BE40" s="16">
        <f t="shared" si="13"/>
        <v>59358685.789999984</v>
      </c>
      <c r="BF40" s="16">
        <f t="shared" si="13"/>
        <v>59358685.789999984</v>
      </c>
      <c r="BG40" s="16">
        <f t="shared" si="13"/>
        <v>59358685.789999984</v>
      </c>
      <c r="BH40" s="16">
        <f t="shared" si="13"/>
        <v>59358685.789999984</v>
      </c>
      <c r="BI40" s="16">
        <f t="shared" si="13"/>
        <v>59358685.789999984</v>
      </c>
      <c r="BJ40" s="16">
        <f t="shared" si="13"/>
        <v>59358685.789999984</v>
      </c>
      <c r="BK40" s="16">
        <f t="shared" si="13"/>
        <v>59358685.789999984</v>
      </c>
      <c r="BL40" s="16">
        <f t="shared" si="13"/>
        <v>59358685.789999984</v>
      </c>
      <c r="BM40" s="16">
        <f t="shared" si="13"/>
        <v>59358685.789999984</v>
      </c>
      <c r="BN40" s="16">
        <f t="shared" si="13"/>
        <v>59358685.789999984</v>
      </c>
      <c r="BO40" s="16">
        <f t="shared" si="13"/>
        <v>59358685.789999984</v>
      </c>
      <c r="BP40" s="16">
        <f t="shared" si="13"/>
        <v>59358685.789999984</v>
      </c>
      <c r="BQ40" s="16">
        <f t="shared" si="13"/>
        <v>59358685.789999984</v>
      </c>
      <c r="BR40" s="16">
        <f t="shared" si="13"/>
        <v>59358685.789999984</v>
      </c>
      <c r="BS40" s="16">
        <f t="shared" si="13"/>
        <v>59358685.789999984</v>
      </c>
    </row>
    <row r="41" spans="1:71" x14ac:dyDescent="0.35">
      <c r="A41" s="15" t="str">
        <f t="shared" ref="A41:J41" si="14">A21</f>
        <v>Found on tab S Tampa Resilience</v>
      </c>
      <c r="B41" s="15" t="str">
        <f t="shared" si="14"/>
        <v>A2899254</v>
      </c>
      <c r="C41" s="15" t="str">
        <f t="shared" si="14"/>
        <v>Base Rates</v>
      </c>
      <c r="D41" s="15" t="str">
        <f t="shared" si="14"/>
        <v/>
      </c>
      <c r="E41" s="15" t="str">
        <f t="shared" si="14"/>
        <v>T</v>
      </c>
      <c r="F41" s="15" t="str">
        <f t="shared" si="14"/>
        <v>NEW-13008</v>
      </c>
      <c r="G41" s="15" t="str">
        <f t="shared" si="14"/>
        <v>ED-South Tampa Resiliency Project</v>
      </c>
      <c r="H41" s="15" t="str">
        <f t="shared" si="14"/>
        <v>Electric Transmission Plant</v>
      </c>
      <c r="I41" s="15" t="str">
        <f t="shared" si="14"/>
        <v>Transmission Substation</v>
      </c>
      <c r="J41" s="15" t="str">
        <f t="shared" si="14"/>
        <v>436T-Handcart Road</v>
      </c>
      <c r="K41" s="68">
        <v>0</v>
      </c>
      <c r="L41" s="16">
        <f t="shared" ref="L41:AQ41" si="15">K41+L21</f>
        <v>0</v>
      </c>
      <c r="M41" s="16">
        <f t="shared" si="15"/>
        <v>0</v>
      </c>
      <c r="N41" s="16">
        <f t="shared" si="15"/>
        <v>0</v>
      </c>
      <c r="O41" s="16">
        <f t="shared" si="15"/>
        <v>0</v>
      </c>
      <c r="P41" s="16">
        <f t="shared" si="15"/>
        <v>4125.78</v>
      </c>
      <c r="Q41" s="16">
        <f t="shared" si="15"/>
        <v>4125.78</v>
      </c>
      <c r="R41" s="16">
        <f t="shared" si="15"/>
        <v>4125.78</v>
      </c>
      <c r="S41" s="16">
        <f t="shared" si="15"/>
        <v>4125.78</v>
      </c>
      <c r="T41" s="16">
        <f t="shared" si="15"/>
        <v>4125.78</v>
      </c>
      <c r="U41" s="16">
        <f t="shared" si="15"/>
        <v>4125.78</v>
      </c>
      <c r="V41" s="16">
        <f t="shared" si="15"/>
        <v>4125.78</v>
      </c>
      <c r="W41" s="16">
        <f t="shared" si="15"/>
        <v>4125.78</v>
      </c>
      <c r="X41" s="16">
        <f t="shared" si="15"/>
        <v>4125.78</v>
      </c>
      <c r="Y41" s="16">
        <f t="shared" si="15"/>
        <v>4125.78</v>
      </c>
      <c r="Z41" s="16">
        <f t="shared" si="15"/>
        <v>4125.78</v>
      </c>
      <c r="AA41" s="16">
        <f t="shared" si="15"/>
        <v>4125.78</v>
      </c>
      <c r="AB41" s="16">
        <f t="shared" si="15"/>
        <v>4125.78</v>
      </c>
      <c r="AC41" s="16">
        <f t="shared" si="15"/>
        <v>4125.78</v>
      </c>
      <c r="AD41" s="16">
        <f t="shared" si="15"/>
        <v>4125.78</v>
      </c>
      <c r="AE41" s="16">
        <f t="shared" si="15"/>
        <v>4125.78</v>
      </c>
      <c r="AF41" s="16">
        <f t="shared" si="15"/>
        <v>4125.78</v>
      </c>
      <c r="AG41" s="16">
        <f t="shared" si="15"/>
        <v>4125.78</v>
      </c>
      <c r="AH41" s="16">
        <f t="shared" si="15"/>
        <v>4125.78</v>
      </c>
      <c r="AI41" s="16">
        <f t="shared" si="15"/>
        <v>4125.78</v>
      </c>
      <c r="AJ41" s="16">
        <f t="shared" si="15"/>
        <v>4125.78</v>
      </c>
      <c r="AK41" s="16">
        <f t="shared" si="15"/>
        <v>4125.78</v>
      </c>
      <c r="AL41" s="16">
        <f t="shared" si="15"/>
        <v>4125.78</v>
      </c>
      <c r="AM41" s="16">
        <f t="shared" si="15"/>
        <v>4125.78</v>
      </c>
      <c r="AN41" s="16">
        <f t="shared" si="15"/>
        <v>4125.78</v>
      </c>
      <c r="AO41" s="16">
        <f t="shared" si="15"/>
        <v>4125.78</v>
      </c>
      <c r="AP41" s="16">
        <f t="shared" si="15"/>
        <v>4125.78</v>
      </c>
      <c r="AQ41" s="16">
        <f t="shared" si="15"/>
        <v>4125.78</v>
      </c>
      <c r="AR41" s="16">
        <f t="shared" ref="AR41:BS41" si="16">AQ41+AR21</f>
        <v>4125.78</v>
      </c>
      <c r="AS41" s="16">
        <f t="shared" si="16"/>
        <v>4125.78</v>
      </c>
      <c r="AT41" s="16">
        <f t="shared" si="16"/>
        <v>4125.78</v>
      </c>
      <c r="AU41" s="16">
        <f t="shared" si="16"/>
        <v>4125.78</v>
      </c>
      <c r="AV41" s="16">
        <f t="shared" si="16"/>
        <v>4125.78</v>
      </c>
      <c r="AW41" s="16">
        <f t="shared" si="16"/>
        <v>4125.78</v>
      </c>
      <c r="AX41" s="16">
        <f t="shared" si="16"/>
        <v>4125.78</v>
      </c>
      <c r="AY41" s="16">
        <f t="shared" si="16"/>
        <v>4125.78</v>
      </c>
      <c r="AZ41" s="16">
        <f t="shared" si="16"/>
        <v>4125.78</v>
      </c>
      <c r="BA41" s="16">
        <f t="shared" si="16"/>
        <v>4125.78</v>
      </c>
      <c r="BB41" s="16">
        <f t="shared" si="16"/>
        <v>4125.78</v>
      </c>
      <c r="BC41" s="16">
        <f t="shared" si="16"/>
        <v>4125.78</v>
      </c>
      <c r="BD41" s="16">
        <f t="shared" si="16"/>
        <v>4125.78</v>
      </c>
      <c r="BE41" s="16">
        <f t="shared" si="16"/>
        <v>4125.78</v>
      </c>
      <c r="BF41" s="16">
        <f t="shared" si="16"/>
        <v>4125.78</v>
      </c>
      <c r="BG41" s="16">
        <f t="shared" si="16"/>
        <v>4125.78</v>
      </c>
      <c r="BH41" s="16">
        <f t="shared" si="16"/>
        <v>4125.78</v>
      </c>
      <c r="BI41" s="16">
        <f t="shared" si="16"/>
        <v>4125.78</v>
      </c>
      <c r="BJ41" s="16">
        <f t="shared" si="16"/>
        <v>4125.78</v>
      </c>
      <c r="BK41" s="16">
        <f t="shared" si="16"/>
        <v>4125.78</v>
      </c>
      <c r="BL41" s="16">
        <f t="shared" si="16"/>
        <v>4125.78</v>
      </c>
      <c r="BM41" s="16">
        <f t="shared" si="16"/>
        <v>4125.78</v>
      </c>
      <c r="BN41" s="16">
        <f t="shared" si="16"/>
        <v>4125.78</v>
      </c>
      <c r="BO41" s="16">
        <f t="shared" si="16"/>
        <v>4125.78</v>
      </c>
      <c r="BP41" s="16">
        <f t="shared" si="16"/>
        <v>4125.78</v>
      </c>
      <c r="BQ41" s="16">
        <f t="shared" si="16"/>
        <v>4125.78</v>
      </c>
      <c r="BR41" s="16">
        <f t="shared" si="16"/>
        <v>4125.78</v>
      </c>
      <c r="BS41" s="16">
        <f t="shared" si="16"/>
        <v>4125.78</v>
      </c>
    </row>
    <row r="42" spans="1:71" x14ac:dyDescent="0.35">
      <c r="A42" s="15" t="str">
        <f t="shared" ref="A42:J42" si="17">A22</f>
        <v>Found on tab S Tampa Resilience</v>
      </c>
      <c r="B42" s="15" t="str">
        <f t="shared" si="17"/>
        <v>NEW-13008.1</v>
      </c>
      <c r="C42" s="15" t="str">
        <f t="shared" si="17"/>
        <v>Base Rates</v>
      </c>
      <c r="D42" s="15" t="str">
        <f t="shared" si="17"/>
        <v>ED-Transmission-Line-69 kV</v>
      </c>
      <c r="E42" s="15" t="str">
        <f t="shared" si="17"/>
        <v>T</v>
      </c>
      <c r="F42" s="15" t="str">
        <f t="shared" si="17"/>
        <v>NEW-13008</v>
      </c>
      <c r="G42" s="15" t="str">
        <f t="shared" si="17"/>
        <v>ED-South Tampa Resiliency Project</v>
      </c>
      <c r="H42" s="15" t="str">
        <f t="shared" si="17"/>
        <v>Electric Transmission Plant</v>
      </c>
      <c r="I42" s="15" t="str">
        <f t="shared" si="17"/>
        <v>Transmission Lines</v>
      </c>
      <c r="J42" s="15" t="str">
        <f t="shared" si="17"/>
        <v>69 KV TRANS LINES</v>
      </c>
      <c r="K42" s="108"/>
      <c r="L42" s="16">
        <f t="shared" ref="L42:AQ42" si="18">K42+L22</f>
        <v>0</v>
      </c>
      <c r="M42" s="16">
        <f t="shared" si="18"/>
        <v>0</v>
      </c>
      <c r="N42" s="16">
        <f t="shared" si="18"/>
        <v>0</v>
      </c>
      <c r="O42" s="16">
        <f t="shared" si="18"/>
        <v>0</v>
      </c>
      <c r="P42" s="16">
        <f t="shared" si="18"/>
        <v>0</v>
      </c>
      <c r="Q42" s="16">
        <f t="shared" si="18"/>
        <v>0</v>
      </c>
      <c r="R42" s="16">
        <f t="shared" si="18"/>
        <v>0</v>
      </c>
      <c r="S42" s="16">
        <f t="shared" si="18"/>
        <v>0</v>
      </c>
      <c r="T42" s="16">
        <f t="shared" si="18"/>
        <v>0</v>
      </c>
      <c r="U42" s="16">
        <f t="shared" si="18"/>
        <v>0</v>
      </c>
      <c r="V42" s="16">
        <f t="shared" si="18"/>
        <v>0</v>
      </c>
      <c r="W42" s="16">
        <f t="shared" si="18"/>
        <v>0</v>
      </c>
      <c r="X42" s="16">
        <f t="shared" si="18"/>
        <v>0</v>
      </c>
      <c r="Y42" s="16">
        <f t="shared" si="18"/>
        <v>0</v>
      </c>
      <c r="Z42" s="16">
        <f t="shared" si="18"/>
        <v>0</v>
      </c>
      <c r="AA42" s="16">
        <f t="shared" si="18"/>
        <v>5755327.8599999985</v>
      </c>
      <c r="AB42" s="16">
        <f t="shared" si="18"/>
        <v>5755327.8599999985</v>
      </c>
      <c r="AC42" s="16">
        <f t="shared" si="18"/>
        <v>5755327.8599999985</v>
      </c>
      <c r="AD42" s="16">
        <f t="shared" si="18"/>
        <v>5755327.8599999985</v>
      </c>
      <c r="AE42" s="16">
        <f t="shared" si="18"/>
        <v>5755327.8599999985</v>
      </c>
      <c r="AF42" s="16">
        <f t="shared" si="18"/>
        <v>5755327.8599999985</v>
      </c>
      <c r="AG42" s="16">
        <f t="shared" si="18"/>
        <v>5755327.8599999985</v>
      </c>
      <c r="AH42" s="16">
        <f t="shared" si="18"/>
        <v>5755327.8599999985</v>
      </c>
      <c r="AI42" s="16">
        <f t="shared" si="18"/>
        <v>5755327.8599999985</v>
      </c>
      <c r="AJ42" s="16">
        <f t="shared" si="18"/>
        <v>5755327.8599999985</v>
      </c>
      <c r="AK42" s="16">
        <f t="shared" si="18"/>
        <v>5755327.8599999985</v>
      </c>
      <c r="AL42" s="16">
        <f t="shared" si="18"/>
        <v>5755327.8599999985</v>
      </c>
      <c r="AM42" s="16">
        <f t="shared" si="18"/>
        <v>5755327.8599999985</v>
      </c>
      <c r="AN42" s="16">
        <f t="shared" si="18"/>
        <v>5755327.8599999985</v>
      </c>
      <c r="AO42" s="16">
        <f t="shared" si="18"/>
        <v>5755327.8599999985</v>
      </c>
      <c r="AP42" s="16">
        <f t="shared" si="18"/>
        <v>5755327.8599999985</v>
      </c>
      <c r="AQ42" s="16">
        <f t="shared" si="18"/>
        <v>5755327.8599999985</v>
      </c>
      <c r="AR42" s="16">
        <f t="shared" ref="AR42:BS42" si="19">AQ42+AR22</f>
        <v>5755327.8599999985</v>
      </c>
      <c r="AS42" s="16">
        <f t="shared" si="19"/>
        <v>5755327.8599999985</v>
      </c>
      <c r="AT42" s="16">
        <f t="shared" si="19"/>
        <v>5755327.8599999985</v>
      </c>
      <c r="AU42" s="16">
        <f t="shared" si="19"/>
        <v>5755327.8599999985</v>
      </c>
      <c r="AV42" s="16">
        <f t="shared" si="19"/>
        <v>5755327.8599999985</v>
      </c>
      <c r="AW42" s="16">
        <f t="shared" si="19"/>
        <v>5755327.8599999985</v>
      </c>
      <c r="AX42" s="16">
        <f t="shared" si="19"/>
        <v>5755327.8599999985</v>
      </c>
      <c r="AY42" s="16">
        <f t="shared" si="19"/>
        <v>5755327.8599999985</v>
      </c>
      <c r="AZ42" s="16">
        <f t="shared" si="19"/>
        <v>5755327.8599999985</v>
      </c>
      <c r="BA42" s="16">
        <f t="shared" si="19"/>
        <v>5755327.8599999985</v>
      </c>
      <c r="BB42" s="16">
        <f t="shared" si="19"/>
        <v>5755327.8599999985</v>
      </c>
      <c r="BC42" s="16">
        <f t="shared" si="19"/>
        <v>5755327.8599999985</v>
      </c>
      <c r="BD42" s="16">
        <f t="shared" si="19"/>
        <v>5755327.8599999985</v>
      </c>
      <c r="BE42" s="16">
        <f t="shared" si="19"/>
        <v>5755327.8599999985</v>
      </c>
      <c r="BF42" s="16">
        <f t="shared" si="19"/>
        <v>5755327.8599999985</v>
      </c>
      <c r="BG42" s="16">
        <f t="shared" si="19"/>
        <v>5755327.8599999985</v>
      </c>
      <c r="BH42" s="16">
        <f t="shared" si="19"/>
        <v>5755327.8599999985</v>
      </c>
      <c r="BI42" s="16">
        <f t="shared" si="19"/>
        <v>5755327.8599999985</v>
      </c>
      <c r="BJ42" s="16">
        <f t="shared" si="19"/>
        <v>5755327.8599999985</v>
      </c>
      <c r="BK42" s="16">
        <f t="shared" si="19"/>
        <v>5755327.8599999985</v>
      </c>
      <c r="BL42" s="16">
        <f t="shared" si="19"/>
        <v>5755327.8599999985</v>
      </c>
      <c r="BM42" s="16">
        <f t="shared" si="19"/>
        <v>5755327.8599999985</v>
      </c>
      <c r="BN42" s="16">
        <f t="shared" si="19"/>
        <v>5755327.8599999985</v>
      </c>
      <c r="BO42" s="16">
        <f t="shared" si="19"/>
        <v>5755327.8599999985</v>
      </c>
      <c r="BP42" s="16">
        <f t="shared" si="19"/>
        <v>5755327.8599999985</v>
      </c>
      <c r="BQ42" s="16">
        <f t="shared" si="19"/>
        <v>5755327.8599999985</v>
      </c>
      <c r="BR42" s="16">
        <f t="shared" si="19"/>
        <v>5755327.8599999985</v>
      </c>
      <c r="BS42" s="16">
        <f t="shared" si="19"/>
        <v>5755327.8599999985</v>
      </c>
    </row>
    <row r="43" spans="1:71" x14ac:dyDescent="0.35">
      <c r="A43" s="15" t="str">
        <f t="shared" ref="A43:J43" si="20">A23</f>
        <v>Found on tab S Tampa Resilience</v>
      </c>
      <c r="B43" s="15" t="str">
        <f t="shared" si="20"/>
        <v>NEW-13008.11</v>
      </c>
      <c r="C43" s="15" t="str">
        <f t="shared" si="20"/>
        <v>Base Rates</v>
      </c>
      <c r="D43" s="15" t="str">
        <f t="shared" si="20"/>
        <v>ED-Transmission-Substation-Relay, Control &amp; RTU</v>
      </c>
      <c r="E43" s="15" t="str">
        <f t="shared" si="20"/>
        <v>T</v>
      </c>
      <c r="F43" s="15" t="str">
        <f t="shared" si="20"/>
        <v>NEW-13008</v>
      </c>
      <c r="G43" s="15" t="str">
        <f t="shared" si="20"/>
        <v>ED-South Tampa Resiliency Project</v>
      </c>
      <c r="H43" s="15" t="str">
        <f t="shared" si="20"/>
        <v>Electric Transmission Plant</v>
      </c>
      <c r="I43" s="15" t="str">
        <f t="shared" si="20"/>
        <v>Transmission Substation</v>
      </c>
      <c r="J43" s="15" t="str">
        <f t="shared" si="20"/>
        <v>173T-OHIO</v>
      </c>
      <c r="K43" s="68">
        <v>0</v>
      </c>
      <c r="L43" s="16">
        <f t="shared" ref="L43:AQ43" si="21">K43+L23</f>
        <v>0</v>
      </c>
      <c r="M43" s="16">
        <f t="shared" si="21"/>
        <v>0</v>
      </c>
      <c r="N43" s="16">
        <f t="shared" si="21"/>
        <v>25794.05</v>
      </c>
      <c r="O43" s="16">
        <f t="shared" si="21"/>
        <v>25794.05</v>
      </c>
      <c r="P43" s="16">
        <f t="shared" si="21"/>
        <v>25794.05</v>
      </c>
      <c r="Q43" s="16">
        <f t="shared" si="21"/>
        <v>25794.05</v>
      </c>
      <c r="R43" s="16">
        <f t="shared" si="21"/>
        <v>25794.05</v>
      </c>
      <c r="S43" s="16">
        <f t="shared" si="21"/>
        <v>25794.05</v>
      </c>
      <c r="T43" s="16">
        <f t="shared" si="21"/>
        <v>25794.05</v>
      </c>
      <c r="U43" s="16">
        <f t="shared" si="21"/>
        <v>25794.05</v>
      </c>
      <c r="V43" s="16">
        <f t="shared" si="21"/>
        <v>25794.05</v>
      </c>
      <c r="W43" s="16">
        <f t="shared" si="21"/>
        <v>25794.05</v>
      </c>
      <c r="X43" s="16">
        <f t="shared" si="21"/>
        <v>25794.05</v>
      </c>
      <c r="Y43" s="16">
        <f t="shared" si="21"/>
        <v>25794.05</v>
      </c>
      <c r="Z43" s="16">
        <f t="shared" si="21"/>
        <v>25794.05</v>
      </c>
      <c r="AA43" s="16">
        <f t="shared" si="21"/>
        <v>25794.05</v>
      </c>
      <c r="AB43" s="16">
        <f t="shared" si="21"/>
        <v>25794.05</v>
      </c>
      <c r="AC43" s="16">
        <f t="shared" si="21"/>
        <v>25794.05</v>
      </c>
      <c r="AD43" s="16">
        <f t="shared" si="21"/>
        <v>25794.05</v>
      </c>
      <c r="AE43" s="16">
        <f t="shared" si="21"/>
        <v>25794.05</v>
      </c>
      <c r="AF43" s="16">
        <f t="shared" si="21"/>
        <v>25794.05</v>
      </c>
      <c r="AG43" s="16">
        <f t="shared" si="21"/>
        <v>25794.05</v>
      </c>
      <c r="AH43" s="16">
        <f t="shared" si="21"/>
        <v>25794.05</v>
      </c>
      <c r="AI43" s="16">
        <f t="shared" si="21"/>
        <v>25794.05</v>
      </c>
      <c r="AJ43" s="16">
        <f t="shared" si="21"/>
        <v>25794.05</v>
      </c>
      <c r="AK43" s="16">
        <f t="shared" si="21"/>
        <v>25794.05</v>
      </c>
      <c r="AL43" s="16">
        <f t="shared" si="21"/>
        <v>25794.05</v>
      </c>
      <c r="AM43" s="16">
        <f t="shared" si="21"/>
        <v>25794.05</v>
      </c>
      <c r="AN43" s="16">
        <f t="shared" si="21"/>
        <v>25794.05</v>
      </c>
      <c r="AO43" s="16">
        <f t="shared" si="21"/>
        <v>25794.05</v>
      </c>
      <c r="AP43" s="16">
        <f t="shared" si="21"/>
        <v>25794.05</v>
      </c>
      <c r="AQ43" s="16">
        <f t="shared" si="21"/>
        <v>25794.05</v>
      </c>
      <c r="AR43" s="16">
        <f t="shared" ref="AR43:BS43" si="22">AQ43+AR23</f>
        <v>25794.05</v>
      </c>
      <c r="AS43" s="16">
        <f t="shared" si="22"/>
        <v>25794.05</v>
      </c>
      <c r="AT43" s="16">
        <f t="shared" si="22"/>
        <v>25794.05</v>
      </c>
      <c r="AU43" s="16">
        <f t="shared" si="22"/>
        <v>25794.05</v>
      </c>
      <c r="AV43" s="16">
        <f t="shared" si="22"/>
        <v>25794.05</v>
      </c>
      <c r="AW43" s="16">
        <f t="shared" si="22"/>
        <v>25794.05</v>
      </c>
      <c r="AX43" s="16">
        <f t="shared" si="22"/>
        <v>25794.05</v>
      </c>
      <c r="AY43" s="16">
        <f t="shared" si="22"/>
        <v>25794.05</v>
      </c>
      <c r="AZ43" s="16">
        <f t="shared" si="22"/>
        <v>25794.05</v>
      </c>
      <c r="BA43" s="16">
        <f t="shared" si="22"/>
        <v>25794.05</v>
      </c>
      <c r="BB43" s="16">
        <f t="shared" si="22"/>
        <v>25794.05</v>
      </c>
      <c r="BC43" s="16">
        <f t="shared" si="22"/>
        <v>25794.05</v>
      </c>
      <c r="BD43" s="16">
        <f t="shared" si="22"/>
        <v>25794.05</v>
      </c>
      <c r="BE43" s="16">
        <f t="shared" si="22"/>
        <v>25794.05</v>
      </c>
      <c r="BF43" s="16">
        <f t="shared" si="22"/>
        <v>25794.05</v>
      </c>
      <c r="BG43" s="16">
        <f t="shared" si="22"/>
        <v>25794.05</v>
      </c>
      <c r="BH43" s="16">
        <f t="shared" si="22"/>
        <v>25794.05</v>
      </c>
      <c r="BI43" s="16">
        <f t="shared" si="22"/>
        <v>25794.05</v>
      </c>
      <c r="BJ43" s="16">
        <f t="shared" si="22"/>
        <v>25794.05</v>
      </c>
      <c r="BK43" s="16">
        <f t="shared" si="22"/>
        <v>25794.05</v>
      </c>
      <c r="BL43" s="16">
        <f t="shared" si="22"/>
        <v>25794.05</v>
      </c>
      <c r="BM43" s="16">
        <f t="shared" si="22"/>
        <v>25794.05</v>
      </c>
      <c r="BN43" s="16">
        <f t="shared" si="22"/>
        <v>25794.05</v>
      </c>
      <c r="BO43" s="16">
        <f t="shared" si="22"/>
        <v>25794.05</v>
      </c>
      <c r="BP43" s="16">
        <f t="shared" si="22"/>
        <v>25794.05</v>
      </c>
      <c r="BQ43" s="16">
        <f t="shared" si="22"/>
        <v>25794.05</v>
      </c>
      <c r="BR43" s="16">
        <f t="shared" si="22"/>
        <v>25794.05</v>
      </c>
      <c r="BS43" s="16">
        <f t="shared" si="22"/>
        <v>25794.05</v>
      </c>
    </row>
    <row r="44" spans="1:71" x14ac:dyDescent="0.35">
      <c r="A44" s="15" t="str">
        <f t="shared" ref="A44:J44" si="23">A24</f>
        <v>Found on tab S Tampa Resilience</v>
      </c>
      <c r="B44" s="15" t="str">
        <f t="shared" si="23"/>
        <v>NEW-13008.3</v>
      </c>
      <c r="C44" s="15" t="str">
        <f t="shared" si="23"/>
        <v>Base Rates</v>
      </c>
      <c r="D44" s="15" t="str">
        <f t="shared" si="23"/>
        <v>ED-Distribution-Substation-Equipment</v>
      </c>
      <c r="E44" s="15" t="str">
        <f t="shared" si="23"/>
        <v>D</v>
      </c>
      <c r="F44" s="15" t="str">
        <f t="shared" si="23"/>
        <v>NEW-13008</v>
      </c>
      <c r="G44" s="15" t="str">
        <f t="shared" si="23"/>
        <v>ED-South Tampa Resiliency Project</v>
      </c>
      <c r="H44" s="15" t="str">
        <f t="shared" si="23"/>
        <v>Electric Distribution Plant</v>
      </c>
      <c r="I44" s="15" t="str">
        <f t="shared" si="23"/>
        <v>Distribution Substation</v>
      </c>
      <c r="J44" s="15" t="str">
        <f t="shared" si="23"/>
        <v>081D-MANHATTAN</v>
      </c>
      <c r="K44" s="68">
        <v>0</v>
      </c>
      <c r="L44" s="16">
        <f t="shared" ref="L44:AQ44" si="24">K44+L24</f>
        <v>0</v>
      </c>
      <c r="M44" s="16">
        <f t="shared" si="24"/>
        <v>0</v>
      </c>
      <c r="N44" s="16">
        <f t="shared" si="24"/>
        <v>268889.63000000006</v>
      </c>
      <c r="O44" s="16">
        <f t="shared" si="24"/>
        <v>268889.63000000006</v>
      </c>
      <c r="P44" s="16">
        <f t="shared" si="24"/>
        <v>268889.63000000006</v>
      </c>
      <c r="Q44" s="16">
        <f t="shared" si="24"/>
        <v>268889.63000000006</v>
      </c>
      <c r="R44" s="16">
        <f t="shared" si="24"/>
        <v>268889.63000000006</v>
      </c>
      <c r="S44" s="16">
        <f t="shared" si="24"/>
        <v>268889.63000000006</v>
      </c>
      <c r="T44" s="16">
        <f t="shared" si="24"/>
        <v>268889.63000000006</v>
      </c>
      <c r="U44" s="16">
        <f t="shared" si="24"/>
        <v>268889.63000000006</v>
      </c>
      <c r="V44" s="16">
        <f t="shared" si="24"/>
        <v>268889.63000000006</v>
      </c>
      <c r="W44" s="16">
        <f t="shared" si="24"/>
        <v>268889.63000000006</v>
      </c>
      <c r="X44" s="16">
        <f t="shared" si="24"/>
        <v>268889.63000000006</v>
      </c>
      <c r="Y44" s="16">
        <f t="shared" si="24"/>
        <v>268889.63000000006</v>
      </c>
      <c r="Z44" s="16">
        <f t="shared" si="24"/>
        <v>268889.63000000006</v>
      </c>
      <c r="AA44" s="16">
        <f t="shared" si="24"/>
        <v>268889.63000000006</v>
      </c>
      <c r="AB44" s="16">
        <f t="shared" si="24"/>
        <v>268889.63000000006</v>
      </c>
      <c r="AC44" s="16">
        <f t="shared" si="24"/>
        <v>268889.63000000006</v>
      </c>
      <c r="AD44" s="16">
        <f t="shared" si="24"/>
        <v>268889.63000000006</v>
      </c>
      <c r="AE44" s="16">
        <f t="shared" si="24"/>
        <v>268889.63000000006</v>
      </c>
      <c r="AF44" s="16">
        <f t="shared" si="24"/>
        <v>268889.63000000006</v>
      </c>
      <c r="AG44" s="16">
        <f t="shared" si="24"/>
        <v>268889.63000000006</v>
      </c>
      <c r="AH44" s="16">
        <f t="shared" si="24"/>
        <v>268889.63000000006</v>
      </c>
      <c r="AI44" s="16">
        <f t="shared" si="24"/>
        <v>268889.63000000006</v>
      </c>
      <c r="AJ44" s="16">
        <f t="shared" si="24"/>
        <v>268889.63000000006</v>
      </c>
      <c r="AK44" s="16">
        <f t="shared" si="24"/>
        <v>268889.63000000006</v>
      </c>
      <c r="AL44" s="16">
        <f t="shared" si="24"/>
        <v>268889.63000000006</v>
      </c>
      <c r="AM44" s="16">
        <f t="shared" si="24"/>
        <v>268889.63000000006</v>
      </c>
      <c r="AN44" s="16">
        <f t="shared" si="24"/>
        <v>268889.63000000006</v>
      </c>
      <c r="AO44" s="16">
        <f t="shared" si="24"/>
        <v>268889.63000000006</v>
      </c>
      <c r="AP44" s="16">
        <f t="shared" si="24"/>
        <v>268889.63000000006</v>
      </c>
      <c r="AQ44" s="16">
        <f t="shared" si="24"/>
        <v>268889.63000000006</v>
      </c>
      <c r="AR44" s="16">
        <f t="shared" ref="AR44:BS44" si="25">AQ44+AR24</f>
        <v>268889.63000000006</v>
      </c>
      <c r="AS44" s="16">
        <f t="shared" si="25"/>
        <v>268889.63000000006</v>
      </c>
      <c r="AT44" s="16">
        <f t="shared" si="25"/>
        <v>268889.63000000006</v>
      </c>
      <c r="AU44" s="16">
        <f t="shared" si="25"/>
        <v>268889.63000000006</v>
      </c>
      <c r="AV44" s="16">
        <f t="shared" si="25"/>
        <v>268889.63000000006</v>
      </c>
      <c r="AW44" s="16">
        <f t="shared" si="25"/>
        <v>268889.63000000006</v>
      </c>
      <c r="AX44" s="16">
        <f t="shared" si="25"/>
        <v>268889.63000000006</v>
      </c>
      <c r="AY44" s="16">
        <f t="shared" si="25"/>
        <v>268889.63000000006</v>
      </c>
      <c r="AZ44" s="16">
        <f t="shared" si="25"/>
        <v>268889.63000000006</v>
      </c>
      <c r="BA44" s="16">
        <f t="shared" si="25"/>
        <v>268889.63000000006</v>
      </c>
      <c r="BB44" s="16">
        <f t="shared" si="25"/>
        <v>268889.63000000006</v>
      </c>
      <c r="BC44" s="16">
        <f t="shared" si="25"/>
        <v>268889.63000000006</v>
      </c>
      <c r="BD44" s="16">
        <f t="shared" si="25"/>
        <v>268889.63000000006</v>
      </c>
      <c r="BE44" s="16">
        <f t="shared" si="25"/>
        <v>268889.63000000006</v>
      </c>
      <c r="BF44" s="16">
        <f t="shared" si="25"/>
        <v>268889.63000000006</v>
      </c>
      <c r="BG44" s="16">
        <f t="shared" si="25"/>
        <v>268889.63000000006</v>
      </c>
      <c r="BH44" s="16">
        <f t="shared" si="25"/>
        <v>268889.63000000006</v>
      </c>
      <c r="BI44" s="16">
        <f t="shared" si="25"/>
        <v>268889.63000000006</v>
      </c>
      <c r="BJ44" s="16">
        <f t="shared" si="25"/>
        <v>268889.63000000006</v>
      </c>
      <c r="BK44" s="16">
        <f t="shared" si="25"/>
        <v>268889.63000000006</v>
      </c>
      <c r="BL44" s="16">
        <f t="shared" si="25"/>
        <v>268889.63000000006</v>
      </c>
      <c r="BM44" s="16">
        <f t="shared" si="25"/>
        <v>268889.63000000006</v>
      </c>
      <c r="BN44" s="16">
        <f t="shared" si="25"/>
        <v>268889.63000000006</v>
      </c>
      <c r="BO44" s="16">
        <f t="shared" si="25"/>
        <v>268889.63000000006</v>
      </c>
      <c r="BP44" s="16">
        <f t="shared" si="25"/>
        <v>268889.63000000006</v>
      </c>
      <c r="BQ44" s="16">
        <f t="shared" si="25"/>
        <v>268889.63000000006</v>
      </c>
      <c r="BR44" s="16">
        <f t="shared" si="25"/>
        <v>268889.63000000006</v>
      </c>
      <c r="BS44" s="16">
        <f t="shared" si="25"/>
        <v>268889.63000000006</v>
      </c>
    </row>
    <row r="45" spans="1:71" x14ac:dyDescent="0.35">
      <c r="A45" s="15" t="str">
        <f t="shared" ref="A45:J45" si="26">A25</f>
        <v>Found on tab S Tampa Resilience</v>
      </c>
      <c r="B45" s="15" t="str">
        <f t="shared" si="26"/>
        <v>NEW-13008.4</v>
      </c>
      <c r="C45" s="15" t="str">
        <f t="shared" si="26"/>
        <v>Base Rates</v>
      </c>
      <c r="D45" s="15" t="str">
        <f t="shared" si="26"/>
        <v>ED-Distribution-Substation-Equipment</v>
      </c>
      <c r="E45" s="15" t="str">
        <f t="shared" si="26"/>
        <v>D</v>
      </c>
      <c r="F45" s="15" t="str">
        <f t="shared" si="26"/>
        <v>NEW-13008</v>
      </c>
      <c r="G45" s="15" t="str">
        <f t="shared" si="26"/>
        <v>ED-South Tampa Resiliency Project</v>
      </c>
      <c r="H45" s="15" t="str">
        <f t="shared" si="26"/>
        <v>Electric Distribution Plant</v>
      </c>
      <c r="I45" s="15" t="str">
        <f t="shared" si="26"/>
        <v>Distribution Substation</v>
      </c>
      <c r="J45" s="15" t="str">
        <f t="shared" si="26"/>
        <v>454D-INTERBAY</v>
      </c>
      <c r="K45" s="68">
        <v>0</v>
      </c>
      <c r="L45" s="16">
        <f t="shared" ref="L45:AQ45" si="27">K45+L25</f>
        <v>0</v>
      </c>
      <c r="M45" s="16">
        <f t="shared" si="27"/>
        <v>0</v>
      </c>
      <c r="N45" s="16">
        <f t="shared" si="27"/>
        <v>0</v>
      </c>
      <c r="O45" s="16">
        <f t="shared" si="27"/>
        <v>0</v>
      </c>
      <c r="P45" s="16">
        <f t="shared" si="27"/>
        <v>0</v>
      </c>
      <c r="Q45" s="16">
        <f t="shared" si="27"/>
        <v>60660.480000000003</v>
      </c>
      <c r="R45" s="16">
        <f t="shared" si="27"/>
        <v>60660.480000000003</v>
      </c>
      <c r="S45" s="16">
        <f t="shared" si="27"/>
        <v>60660.480000000003</v>
      </c>
      <c r="T45" s="16">
        <f t="shared" si="27"/>
        <v>60660.480000000003</v>
      </c>
      <c r="U45" s="16">
        <f t="shared" si="27"/>
        <v>60660.480000000003</v>
      </c>
      <c r="V45" s="16">
        <f t="shared" si="27"/>
        <v>60660.480000000003</v>
      </c>
      <c r="W45" s="16">
        <f t="shared" si="27"/>
        <v>60660.480000000003</v>
      </c>
      <c r="X45" s="16">
        <f t="shared" si="27"/>
        <v>60660.480000000003</v>
      </c>
      <c r="Y45" s="16">
        <f t="shared" si="27"/>
        <v>60660.480000000003</v>
      </c>
      <c r="Z45" s="16">
        <f t="shared" si="27"/>
        <v>60660.480000000003</v>
      </c>
      <c r="AA45" s="16">
        <f t="shared" si="27"/>
        <v>60660.480000000003</v>
      </c>
      <c r="AB45" s="16">
        <f t="shared" si="27"/>
        <v>60660.480000000003</v>
      </c>
      <c r="AC45" s="16">
        <f t="shared" si="27"/>
        <v>60660.480000000003</v>
      </c>
      <c r="AD45" s="16">
        <f t="shared" si="27"/>
        <v>60660.480000000003</v>
      </c>
      <c r="AE45" s="16">
        <f t="shared" si="27"/>
        <v>60660.480000000003</v>
      </c>
      <c r="AF45" s="16">
        <f t="shared" si="27"/>
        <v>60660.480000000003</v>
      </c>
      <c r="AG45" s="16">
        <f t="shared" si="27"/>
        <v>60660.480000000003</v>
      </c>
      <c r="AH45" s="16">
        <f t="shared" si="27"/>
        <v>60660.480000000003</v>
      </c>
      <c r="AI45" s="16">
        <f t="shared" si="27"/>
        <v>60660.480000000003</v>
      </c>
      <c r="AJ45" s="16">
        <f t="shared" si="27"/>
        <v>60660.480000000003</v>
      </c>
      <c r="AK45" s="16">
        <f t="shared" si="27"/>
        <v>60660.480000000003</v>
      </c>
      <c r="AL45" s="16">
        <f t="shared" si="27"/>
        <v>60660.480000000003</v>
      </c>
      <c r="AM45" s="16">
        <f t="shared" si="27"/>
        <v>60660.480000000003</v>
      </c>
      <c r="AN45" s="16">
        <f t="shared" si="27"/>
        <v>60660.480000000003</v>
      </c>
      <c r="AO45" s="16">
        <f t="shared" si="27"/>
        <v>60660.480000000003</v>
      </c>
      <c r="AP45" s="16">
        <f t="shared" si="27"/>
        <v>60660.480000000003</v>
      </c>
      <c r="AQ45" s="16">
        <f t="shared" si="27"/>
        <v>60660.480000000003</v>
      </c>
      <c r="AR45" s="16">
        <f t="shared" ref="AR45:BS45" si="28">AQ45+AR25</f>
        <v>60660.480000000003</v>
      </c>
      <c r="AS45" s="16">
        <f t="shared" si="28"/>
        <v>60660.480000000003</v>
      </c>
      <c r="AT45" s="16">
        <f t="shared" si="28"/>
        <v>60660.480000000003</v>
      </c>
      <c r="AU45" s="16">
        <f t="shared" si="28"/>
        <v>60660.480000000003</v>
      </c>
      <c r="AV45" s="16">
        <f t="shared" si="28"/>
        <v>60660.480000000003</v>
      </c>
      <c r="AW45" s="16">
        <f t="shared" si="28"/>
        <v>60660.480000000003</v>
      </c>
      <c r="AX45" s="16">
        <f t="shared" si="28"/>
        <v>60660.480000000003</v>
      </c>
      <c r="AY45" s="16">
        <f t="shared" si="28"/>
        <v>60660.480000000003</v>
      </c>
      <c r="AZ45" s="16">
        <f t="shared" si="28"/>
        <v>60660.480000000003</v>
      </c>
      <c r="BA45" s="16">
        <f t="shared" si="28"/>
        <v>60660.480000000003</v>
      </c>
      <c r="BB45" s="16">
        <f t="shared" si="28"/>
        <v>60660.480000000003</v>
      </c>
      <c r="BC45" s="16">
        <f t="shared" si="28"/>
        <v>60660.480000000003</v>
      </c>
      <c r="BD45" s="16">
        <f t="shared" si="28"/>
        <v>60660.480000000003</v>
      </c>
      <c r="BE45" s="16">
        <f t="shared" si="28"/>
        <v>60660.480000000003</v>
      </c>
      <c r="BF45" s="16">
        <f t="shared" si="28"/>
        <v>60660.480000000003</v>
      </c>
      <c r="BG45" s="16">
        <f t="shared" si="28"/>
        <v>60660.480000000003</v>
      </c>
      <c r="BH45" s="16">
        <f t="shared" si="28"/>
        <v>60660.480000000003</v>
      </c>
      <c r="BI45" s="16">
        <f t="shared" si="28"/>
        <v>60660.480000000003</v>
      </c>
      <c r="BJ45" s="16">
        <f t="shared" si="28"/>
        <v>60660.480000000003</v>
      </c>
      <c r="BK45" s="16">
        <f t="shared" si="28"/>
        <v>60660.480000000003</v>
      </c>
      <c r="BL45" s="16">
        <f t="shared" si="28"/>
        <v>60660.480000000003</v>
      </c>
      <c r="BM45" s="16">
        <f t="shared" si="28"/>
        <v>60660.480000000003</v>
      </c>
      <c r="BN45" s="16">
        <f t="shared" si="28"/>
        <v>60660.480000000003</v>
      </c>
      <c r="BO45" s="16">
        <f t="shared" si="28"/>
        <v>60660.480000000003</v>
      </c>
      <c r="BP45" s="16">
        <f t="shared" si="28"/>
        <v>60660.480000000003</v>
      </c>
      <c r="BQ45" s="16">
        <f t="shared" si="28"/>
        <v>60660.480000000003</v>
      </c>
      <c r="BR45" s="16">
        <f t="shared" si="28"/>
        <v>60660.480000000003</v>
      </c>
      <c r="BS45" s="16">
        <f t="shared" si="28"/>
        <v>60660.480000000003</v>
      </c>
    </row>
    <row r="46" spans="1:71" x14ac:dyDescent="0.35">
      <c r="A46" s="15" t="str">
        <f t="shared" ref="A46:J46" si="29">A26</f>
        <v>Found on tab S Tampa Resilience</v>
      </c>
      <c r="B46" s="15" t="str">
        <f t="shared" si="29"/>
        <v>NEW-13008.6</v>
      </c>
      <c r="C46" s="15" t="str">
        <f t="shared" si="29"/>
        <v>Base Rates</v>
      </c>
      <c r="D46" s="15" t="str">
        <f t="shared" si="29"/>
        <v>ED-Distribution-Substation-Relay, Control &amp; RTU</v>
      </c>
      <c r="E46" s="15" t="str">
        <f t="shared" si="29"/>
        <v>D</v>
      </c>
      <c r="F46" s="15" t="str">
        <f t="shared" si="29"/>
        <v>NEW-13008</v>
      </c>
      <c r="G46" s="15" t="str">
        <f t="shared" si="29"/>
        <v>ED-South Tampa Resiliency Project</v>
      </c>
      <c r="H46" s="15" t="str">
        <f t="shared" si="29"/>
        <v>Electric Distribution Plant</v>
      </c>
      <c r="I46" s="15" t="str">
        <f t="shared" si="29"/>
        <v>Distribution Substation</v>
      </c>
      <c r="J46" s="15" t="str">
        <f t="shared" si="29"/>
        <v>081D-MANHATTAN</v>
      </c>
      <c r="K46" s="68">
        <v>0</v>
      </c>
      <c r="L46" s="16">
        <f t="shared" ref="L46:AQ46" si="30">K46+L26</f>
        <v>0</v>
      </c>
      <c r="M46" s="16">
        <f t="shared" si="30"/>
        <v>0</v>
      </c>
      <c r="N46" s="16">
        <f t="shared" si="30"/>
        <v>0</v>
      </c>
      <c r="O46" s="16">
        <f t="shared" si="30"/>
        <v>0</v>
      </c>
      <c r="P46" s="16">
        <f t="shared" si="30"/>
        <v>71620.84</v>
      </c>
      <c r="Q46" s="16">
        <f t="shared" si="30"/>
        <v>71620.84</v>
      </c>
      <c r="R46" s="16">
        <f t="shared" si="30"/>
        <v>71620.84</v>
      </c>
      <c r="S46" s="16">
        <f t="shared" si="30"/>
        <v>71620.84</v>
      </c>
      <c r="T46" s="16">
        <f t="shared" si="30"/>
        <v>71620.84</v>
      </c>
      <c r="U46" s="16">
        <f t="shared" si="30"/>
        <v>71620.84</v>
      </c>
      <c r="V46" s="16">
        <f t="shared" si="30"/>
        <v>71620.84</v>
      </c>
      <c r="W46" s="16">
        <f t="shared" si="30"/>
        <v>71620.84</v>
      </c>
      <c r="X46" s="16">
        <f t="shared" si="30"/>
        <v>71620.84</v>
      </c>
      <c r="Y46" s="16">
        <f t="shared" si="30"/>
        <v>71620.84</v>
      </c>
      <c r="Z46" s="16">
        <f t="shared" si="30"/>
        <v>71620.84</v>
      </c>
      <c r="AA46" s="16">
        <f t="shared" si="30"/>
        <v>71620.84</v>
      </c>
      <c r="AB46" s="16">
        <f t="shared" si="30"/>
        <v>71620.84</v>
      </c>
      <c r="AC46" s="16">
        <f t="shared" si="30"/>
        <v>71620.84</v>
      </c>
      <c r="AD46" s="16">
        <f t="shared" si="30"/>
        <v>71620.84</v>
      </c>
      <c r="AE46" s="16">
        <f t="shared" si="30"/>
        <v>71620.84</v>
      </c>
      <c r="AF46" s="16">
        <f t="shared" si="30"/>
        <v>71620.84</v>
      </c>
      <c r="AG46" s="16">
        <f t="shared" si="30"/>
        <v>71620.84</v>
      </c>
      <c r="AH46" s="16">
        <f t="shared" si="30"/>
        <v>71620.84</v>
      </c>
      <c r="AI46" s="16">
        <f t="shared" si="30"/>
        <v>71620.84</v>
      </c>
      <c r="AJ46" s="16">
        <f t="shared" si="30"/>
        <v>71620.84</v>
      </c>
      <c r="AK46" s="16">
        <f t="shared" si="30"/>
        <v>71620.84</v>
      </c>
      <c r="AL46" s="16">
        <f t="shared" si="30"/>
        <v>71620.84</v>
      </c>
      <c r="AM46" s="16">
        <f t="shared" si="30"/>
        <v>71620.84</v>
      </c>
      <c r="AN46" s="16">
        <f t="shared" si="30"/>
        <v>71620.84</v>
      </c>
      <c r="AO46" s="16">
        <f t="shared" si="30"/>
        <v>71620.84</v>
      </c>
      <c r="AP46" s="16">
        <f t="shared" si="30"/>
        <v>71620.84</v>
      </c>
      <c r="AQ46" s="16">
        <f t="shared" si="30"/>
        <v>71620.84</v>
      </c>
      <c r="AR46" s="16">
        <f t="shared" ref="AR46:BS46" si="31">AQ46+AR26</f>
        <v>71620.84</v>
      </c>
      <c r="AS46" s="16">
        <f t="shared" si="31"/>
        <v>71620.84</v>
      </c>
      <c r="AT46" s="16">
        <f t="shared" si="31"/>
        <v>71620.84</v>
      </c>
      <c r="AU46" s="16">
        <f t="shared" si="31"/>
        <v>71620.84</v>
      </c>
      <c r="AV46" s="16">
        <f t="shared" si="31"/>
        <v>71620.84</v>
      </c>
      <c r="AW46" s="16">
        <f t="shared" si="31"/>
        <v>71620.84</v>
      </c>
      <c r="AX46" s="16">
        <f t="shared" si="31"/>
        <v>71620.84</v>
      </c>
      <c r="AY46" s="16">
        <f t="shared" si="31"/>
        <v>71620.84</v>
      </c>
      <c r="AZ46" s="16">
        <f t="shared" si="31"/>
        <v>71620.84</v>
      </c>
      <c r="BA46" s="16">
        <f t="shared" si="31"/>
        <v>71620.84</v>
      </c>
      <c r="BB46" s="16">
        <f t="shared" si="31"/>
        <v>71620.84</v>
      </c>
      <c r="BC46" s="16">
        <f t="shared" si="31"/>
        <v>71620.84</v>
      </c>
      <c r="BD46" s="16">
        <f t="shared" si="31"/>
        <v>71620.84</v>
      </c>
      <c r="BE46" s="16">
        <f t="shared" si="31"/>
        <v>71620.84</v>
      </c>
      <c r="BF46" s="16">
        <f t="shared" si="31"/>
        <v>71620.84</v>
      </c>
      <c r="BG46" s="16">
        <f t="shared" si="31"/>
        <v>71620.84</v>
      </c>
      <c r="BH46" s="16">
        <f t="shared" si="31"/>
        <v>71620.84</v>
      </c>
      <c r="BI46" s="16">
        <f t="shared" si="31"/>
        <v>71620.84</v>
      </c>
      <c r="BJ46" s="16">
        <f t="shared" si="31"/>
        <v>71620.84</v>
      </c>
      <c r="BK46" s="16">
        <f t="shared" si="31"/>
        <v>71620.84</v>
      </c>
      <c r="BL46" s="16">
        <f t="shared" si="31"/>
        <v>71620.84</v>
      </c>
      <c r="BM46" s="16">
        <f t="shared" si="31"/>
        <v>71620.84</v>
      </c>
      <c r="BN46" s="16">
        <f t="shared" si="31"/>
        <v>71620.84</v>
      </c>
      <c r="BO46" s="16">
        <f t="shared" si="31"/>
        <v>71620.84</v>
      </c>
      <c r="BP46" s="16">
        <f t="shared" si="31"/>
        <v>71620.84</v>
      </c>
      <c r="BQ46" s="16">
        <f t="shared" si="31"/>
        <v>71620.84</v>
      </c>
      <c r="BR46" s="16">
        <f t="shared" si="31"/>
        <v>71620.84</v>
      </c>
      <c r="BS46" s="16">
        <f t="shared" si="31"/>
        <v>71620.84</v>
      </c>
    </row>
    <row r="47" spans="1:71" x14ac:dyDescent="0.35">
      <c r="A47" s="15" t="str">
        <f t="shared" ref="A47:J47" si="32">A27</f>
        <v>Found on tab S Tampa Resilience</v>
      </c>
      <c r="B47" s="15" t="str">
        <f t="shared" si="32"/>
        <v>NEW-13008.7</v>
      </c>
      <c r="C47" s="15" t="str">
        <f t="shared" si="32"/>
        <v>Base Rates</v>
      </c>
      <c r="D47" s="15" t="str">
        <f t="shared" si="32"/>
        <v>ED-Transmission-Substation-Equipment</v>
      </c>
      <c r="E47" s="15" t="str">
        <f t="shared" si="32"/>
        <v>T</v>
      </c>
      <c r="F47" s="15" t="str">
        <f t="shared" si="32"/>
        <v>NEW-13008</v>
      </c>
      <c r="G47" s="15" t="str">
        <f t="shared" si="32"/>
        <v>ED-South Tampa Resiliency Project</v>
      </c>
      <c r="H47" s="15" t="str">
        <f t="shared" si="32"/>
        <v>Electric Transmission Plant</v>
      </c>
      <c r="I47" s="15" t="str">
        <f t="shared" si="32"/>
        <v>Transmission Substation</v>
      </c>
      <c r="J47" s="15" t="str">
        <f t="shared" si="32"/>
        <v>084T-HIMES</v>
      </c>
      <c r="K47" s="68">
        <v>0</v>
      </c>
      <c r="L47" s="16">
        <f t="shared" ref="L47:AQ47" si="33">K47+L27</f>
        <v>0</v>
      </c>
      <c r="M47" s="16">
        <f t="shared" si="33"/>
        <v>0</v>
      </c>
      <c r="N47" s="16">
        <f t="shared" si="33"/>
        <v>0</v>
      </c>
      <c r="O47" s="16">
        <f t="shared" si="33"/>
        <v>10965.22</v>
      </c>
      <c r="P47" s="16">
        <f t="shared" si="33"/>
        <v>10965.22</v>
      </c>
      <c r="Q47" s="16">
        <f t="shared" si="33"/>
        <v>10965.22</v>
      </c>
      <c r="R47" s="16">
        <f t="shared" si="33"/>
        <v>10965.22</v>
      </c>
      <c r="S47" s="16">
        <f t="shared" si="33"/>
        <v>10965.22</v>
      </c>
      <c r="T47" s="16">
        <f t="shared" si="33"/>
        <v>10965.22</v>
      </c>
      <c r="U47" s="16">
        <f t="shared" si="33"/>
        <v>10965.22</v>
      </c>
      <c r="V47" s="16">
        <f t="shared" si="33"/>
        <v>10965.22</v>
      </c>
      <c r="W47" s="16">
        <f t="shared" si="33"/>
        <v>10965.22</v>
      </c>
      <c r="X47" s="16">
        <f t="shared" si="33"/>
        <v>10965.22</v>
      </c>
      <c r="Y47" s="16">
        <f t="shared" si="33"/>
        <v>10965.22</v>
      </c>
      <c r="Z47" s="16">
        <f t="shared" si="33"/>
        <v>10965.22</v>
      </c>
      <c r="AA47" s="16">
        <f t="shared" si="33"/>
        <v>10965.22</v>
      </c>
      <c r="AB47" s="16">
        <f t="shared" si="33"/>
        <v>10965.22</v>
      </c>
      <c r="AC47" s="16">
        <f t="shared" si="33"/>
        <v>10965.22</v>
      </c>
      <c r="AD47" s="16">
        <f t="shared" si="33"/>
        <v>10965.22</v>
      </c>
      <c r="AE47" s="16">
        <f t="shared" si="33"/>
        <v>10965.22</v>
      </c>
      <c r="AF47" s="16">
        <f t="shared" si="33"/>
        <v>10965.22</v>
      </c>
      <c r="AG47" s="16">
        <f t="shared" si="33"/>
        <v>10965.22</v>
      </c>
      <c r="AH47" s="16">
        <f t="shared" si="33"/>
        <v>10965.22</v>
      </c>
      <c r="AI47" s="16">
        <f t="shared" si="33"/>
        <v>10965.22</v>
      </c>
      <c r="AJ47" s="16">
        <f t="shared" si="33"/>
        <v>10965.22</v>
      </c>
      <c r="AK47" s="16">
        <f t="shared" si="33"/>
        <v>10965.22</v>
      </c>
      <c r="AL47" s="16">
        <f t="shared" si="33"/>
        <v>10965.22</v>
      </c>
      <c r="AM47" s="16">
        <f t="shared" si="33"/>
        <v>10965.22</v>
      </c>
      <c r="AN47" s="16">
        <f t="shared" si="33"/>
        <v>10965.22</v>
      </c>
      <c r="AO47" s="16">
        <f t="shared" si="33"/>
        <v>10965.22</v>
      </c>
      <c r="AP47" s="16">
        <f t="shared" si="33"/>
        <v>10965.22</v>
      </c>
      <c r="AQ47" s="16">
        <f t="shared" si="33"/>
        <v>10965.22</v>
      </c>
      <c r="AR47" s="16">
        <f t="shared" ref="AR47:BS47" si="34">AQ47+AR27</f>
        <v>10965.22</v>
      </c>
      <c r="AS47" s="16">
        <f t="shared" si="34"/>
        <v>10965.22</v>
      </c>
      <c r="AT47" s="16">
        <f t="shared" si="34"/>
        <v>10965.22</v>
      </c>
      <c r="AU47" s="16">
        <f t="shared" si="34"/>
        <v>10965.22</v>
      </c>
      <c r="AV47" s="16">
        <f t="shared" si="34"/>
        <v>10965.22</v>
      </c>
      <c r="AW47" s="16">
        <f t="shared" si="34"/>
        <v>10965.22</v>
      </c>
      <c r="AX47" s="16">
        <f t="shared" si="34"/>
        <v>10965.22</v>
      </c>
      <c r="AY47" s="16">
        <f t="shared" si="34"/>
        <v>10965.22</v>
      </c>
      <c r="AZ47" s="16">
        <f t="shared" si="34"/>
        <v>10965.22</v>
      </c>
      <c r="BA47" s="16">
        <f t="shared" si="34"/>
        <v>10965.22</v>
      </c>
      <c r="BB47" s="16">
        <f t="shared" si="34"/>
        <v>10965.22</v>
      </c>
      <c r="BC47" s="16">
        <f t="shared" si="34"/>
        <v>10965.22</v>
      </c>
      <c r="BD47" s="16">
        <f t="shared" si="34"/>
        <v>10965.22</v>
      </c>
      <c r="BE47" s="16">
        <f t="shared" si="34"/>
        <v>10965.22</v>
      </c>
      <c r="BF47" s="16">
        <f t="shared" si="34"/>
        <v>10965.22</v>
      </c>
      <c r="BG47" s="16">
        <f t="shared" si="34"/>
        <v>10965.22</v>
      </c>
      <c r="BH47" s="16">
        <f t="shared" si="34"/>
        <v>10965.22</v>
      </c>
      <c r="BI47" s="16">
        <f t="shared" si="34"/>
        <v>10965.22</v>
      </c>
      <c r="BJ47" s="16">
        <f t="shared" si="34"/>
        <v>10965.22</v>
      </c>
      <c r="BK47" s="16">
        <f t="shared" si="34"/>
        <v>10965.22</v>
      </c>
      <c r="BL47" s="16">
        <f t="shared" si="34"/>
        <v>10965.22</v>
      </c>
      <c r="BM47" s="16">
        <f t="shared" si="34"/>
        <v>10965.22</v>
      </c>
      <c r="BN47" s="16">
        <f t="shared" si="34"/>
        <v>10965.22</v>
      </c>
      <c r="BO47" s="16">
        <f t="shared" si="34"/>
        <v>10965.22</v>
      </c>
      <c r="BP47" s="16">
        <f t="shared" si="34"/>
        <v>10965.22</v>
      </c>
      <c r="BQ47" s="16">
        <f t="shared" si="34"/>
        <v>10965.22</v>
      </c>
      <c r="BR47" s="16">
        <f t="shared" si="34"/>
        <v>10965.22</v>
      </c>
      <c r="BS47" s="16">
        <f t="shared" si="34"/>
        <v>10965.22</v>
      </c>
    </row>
    <row r="48" spans="1:71" x14ac:dyDescent="0.35">
      <c r="A48" s="15" t="str">
        <f t="shared" ref="A48:J48" si="35">A28</f>
        <v>Found on tab S Tampa Resilience</v>
      </c>
      <c r="B48" s="15" t="str">
        <f t="shared" si="35"/>
        <v>NEW-13008.8</v>
      </c>
      <c r="C48" s="15" t="str">
        <f t="shared" si="35"/>
        <v>Base Rates</v>
      </c>
      <c r="D48" s="15" t="str">
        <f t="shared" si="35"/>
        <v>ED-Transmission-Substation-Relay, Control &amp; RTU</v>
      </c>
      <c r="E48" s="15" t="str">
        <f t="shared" si="35"/>
        <v>T</v>
      </c>
      <c r="F48" s="15" t="str">
        <f t="shared" si="35"/>
        <v>NEW-13008</v>
      </c>
      <c r="G48" s="15" t="str">
        <f t="shared" si="35"/>
        <v>ED-South Tampa Resiliency Project</v>
      </c>
      <c r="H48" s="15" t="str">
        <f t="shared" si="35"/>
        <v>Electric Transmission Plant</v>
      </c>
      <c r="I48" s="15" t="str">
        <f t="shared" si="35"/>
        <v>Transmission Substation</v>
      </c>
      <c r="J48" s="15" t="str">
        <f t="shared" si="35"/>
        <v>084T-HIMES</v>
      </c>
      <c r="K48" s="68">
        <v>0</v>
      </c>
      <c r="L48" s="16">
        <f t="shared" ref="L48:AQ48" si="36">K48+L28</f>
        <v>0</v>
      </c>
      <c r="M48" s="16">
        <f t="shared" si="36"/>
        <v>0</v>
      </c>
      <c r="N48" s="16">
        <f t="shared" si="36"/>
        <v>0</v>
      </c>
      <c r="O48" s="16">
        <f t="shared" si="36"/>
        <v>0</v>
      </c>
      <c r="P48" s="16">
        <f t="shared" si="36"/>
        <v>117070.79000000001</v>
      </c>
      <c r="Q48" s="16">
        <f t="shared" si="36"/>
        <v>117070.79000000001</v>
      </c>
      <c r="R48" s="16">
        <f t="shared" si="36"/>
        <v>117070.79000000001</v>
      </c>
      <c r="S48" s="16">
        <f t="shared" si="36"/>
        <v>117070.79000000001</v>
      </c>
      <c r="T48" s="16">
        <f t="shared" si="36"/>
        <v>117070.79000000001</v>
      </c>
      <c r="U48" s="16">
        <f t="shared" si="36"/>
        <v>117070.79000000001</v>
      </c>
      <c r="V48" s="16">
        <f t="shared" si="36"/>
        <v>117070.79000000001</v>
      </c>
      <c r="W48" s="16">
        <f t="shared" si="36"/>
        <v>117070.79000000001</v>
      </c>
      <c r="X48" s="16">
        <f t="shared" si="36"/>
        <v>117070.79000000001</v>
      </c>
      <c r="Y48" s="16">
        <f t="shared" si="36"/>
        <v>117070.79000000001</v>
      </c>
      <c r="Z48" s="16">
        <f t="shared" si="36"/>
        <v>117070.79000000001</v>
      </c>
      <c r="AA48" s="16">
        <f t="shared" si="36"/>
        <v>117070.79000000001</v>
      </c>
      <c r="AB48" s="16">
        <f t="shared" si="36"/>
        <v>117070.79000000001</v>
      </c>
      <c r="AC48" s="16">
        <f t="shared" si="36"/>
        <v>117070.79000000001</v>
      </c>
      <c r="AD48" s="16">
        <f t="shared" si="36"/>
        <v>117070.79000000001</v>
      </c>
      <c r="AE48" s="16">
        <f t="shared" si="36"/>
        <v>117070.79000000001</v>
      </c>
      <c r="AF48" s="16">
        <f t="shared" si="36"/>
        <v>117070.79000000001</v>
      </c>
      <c r="AG48" s="16">
        <f t="shared" si="36"/>
        <v>117070.79000000001</v>
      </c>
      <c r="AH48" s="16">
        <f t="shared" si="36"/>
        <v>117070.79000000001</v>
      </c>
      <c r="AI48" s="16">
        <f t="shared" si="36"/>
        <v>117070.79000000001</v>
      </c>
      <c r="AJ48" s="16">
        <f t="shared" si="36"/>
        <v>117070.79000000001</v>
      </c>
      <c r="AK48" s="16">
        <f t="shared" si="36"/>
        <v>117070.79000000001</v>
      </c>
      <c r="AL48" s="16">
        <f t="shared" si="36"/>
        <v>117070.79000000001</v>
      </c>
      <c r="AM48" s="16">
        <f t="shared" si="36"/>
        <v>117070.79000000001</v>
      </c>
      <c r="AN48" s="16">
        <f t="shared" si="36"/>
        <v>117070.79000000001</v>
      </c>
      <c r="AO48" s="16">
        <f t="shared" si="36"/>
        <v>117070.79000000001</v>
      </c>
      <c r="AP48" s="16">
        <f t="shared" si="36"/>
        <v>117070.79000000001</v>
      </c>
      <c r="AQ48" s="16">
        <f t="shared" si="36"/>
        <v>117070.79000000001</v>
      </c>
      <c r="AR48" s="16">
        <f t="shared" ref="AR48:BS48" si="37">AQ48+AR28</f>
        <v>117070.79000000001</v>
      </c>
      <c r="AS48" s="16">
        <f t="shared" si="37"/>
        <v>117070.79000000001</v>
      </c>
      <c r="AT48" s="16">
        <f t="shared" si="37"/>
        <v>117070.79000000001</v>
      </c>
      <c r="AU48" s="16">
        <f t="shared" si="37"/>
        <v>117070.79000000001</v>
      </c>
      <c r="AV48" s="16">
        <f t="shared" si="37"/>
        <v>117070.79000000001</v>
      </c>
      <c r="AW48" s="16">
        <f t="shared" si="37"/>
        <v>117070.79000000001</v>
      </c>
      <c r="AX48" s="16">
        <f t="shared" si="37"/>
        <v>117070.79000000001</v>
      </c>
      <c r="AY48" s="16">
        <f t="shared" si="37"/>
        <v>117070.79000000001</v>
      </c>
      <c r="AZ48" s="16">
        <f t="shared" si="37"/>
        <v>117070.79000000001</v>
      </c>
      <c r="BA48" s="16">
        <f t="shared" si="37"/>
        <v>117070.79000000001</v>
      </c>
      <c r="BB48" s="16">
        <f t="shared" si="37"/>
        <v>117070.79000000001</v>
      </c>
      <c r="BC48" s="16">
        <f t="shared" si="37"/>
        <v>117070.79000000001</v>
      </c>
      <c r="BD48" s="16">
        <f t="shared" si="37"/>
        <v>117070.79000000001</v>
      </c>
      <c r="BE48" s="16">
        <f t="shared" si="37"/>
        <v>117070.79000000001</v>
      </c>
      <c r="BF48" s="16">
        <f t="shared" si="37"/>
        <v>117070.79000000001</v>
      </c>
      <c r="BG48" s="16">
        <f t="shared" si="37"/>
        <v>117070.79000000001</v>
      </c>
      <c r="BH48" s="16">
        <f t="shared" si="37"/>
        <v>117070.79000000001</v>
      </c>
      <c r="BI48" s="16">
        <f t="shared" si="37"/>
        <v>117070.79000000001</v>
      </c>
      <c r="BJ48" s="16">
        <f t="shared" si="37"/>
        <v>117070.79000000001</v>
      </c>
      <c r="BK48" s="16">
        <f t="shared" si="37"/>
        <v>117070.79000000001</v>
      </c>
      <c r="BL48" s="16">
        <f t="shared" si="37"/>
        <v>117070.79000000001</v>
      </c>
      <c r="BM48" s="16">
        <f t="shared" si="37"/>
        <v>117070.79000000001</v>
      </c>
      <c r="BN48" s="16">
        <f t="shared" si="37"/>
        <v>117070.79000000001</v>
      </c>
      <c r="BO48" s="16">
        <f t="shared" si="37"/>
        <v>117070.79000000001</v>
      </c>
      <c r="BP48" s="16">
        <f t="shared" si="37"/>
        <v>117070.79000000001</v>
      </c>
      <c r="BQ48" s="16">
        <f t="shared" si="37"/>
        <v>117070.79000000001</v>
      </c>
      <c r="BR48" s="16">
        <f t="shared" si="37"/>
        <v>117070.79000000001</v>
      </c>
      <c r="BS48" s="16">
        <f t="shared" si="37"/>
        <v>117070.79000000001</v>
      </c>
    </row>
    <row r="49" spans="1:71" x14ac:dyDescent="0.35">
      <c r="A49" s="15" t="str">
        <f t="shared" ref="A49:J49" si="38">A29</f>
        <v>Found on tab S Tampa Resilience</v>
      </c>
      <c r="B49" s="15" t="str">
        <f t="shared" si="38"/>
        <v>NEW-13008.9</v>
      </c>
      <c r="C49" s="15" t="str">
        <f t="shared" si="38"/>
        <v>Base Rates</v>
      </c>
      <c r="D49" s="15" t="str">
        <f t="shared" si="38"/>
        <v>ED-Transmission-Substation-Relay, Control &amp; RTU</v>
      </c>
      <c r="E49" s="15" t="str">
        <f t="shared" si="38"/>
        <v>T</v>
      </c>
      <c r="F49" s="15" t="str">
        <f t="shared" si="38"/>
        <v>NEW-13008</v>
      </c>
      <c r="G49" s="15" t="str">
        <f t="shared" si="38"/>
        <v>ED-South Tampa Resiliency Project</v>
      </c>
      <c r="H49" s="15" t="str">
        <f t="shared" si="38"/>
        <v>Electric Transmission Plant</v>
      </c>
      <c r="I49" s="15" t="str">
        <f t="shared" si="38"/>
        <v>Transmission Substation</v>
      </c>
      <c r="J49" s="15" t="str">
        <f t="shared" si="38"/>
        <v>066T-CLEARVIEW</v>
      </c>
      <c r="K49" s="68">
        <v>0</v>
      </c>
      <c r="L49" s="16">
        <f t="shared" ref="L49:AP49" si="39">K49+L29</f>
        <v>0</v>
      </c>
      <c r="M49" s="16">
        <f t="shared" si="39"/>
        <v>0</v>
      </c>
      <c r="N49" s="16">
        <f t="shared" si="39"/>
        <v>0</v>
      </c>
      <c r="O49" s="16">
        <f t="shared" si="39"/>
        <v>0</v>
      </c>
      <c r="P49" s="16">
        <f t="shared" si="39"/>
        <v>0</v>
      </c>
      <c r="Q49" s="16">
        <f t="shared" si="39"/>
        <v>0</v>
      </c>
      <c r="R49" s="16">
        <f t="shared" si="39"/>
        <v>0</v>
      </c>
      <c r="S49" s="16">
        <f t="shared" si="39"/>
        <v>0</v>
      </c>
      <c r="T49" s="16">
        <f t="shared" si="39"/>
        <v>0</v>
      </c>
      <c r="U49" s="16">
        <f t="shared" si="39"/>
        <v>0</v>
      </c>
      <c r="V49" s="16">
        <f t="shared" si="39"/>
        <v>14165.289999999997</v>
      </c>
      <c r="W49" s="16">
        <f t="shared" si="39"/>
        <v>14165.289999999997</v>
      </c>
      <c r="X49" s="16">
        <f t="shared" si="39"/>
        <v>14165.289999999997</v>
      </c>
      <c r="Y49" s="16">
        <f t="shared" si="39"/>
        <v>14165.289999999997</v>
      </c>
      <c r="Z49" s="16">
        <f t="shared" si="39"/>
        <v>14165.289999999997</v>
      </c>
      <c r="AA49" s="16">
        <f t="shared" si="39"/>
        <v>14165.289999999997</v>
      </c>
      <c r="AB49" s="16">
        <f t="shared" si="39"/>
        <v>14165.289999999997</v>
      </c>
      <c r="AC49" s="16">
        <f t="shared" si="39"/>
        <v>14165.289999999997</v>
      </c>
      <c r="AD49" s="16">
        <f t="shared" si="39"/>
        <v>14165.289999999997</v>
      </c>
      <c r="AE49" s="16">
        <f t="shared" si="39"/>
        <v>14165.289999999997</v>
      </c>
      <c r="AF49" s="16">
        <f t="shared" si="39"/>
        <v>14165.289999999997</v>
      </c>
      <c r="AG49" s="16">
        <f t="shared" si="39"/>
        <v>14165.289999999997</v>
      </c>
      <c r="AH49" s="16">
        <f t="shared" si="39"/>
        <v>14165.289999999997</v>
      </c>
      <c r="AI49" s="16">
        <f t="shared" si="39"/>
        <v>14165.289999999997</v>
      </c>
      <c r="AJ49" s="16">
        <f t="shared" si="39"/>
        <v>14165.289999999997</v>
      </c>
      <c r="AK49" s="16">
        <f t="shared" si="39"/>
        <v>14165.289999999997</v>
      </c>
      <c r="AL49" s="16">
        <f t="shared" si="39"/>
        <v>14165.289999999997</v>
      </c>
      <c r="AM49" s="16">
        <f t="shared" si="39"/>
        <v>14165.289999999997</v>
      </c>
      <c r="AN49" s="16">
        <f t="shared" si="39"/>
        <v>14165.289999999997</v>
      </c>
      <c r="AO49" s="16">
        <f t="shared" si="39"/>
        <v>14165.289999999997</v>
      </c>
      <c r="AP49" s="16">
        <f t="shared" si="39"/>
        <v>14165.289999999997</v>
      </c>
      <c r="AQ49" s="16">
        <f t="shared" ref="AQ49" si="40">AP49+AQ29</f>
        <v>14165.289999999997</v>
      </c>
      <c r="AR49" s="16">
        <f t="shared" ref="AR49:BE49" si="41">AQ49+AR29</f>
        <v>14165.289999999997</v>
      </c>
      <c r="AS49" s="16">
        <f t="shared" si="41"/>
        <v>14165.289999999997</v>
      </c>
      <c r="AT49" s="16">
        <f t="shared" si="41"/>
        <v>14165.289999999997</v>
      </c>
      <c r="AU49" s="16">
        <f t="shared" si="41"/>
        <v>14165.289999999997</v>
      </c>
      <c r="AV49" s="16">
        <f t="shared" si="41"/>
        <v>14165.289999999997</v>
      </c>
      <c r="AW49" s="16">
        <f t="shared" si="41"/>
        <v>14165.289999999997</v>
      </c>
      <c r="AX49" s="16">
        <f t="shared" si="41"/>
        <v>14165.289999999997</v>
      </c>
      <c r="AY49" s="16">
        <f t="shared" si="41"/>
        <v>14165.289999999997</v>
      </c>
      <c r="AZ49" s="16">
        <f t="shared" si="41"/>
        <v>14165.289999999997</v>
      </c>
      <c r="BA49" s="16">
        <f t="shared" si="41"/>
        <v>14165.289999999997</v>
      </c>
      <c r="BB49" s="16">
        <f t="shared" si="41"/>
        <v>14165.289999999997</v>
      </c>
      <c r="BC49" s="16">
        <f t="shared" si="41"/>
        <v>14165.289999999997</v>
      </c>
      <c r="BD49" s="16">
        <f t="shared" si="41"/>
        <v>14165.289999999997</v>
      </c>
      <c r="BE49" s="16">
        <f t="shared" si="41"/>
        <v>14165.289999999997</v>
      </c>
      <c r="BF49" s="16">
        <f t="shared" ref="BF49:BS49" si="42">BE49+BF29</f>
        <v>14165.289999999997</v>
      </c>
      <c r="BG49" s="16">
        <f t="shared" si="42"/>
        <v>14165.289999999997</v>
      </c>
      <c r="BH49" s="16">
        <f t="shared" si="42"/>
        <v>14165.289999999997</v>
      </c>
      <c r="BI49" s="16">
        <f t="shared" si="42"/>
        <v>14165.289999999997</v>
      </c>
      <c r="BJ49" s="16">
        <f t="shared" si="42"/>
        <v>14165.289999999997</v>
      </c>
      <c r="BK49" s="16">
        <f t="shared" si="42"/>
        <v>14165.289999999997</v>
      </c>
      <c r="BL49" s="16">
        <f t="shared" si="42"/>
        <v>14165.289999999997</v>
      </c>
      <c r="BM49" s="16">
        <f t="shared" si="42"/>
        <v>14165.289999999997</v>
      </c>
      <c r="BN49" s="16">
        <f t="shared" si="42"/>
        <v>14165.289999999997</v>
      </c>
      <c r="BO49" s="16">
        <f t="shared" si="42"/>
        <v>14165.289999999997</v>
      </c>
      <c r="BP49" s="16">
        <f t="shared" si="42"/>
        <v>14165.289999999997</v>
      </c>
      <c r="BQ49" s="16">
        <f t="shared" si="42"/>
        <v>14165.289999999997</v>
      </c>
      <c r="BR49" s="16">
        <f t="shared" si="42"/>
        <v>14165.289999999997</v>
      </c>
      <c r="BS49" s="16">
        <f t="shared" si="42"/>
        <v>14165.289999999997</v>
      </c>
    </row>
    <row r="50" spans="1:71" x14ac:dyDescent="0.35">
      <c r="A50" s="15" t="str">
        <f t="shared" ref="A50:J50" si="43">A30</f>
        <v>Standard Close</v>
      </c>
      <c r="B50" s="15" t="str">
        <f t="shared" si="43"/>
        <v>NEW-13008.2</v>
      </c>
      <c r="C50" s="15" t="str">
        <f t="shared" si="43"/>
        <v>Base Rates</v>
      </c>
      <c r="D50" s="15" t="str">
        <f t="shared" si="43"/>
        <v>ED-Distribution-Substation-Equipment</v>
      </c>
      <c r="E50" s="15">
        <f t="shared" si="43"/>
        <v>36800</v>
      </c>
      <c r="F50" s="15" t="str">
        <f t="shared" si="43"/>
        <v>NEW-13008</v>
      </c>
      <c r="G50" s="15" t="str">
        <f t="shared" si="43"/>
        <v>ED-South Tampa Resiliency Project</v>
      </c>
      <c r="H50" s="15" t="str">
        <f t="shared" si="43"/>
        <v>Electric Distribution Plant</v>
      </c>
      <c r="I50" s="15" t="str">
        <f t="shared" si="43"/>
        <v>Western Service Area</v>
      </c>
      <c r="J50" s="15" t="str">
        <f t="shared" si="43"/>
        <v>WSA - Lines</v>
      </c>
      <c r="K50" s="68">
        <v>25130.100000000002</v>
      </c>
      <c r="L50" s="16">
        <f t="shared" ref="L50:AP50" si="44">K50+L30</f>
        <v>25130.100000000002</v>
      </c>
      <c r="M50" s="16">
        <f t="shared" si="44"/>
        <v>25130.100000000002</v>
      </c>
      <c r="N50" s="16">
        <f t="shared" si="44"/>
        <v>25130.100000000002</v>
      </c>
      <c r="O50" s="16">
        <f t="shared" si="44"/>
        <v>25130.100000000002</v>
      </c>
      <c r="P50" s="16">
        <f t="shared" si="44"/>
        <v>25130.100000000002</v>
      </c>
      <c r="Q50" s="16">
        <f t="shared" si="44"/>
        <v>25130.100000000002</v>
      </c>
      <c r="R50" s="16">
        <f t="shared" si="44"/>
        <v>25130.100000000002</v>
      </c>
      <c r="S50" s="16">
        <f t="shared" si="44"/>
        <v>25130.100000000002</v>
      </c>
      <c r="T50" s="16">
        <f t="shared" si="44"/>
        <v>25130.100000000002</v>
      </c>
      <c r="U50" s="16">
        <f t="shared" si="44"/>
        <v>25130.100000000002</v>
      </c>
      <c r="V50" s="16">
        <f t="shared" si="44"/>
        <v>25130.100000000002</v>
      </c>
      <c r="W50" s="16">
        <f t="shared" si="44"/>
        <v>25130.100000000002</v>
      </c>
      <c r="X50" s="16">
        <f t="shared" si="44"/>
        <v>25130.100000000002</v>
      </c>
      <c r="Y50" s="16">
        <f t="shared" si="44"/>
        <v>25130.100000000002</v>
      </c>
      <c r="Z50" s="16">
        <f t="shared" si="44"/>
        <v>25130.100000000002</v>
      </c>
      <c r="AA50" s="16">
        <f t="shared" si="44"/>
        <v>25130.100000000002</v>
      </c>
      <c r="AB50" s="16">
        <f t="shared" si="44"/>
        <v>25130.100000000002</v>
      </c>
      <c r="AC50" s="16">
        <f t="shared" si="44"/>
        <v>25130.100000000002</v>
      </c>
      <c r="AD50" s="16">
        <f t="shared" si="44"/>
        <v>25130.100000000002</v>
      </c>
      <c r="AE50" s="16">
        <f t="shared" si="44"/>
        <v>25130.100000000002</v>
      </c>
      <c r="AF50" s="16">
        <f t="shared" si="44"/>
        <v>25130.100000000002</v>
      </c>
      <c r="AG50" s="16">
        <f t="shared" si="44"/>
        <v>25130.100000000002</v>
      </c>
      <c r="AH50" s="16">
        <f t="shared" si="44"/>
        <v>25130.100000000002</v>
      </c>
      <c r="AI50" s="16">
        <f t="shared" si="44"/>
        <v>25130.100000000002</v>
      </c>
      <c r="AJ50" s="16">
        <f t="shared" si="44"/>
        <v>25130.100000000002</v>
      </c>
      <c r="AK50" s="16">
        <f t="shared" si="44"/>
        <v>25130.100000000002</v>
      </c>
      <c r="AL50" s="16">
        <f t="shared" si="44"/>
        <v>25130.100000000002</v>
      </c>
      <c r="AM50" s="16">
        <f t="shared" si="44"/>
        <v>25130.100000000002</v>
      </c>
      <c r="AN50" s="16">
        <f t="shared" si="44"/>
        <v>25130.100000000002</v>
      </c>
      <c r="AO50" s="16">
        <f t="shared" si="44"/>
        <v>25130.100000000002</v>
      </c>
      <c r="AP50" s="16">
        <f t="shared" si="44"/>
        <v>25130.100000000002</v>
      </c>
      <c r="AQ50" s="16">
        <f t="shared" ref="AQ50" si="45">AP50+AQ30</f>
        <v>25130.100000000002</v>
      </c>
      <c r="AR50" s="16">
        <f t="shared" ref="AR50:BE50" si="46">AQ50+AR30</f>
        <v>25130.100000000002</v>
      </c>
      <c r="AS50" s="16">
        <f t="shared" si="46"/>
        <v>25130.100000000002</v>
      </c>
      <c r="AT50" s="16">
        <f t="shared" si="46"/>
        <v>25130.100000000002</v>
      </c>
      <c r="AU50" s="16">
        <f t="shared" si="46"/>
        <v>25130.100000000002</v>
      </c>
      <c r="AV50" s="16">
        <f t="shared" si="46"/>
        <v>25130.100000000002</v>
      </c>
      <c r="AW50" s="16">
        <f t="shared" si="46"/>
        <v>25130.100000000002</v>
      </c>
      <c r="AX50" s="16">
        <f t="shared" si="46"/>
        <v>25130.100000000002</v>
      </c>
      <c r="AY50" s="16">
        <f t="shared" si="46"/>
        <v>25130.100000000002</v>
      </c>
      <c r="AZ50" s="16">
        <f t="shared" si="46"/>
        <v>25130.100000000002</v>
      </c>
      <c r="BA50" s="16">
        <f t="shared" si="46"/>
        <v>25130.100000000002</v>
      </c>
      <c r="BB50" s="16">
        <f t="shared" si="46"/>
        <v>25130.100000000002</v>
      </c>
      <c r="BC50" s="16">
        <f t="shared" si="46"/>
        <v>25130.100000000002</v>
      </c>
      <c r="BD50" s="16">
        <f t="shared" si="46"/>
        <v>25130.100000000002</v>
      </c>
      <c r="BE50" s="16">
        <f t="shared" si="46"/>
        <v>25130.100000000002</v>
      </c>
      <c r="BF50" s="16">
        <f t="shared" ref="BF50" si="47">BE50+BF30</f>
        <v>25130.100000000002</v>
      </c>
      <c r="BG50" s="16">
        <f t="shared" ref="BG50" si="48">BF50+BG30</f>
        <v>25130.100000000002</v>
      </c>
      <c r="BH50" s="16">
        <f t="shared" ref="BH50" si="49">BG50+BH30</f>
        <v>25130.100000000002</v>
      </c>
      <c r="BI50" s="16">
        <f t="shared" ref="BI50" si="50">BH50+BI30</f>
        <v>25130.100000000002</v>
      </c>
      <c r="BJ50" s="16">
        <f t="shared" ref="BJ50" si="51">BI50+BJ30</f>
        <v>25130.100000000002</v>
      </c>
      <c r="BK50" s="16">
        <f t="shared" ref="BK50" si="52">BJ50+BK30</f>
        <v>25130.100000000002</v>
      </c>
      <c r="BL50" s="16">
        <f t="shared" ref="BL50" si="53">BK50+BL30</f>
        <v>25130.100000000002</v>
      </c>
      <c r="BM50" s="16">
        <f t="shared" ref="BM50" si="54">BL50+BM30</f>
        <v>25130.100000000002</v>
      </c>
      <c r="BN50" s="16">
        <f t="shared" ref="BN50" si="55">BM50+BN30</f>
        <v>25130.100000000002</v>
      </c>
      <c r="BO50" s="16">
        <f t="shared" ref="BO50" si="56">BN50+BO30</f>
        <v>25130.100000000002</v>
      </c>
      <c r="BP50" s="16">
        <f t="shared" ref="BP50" si="57">BO50+BP30</f>
        <v>25130.100000000002</v>
      </c>
      <c r="BQ50" s="16">
        <f t="shared" ref="BQ50" si="58">BP50+BQ30</f>
        <v>25130.100000000002</v>
      </c>
      <c r="BR50" s="16">
        <f t="shared" ref="BR50" si="59">BQ50+BR30</f>
        <v>25130.100000000002</v>
      </c>
      <c r="BS50" s="16">
        <f t="shared" ref="BS50" si="60">BR50+BS30</f>
        <v>25130.100000000002</v>
      </c>
    </row>
    <row r="51" spans="1:71" x14ac:dyDescent="0.35">
      <c r="E51" s="50"/>
    </row>
    <row r="52" spans="1:71" ht="15" thickBot="1" x14ac:dyDescent="0.4">
      <c r="E52" s="50"/>
      <c r="J52" s="52" t="s">
        <v>157</v>
      </c>
      <c r="K52" s="66">
        <f t="shared" ref="K52:BS52" si="61">SUM(K37:K51)</f>
        <v>25130.100000000002</v>
      </c>
      <c r="L52" s="66">
        <f t="shared" si="61"/>
        <v>25130.100000000002</v>
      </c>
      <c r="M52" s="66">
        <f t="shared" si="61"/>
        <v>61642.950000000012</v>
      </c>
      <c r="N52" s="66">
        <f t="shared" si="61"/>
        <v>356326.63000000006</v>
      </c>
      <c r="O52" s="66">
        <f t="shared" si="61"/>
        <v>367291.85000000003</v>
      </c>
      <c r="P52" s="66">
        <f t="shared" si="61"/>
        <v>560109.26</v>
      </c>
      <c r="Q52" s="66">
        <f t="shared" si="61"/>
        <v>620769.74</v>
      </c>
      <c r="R52" s="66">
        <f t="shared" si="61"/>
        <v>620769.74</v>
      </c>
      <c r="S52" s="66">
        <f t="shared" si="61"/>
        <v>620769.74</v>
      </c>
      <c r="T52" s="66">
        <f t="shared" si="61"/>
        <v>620769.74</v>
      </c>
      <c r="U52" s="66">
        <f t="shared" si="61"/>
        <v>620769.74</v>
      </c>
      <c r="V52" s="77">
        <f t="shared" si="61"/>
        <v>634935.03</v>
      </c>
      <c r="W52" s="66">
        <f t="shared" si="61"/>
        <v>634935.03</v>
      </c>
      <c r="X52" s="66">
        <f t="shared" si="61"/>
        <v>634935.03</v>
      </c>
      <c r="Y52" s="66">
        <f t="shared" si="61"/>
        <v>634935.03</v>
      </c>
      <c r="Z52" s="66">
        <f t="shared" si="61"/>
        <v>634935.03</v>
      </c>
      <c r="AA52" s="66">
        <f t="shared" si="61"/>
        <v>107629693.84999999</v>
      </c>
      <c r="AB52" s="66">
        <f t="shared" si="61"/>
        <v>108914213.83</v>
      </c>
      <c r="AC52" s="66">
        <f t="shared" si="61"/>
        <v>108974046.83</v>
      </c>
      <c r="AD52" s="66">
        <f t="shared" si="61"/>
        <v>111004500.23</v>
      </c>
      <c r="AE52" s="66">
        <f t="shared" si="61"/>
        <v>111025259.23</v>
      </c>
      <c r="AF52" s="66">
        <f t="shared" si="61"/>
        <v>111032118.23</v>
      </c>
      <c r="AG52" s="66">
        <f t="shared" si="61"/>
        <v>111037877.23</v>
      </c>
      <c r="AH52" s="66">
        <f t="shared" si="61"/>
        <v>112503636.23</v>
      </c>
      <c r="AI52" s="77">
        <f t="shared" si="61"/>
        <v>113970495.23</v>
      </c>
      <c r="AJ52" s="66">
        <f t="shared" si="61"/>
        <v>113973654.23</v>
      </c>
      <c r="AK52" s="66">
        <f t="shared" si="61"/>
        <v>113976813.23</v>
      </c>
      <c r="AL52" s="66">
        <f t="shared" si="61"/>
        <v>113979972.23</v>
      </c>
      <c r="AM52" s="66">
        <f t="shared" si="61"/>
        <v>113983131.23</v>
      </c>
      <c r="AN52" s="66">
        <f t="shared" si="61"/>
        <v>113986290.23</v>
      </c>
      <c r="AO52" s="66">
        <f t="shared" si="61"/>
        <v>172550060.61999995</v>
      </c>
      <c r="AP52" s="66">
        <f t="shared" si="61"/>
        <v>172605060.61999995</v>
      </c>
      <c r="AQ52" s="66">
        <f t="shared" si="61"/>
        <v>172650060.61999995</v>
      </c>
      <c r="AR52" s="66">
        <f t="shared" si="61"/>
        <v>172695060.61999995</v>
      </c>
      <c r="AS52" s="66">
        <f t="shared" si="61"/>
        <v>173348135.01999995</v>
      </c>
      <c r="AT52" s="66">
        <f t="shared" si="61"/>
        <v>173348135.01999995</v>
      </c>
      <c r="AU52" s="66">
        <f t="shared" si="61"/>
        <v>173348135.01999995</v>
      </c>
      <c r="AV52" s="66">
        <f t="shared" si="61"/>
        <v>173348135.01999995</v>
      </c>
      <c r="AW52" s="66">
        <f t="shared" si="61"/>
        <v>173348135.01999995</v>
      </c>
      <c r="AX52" s="66">
        <f t="shared" si="61"/>
        <v>173348135.01999995</v>
      </c>
      <c r="AY52" s="66">
        <f t="shared" si="61"/>
        <v>173348135.01999995</v>
      </c>
      <c r="AZ52" s="66">
        <f t="shared" si="61"/>
        <v>173348135.01999995</v>
      </c>
      <c r="BA52" s="66">
        <f t="shared" si="61"/>
        <v>173348135.01999995</v>
      </c>
      <c r="BB52" s="66">
        <f t="shared" si="61"/>
        <v>173348135.01999995</v>
      </c>
      <c r="BC52" s="66">
        <f t="shared" si="61"/>
        <v>173348135.01999995</v>
      </c>
      <c r="BD52" s="66">
        <f t="shared" si="61"/>
        <v>173348135.01999995</v>
      </c>
      <c r="BE52" s="66">
        <f t="shared" si="61"/>
        <v>173348135.01999995</v>
      </c>
      <c r="BF52" s="66">
        <f t="shared" si="61"/>
        <v>173348135.01999995</v>
      </c>
      <c r="BG52" s="66">
        <f t="shared" si="61"/>
        <v>173348135.01999995</v>
      </c>
      <c r="BH52" s="66">
        <f t="shared" si="61"/>
        <v>173348135.01999995</v>
      </c>
      <c r="BI52" s="66">
        <f t="shared" si="61"/>
        <v>173348135.01999995</v>
      </c>
      <c r="BJ52" s="66">
        <f t="shared" si="61"/>
        <v>173348135.01999995</v>
      </c>
      <c r="BK52" s="66">
        <f t="shared" si="61"/>
        <v>173348135.01999995</v>
      </c>
      <c r="BL52" s="66">
        <f t="shared" si="61"/>
        <v>173348135.01999995</v>
      </c>
      <c r="BM52" s="66">
        <f t="shared" si="61"/>
        <v>173348135.01999995</v>
      </c>
      <c r="BN52" s="66">
        <f t="shared" si="61"/>
        <v>173348135.01999995</v>
      </c>
      <c r="BO52" s="66">
        <f t="shared" si="61"/>
        <v>173348135.01999995</v>
      </c>
      <c r="BP52" s="66">
        <f t="shared" si="61"/>
        <v>173348135.01999995</v>
      </c>
      <c r="BQ52" s="66">
        <f t="shared" si="61"/>
        <v>173348135.01999995</v>
      </c>
      <c r="BR52" s="66">
        <f t="shared" si="61"/>
        <v>173348135.01999995</v>
      </c>
      <c r="BS52" s="66">
        <f t="shared" si="61"/>
        <v>173348135.01999995</v>
      </c>
    </row>
    <row r="53" spans="1:71" ht="15" thickTop="1" x14ac:dyDescent="0.35">
      <c r="E53" s="50"/>
    </row>
    <row r="54" spans="1:71" x14ac:dyDescent="0.35">
      <c r="E54" s="50"/>
    </row>
    <row r="55" spans="1:71" x14ac:dyDescent="0.35">
      <c r="E55" s="50"/>
    </row>
    <row r="56" spans="1:71" x14ac:dyDescent="0.35">
      <c r="A56" s="56" t="s">
        <v>133</v>
      </c>
      <c r="B56" s="56" t="s">
        <v>134</v>
      </c>
      <c r="C56" s="56" t="s">
        <v>135</v>
      </c>
      <c r="D56" s="56" t="s">
        <v>136</v>
      </c>
      <c r="E56" s="56">
        <v>300</v>
      </c>
      <c r="F56" s="56" t="s">
        <v>137</v>
      </c>
      <c r="G56" s="57" t="s">
        <v>138</v>
      </c>
      <c r="H56" s="56" t="s">
        <v>139</v>
      </c>
      <c r="I56" s="56" t="s">
        <v>140</v>
      </c>
      <c r="J56" s="56" t="s">
        <v>141</v>
      </c>
      <c r="K56" s="67" t="s">
        <v>158</v>
      </c>
      <c r="L56" s="59">
        <v>202401</v>
      </c>
      <c r="M56" s="59">
        <v>202402</v>
      </c>
      <c r="N56" s="59">
        <v>202403</v>
      </c>
      <c r="O56" s="59">
        <v>202404</v>
      </c>
      <c r="P56" s="59">
        <v>202405</v>
      </c>
      <c r="Q56" s="59">
        <v>202406</v>
      </c>
      <c r="R56" s="59">
        <v>202407</v>
      </c>
      <c r="S56" s="59">
        <v>202408</v>
      </c>
      <c r="T56" s="59">
        <v>202409</v>
      </c>
      <c r="U56" s="59">
        <v>202410</v>
      </c>
      <c r="V56" s="59">
        <v>202411</v>
      </c>
      <c r="W56" s="59">
        <v>202412</v>
      </c>
      <c r="X56" s="59">
        <v>202501</v>
      </c>
      <c r="Y56" s="59">
        <v>202502</v>
      </c>
      <c r="Z56" s="59">
        <v>202503</v>
      </c>
      <c r="AA56" s="59">
        <v>202504</v>
      </c>
      <c r="AB56" s="59">
        <v>202505</v>
      </c>
      <c r="AC56" s="59">
        <v>202506</v>
      </c>
      <c r="AD56" s="59">
        <v>202507</v>
      </c>
      <c r="AE56" s="59">
        <v>202508</v>
      </c>
      <c r="AF56" s="59">
        <v>202509</v>
      </c>
      <c r="AG56" s="59">
        <v>202510</v>
      </c>
      <c r="AH56" s="59">
        <v>202511</v>
      </c>
      <c r="AI56" s="59">
        <v>202512</v>
      </c>
      <c r="AJ56" s="59">
        <v>202601</v>
      </c>
      <c r="AK56" s="59">
        <v>202602</v>
      </c>
      <c r="AL56" s="59">
        <v>202603</v>
      </c>
      <c r="AM56" s="59">
        <v>202604</v>
      </c>
      <c r="AN56" s="59">
        <v>202605</v>
      </c>
      <c r="AO56" s="59">
        <v>202606</v>
      </c>
      <c r="AP56" s="59">
        <v>202607</v>
      </c>
      <c r="AQ56" s="59">
        <v>202608</v>
      </c>
      <c r="AR56" s="59">
        <v>202609</v>
      </c>
      <c r="AS56" s="59">
        <v>202610</v>
      </c>
      <c r="AT56" s="59">
        <v>202611</v>
      </c>
      <c r="AU56" s="59">
        <v>202612</v>
      </c>
      <c r="AV56" s="59">
        <v>202701</v>
      </c>
      <c r="AW56" s="59">
        <v>202702</v>
      </c>
      <c r="AX56" s="59">
        <v>202703</v>
      </c>
      <c r="AY56" s="59">
        <v>202704</v>
      </c>
      <c r="AZ56" s="59">
        <v>202705</v>
      </c>
      <c r="BA56" s="59">
        <v>202706</v>
      </c>
      <c r="BB56" s="59">
        <v>202707</v>
      </c>
      <c r="BC56" s="59">
        <v>202708</v>
      </c>
      <c r="BD56" s="59">
        <v>202709</v>
      </c>
      <c r="BE56" s="59">
        <v>202710</v>
      </c>
      <c r="BF56" s="59">
        <v>202711</v>
      </c>
      <c r="BG56" s="59">
        <v>202712</v>
      </c>
      <c r="BH56" s="59">
        <v>202801</v>
      </c>
      <c r="BI56" s="59">
        <v>202802</v>
      </c>
      <c r="BJ56" s="59">
        <v>202803</v>
      </c>
      <c r="BK56" s="59">
        <v>202804</v>
      </c>
      <c r="BL56" s="59">
        <v>202805</v>
      </c>
      <c r="BM56" s="59">
        <v>202806</v>
      </c>
      <c r="BN56" s="59">
        <v>202807</v>
      </c>
      <c r="BO56" s="59">
        <v>202808</v>
      </c>
      <c r="BP56" s="59">
        <v>202809</v>
      </c>
      <c r="BQ56" s="59">
        <v>202810</v>
      </c>
      <c r="BR56" s="59">
        <v>202811</v>
      </c>
      <c r="BS56" s="59">
        <v>202812</v>
      </c>
    </row>
    <row r="57" spans="1:71" x14ac:dyDescent="0.35">
      <c r="A57" s="15" t="str">
        <f t="shared" ref="A57:J57" si="62">A37</f>
        <v>Found on tab S Tampa Resilience</v>
      </c>
      <c r="B57" s="15" t="str">
        <f t="shared" si="62"/>
        <v>A2743107</v>
      </c>
      <c r="C57" s="15" t="str">
        <f t="shared" si="62"/>
        <v>Base Rates</v>
      </c>
      <c r="D57" s="15" t="str">
        <f t="shared" si="62"/>
        <v>BSR-Solar Expansion</v>
      </c>
      <c r="E57" s="15">
        <f t="shared" si="62"/>
        <v>34320</v>
      </c>
      <c r="F57" s="15" t="str">
        <f t="shared" si="62"/>
        <v>NEW-12225</v>
      </c>
      <c r="G57" s="15" t="str">
        <f t="shared" si="62"/>
        <v>South Tampa Resiliency Project</v>
      </c>
      <c r="H57" s="15" t="str">
        <f t="shared" si="62"/>
        <v>Electric Other Production Plant</v>
      </c>
      <c r="I57" s="15" t="str">
        <f t="shared" si="62"/>
        <v>MacDill AFB DG</v>
      </c>
      <c r="J57" s="15" t="str">
        <f t="shared" si="62"/>
        <v>MacDill AFB DG</v>
      </c>
      <c r="K57" s="16">
        <f>SUM($K37:K37)/13</f>
        <v>0</v>
      </c>
      <c r="L57" s="16">
        <f>SUM($K37:L37)/13</f>
        <v>0</v>
      </c>
      <c r="M57" s="16">
        <f>SUM($K37:M37)/13</f>
        <v>0</v>
      </c>
      <c r="N57" s="16">
        <f>SUM($K37:N37)/13</f>
        <v>0</v>
      </c>
      <c r="O57" s="16">
        <f>SUM($K37:O37)/13</f>
        <v>0</v>
      </c>
      <c r="P57" s="16">
        <f>SUM($K37:P37)/13</f>
        <v>0</v>
      </c>
      <c r="Q57" s="16">
        <f>SUM($K37:Q37)/13</f>
        <v>0</v>
      </c>
      <c r="R57" s="16">
        <f>SUM($K37:R37)/13</f>
        <v>0</v>
      </c>
      <c r="S57" s="16">
        <f>SUM($K37:S37)/13</f>
        <v>0</v>
      </c>
      <c r="T57" s="16">
        <f>SUM($K37:T37)/13</f>
        <v>0</v>
      </c>
      <c r="U57" s="16">
        <f>SUM($K37:U37)/13</f>
        <v>0</v>
      </c>
      <c r="V57" s="16">
        <f>SUM($K37:V37)/13</f>
        <v>0</v>
      </c>
      <c r="W57" s="16">
        <f t="shared" ref="W57:W68" si="63">SUM(K37:W37)/13</f>
        <v>0</v>
      </c>
      <c r="X57" s="16">
        <f t="shared" ref="X57:X68" si="64">SUM(L37:X37)/13</f>
        <v>0</v>
      </c>
      <c r="Y57" s="16">
        <f t="shared" ref="Y57:Y68" si="65">SUM(M37:Y37)/13</f>
        <v>0</v>
      </c>
      <c r="Z57" s="16">
        <f t="shared" ref="Z57:Z68" si="66">SUM(N37:Z37)/13</f>
        <v>0</v>
      </c>
      <c r="AA57" s="16">
        <f t="shared" ref="AA57:AA68" si="67">SUM(O37:AA37)/13</f>
        <v>7740258.5415384611</v>
      </c>
      <c r="AB57" s="16">
        <f t="shared" ref="AB57:AB68" si="68">SUM(P37:AB37)/13</f>
        <v>15579326.312307693</v>
      </c>
      <c r="AC57" s="16">
        <f t="shared" ref="AC57:AC68" si="69">SUM(Q37:AC37)/13</f>
        <v>23422996.62153846</v>
      </c>
      <c r="AD57" s="16">
        <f t="shared" ref="AD57:AD68" si="70">SUM(R37:AD37)/13</f>
        <v>31422855.653846152</v>
      </c>
      <c r="AE57" s="16">
        <f t="shared" ref="AE57:AE68" si="71">SUM(S37:AE37)/13</f>
        <v>39424311.532307692</v>
      </c>
      <c r="AF57" s="16">
        <f t="shared" ref="AF57:AF68" si="72">SUM(T37:AF37)/13</f>
        <v>47426295.026153848</v>
      </c>
      <c r="AG57" s="16">
        <f t="shared" ref="AG57:AG68" si="73">SUM(U37:AG37)/13</f>
        <v>55428721.519999996</v>
      </c>
      <c r="AH57" s="16">
        <f t="shared" ref="AH57:AH68" si="74">SUM(V37:AH37)/13</f>
        <v>63543898.70615384</v>
      </c>
      <c r="AI57" s="16">
        <f t="shared" ref="AI57:AI68" si="75">SUM(W37:AI37)/13</f>
        <v>71771911.199999988</v>
      </c>
      <c r="AJ57" s="16">
        <f t="shared" ref="AJ57:AJ68" si="76">SUM(X37:AJ37)/13</f>
        <v>80000166.693846136</v>
      </c>
      <c r="AK57" s="16">
        <f t="shared" ref="AK57:AK68" si="77">SUM(Y37:AK37)/13</f>
        <v>88228665.187692299</v>
      </c>
      <c r="AL57" s="16">
        <f t="shared" ref="AL57:AL68" si="78">SUM(Z37:AL37)/13</f>
        <v>96457406.681538448</v>
      </c>
      <c r="AM57" s="16">
        <f t="shared" ref="AM57:AM68" si="79">SUM(AA37:AM37)/13</f>
        <v>104686391.17538461</v>
      </c>
      <c r="AN57" s="16">
        <f t="shared" ref="AN57:AN68" si="80">SUM(AB37:AN37)/13</f>
        <v>105175360.12769231</v>
      </c>
      <c r="AO57" s="16">
        <f t="shared" ref="AO57:AO68" si="81">SUM(AC37:AO37)/13</f>
        <v>105565762.85076922</v>
      </c>
      <c r="AP57" s="16">
        <f t="shared" ref="AP57:AP68" si="82">SUM(AD37:AP37)/13</f>
        <v>105951563.03538463</v>
      </c>
      <c r="AQ57" s="16">
        <f t="shared" ref="AQ57:AQ68" si="83">SUM(AE37:AQ37)/13</f>
        <v>106181174.49692307</v>
      </c>
      <c r="AR57" s="16">
        <f t="shared" ref="AR57:AR68" si="84">SUM(AF37:AR37)/13</f>
        <v>106409189.1123077</v>
      </c>
      <c r="AS57" s="16">
        <f t="shared" ref="AS57:AS68" si="85">SUM(AG37:AS37)/13</f>
        <v>106636676.1123077</v>
      </c>
      <c r="AT57" s="16">
        <f t="shared" ref="AT57:AT68" si="86">SUM(AH37:AT37)/13</f>
        <v>106863720.1123077</v>
      </c>
      <c r="AU57" s="16">
        <f t="shared" ref="AU57:AU68" si="87">SUM(AI37:AU37)/13</f>
        <v>106978013.42</v>
      </c>
      <c r="AV57" s="16">
        <f t="shared" ref="AV57:AV68" si="88">SUM(AJ37:AV37)/13</f>
        <v>106979471.42</v>
      </c>
      <c r="AW57" s="16">
        <f t="shared" ref="AW57:AW68" si="89">SUM(AK37:AW37)/13</f>
        <v>106980686.42</v>
      </c>
      <c r="AX57" s="16">
        <f t="shared" ref="AX57:AX68" si="90">SUM(AL37:AX37)/13</f>
        <v>106981658.42</v>
      </c>
      <c r="AY57" s="16">
        <f t="shared" ref="AY57:AY68" si="91">SUM(AM37:AY37)/13</f>
        <v>106982387.42</v>
      </c>
      <c r="AZ57" s="16">
        <f t="shared" ref="AZ57:AZ68" si="92">SUM(AN37:AZ37)/13</f>
        <v>106982873.42</v>
      </c>
      <c r="BA57" s="16">
        <f t="shared" ref="BA57:BA68" si="93">SUM(AO37:BA37)/13</f>
        <v>106983116.42</v>
      </c>
      <c r="BB57" s="16">
        <f t="shared" ref="BB57:BB68" si="94">SUM(AP37:BB37)/13</f>
        <v>106983116.42</v>
      </c>
      <c r="BC57" s="16">
        <f t="shared" ref="BC57:BC68" si="95">SUM(AQ37:BC37)/13</f>
        <v>106983116.42</v>
      </c>
      <c r="BD57" s="16">
        <f t="shared" ref="BD57:BD68" si="96">SUM(AR37:BD37)/13</f>
        <v>106983116.42</v>
      </c>
      <c r="BE57" s="16">
        <f t="shared" ref="BE57:BE68" si="97">SUM(AS37:BE37)/13</f>
        <v>106983116.42</v>
      </c>
      <c r="BF57" s="16">
        <f t="shared" ref="BF57:BF68" si="98">SUM(AT37:BF37)/13</f>
        <v>106983116.42</v>
      </c>
      <c r="BG57" s="16">
        <f t="shared" ref="BG57:BG68" si="99">SUM(AU37:BG37)/13</f>
        <v>106983116.42</v>
      </c>
      <c r="BH57" s="16">
        <f t="shared" ref="BH57:BH68" si="100">SUM(AV37:BH37)/13</f>
        <v>106983116.42</v>
      </c>
      <c r="BI57" s="16">
        <f t="shared" ref="BI57:BI68" si="101">SUM(AW37:BI37)/13</f>
        <v>106983116.42</v>
      </c>
      <c r="BJ57" s="16">
        <f t="shared" ref="BJ57:BJ68" si="102">SUM(AX37:BJ37)/13</f>
        <v>106983116.42</v>
      </c>
      <c r="BK57" s="16">
        <f t="shared" ref="BK57:BK68" si="103">SUM(AY37:BK37)/13</f>
        <v>106983116.42</v>
      </c>
      <c r="BL57" s="16">
        <f t="shared" ref="BL57:BL68" si="104">SUM(AZ37:BL37)/13</f>
        <v>106983116.42</v>
      </c>
      <c r="BM57" s="16">
        <f t="shared" ref="BM57:BM68" si="105">SUM(BA37:BM37)/13</f>
        <v>106983116.42</v>
      </c>
      <c r="BN57" s="16">
        <f t="shared" ref="BN57:BN68" si="106">SUM(BB37:BN37)/13</f>
        <v>106983116.42</v>
      </c>
      <c r="BO57" s="16">
        <f t="shared" ref="BO57:BO68" si="107">SUM(BC37:BO37)/13</f>
        <v>106983116.42</v>
      </c>
      <c r="BP57" s="16">
        <f t="shared" ref="BP57:BP68" si="108">SUM(BD37:BP37)/13</f>
        <v>106983116.42</v>
      </c>
      <c r="BQ57" s="16">
        <f t="shared" ref="BQ57:BQ68" si="109">SUM(BE37:BQ37)/13</f>
        <v>106983116.42</v>
      </c>
      <c r="BR57" s="16">
        <f t="shared" ref="BR57:BR68" si="110">SUM(BF37:BR37)/13</f>
        <v>106983116.42</v>
      </c>
      <c r="BS57" s="16">
        <f t="shared" ref="BS57:BS68" si="111">SUM(BG37:BS37)/13</f>
        <v>106983116.42</v>
      </c>
    </row>
    <row r="58" spans="1:71" x14ac:dyDescent="0.35">
      <c r="A58" s="15" t="str">
        <f t="shared" ref="A58:J58" si="112">A38</f>
        <v>Found on tab S Tampa Resilience</v>
      </c>
      <c r="B58" s="15" t="str">
        <f t="shared" si="112"/>
        <v>A2842616</v>
      </c>
      <c r="C58" s="15" t="str">
        <f t="shared" si="112"/>
        <v>Base Rates</v>
      </c>
      <c r="D58" s="15" t="str">
        <f t="shared" si="112"/>
        <v/>
      </c>
      <c r="E58" s="15">
        <f t="shared" si="112"/>
        <v>34320</v>
      </c>
      <c r="F58" s="15" t="str">
        <f t="shared" si="112"/>
        <v>NEW-12225</v>
      </c>
      <c r="G58" s="15" t="str">
        <f t="shared" si="112"/>
        <v>South Tampa Resiliency Project</v>
      </c>
      <c r="H58" s="15" t="str">
        <f t="shared" si="112"/>
        <v>Electric General Plant</v>
      </c>
      <c r="I58" s="15" t="str">
        <f t="shared" si="112"/>
        <v>General Offices</v>
      </c>
      <c r="J58" s="15" t="str">
        <f t="shared" si="112"/>
        <v>TECO Plaza - Office</v>
      </c>
      <c r="K58" s="16">
        <f>SUM($K38:K38)/13</f>
        <v>0</v>
      </c>
      <c r="L58" s="16">
        <f>SUM($K38:L38)/13</f>
        <v>0</v>
      </c>
      <c r="M58" s="16">
        <f>SUM($K38:M38)/13</f>
        <v>0</v>
      </c>
      <c r="N58" s="16">
        <f>SUM($K38:N38)/13</f>
        <v>0</v>
      </c>
      <c r="O58" s="16">
        <f>SUM($K38:O38)/13</f>
        <v>0</v>
      </c>
      <c r="P58" s="16">
        <f>SUM($K38:P38)/13</f>
        <v>0</v>
      </c>
      <c r="Q58" s="16">
        <f>SUM($K38:Q38)/13</f>
        <v>0</v>
      </c>
      <c r="R58" s="16">
        <f>SUM($K38:R38)/13</f>
        <v>0</v>
      </c>
      <c r="S58" s="16">
        <f>SUM($K38:S38)/13</f>
        <v>0</v>
      </c>
      <c r="T58" s="16">
        <f>SUM($K38:T38)/13</f>
        <v>0</v>
      </c>
      <c r="U58" s="16">
        <f>SUM($K38:U38)/13</f>
        <v>0</v>
      </c>
      <c r="V58" s="16">
        <f>SUM($K38:V38)/13</f>
        <v>0</v>
      </c>
      <c r="W58" s="16">
        <f t="shared" si="63"/>
        <v>0</v>
      </c>
      <c r="X58" s="16">
        <f t="shared" si="64"/>
        <v>0</v>
      </c>
      <c r="Y58" s="16">
        <f t="shared" si="65"/>
        <v>0</v>
      </c>
      <c r="Z58" s="16">
        <f t="shared" si="66"/>
        <v>0</v>
      </c>
      <c r="AA58" s="16">
        <f t="shared" si="67"/>
        <v>47389.993846153833</v>
      </c>
      <c r="AB58" s="16">
        <f t="shared" si="68"/>
        <v>94779.987692307666</v>
      </c>
      <c r="AC58" s="16">
        <f t="shared" si="69"/>
        <v>142169.98153846149</v>
      </c>
      <c r="AD58" s="16">
        <f t="shared" si="70"/>
        <v>189559.97538461533</v>
      </c>
      <c r="AE58" s="16">
        <f t="shared" si="71"/>
        <v>236949.96923076917</v>
      </c>
      <c r="AF58" s="16">
        <f t="shared" si="72"/>
        <v>284339.96307692298</v>
      </c>
      <c r="AG58" s="16">
        <f t="shared" si="73"/>
        <v>331729.95692307682</v>
      </c>
      <c r="AH58" s="16">
        <f t="shared" si="74"/>
        <v>379119.95076923067</v>
      </c>
      <c r="AI58" s="16">
        <f t="shared" si="75"/>
        <v>426509.94461538451</v>
      </c>
      <c r="AJ58" s="16">
        <f t="shared" si="76"/>
        <v>473899.93846153835</v>
      </c>
      <c r="AK58" s="16">
        <f t="shared" si="77"/>
        <v>521289.93230769219</v>
      </c>
      <c r="AL58" s="16">
        <f t="shared" si="78"/>
        <v>568679.92615384597</v>
      </c>
      <c r="AM58" s="16">
        <f t="shared" si="79"/>
        <v>616069.91999999981</v>
      </c>
      <c r="AN58" s="16">
        <f t="shared" si="80"/>
        <v>616069.91999999981</v>
      </c>
      <c r="AO58" s="16">
        <f t="shared" si="81"/>
        <v>616069.91999999981</v>
      </c>
      <c r="AP58" s="16">
        <f t="shared" si="82"/>
        <v>616069.91999999981</v>
      </c>
      <c r="AQ58" s="16">
        <f t="shared" si="83"/>
        <v>616069.91999999981</v>
      </c>
      <c r="AR58" s="16">
        <f t="shared" si="84"/>
        <v>616069.91999999981</v>
      </c>
      <c r="AS58" s="16">
        <f t="shared" si="85"/>
        <v>616069.91999999981</v>
      </c>
      <c r="AT58" s="16">
        <f t="shared" si="86"/>
        <v>616069.91999999981</v>
      </c>
      <c r="AU58" s="16">
        <f t="shared" si="87"/>
        <v>616069.91999999981</v>
      </c>
      <c r="AV58" s="16">
        <f t="shared" si="88"/>
        <v>616069.91999999981</v>
      </c>
      <c r="AW58" s="16">
        <f t="shared" si="89"/>
        <v>616069.91999999981</v>
      </c>
      <c r="AX58" s="16">
        <f t="shared" si="90"/>
        <v>616069.91999999981</v>
      </c>
      <c r="AY58" s="16">
        <f t="shared" si="91"/>
        <v>616069.91999999981</v>
      </c>
      <c r="AZ58" s="16">
        <f t="shared" si="92"/>
        <v>616069.91999999981</v>
      </c>
      <c r="BA58" s="16">
        <f t="shared" si="93"/>
        <v>616069.91999999981</v>
      </c>
      <c r="BB58" s="16">
        <f t="shared" si="94"/>
        <v>616069.91999999981</v>
      </c>
      <c r="BC58" s="16">
        <f t="shared" si="95"/>
        <v>616069.91999999981</v>
      </c>
      <c r="BD58" s="16">
        <f t="shared" si="96"/>
        <v>616069.91999999981</v>
      </c>
      <c r="BE58" s="16">
        <f t="shared" si="97"/>
        <v>616069.91999999981</v>
      </c>
      <c r="BF58" s="16">
        <f t="shared" si="98"/>
        <v>616069.91999999981</v>
      </c>
      <c r="BG58" s="16">
        <f t="shared" si="99"/>
        <v>616069.91999999981</v>
      </c>
      <c r="BH58" s="16">
        <f t="shared" si="100"/>
        <v>616069.91999999981</v>
      </c>
      <c r="BI58" s="16">
        <f t="shared" si="101"/>
        <v>616069.91999999981</v>
      </c>
      <c r="BJ58" s="16">
        <f t="shared" si="102"/>
        <v>616069.91999999981</v>
      </c>
      <c r="BK58" s="16">
        <f t="shared" si="103"/>
        <v>616069.91999999981</v>
      </c>
      <c r="BL58" s="16">
        <f t="shared" si="104"/>
        <v>616069.91999999981</v>
      </c>
      <c r="BM58" s="16">
        <f t="shared" si="105"/>
        <v>616069.91999999981</v>
      </c>
      <c r="BN58" s="16">
        <f t="shared" si="106"/>
        <v>616069.91999999981</v>
      </c>
      <c r="BO58" s="16">
        <f t="shared" si="107"/>
        <v>616069.91999999981</v>
      </c>
      <c r="BP58" s="16">
        <f t="shared" si="108"/>
        <v>616069.91999999981</v>
      </c>
      <c r="BQ58" s="16">
        <f t="shared" si="109"/>
        <v>616069.91999999981</v>
      </c>
      <c r="BR58" s="16">
        <f t="shared" si="110"/>
        <v>616069.91999999981</v>
      </c>
      <c r="BS58" s="16">
        <f t="shared" si="111"/>
        <v>616069.91999999981</v>
      </c>
    </row>
    <row r="59" spans="1:71" x14ac:dyDescent="0.35">
      <c r="A59" s="15" t="str">
        <f t="shared" ref="A59:J59" si="113">A39</f>
        <v>Found on tab S Tampa Resilience</v>
      </c>
      <c r="B59" s="15" t="str">
        <f t="shared" si="113"/>
        <v>A2876186</v>
      </c>
      <c r="C59" s="15" t="str">
        <f t="shared" si="113"/>
        <v>Base Rates</v>
      </c>
      <c r="D59" s="15" t="str">
        <f t="shared" si="113"/>
        <v/>
      </c>
      <c r="E59" s="15" t="str">
        <f t="shared" si="113"/>
        <v>T</v>
      </c>
      <c r="F59" s="15" t="str">
        <f t="shared" si="113"/>
        <v>NEW-13008</v>
      </c>
      <c r="G59" s="15" t="str">
        <f t="shared" si="113"/>
        <v>ED-South Tampa Resiliency Project</v>
      </c>
      <c r="H59" s="15" t="str">
        <f t="shared" si="113"/>
        <v>Electric Transmission Plant</v>
      </c>
      <c r="I59" s="15" t="str">
        <f t="shared" si="113"/>
        <v>Transmission Lines</v>
      </c>
      <c r="J59" s="15" t="str">
        <f t="shared" si="113"/>
        <v>230 KV TRANS LINES</v>
      </c>
      <c r="K59" s="16">
        <f>SUM($K39:K39)/13</f>
        <v>0</v>
      </c>
      <c r="L59" s="16">
        <f>SUM($K39:L39)/13</f>
        <v>0</v>
      </c>
      <c r="M59" s="16">
        <f>SUM($K39:M39)/13</f>
        <v>2808.6807692307698</v>
      </c>
      <c r="N59" s="16">
        <f>SUM($K39:N39)/13</f>
        <v>5617.3615384615396</v>
      </c>
      <c r="O59" s="16">
        <f>SUM($K39:O39)/13</f>
        <v>8426.0423076923089</v>
      </c>
      <c r="P59" s="16">
        <f>SUM($K39:P39)/13</f>
        <v>11234.723076923079</v>
      </c>
      <c r="Q59" s="16">
        <f>SUM($K39:Q39)/13</f>
        <v>14043.403846153848</v>
      </c>
      <c r="R59" s="16">
        <f>SUM($K39:R39)/13</f>
        <v>16852.084615384618</v>
      </c>
      <c r="S59" s="16">
        <f>SUM($K39:S39)/13</f>
        <v>19660.765384615388</v>
      </c>
      <c r="T59" s="16">
        <f>SUM($K39:T39)/13</f>
        <v>22469.446153846158</v>
      </c>
      <c r="U59" s="16">
        <f>SUM($K39:U39)/13</f>
        <v>25278.126923076925</v>
      </c>
      <c r="V59" s="16">
        <f>SUM($K39:V39)/13</f>
        <v>28086.807692307691</v>
      </c>
      <c r="W59" s="16">
        <f t="shared" si="63"/>
        <v>30895.488461538458</v>
      </c>
      <c r="X59" s="16">
        <f t="shared" si="64"/>
        <v>33704.169230769228</v>
      </c>
      <c r="Y59" s="16">
        <f t="shared" si="65"/>
        <v>36512.849999999991</v>
      </c>
      <c r="Z59" s="16">
        <f t="shared" si="66"/>
        <v>36512.849999999991</v>
      </c>
      <c r="AA59" s="16">
        <f t="shared" si="67"/>
        <v>36512.849999999991</v>
      </c>
      <c r="AB59" s="16">
        <f t="shared" si="68"/>
        <v>36512.849999999991</v>
      </c>
      <c r="AC59" s="16">
        <f t="shared" si="69"/>
        <v>36512.849999999991</v>
      </c>
      <c r="AD59" s="16">
        <f t="shared" si="70"/>
        <v>36512.849999999991</v>
      </c>
      <c r="AE59" s="16">
        <f t="shared" si="71"/>
        <v>36512.849999999991</v>
      </c>
      <c r="AF59" s="16">
        <f t="shared" si="72"/>
        <v>36512.849999999991</v>
      </c>
      <c r="AG59" s="16">
        <f t="shared" si="73"/>
        <v>36512.849999999991</v>
      </c>
      <c r="AH59" s="16">
        <f t="shared" si="74"/>
        <v>36512.849999999991</v>
      </c>
      <c r="AI59" s="16">
        <f t="shared" si="75"/>
        <v>36512.849999999991</v>
      </c>
      <c r="AJ59" s="16">
        <f t="shared" si="76"/>
        <v>36512.849999999991</v>
      </c>
      <c r="AK59" s="16">
        <f t="shared" si="77"/>
        <v>36512.849999999991</v>
      </c>
      <c r="AL59" s="16">
        <f t="shared" si="78"/>
        <v>36512.849999999991</v>
      </c>
      <c r="AM59" s="16">
        <f t="shared" si="79"/>
        <v>36512.849999999991</v>
      </c>
      <c r="AN59" s="16">
        <f t="shared" si="80"/>
        <v>36512.849999999991</v>
      </c>
      <c r="AO59" s="16">
        <f t="shared" si="81"/>
        <v>36512.849999999991</v>
      </c>
      <c r="AP59" s="16">
        <f t="shared" si="82"/>
        <v>36512.849999999991</v>
      </c>
      <c r="AQ59" s="16">
        <f t="shared" si="83"/>
        <v>36512.849999999991</v>
      </c>
      <c r="AR59" s="16">
        <f t="shared" si="84"/>
        <v>36512.849999999991</v>
      </c>
      <c r="AS59" s="16">
        <f t="shared" si="85"/>
        <v>36512.849999999991</v>
      </c>
      <c r="AT59" s="16">
        <f t="shared" si="86"/>
        <v>36512.849999999991</v>
      </c>
      <c r="AU59" s="16">
        <f t="shared" si="87"/>
        <v>36512.849999999991</v>
      </c>
      <c r="AV59" s="16">
        <f t="shared" si="88"/>
        <v>36512.849999999991</v>
      </c>
      <c r="AW59" s="16">
        <f t="shared" si="89"/>
        <v>36512.849999999991</v>
      </c>
      <c r="AX59" s="16">
        <f t="shared" si="90"/>
        <v>36512.849999999991</v>
      </c>
      <c r="AY59" s="16">
        <f t="shared" si="91"/>
        <v>36512.849999999991</v>
      </c>
      <c r="AZ59" s="16">
        <f t="shared" si="92"/>
        <v>36512.849999999991</v>
      </c>
      <c r="BA59" s="16">
        <f t="shared" si="93"/>
        <v>36512.849999999991</v>
      </c>
      <c r="BB59" s="16">
        <f t="shared" si="94"/>
        <v>36512.849999999991</v>
      </c>
      <c r="BC59" s="16">
        <f t="shared" si="95"/>
        <v>36512.849999999991</v>
      </c>
      <c r="BD59" s="16">
        <f t="shared" si="96"/>
        <v>36512.849999999991</v>
      </c>
      <c r="BE59" s="16">
        <f t="shared" si="97"/>
        <v>36512.849999999991</v>
      </c>
      <c r="BF59" s="16">
        <f t="shared" si="98"/>
        <v>36512.849999999991</v>
      </c>
      <c r="BG59" s="16">
        <f t="shared" si="99"/>
        <v>36512.849999999991</v>
      </c>
      <c r="BH59" s="16">
        <f t="shared" si="100"/>
        <v>36512.849999999991</v>
      </c>
      <c r="BI59" s="16">
        <f t="shared" si="101"/>
        <v>36512.849999999991</v>
      </c>
      <c r="BJ59" s="16">
        <f t="shared" si="102"/>
        <v>36512.849999999991</v>
      </c>
      <c r="BK59" s="16">
        <f t="shared" si="103"/>
        <v>36512.849999999991</v>
      </c>
      <c r="BL59" s="16">
        <f t="shared" si="104"/>
        <v>36512.849999999991</v>
      </c>
      <c r="BM59" s="16">
        <f t="shared" si="105"/>
        <v>36512.849999999991</v>
      </c>
      <c r="BN59" s="16">
        <f t="shared" si="106"/>
        <v>36512.849999999991</v>
      </c>
      <c r="BO59" s="16">
        <f t="shared" si="107"/>
        <v>36512.849999999991</v>
      </c>
      <c r="BP59" s="16">
        <f t="shared" si="108"/>
        <v>36512.849999999991</v>
      </c>
      <c r="BQ59" s="16">
        <f t="shared" si="109"/>
        <v>36512.849999999991</v>
      </c>
      <c r="BR59" s="16">
        <f t="shared" si="110"/>
        <v>36512.849999999991</v>
      </c>
      <c r="BS59" s="16">
        <f t="shared" si="111"/>
        <v>36512.849999999991</v>
      </c>
    </row>
    <row r="60" spans="1:71" x14ac:dyDescent="0.35">
      <c r="A60" s="15" t="str">
        <f t="shared" ref="A60:J60" si="114">A40</f>
        <v>Found on tab S Tampa Resilience</v>
      </c>
      <c r="B60" s="15" t="str">
        <f t="shared" si="114"/>
        <v>A2896474</v>
      </c>
      <c r="C60" s="15" t="str">
        <f t="shared" si="114"/>
        <v>Base Rates</v>
      </c>
      <c r="D60" s="15" t="str">
        <f t="shared" si="114"/>
        <v/>
      </c>
      <c r="E60" s="15">
        <f t="shared" si="114"/>
        <v>34320</v>
      </c>
      <c r="F60" s="15" t="str">
        <f t="shared" si="114"/>
        <v>NEW-12225</v>
      </c>
      <c r="G60" s="15" t="str">
        <f t="shared" si="114"/>
        <v>South Tampa Resiliency Project</v>
      </c>
      <c r="H60" s="15" t="str">
        <f t="shared" si="114"/>
        <v>Electric Other Production Plant</v>
      </c>
      <c r="I60" s="15" t="str">
        <f t="shared" si="114"/>
        <v>MacDill AFB DG</v>
      </c>
      <c r="J60" s="15" t="str">
        <f t="shared" si="114"/>
        <v>MacDill AFB DG</v>
      </c>
      <c r="K60" s="16">
        <f>SUM($K40:K40)/13</f>
        <v>0</v>
      </c>
      <c r="L60" s="16">
        <f>SUM($K40:L40)/13</f>
        <v>0</v>
      </c>
      <c r="M60" s="16">
        <f>SUM($K40:M40)/13</f>
        <v>0</v>
      </c>
      <c r="N60" s="16">
        <f>SUM($K40:N40)/13</f>
        <v>0</v>
      </c>
      <c r="O60" s="16">
        <f>SUM($K40:O40)/13</f>
        <v>0</v>
      </c>
      <c r="P60" s="16">
        <f>SUM($K40:P40)/13</f>
        <v>0</v>
      </c>
      <c r="Q60" s="16">
        <f>SUM($K40:Q40)/13</f>
        <v>0</v>
      </c>
      <c r="R60" s="16">
        <f>SUM($K40:R40)/13</f>
        <v>0</v>
      </c>
      <c r="S60" s="16">
        <f>SUM($K40:S40)/13</f>
        <v>0</v>
      </c>
      <c r="T60" s="16">
        <f>SUM($K40:T40)/13</f>
        <v>0</v>
      </c>
      <c r="U60" s="16">
        <f>SUM($K40:U40)/13</f>
        <v>0</v>
      </c>
      <c r="V60" s="16">
        <f>SUM($K40:V40)/13</f>
        <v>0</v>
      </c>
      <c r="W60" s="16">
        <f t="shared" si="63"/>
        <v>0</v>
      </c>
      <c r="X60" s="16">
        <f t="shared" si="64"/>
        <v>0</v>
      </c>
      <c r="Y60" s="16">
        <f t="shared" si="65"/>
        <v>0</v>
      </c>
      <c r="Z60" s="16">
        <f t="shared" si="66"/>
        <v>0</v>
      </c>
      <c r="AA60" s="16">
        <f t="shared" si="67"/>
        <v>0</v>
      </c>
      <c r="AB60" s="16">
        <f t="shared" si="68"/>
        <v>0</v>
      </c>
      <c r="AC60" s="16">
        <f t="shared" si="69"/>
        <v>0</v>
      </c>
      <c r="AD60" s="16">
        <f t="shared" si="70"/>
        <v>0</v>
      </c>
      <c r="AE60" s="16">
        <f t="shared" si="71"/>
        <v>0</v>
      </c>
      <c r="AF60" s="16">
        <f t="shared" si="72"/>
        <v>0</v>
      </c>
      <c r="AG60" s="16">
        <f t="shared" si="73"/>
        <v>0</v>
      </c>
      <c r="AH60" s="16">
        <f t="shared" si="74"/>
        <v>0</v>
      </c>
      <c r="AI60" s="16">
        <f t="shared" si="75"/>
        <v>0</v>
      </c>
      <c r="AJ60" s="16">
        <f t="shared" si="76"/>
        <v>0</v>
      </c>
      <c r="AK60" s="16">
        <f t="shared" si="77"/>
        <v>0</v>
      </c>
      <c r="AL60" s="16">
        <f t="shared" si="78"/>
        <v>0</v>
      </c>
      <c r="AM60" s="16">
        <f t="shared" si="79"/>
        <v>0</v>
      </c>
      <c r="AN60" s="16">
        <f t="shared" si="80"/>
        <v>0</v>
      </c>
      <c r="AO60" s="16">
        <f t="shared" si="81"/>
        <v>4504662.4146153834</v>
      </c>
      <c r="AP60" s="16">
        <f t="shared" si="82"/>
        <v>9013555.5984615367</v>
      </c>
      <c r="AQ60" s="16">
        <f t="shared" si="83"/>
        <v>13525910.320769228</v>
      </c>
      <c r="AR60" s="16">
        <f t="shared" si="84"/>
        <v>18041726.581538457</v>
      </c>
      <c r="AS60" s="16">
        <f t="shared" si="85"/>
        <v>22607779.334615376</v>
      </c>
      <c r="AT60" s="16">
        <f t="shared" si="86"/>
        <v>27173832.087692298</v>
      </c>
      <c r="AU60" s="16">
        <f t="shared" si="87"/>
        <v>31739884.840769216</v>
      </c>
      <c r="AV60" s="16">
        <f t="shared" si="88"/>
        <v>36305937.593846135</v>
      </c>
      <c r="AW60" s="16">
        <f t="shared" si="89"/>
        <v>40871990.346923061</v>
      </c>
      <c r="AX60" s="16">
        <f t="shared" si="90"/>
        <v>45438043.099999979</v>
      </c>
      <c r="AY60" s="16">
        <f t="shared" si="91"/>
        <v>50004095.853076898</v>
      </c>
      <c r="AZ60" s="16">
        <f t="shared" si="92"/>
        <v>54570148.606153816</v>
      </c>
      <c r="BA60" s="16">
        <f t="shared" si="93"/>
        <v>59136201.359230742</v>
      </c>
      <c r="BB60" s="16">
        <f t="shared" si="94"/>
        <v>59197591.697692282</v>
      </c>
      <c r="BC60" s="16">
        <f t="shared" si="95"/>
        <v>59254751.266923055</v>
      </c>
      <c r="BD60" s="16">
        <f t="shared" si="96"/>
        <v>59308449.297692284</v>
      </c>
      <c r="BE60" s="16">
        <f t="shared" si="97"/>
        <v>59358685.789999969</v>
      </c>
      <c r="BF60" s="16">
        <f t="shared" si="98"/>
        <v>59358685.789999969</v>
      </c>
      <c r="BG60" s="16">
        <f t="shared" si="99"/>
        <v>59358685.789999969</v>
      </c>
      <c r="BH60" s="16">
        <f t="shared" si="100"/>
        <v>59358685.789999969</v>
      </c>
      <c r="BI60" s="16">
        <f t="shared" si="101"/>
        <v>59358685.789999969</v>
      </c>
      <c r="BJ60" s="16">
        <f t="shared" si="102"/>
        <v>59358685.789999969</v>
      </c>
      <c r="BK60" s="16">
        <f t="shared" si="103"/>
        <v>59358685.789999969</v>
      </c>
      <c r="BL60" s="16">
        <f t="shared" si="104"/>
        <v>59358685.789999969</v>
      </c>
      <c r="BM60" s="16">
        <f t="shared" si="105"/>
        <v>59358685.789999969</v>
      </c>
      <c r="BN60" s="16">
        <f t="shared" si="106"/>
        <v>59358685.789999969</v>
      </c>
      <c r="BO60" s="16">
        <f t="shared" si="107"/>
        <v>59358685.789999969</v>
      </c>
      <c r="BP60" s="16">
        <f t="shared" si="108"/>
        <v>59358685.789999969</v>
      </c>
      <c r="BQ60" s="16">
        <f t="shared" si="109"/>
        <v>59358685.789999969</v>
      </c>
      <c r="BR60" s="16">
        <f t="shared" si="110"/>
        <v>59358685.789999969</v>
      </c>
      <c r="BS60" s="16">
        <f t="shared" si="111"/>
        <v>59358685.789999969</v>
      </c>
    </row>
    <row r="61" spans="1:71" x14ac:dyDescent="0.35">
      <c r="A61" s="15" t="str">
        <f t="shared" ref="A61:J61" si="115">A41</f>
        <v>Found on tab S Tampa Resilience</v>
      </c>
      <c r="B61" s="15" t="str">
        <f t="shared" si="115"/>
        <v>A2899254</v>
      </c>
      <c r="C61" s="15" t="str">
        <f t="shared" si="115"/>
        <v>Base Rates</v>
      </c>
      <c r="D61" s="15" t="str">
        <f t="shared" si="115"/>
        <v/>
      </c>
      <c r="E61" s="15" t="str">
        <f t="shared" si="115"/>
        <v>T</v>
      </c>
      <c r="F61" s="15" t="str">
        <f t="shared" si="115"/>
        <v>NEW-13008</v>
      </c>
      <c r="G61" s="15" t="str">
        <f t="shared" si="115"/>
        <v>ED-South Tampa Resiliency Project</v>
      </c>
      <c r="H61" s="15" t="str">
        <f t="shared" si="115"/>
        <v>Electric Transmission Plant</v>
      </c>
      <c r="I61" s="15" t="str">
        <f t="shared" si="115"/>
        <v>Transmission Substation</v>
      </c>
      <c r="J61" s="15" t="str">
        <f t="shared" si="115"/>
        <v>436T-Handcart Road</v>
      </c>
      <c r="K61" s="16">
        <f>SUM($K41:K41)/13</f>
        <v>0</v>
      </c>
      <c r="L61" s="16">
        <f>SUM($K41:L41)/13</f>
        <v>0</v>
      </c>
      <c r="M61" s="16">
        <f>SUM($K41:M41)/13</f>
        <v>0</v>
      </c>
      <c r="N61" s="16">
        <f>SUM($K41:N41)/13</f>
        <v>0</v>
      </c>
      <c r="O61" s="16">
        <f>SUM($K41:O41)/13</f>
        <v>0</v>
      </c>
      <c r="P61" s="16">
        <f>SUM($K41:P41)/13</f>
        <v>317.36769230769227</v>
      </c>
      <c r="Q61" s="16">
        <f>SUM($K41:Q41)/13</f>
        <v>634.73538461538453</v>
      </c>
      <c r="R61" s="16">
        <f>SUM($K41:R41)/13</f>
        <v>952.10307692307697</v>
      </c>
      <c r="S61" s="16">
        <f>SUM($K41:S41)/13</f>
        <v>1269.4707692307691</v>
      </c>
      <c r="T61" s="16">
        <f>SUM($K41:T41)/13</f>
        <v>1586.8384615384614</v>
      </c>
      <c r="U61" s="16">
        <f>SUM($K41:U41)/13</f>
        <v>1904.2061538461535</v>
      </c>
      <c r="V61" s="16">
        <f>SUM($K41:V41)/13</f>
        <v>2221.5738461538458</v>
      </c>
      <c r="W61" s="16">
        <f t="shared" si="63"/>
        <v>2538.9415384615381</v>
      </c>
      <c r="X61" s="16">
        <f t="shared" si="64"/>
        <v>2856.3092307692305</v>
      </c>
      <c r="Y61" s="16">
        <f t="shared" si="65"/>
        <v>3173.6769230769228</v>
      </c>
      <c r="Z61" s="16">
        <f t="shared" si="66"/>
        <v>3491.0446153846151</v>
      </c>
      <c r="AA61" s="16">
        <f t="shared" si="67"/>
        <v>3808.412307692307</v>
      </c>
      <c r="AB61" s="16">
        <f t="shared" si="68"/>
        <v>4125.78</v>
      </c>
      <c r="AC61" s="16">
        <f t="shared" si="69"/>
        <v>4125.78</v>
      </c>
      <c r="AD61" s="16">
        <f t="shared" si="70"/>
        <v>4125.78</v>
      </c>
      <c r="AE61" s="16">
        <f t="shared" si="71"/>
        <v>4125.78</v>
      </c>
      <c r="AF61" s="16">
        <f t="shared" si="72"/>
        <v>4125.78</v>
      </c>
      <c r="AG61" s="16">
        <f t="shared" si="73"/>
        <v>4125.78</v>
      </c>
      <c r="AH61" s="16">
        <f t="shared" si="74"/>
        <v>4125.78</v>
      </c>
      <c r="AI61" s="16">
        <f t="shared" si="75"/>
        <v>4125.78</v>
      </c>
      <c r="AJ61" s="16">
        <f t="shared" si="76"/>
        <v>4125.78</v>
      </c>
      <c r="AK61" s="16">
        <f t="shared" si="77"/>
        <v>4125.78</v>
      </c>
      <c r="AL61" s="16">
        <f t="shared" si="78"/>
        <v>4125.78</v>
      </c>
      <c r="AM61" s="16">
        <f t="shared" si="79"/>
        <v>4125.78</v>
      </c>
      <c r="AN61" s="16">
        <f t="shared" si="80"/>
        <v>4125.78</v>
      </c>
      <c r="AO61" s="16">
        <f t="shared" si="81"/>
        <v>4125.78</v>
      </c>
      <c r="AP61" s="16">
        <f t="shared" si="82"/>
        <v>4125.78</v>
      </c>
      <c r="AQ61" s="16">
        <f t="shared" si="83"/>
        <v>4125.78</v>
      </c>
      <c r="AR61" s="16">
        <f t="shared" si="84"/>
        <v>4125.78</v>
      </c>
      <c r="AS61" s="16">
        <f t="shared" si="85"/>
        <v>4125.78</v>
      </c>
      <c r="AT61" s="16">
        <f t="shared" si="86"/>
        <v>4125.78</v>
      </c>
      <c r="AU61" s="16">
        <f t="shared" si="87"/>
        <v>4125.78</v>
      </c>
      <c r="AV61" s="16">
        <f t="shared" si="88"/>
        <v>4125.78</v>
      </c>
      <c r="AW61" s="16">
        <f t="shared" si="89"/>
        <v>4125.78</v>
      </c>
      <c r="AX61" s="16">
        <f t="shared" si="90"/>
        <v>4125.78</v>
      </c>
      <c r="AY61" s="16">
        <f t="shared" si="91"/>
        <v>4125.78</v>
      </c>
      <c r="AZ61" s="16">
        <f t="shared" si="92"/>
        <v>4125.78</v>
      </c>
      <c r="BA61" s="16">
        <f t="shared" si="93"/>
        <v>4125.78</v>
      </c>
      <c r="BB61" s="16">
        <f t="shared" si="94"/>
        <v>4125.78</v>
      </c>
      <c r="BC61" s="16">
        <f t="shared" si="95"/>
        <v>4125.78</v>
      </c>
      <c r="BD61" s="16">
        <f t="shared" si="96"/>
        <v>4125.78</v>
      </c>
      <c r="BE61" s="16">
        <f t="shared" si="97"/>
        <v>4125.78</v>
      </c>
      <c r="BF61" s="16">
        <f t="shared" si="98"/>
        <v>4125.78</v>
      </c>
      <c r="BG61" s="16">
        <f t="shared" si="99"/>
        <v>4125.78</v>
      </c>
      <c r="BH61" s="16">
        <f t="shared" si="100"/>
        <v>4125.78</v>
      </c>
      <c r="BI61" s="16">
        <f t="shared" si="101"/>
        <v>4125.78</v>
      </c>
      <c r="BJ61" s="16">
        <f t="shared" si="102"/>
        <v>4125.78</v>
      </c>
      <c r="BK61" s="16">
        <f t="shared" si="103"/>
        <v>4125.78</v>
      </c>
      <c r="BL61" s="16">
        <f t="shared" si="104"/>
        <v>4125.78</v>
      </c>
      <c r="BM61" s="16">
        <f t="shared" si="105"/>
        <v>4125.78</v>
      </c>
      <c r="BN61" s="16">
        <f t="shared" si="106"/>
        <v>4125.78</v>
      </c>
      <c r="BO61" s="16">
        <f t="shared" si="107"/>
        <v>4125.78</v>
      </c>
      <c r="BP61" s="16">
        <f t="shared" si="108"/>
        <v>4125.78</v>
      </c>
      <c r="BQ61" s="16">
        <f t="shared" si="109"/>
        <v>4125.78</v>
      </c>
      <c r="BR61" s="16">
        <f t="shared" si="110"/>
        <v>4125.78</v>
      </c>
      <c r="BS61" s="16">
        <f t="shared" si="111"/>
        <v>4125.78</v>
      </c>
    </row>
    <row r="62" spans="1:71" x14ac:dyDescent="0.35">
      <c r="A62" s="15" t="str">
        <f t="shared" ref="A62:J62" si="116">A42</f>
        <v>Found on tab S Tampa Resilience</v>
      </c>
      <c r="B62" s="15" t="str">
        <f t="shared" si="116"/>
        <v>NEW-13008.1</v>
      </c>
      <c r="C62" s="15" t="str">
        <f t="shared" si="116"/>
        <v>Base Rates</v>
      </c>
      <c r="D62" s="15" t="str">
        <f t="shared" si="116"/>
        <v>ED-Transmission-Line-69 kV</v>
      </c>
      <c r="E62" s="15" t="str">
        <f t="shared" si="116"/>
        <v>T</v>
      </c>
      <c r="F62" s="15" t="str">
        <f t="shared" si="116"/>
        <v>NEW-13008</v>
      </c>
      <c r="G62" s="15" t="str">
        <f t="shared" si="116"/>
        <v>ED-South Tampa Resiliency Project</v>
      </c>
      <c r="H62" s="15" t="str">
        <f t="shared" si="116"/>
        <v>Electric Transmission Plant</v>
      </c>
      <c r="I62" s="15" t="str">
        <f t="shared" si="116"/>
        <v>Transmission Lines</v>
      </c>
      <c r="J62" s="15" t="str">
        <f t="shared" si="116"/>
        <v>69 KV TRANS LINES</v>
      </c>
      <c r="K62" s="16">
        <f>SUM($K42:K42)/13</f>
        <v>0</v>
      </c>
      <c r="L62" s="16">
        <f>SUM($K42:L42)/13</f>
        <v>0</v>
      </c>
      <c r="M62" s="16">
        <f>SUM($K42:M42)/13</f>
        <v>0</v>
      </c>
      <c r="N62" s="16">
        <f>SUM($K42:N42)/13</f>
        <v>0</v>
      </c>
      <c r="O62" s="16">
        <f>SUM($K42:O42)/13</f>
        <v>0</v>
      </c>
      <c r="P62" s="16">
        <f>SUM($K42:P42)/13</f>
        <v>0</v>
      </c>
      <c r="Q62" s="16">
        <f>SUM($K42:Q42)/13</f>
        <v>0</v>
      </c>
      <c r="R62" s="16">
        <f>SUM($K42:R42)/13</f>
        <v>0</v>
      </c>
      <c r="S62" s="16">
        <f>SUM($K42:S42)/13</f>
        <v>0</v>
      </c>
      <c r="T62" s="16">
        <f>SUM($K42:T42)/13</f>
        <v>0</v>
      </c>
      <c r="U62" s="16">
        <f>SUM($K42:U42)/13</f>
        <v>0</v>
      </c>
      <c r="V62" s="16">
        <f>SUM($K42:V42)/13</f>
        <v>0</v>
      </c>
      <c r="W62" s="16">
        <f t="shared" si="63"/>
        <v>0</v>
      </c>
      <c r="X62" s="16">
        <f t="shared" si="64"/>
        <v>0</v>
      </c>
      <c r="Y62" s="16">
        <f t="shared" si="65"/>
        <v>0</v>
      </c>
      <c r="Z62" s="16">
        <f t="shared" si="66"/>
        <v>0</v>
      </c>
      <c r="AA62" s="16">
        <f t="shared" si="67"/>
        <v>442717.5276923076</v>
      </c>
      <c r="AB62" s="16">
        <f t="shared" si="68"/>
        <v>885435.0553846152</v>
      </c>
      <c r="AC62" s="16">
        <f t="shared" si="69"/>
        <v>1328152.5830769227</v>
      </c>
      <c r="AD62" s="16">
        <f t="shared" si="70"/>
        <v>1770870.1107692304</v>
      </c>
      <c r="AE62" s="16">
        <f t="shared" si="71"/>
        <v>2213587.6384615381</v>
      </c>
      <c r="AF62" s="16">
        <f t="shared" si="72"/>
        <v>2656305.1661538454</v>
      </c>
      <c r="AG62" s="16">
        <f t="shared" si="73"/>
        <v>3099022.6938461531</v>
      </c>
      <c r="AH62" s="16">
        <f t="shared" si="74"/>
        <v>3541740.2215384608</v>
      </c>
      <c r="AI62" s="16">
        <f t="shared" si="75"/>
        <v>3984457.7492307681</v>
      </c>
      <c r="AJ62" s="16">
        <f t="shared" si="76"/>
        <v>4427175.2769230762</v>
      </c>
      <c r="AK62" s="16">
        <f t="shared" si="77"/>
        <v>4869892.804615384</v>
      </c>
      <c r="AL62" s="16">
        <f t="shared" si="78"/>
        <v>5312610.3323076908</v>
      </c>
      <c r="AM62" s="16">
        <f t="shared" si="79"/>
        <v>5755327.8599999985</v>
      </c>
      <c r="AN62" s="16">
        <f t="shared" si="80"/>
        <v>5755327.8599999985</v>
      </c>
      <c r="AO62" s="16">
        <f t="shared" si="81"/>
        <v>5755327.8599999985</v>
      </c>
      <c r="AP62" s="16">
        <f t="shared" si="82"/>
        <v>5755327.8599999985</v>
      </c>
      <c r="AQ62" s="16">
        <f t="shared" si="83"/>
        <v>5755327.8599999985</v>
      </c>
      <c r="AR62" s="16">
        <f t="shared" si="84"/>
        <v>5755327.8599999985</v>
      </c>
      <c r="AS62" s="16">
        <f t="shared" si="85"/>
        <v>5755327.8599999985</v>
      </c>
      <c r="AT62" s="16">
        <f t="shared" si="86"/>
        <v>5755327.8599999985</v>
      </c>
      <c r="AU62" s="16">
        <f t="shared" si="87"/>
        <v>5755327.8599999985</v>
      </c>
      <c r="AV62" s="16">
        <f t="shared" si="88"/>
        <v>5755327.8599999985</v>
      </c>
      <c r="AW62" s="16">
        <f t="shared" si="89"/>
        <v>5755327.8599999985</v>
      </c>
      <c r="AX62" s="16">
        <f t="shared" si="90"/>
        <v>5755327.8599999985</v>
      </c>
      <c r="AY62" s="16">
        <f t="shared" si="91"/>
        <v>5755327.8599999985</v>
      </c>
      <c r="AZ62" s="16">
        <f t="shared" si="92"/>
        <v>5755327.8599999985</v>
      </c>
      <c r="BA62" s="16">
        <f t="shared" si="93"/>
        <v>5755327.8599999985</v>
      </c>
      <c r="BB62" s="16">
        <f t="shared" si="94"/>
        <v>5755327.8599999985</v>
      </c>
      <c r="BC62" s="16">
        <f t="shared" si="95"/>
        <v>5755327.8599999985</v>
      </c>
      <c r="BD62" s="16">
        <f t="shared" si="96"/>
        <v>5755327.8599999985</v>
      </c>
      <c r="BE62" s="16">
        <f t="shared" si="97"/>
        <v>5755327.8599999985</v>
      </c>
      <c r="BF62" s="16">
        <f t="shared" si="98"/>
        <v>5755327.8599999985</v>
      </c>
      <c r="BG62" s="16">
        <f t="shared" si="99"/>
        <v>5755327.8599999985</v>
      </c>
      <c r="BH62" s="16">
        <f t="shared" si="100"/>
        <v>5755327.8599999985</v>
      </c>
      <c r="BI62" s="16">
        <f t="shared" si="101"/>
        <v>5755327.8599999985</v>
      </c>
      <c r="BJ62" s="16">
        <f t="shared" si="102"/>
        <v>5755327.8599999985</v>
      </c>
      <c r="BK62" s="16">
        <f t="shared" si="103"/>
        <v>5755327.8599999985</v>
      </c>
      <c r="BL62" s="16">
        <f t="shared" si="104"/>
        <v>5755327.8599999985</v>
      </c>
      <c r="BM62" s="16">
        <f t="shared" si="105"/>
        <v>5755327.8599999985</v>
      </c>
      <c r="BN62" s="16">
        <f t="shared" si="106"/>
        <v>5755327.8599999985</v>
      </c>
      <c r="BO62" s="16">
        <f t="shared" si="107"/>
        <v>5755327.8599999985</v>
      </c>
      <c r="BP62" s="16">
        <f t="shared" si="108"/>
        <v>5755327.8599999985</v>
      </c>
      <c r="BQ62" s="16">
        <f t="shared" si="109"/>
        <v>5755327.8599999985</v>
      </c>
      <c r="BR62" s="16">
        <f t="shared" si="110"/>
        <v>5755327.8599999985</v>
      </c>
      <c r="BS62" s="16">
        <f t="shared" si="111"/>
        <v>5755327.8599999985</v>
      </c>
    </row>
    <row r="63" spans="1:71" x14ac:dyDescent="0.35">
      <c r="A63" s="15" t="str">
        <f t="shared" ref="A63:J63" si="117">A43</f>
        <v>Found on tab S Tampa Resilience</v>
      </c>
      <c r="B63" s="15" t="str">
        <f t="shared" si="117"/>
        <v>NEW-13008.11</v>
      </c>
      <c r="C63" s="15" t="str">
        <f t="shared" si="117"/>
        <v>Base Rates</v>
      </c>
      <c r="D63" s="15" t="str">
        <f t="shared" si="117"/>
        <v>ED-Transmission-Substation-Relay, Control &amp; RTU</v>
      </c>
      <c r="E63" s="15" t="str">
        <f t="shared" si="117"/>
        <v>T</v>
      </c>
      <c r="F63" s="15" t="str">
        <f t="shared" si="117"/>
        <v>NEW-13008</v>
      </c>
      <c r="G63" s="15" t="str">
        <f t="shared" si="117"/>
        <v>ED-South Tampa Resiliency Project</v>
      </c>
      <c r="H63" s="15" t="str">
        <f t="shared" si="117"/>
        <v>Electric Transmission Plant</v>
      </c>
      <c r="I63" s="15" t="str">
        <f t="shared" si="117"/>
        <v>Transmission Substation</v>
      </c>
      <c r="J63" s="15" t="str">
        <f t="shared" si="117"/>
        <v>173T-OHIO</v>
      </c>
      <c r="K63" s="16">
        <f>SUM($K43:K43)/13</f>
        <v>0</v>
      </c>
      <c r="L63" s="16">
        <f>SUM($K43:L43)/13</f>
        <v>0</v>
      </c>
      <c r="M63" s="16">
        <f>SUM($K43:M43)/13</f>
        <v>0</v>
      </c>
      <c r="N63" s="16">
        <f>SUM($K43:N43)/13</f>
        <v>1984.1576923076923</v>
      </c>
      <c r="O63" s="16">
        <f>SUM($K43:O43)/13</f>
        <v>3968.3153846153846</v>
      </c>
      <c r="P63" s="16">
        <f>SUM($K43:P43)/13</f>
        <v>5952.4730769230764</v>
      </c>
      <c r="Q63" s="16">
        <f>SUM($K43:Q43)/13</f>
        <v>7936.6307692307691</v>
      </c>
      <c r="R63" s="16">
        <f>SUM($K43:R43)/13</f>
        <v>9920.788461538461</v>
      </c>
      <c r="S63" s="16">
        <f>SUM($K43:S43)/13</f>
        <v>11904.946153846153</v>
      </c>
      <c r="T63" s="16">
        <f>SUM($K43:T43)/13</f>
        <v>13889.103846153845</v>
      </c>
      <c r="U63" s="16">
        <f>SUM($K43:U43)/13</f>
        <v>15873.261538461536</v>
      </c>
      <c r="V63" s="16">
        <f>SUM($K43:V43)/13</f>
        <v>17857.419230769228</v>
      </c>
      <c r="W63" s="16">
        <f t="shared" si="63"/>
        <v>19841.576923076918</v>
      </c>
      <c r="X63" s="16">
        <f t="shared" si="64"/>
        <v>21825.734615384608</v>
      </c>
      <c r="Y63" s="16">
        <f t="shared" si="65"/>
        <v>23809.892307692302</v>
      </c>
      <c r="Z63" s="16">
        <f t="shared" si="66"/>
        <v>25794.049999999992</v>
      </c>
      <c r="AA63" s="16">
        <f t="shared" si="67"/>
        <v>25794.049999999992</v>
      </c>
      <c r="AB63" s="16">
        <f t="shared" si="68"/>
        <v>25794.049999999992</v>
      </c>
      <c r="AC63" s="16">
        <f t="shared" si="69"/>
        <v>25794.049999999992</v>
      </c>
      <c r="AD63" s="16">
        <f t="shared" si="70"/>
        <v>25794.049999999992</v>
      </c>
      <c r="AE63" s="16">
        <f t="shared" si="71"/>
        <v>25794.049999999992</v>
      </c>
      <c r="AF63" s="16">
        <f t="shared" si="72"/>
        <v>25794.049999999992</v>
      </c>
      <c r="AG63" s="16">
        <f t="shared" si="73"/>
        <v>25794.049999999992</v>
      </c>
      <c r="AH63" s="16">
        <f t="shared" si="74"/>
        <v>25794.049999999992</v>
      </c>
      <c r="AI63" s="16">
        <f t="shared" si="75"/>
        <v>25794.049999999992</v>
      </c>
      <c r="AJ63" s="16">
        <f t="shared" si="76"/>
        <v>25794.049999999992</v>
      </c>
      <c r="AK63" s="16">
        <f t="shared" si="77"/>
        <v>25794.049999999992</v>
      </c>
      <c r="AL63" s="16">
        <f t="shared" si="78"/>
        <v>25794.049999999992</v>
      </c>
      <c r="AM63" s="16">
        <f t="shared" si="79"/>
        <v>25794.049999999992</v>
      </c>
      <c r="AN63" s="16">
        <f t="shared" si="80"/>
        <v>25794.049999999992</v>
      </c>
      <c r="AO63" s="16">
        <f t="shared" si="81"/>
        <v>25794.049999999992</v>
      </c>
      <c r="AP63" s="16">
        <f t="shared" si="82"/>
        <v>25794.049999999992</v>
      </c>
      <c r="AQ63" s="16">
        <f t="shared" si="83"/>
        <v>25794.049999999992</v>
      </c>
      <c r="AR63" s="16">
        <f t="shared" si="84"/>
        <v>25794.049999999992</v>
      </c>
      <c r="AS63" s="16">
        <f t="shared" si="85"/>
        <v>25794.049999999992</v>
      </c>
      <c r="AT63" s="16">
        <f t="shared" si="86"/>
        <v>25794.049999999992</v>
      </c>
      <c r="AU63" s="16">
        <f t="shared" si="87"/>
        <v>25794.049999999992</v>
      </c>
      <c r="AV63" s="16">
        <f t="shared" si="88"/>
        <v>25794.049999999992</v>
      </c>
      <c r="AW63" s="16">
        <f t="shared" si="89"/>
        <v>25794.049999999992</v>
      </c>
      <c r="AX63" s="16">
        <f t="shared" si="90"/>
        <v>25794.049999999992</v>
      </c>
      <c r="AY63" s="16">
        <f t="shared" si="91"/>
        <v>25794.049999999992</v>
      </c>
      <c r="AZ63" s="16">
        <f t="shared" si="92"/>
        <v>25794.049999999992</v>
      </c>
      <c r="BA63" s="16">
        <f t="shared" si="93"/>
        <v>25794.049999999992</v>
      </c>
      <c r="BB63" s="16">
        <f t="shared" si="94"/>
        <v>25794.049999999992</v>
      </c>
      <c r="BC63" s="16">
        <f t="shared" si="95"/>
        <v>25794.049999999992</v>
      </c>
      <c r="BD63" s="16">
        <f t="shared" si="96"/>
        <v>25794.049999999992</v>
      </c>
      <c r="BE63" s="16">
        <f t="shared" si="97"/>
        <v>25794.049999999992</v>
      </c>
      <c r="BF63" s="16">
        <f t="shared" si="98"/>
        <v>25794.049999999992</v>
      </c>
      <c r="BG63" s="16">
        <f t="shared" si="99"/>
        <v>25794.049999999992</v>
      </c>
      <c r="BH63" s="16">
        <f t="shared" si="100"/>
        <v>25794.049999999992</v>
      </c>
      <c r="BI63" s="16">
        <f t="shared" si="101"/>
        <v>25794.049999999992</v>
      </c>
      <c r="BJ63" s="16">
        <f t="shared" si="102"/>
        <v>25794.049999999992</v>
      </c>
      <c r="BK63" s="16">
        <f t="shared" si="103"/>
        <v>25794.049999999992</v>
      </c>
      <c r="BL63" s="16">
        <f t="shared" si="104"/>
        <v>25794.049999999992</v>
      </c>
      <c r="BM63" s="16">
        <f t="shared" si="105"/>
        <v>25794.049999999992</v>
      </c>
      <c r="BN63" s="16">
        <f t="shared" si="106"/>
        <v>25794.049999999992</v>
      </c>
      <c r="BO63" s="16">
        <f t="shared" si="107"/>
        <v>25794.049999999992</v>
      </c>
      <c r="BP63" s="16">
        <f t="shared" si="108"/>
        <v>25794.049999999992</v>
      </c>
      <c r="BQ63" s="16">
        <f t="shared" si="109"/>
        <v>25794.049999999992</v>
      </c>
      <c r="BR63" s="16">
        <f t="shared" si="110"/>
        <v>25794.049999999992</v>
      </c>
      <c r="BS63" s="16">
        <f t="shared" si="111"/>
        <v>25794.049999999992</v>
      </c>
    </row>
    <row r="64" spans="1:71" x14ac:dyDescent="0.35">
      <c r="A64" s="15" t="str">
        <f t="shared" ref="A64:J64" si="118">A44</f>
        <v>Found on tab S Tampa Resilience</v>
      </c>
      <c r="B64" s="15" t="str">
        <f t="shared" si="118"/>
        <v>NEW-13008.3</v>
      </c>
      <c r="C64" s="15" t="str">
        <f t="shared" si="118"/>
        <v>Base Rates</v>
      </c>
      <c r="D64" s="15" t="str">
        <f t="shared" si="118"/>
        <v>ED-Distribution-Substation-Equipment</v>
      </c>
      <c r="E64" s="15" t="str">
        <f t="shared" si="118"/>
        <v>D</v>
      </c>
      <c r="F64" s="15" t="str">
        <f t="shared" si="118"/>
        <v>NEW-13008</v>
      </c>
      <c r="G64" s="15" t="str">
        <f t="shared" si="118"/>
        <v>ED-South Tampa Resiliency Project</v>
      </c>
      <c r="H64" s="15" t="str">
        <f t="shared" si="118"/>
        <v>Electric Distribution Plant</v>
      </c>
      <c r="I64" s="15" t="str">
        <f t="shared" si="118"/>
        <v>Distribution Substation</v>
      </c>
      <c r="J64" s="15" t="str">
        <f t="shared" si="118"/>
        <v>081D-MANHATTAN</v>
      </c>
      <c r="K64" s="16">
        <f>SUM($K44:K44)/13</f>
        <v>0</v>
      </c>
      <c r="L64" s="16">
        <f>SUM($K44:L44)/13</f>
        <v>0</v>
      </c>
      <c r="M64" s="16">
        <f>SUM($K44:M44)/13</f>
        <v>0</v>
      </c>
      <c r="N64" s="16">
        <f>SUM($K44:N44)/13</f>
        <v>20683.817692307697</v>
      </c>
      <c r="O64" s="16">
        <f>SUM($K44:O44)/13</f>
        <v>41367.635384615394</v>
      </c>
      <c r="P64" s="16">
        <f>SUM($K44:P44)/13</f>
        <v>62051.453076923084</v>
      </c>
      <c r="Q64" s="16">
        <f>SUM($K44:Q44)/13</f>
        <v>82735.270769230789</v>
      </c>
      <c r="R64" s="16">
        <f>SUM($K44:R44)/13</f>
        <v>103419.08846153849</v>
      </c>
      <c r="S64" s="16">
        <f>SUM($K44:S44)/13</f>
        <v>124102.9061538462</v>
      </c>
      <c r="T64" s="16">
        <f>SUM($K44:T44)/13</f>
        <v>144786.72384615388</v>
      </c>
      <c r="U64" s="16">
        <f>SUM($K44:U44)/13</f>
        <v>165470.54153846158</v>
      </c>
      <c r="V64" s="16">
        <f>SUM($K44:V44)/13</f>
        <v>186154.35923076927</v>
      </c>
      <c r="W64" s="16">
        <f t="shared" si="63"/>
        <v>206838.17692307694</v>
      </c>
      <c r="X64" s="16">
        <f t="shared" si="64"/>
        <v>227521.99461538464</v>
      </c>
      <c r="Y64" s="16">
        <f t="shared" si="65"/>
        <v>248205.81230769231</v>
      </c>
      <c r="Z64" s="16">
        <f t="shared" si="66"/>
        <v>268889.63</v>
      </c>
      <c r="AA64" s="16">
        <f t="shared" si="67"/>
        <v>268889.63</v>
      </c>
      <c r="AB64" s="16">
        <f t="shared" si="68"/>
        <v>268889.63</v>
      </c>
      <c r="AC64" s="16">
        <f t="shared" si="69"/>
        <v>268889.63</v>
      </c>
      <c r="AD64" s="16">
        <f t="shared" si="70"/>
        <v>268889.63</v>
      </c>
      <c r="AE64" s="16">
        <f t="shared" si="71"/>
        <v>268889.63</v>
      </c>
      <c r="AF64" s="16">
        <f t="shared" si="72"/>
        <v>268889.63</v>
      </c>
      <c r="AG64" s="16">
        <f t="shared" si="73"/>
        <v>268889.63</v>
      </c>
      <c r="AH64" s="16">
        <f t="shared" si="74"/>
        <v>268889.63</v>
      </c>
      <c r="AI64" s="16">
        <f t="shared" si="75"/>
        <v>268889.63</v>
      </c>
      <c r="AJ64" s="16">
        <f t="shared" si="76"/>
        <v>268889.63</v>
      </c>
      <c r="AK64" s="16">
        <f t="shared" si="77"/>
        <v>268889.63</v>
      </c>
      <c r="AL64" s="16">
        <f t="shared" si="78"/>
        <v>268889.63</v>
      </c>
      <c r="AM64" s="16">
        <f t="shared" si="79"/>
        <v>268889.63</v>
      </c>
      <c r="AN64" s="16">
        <f t="shared" si="80"/>
        <v>268889.63</v>
      </c>
      <c r="AO64" s="16">
        <f t="shared" si="81"/>
        <v>268889.63</v>
      </c>
      <c r="AP64" s="16">
        <f t="shared" si="82"/>
        <v>268889.63</v>
      </c>
      <c r="AQ64" s="16">
        <f t="shared" si="83"/>
        <v>268889.63</v>
      </c>
      <c r="AR64" s="16">
        <f t="shared" si="84"/>
        <v>268889.63</v>
      </c>
      <c r="AS64" s="16">
        <f t="shared" si="85"/>
        <v>268889.63</v>
      </c>
      <c r="AT64" s="16">
        <f t="shared" si="86"/>
        <v>268889.63</v>
      </c>
      <c r="AU64" s="16">
        <f t="shared" si="87"/>
        <v>268889.63</v>
      </c>
      <c r="AV64" s="16">
        <f t="shared" si="88"/>
        <v>268889.63</v>
      </c>
      <c r="AW64" s="16">
        <f t="shared" si="89"/>
        <v>268889.63</v>
      </c>
      <c r="AX64" s="16">
        <f t="shared" si="90"/>
        <v>268889.63</v>
      </c>
      <c r="AY64" s="16">
        <f t="shared" si="91"/>
        <v>268889.63</v>
      </c>
      <c r="AZ64" s="16">
        <f t="shared" si="92"/>
        <v>268889.63</v>
      </c>
      <c r="BA64" s="16">
        <f t="shared" si="93"/>
        <v>268889.63</v>
      </c>
      <c r="BB64" s="16">
        <f t="shared" si="94"/>
        <v>268889.63</v>
      </c>
      <c r="BC64" s="16">
        <f t="shared" si="95"/>
        <v>268889.63</v>
      </c>
      <c r="BD64" s="16">
        <f t="shared" si="96"/>
        <v>268889.63</v>
      </c>
      <c r="BE64" s="16">
        <f t="shared" si="97"/>
        <v>268889.63</v>
      </c>
      <c r="BF64" s="16">
        <f t="shared" si="98"/>
        <v>268889.63</v>
      </c>
      <c r="BG64" s="16">
        <f t="shared" si="99"/>
        <v>268889.63</v>
      </c>
      <c r="BH64" s="16">
        <f t="shared" si="100"/>
        <v>268889.63</v>
      </c>
      <c r="BI64" s="16">
        <f t="shared" si="101"/>
        <v>268889.63</v>
      </c>
      <c r="BJ64" s="16">
        <f t="shared" si="102"/>
        <v>268889.63</v>
      </c>
      <c r="BK64" s="16">
        <f t="shared" si="103"/>
        <v>268889.63</v>
      </c>
      <c r="BL64" s="16">
        <f t="shared" si="104"/>
        <v>268889.63</v>
      </c>
      <c r="BM64" s="16">
        <f t="shared" si="105"/>
        <v>268889.63</v>
      </c>
      <c r="BN64" s="16">
        <f t="shared" si="106"/>
        <v>268889.63</v>
      </c>
      <c r="BO64" s="16">
        <f t="shared" si="107"/>
        <v>268889.63</v>
      </c>
      <c r="BP64" s="16">
        <f t="shared" si="108"/>
        <v>268889.63</v>
      </c>
      <c r="BQ64" s="16">
        <f t="shared" si="109"/>
        <v>268889.63</v>
      </c>
      <c r="BR64" s="16">
        <f t="shared" si="110"/>
        <v>268889.63</v>
      </c>
      <c r="BS64" s="16">
        <f t="shared" si="111"/>
        <v>268889.63</v>
      </c>
    </row>
    <row r="65" spans="1:71" x14ac:dyDescent="0.35">
      <c r="A65" s="15" t="str">
        <f t="shared" ref="A65:J65" si="119">A45</f>
        <v>Found on tab S Tampa Resilience</v>
      </c>
      <c r="B65" s="15" t="str">
        <f t="shared" si="119"/>
        <v>NEW-13008.4</v>
      </c>
      <c r="C65" s="15" t="str">
        <f t="shared" si="119"/>
        <v>Base Rates</v>
      </c>
      <c r="D65" s="15" t="str">
        <f t="shared" si="119"/>
        <v>ED-Distribution-Substation-Equipment</v>
      </c>
      <c r="E65" s="15" t="str">
        <f t="shared" si="119"/>
        <v>D</v>
      </c>
      <c r="F65" s="15" t="str">
        <f t="shared" si="119"/>
        <v>NEW-13008</v>
      </c>
      <c r="G65" s="15" t="str">
        <f t="shared" si="119"/>
        <v>ED-South Tampa Resiliency Project</v>
      </c>
      <c r="H65" s="15" t="str">
        <f t="shared" si="119"/>
        <v>Electric Distribution Plant</v>
      </c>
      <c r="I65" s="15" t="str">
        <f t="shared" si="119"/>
        <v>Distribution Substation</v>
      </c>
      <c r="J65" s="15" t="str">
        <f t="shared" si="119"/>
        <v>454D-INTERBAY</v>
      </c>
      <c r="K65" s="16">
        <f>SUM($K45:K45)/13</f>
        <v>0</v>
      </c>
      <c r="L65" s="16">
        <f>SUM($K45:L45)/13</f>
        <v>0</v>
      </c>
      <c r="M65" s="16">
        <f>SUM($K45:M45)/13</f>
        <v>0</v>
      </c>
      <c r="N65" s="16">
        <f>SUM($K45:N45)/13</f>
        <v>0</v>
      </c>
      <c r="O65" s="16">
        <f>SUM($K45:O45)/13</f>
        <v>0</v>
      </c>
      <c r="P65" s="16">
        <f>SUM($K45:P45)/13</f>
        <v>0</v>
      </c>
      <c r="Q65" s="16">
        <f>SUM($K45:Q45)/13</f>
        <v>4666.1907692307695</v>
      </c>
      <c r="R65" s="16">
        <f>SUM($K45:R45)/13</f>
        <v>9332.3815384615391</v>
      </c>
      <c r="S65" s="16">
        <f>SUM($K45:S45)/13</f>
        <v>13998.572307692308</v>
      </c>
      <c r="T65" s="16">
        <f>SUM($K45:T45)/13</f>
        <v>18664.763076923078</v>
      </c>
      <c r="U65" s="16">
        <f>SUM($K45:U45)/13</f>
        <v>23330.953846153847</v>
      </c>
      <c r="V65" s="16">
        <f>SUM($K45:V45)/13</f>
        <v>27997.144615384615</v>
      </c>
      <c r="W65" s="16">
        <f t="shared" si="63"/>
        <v>32663.335384615384</v>
      </c>
      <c r="X65" s="16">
        <f t="shared" si="64"/>
        <v>37329.526153846149</v>
      </c>
      <c r="Y65" s="16">
        <f t="shared" si="65"/>
        <v>41995.716923076921</v>
      </c>
      <c r="Z65" s="16">
        <f t="shared" si="66"/>
        <v>46661.907692307686</v>
      </c>
      <c r="AA65" s="16">
        <f t="shared" si="67"/>
        <v>51328.098461538451</v>
      </c>
      <c r="AB65" s="16">
        <f t="shared" si="68"/>
        <v>55994.289230769224</v>
      </c>
      <c r="AC65" s="16">
        <f t="shared" si="69"/>
        <v>60660.479999999989</v>
      </c>
      <c r="AD65" s="16">
        <f t="shared" si="70"/>
        <v>60660.479999999989</v>
      </c>
      <c r="AE65" s="16">
        <f t="shared" si="71"/>
        <v>60660.479999999989</v>
      </c>
      <c r="AF65" s="16">
        <f t="shared" si="72"/>
        <v>60660.479999999989</v>
      </c>
      <c r="AG65" s="16">
        <f t="shared" si="73"/>
        <v>60660.479999999989</v>
      </c>
      <c r="AH65" s="16">
        <f t="shared" si="74"/>
        <v>60660.479999999989</v>
      </c>
      <c r="AI65" s="16">
        <f t="shared" si="75"/>
        <v>60660.479999999989</v>
      </c>
      <c r="AJ65" s="16">
        <f t="shared" si="76"/>
        <v>60660.479999999989</v>
      </c>
      <c r="AK65" s="16">
        <f t="shared" si="77"/>
        <v>60660.479999999989</v>
      </c>
      <c r="AL65" s="16">
        <f t="shared" si="78"/>
        <v>60660.479999999989</v>
      </c>
      <c r="AM65" s="16">
        <f t="shared" si="79"/>
        <v>60660.479999999989</v>
      </c>
      <c r="AN65" s="16">
        <f t="shared" si="80"/>
        <v>60660.479999999989</v>
      </c>
      <c r="AO65" s="16">
        <f t="shared" si="81"/>
        <v>60660.479999999989</v>
      </c>
      <c r="AP65" s="16">
        <f t="shared" si="82"/>
        <v>60660.479999999989</v>
      </c>
      <c r="AQ65" s="16">
        <f t="shared" si="83"/>
        <v>60660.479999999989</v>
      </c>
      <c r="AR65" s="16">
        <f t="shared" si="84"/>
        <v>60660.479999999989</v>
      </c>
      <c r="AS65" s="16">
        <f t="shared" si="85"/>
        <v>60660.479999999989</v>
      </c>
      <c r="AT65" s="16">
        <f t="shared" si="86"/>
        <v>60660.479999999989</v>
      </c>
      <c r="AU65" s="16">
        <f t="shared" si="87"/>
        <v>60660.479999999989</v>
      </c>
      <c r="AV65" s="16">
        <f t="shared" si="88"/>
        <v>60660.479999999989</v>
      </c>
      <c r="AW65" s="16">
        <f t="shared" si="89"/>
        <v>60660.479999999989</v>
      </c>
      <c r="AX65" s="16">
        <f t="shared" si="90"/>
        <v>60660.479999999989</v>
      </c>
      <c r="AY65" s="16">
        <f t="shared" si="91"/>
        <v>60660.479999999989</v>
      </c>
      <c r="AZ65" s="16">
        <f t="shared" si="92"/>
        <v>60660.479999999989</v>
      </c>
      <c r="BA65" s="16">
        <f t="shared" si="93"/>
        <v>60660.479999999989</v>
      </c>
      <c r="BB65" s="16">
        <f t="shared" si="94"/>
        <v>60660.479999999989</v>
      </c>
      <c r="BC65" s="16">
        <f t="shared" si="95"/>
        <v>60660.479999999989</v>
      </c>
      <c r="BD65" s="16">
        <f t="shared" si="96"/>
        <v>60660.479999999989</v>
      </c>
      <c r="BE65" s="16">
        <f t="shared" si="97"/>
        <v>60660.479999999989</v>
      </c>
      <c r="BF65" s="16">
        <f t="shared" si="98"/>
        <v>60660.479999999989</v>
      </c>
      <c r="BG65" s="16">
        <f t="shared" si="99"/>
        <v>60660.479999999989</v>
      </c>
      <c r="BH65" s="16">
        <f t="shared" si="100"/>
        <v>60660.479999999989</v>
      </c>
      <c r="BI65" s="16">
        <f t="shared" si="101"/>
        <v>60660.479999999989</v>
      </c>
      <c r="BJ65" s="16">
        <f t="shared" si="102"/>
        <v>60660.479999999989</v>
      </c>
      <c r="BK65" s="16">
        <f t="shared" si="103"/>
        <v>60660.479999999989</v>
      </c>
      <c r="BL65" s="16">
        <f t="shared" si="104"/>
        <v>60660.479999999989</v>
      </c>
      <c r="BM65" s="16">
        <f t="shared" si="105"/>
        <v>60660.479999999989</v>
      </c>
      <c r="BN65" s="16">
        <f t="shared" si="106"/>
        <v>60660.479999999989</v>
      </c>
      <c r="BO65" s="16">
        <f t="shared" si="107"/>
        <v>60660.479999999989</v>
      </c>
      <c r="BP65" s="16">
        <f t="shared" si="108"/>
        <v>60660.479999999989</v>
      </c>
      <c r="BQ65" s="16">
        <f t="shared" si="109"/>
        <v>60660.479999999989</v>
      </c>
      <c r="BR65" s="16">
        <f t="shared" si="110"/>
        <v>60660.479999999989</v>
      </c>
      <c r="BS65" s="16">
        <f t="shared" si="111"/>
        <v>60660.479999999989</v>
      </c>
    </row>
    <row r="66" spans="1:71" x14ac:dyDescent="0.35">
      <c r="A66" s="15" t="str">
        <f t="shared" ref="A66:J66" si="120">A46</f>
        <v>Found on tab S Tampa Resilience</v>
      </c>
      <c r="B66" s="15" t="str">
        <f t="shared" si="120"/>
        <v>NEW-13008.6</v>
      </c>
      <c r="C66" s="15" t="str">
        <f t="shared" si="120"/>
        <v>Base Rates</v>
      </c>
      <c r="D66" s="15" t="str">
        <f t="shared" si="120"/>
        <v>ED-Distribution-Substation-Relay, Control &amp; RTU</v>
      </c>
      <c r="E66" s="15" t="str">
        <f t="shared" si="120"/>
        <v>D</v>
      </c>
      <c r="F66" s="15" t="str">
        <f t="shared" si="120"/>
        <v>NEW-13008</v>
      </c>
      <c r="G66" s="15" t="str">
        <f t="shared" si="120"/>
        <v>ED-South Tampa Resiliency Project</v>
      </c>
      <c r="H66" s="15" t="str">
        <f t="shared" si="120"/>
        <v>Electric Distribution Plant</v>
      </c>
      <c r="I66" s="15" t="str">
        <f t="shared" si="120"/>
        <v>Distribution Substation</v>
      </c>
      <c r="J66" s="15" t="str">
        <f t="shared" si="120"/>
        <v>081D-MANHATTAN</v>
      </c>
      <c r="K66" s="16">
        <f>SUM($K46:K46)/13</f>
        <v>0</v>
      </c>
      <c r="L66" s="16">
        <f>SUM($K46:L46)/13</f>
        <v>0</v>
      </c>
      <c r="M66" s="16">
        <f>SUM($K46:M46)/13</f>
        <v>0</v>
      </c>
      <c r="N66" s="16">
        <f>SUM($K46:N46)/13</f>
        <v>0</v>
      </c>
      <c r="O66" s="16">
        <f>SUM($K46:O46)/13</f>
        <v>0</v>
      </c>
      <c r="P66" s="16">
        <f>SUM($K46:P46)/13</f>
        <v>5509.2953846153841</v>
      </c>
      <c r="Q66" s="16">
        <f>SUM($K46:Q46)/13</f>
        <v>11018.590769230768</v>
      </c>
      <c r="R66" s="16">
        <f>SUM($K46:R46)/13</f>
        <v>16527.886153846153</v>
      </c>
      <c r="S66" s="16">
        <f>SUM($K46:S46)/13</f>
        <v>22037.181538461537</v>
      </c>
      <c r="T66" s="16">
        <f>SUM($K46:T46)/13</f>
        <v>27546.47692307692</v>
      </c>
      <c r="U66" s="16">
        <f>SUM($K46:U46)/13</f>
        <v>33055.772307692299</v>
      </c>
      <c r="V66" s="16">
        <f>SUM($K46:V46)/13</f>
        <v>38565.067692307683</v>
      </c>
      <c r="W66" s="16">
        <f t="shared" si="63"/>
        <v>44074.363076923066</v>
      </c>
      <c r="X66" s="16">
        <f t="shared" si="64"/>
        <v>49583.658461538449</v>
      </c>
      <c r="Y66" s="16">
        <f t="shared" si="65"/>
        <v>55092.953846153832</v>
      </c>
      <c r="Z66" s="16">
        <f t="shared" si="66"/>
        <v>60602.249230769216</v>
      </c>
      <c r="AA66" s="16">
        <f t="shared" si="67"/>
        <v>66111.544615384599</v>
      </c>
      <c r="AB66" s="16">
        <f t="shared" si="68"/>
        <v>71620.839999999982</v>
      </c>
      <c r="AC66" s="16">
        <f t="shared" si="69"/>
        <v>71620.839999999982</v>
      </c>
      <c r="AD66" s="16">
        <f t="shared" si="70"/>
        <v>71620.839999999982</v>
      </c>
      <c r="AE66" s="16">
        <f t="shared" si="71"/>
        <v>71620.839999999982</v>
      </c>
      <c r="AF66" s="16">
        <f t="shared" si="72"/>
        <v>71620.839999999982</v>
      </c>
      <c r="AG66" s="16">
        <f t="shared" si="73"/>
        <v>71620.839999999982</v>
      </c>
      <c r="AH66" s="16">
        <f t="shared" si="74"/>
        <v>71620.839999999982</v>
      </c>
      <c r="AI66" s="16">
        <f t="shared" si="75"/>
        <v>71620.839999999982</v>
      </c>
      <c r="AJ66" s="16">
        <f t="shared" si="76"/>
        <v>71620.839999999982</v>
      </c>
      <c r="AK66" s="16">
        <f t="shared" si="77"/>
        <v>71620.839999999982</v>
      </c>
      <c r="AL66" s="16">
        <f t="shared" si="78"/>
        <v>71620.839999999982</v>
      </c>
      <c r="AM66" s="16">
        <f t="shared" si="79"/>
        <v>71620.839999999982</v>
      </c>
      <c r="AN66" s="16">
        <f t="shared" si="80"/>
        <v>71620.839999999982</v>
      </c>
      <c r="AO66" s="16">
        <f t="shared" si="81"/>
        <v>71620.839999999982</v>
      </c>
      <c r="AP66" s="16">
        <f t="shared" si="82"/>
        <v>71620.839999999982</v>
      </c>
      <c r="AQ66" s="16">
        <f t="shared" si="83"/>
        <v>71620.839999999982</v>
      </c>
      <c r="AR66" s="16">
        <f t="shared" si="84"/>
        <v>71620.839999999982</v>
      </c>
      <c r="AS66" s="16">
        <f t="shared" si="85"/>
        <v>71620.839999999982</v>
      </c>
      <c r="AT66" s="16">
        <f t="shared" si="86"/>
        <v>71620.839999999982</v>
      </c>
      <c r="AU66" s="16">
        <f t="shared" si="87"/>
        <v>71620.839999999982</v>
      </c>
      <c r="AV66" s="16">
        <f t="shared" si="88"/>
        <v>71620.839999999982</v>
      </c>
      <c r="AW66" s="16">
        <f t="shared" si="89"/>
        <v>71620.839999999982</v>
      </c>
      <c r="AX66" s="16">
        <f t="shared" si="90"/>
        <v>71620.839999999982</v>
      </c>
      <c r="AY66" s="16">
        <f t="shared" si="91"/>
        <v>71620.839999999982</v>
      </c>
      <c r="AZ66" s="16">
        <f t="shared" si="92"/>
        <v>71620.839999999982</v>
      </c>
      <c r="BA66" s="16">
        <f t="shared" si="93"/>
        <v>71620.839999999982</v>
      </c>
      <c r="BB66" s="16">
        <f t="shared" si="94"/>
        <v>71620.839999999982</v>
      </c>
      <c r="BC66" s="16">
        <f t="shared" si="95"/>
        <v>71620.839999999982</v>
      </c>
      <c r="BD66" s="16">
        <f t="shared" si="96"/>
        <v>71620.839999999982</v>
      </c>
      <c r="BE66" s="16">
        <f t="shared" si="97"/>
        <v>71620.839999999982</v>
      </c>
      <c r="BF66" s="16">
        <f t="shared" si="98"/>
        <v>71620.839999999982</v>
      </c>
      <c r="BG66" s="16">
        <f t="shared" si="99"/>
        <v>71620.839999999982</v>
      </c>
      <c r="BH66" s="16">
        <f t="shared" si="100"/>
        <v>71620.839999999982</v>
      </c>
      <c r="BI66" s="16">
        <f t="shared" si="101"/>
        <v>71620.839999999982</v>
      </c>
      <c r="BJ66" s="16">
        <f t="shared" si="102"/>
        <v>71620.839999999982</v>
      </c>
      <c r="BK66" s="16">
        <f t="shared" si="103"/>
        <v>71620.839999999982</v>
      </c>
      <c r="BL66" s="16">
        <f t="shared" si="104"/>
        <v>71620.839999999982</v>
      </c>
      <c r="BM66" s="16">
        <f t="shared" si="105"/>
        <v>71620.839999999982</v>
      </c>
      <c r="BN66" s="16">
        <f t="shared" si="106"/>
        <v>71620.839999999982</v>
      </c>
      <c r="BO66" s="16">
        <f t="shared" si="107"/>
        <v>71620.839999999982</v>
      </c>
      <c r="BP66" s="16">
        <f t="shared" si="108"/>
        <v>71620.839999999982</v>
      </c>
      <c r="BQ66" s="16">
        <f t="shared" si="109"/>
        <v>71620.839999999982</v>
      </c>
      <c r="BR66" s="16">
        <f t="shared" si="110"/>
        <v>71620.839999999982</v>
      </c>
      <c r="BS66" s="16">
        <f t="shared" si="111"/>
        <v>71620.839999999982</v>
      </c>
    </row>
    <row r="67" spans="1:71" x14ac:dyDescent="0.35">
      <c r="A67" s="15" t="str">
        <f t="shared" ref="A67:J67" si="121">A47</f>
        <v>Found on tab S Tampa Resilience</v>
      </c>
      <c r="B67" s="15" t="str">
        <f t="shared" si="121"/>
        <v>NEW-13008.7</v>
      </c>
      <c r="C67" s="15" t="str">
        <f t="shared" si="121"/>
        <v>Base Rates</v>
      </c>
      <c r="D67" s="15" t="str">
        <f t="shared" si="121"/>
        <v>ED-Transmission-Substation-Equipment</v>
      </c>
      <c r="E67" s="15" t="str">
        <f t="shared" si="121"/>
        <v>T</v>
      </c>
      <c r="F67" s="15" t="str">
        <f t="shared" si="121"/>
        <v>NEW-13008</v>
      </c>
      <c r="G67" s="15" t="str">
        <f t="shared" si="121"/>
        <v>ED-South Tampa Resiliency Project</v>
      </c>
      <c r="H67" s="15" t="str">
        <f t="shared" si="121"/>
        <v>Electric Transmission Plant</v>
      </c>
      <c r="I67" s="15" t="str">
        <f t="shared" si="121"/>
        <v>Transmission Substation</v>
      </c>
      <c r="J67" s="15" t="str">
        <f t="shared" si="121"/>
        <v>084T-HIMES</v>
      </c>
      <c r="K67" s="16">
        <f>SUM($K47:K47)/13</f>
        <v>0</v>
      </c>
      <c r="L67" s="16">
        <f>SUM($K47:L47)/13</f>
        <v>0</v>
      </c>
      <c r="M67" s="16">
        <f>SUM($K47:M47)/13</f>
        <v>0</v>
      </c>
      <c r="N67" s="16">
        <f>SUM($K47:N47)/13</f>
        <v>0</v>
      </c>
      <c r="O67" s="16">
        <f>SUM($K47:O47)/13</f>
        <v>843.47846153846149</v>
      </c>
      <c r="P67" s="16">
        <f>SUM($K47:P47)/13</f>
        <v>1686.956923076923</v>
      </c>
      <c r="Q67" s="16">
        <f>SUM($K47:Q47)/13</f>
        <v>2530.4353846153845</v>
      </c>
      <c r="R67" s="16">
        <f>SUM($K47:R47)/13</f>
        <v>3373.913846153846</v>
      </c>
      <c r="S67" s="16">
        <f>SUM($K47:S47)/13</f>
        <v>4217.3923076923074</v>
      </c>
      <c r="T67" s="16">
        <f>SUM($K47:T47)/13</f>
        <v>5060.8707692307689</v>
      </c>
      <c r="U67" s="16">
        <f>SUM($K47:U47)/13</f>
        <v>5904.3492307692304</v>
      </c>
      <c r="V67" s="16">
        <f>SUM($K47:V47)/13</f>
        <v>6747.8276923076919</v>
      </c>
      <c r="W67" s="16">
        <f t="shared" si="63"/>
        <v>7591.3061538461534</v>
      </c>
      <c r="X67" s="16">
        <f t="shared" si="64"/>
        <v>8434.7846153846149</v>
      </c>
      <c r="Y67" s="16">
        <f t="shared" si="65"/>
        <v>9278.2630769230764</v>
      </c>
      <c r="Z67" s="16">
        <f t="shared" si="66"/>
        <v>10121.741538461538</v>
      </c>
      <c r="AA67" s="16">
        <f t="shared" si="67"/>
        <v>10965.22</v>
      </c>
      <c r="AB67" s="16">
        <f t="shared" si="68"/>
        <v>10965.22</v>
      </c>
      <c r="AC67" s="16">
        <f t="shared" si="69"/>
        <v>10965.22</v>
      </c>
      <c r="AD67" s="16">
        <f t="shared" si="70"/>
        <v>10965.22</v>
      </c>
      <c r="AE67" s="16">
        <f t="shared" si="71"/>
        <v>10965.22</v>
      </c>
      <c r="AF67" s="16">
        <f t="shared" si="72"/>
        <v>10965.22</v>
      </c>
      <c r="AG67" s="16">
        <f t="shared" si="73"/>
        <v>10965.22</v>
      </c>
      <c r="AH67" s="16">
        <f t="shared" si="74"/>
        <v>10965.22</v>
      </c>
      <c r="AI67" s="16">
        <f t="shared" si="75"/>
        <v>10965.22</v>
      </c>
      <c r="AJ67" s="16">
        <f t="shared" si="76"/>
        <v>10965.22</v>
      </c>
      <c r="AK67" s="16">
        <f t="shared" si="77"/>
        <v>10965.22</v>
      </c>
      <c r="AL67" s="16">
        <f t="shared" si="78"/>
        <v>10965.22</v>
      </c>
      <c r="AM67" s="16">
        <f t="shared" si="79"/>
        <v>10965.22</v>
      </c>
      <c r="AN67" s="16">
        <f t="shared" si="80"/>
        <v>10965.22</v>
      </c>
      <c r="AO67" s="16">
        <f t="shared" si="81"/>
        <v>10965.22</v>
      </c>
      <c r="AP67" s="16">
        <f t="shared" si="82"/>
        <v>10965.22</v>
      </c>
      <c r="AQ67" s="16">
        <f t="shared" si="83"/>
        <v>10965.22</v>
      </c>
      <c r="AR67" s="16">
        <f t="shared" si="84"/>
        <v>10965.22</v>
      </c>
      <c r="AS67" s="16">
        <f t="shared" si="85"/>
        <v>10965.22</v>
      </c>
      <c r="AT67" s="16">
        <f t="shared" si="86"/>
        <v>10965.22</v>
      </c>
      <c r="AU67" s="16">
        <f t="shared" si="87"/>
        <v>10965.22</v>
      </c>
      <c r="AV67" s="16">
        <f t="shared" si="88"/>
        <v>10965.22</v>
      </c>
      <c r="AW67" s="16">
        <f t="shared" si="89"/>
        <v>10965.22</v>
      </c>
      <c r="AX67" s="16">
        <f t="shared" si="90"/>
        <v>10965.22</v>
      </c>
      <c r="AY67" s="16">
        <f t="shared" si="91"/>
        <v>10965.22</v>
      </c>
      <c r="AZ67" s="16">
        <f t="shared" si="92"/>
        <v>10965.22</v>
      </c>
      <c r="BA67" s="16">
        <f t="shared" si="93"/>
        <v>10965.22</v>
      </c>
      <c r="BB67" s="16">
        <f t="shared" si="94"/>
        <v>10965.22</v>
      </c>
      <c r="BC67" s="16">
        <f t="shared" si="95"/>
        <v>10965.22</v>
      </c>
      <c r="BD67" s="16">
        <f t="shared" si="96"/>
        <v>10965.22</v>
      </c>
      <c r="BE67" s="16">
        <f t="shared" si="97"/>
        <v>10965.22</v>
      </c>
      <c r="BF67" s="16">
        <f t="shared" si="98"/>
        <v>10965.22</v>
      </c>
      <c r="BG67" s="16">
        <f t="shared" si="99"/>
        <v>10965.22</v>
      </c>
      <c r="BH67" s="16">
        <f t="shared" si="100"/>
        <v>10965.22</v>
      </c>
      <c r="BI67" s="16">
        <f t="shared" si="101"/>
        <v>10965.22</v>
      </c>
      <c r="BJ67" s="16">
        <f t="shared" si="102"/>
        <v>10965.22</v>
      </c>
      <c r="BK67" s="16">
        <f t="shared" si="103"/>
        <v>10965.22</v>
      </c>
      <c r="BL67" s="16">
        <f t="shared" si="104"/>
        <v>10965.22</v>
      </c>
      <c r="BM67" s="16">
        <f t="shared" si="105"/>
        <v>10965.22</v>
      </c>
      <c r="BN67" s="16">
        <f t="shared" si="106"/>
        <v>10965.22</v>
      </c>
      <c r="BO67" s="16">
        <f t="shared" si="107"/>
        <v>10965.22</v>
      </c>
      <c r="BP67" s="16">
        <f t="shared" si="108"/>
        <v>10965.22</v>
      </c>
      <c r="BQ67" s="16">
        <f t="shared" si="109"/>
        <v>10965.22</v>
      </c>
      <c r="BR67" s="16">
        <f t="shared" si="110"/>
        <v>10965.22</v>
      </c>
      <c r="BS67" s="16">
        <f t="shared" si="111"/>
        <v>10965.22</v>
      </c>
    </row>
    <row r="68" spans="1:71" x14ac:dyDescent="0.35">
      <c r="A68" s="15" t="str">
        <f t="shared" ref="A68:J68" si="122">A48</f>
        <v>Found on tab S Tampa Resilience</v>
      </c>
      <c r="B68" s="15" t="str">
        <f t="shared" si="122"/>
        <v>NEW-13008.8</v>
      </c>
      <c r="C68" s="15" t="str">
        <f t="shared" si="122"/>
        <v>Base Rates</v>
      </c>
      <c r="D68" s="15" t="str">
        <f t="shared" si="122"/>
        <v>ED-Transmission-Substation-Relay, Control &amp; RTU</v>
      </c>
      <c r="E68" s="15" t="str">
        <f t="shared" si="122"/>
        <v>T</v>
      </c>
      <c r="F68" s="15" t="str">
        <f t="shared" si="122"/>
        <v>NEW-13008</v>
      </c>
      <c r="G68" s="15" t="str">
        <f t="shared" si="122"/>
        <v>ED-South Tampa Resiliency Project</v>
      </c>
      <c r="H68" s="15" t="str">
        <f t="shared" si="122"/>
        <v>Electric Transmission Plant</v>
      </c>
      <c r="I68" s="15" t="str">
        <f t="shared" si="122"/>
        <v>Transmission Substation</v>
      </c>
      <c r="J68" s="15" t="str">
        <f t="shared" si="122"/>
        <v>084T-HIMES</v>
      </c>
      <c r="K68" s="16">
        <f>SUM($K48:K48)/13</f>
        <v>0</v>
      </c>
      <c r="L68" s="16">
        <f>SUM($K48:L48)/13</f>
        <v>0</v>
      </c>
      <c r="M68" s="16">
        <f>SUM($K48:M48)/13</f>
        <v>0</v>
      </c>
      <c r="N68" s="16">
        <f>SUM($K48:N48)/13</f>
        <v>0</v>
      </c>
      <c r="O68" s="16">
        <f>SUM($K48:O48)/13</f>
        <v>0</v>
      </c>
      <c r="P68" s="16">
        <f>SUM($K48:P48)/13</f>
        <v>9005.4453846153847</v>
      </c>
      <c r="Q68" s="16">
        <f>SUM($K48:Q48)/13</f>
        <v>18010.890769230769</v>
      </c>
      <c r="R68" s="16">
        <f>SUM($K48:R48)/13</f>
        <v>27016.336153846154</v>
      </c>
      <c r="S68" s="16">
        <f>SUM($K48:S48)/13</f>
        <v>36021.781538461539</v>
      </c>
      <c r="T68" s="16">
        <f>SUM($K48:T48)/13</f>
        <v>45027.226923076931</v>
      </c>
      <c r="U68" s="16">
        <f>SUM($K48:U48)/13</f>
        <v>54032.672307692315</v>
      </c>
      <c r="V68" s="16">
        <f>SUM($K48:V48)/13</f>
        <v>63038.1176923077</v>
      </c>
      <c r="W68" s="16">
        <f t="shared" si="63"/>
        <v>72043.563076923092</v>
      </c>
      <c r="X68" s="16">
        <f t="shared" si="64"/>
        <v>81049.008461538469</v>
      </c>
      <c r="Y68" s="16">
        <f t="shared" si="65"/>
        <v>90054.453846153861</v>
      </c>
      <c r="Z68" s="16">
        <f t="shared" si="66"/>
        <v>99059.899230769239</v>
      </c>
      <c r="AA68" s="16">
        <f t="shared" si="67"/>
        <v>108065.34461538463</v>
      </c>
      <c r="AB68" s="16">
        <f t="shared" si="68"/>
        <v>117070.79000000002</v>
      </c>
      <c r="AC68" s="16">
        <f t="shared" si="69"/>
        <v>117070.79000000002</v>
      </c>
      <c r="AD68" s="16">
        <f t="shared" si="70"/>
        <v>117070.79000000002</v>
      </c>
      <c r="AE68" s="16">
        <f t="shared" si="71"/>
        <v>117070.79000000002</v>
      </c>
      <c r="AF68" s="16">
        <f t="shared" si="72"/>
        <v>117070.79000000002</v>
      </c>
      <c r="AG68" s="16">
        <f t="shared" si="73"/>
        <v>117070.79000000002</v>
      </c>
      <c r="AH68" s="16">
        <f t="shared" si="74"/>
        <v>117070.79000000002</v>
      </c>
      <c r="AI68" s="16">
        <f t="shared" si="75"/>
        <v>117070.79000000002</v>
      </c>
      <c r="AJ68" s="16">
        <f t="shared" si="76"/>
        <v>117070.79000000002</v>
      </c>
      <c r="AK68" s="16">
        <f t="shared" si="77"/>
        <v>117070.79000000002</v>
      </c>
      <c r="AL68" s="16">
        <f t="shared" si="78"/>
        <v>117070.79000000002</v>
      </c>
      <c r="AM68" s="16">
        <f t="shared" si="79"/>
        <v>117070.79000000002</v>
      </c>
      <c r="AN68" s="16">
        <f t="shared" si="80"/>
        <v>117070.79000000002</v>
      </c>
      <c r="AO68" s="16">
        <f t="shared" si="81"/>
        <v>117070.79000000002</v>
      </c>
      <c r="AP68" s="16">
        <f t="shared" si="82"/>
        <v>117070.79000000002</v>
      </c>
      <c r="AQ68" s="16">
        <f t="shared" si="83"/>
        <v>117070.79000000002</v>
      </c>
      <c r="AR68" s="16">
        <f t="shared" si="84"/>
        <v>117070.79000000002</v>
      </c>
      <c r="AS68" s="16">
        <f t="shared" si="85"/>
        <v>117070.79000000002</v>
      </c>
      <c r="AT68" s="16">
        <f t="shared" si="86"/>
        <v>117070.79000000002</v>
      </c>
      <c r="AU68" s="16">
        <f t="shared" si="87"/>
        <v>117070.79000000002</v>
      </c>
      <c r="AV68" s="16">
        <f t="shared" si="88"/>
        <v>117070.79000000002</v>
      </c>
      <c r="AW68" s="16">
        <f t="shared" si="89"/>
        <v>117070.79000000002</v>
      </c>
      <c r="AX68" s="16">
        <f t="shared" si="90"/>
        <v>117070.79000000002</v>
      </c>
      <c r="AY68" s="16">
        <f t="shared" si="91"/>
        <v>117070.79000000002</v>
      </c>
      <c r="AZ68" s="16">
        <f t="shared" si="92"/>
        <v>117070.79000000002</v>
      </c>
      <c r="BA68" s="16">
        <f t="shared" si="93"/>
        <v>117070.79000000002</v>
      </c>
      <c r="BB68" s="16">
        <f t="shared" si="94"/>
        <v>117070.79000000002</v>
      </c>
      <c r="BC68" s="16">
        <f t="shared" si="95"/>
        <v>117070.79000000002</v>
      </c>
      <c r="BD68" s="16">
        <f t="shared" si="96"/>
        <v>117070.79000000002</v>
      </c>
      <c r="BE68" s="16">
        <f t="shared" si="97"/>
        <v>117070.79000000002</v>
      </c>
      <c r="BF68" s="16">
        <f t="shared" si="98"/>
        <v>117070.79000000002</v>
      </c>
      <c r="BG68" s="16">
        <f t="shared" si="99"/>
        <v>117070.79000000002</v>
      </c>
      <c r="BH68" s="16">
        <f t="shared" si="100"/>
        <v>117070.79000000002</v>
      </c>
      <c r="BI68" s="16">
        <f t="shared" si="101"/>
        <v>117070.79000000002</v>
      </c>
      <c r="BJ68" s="16">
        <f t="shared" si="102"/>
        <v>117070.79000000002</v>
      </c>
      <c r="BK68" s="16">
        <f t="shared" si="103"/>
        <v>117070.79000000002</v>
      </c>
      <c r="BL68" s="16">
        <f t="shared" si="104"/>
        <v>117070.79000000002</v>
      </c>
      <c r="BM68" s="16">
        <f t="shared" si="105"/>
        <v>117070.79000000002</v>
      </c>
      <c r="BN68" s="16">
        <f t="shared" si="106"/>
        <v>117070.79000000002</v>
      </c>
      <c r="BO68" s="16">
        <f t="shared" si="107"/>
        <v>117070.79000000002</v>
      </c>
      <c r="BP68" s="16">
        <f t="shared" si="108"/>
        <v>117070.79000000002</v>
      </c>
      <c r="BQ68" s="16">
        <f t="shared" si="109"/>
        <v>117070.79000000002</v>
      </c>
      <c r="BR68" s="16">
        <f t="shared" si="110"/>
        <v>117070.79000000002</v>
      </c>
      <c r="BS68" s="16">
        <f t="shared" si="111"/>
        <v>117070.79000000002</v>
      </c>
    </row>
    <row r="69" spans="1:71" x14ac:dyDescent="0.35">
      <c r="A69" s="15" t="str">
        <f t="shared" ref="A69:J69" si="123">A49</f>
        <v>Found on tab S Tampa Resilience</v>
      </c>
      <c r="B69" s="15" t="str">
        <f t="shared" si="123"/>
        <v>NEW-13008.9</v>
      </c>
      <c r="C69" s="15" t="str">
        <f t="shared" si="123"/>
        <v>Base Rates</v>
      </c>
      <c r="D69" s="15" t="str">
        <f t="shared" si="123"/>
        <v>ED-Transmission-Substation-Relay, Control &amp; RTU</v>
      </c>
      <c r="E69" s="15" t="str">
        <f t="shared" si="123"/>
        <v>T</v>
      </c>
      <c r="F69" s="15" t="str">
        <f t="shared" si="123"/>
        <v>NEW-13008</v>
      </c>
      <c r="G69" s="15" t="str">
        <f t="shared" si="123"/>
        <v>ED-South Tampa Resiliency Project</v>
      </c>
      <c r="H69" s="15" t="str">
        <f t="shared" si="123"/>
        <v>Electric Transmission Plant</v>
      </c>
      <c r="I69" s="15" t="str">
        <f t="shared" si="123"/>
        <v>Transmission Substation</v>
      </c>
      <c r="J69" s="15" t="str">
        <f t="shared" si="123"/>
        <v>066T-CLEARVIEW</v>
      </c>
      <c r="K69" s="16">
        <f>SUM($K49:K49)/13</f>
        <v>0</v>
      </c>
      <c r="L69" s="16">
        <f>SUM($K49:L49)/13</f>
        <v>0</v>
      </c>
      <c r="M69" s="16">
        <f>SUM($K49:M49)/13</f>
        <v>0</v>
      </c>
      <c r="N69" s="16">
        <f>SUM($K49:N49)/13</f>
        <v>0</v>
      </c>
      <c r="O69" s="16">
        <f>SUM($K49:O49)/13</f>
        <v>0</v>
      </c>
      <c r="P69" s="16">
        <f>SUM($K49:P49)/13</f>
        <v>0</v>
      </c>
      <c r="Q69" s="16">
        <f>SUM($K49:Q49)/13</f>
        <v>0</v>
      </c>
      <c r="R69" s="16">
        <f>SUM($K49:R49)/13</f>
        <v>0</v>
      </c>
      <c r="S69" s="16">
        <f>SUM($K49:S49)/13</f>
        <v>0</v>
      </c>
      <c r="T69" s="16">
        <f>SUM($K49:T49)/13</f>
        <v>0</v>
      </c>
      <c r="U69" s="16">
        <f>SUM($K49:U49)/13</f>
        <v>0</v>
      </c>
      <c r="V69" s="16">
        <f>SUM($K49:V49)/13</f>
        <v>1089.6376923076921</v>
      </c>
      <c r="W69" s="16">
        <f t="shared" ref="W69:AL70" si="124">SUM(K49:W49)/13</f>
        <v>2179.2753846153842</v>
      </c>
      <c r="X69" s="16">
        <f t="shared" si="124"/>
        <v>3268.9130769230765</v>
      </c>
      <c r="Y69" s="16">
        <f t="shared" si="124"/>
        <v>4358.5507692307683</v>
      </c>
      <c r="Z69" s="16">
        <f t="shared" si="124"/>
        <v>5448.1884615384606</v>
      </c>
      <c r="AA69" s="16">
        <f t="shared" si="124"/>
        <v>6537.826153846152</v>
      </c>
      <c r="AB69" s="16">
        <f t="shared" si="124"/>
        <v>7627.4638461538434</v>
      </c>
      <c r="AC69" s="16">
        <f t="shared" si="124"/>
        <v>8717.1015384615348</v>
      </c>
      <c r="AD69" s="16">
        <f t="shared" si="124"/>
        <v>9806.739230769228</v>
      </c>
      <c r="AE69" s="16">
        <f t="shared" si="124"/>
        <v>10896.376923076921</v>
      </c>
      <c r="AF69" s="16">
        <f t="shared" si="124"/>
        <v>11986.014615384613</v>
      </c>
      <c r="AG69" s="16">
        <f t="shared" si="124"/>
        <v>13075.652307692306</v>
      </c>
      <c r="AH69" s="16">
        <f t="shared" si="124"/>
        <v>14165.289999999999</v>
      </c>
      <c r="AI69" s="16">
        <f t="shared" si="124"/>
        <v>14165.289999999999</v>
      </c>
      <c r="AJ69" s="16">
        <f t="shared" si="124"/>
        <v>14165.289999999999</v>
      </c>
      <c r="AK69" s="16">
        <f t="shared" si="124"/>
        <v>14165.289999999999</v>
      </c>
      <c r="AL69" s="16">
        <f t="shared" si="124"/>
        <v>14165.289999999999</v>
      </c>
      <c r="AM69" s="16">
        <f t="shared" ref="AM69:BA69" si="125">SUM(AA49:AM49)/13</f>
        <v>14165.289999999999</v>
      </c>
      <c r="AN69" s="16">
        <f t="shared" si="125"/>
        <v>14165.289999999999</v>
      </c>
      <c r="AO69" s="16">
        <f t="shared" si="125"/>
        <v>14165.289999999999</v>
      </c>
      <c r="AP69" s="16">
        <f t="shared" si="125"/>
        <v>14165.289999999999</v>
      </c>
      <c r="AQ69" s="16">
        <f t="shared" si="125"/>
        <v>14165.289999999999</v>
      </c>
      <c r="AR69" s="16">
        <f t="shared" si="125"/>
        <v>14165.289999999999</v>
      </c>
      <c r="AS69" s="16">
        <f t="shared" si="125"/>
        <v>14165.289999999999</v>
      </c>
      <c r="AT69" s="16">
        <f t="shared" si="125"/>
        <v>14165.289999999999</v>
      </c>
      <c r="AU69" s="16">
        <f t="shared" si="125"/>
        <v>14165.289999999999</v>
      </c>
      <c r="AV69" s="16">
        <f t="shared" si="125"/>
        <v>14165.289999999999</v>
      </c>
      <c r="AW69" s="16">
        <f t="shared" si="125"/>
        <v>14165.289999999999</v>
      </c>
      <c r="AX69" s="16">
        <f t="shared" si="125"/>
        <v>14165.289999999999</v>
      </c>
      <c r="AY69" s="16">
        <f t="shared" si="125"/>
        <v>14165.289999999999</v>
      </c>
      <c r="AZ69" s="16">
        <f t="shared" si="125"/>
        <v>14165.289999999999</v>
      </c>
      <c r="BA69" s="16">
        <f t="shared" si="125"/>
        <v>14165.289999999999</v>
      </c>
      <c r="BB69" s="16">
        <f t="shared" ref="BB69:BK70" si="126">SUM(AP49:BB49)/13</f>
        <v>14165.289999999999</v>
      </c>
      <c r="BC69" s="16">
        <f t="shared" si="126"/>
        <v>14165.289999999999</v>
      </c>
      <c r="BD69" s="16">
        <f t="shared" si="126"/>
        <v>14165.289999999999</v>
      </c>
      <c r="BE69" s="16">
        <f t="shared" si="126"/>
        <v>14165.289999999999</v>
      </c>
      <c r="BF69" s="16">
        <f t="shared" si="126"/>
        <v>14165.289999999999</v>
      </c>
      <c r="BG69" s="16">
        <f t="shared" si="126"/>
        <v>14165.289999999999</v>
      </c>
      <c r="BH69" s="16">
        <f t="shared" si="126"/>
        <v>14165.289999999999</v>
      </c>
      <c r="BI69" s="16">
        <f t="shared" si="126"/>
        <v>14165.289999999999</v>
      </c>
      <c r="BJ69" s="16">
        <f t="shared" si="126"/>
        <v>14165.289999999999</v>
      </c>
      <c r="BK69" s="16">
        <f t="shared" si="126"/>
        <v>14165.289999999999</v>
      </c>
      <c r="BL69" s="16">
        <f t="shared" ref="BL69:BS70" si="127">SUM(AZ49:BL49)/13</f>
        <v>14165.289999999999</v>
      </c>
      <c r="BM69" s="16">
        <f t="shared" si="127"/>
        <v>14165.289999999999</v>
      </c>
      <c r="BN69" s="16">
        <f t="shared" si="127"/>
        <v>14165.289999999999</v>
      </c>
      <c r="BO69" s="16">
        <f t="shared" si="127"/>
        <v>14165.289999999999</v>
      </c>
      <c r="BP69" s="16">
        <f t="shared" si="127"/>
        <v>14165.289999999999</v>
      </c>
      <c r="BQ69" s="16">
        <f t="shared" si="127"/>
        <v>14165.289999999999</v>
      </c>
      <c r="BR69" s="16">
        <f t="shared" si="127"/>
        <v>14165.289999999999</v>
      </c>
      <c r="BS69" s="16">
        <f t="shared" si="127"/>
        <v>14165.289999999999</v>
      </c>
    </row>
    <row r="70" spans="1:71" x14ac:dyDescent="0.35">
      <c r="A70" s="15" t="str">
        <f t="shared" ref="A70:J70" si="128">A50</f>
        <v>Standard Close</v>
      </c>
      <c r="B70" s="15" t="str">
        <f t="shared" si="128"/>
        <v>NEW-13008.2</v>
      </c>
      <c r="C70" s="15" t="str">
        <f t="shared" si="128"/>
        <v>Base Rates</v>
      </c>
      <c r="D70" s="15" t="str">
        <f t="shared" si="128"/>
        <v>ED-Distribution-Substation-Equipment</v>
      </c>
      <c r="E70" s="15">
        <f t="shared" si="128"/>
        <v>36800</v>
      </c>
      <c r="F70" s="15" t="str">
        <f t="shared" si="128"/>
        <v>NEW-13008</v>
      </c>
      <c r="G70" s="15" t="str">
        <f t="shared" si="128"/>
        <v>ED-South Tampa Resiliency Project</v>
      </c>
      <c r="H70" s="15" t="str">
        <f t="shared" si="128"/>
        <v>Electric Distribution Plant</v>
      </c>
      <c r="I70" s="15" t="str">
        <f t="shared" si="128"/>
        <v>Western Service Area</v>
      </c>
      <c r="J70" s="15" t="str">
        <f t="shared" si="128"/>
        <v>WSA - Lines</v>
      </c>
      <c r="K70" s="16">
        <f>SUM($K50:K50)/13</f>
        <v>1933.0846153846155</v>
      </c>
      <c r="L70" s="16">
        <f>SUM($K50:L50)/13</f>
        <v>3866.169230769231</v>
      </c>
      <c r="M70" s="16">
        <f>SUM($K50:M50)/13</f>
        <v>5799.2538461538461</v>
      </c>
      <c r="N70" s="16">
        <f>SUM($K50:N50)/13</f>
        <v>7732.3384615384621</v>
      </c>
      <c r="O70" s="16">
        <f>SUM($K50:O50)/13</f>
        <v>9665.423076923078</v>
      </c>
      <c r="P70" s="16">
        <f>SUM($K50:P50)/13</f>
        <v>11598.507692307692</v>
      </c>
      <c r="Q70" s="16">
        <f>SUM($K50:Q50)/13</f>
        <v>13531.592307692308</v>
      </c>
      <c r="R70" s="16">
        <f>SUM($K50:R50)/13</f>
        <v>15464.676923076924</v>
      </c>
      <c r="S70" s="16">
        <f>SUM($K50:S50)/13</f>
        <v>17397.761538461542</v>
      </c>
      <c r="T70" s="16">
        <f>SUM($K50:T50)/13</f>
        <v>19330.846153846156</v>
      </c>
      <c r="U70" s="16">
        <f>SUM($K50:U50)/13</f>
        <v>21263.93076923077</v>
      </c>
      <c r="V70" s="16">
        <f>SUM($K50:V50)/13</f>
        <v>23197.015384615384</v>
      </c>
      <c r="W70" s="16">
        <f t="shared" si="124"/>
        <v>25130.1</v>
      </c>
      <c r="X70" s="16">
        <f t="shared" si="124"/>
        <v>25130.1</v>
      </c>
      <c r="Y70" s="16">
        <f t="shared" si="124"/>
        <v>25130.1</v>
      </c>
      <c r="Z70" s="16">
        <f t="shared" si="124"/>
        <v>25130.1</v>
      </c>
      <c r="AA70" s="16">
        <f t="shared" si="124"/>
        <v>25130.1</v>
      </c>
      <c r="AB70" s="16">
        <f t="shared" si="124"/>
        <v>25130.1</v>
      </c>
      <c r="AC70" s="16">
        <f t="shared" si="124"/>
        <v>25130.1</v>
      </c>
      <c r="AD70" s="16">
        <f t="shared" si="124"/>
        <v>25130.1</v>
      </c>
      <c r="AE70" s="16">
        <f t="shared" si="124"/>
        <v>25130.1</v>
      </c>
      <c r="AF70" s="16">
        <f t="shared" si="124"/>
        <v>25130.1</v>
      </c>
      <c r="AG70" s="16">
        <f t="shared" si="124"/>
        <v>25130.1</v>
      </c>
      <c r="AH70" s="16">
        <f t="shared" si="124"/>
        <v>25130.1</v>
      </c>
      <c r="AI70" s="16">
        <f t="shared" si="124"/>
        <v>25130.1</v>
      </c>
      <c r="AJ70" s="16">
        <f t="shared" si="124"/>
        <v>25130.1</v>
      </c>
      <c r="AK70" s="16">
        <f t="shared" si="124"/>
        <v>25130.1</v>
      </c>
      <c r="AL70" s="16">
        <f t="shared" si="124"/>
        <v>25130.1</v>
      </c>
      <c r="AM70" s="16">
        <f t="shared" ref="AM70" si="129">SUM(AA50:AM50)/13</f>
        <v>25130.1</v>
      </c>
      <c r="AN70" s="16">
        <f t="shared" ref="AN70" si="130">SUM(AB50:AN50)/13</f>
        <v>25130.1</v>
      </c>
      <c r="AO70" s="16">
        <f t="shared" ref="AO70" si="131">SUM(AC50:AO50)/13</f>
        <v>25130.1</v>
      </c>
      <c r="AP70" s="16">
        <f t="shared" ref="AP70" si="132">SUM(AD50:AP50)/13</f>
        <v>25130.1</v>
      </c>
      <c r="AQ70" s="16">
        <f t="shared" ref="AQ70" si="133">SUM(AE50:AQ50)/13</f>
        <v>25130.1</v>
      </c>
      <c r="AR70" s="16">
        <f t="shared" ref="AR70" si="134">SUM(AF50:AR50)/13</f>
        <v>25130.1</v>
      </c>
      <c r="AS70" s="16">
        <f t="shared" ref="AS70" si="135">SUM(AG50:AS50)/13</f>
        <v>25130.1</v>
      </c>
      <c r="AT70" s="16">
        <f t="shared" ref="AT70" si="136">SUM(AH50:AT50)/13</f>
        <v>25130.1</v>
      </c>
      <c r="AU70" s="16">
        <f t="shared" ref="AU70" si="137">SUM(AI50:AU50)/13</f>
        <v>25130.1</v>
      </c>
      <c r="AV70" s="16">
        <f t="shared" ref="AV70" si="138">SUM(AJ50:AV50)/13</f>
        <v>25130.1</v>
      </c>
      <c r="AW70" s="16">
        <f t="shared" ref="AW70" si="139">SUM(AK50:AW50)/13</f>
        <v>25130.1</v>
      </c>
      <c r="AX70" s="16">
        <f t="shared" ref="AX70" si="140">SUM(AL50:AX50)/13</f>
        <v>25130.1</v>
      </c>
      <c r="AY70" s="16">
        <f t="shared" ref="AY70" si="141">SUM(AM50:AY50)/13</f>
        <v>25130.1</v>
      </c>
      <c r="AZ70" s="16">
        <f t="shared" ref="AZ70" si="142">SUM(AN50:AZ50)/13</f>
        <v>25130.1</v>
      </c>
      <c r="BA70" s="16">
        <f t="shared" ref="BA70" si="143">SUM(AO50:BA50)/13</f>
        <v>25130.1</v>
      </c>
      <c r="BB70" s="16">
        <f t="shared" si="126"/>
        <v>25130.1</v>
      </c>
      <c r="BC70" s="16">
        <f t="shared" si="126"/>
        <v>25130.1</v>
      </c>
      <c r="BD70" s="16">
        <f t="shared" si="126"/>
        <v>25130.1</v>
      </c>
      <c r="BE70" s="16">
        <f t="shared" si="126"/>
        <v>25130.1</v>
      </c>
      <c r="BF70" s="16">
        <f t="shared" si="126"/>
        <v>25130.1</v>
      </c>
      <c r="BG70" s="16">
        <f t="shared" si="126"/>
        <v>25130.1</v>
      </c>
      <c r="BH70" s="16">
        <f t="shared" si="126"/>
        <v>25130.1</v>
      </c>
      <c r="BI70" s="16">
        <f t="shared" si="126"/>
        <v>25130.1</v>
      </c>
      <c r="BJ70" s="16">
        <f t="shared" si="126"/>
        <v>25130.1</v>
      </c>
      <c r="BK70" s="16">
        <f t="shared" si="126"/>
        <v>25130.1</v>
      </c>
      <c r="BL70" s="16">
        <f t="shared" si="127"/>
        <v>25130.1</v>
      </c>
      <c r="BM70" s="16">
        <f t="shared" si="127"/>
        <v>25130.1</v>
      </c>
      <c r="BN70" s="16">
        <f t="shared" si="127"/>
        <v>25130.1</v>
      </c>
      <c r="BO70" s="16">
        <f t="shared" si="127"/>
        <v>25130.1</v>
      </c>
      <c r="BP70" s="16">
        <f t="shared" si="127"/>
        <v>25130.1</v>
      </c>
      <c r="BQ70" s="16">
        <f t="shared" si="127"/>
        <v>25130.1</v>
      </c>
      <c r="BR70" s="16">
        <f t="shared" si="127"/>
        <v>25130.1</v>
      </c>
      <c r="BS70" s="16">
        <f t="shared" si="127"/>
        <v>25130.1</v>
      </c>
    </row>
    <row r="71" spans="1:71" x14ac:dyDescent="0.35">
      <c r="E71" s="50"/>
    </row>
    <row r="72" spans="1:71" ht="15" thickBot="1" x14ac:dyDescent="0.4">
      <c r="I72" s="69"/>
      <c r="J72" s="52" t="s">
        <v>159</v>
      </c>
      <c r="K72" s="70">
        <f t="shared" ref="K72:BS72" si="144">SUM(K57:K71)</f>
        <v>1933.0846153846155</v>
      </c>
      <c r="L72" s="70">
        <f t="shared" si="144"/>
        <v>3866.169230769231</v>
      </c>
      <c r="M72" s="70">
        <f t="shared" si="144"/>
        <v>8607.9346153846163</v>
      </c>
      <c r="N72" s="70">
        <f t="shared" si="144"/>
        <v>36017.675384615395</v>
      </c>
      <c r="O72" s="70">
        <f t="shared" si="144"/>
        <v>64270.894615384626</v>
      </c>
      <c r="P72" s="70">
        <f t="shared" si="144"/>
        <v>107356.22230769234</v>
      </c>
      <c r="Q72" s="70">
        <f t="shared" si="144"/>
        <v>155107.74076923079</v>
      </c>
      <c r="R72" s="70">
        <f t="shared" si="144"/>
        <v>202859.25923076927</v>
      </c>
      <c r="S72" s="70">
        <f t="shared" si="144"/>
        <v>250610.77769230775</v>
      </c>
      <c r="T72" s="70">
        <f t="shared" si="144"/>
        <v>298362.2961538462</v>
      </c>
      <c r="U72" s="70">
        <f t="shared" si="144"/>
        <v>346113.81461538456</v>
      </c>
      <c r="V72" s="70">
        <f t="shared" si="144"/>
        <v>394954.97076923086</v>
      </c>
      <c r="W72" s="70">
        <f t="shared" si="144"/>
        <v>443796.12692307692</v>
      </c>
      <c r="X72" s="70">
        <f t="shared" si="144"/>
        <v>490704.19846153836</v>
      </c>
      <c r="Y72" s="70">
        <f t="shared" si="144"/>
        <v>537612.2699999999</v>
      </c>
      <c r="Z72" s="70">
        <f t="shared" si="144"/>
        <v>581711.66076923057</v>
      </c>
      <c r="AA72" s="70">
        <f t="shared" si="144"/>
        <v>8833509.1392307691</v>
      </c>
      <c r="AB72" s="70">
        <f t="shared" si="144"/>
        <v>17183272.368461538</v>
      </c>
      <c r="AC72" s="70">
        <f t="shared" si="144"/>
        <v>25522806.027692307</v>
      </c>
      <c r="AD72" s="70">
        <f t="shared" si="144"/>
        <v>34013862.219230771</v>
      </c>
      <c r="AE72" s="70">
        <f t="shared" si="144"/>
        <v>42506515.256923079</v>
      </c>
      <c r="AF72" s="70">
        <f t="shared" si="144"/>
        <v>50999695.910000004</v>
      </c>
      <c r="AG72" s="70">
        <f t="shared" si="144"/>
        <v>59493319.563076913</v>
      </c>
      <c r="AH72" s="70">
        <f t="shared" si="144"/>
        <v>68099693.908461541</v>
      </c>
      <c r="AI72" s="83">
        <f t="shared" si="144"/>
        <v>76817813.923846141</v>
      </c>
      <c r="AJ72" s="70">
        <f t="shared" si="144"/>
        <v>85536176.939230755</v>
      </c>
      <c r="AK72" s="70">
        <f t="shared" si="144"/>
        <v>94254782.954615369</v>
      </c>
      <c r="AL72" s="70">
        <f t="shared" si="144"/>
        <v>102973631.96999998</v>
      </c>
      <c r="AM72" s="70">
        <f t="shared" si="144"/>
        <v>111692723.98538461</v>
      </c>
      <c r="AN72" s="70">
        <f t="shared" si="144"/>
        <v>112181692.93769231</v>
      </c>
      <c r="AO72" s="70">
        <f t="shared" si="144"/>
        <v>117076758.0753846</v>
      </c>
      <c r="AP72" s="70">
        <f t="shared" si="144"/>
        <v>121971451.44384617</v>
      </c>
      <c r="AQ72" s="70">
        <f t="shared" si="144"/>
        <v>126713417.6276923</v>
      </c>
      <c r="AR72" s="70">
        <f t="shared" si="144"/>
        <v>131457248.50384615</v>
      </c>
      <c r="AS72" s="70">
        <f t="shared" si="144"/>
        <v>136250788.25692305</v>
      </c>
      <c r="AT72" s="70">
        <f t="shared" si="144"/>
        <v>141043885.00999996</v>
      </c>
      <c r="AU72" s="70">
        <f t="shared" si="144"/>
        <v>145724231.07076919</v>
      </c>
      <c r="AV72" s="70">
        <f t="shared" si="144"/>
        <v>150291741.8238461</v>
      </c>
      <c r="AW72" s="70">
        <f t="shared" si="144"/>
        <v>154859009.57692301</v>
      </c>
      <c r="AX72" s="70">
        <f t="shared" si="144"/>
        <v>159426034.32999992</v>
      </c>
      <c r="AY72" s="70">
        <f t="shared" si="144"/>
        <v>163992816.08307686</v>
      </c>
      <c r="AZ72" s="70">
        <f t="shared" si="144"/>
        <v>168559354.83615378</v>
      </c>
      <c r="BA72" s="70">
        <f t="shared" si="144"/>
        <v>173125650.58923072</v>
      </c>
      <c r="BB72" s="70">
        <f t="shared" si="144"/>
        <v>173187040.92769223</v>
      </c>
      <c r="BC72" s="70">
        <f t="shared" si="144"/>
        <v>173244200.49692303</v>
      </c>
      <c r="BD72" s="70">
        <f t="shared" si="144"/>
        <v>173297898.52769226</v>
      </c>
      <c r="BE72" s="70">
        <f t="shared" si="144"/>
        <v>173348135.01999992</v>
      </c>
      <c r="BF72" s="70">
        <f t="shared" si="144"/>
        <v>173348135.01999992</v>
      </c>
      <c r="BG72" s="70">
        <f t="shared" si="144"/>
        <v>173348135.01999992</v>
      </c>
      <c r="BH72" s="70">
        <f t="shared" si="144"/>
        <v>173348135.01999992</v>
      </c>
      <c r="BI72" s="70">
        <f t="shared" si="144"/>
        <v>173348135.01999992</v>
      </c>
      <c r="BJ72" s="70">
        <f t="shared" si="144"/>
        <v>173348135.01999992</v>
      </c>
      <c r="BK72" s="70">
        <f t="shared" si="144"/>
        <v>173348135.01999992</v>
      </c>
      <c r="BL72" s="70">
        <f t="shared" si="144"/>
        <v>173348135.01999992</v>
      </c>
      <c r="BM72" s="70">
        <f t="shared" si="144"/>
        <v>173348135.01999992</v>
      </c>
      <c r="BN72" s="70">
        <f t="shared" si="144"/>
        <v>173348135.01999992</v>
      </c>
      <c r="BO72" s="70">
        <f t="shared" si="144"/>
        <v>173348135.01999992</v>
      </c>
      <c r="BP72" s="70">
        <f t="shared" si="144"/>
        <v>173348135.01999992</v>
      </c>
      <c r="BQ72" s="70">
        <f t="shared" si="144"/>
        <v>173348135.01999992</v>
      </c>
      <c r="BR72" s="70">
        <f t="shared" si="144"/>
        <v>173348135.01999992</v>
      </c>
      <c r="BS72" s="70">
        <f t="shared" si="144"/>
        <v>173348135.01999992</v>
      </c>
    </row>
    <row r="73" spans="1:71" ht="15" thickTop="1" x14ac:dyDescent="0.35"/>
    <row r="74" spans="1:71" x14ac:dyDescent="0.35">
      <c r="A74" s="56" t="s">
        <v>133</v>
      </c>
      <c r="B74" s="56" t="s">
        <v>134</v>
      </c>
      <c r="C74" s="56" t="s">
        <v>136</v>
      </c>
      <c r="D74" s="56">
        <v>300</v>
      </c>
      <c r="E74" s="56" t="s">
        <v>137</v>
      </c>
      <c r="F74" s="57" t="s">
        <v>138</v>
      </c>
      <c r="G74" s="56" t="s">
        <v>139</v>
      </c>
      <c r="H74" s="56" t="s">
        <v>140</v>
      </c>
      <c r="I74" s="56" t="s">
        <v>141</v>
      </c>
      <c r="J74" s="67" t="s">
        <v>160</v>
      </c>
      <c r="K74" s="67" t="s">
        <v>161</v>
      </c>
      <c r="L74" s="59">
        <v>202401</v>
      </c>
      <c r="M74" s="59">
        <v>202402</v>
      </c>
      <c r="N74" s="59">
        <v>202403</v>
      </c>
      <c r="O74" s="59">
        <v>202404</v>
      </c>
      <c r="P74" s="59">
        <v>202405</v>
      </c>
      <c r="Q74" s="59">
        <v>202406</v>
      </c>
      <c r="R74" s="59">
        <v>202407</v>
      </c>
      <c r="S74" s="59">
        <v>202408</v>
      </c>
      <c r="T74" s="59">
        <v>202409</v>
      </c>
      <c r="U74" s="59">
        <v>202410</v>
      </c>
      <c r="V74" s="59">
        <v>202411</v>
      </c>
      <c r="W74" s="59">
        <v>202412</v>
      </c>
      <c r="X74" s="59">
        <v>202501</v>
      </c>
      <c r="Y74" s="59">
        <v>202502</v>
      </c>
      <c r="Z74" s="59">
        <v>202503</v>
      </c>
      <c r="AA74" s="59">
        <v>202504</v>
      </c>
      <c r="AB74" s="59">
        <v>202505</v>
      </c>
      <c r="AC74" s="59">
        <v>202506</v>
      </c>
      <c r="AD74" s="59">
        <v>202507</v>
      </c>
      <c r="AE74" s="59">
        <v>202508</v>
      </c>
      <c r="AF74" s="59">
        <v>202509</v>
      </c>
      <c r="AG74" s="59">
        <v>202510</v>
      </c>
      <c r="AH74" s="59">
        <v>202511</v>
      </c>
      <c r="AI74" s="59">
        <v>202512</v>
      </c>
      <c r="AJ74" s="59">
        <v>202601</v>
      </c>
      <c r="AK74" s="59">
        <v>202602</v>
      </c>
      <c r="AL74" s="59">
        <v>202603</v>
      </c>
      <c r="AM74" s="59">
        <v>202604</v>
      </c>
      <c r="AN74" s="59">
        <v>202605</v>
      </c>
      <c r="AO74" s="59">
        <v>202606</v>
      </c>
      <c r="AP74" s="59">
        <v>202607</v>
      </c>
      <c r="AQ74" s="59">
        <v>202608</v>
      </c>
      <c r="AR74" s="59">
        <v>202609</v>
      </c>
      <c r="AS74" s="59">
        <v>202610</v>
      </c>
      <c r="AT74" s="59">
        <v>202611</v>
      </c>
      <c r="AU74" s="59">
        <v>202612</v>
      </c>
      <c r="AV74" s="59">
        <v>202701</v>
      </c>
      <c r="AW74" s="59">
        <v>202702</v>
      </c>
      <c r="AX74" s="59">
        <v>202703</v>
      </c>
      <c r="AY74" s="59">
        <v>202704</v>
      </c>
      <c r="AZ74" s="59">
        <v>202705</v>
      </c>
      <c r="BA74" s="59">
        <v>202706</v>
      </c>
      <c r="BB74" s="59">
        <v>202707</v>
      </c>
      <c r="BC74" s="59">
        <v>202708</v>
      </c>
      <c r="BD74" s="59">
        <v>202709</v>
      </c>
      <c r="BE74" s="59">
        <v>202710</v>
      </c>
      <c r="BF74" s="59">
        <v>202711</v>
      </c>
      <c r="BG74" s="59">
        <v>202712</v>
      </c>
      <c r="BH74" s="59">
        <v>202801</v>
      </c>
      <c r="BI74" s="59">
        <v>202802</v>
      </c>
      <c r="BJ74" s="59">
        <v>202803</v>
      </c>
      <c r="BK74" s="59">
        <v>202804</v>
      </c>
      <c r="BL74" s="59">
        <v>202805</v>
      </c>
      <c r="BM74" s="59">
        <v>202806</v>
      </c>
      <c r="BN74" s="59">
        <v>202807</v>
      </c>
      <c r="BO74" s="59">
        <v>202808</v>
      </c>
      <c r="BP74" s="59">
        <v>202809</v>
      </c>
      <c r="BQ74" s="59">
        <v>202810</v>
      </c>
      <c r="BR74" s="59">
        <v>202811</v>
      </c>
      <c r="BS74" s="59">
        <v>202812</v>
      </c>
    </row>
    <row r="75" spans="1:71" x14ac:dyDescent="0.35">
      <c r="A75" s="15" t="str">
        <f>'South Tampa Resilience'!A17</f>
        <v>Found on tab S Tampa Resilience</v>
      </c>
      <c r="B75" s="15" t="str">
        <f>'South Tampa Resilience'!B17</f>
        <v>A2743107</v>
      </c>
      <c r="C75" s="15" t="str">
        <f>'South Tampa Resilience'!D17</f>
        <v>BSR-Solar Expansion</v>
      </c>
      <c r="D75" s="15">
        <f>'South Tampa Resilience'!E17</f>
        <v>34320</v>
      </c>
      <c r="E75" s="15" t="str">
        <f>'South Tampa Resilience'!F17</f>
        <v>NEW-12225</v>
      </c>
      <c r="F75" s="15" t="str">
        <f>'South Tampa Resilience'!G17</f>
        <v>South Tampa Resiliency Project</v>
      </c>
      <c r="G75" s="15" t="str">
        <f>'South Tampa Resilience'!H17</f>
        <v>Electric Other Production Plant</v>
      </c>
      <c r="H75" s="15" t="str">
        <f>'South Tampa Resilience'!I17</f>
        <v>MacDill AFB DG</v>
      </c>
      <c r="I75" s="15" t="str">
        <f>'South Tampa Resilience'!J17</f>
        <v>MacDill AFB DG</v>
      </c>
      <c r="J75" s="71">
        <v>0</v>
      </c>
      <c r="K75" s="71">
        <v>2.0799999999999999E-2</v>
      </c>
      <c r="L75" s="16">
        <f>'South Tampa Resilience'!K37*$J75/12</f>
        <v>0</v>
      </c>
      <c r="M75" s="16">
        <f>'South Tampa Resilience'!L37*$J75/12</f>
        <v>0</v>
      </c>
      <c r="N75" s="16">
        <f>'South Tampa Resilience'!M37*$J75/12</f>
        <v>0</v>
      </c>
      <c r="O75" s="16">
        <f>'South Tampa Resilience'!N37*$J75/12</f>
        <v>0</v>
      </c>
      <c r="P75" s="16">
        <f>'South Tampa Resilience'!O37*$J75/12</f>
        <v>0</v>
      </c>
      <c r="Q75" s="16">
        <f>'South Tampa Resilience'!P37*$J75/12</f>
        <v>0</v>
      </c>
      <c r="R75" s="16">
        <f>'South Tampa Resilience'!Q37*$J75/12</f>
        <v>0</v>
      </c>
      <c r="S75" s="16">
        <f>'South Tampa Resilience'!R37*$J75/12</f>
        <v>0</v>
      </c>
      <c r="T75" s="16">
        <f>'South Tampa Resilience'!S37*$J75/12</f>
        <v>0</v>
      </c>
      <c r="U75" s="16">
        <f>'South Tampa Resilience'!T37*$J75/12</f>
        <v>0</v>
      </c>
      <c r="V75" s="16">
        <f>'South Tampa Resilience'!U37*$J75/12</f>
        <v>0</v>
      </c>
      <c r="W75" s="16">
        <f>'South Tampa Resilience'!V37*$J75/12</f>
        <v>0</v>
      </c>
      <c r="X75" s="16">
        <f>'South Tampa Resilience'!W37*$K75/12</f>
        <v>0</v>
      </c>
      <c r="Y75" s="16">
        <f>'South Tampa Resilience'!X37*$K75/12</f>
        <v>0</v>
      </c>
      <c r="Z75" s="16">
        <f>'South Tampa Resilience'!Y37*$K75/12</f>
        <v>0</v>
      </c>
      <c r="AA75" s="16">
        <f>'South Tampa Resilience'!Z37*$K75/12</f>
        <v>0</v>
      </c>
      <c r="AB75" s="16">
        <f>'South Tampa Resilience'!AA37*$K75/12</f>
        <v>174413.82580266663</v>
      </c>
      <c r="AC75" s="16">
        <f>'South Tampa Resilience'!AB37*$K75/12</f>
        <v>176640.3271013333</v>
      </c>
      <c r="AD75" s="16">
        <f>'South Tampa Resilience'!AC37*$K75/12</f>
        <v>176744.03763466666</v>
      </c>
      <c r="AE75" s="16">
        <f>'South Tampa Resilience'!AD37*$K75/12</f>
        <v>180263.49019466667</v>
      </c>
      <c r="AF75" s="16">
        <f>'South Tampa Resilience'!AE37*$K75/12</f>
        <v>180299.47246133335</v>
      </c>
      <c r="AG75" s="16">
        <f>'South Tampa Resilience'!AF37*$K75/12</f>
        <v>180311.36139466669</v>
      </c>
      <c r="AH75" s="16">
        <f>'South Tampa Resilience'!AG37*$K75/12</f>
        <v>180321.34366133332</v>
      </c>
      <c r="AI75" s="16">
        <f>'South Tampa Resilience'!AH37*$K75/12</f>
        <v>182861.99259466666</v>
      </c>
      <c r="AJ75" s="16">
        <f>'South Tampa Resilience'!AI37*$K75/12</f>
        <v>185404.54819466666</v>
      </c>
      <c r="AK75" s="16">
        <f>'South Tampa Resilience'!AJ37*$K75/12</f>
        <v>185410.02379466666</v>
      </c>
      <c r="AL75" s="16">
        <f>'South Tampa Resilience'!AK37*$K75/12</f>
        <v>185415.49939466667</v>
      </c>
      <c r="AM75" s="16">
        <f>'South Tampa Resilience'!AL37*$K75/12</f>
        <v>185420.97499466667</v>
      </c>
      <c r="AN75" s="16">
        <f>'South Tampa Resilience'!AM37*$K75/12</f>
        <v>185426.45059466665</v>
      </c>
      <c r="AO75" s="16">
        <f>'South Tampa Resilience'!AN37*$K75/12</f>
        <v>185431.92619466665</v>
      </c>
      <c r="AP75" s="16">
        <f>'South Tampa Resilience'!AO37*$K75/12</f>
        <v>185437.40179466666</v>
      </c>
      <c r="AQ75" s="16">
        <f>'South Tampa Resilience'!AP37*$K75/12</f>
        <v>185437.40179466666</v>
      </c>
      <c r="AR75" s="16">
        <f>'South Tampa Resilience'!AQ37*$K75/12</f>
        <v>185437.40179466666</v>
      </c>
      <c r="AS75" s="16">
        <f>'South Tampa Resilience'!AR37*$K75/12</f>
        <v>185437.40179466666</v>
      </c>
      <c r="AT75" s="16">
        <f>'South Tampa Resilience'!AS37*$K75/12</f>
        <v>185437.40179466666</v>
      </c>
      <c r="AU75" s="16">
        <f>'South Tampa Resilience'!AT37*$K75/12</f>
        <v>185437.40179466666</v>
      </c>
      <c r="AV75" s="16">
        <f>'South Tampa Resilience'!AU37*$K75/12</f>
        <v>185437.40179466666</v>
      </c>
      <c r="AW75" s="16">
        <f>'South Tampa Resilience'!AV37*$K75/12</f>
        <v>185437.40179466666</v>
      </c>
      <c r="AX75" s="16">
        <f>'South Tampa Resilience'!AW37*$K75/12</f>
        <v>185437.40179466666</v>
      </c>
      <c r="AY75" s="16">
        <f>'South Tampa Resilience'!AX37*$K75/12</f>
        <v>185437.40179466666</v>
      </c>
      <c r="AZ75" s="16">
        <f>'South Tampa Resilience'!AY37*$K75/12</f>
        <v>185437.40179466666</v>
      </c>
      <c r="BA75" s="16">
        <f>'South Tampa Resilience'!AZ37*$K75/12</f>
        <v>185437.40179466666</v>
      </c>
      <c r="BB75" s="16">
        <f>'South Tampa Resilience'!BA37*$K75/12</f>
        <v>185437.40179466666</v>
      </c>
      <c r="BC75" s="16">
        <f>'South Tampa Resilience'!BB37*$K75/12</f>
        <v>185437.40179466666</v>
      </c>
      <c r="BD75" s="16">
        <f>'South Tampa Resilience'!BC37*$K75/12</f>
        <v>185437.40179466666</v>
      </c>
      <c r="BE75" s="16">
        <f>'South Tampa Resilience'!BD37*$K75/12</f>
        <v>185437.40179466666</v>
      </c>
      <c r="BF75" s="16">
        <f>'South Tampa Resilience'!BE37*$K75/12</f>
        <v>185437.40179466666</v>
      </c>
      <c r="BG75" s="16">
        <f>'South Tampa Resilience'!BF37*$K75/12</f>
        <v>185437.40179466666</v>
      </c>
      <c r="BH75" s="16">
        <f>'South Tampa Resilience'!BG37*$K75/12</f>
        <v>185437.40179466666</v>
      </c>
      <c r="BI75" s="16">
        <f>'South Tampa Resilience'!BH37*$K75/12</f>
        <v>185437.40179466666</v>
      </c>
      <c r="BJ75" s="16">
        <f>'South Tampa Resilience'!BI37*$K75/12</f>
        <v>185437.40179466666</v>
      </c>
      <c r="BK75" s="16">
        <f>'South Tampa Resilience'!BJ37*$K75/12</f>
        <v>185437.40179466666</v>
      </c>
      <c r="BL75" s="16">
        <f>'South Tampa Resilience'!BK37*$K75/12</f>
        <v>185437.40179466666</v>
      </c>
      <c r="BM75" s="16">
        <f>'South Tampa Resilience'!BL37*$K75/12</f>
        <v>185437.40179466666</v>
      </c>
      <c r="BN75" s="16">
        <f>'South Tampa Resilience'!BM37*$K75/12</f>
        <v>185437.40179466666</v>
      </c>
      <c r="BO75" s="16">
        <f>'South Tampa Resilience'!BN37*$K75/12</f>
        <v>185437.40179466666</v>
      </c>
      <c r="BP75" s="16">
        <f>'South Tampa Resilience'!BO37*$K75/12</f>
        <v>185437.40179466666</v>
      </c>
      <c r="BQ75" s="16">
        <f>'South Tampa Resilience'!BP37*$K75/12</f>
        <v>185437.40179466666</v>
      </c>
      <c r="BR75" s="16">
        <f>'South Tampa Resilience'!BQ37*$K75/12</f>
        <v>185437.40179466666</v>
      </c>
      <c r="BS75" s="16">
        <f>'South Tampa Resilience'!BR37*$K75/12</f>
        <v>185437.40179466666</v>
      </c>
    </row>
    <row r="76" spans="1:71" x14ac:dyDescent="0.35">
      <c r="A76" s="15" t="str">
        <f>'South Tampa Resilience'!A18</f>
        <v>Found on tab S Tampa Resilience</v>
      </c>
      <c r="B76" s="15" t="str">
        <f>'South Tampa Resilience'!B18</f>
        <v>A2842616</v>
      </c>
      <c r="C76" s="15" t="str">
        <f>'South Tampa Resilience'!D18</f>
        <v/>
      </c>
      <c r="D76" s="15">
        <f>'South Tampa Resilience'!E18</f>
        <v>34320</v>
      </c>
      <c r="E76" s="15" t="str">
        <f>'South Tampa Resilience'!F18</f>
        <v>NEW-12225</v>
      </c>
      <c r="F76" s="15" t="str">
        <f>'South Tampa Resilience'!G18</f>
        <v>South Tampa Resiliency Project</v>
      </c>
      <c r="G76" s="15" t="str">
        <f>'South Tampa Resilience'!H18</f>
        <v>Electric General Plant</v>
      </c>
      <c r="H76" s="15" t="str">
        <f>'South Tampa Resilience'!I18</f>
        <v>General Offices</v>
      </c>
      <c r="I76" s="15" t="str">
        <f>'South Tampa Resilience'!J18</f>
        <v>TECO Plaza - Office</v>
      </c>
      <c r="J76" s="71">
        <v>0</v>
      </c>
      <c r="K76" s="71">
        <v>2.0799999999999999E-2</v>
      </c>
      <c r="L76" s="16">
        <f>'South Tampa Resilience'!K38*$J76/12</f>
        <v>0</v>
      </c>
      <c r="M76" s="16">
        <f>'South Tampa Resilience'!L38*$J76/12</f>
        <v>0</v>
      </c>
      <c r="N76" s="16">
        <f>'South Tampa Resilience'!M38*$J76/12</f>
        <v>0</v>
      </c>
      <c r="O76" s="16">
        <f>'South Tampa Resilience'!N38*$J76/12</f>
        <v>0</v>
      </c>
      <c r="P76" s="16">
        <f>'South Tampa Resilience'!O38*$J76/12</f>
        <v>0</v>
      </c>
      <c r="Q76" s="16">
        <f>'South Tampa Resilience'!P38*$J76/12</f>
        <v>0</v>
      </c>
      <c r="R76" s="16">
        <f>'South Tampa Resilience'!Q38*$J76/12</f>
        <v>0</v>
      </c>
      <c r="S76" s="16">
        <f>'South Tampa Resilience'!R38*$J76/12</f>
        <v>0</v>
      </c>
      <c r="T76" s="16">
        <f>'South Tampa Resilience'!S38*$J76/12</f>
        <v>0</v>
      </c>
      <c r="U76" s="16">
        <f>'South Tampa Resilience'!T38*$J76/12</f>
        <v>0</v>
      </c>
      <c r="V76" s="16">
        <f>'South Tampa Resilience'!U38*$J76/12</f>
        <v>0</v>
      </c>
      <c r="W76" s="16">
        <f>'South Tampa Resilience'!V38*$J76/12</f>
        <v>0</v>
      </c>
      <c r="X76" s="16">
        <f>'South Tampa Resilience'!W38*$K76/12</f>
        <v>0</v>
      </c>
      <c r="Y76" s="16">
        <f>'South Tampa Resilience'!X38*$K76/12</f>
        <v>0</v>
      </c>
      <c r="Z76" s="16">
        <f>'South Tampa Resilience'!Y38*$K76/12</f>
        <v>0</v>
      </c>
      <c r="AA76" s="16">
        <f>'South Tampa Resilience'!Z38*$K76/12</f>
        <v>0</v>
      </c>
      <c r="AB76" s="16">
        <f>'South Tampa Resilience'!AA38*$K76/12</f>
        <v>1067.8545279999996</v>
      </c>
      <c r="AC76" s="16">
        <f>'South Tampa Resilience'!AB38*$K76/12</f>
        <v>1067.8545279999996</v>
      </c>
      <c r="AD76" s="16">
        <f>'South Tampa Resilience'!AC38*$K76/12</f>
        <v>1067.8545279999996</v>
      </c>
      <c r="AE76" s="16">
        <f>'South Tampa Resilience'!AD38*$K76/12</f>
        <v>1067.8545279999996</v>
      </c>
      <c r="AF76" s="16">
        <f>'South Tampa Resilience'!AE38*$K76/12</f>
        <v>1067.8545279999996</v>
      </c>
      <c r="AG76" s="16">
        <f>'South Tampa Resilience'!AF38*$K76/12</f>
        <v>1067.8545279999996</v>
      </c>
      <c r="AH76" s="16">
        <f>'South Tampa Resilience'!AG38*$K76/12</f>
        <v>1067.8545279999996</v>
      </c>
      <c r="AI76" s="16">
        <f>'South Tampa Resilience'!AH38*$K76/12</f>
        <v>1067.8545279999996</v>
      </c>
      <c r="AJ76" s="16">
        <f>'South Tampa Resilience'!AI38*$K76/12</f>
        <v>1067.8545279999996</v>
      </c>
      <c r="AK76" s="16">
        <f>'South Tampa Resilience'!AJ38*$K76/12</f>
        <v>1067.8545279999996</v>
      </c>
      <c r="AL76" s="16">
        <f>'South Tampa Resilience'!AK38*$K76/12</f>
        <v>1067.8545279999996</v>
      </c>
      <c r="AM76" s="16">
        <f>'South Tampa Resilience'!AL38*$K76/12</f>
        <v>1067.8545279999996</v>
      </c>
      <c r="AN76" s="16">
        <f>'South Tampa Resilience'!AM38*$K76/12</f>
        <v>1067.8545279999996</v>
      </c>
      <c r="AO76" s="16">
        <f>'South Tampa Resilience'!AN38*$K76/12</f>
        <v>1067.8545279999996</v>
      </c>
      <c r="AP76" s="16">
        <f>'South Tampa Resilience'!AO38*$K76/12</f>
        <v>1067.8545279999996</v>
      </c>
      <c r="AQ76" s="16">
        <f>'South Tampa Resilience'!AP38*$K76/12</f>
        <v>1067.8545279999996</v>
      </c>
      <c r="AR76" s="16">
        <f>'South Tampa Resilience'!AQ38*$K76/12</f>
        <v>1067.8545279999996</v>
      </c>
      <c r="AS76" s="16">
        <f>'South Tampa Resilience'!AR38*$K76/12</f>
        <v>1067.8545279999996</v>
      </c>
      <c r="AT76" s="16">
        <f>'South Tampa Resilience'!AS38*$K76/12</f>
        <v>1067.8545279999996</v>
      </c>
      <c r="AU76" s="16">
        <f>'South Tampa Resilience'!AT38*$K76/12</f>
        <v>1067.8545279999996</v>
      </c>
      <c r="AV76" s="16">
        <f>'South Tampa Resilience'!AU38*$K76/12</f>
        <v>1067.8545279999996</v>
      </c>
      <c r="AW76" s="16">
        <f>'South Tampa Resilience'!AV38*$K76/12</f>
        <v>1067.8545279999996</v>
      </c>
      <c r="AX76" s="16">
        <f>'South Tampa Resilience'!AW38*$K76/12</f>
        <v>1067.8545279999996</v>
      </c>
      <c r="AY76" s="16">
        <f>'South Tampa Resilience'!AX38*$K76/12</f>
        <v>1067.8545279999996</v>
      </c>
      <c r="AZ76" s="16">
        <f>'South Tampa Resilience'!AY38*$K76/12</f>
        <v>1067.8545279999996</v>
      </c>
      <c r="BA76" s="16">
        <f>'South Tampa Resilience'!AZ38*$K76/12</f>
        <v>1067.8545279999996</v>
      </c>
      <c r="BB76" s="16">
        <f>'South Tampa Resilience'!BA38*$K76/12</f>
        <v>1067.8545279999996</v>
      </c>
      <c r="BC76" s="16">
        <f>'South Tampa Resilience'!BB38*$K76/12</f>
        <v>1067.8545279999996</v>
      </c>
      <c r="BD76" s="16">
        <f>'South Tampa Resilience'!BC38*$K76/12</f>
        <v>1067.8545279999996</v>
      </c>
      <c r="BE76" s="16">
        <f>'South Tampa Resilience'!BD38*$K76/12</f>
        <v>1067.8545279999996</v>
      </c>
      <c r="BF76" s="16">
        <f>'South Tampa Resilience'!BE38*$K76/12</f>
        <v>1067.8545279999996</v>
      </c>
      <c r="BG76" s="16">
        <f>'South Tampa Resilience'!BF38*$K76/12</f>
        <v>1067.8545279999996</v>
      </c>
      <c r="BH76" s="16">
        <f>'South Tampa Resilience'!BG38*$K76/12</f>
        <v>1067.8545279999996</v>
      </c>
      <c r="BI76" s="16">
        <f>'South Tampa Resilience'!BH38*$K76/12</f>
        <v>1067.8545279999996</v>
      </c>
      <c r="BJ76" s="16">
        <f>'South Tampa Resilience'!BI38*$K76/12</f>
        <v>1067.8545279999996</v>
      </c>
      <c r="BK76" s="16">
        <f>'South Tampa Resilience'!BJ38*$K76/12</f>
        <v>1067.8545279999996</v>
      </c>
      <c r="BL76" s="16">
        <f>'South Tampa Resilience'!BK38*$K76/12</f>
        <v>1067.8545279999996</v>
      </c>
      <c r="BM76" s="16">
        <f>'South Tampa Resilience'!BL38*$K76/12</f>
        <v>1067.8545279999996</v>
      </c>
      <c r="BN76" s="16">
        <f>'South Tampa Resilience'!BM38*$K76/12</f>
        <v>1067.8545279999996</v>
      </c>
      <c r="BO76" s="16">
        <f>'South Tampa Resilience'!BN38*$K76/12</f>
        <v>1067.8545279999996</v>
      </c>
      <c r="BP76" s="16">
        <f>'South Tampa Resilience'!BO38*$K76/12</f>
        <v>1067.8545279999996</v>
      </c>
      <c r="BQ76" s="16">
        <f>'South Tampa Resilience'!BP38*$K76/12</f>
        <v>1067.8545279999996</v>
      </c>
      <c r="BR76" s="16">
        <f>'South Tampa Resilience'!BQ38*$K76/12</f>
        <v>1067.8545279999996</v>
      </c>
      <c r="BS76" s="16">
        <f>'South Tampa Resilience'!BR38*$K76/12</f>
        <v>1067.8545279999996</v>
      </c>
    </row>
    <row r="77" spans="1:71" x14ac:dyDescent="0.35">
      <c r="A77" s="15" t="str">
        <f>'South Tampa Resilience'!A19</f>
        <v>Found on tab S Tampa Resilience</v>
      </c>
      <c r="B77" s="15" t="str">
        <f>'South Tampa Resilience'!B19</f>
        <v>A2876186</v>
      </c>
      <c r="C77" s="15" t="str">
        <f>'South Tampa Resilience'!D19</f>
        <v/>
      </c>
      <c r="D77" s="15" t="str">
        <f>'South Tampa Resilience'!E19</f>
        <v>T</v>
      </c>
      <c r="E77" s="15" t="str">
        <f>'South Tampa Resilience'!F19</f>
        <v>NEW-13008</v>
      </c>
      <c r="F77" s="15" t="str">
        <f>'South Tampa Resilience'!G19</f>
        <v>ED-South Tampa Resiliency Project</v>
      </c>
      <c r="G77" s="15" t="str">
        <f>'South Tampa Resilience'!H19</f>
        <v>Electric Transmission Plant</v>
      </c>
      <c r="H77" s="15" t="str">
        <f>'South Tampa Resilience'!I19</f>
        <v>Transmission Lines</v>
      </c>
      <c r="I77" s="15" t="str">
        <f>'South Tampa Resilience'!J19</f>
        <v>230 KV TRANS LINES</v>
      </c>
      <c r="J77" s="71">
        <v>2.5999999999999999E-2</v>
      </c>
      <c r="K77" s="71">
        <v>2.6100000000000002E-2</v>
      </c>
      <c r="L77" s="16">
        <f>'South Tampa Resilience'!K39*$J77/12</f>
        <v>0</v>
      </c>
      <c r="M77" s="16">
        <f>'South Tampa Resilience'!L39*$J77/12</f>
        <v>0</v>
      </c>
      <c r="N77" s="16">
        <f>'South Tampa Resilience'!M39*$J77/12</f>
        <v>79.111175000000017</v>
      </c>
      <c r="O77" s="16">
        <f>'South Tampa Resilience'!N39*$J77/12</f>
        <v>79.111175000000017</v>
      </c>
      <c r="P77" s="16">
        <f>'South Tampa Resilience'!O39*$J77/12</f>
        <v>79.111175000000017</v>
      </c>
      <c r="Q77" s="16">
        <f>'South Tampa Resilience'!P39*$J77/12</f>
        <v>79.111175000000017</v>
      </c>
      <c r="R77" s="16">
        <f>'South Tampa Resilience'!Q39*$J77/12</f>
        <v>79.111175000000017</v>
      </c>
      <c r="S77" s="16">
        <f>'South Tampa Resilience'!R39*$J77/12</f>
        <v>79.111175000000017</v>
      </c>
      <c r="T77" s="16">
        <f>'South Tampa Resilience'!S39*$J77/12</f>
        <v>79.111175000000017</v>
      </c>
      <c r="U77" s="16">
        <f>'South Tampa Resilience'!T39*$J77/12</f>
        <v>79.111175000000017</v>
      </c>
      <c r="V77" s="16">
        <f>'South Tampa Resilience'!U39*$J77/12</f>
        <v>79.111175000000017</v>
      </c>
      <c r="W77" s="16">
        <f>'South Tampa Resilience'!V39*$J77/12</f>
        <v>79.111175000000017</v>
      </c>
      <c r="X77" s="16">
        <f>'South Tampa Resilience'!W39*$K77/12</f>
        <v>79.41544875000001</v>
      </c>
      <c r="Y77" s="16">
        <f>'South Tampa Resilience'!X39*$K77/12</f>
        <v>79.41544875000001</v>
      </c>
      <c r="Z77" s="16">
        <f>'South Tampa Resilience'!Y39*$K77/12</f>
        <v>79.41544875000001</v>
      </c>
      <c r="AA77" s="16">
        <f>'South Tampa Resilience'!Z39*$K77/12</f>
        <v>79.41544875000001</v>
      </c>
      <c r="AB77" s="16">
        <f>'South Tampa Resilience'!AA39*$K77/12</f>
        <v>79.41544875000001</v>
      </c>
      <c r="AC77" s="16">
        <f>'South Tampa Resilience'!AB39*$K77/12</f>
        <v>79.41544875000001</v>
      </c>
      <c r="AD77" s="16">
        <f>'South Tampa Resilience'!AC39*$K77/12</f>
        <v>79.41544875000001</v>
      </c>
      <c r="AE77" s="16">
        <f>'South Tampa Resilience'!AD39*$K77/12</f>
        <v>79.41544875000001</v>
      </c>
      <c r="AF77" s="16">
        <f>'South Tampa Resilience'!AE39*$K77/12</f>
        <v>79.41544875000001</v>
      </c>
      <c r="AG77" s="16">
        <f>'South Tampa Resilience'!AF39*$K77/12</f>
        <v>79.41544875000001</v>
      </c>
      <c r="AH77" s="16">
        <f>'South Tampa Resilience'!AG39*$K77/12</f>
        <v>79.41544875000001</v>
      </c>
      <c r="AI77" s="16">
        <f>'South Tampa Resilience'!AH39*$K77/12</f>
        <v>79.41544875000001</v>
      </c>
      <c r="AJ77" s="16">
        <f>'South Tampa Resilience'!AI39*$K77/12</f>
        <v>79.41544875000001</v>
      </c>
      <c r="AK77" s="16">
        <f>'South Tampa Resilience'!AJ39*$K77/12</f>
        <v>79.41544875000001</v>
      </c>
      <c r="AL77" s="16">
        <f>'South Tampa Resilience'!AK39*$K77/12</f>
        <v>79.41544875000001</v>
      </c>
      <c r="AM77" s="16">
        <f>'South Tampa Resilience'!AL39*$K77/12</f>
        <v>79.41544875000001</v>
      </c>
      <c r="AN77" s="16">
        <f>'South Tampa Resilience'!AM39*$K77/12</f>
        <v>79.41544875000001</v>
      </c>
      <c r="AO77" s="16">
        <f>'South Tampa Resilience'!AN39*$K77/12</f>
        <v>79.41544875000001</v>
      </c>
      <c r="AP77" s="16">
        <f>'South Tampa Resilience'!AO39*$K77/12</f>
        <v>79.41544875000001</v>
      </c>
      <c r="AQ77" s="16">
        <f>'South Tampa Resilience'!AP39*$K77/12</f>
        <v>79.41544875000001</v>
      </c>
      <c r="AR77" s="16">
        <f>'South Tampa Resilience'!AQ39*$K77/12</f>
        <v>79.41544875000001</v>
      </c>
      <c r="AS77" s="16">
        <f>'South Tampa Resilience'!AR39*$K77/12</f>
        <v>79.41544875000001</v>
      </c>
      <c r="AT77" s="16">
        <f>'South Tampa Resilience'!AS39*$K77/12</f>
        <v>79.41544875000001</v>
      </c>
      <c r="AU77" s="16">
        <f>'South Tampa Resilience'!AT39*$K77/12</f>
        <v>79.41544875000001</v>
      </c>
      <c r="AV77" s="16">
        <f>'South Tampa Resilience'!AU39*$K77/12</f>
        <v>79.41544875000001</v>
      </c>
      <c r="AW77" s="16">
        <f>'South Tampa Resilience'!AV39*$K77/12</f>
        <v>79.41544875000001</v>
      </c>
      <c r="AX77" s="16">
        <f>'South Tampa Resilience'!AW39*$K77/12</f>
        <v>79.41544875000001</v>
      </c>
      <c r="AY77" s="16">
        <f>'South Tampa Resilience'!AX39*$K77/12</f>
        <v>79.41544875000001</v>
      </c>
      <c r="AZ77" s="16">
        <f>'South Tampa Resilience'!AY39*$K77/12</f>
        <v>79.41544875000001</v>
      </c>
      <c r="BA77" s="16">
        <f>'South Tampa Resilience'!AZ39*$K77/12</f>
        <v>79.41544875000001</v>
      </c>
      <c r="BB77" s="16">
        <f>'South Tampa Resilience'!BA39*$K77/12</f>
        <v>79.41544875000001</v>
      </c>
      <c r="BC77" s="16">
        <f>'South Tampa Resilience'!BB39*$K77/12</f>
        <v>79.41544875000001</v>
      </c>
      <c r="BD77" s="16">
        <f>'South Tampa Resilience'!BC39*$K77/12</f>
        <v>79.41544875000001</v>
      </c>
      <c r="BE77" s="16">
        <f>'South Tampa Resilience'!BD39*$K77/12</f>
        <v>79.41544875000001</v>
      </c>
      <c r="BF77" s="16">
        <f>'South Tampa Resilience'!BE39*$K77/12</f>
        <v>79.41544875000001</v>
      </c>
      <c r="BG77" s="16">
        <f>'South Tampa Resilience'!BF39*$K77/12</f>
        <v>79.41544875000001</v>
      </c>
      <c r="BH77" s="16">
        <f>'South Tampa Resilience'!BG39*$K77/12</f>
        <v>79.41544875000001</v>
      </c>
      <c r="BI77" s="16">
        <f>'South Tampa Resilience'!BH39*$K77/12</f>
        <v>79.41544875000001</v>
      </c>
      <c r="BJ77" s="16">
        <f>'South Tampa Resilience'!BI39*$K77/12</f>
        <v>79.41544875000001</v>
      </c>
      <c r="BK77" s="16">
        <f>'South Tampa Resilience'!BJ39*$K77/12</f>
        <v>79.41544875000001</v>
      </c>
      <c r="BL77" s="16">
        <f>'South Tampa Resilience'!BK39*$K77/12</f>
        <v>79.41544875000001</v>
      </c>
      <c r="BM77" s="16">
        <f>'South Tampa Resilience'!BL39*$K77/12</f>
        <v>79.41544875000001</v>
      </c>
      <c r="BN77" s="16">
        <f>'South Tampa Resilience'!BM39*$K77/12</f>
        <v>79.41544875000001</v>
      </c>
      <c r="BO77" s="16">
        <f>'South Tampa Resilience'!BN39*$K77/12</f>
        <v>79.41544875000001</v>
      </c>
      <c r="BP77" s="16">
        <f>'South Tampa Resilience'!BO39*$K77/12</f>
        <v>79.41544875000001</v>
      </c>
      <c r="BQ77" s="16">
        <f>'South Tampa Resilience'!BP39*$K77/12</f>
        <v>79.41544875000001</v>
      </c>
      <c r="BR77" s="16">
        <f>'South Tampa Resilience'!BQ39*$K77/12</f>
        <v>79.41544875000001</v>
      </c>
      <c r="BS77" s="16">
        <f>'South Tampa Resilience'!BR39*$K77/12</f>
        <v>79.41544875000001</v>
      </c>
    </row>
    <row r="78" spans="1:71" x14ac:dyDescent="0.35">
      <c r="A78" s="15" t="str">
        <f>'South Tampa Resilience'!A20</f>
        <v>Found on tab S Tampa Resilience</v>
      </c>
      <c r="B78" s="15" t="str">
        <f>'South Tampa Resilience'!B20</f>
        <v>A2896474</v>
      </c>
      <c r="C78" s="15" t="str">
        <f>'South Tampa Resilience'!D20</f>
        <v/>
      </c>
      <c r="D78" s="15">
        <f>'South Tampa Resilience'!E20</f>
        <v>34320</v>
      </c>
      <c r="E78" s="15" t="str">
        <f>'South Tampa Resilience'!F20</f>
        <v>NEW-12225</v>
      </c>
      <c r="F78" s="15" t="str">
        <f>'South Tampa Resilience'!G20</f>
        <v>South Tampa Resiliency Project</v>
      </c>
      <c r="G78" s="15" t="str">
        <f>'South Tampa Resilience'!H20</f>
        <v>Electric Other Production Plant</v>
      </c>
      <c r="H78" s="15" t="str">
        <f>'South Tampa Resilience'!I20</f>
        <v>MacDill AFB DG</v>
      </c>
      <c r="I78" s="15" t="str">
        <f>'South Tampa Resilience'!J20</f>
        <v>MacDill AFB DG</v>
      </c>
      <c r="J78" s="71">
        <v>0</v>
      </c>
      <c r="K78" s="71">
        <v>2.0799999999999999E-2</v>
      </c>
      <c r="L78" s="16">
        <f>'South Tampa Resilience'!K40*$J78/12</f>
        <v>0</v>
      </c>
      <c r="M78" s="16">
        <f>'South Tampa Resilience'!L40*$J78/12</f>
        <v>0</v>
      </c>
      <c r="N78" s="16">
        <f>'South Tampa Resilience'!M40*$J78/12</f>
        <v>0</v>
      </c>
      <c r="O78" s="16">
        <f>'South Tampa Resilience'!N40*$J78/12</f>
        <v>0</v>
      </c>
      <c r="P78" s="16">
        <f>'South Tampa Resilience'!O40*$J78/12</f>
        <v>0</v>
      </c>
      <c r="Q78" s="16">
        <f>'South Tampa Resilience'!P40*$J78/12</f>
        <v>0</v>
      </c>
      <c r="R78" s="16">
        <f>'South Tampa Resilience'!Q40*$J78/12</f>
        <v>0</v>
      </c>
      <c r="S78" s="16">
        <f>'South Tampa Resilience'!R40*$J78/12</f>
        <v>0</v>
      </c>
      <c r="T78" s="16">
        <f>'South Tampa Resilience'!S40*$J78/12</f>
        <v>0</v>
      </c>
      <c r="U78" s="16">
        <f>'South Tampa Resilience'!T40*$J78/12</f>
        <v>0</v>
      </c>
      <c r="V78" s="16">
        <f>'South Tampa Resilience'!U40*$J78/12</f>
        <v>0</v>
      </c>
      <c r="W78" s="16">
        <f>'South Tampa Resilience'!V40*$J78/12</f>
        <v>0</v>
      </c>
      <c r="X78" s="16">
        <f>'South Tampa Resilience'!W40*$K78/12</f>
        <v>0</v>
      </c>
      <c r="Y78" s="16">
        <f>'South Tampa Resilience'!X40*$K78/12</f>
        <v>0</v>
      </c>
      <c r="Z78" s="16">
        <f>'South Tampa Resilience'!Y40*$K78/12</f>
        <v>0</v>
      </c>
      <c r="AA78" s="16">
        <f>'South Tampa Resilience'!Z40*$K78/12</f>
        <v>0</v>
      </c>
      <c r="AB78" s="16">
        <f>'South Tampa Resilience'!AA40*$K78/12</f>
        <v>0</v>
      </c>
      <c r="AC78" s="16">
        <f>'South Tampa Resilience'!AB40*$K78/12</f>
        <v>0</v>
      </c>
      <c r="AD78" s="16">
        <f>'South Tampa Resilience'!AC40*$K78/12</f>
        <v>0</v>
      </c>
      <c r="AE78" s="16">
        <f>'South Tampa Resilience'!AD40*$K78/12</f>
        <v>0</v>
      </c>
      <c r="AF78" s="16">
        <f>'South Tampa Resilience'!AE40*$K78/12</f>
        <v>0</v>
      </c>
      <c r="AG78" s="16">
        <f>'South Tampa Resilience'!AF40*$K78/12</f>
        <v>0</v>
      </c>
      <c r="AH78" s="16">
        <f>'South Tampa Resilience'!AG40*$K78/12</f>
        <v>0</v>
      </c>
      <c r="AI78" s="16">
        <f>'South Tampa Resilience'!AH40*$K78/12</f>
        <v>0</v>
      </c>
      <c r="AJ78" s="16">
        <f>'South Tampa Resilience'!AI40*$K78/12</f>
        <v>0</v>
      </c>
      <c r="AK78" s="16">
        <f>'South Tampa Resilience'!AJ40*$K78/12</f>
        <v>0</v>
      </c>
      <c r="AL78" s="16">
        <f>'South Tampa Resilience'!AK40*$K78/12</f>
        <v>0</v>
      </c>
      <c r="AM78" s="16">
        <f>'South Tampa Resilience'!AL40*$K78/12</f>
        <v>0</v>
      </c>
      <c r="AN78" s="16">
        <f>'South Tampa Resilience'!AM40*$K78/12</f>
        <v>0</v>
      </c>
      <c r="AO78" s="16">
        <f>'South Tampa Resilience'!AN40*$K78/12</f>
        <v>0</v>
      </c>
      <c r="AP78" s="16">
        <f>'South Tampa Resilience'!AO40*$K78/12</f>
        <v>101505.05974266665</v>
      </c>
      <c r="AQ78" s="16">
        <f>'South Tampa Resilience'!AP40*$K78/12</f>
        <v>101600.39307599998</v>
      </c>
      <c r="AR78" s="16">
        <f>'South Tampa Resilience'!AQ40*$K78/12</f>
        <v>101678.39307599998</v>
      </c>
      <c r="AS78" s="16">
        <f>'South Tampa Resilience'!AR40*$K78/12</f>
        <v>101756.39307599998</v>
      </c>
      <c r="AT78" s="16">
        <f>'South Tampa Resilience'!AS40*$K78/12</f>
        <v>102888.38870266663</v>
      </c>
      <c r="AU78" s="16">
        <f>'South Tampa Resilience'!AT40*$K78/12</f>
        <v>102888.38870266663</v>
      </c>
      <c r="AV78" s="16">
        <f>'South Tampa Resilience'!AU40*$K78/12</f>
        <v>102888.38870266663</v>
      </c>
      <c r="AW78" s="16">
        <f>'South Tampa Resilience'!AV40*$K78/12</f>
        <v>102888.38870266663</v>
      </c>
      <c r="AX78" s="16">
        <f>'South Tampa Resilience'!AW40*$K78/12</f>
        <v>102888.38870266663</v>
      </c>
      <c r="AY78" s="16">
        <f>'South Tampa Resilience'!AX40*$K78/12</f>
        <v>102888.38870266663</v>
      </c>
      <c r="AZ78" s="16">
        <f>'South Tampa Resilience'!AY40*$K78/12</f>
        <v>102888.38870266663</v>
      </c>
      <c r="BA78" s="16">
        <f>'South Tampa Resilience'!AZ40*$K78/12</f>
        <v>102888.38870266663</v>
      </c>
      <c r="BB78" s="16">
        <f>'South Tampa Resilience'!BA40*$K78/12</f>
        <v>102888.38870266663</v>
      </c>
      <c r="BC78" s="16">
        <f>'South Tampa Resilience'!BB40*$K78/12</f>
        <v>102888.38870266663</v>
      </c>
      <c r="BD78" s="16">
        <f>'South Tampa Resilience'!BC40*$K78/12</f>
        <v>102888.38870266663</v>
      </c>
      <c r="BE78" s="16">
        <f>'South Tampa Resilience'!BD40*$K78/12</f>
        <v>102888.38870266663</v>
      </c>
      <c r="BF78" s="16">
        <f>'South Tampa Resilience'!BE40*$K78/12</f>
        <v>102888.38870266663</v>
      </c>
      <c r="BG78" s="16">
        <f>'South Tampa Resilience'!BF40*$K78/12</f>
        <v>102888.38870266663</v>
      </c>
      <c r="BH78" s="16">
        <f>'South Tampa Resilience'!BG40*$K78/12</f>
        <v>102888.38870266663</v>
      </c>
      <c r="BI78" s="16">
        <f>'South Tampa Resilience'!BH40*$K78/12</f>
        <v>102888.38870266663</v>
      </c>
      <c r="BJ78" s="16">
        <f>'South Tampa Resilience'!BI40*$K78/12</f>
        <v>102888.38870266663</v>
      </c>
      <c r="BK78" s="16">
        <f>'South Tampa Resilience'!BJ40*$K78/12</f>
        <v>102888.38870266663</v>
      </c>
      <c r="BL78" s="16">
        <f>'South Tampa Resilience'!BK40*$K78/12</f>
        <v>102888.38870266663</v>
      </c>
      <c r="BM78" s="16">
        <f>'South Tampa Resilience'!BL40*$K78/12</f>
        <v>102888.38870266663</v>
      </c>
      <c r="BN78" s="16">
        <f>'South Tampa Resilience'!BM40*$K78/12</f>
        <v>102888.38870266663</v>
      </c>
      <c r="BO78" s="16">
        <f>'South Tampa Resilience'!BN40*$K78/12</f>
        <v>102888.38870266663</v>
      </c>
      <c r="BP78" s="16">
        <f>'South Tampa Resilience'!BO40*$K78/12</f>
        <v>102888.38870266663</v>
      </c>
      <c r="BQ78" s="16">
        <f>'South Tampa Resilience'!BP40*$K78/12</f>
        <v>102888.38870266663</v>
      </c>
      <c r="BR78" s="16">
        <f>'South Tampa Resilience'!BQ40*$K78/12</f>
        <v>102888.38870266663</v>
      </c>
      <c r="BS78" s="16">
        <f>'South Tampa Resilience'!BR40*$K78/12</f>
        <v>102888.38870266663</v>
      </c>
    </row>
    <row r="79" spans="1:71" x14ac:dyDescent="0.35">
      <c r="A79" s="15" t="str">
        <f>'South Tampa Resilience'!A21</f>
        <v>Found on tab S Tampa Resilience</v>
      </c>
      <c r="B79" s="15" t="str">
        <f>'South Tampa Resilience'!B21</f>
        <v>A2899254</v>
      </c>
      <c r="C79" s="15" t="str">
        <f>'South Tampa Resilience'!D21</f>
        <v/>
      </c>
      <c r="D79" s="15" t="str">
        <f>'South Tampa Resilience'!E21</f>
        <v>T</v>
      </c>
      <c r="E79" s="15" t="str">
        <f>'South Tampa Resilience'!F21</f>
        <v>NEW-13008</v>
      </c>
      <c r="F79" s="15" t="str">
        <f>'South Tampa Resilience'!G21</f>
        <v>ED-South Tampa Resiliency Project</v>
      </c>
      <c r="G79" s="15" t="str">
        <f>'South Tampa Resilience'!H21</f>
        <v>Electric Transmission Plant</v>
      </c>
      <c r="H79" s="15" t="str">
        <f>'South Tampa Resilience'!I21</f>
        <v>Transmission Substation</v>
      </c>
      <c r="I79" s="15" t="str">
        <f>'South Tampa Resilience'!J21</f>
        <v>436T-Handcart Road</v>
      </c>
      <c r="J79" s="71">
        <v>2.5999999999999999E-2</v>
      </c>
      <c r="K79" s="71">
        <v>2.6100000000000002E-2</v>
      </c>
      <c r="L79" s="16">
        <f>'South Tampa Resilience'!K41*$J79/12</f>
        <v>0</v>
      </c>
      <c r="M79" s="16">
        <f>'South Tampa Resilience'!L41*$J79/12</f>
        <v>0</v>
      </c>
      <c r="N79" s="16">
        <f>'South Tampa Resilience'!M41*$J79/12</f>
        <v>0</v>
      </c>
      <c r="O79" s="16">
        <f>'South Tampa Resilience'!N41*$J79/12</f>
        <v>0</v>
      </c>
      <c r="P79" s="16">
        <f>'South Tampa Resilience'!O41*$J79/12</f>
        <v>0</v>
      </c>
      <c r="Q79" s="16">
        <f>'South Tampa Resilience'!P41*$J79/12</f>
        <v>8.9391899999999982</v>
      </c>
      <c r="R79" s="16">
        <f>'South Tampa Resilience'!Q41*$J79/12</f>
        <v>8.9391899999999982</v>
      </c>
      <c r="S79" s="16">
        <f>'South Tampa Resilience'!R41*$J79/12</f>
        <v>8.9391899999999982</v>
      </c>
      <c r="T79" s="16">
        <f>'South Tampa Resilience'!S41*$J79/12</f>
        <v>8.9391899999999982</v>
      </c>
      <c r="U79" s="16">
        <f>'South Tampa Resilience'!T41*$J79/12</f>
        <v>8.9391899999999982</v>
      </c>
      <c r="V79" s="16">
        <f>'South Tampa Resilience'!U41*$J79/12</f>
        <v>8.9391899999999982</v>
      </c>
      <c r="W79" s="16">
        <f>'South Tampa Resilience'!V41*$J79/12</f>
        <v>8.9391899999999982</v>
      </c>
      <c r="X79" s="16">
        <f>'South Tampa Resilience'!W41*$K79/12</f>
        <v>8.9735715000000003</v>
      </c>
      <c r="Y79" s="16">
        <f>'South Tampa Resilience'!X41*$K79/12</f>
        <v>8.9735715000000003</v>
      </c>
      <c r="Z79" s="16">
        <f>'South Tampa Resilience'!Y41*$K79/12</f>
        <v>8.9735715000000003</v>
      </c>
      <c r="AA79" s="16">
        <f>'South Tampa Resilience'!Z41*$K79/12</f>
        <v>8.9735715000000003</v>
      </c>
      <c r="AB79" s="16">
        <f>'South Tampa Resilience'!AA41*$K79/12</f>
        <v>8.9735715000000003</v>
      </c>
      <c r="AC79" s="16">
        <f>'South Tampa Resilience'!AB41*$K79/12</f>
        <v>8.9735715000000003</v>
      </c>
      <c r="AD79" s="16">
        <f>'South Tampa Resilience'!AC41*$K79/12</f>
        <v>8.9735715000000003</v>
      </c>
      <c r="AE79" s="16">
        <f>'South Tampa Resilience'!AD41*$K79/12</f>
        <v>8.9735715000000003</v>
      </c>
      <c r="AF79" s="16">
        <f>'South Tampa Resilience'!AE41*$K79/12</f>
        <v>8.9735715000000003</v>
      </c>
      <c r="AG79" s="16">
        <f>'South Tampa Resilience'!AF41*$K79/12</f>
        <v>8.9735715000000003</v>
      </c>
      <c r="AH79" s="16">
        <f>'South Tampa Resilience'!AG41*$K79/12</f>
        <v>8.9735715000000003</v>
      </c>
      <c r="AI79" s="16">
        <f>'South Tampa Resilience'!AH41*$K79/12</f>
        <v>8.9735715000000003</v>
      </c>
      <c r="AJ79" s="16">
        <f>'South Tampa Resilience'!AI41*$K79/12</f>
        <v>8.9735715000000003</v>
      </c>
      <c r="AK79" s="16">
        <f>'South Tampa Resilience'!AJ41*$K79/12</f>
        <v>8.9735715000000003</v>
      </c>
      <c r="AL79" s="16">
        <f>'South Tampa Resilience'!AK41*$K79/12</f>
        <v>8.9735715000000003</v>
      </c>
      <c r="AM79" s="16">
        <f>'South Tampa Resilience'!AL41*$K79/12</f>
        <v>8.9735715000000003</v>
      </c>
      <c r="AN79" s="16">
        <f>'South Tampa Resilience'!AM41*$K79/12</f>
        <v>8.9735715000000003</v>
      </c>
      <c r="AO79" s="16">
        <f>'South Tampa Resilience'!AN41*$K79/12</f>
        <v>8.9735715000000003</v>
      </c>
      <c r="AP79" s="16">
        <f>'South Tampa Resilience'!AO41*$K79/12</f>
        <v>8.9735715000000003</v>
      </c>
      <c r="AQ79" s="16">
        <f>'South Tampa Resilience'!AP41*$K79/12</f>
        <v>8.9735715000000003</v>
      </c>
      <c r="AR79" s="16">
        <f>'South Tampa Resilience'!AQ41*$K79/12</f>
        <v>8.9735715000000003</v>
      </c>
      <c r="AS79" s="16">
        <f>'South Tampa Resilience'!AR41*$K79/12</f>
        <v>8.9735715000000003</v>
      </c>
      <c r="AT79" s="16">
        <f>'South Tampa Resilience'!AS41*$K79/12</f>
        <v>8.9735715000000003</v>
      </c>
      <c r="AU79" s="16">
        <f>'South Tampa Resilience'!AT41*$K79/12</f>
        <v>8.9735715000000003</v>
      </c>
      <c r="AV79" s="16">
        <f>'South Tampa Resilience'!AU41*$K79/12</f>
        <v>8.9735715000000003</v>
      </c>
      <c r="AW79" s="16">
        <f>'South Tampa Resilience'!AV41*$K79/12</f>
        <v>8.9735715000000003</v>
      </c>
      <c r="AX79" s="16">
        <f>'South Tampa Resilience'!AW41*$K79/12</f>
        <v>8.9735715000000003</v>
      </c>
      <c r="AY79" s="16">
        <f>'South Tampa Resilience'!AX41*$K79/12</f>
        <v>8.9735715000000003</v>
      </c>
      <c r="AZ79" s="16">
        <f>'South Tampa Resilience'!AY41*$K79/12</f>
        <v>8.9735715000000003</v>
      </c>
      <c r="BA79" s="16">
        <f>'South Tampa Resilience'!AZ41*$K79/12</f>
        <v>8.9735715000000003</v>
      </c>
      <c r="BB79" s="16">
        <f>'South Tampa Resilience'!BA41*$K79/12</f>
        <v>8.9735715000000003</v>
      </c>
      <c r="BC79" s="16">
        <f>'South Tampa Resilience'!BB41*$K79/12</f>
        <v>8.9735715000000003</v>
      </c>
      <c r="BD79" s="16">
        <f>'South Tampa Resilience'!BC41*$K79/12</f>
        <v>8.9735715000000003</v>
      </c>
      <c r="BE79" s="16">
        <f>'South Tampa Resilience'!BD41*$K79/12</f>
        <v>8.9735715000000003</v>
      </c>
      <c r="BF79" s="16">
        <f>'South Tampa Resilience'!BE41*$K79/12</f>
        <v>8.9735715000000003</v>
      </c>
      <c r="BG79" s="16">
        <f>'South Tampa Resilience'!BF41*$K79/12</f>
        <v>8.9735715000000003</v>
      </c>
      <c r="BH79" s="16">
        <f>'South Tampa Resilience'!BG41*$K79/12</f>
        <v>8.9735715000000003</v>
      </c>
      <c r="BI79" s="16">
        <f>'South Tampa Resilience'!BH41*$K79/12</f>
        <v>8.9735715000000003</v>
      </c>
      <c r="BJ79" s="16">
        <f>'South Tampa Resilience'!BI41*$K79/12</f>
        <v>8.9735715000000003</v>
      </c>
      <c r="BK79" s="16">
        <f>'South Tampa Resilience'!BJ41*$K79/12</f>
        <v>8.9735715000000003</v>
      </c>
      <c r="BL79" s="16">
        <f>'South Tampa Resilience'!BK41*$K79/12</f>
        <v>8.9735715000000003</v>
      </c>
      <c r="BM79" s="16">
        <f>'South Tampa Resilience'!BL41*$K79/12</f>
        <v>8.9735715000000003</v>
      </c>
      <c r="BN79" s="16">
        <f>'South Tampa Resilience'!BM41*$K79/12</f>
        <v>8.9735715000000003</v>
      </c>
      <c r="BO79" s="16">
        <f>'South Tampa Resilience'!BN41*$K79/12</f>
        <v>8.9735715000000003</v>
      </c>
      <c r="BP79" s="16">
        <f>'South Tampa Resilience'!BO41*$K79/12</f>
        <v>8.9735715000000003</v>
      </c>
      <c r="BQ79" s="16">
        <f>'South Tampa Resilience'!BP41*$K79/12</f>
        <v>8.9735715000000003</v>
      </c>
      <c r="BR79" s="16">
        <f>'South Tampa Resilience'!BQ41*$K79/12</f>
        <v>8.9735715000000003</v>
      </c>
      <c r="BS79" s="16">
        <f>'South Tampa Resilience'!BR41*$K79/12</f>
        <v>8.9735715000000003</v>
      </c>
    </row>
    <row r="80" spans="1:71" x14ac:dyDescent="0.35">
      <c r="A80" s="15" t="str">
        <f>'South Tampa Resilience'!A22</f>
        <v>Found on tab S Tampa Resilience</v>
      </c>
      <c r="B80" s="15" t="str">
        <f>'South Tampa Resilience'!B22</f>
        <v>NEW-13008.1</v>
      </c>
      <c r="C80" s="15" t="str">
        <f>'South Tampa Resilience'!D22</f>
        <v>ED-Transmission-Line-69 kV</v>
      </c>
      <c r="D80" s="15" t="str">
        <f>'South Tampa Resilience'!E22</f>
        <v>T</v>
      </c>
      <c r="E80" s="15" t="str">
        <f>'South Tampa Resilience'!F22</f>
        <v>NEW-13008</v>
      </c>
      <c r="F80" s="15" t="str">
        <f>'South Tampa Resilience'!G22</f>
        <v>ED-South Tampa Resiliency Project</v>
      </c>
      <c r="G80" s="15" t="str">
        <f>'South Tampa Resilience'!H22</f>
        <v>Electric Transmission Plant</v>
      </c>
      <c r="H80" s="15" t="str">
        <f>'South Tampa Resilience'!I22</f>
        <v>Transmission Lines</v>
      </c>
      <c r="I80" s="15" t="str">
        <f>'South Tampa Resilience'!J22</f>
        <v>69 KV TRANS LINES</v>
      </c>
      <c r="J80" s="71">
        <v>2.5999999999999999E-2</v>
      </c>
      <c r="K80" s="71">
        <v>2.6100000000000002E-2</v>
      </c>
      <c r="L80" s="16">
        <f>'South Tampa Resilience'!K42*$J80/12</f>
        <v>0</v>
      </c>
      <c r="M80" s="16">
        <f>'South Tampa Resilience'!L42*$J80/12</f>
        <v>0</v>
      </c>
      <c r="N80" s="16">
        <f>'South Tampa Resilience'!M42*$J80/12</f>
        <v>0</v>
      </c>
      <c r="O80" s="16">
        <f>'South Tampa Resilience'!N42*$J80/12</f>
        <v>0</v>
      </c>
      <c r="P80" s="16">
        <f>'South Tampa Resilience'!O42*$J80/12</f>
        <v>0</v>
      </c>
      <c r="Q80" s="16">
        <f>'South Tampa Resilience'!P42*$J80/12</f>
        <v>0</v>
      </c>
      <c r="R80" s="16">
        <f>'South Tampa Resilience'!Q42*$J80/12</f>
        <v>0</v>
      </c>
      <c r="S80" s="16">
        <f>'South Tampa Resilience'!R42*$J80/12</f>
        <v>0</v>
      </c>
      <c r="T80" s="16">
        <f>'South Tampa Resilience'!S42*$J80/12</f>
        <v>0</v>
      </c>
      <c r="U80" s="16">
        <f>'South Tampa Resilience'!T42*$J80/12</f>
        <v>0</v>
      </c>
      <c r="V80" s="16">
        <f>'South Tampa Resilience'!U42*$J80/12</f>
        <v>0</v>
      </c>
      <c r="W80" s="16">
        <f>'South Tampa Resilience'!V42*$J80/12</f>
        <v>0</v>
      </c>
      <c r="X80" s="16">
        <f>'South Tampa Resilience'!W42*$K80/12</f>
        <v>0</v>
      </c>
      <c r="Y80" s="16">
        <f>'South Tampa Resilience'!X42*$K80/12</f>
        <v>0</v>
      </c>
      <c r="Z80" s="16">
        <f>'South Tampa Resilience'!Y42*$K80/12</f>
        <v>0</v>
      </c>
      <c r="AA80" s="16">
        <f>'South Tampa Resilience'!Z42*$K80/12</f>
        <v>0</v>
      </c>
      <c r="AB80" s="16">
        <f>'South Tampa Resilience'!AA42*$K80/12</f>
        <v>12517.838095499998</v>
      </c>
      <c r="AC80" s="16">
        <f>'South Tampa Resilience'!AB42*$K80/12</f>
        <v>12517.838095499998</v>
      </c>
      <c r="AD80" s="16">
        <f>'South Tampa Resilience'!AC42*$K80/12</f>
        <v>12517.838095499998</v>
      </c>
      <c r="AE80" s="16">
        <f>'South Tampa Resilience'!AD42*$K80/12</f>
        <v>12517.838095499998</v>
      </c>
      <c r="AF80" s="16">
        <f>'South Tampa Resilience'!AE42*$K80/12</f>
        <v>12517.838095499998</v>
      </c>
      <c r="AG80" s="16">
        <f>'South Tampa Resilience'!AF42*$K80/12</f>
        <v>12517.838095499998</v>
      </c>
      <c r="AH80" s="16">
        <f>'South Tampa Resilience'!AG42*$K80/12</f>
        <v>12517.838095499998</v>
      </c>
      <c r="AI80" s="16">
        <f>'South Tampa Resilience'!AH42*$K80/12</f>
        <v>12517.838095499998</v>
      </c>
      <c r="AJ80" s="16">
        <f>'South Tampa Resilience'!AI42*$K80/12</f>
        <v>12517.838095499998</v>
      </c>
      <c r="AK80" s="16">
        <f>'South Tampa Resilience'!AJ42*$K80/12</f>
        <v>12517.838095499998</v>
      </c>
      <c r="AL80" s="16">
        <f>'South Tampa Resilience'!AK42*$K80/12</f>
        <v>12517.838095499998</v>
      </c>
      <c r="AM80" s="16">
        <f>'South Tampa Resilience'!AL42*$K80/12</f>
        <v>12517.838095499998</v>
      </c>
      <c r="AN80" s="16">
        <f>'South Tampa Resilience'!AM42*$K80/12</f>
        <v>12517.838095499998</v>
      </c>
      <c r="AO80" s="16">
        <f>'South Tampa Resilience'!AN42*$K80/12</f>
        <v>12517.838095499998</v>
      </c>
      <c r="AP80" s="16">
        <f>'South Tampa Resilience'!AO42*$K80/12</f>
        <v>12517.838095499998</v>
      </c>
      <c r="AQ80" s="16">
        <f>'South Tampa Resilience'!AP42*$K80/12</f>
        <v>12517.838095499998</v>
      </c>
      <c r="AR80" s="16">
        <f>'South Tampa Resilience'!AQ42*$K80/12</f>
        <v>12517.838095499998</v>
      </c>
      <c r="AS80" s="16">
        <f>'South Tampa Resilience'!AR42*$K80/12</f>
        <v>12517.838095499998</v>
      </c>
      <c r="AT80" s="16">
        <f>'South Tampa Resilience'!AS42*$K80/12</f>
        <v>12517.838095499998</v>
      </c>
      <c r="AU80" s="16">
        <f>'South Tampa Resilience'!AT42*$K80/12</f>
        <v>12517.838095499998</v>
      </c>
      <c r="AV80" s="16">
        <f>'South Tampa Resilience'!AU42*$K80/12</f>
        <v>12517.838095499998</v>
      </c>
      <c r="AW80" s="16">
        <f>'South Tampa Resilience'!AV42*$K80/12</f>
        <v>12517.838095499998</v>
      </c>
      <c r="AX80" s="16">
        <f>'South Tampa Resilience'!AW42*$K80/12</f>
        <v>12517.838095499998</v>
      </c>
      <c r="AY80" s="16">
        <f>'South Tampa Resilience'!AX42*$K80/12</f>
        <v>12517.838095499998</v>
      </c>
      <c r="AZ80" s="16">
        <f>'South Tampa Resilience'!AY42*$K80/12</f>
        <v>12517.838095499998</v>
      </c>
      <c r="BA80" s="16">
        <f>'South Tampa Resilience'!AZ42*$K80/12</f>
        <v>12517.838095499998</v>
      </c>
      <c r="BB80" s="16">
        <f>'South Tampa Resilience'!BA42*$K80/12</f>
        <v>12517.838095499998</v>
      </c>
      <c r="BC80" s="16">
        <f>'South Tampa Resilience'!BB42*$K80/12</f>
        <v>12517.838095499998</v>
      </c>
      <c r="BD80" s="16">
        <f>'South Tampa Resilience'!BC42*$K80/12</f>
        <v>12517.838095499998</v>
      </c>
      <c r="BE80" s="16">
        <f>'South Tampa Resilience'!BD42*$K80/12</f>
        <v>12517.838095499998</v>
      </c>
      <c r="BF80" s="16">
        <f>'South Tampa Resilience'!BE42*$K80/12</f>
        <v>12517.838095499998</v>
      </c>
      <c r="BG80" s="16">
        <f>'South Tampa Resilience'!BF42*$K80/12</f>
        <v>12517.838095499998</v>
      </c>
      <c r="BH80" s="16">
        <f>'South Tampa Resilience'!BG42*$K80/12</f>
        <v>12517.838095499998</v>
      </c>
      <c r="BI80" s="16">
        <f>'South Tampa Resilience'!BH42*$K80/12</f>
        <v>12517.838095499998</v>
      </c>
      <c r="BJ80" s="16">
        <f>'South Tampa Resilience'!BI42*$K80/12</f>
        <v>12517.838095499998</v>
      </c>
      <c r="BK80" s="16">
        <f>'South Tampa Resilience'!BJ42*$K80/12</f>
        <v>12517.838095499998</v>
      </c>
      <c r="BL80" s="16">
        <f>'South Tampa Resilience'!BK42*$K80/12</f>
        <v>12517.838095499998</v>
      </c>
      <c r="BM80" s="16">
        <f>'South Tampa Resilience'!BL42*$K80/12</f>
        <v>12517.838095499998</v>
      </c>
      <c r="BN80" s="16">
        <f>'South Tampa Resilience'!BM42*$K80/12</f>
        <v>12517.838095499998</v>
      </c>
      <c r="BO80" s="16">
        <f>'South Tampa Resilience'!BN42*$K80/12</f>
        <v>12517.838095499998</v>
      </c>
      <c r="BP80" s="16">
        <f>'South Tampa Resilience'!BO42*$K80/12</f>
        <v>12517.838095499998</v>
      </c>
      <c r="BQ80" s="16">
        <f>'South Tampa Resilience'!BP42*$K80/12</f>
        <v>12517.838095499998</v>
      </c>
      <c r="BR80" s="16">
        <f>'South Tampa Resilience'!BQ42*$K80/12</f>
        <v>12517.838095499998</v>
      </c>
      <c r="BS80" s="16">
        <f>'South Tampa Resilience'!BR42*$K80/12</f>
        <v>12517.838095499998</v>
      </c>
    </row>
    <row r="81" spans="1:71" x14ac:dyDescent="0.35">
      <c r="A81" s="15" t="str">
        <f>'South Tampa Resilience'!A23</f>
        <v>Found on tab S Tampa Resilience</v>
      </c>
      <c r="B81" s="15" t="str">
        <f>'South Tampa Resilience'!B23</f>
        <v>NEW-13008.11</v>
      </c>
      <c r="C81" s="15" t="str">
        <f>'South Tampa Resilience'!D23</f>
        <v>ED-Transmission-Substation-Relay, Control &amp; RTU</v>
      </c>
      <c r="D81" s="15" t="str">
        <f>'South Tampa Resilience'!E23</f>
        <v>T</v>
      </c>
      <c r="E81" s="15" t="str">
        <f>'South Tampa Resilience'!F23</f>
        <v>NEW-13008</v>
      </c>
      <c r="F81" s="15" t="str">
        <f>'South Tampa Resilience'!G23</f>
        <v>ED-South Tampa Resiliency Project</v>
      </c>
      <c r="G81" s="15" t="str">
        <f>'South Tampa Resilience'!H23</f>
        <v>Electric Transmission Plant</v>
      </c>
      <c r="H81" s="15" t="str">
        <f>'South Tampa Resilience'!I23</f>
        <v>Transmission Substation</v>
      </c>
      <c r="I81" s="15" t="str">
        <f>'South Tampa Resilience'!J23</f>
        <v>173T-OHIO</v>
      </c>
      <c r="J81" s="71">
        <v>2.5999999999999999E-2</v>
      </c>
      <c r="K81" s="71">
        <v>2.6100000000000002E-2</v>
      </c>
      <c r="L81" s="16">
        <f>'South Tampa Resilience'!K43*$J81/12</f>
        <v>0</v>
      </c>
      <c r="M81" s="16">
        <f>'South Tampa Resilience'!L43*$J81/12</f>
        <v>0</v>
      </c>
      <c r="N81" s="16">
        <f>'South Tampa Resilience'!M43*$J81/12</f>
        <v>0</v>
      </c>
      <c r="O81" s="16">
        <f>'South Tampa Resilience'!N43*$J81/12</f>
        <v>55.887108333333323</v>
      </c>
      <c r="P81" s="16">
        <f>'South Tampa Resilience'!O43*$J81/12</f>
        <v>55.887108333333323</v>
      </c>
      <c r="Q81" s="16">
        <f>'South Tampa Resilience'!P43*$J81/12</f>
        <v>55.887108333333323</v>
      </c>
      <c r="R81" s="16">
        <f>'South Tampa Resilience'!Q43*$J81/12</f>
        <v>55.887108333333323</v>
      </c>
      <c r="S81" s="16">
        <f>'South Tampa Resilience'!R43*$J81/12</f>
        <v>55.887108333333323</v>
      </c>
      <c r="T81" s="16">
        <f>'South Tampa Resilience'!S43*$J81/12</f>
        <v>55.887108333333323</v>
      </c>
      <c r="U81" s="16">
        <f>'South Tampa Resilience'!T43*$J81/12</f>
        <v>55.887108333333323</v>
      </c>
      <c r="V81" s="16">
        <f>'South Tampa Resilience'!U43*$J81/12</f>
        <v>55.887108333333323</v>
      </c>
      <c r="W81" s="16">
        <f>'South Tampa Resilience'!V43*$J81/12</f>
        <v>55.887108333333323</v>
      </c>
      <c r="X81" s="16">
        <f>'South Tampa Resilience'!W43*$K81/12</f>
        <v>56.102058749999998</v>
      </c>
      <c r="Y81" s="16">
        <f>'South Tampa Resilience'!X43*$K81/12</f>
        <v>56.102058749999998</v>
      </c>
      <c r="Z81" s="16">
        <f>'South Tampa Resilience'!Y43*$K81/12</f>
        <v>56.102058749999998</v>
      </c>
      <c r="AA81" s="16">
        <f>'South Tampa Resilience'!Z43*$K81/12</f>
        <v>56.102058749999998</v>
      </c>
      <c r="AB81" s="16">
        <f>'South Tampa Resilience'!AA43*$K81/12</f>
        <v>56.102058749999998</v>
      </c>
      <c r="AC81" s="16">
        <f>'South Tampa Resilience'!AB43*$K81/12</f>
        <v>56.102058749999998</v>
      </c>
      <c r="AD81" s="16">
        <f>'South Tampa Resilience'!AC43*$K81/12</f>
        <v>56.102058749999998</v>
      </c>
      <c r="AE81" s="16">
        <f>'South Tampa Resilience'!AD43*$K81/12</f>
        <v>56.102058749999998</v>
      </c>
      <c r="AF81" s="16">
        <f>'South Tampa Resilience'!AE43*$K81/12</f>
        <v>56.102058749999998</v>
      </c>
      <c r="AG81" s="16">
        <f>'South Tampa Resilience'!AF43*$K81/12</f>
        <v>56.102058749999998</v>
      </c>
      <c r="AH81" s="16">
        <f>'South Tampa Resilience'!AG43*$K81/12</f>
        <v>56.102058749999998</v>
      </c>
      <c r="AI81" s="16">
        <f>'South Tampa Resilience'!AH43*$K81/12</f>
        <v>56.102058749999998</v>
      </c>
      <c r="AJ81" s="16">
        <f>'South Tampa Resilience'!AI43*$K81/12</f>
        <v>56.102058749999998</v>
      </c>
      <c r="AK81" s="16">
        <f>'South Tampa Resilience'!AJ43*$K81/12</f>
        <v>56.102058749999998</v>
      </c>
      <c r="AL81" s="16">
        <f>'South Tampa Resilience'!AK43*$K81/12</f>
        <v>56.102058749999998</v>
      </c>
      <c r="AM81" s="16">
        <f>'South Tampa Resilience'!AL43*$K81/12</f>
        <v>56.102058749999998</v>
      </c>
      <c r="AN81" s="16">
        <f>'South Tampa Resilience'!AM43*$K81/12</f>
        <v>56.102058749999998</v>
      </c>
      <c r="AO81" s="16">
        <f>'South Tampa Resilience'!AN43*$K81/12</f>
        <v>56.102058749999998</v>
      </c>
      <c r="AP81" s="16">
        <f>'South Tampa Resilience'!AO43*$K81/12</f>
        <v>56.102058749999998</v>
      </c>
      <c r="AQ81" s="16">
        <f>'South Tampa Resilience'!AP43*$K81/12</f>
        <v>56.102058749999998</v>
      </c>
      <c r="AR81" s="16">
        <f>'South Tampa Resilience'!AQ43*$K81/12</f>
        <v>56.102058749999998</v>
      </c>
      <c r="AS81" s="16">
        <f>'South Tampa Resilience'!AR43*$K81/12</f>
        <v>56.102058749999998</v>
      </c>
      <c r="AT81" s="16">
        <f>'South Tampa Resilience'!AS43*$K81/12</f>
        <v>56.102058749999998</v>
      </c>
      <c r="AU81" s="16">
        <f>'South Tampa Resilience'!AT43*$K81/12</f>
        <v>56.102058749999998</v>
      </c>
      <c r="AV81" s="16">
        <f>'South Tampa Resilience'!AU43*$K81/12</f>
        <v>56.102058749999998</v>
      </c>
      <c r="AW81" s="16">
        <f>'South Tampa Resilience'!AV43*$K81/12</f>
        <v>56.102058749999998</v>
      </c>
      <c r="AX81" s="16">
        <f>'South Tampa Resilience'!AW43*$K81/12</f>
        <v>56.102058749999998</v>
      </c>
      <c r="AY81" s="16">
        <f>'South Tampa Resilience'!AX43*$K81/12</f>
        <v>56.102058749999998</v>
      </c>
      <c r="AZ81" s="16">
        <f>'South Tampa Resilience'!AY43*$K81/12</f>
        <v>56.102058749999998</v>
      </c>
      <c r="BA81" s="16">
        <f>'South Tampa Resilience'!AZ43*$K81/12</f>
        <v>56.102058749999998</v>
      </c>
      <c r="BB81" s="16">
        <f>'South Tampa Resilience'!BA43*$K81/12</f>
        <v>56.102058749999998</v>
      </c>
      <c r="BC81" s="16">
        <f>'South Tampa Resilience'!BB43*$K81/12</f>
        <v>56.102058749999998</v>
      </c>
      <c r="BD81" s="16">
        <f>'South Tampa Resilience'!BC43*$K81/12</f>
        <v>56.102058749999998</v>
      </c>
      <c r="BE81" s="16">
        <f>'South Tampa Resilience'!BD43*$K81/12</f>
        <v>56.102058749999998</v>
      </c>
      <c r="BF81" s="16">
        <f>'South Tampa Resilience'!BE43*$K81/12</f>
        <v>56.102058749999998</v>
      </c>
      <c r="BG81" s="16">
        <f>'South Tampa Resilience'!BF43*$K81/12</f>
        <v>56.102058749999998</v>
      </c>
      <c r="BH81" s="16">
        <f>'South Tampa Resilience'!BG43*$K81/12</f>
        <v>56.102058749999998</v>
      </c>
      <c r="BI81" s="16">
        <f>'South Tampa Resilience'!BH43*$K81/12</f>
        <v>56.102058749999998</v>
      </c>
      <c r="BJ81" s="16">
        <f>'South Tampa Resilience'!BI43*$K81/12</f>
        <v>56.102058749999998</v>
      </c>
      <c r="BK81" s="16">
        <f>'South Tampa Resilience'!BJ43*$K81/12</f>
        <v>56.102058749999998</v>
      </c>
      <c r="BL81" s="16">
        <f>'South Tampa Resilience'!BK43*$K81/12</f>
        <v>56.102058749999998</v>
      </c>
      <c r="BM81" s="16">
        <f>'South Tampa Resilience'!BL43*$K81/12</f>
        <v>56.102058749999998</v>
      </c>
      <c r="BN81" s="16">
        <f>'South Tampa Resilience'!BM43*$K81/12</f>
        <v>56.102058749999998</v>
      </c>
      <c r="BO81" s="16">
        <f>'South Tampa Resilience'!BN43*$K81/12</f>
        <v>56.102058749999998</v>
      </c>
      <c r="BP81" s="16">
        <f>'South Tampa Resilience'!BO43*$K81/12</f>
        <v>56.102058749999998</v>
      </c>
      <c r="BQ81" s="16">
        <f>'South Tampa Resilience'!BP43*$K81/12</f>
        <v>56.102058749999998</v>
      </c>
      <c r="BR81" s="16">
        <f>'South Tampa Resilience'!BQ43*$K81/12</f>
        <v>56.102058749999998</v>
      </c>
      <c r="BS81" s="16">
        <f>'South Tampa Resilience'!BR43*$K81/12</f>
        <v>56.102058749999998</v>
      </c>
    </row>
    <row r="82" spans="1:71" x14ac:dyDescent="0.35">
      <c r="A82" s="15" t="str">
        <f>'South Tampa Resilience'!A24</f>
        <v>Found on tab S Tampa Resilience</v>
      </c>
      <c r="B82" s="15" t="str">
        <f>'South Tampa Resilience'!B24</f>
        <v>NEW-13008.3</v>
      </c>
      <c r="C82" s="15" t="str">
        <f>'South Tampa Resilience'!D24</f>
        <v>ED-Distribution-Substation-Equipment</v>
      </c>
      <c r="D82" s="15" t="str">
        <f>'South Tampa Resilience'!E24</f>
        <v>D</v>
      </c>
      <c r="E82" s="15" t="str">
        <f>'South Tampa Resilience'!F24</f>
        <v>NEW-13008</v>
      </c>
      <c r="F82" s="15" t="str">
        <f>'South Tampa Resilience'!G24</f>
        <v>ED-South Tampa Resiliency Project</v>
      </c>
      <c r="G82" s="15" t="str">
        <f>'South Tampa Resilience'!H24</f>
        <v>Electric Distribution Plant</v>
      </c>
      <c r="H82" s="15" t="str">
        <f>'South Tampa Resilience'!I24</f>
        <v>Distribution Substation</v>
      </c>
      <c r="I82" s="15" t="str">
        <f>'South Tampa Resilience'!J24</f>
        <v>081D-MANHATTAN</v>
      </c>
      <c r="J82" s="71">
        <v>2.5999999999999999E-2</v>
      </c>
      <c r="K82" s="71">
        <v>2.6100000000000002E-2</v>
      </c>
      <c r="L82" s="16">
        <f>'South Tampa Resilience'!K44*$J82/12</f>
        <v>0</v>
      </c>
      <c r="M82" s="16">
        <f>'South Tampa Resilience'!L44*$J82/12</f>
        <v>0</v>
      </c>
      <c r="N82" s="16">
        <f>'South Tampa Resilience'!M44*$J82/12</f>
        <v>0</v>
      </c>
      <c r="O82" s="16">
        <f>'South Tampa Resilience'!N44*$J82/12</f>
        <v>582.59419833333345</v>
      </c>
      <c r="P82" s="16">
        <f>'South Tampa Resilience'!O44*$J82/12</f>
        <v>582.59419833333345</v>
      </c>
      <c r="Q82" s="16">
        <f>'South Tampa Resilience'!P44*$J82/12</f>
        <v>582.59419833333345</v>
      </c>
      <c r="R82" s="16">
        <f>'South Tampa Resilience'!Q44*$J82/12</f>
        <v>582.59419833333345</v>
      </c>
      <c r="S82" s="16">
        <f>'South Tampa Resilience'!R44*$J82/12</f>
        <v>582.59419833333345</v>
      </c>
      <c r="T82" s="16">
        <f>'South Tampa Resilience'!S44*$J82/12</f>
        <v>582.59419833333345</v>
      </c>
      <c r="U82" s="16">
        <f>'South Tampa Resilience'!T44*$J82/12</f>
        <v>582.59419833333345</v>
      </c>
      <c r="V82" s="16">
        <f>'South Tampa Resilience'!U44*$J82/12</f>
        <v>582.59419833333345</v>
      </c>
      <c r="W82" s="16">
        <f>'South Tampa Resilience'!V44*$J82/12</f>
        <v>582.59419833333345</v>
      </c>
      <c r="X82" s="16">
        <f>'South Tampa Resilience'!W44*$K82/12</f>
        <v>584.83494525000015</v>
      </c>
      <c r="Y82" s="16">
        <f>'South Tampa Resilience'!X44*$K82/12</f>
        <v>584.83494525000015</v>
      </c>
      <c r="Z82" s="16">
        <f>'South Tampa Resilience'!Y44*$K82/12</f>
        <v>584.83494525000015</v>
      </c>
      <c r="AA82" s="16">
        <f>'South Tampa Resilience'!Z44*$K82/12</f>
        <v>584.83494525000015</v>
      </c>
      <c r="AB82" s="16">
        <f>'South Tampa Resilience'!AA44*$K82/12</f>
        <v>584.83494525000015</v>
      </c>
      <c r="AC82" s="16">
        <f>'South Tampa Resilience'!AB44*$K82/12</f>
        <v>584.83494525000015</v>
      </c>
      <c r="AD82" s="16">
        <f>'South Tampa Resilience'!AC44*$K82/12</f>
        <v>584.83494525000015</v>
      </c>
      <c r="AE82" s="16">
        <f>'South Tampa Resilience'!AD44*$K82/12</f>
        <v>584.83494525000015</v>
      </c>
      <c r="AF82" s="16">
        <f>'South Tampa Resilience'!AE44*$K82/12</f>
        <v>584.83494525000015</v>
      </c>
      <c r="AG82" s="16">
        <f>'South Tampa Resilience'!AF44*$K82/12</f>
        <v>584.83494525000015</v>
      </c>
      <c r="AH82" s="16">
        <f>'South Tampa Resilience'!AG44*$K82/12</f>
        <v>584.83494525000015</v>
      </c>
      <c r="AI82" s="16">
        <f>'South Tampa Resilience'!AH44*$K82/12</f>
        <v>584.83494525000015</v>
      </c>
      <c r="AJ82" s="16">
        <f>'South Tampa Resilience'!AI44*$K82/12</f>
        <v>584.83494525000015</v>
      </c>
      <c r="AK82" s="16">
        <f>'South Tampa Resilience'!AJ44*$K82/12</f>
        <v>584.83494525000015</v>
      </c>
      <c r="AL82" s="16">
        <f>'South Tampa Resilience'!AK44*$K82/12</f>
        <v>584.83494525000015</v>
      </c>
      <c r="AM82" s="16">
        <f>'South Tampa Resilience'!AL44*$K82/12</f>
        <v>584.83494525000015</v>
      </c>
      <c r="AN82" s="16">
        <f>'South Tampa Resilience'!AM44*$K82/12</f>
        <v>584.83494525000015</v>
      </c>
      <c r="AO82" s="16">
        <f>'South Tampa Resilience'!AN44*$K82/12</f>
        <v>584.83494525000015</v>
      </c>
      <c r="AP82" s="16">
        <f>'South Tampa Resilience'!AO44*$K82/12</f>
        <v>584.83494525000015</v>
      </c>
      <c r="AQ82" s="16">
        <f>'South Tampa Resilience'!AP44*$K82/12</f>
        <v>584.83494525000015</v>
      </c>
      <c r="AR82" s="16">
        <f>'South Tampa Resilience'!AQ44*$K82/12</f>
        <v>584.83494525000015</v>
      </c>
      <c r="AS82" s="16">
        <f>'South Tampa Resilience'!AR44*$K82/12</f>
        <v>584.83494525000015</v>
      </c>
      <c r="AT82" s="16">
        <f>'South Tampa Resilience'!AS44*$K82/12</f>
        <v>584.83494525000015</v>
      </c>
      <c r="AU82" s="16">
        <f>'South Tampa Resilience'!AT44*$K82/12</f>
        <v>584.83494525000015</v>
      </c>
      <c r="AV82" s="16">
        <f>'South Tampa Resilience'!AU44*$K82/12</f>
        <v>584.83494525000015</v>
      </c>
      <c r="AW82" s="16">
        <f>'South Tampa Resilience'!AV44*$K82/12</f>
        <v>584.83494525000015</v>
      </c>
      <c r="AX82" s="16">
        <f>'South Tampa Resilience'!AW44*$K82/12</f>
        <v>584.83494525000015</v>
      </c>
      <c r="AY82" s="16">
        <f>'South Tampa Resilience'!AX44*$K82/12</f>
        <v>584.83494525000015</v>
      </c>
      <c r="AZ82" s="16">
        <f>'South Tampa Resilience'!AY44*$K82/12</f>
        <v>584.83494525000015</v>
      </c>
      <c r="BA82" s="16">
        <f>'South Tampa Resilience'!AZ44*$K82/12</f>
        <v>584.83494525000015</v>
      </c>
      <c r="BB82" s="16">
        <f>'South Tampa Resilience'!BA44*$K82/12</f>
        <v>584.83494525000015</v>
      </c>
      <c r="BC82" s="16">
        <f>'South Tampa Resilience'!BB44*$K82/12</f>
        <v>584.83494525000015</v>
      </c>
      <c r="BD82" s="16">
        <f>'South Tampa Resilience'!BC44*$K82/12</f>
        <v>584.83494525000015</v>
      </c>
      <c r="BE82" s="16">
        <f>'South Tampa Resilience'!BD44*$K82/12</f>
        <v>584.83494525000015</v>
      </c>
      <c r="BF82" s="16">
        <f>'South Tampa Resilience'!BE44*$K82/12</f>
        <v>584.83494525000015</v>
      </c>
      <c r="BG82" s="16">
        <f>'South Tampa Resilience'!BF44*$K82/12</f>
        <v>584.83494525000015</v>
      </c>
      <c r="BH82" s="16">
        <f>'South Tampa Resilience'!BG44*$K82/12</f>
        <v>584.83494525000015</v>
      </c>
      <c r="BI82" s="16">
        <f>'South Tampa Resilience'!BH44*$K82/12</f>
        <v>584.83494525000015</v>
      </c>
      <c r="BJ82" s="16">
        <f>'South Tampa Resilience'!BI44*$K82/12</f>
        <v>584.83494525000015</v>
      </c>
      <c r="BK82" s="16">
        <f>'South Tampa Resilience'!BJ44*$K82/12</f>
        <v>584.83494525000015</v>
      </c>
      <c r="BL82" s="16">
        <f>'South Tampa Resilience'!BK44*$K82/12</f>
        <v>584.83494525000015</v>
      </c>
      <c r="BM82" s="16">
        <f>'South Tampa Resilience'!BL44*$K82/12</f>
        <v>584.83494525000015</v>
      </c>
      <c r="BN82" s="16">
        <f>'South Tampa Resilience'!BM44*$K82/12</f>
        <v>584.83494525000015</v>
      </c>
      <c r="BO82" s="16">
        <f>'South Tampa Resilience'!BN44*$K82/12</f>
        <v>584.83494525000015</v>
      </c>
      <c r="BP82" s="16">
        <f>'South Tampa Resilience'!BO44*$K82/12</f>
        <v>584.83494525000015</v>
      </c>
      <c r="BQ82" s="16">
        <f>'South Tampa Resilience'!BP44*$K82/12</f>
        <v>584.83494525000015</v>
      </c>
      <c r="BR82" s="16">
        <f>'South Tampa Resilience'!BQ44*$K82/12</f>
        <v>584.83494525000015</v>
      </c>
      <c r="BS82" s="16">
        <f>'South Tampa Resilience'!BR44*$K82/12</f>
        <v>584.83494525000015</v>
      </c>
    </row>
    <row r="83" spans="1:71" x14ac:dyDescent="0.35">
      <c r="A83" s="15" t="str">
        <f>'South Tampa Resilience'!A25</f>
        <v>Found on tab S Tampa Resilience</v>
      </c>
      <c r="B83" s="15" t="str">
        <f>'South Tampa Resilience'!B25</f>
        <v>NEW-13008.4</v>
      </c>
      <c r="C83" s="15" t="str">
        <f>'South Tampa Resilience'!D25</f>
        <v>ED-Distribution-Substation-Equipment</v>
      </c>
      <c r="D83" s="15" t="str">
        <f>'South Tampa Resilience'!E25</f>
        <v>D</v>
      </c>
      <c r="E83" s="15" t="str">
        <f>'South Tampa Resilience'!F25</f>
        <v>NEW-13008</v>
      </c>
      <c r="F83" s="15" t="str">
        <f>'South Tampa Resilience'!G25</f>
        <v>ED-South Tampa Resiliency Project</v>
      </c>
      <c r="G83" s="15" t="str">
        <f>'South Tampa Resilience'!H25</f>
        <v>Electric Distribution Plant</v>
      </c>
      <c r="H83" s="15" t="str">
        <f>'South Tampa Resilience'!I25</f>
        <v>Distribution Substation</v>
      </c>
      <c r="I83" s="15" t="str">
        <f>'South Tampa Resilience'!J25</f>
        <v>454D-INTERBAY</v>
      </c>
      <c r="J83" s="71">
        <v>0.14299999999999999</v>
      </c>
      <c r="K83" s="71">
        <v>0.14300000000000002</v>
      </c>
      <c r="L83" s="16">
        <f>'South Tampa Resilience'!K45*$J83/12</f>
        <v>0</v>
      </c>
      <c r="M83" s="16">
        <f>'South Tampa Resilience'!L45*$J83/12</f>
        <v>0</v>
      </c>
      <c r="N83" s="16">
        <f>'South Tampa Resilience'!M45*$J83/12</f>
        <v>0</v>
      </c>
      <c r="O83" s="16">
        <f>'South Tampa Resilience'!N45*$J83/12</f>
        <v>0</v>
      </c>
      <c r="P83" s="16">
        <f>'South Tampa Resilience'!O45*$J83/12</f>
        <v>0</v>
      </c>
      <c r="Q83" s="16">
        <f>'South Tampa Resilience'!P45*$J83/12</f>
        <v>0</v>
      </c>
      <c r="R83" s="16">
        <f>'South Tampa Resilience'!Q45*$J83/12</f>
        <v>722.87072000000001</v>
      </c>
      <c r="S83" s="16">
        <f>'South Tampa Resilience'!R45*$J83/12</f>
        <v>722.87072000000001</v>
      </c>
      <c r="T83" s="16">
        <f>'South Tampa Resilience'!S45*$J83/12</f>
        <v>722.87072000000001</v>
      </c>
      <c r="U83" s="16">
        <f>'South Tampa Resilience'!T45*$J83/12</f>
        <v>722.87072000000001</v>
      </c>
      <c r="V83" s="16">
        <f>'South Tampa Resilience'!U45*$J83/12</f>
        <v>722.87072000000001</v>
      </c>
      <c r="W83" s="16">
        <f>'South Tampa Resilience'!V45*$J83/12</f>
        <v>722.87072000000001</v>
      </c>
      <c r="X83" s="16">
        <f>'South Tampa Resilience'!W45*$K83/12</f>
        <v>722.87072000000001</v>
      </c>
      <c r="Y83" s="16">
        <f>'South Tampa Resilience'!X45*$K83/12</f>
        <v>722.87072000000001</v>
      </c>
      <c r="Z83" s="16">
        <f>'South Tampa Resilience'!Y45*$K83/12</f>
        <v>722.87072000000001</v>
      </c>
      <c r="AA83" s="16">
        <f>'South Tampa Resilience'!Z45*$K83/12</f>
        <v>722.87072000000001</v>
      </c>
      <c r="AB83" s="16">
        <f>'South Tampa Resilience'!AA45*$K83/12</f>
        <v>722.87072000000001</v>
      </c>
      <c r="AC83" s="16">
        <f>'South Tampa Resilience'!AB45*$K83/12</f>
        <v>722.87072000000001</v>
      </c>
      <c r="AD83" s="16">
        <f>'South Tampa Resilience'!AC45*$K83/12</f>
        <v>722.87072000000001</v>
      </c>
      <c r="AE83" s="16">
        <f>'South Tampa Resilience'!AD45*$K83/12</f>
        <v>722.87072000000001</v>
      </c>
      <c r="AF83" s="16">
        <f>'South Tampa Resilience'!AE45*$K83/12</f>
        <v>722.87072000000001</v>
      </c>
      <c r="AG83" s="16">
        <f>'South Tampa Resilience'!AF45*$K83/12</f>
        <v>722.87072000000001</v>
      </c>
      <c r="AH83" s="16">
        <f>'South Tampa Resilience'!AG45*$K83/12</f>
        <v>722.87072000000001</v>
      </c>
      <c r="AI83" s="16">
        <f>'South Tampa Resilience'!AH45*$K83/12</f>
        <v>722.87072000000001</v>
      </c>
      <c r="AJ83" s="16">
        <f>'South Tampa Resilience'!AI45*$K83/12</f>
        <v>722.87072000000001</v>
      </c>
      <c r="AK83" s="16">
        <f>'South Tampa Resilience'!AJ45*$K83/12</f>
        <v>722.87072000000001</v>
      </c>
      <c r="AL83" s="16">
        <f>'South Tampa Resilience'!AK45*$K83/12</f>
        <v>722.87072000000001</v>
      </c>
      <c r="AM83" s="16">
        <f>'South Tampa Resilience'!AL45*$K83/12</f>
        <v>722.87072000000001</v>
      </c>
      <c r="AN83" s="16">
        <f>'South Tampa Resilience'!AM45*$K83/12</f>
        <v>722.87072000000001</v>
      </c>
      <c r="AO83" s="16">
        <f>'South Tampa Resilience'!AN45*$K83/12</f>
        <v>722.87072000000001</v>
      </c>
      <c r="AP83" s="16">
        <f>'South Tampa Resilience'!AO45*$K83/12</f>
        <v>722.87072000000001</v>
      </c>
      <c r="AQ83" s="16">
        <f>'South Tampa Resilience'!AP45*$K83/12</f>
        <v>722.87072000000001</v>
      </c>
      <c r="AR83" s="16">
        <f>'South Tampa Resilience'!AQ45*$K83/12</f>
        <v>722.87072000000001</v>
      </c>
      <c r="AS83" s="16">
        <f>'South Tampa Resilience'!AR45*$K83/12</f>
        <v>722.87072000000001</v>
      </c>
      <c r="AT83" s="16">
        <f>'South Tampa Resilience'!AS45*$K83/12</f>
        <v>722.87072000000001</v>
      </c>
      <c r="AU83" s="16">
        <f>'South Tampa Resilience'!AT45*$K83/12</f>
        <v>722.87072000000001</v>
      </c>
      <c r="AV83" s="16">
        <f>'South Tampa Resilience'!AU45*$K83/12</f>
        <v>722.87072000000001</v>
      </c>
      <c r="AW83" s="16">
        <f>'South Tampa Resilience'!AV45*$K83/12</f>
        <v>722.87072000000001</v>
      </c>
      <c r="AX83" s="16">
        <f>'South Tampa Resilience'!AW45*$K83/12</f>
        <v>722.87072000000001</v>
      </c>
      <c r="AY83" s="16">
        <f>'South Tampa Resilience'!AX45*$K83/12</f>
        <v>722.87072000000001</v>
      </c>
      <c r="AZ83" s="16">
        <f>'South Tampa Resilience'!AY45*$K83/12</f>
        <v>722.87072000000001</v>
      </c>
      <c r="BA83" s="16">
        <f>'South Tampa Resilience'!AZ45*$K83/12</f>
        <v>722.87072000000001</v>
      </c>
      <c r="BB83" s="16">
        <f>'South Tampa Resilience'!BA45*$K83/12</f>
        <v>722.87072000000001</v>
      </c>
      <c r="BC83" s="16">
        <f>'South Tampa Resilience'!BB45*$K83/12</f>
        <v>722.87072000000001</v>
      </c>
      <c r="BD83" s="16">
        <f>'South Tampa Resilience'!BC45*$K83/12</f>
        <v>722.87072000000001</v>
      </c>
      <c r="BE83" s="16">
        <f>'South Tampa Resilience'!BD45*$K83/12</f>
        <v>722.87072000000001</v>
      </c>
      <c r="BF83" s="16">
        <f>'South Tampa Resilience'!BE45*$K83/12</f>
        <v>722.87072000000001</v>
      </c>
      <c r="BG83" s="16">
        <f>'South Tampa Resilience'!BF45*$K83/12</f>
        <v>722.87072000000001</v>
      </c>
      <c r="BH83" s="16">
        <f>'South Tampa Resilience'!BG45*$K83/12</f>
        <v>722.87072000000001</v>
      </c>
      <c r="BI83" s="16">
        <f>'South Tampa Resilience'!BH45*$K83/12</f>
        <v>722.87072000000001</v>
      </c>
      <c r="BJ83" s="16">
        <f>'South Tampa Resilience'!BI45*$K83/12</f>
        <v>722.87072000000001</v>
      </c>
      <c r="BK83" s="16">
        <f>'South Tampa Resilience'!BJ45*$K83/12</f>
        <v>722.87072000000001</v>
      </c>
      <c r="BL83" s="16">
        <f>'South Tampa Resilience'!BK45*$K83/12</f>
        <v>722.87072000000001</v>
      </c>
      <c r="BM83" s="16">
        <f>'South Tampa Resilience'!BL45*$K83/12</f>
        <v>722.87072000000001</v>
      </c>
      <c r="BN83" s="16">
        <f>'South Tampa Resilience'!BM45*$K83/12</f>
        <v>722.87072000000001</v>
      </c>
      <c r="BO83" s="16">
        <f>'South Tampa Resilience'!BN45*$K83/12</f>
        <v>722.87072000000001</v>
      </c>
      <c r="BP83" s="16">
        <f>'South Tampa Resilience'!BO45*$K83/12</f>
        <v>722.87072000000001</v>
      </c>
      <c r="BQ83" s="16">
        <f>'South Tampa Resilience'!BP45*$K83/12</f>
        <v>722.87072000000001</v>
      </c>
      <c r="BR83" s="16">
        <f>'South Tampa Resilience'!BQ45*$K83/12</f>
        <v>722.87072000000001</v>
      </c>
      <c r="BS83" s="16">
        <f>'South Tampa Resilience'!BR45*$K83/12</f>
        <v>722.87072000000001</v>
      </c>
    </row>
    <row r="84" spans="1:71" x14ac:dyDescent="0.35">
      <c r="A84" s="15" t="str">
        <f>'South Tampa Resilience'!A26</f>
        <v>Found on tab S Tampa Resilience</v>
      </c>
      <c r="B84" s="15" t="str">
        <f>'South Tampa Resilience'!B26</f>
        <v>NEW-13008.6</v>
      </c>
      <c r="C84" s="15" t="str">
        <f>'South Tampa Resilience'!D26</f>
        <v>ED-Distribution-Substation-Relay, Control &amp; RTU</v>
      </c>
      <c r="D84" s="15" t="str">
        <f>'South Tampa Resilience'!E26</f>
        <v>D</v>
      </c>
      <c r="E84" s="15" t="str">
        <f>'South Tampa Resilience'!F26</f>
        <v>NEW-13008</v>
      </c>
      <c r="F84" s="15" t="str">
        <f>'South Tampa Resilience'!G26</f>
        <v>ED-South Tampa Resiliency Project</v>
      </c>
      <c r="G84" s="15" t="str">
        <f>'South Tampa Resilience'!H26</f>
        <v>Electric Distribution Plant</v>
      </c>
      <c r="H84" s="15" t="str">
        <f>'South Tampa Resilience'!I26</f>
        <v>Distribution Substation</v>
      </c>
      <c r="I84" s="15" t="str">
        <f>'South Tampa Resilience'!J26</f>
        <v>081D-MANHATTAN</v>
      </c>
      <c r="J84" s="71">
        <v>2.5999999999999999E-2</v>
      </c>
      <c r="K84" s="71">
        <v>2.6100000000000002E-2</v>
      </c>
      <c r="L84" s="16">
        <f>'South Tampa Resilience'!K46*$J84/12</f>
        <v>0</v>
      </c>
      <c r="M84" s="16">
        <f>'South Tampa Resilience'!L46*$J84/12</f>
        <v>0</v>
      </c>
      <c r="N84" s="16">
        <f>'South Tampa Resilience'!M46*$J84/12</f>
        <v>0</v>
      </c>
      <c r="O84" s="16">
        <f>'South Tampa Resilience'!N46*$J84/12</f>
        <v>0</v>
      </c>
      <c r="P84" s="16">
        <f>'South Tampa Resilience'!O46*$J84/12</f>
        <v>0</v>
      </c>
      <c r="Q84" s="16">
        <f>'South Tampa Resilience'!P46*$J84/12</f>
        <v>155.17848666666666</v>
      </c>
      <c r="R84" s="16">
        <f>'South Tampa Resilience'!Q46*$J84/12</f>
        <v>155.17848666666666</v>
      </c>
      <c r="S84" s="16">
        <f>'South Tampa Resilience'!R46*$J84/12</f>
        <v>155.17848666666666</v>
      </c>
      <c r="T84" s="16">
        <f>'South Tampa Resilience'!S46*$J84/12</f>
        <v>155.17848666666666</v>
      </c>
      <c r="U84" s="16">
        <f>'South Tampa Resilience'!T46*$J84/12</f>
        <v>155.17848666666666</v>
      </c>
      <c r="V84" s="16">
        <f>'South Tampa Resilience'!U46*$J84/12</f>
        <v>155.17848666666666</v>
      </c>
      <c r="W84" s="16">
        <f>'South Tampa Resilience'!V46*$J84/12</f>
        <v>155.17848666666666</v>
      </c>
      <c r="X84" s="16">
        <f>'South Tampa Resilience'!W46*$K84/12</f>
        <v>155.775327</v>
      </c>
      <c r="Y84" s="16">
        <f>'South Tampa Resilience'!X46*$K84/12</f>
        <v>155.775327</v>
      </c>
      <c r="Z84" s="16">
        <f>'South Tampa Resilience'!Y46*$K84/12</f>
        <v>155.775327</v>
      </c>
      <c r="AA84" s="16">
        <f>'South Tampa Resilience'!Z46*$K84/12</f>
        <v>155.775327</v>
      </c>
      <c r="AB84" s="16">
        <f>'South Tampa Resilience'!AA46*$K84/12</f>
        <v>155.775327</v>
      </c>
      <c r="AC84" s="16">
        <f>'South Tampa Resilience'!AB46*$K84/12</f>
        <v>155.775327</v>
      </c>
      <c r="AD84" s="16">
        <f>'South Tampa Resilience'!AC46*$K84/12</f>
        <v>155.775327</v>
      </c>
      <c r="AE84" s="16">
        <f>'South Tampa Resilience'!AD46*$K84/12</f>
        <v>155.775327</v>
      </c>
      <c r="AF84" s="16">
        <f>'South Tampa Resilience'!AE46*$K84/12</f>
        <v>155.775327</v>
      </c>
      <c r="AG84" s="16">
        <f>'South Tampa Resilience'!AF46*$K84/12</f>
        <v>155.775327</v>
      </c>
      <c r="AH84" s="16">
        <f>'South Tampa Resilience'!AG46*$K84/12</f>
        <v>155.775327</v>
      </c>
      <c r="AI84" s="16">
        <f>'South Tampa Resilience'!AH46*$K84/12</f>
        <v>155.775327</v>
      </c>
      <c r="AJ84" s="16">
        <f>'South Tampa Resilience'!AI46*$K84/12</f>
        <v>155.775327</v>
      </c>
      <c r="AK84" s="16">
        <f>'South Tampa Resilience'!AJ46*$K84/12</f>
        <v>155.775327</v>
      </c>
      <c r="AL84" s="16">
        <f>'South Tampa Resilience'!AK46*$K84/12</f>
        <v>155.775327</v>
      </c>
      <c r="AM84" s="16">
        <f>'South Tampa Resilience'!AL46*$K84/12</f>
        <v>155.775327</v>
      </c>
      <c r="AN84" s="16">
        <f>'South Tampa Resilience'!AM46*$K84/12</f>
        <v>155.775327</v>
      </c>
      <c r="AO84" s="16">
        <f>'South Tampa Resilience'!AN46*$K84/12</f>
        <v>155.775327</v>
      </c>
      <c r="AP84" s="16">
        <f>'South Tampa Resilience'!AO46*$K84/12</f>
        <v>155.775327</v>
      </c>
      <c r="AQ84" s="16">
        <f>'South Tampa Resilience'!AP46*$K84/12</f>
        <v>155.775327</v>
      </c>
      <c r="AR84" s="16">
        <f>'South Tampa Resilience'!AQ46*$K84/12</f>
        <v>155.775327</v>
      </c>
      <c r="AS84" s="16">
        <f>'South Tampa Resilience'!AR46*$K84/12</f>
        <v>155.775327</v>
      </c>
      <c r="AT84" s="16">
        <f>'South Tampa Resilience'!AS46*$K84/12</f>
        <v>155.775327</v>
      </c>
      <c r="AU84" s="16">
        <f>'South Tampa Resilience'!AT46*$K84/12</f>
        <v>155.775327</v>
      </c>
      <c r="AV84" s="16">
        <f>'South Tampa Resilience'!AU46*$K84/12</f>
        <v>155.775327</v>
      </c>
      <c r="AW84" s="16">
        <f>'South Tampa Resilience'!AV46*$K84/12</f>
        <v>155.775327</v>
      </c>
      <c r="AX84" s="16">
        <f>'South Tampa Resilience'!AW46*$K84/12</f>
        <v>155.775327</v>
      </c>
      <c r="AY84" s="16">
        <f>'South Tampa Resilience'!AX46*$K84/12</f>
        <v>155.775327</v>
      </c>
      <c r="AZ84" s="16">
        <f>'South Tampa Resilience'!AY46*$K84/12</f>
        <v>155.775327</v>
      </c>
      <c r="BA84" s="16">
        <f>'South Tampa Resilience'!AZ46*$K84/12</f>
        <v>155.775327</v>
      </c>
      <c r="BB84" s="16">
        <f>'South Tampa Resilience'!BA46*$K84/12</f>
        <v>155.775327</v>
      </c>
      <c r="BC84" s="16">
        <f>'South Tampa Resilience'!BB46*$K84/12</f>
        <v>155.775327</v>
      </c>
      <c r="BD84" s="16">
        <f>'South Tampa Resilience'!BC46*$K84/12</f>
        <v>155.775327</v>
      </c>
      <c r="BE84" s="16">
        <f>'South Tampa Resilience'!BD46*$K84/12</f>
        <v>155.775327</v>
      </c>
      <c r="BF84" s="16">
        <f>'South Tampa Resilience'!BE46*$K84/12</f>
        <v>155.775327</v>
      </c>
      <c r="BG84" s="16">
        <f>'South Tampa Resilience'!BF46*$K84/12</f>
        <v>155.775327</v>
      </c>
      <c r="BH84" s="16">
        <f>'South Tampa Resilience'!BG46*$K84/12</f>
        <v>155.775327</v>
      </c>
      <c r="BI84" s="16">
        <f>'South Tampa Resilience'!BH46*$K84/12</f>
        <v>155.775327</v>
      </c>
      <c r="BJ84" s="16">
        <f>'South Tampa Resilience'!BI46*$K84/12</f>
        <v>155.775327</v>
      </c>
      <c r="BK84" s="16">
        <f>'South Tampa Resilience'!BJ46*$K84/12</f>
        <v>155.775327</v>
      </c>
      <c r="BL84" s="16">
        <f>'South Tampa Resilience'!BK46*$K84/12</f>
        <v>155.775327</v>
      </c>
      <c r="BM84" s="16">
        <f>'South Tampa Resilience'!BL46*$K84/12</f>
        <v>155.775327</v>
      </c>
      <c r="BN84" s="16">
        <f>'South Tampa Resilience'!BM46*$K84/12</f>
        <v>155.775327</v>
      </c>
      <c r="BO84" s="16">
        <f>'South Tampa Resilience'!BN46*$K84/12</f>
        <v>155.775327</v>
      </c>
      <c r="BP84" s="16">
        <f>'South Tampa Resilience'!BO46*$K84/12</f>
        <v>155.775327</v>
      </c>
      <c r="BQ84" s="16">
        <f>'South Tampa Resilience'!BP46*$K84/12</f>
        <v>155.775327</v>
      </c>
      <c r="BR84" s="16">
        <f>'South Tampa Resilience'!BQ46*$K84/12</f>
        <v>155.775327</v>
      </c>
      <c r="BS84" s="16">
        <f>'South Tampa Resilience'!BR46*$K84/12</f>
        <v>155.775327</v>
      </c>
    </row>
    <row r="85" spans="1:71" x14ac:dyDescent="0.35">
      <c r="A85" s="15" t="str">
        <f>'South Tampa Resilience'!A27</f>
        <v>Found on tab S Tampa Resilience</v>
      </c>
      <c r="B85" s="15" t="str">
        <f>'South Tampa Resilience'!B27</f>
        <v>NEW-13008.7</v>
      </c>
      <c r="C85" s="15" t="str">
        <f>'South Tampa Resilience'!D27</f>
        <v>ED-Transmission-Substation-Equipment</v>
      </c>
      <c r="D85" s="15" t="str">
        <f>'South Tampa Resilience'!E27</f>
        <v>T</v>
      </c>
      <c r="E85" s="15" t="str">
        <f>'South Tampa Resilience'!F27</f>
        <v>NEW-13008</v>
      </c>
      <c r="F85" s="15" t="str">
        <f>'South Tampa Resilience'!G27</f>
        <v>ED-South Tampa Resiliency Project</v>
      </c>
      <c r="G85" s="15" t="str">
        <f>'South Tampa Resilience'!H27</f>
        <v>Electric Transmission Plant</v>
      </c>
      <c r="H85" s="15" t="str">
        <f>'South Tampa Resilience'!I27</f>
        <v>Transmission Substation</v>
      </c>
      <c r="I85" s="15" t="str">
        <f>'South Tampa Resilience'!J27</f>
        <v>084T-HIMES</v>
      </c>
      <c r="J85" s="71">
        <v>2.5999999999999999E-2</v>
      </c>
      <c r="K85" s="71">
        <v>2.6100000000000002E-2</v>
      </c>
      <c r="L85" s="16">
        <f>'South Tampa Resilience'!K47*$J85/12</f>
        <v>0</v>
      </c>
      <c r="M85" s="16">
        <f>'South Tampa Resilience'!L47*$J85/12</f>
        <v>0</v>
      </c>
      <c r="N85" s="16">
        <f>'South Tampa Resilience'!M47*$J85/12</f>
        <v>0</v>
      </c>
      <c r="O85" s="16">
        <f>'South Tampa Resilience'!N47*$J85/12</f>
        <v>0</v>
      </c>
      <c r="P85" s="16">
        <f>'South Tampa Resilience'!O47*$J85/12</f>
        <v>23.757976666666664</v>
      </c>
      <c r="Q85" s="16">
        <f>'South Tampa Resilience'!P47*$J85/12</f>
        <v>23.757976666666664</v>
      </c>
      <c r="R85" s="16">
        <f>'South Tampa Resilience'!Q47*$J85/12</f>
        <v>23.757976666666664</v>
      </c>
      <c r="S85" s="16">
        <f>'South Tampa Resilience'!R47*$J85/12</f>
        <v>23.757976666666664</v>
      </c>
      <c r="T85" s="16">
        <f>'South Tampa Resilience'!S47*$J85/12</f>
        <v>23.757976666666664</v>
      </c>
      <c r="U85" s="16">
        <f>'South Tampa Resilience'!T47*$J85/12</f>
        <v>23.757976666666664</v>
      </c>
      <c r="V85" s="16">
        <f>'South Tampa Resilience'!U47*$J85/12</f>
        <v>23.757976666666664</v>
      </c>
      <c r="W85" s="16">
        <f>'South Tampa Resilience'!V47*$J85/12</f>
        <v>23.757976666666664</v>
      </c>
      <c r="X85" s="16">
        <f>'South Tampa Resilience'!W47*$K85/12</f>
        <v>23.849353500000003</v>
      </c>
      <c r="Y85" s="16">
        <f>'South Tampa Resilience'!X47*$K85/12</f>
        <v>23.849353500000003</v>
      </c>
      <c r="Z85" s="16">
        <f>'South Tampa Resilience'!Y47*$K85/12</f>
        <v>23.849353500000003</v>
      </c>
      <c r="AA85" s="16">
        <f>'South Tampa Resilience'!Z47*$K85/12</f>
        <v>23.849353500000003</v>
      </c>
      <c r="AB85" s="16">
        <f>'South Tampa Resilience'!AA47*$K85/12</f>
        <v>23.849353500000003</v>
      </c>
      <c r="AC85" s="16">
        <f>'South Tampa Resilience'!AB47*$K85/12</f>
        <v>23.849353500000003</v>
      </c>
      <c r="AD85" s="16">
        <f>'South Tampa Resilience'!AC47*$K85/12</f>
        <v>23.849353500000003</v>
      </c>
      <c r="AE85" s="16">
        <f>'South Tampa Resilience'!AD47*$K85/12</f>
        <v>23.849353500000003</v>
      </c>
      <c r="AF85" s="16">
        <f>'South Tampa Resilience'!AE47*$K85/12</f>
        <v>23.849353500000003</v>
      </c>
      <c r="AG85" s="16">
        <f>'South Tampa Resilience'!AF47*$K85/12</f>
        <v>23.849353500000003</v>
      </c>
      <c r="AH85" s="16">
        <f>'South Tampa Resilience'!AG47*$K85/12</f>
        <v>23.849353500000003</v>
      </c>
      <c r="AI85" s="16">
        <f>'South Tampa Resilience'!AH47*$K85/12</f>
        <v>23.849353500000003</v>
      </c>
      <c r="AJ85" s="16">
        <f>'South Tampa Resilience'!AI47*$K85/12</f>
        <v>23.849353500000003</v>
      </c>
      <c r="AK85" s="16">
        <f>'South Tampa Resilience'!AJ47*$K85/12</f>
        <v>23.849353500000003</v>
      </c>
      <c r="AL85" s="16">
        <f>'South Tampa Resilience'!AK47*$K85/12</f>
        <v>23.849353500000003</v>
      </c>
      <c r="AM85" s="16">
        <f>'South Tampa Resilience'!AL47*$K85/12</f>
        <v>23.849353500000003</v>
      </c>
      <c r="AN85" s="16">
        <f>'South Tampa Resilience'!AM47*$K85/12</f>
        <v>23.849353500000003</v>
      </c>
      <c r="AO85" s="16">
        <f>'South Tampa Resilience'!AN47*$K85/12</f>
        <v>23.849353500000003</v>
      </c>
      <c r="AP85" s="16">
        <f>'South Tampa Resilience'!AO47*$K85/12</f>
        <v>23.849353500000003</v>
      </c>
      <c r="AQ85" s="16">
        <f>'South Tampa Resilience'!AP47*$K85/12</f>
        <v>23.849353500000003</v>
      </c>
      <c r="AR85" s="16">
        <f>'South Tampa Resilience'!AQ47*$K85/12</f>
        <v>23.849353500000003</v>
      </c>
      <c r="AS85" s="16">
        <f>'South Tampa Resilience'!AR47*$K85/12</f>
        <v>23.849353500000003</v>
      </c>
      <c r="AT85" s="16">
        <f>'South Tampa Resilience'!AS47*$K85/12</f>
        <v>23.849353500000003</v>
      </c>
      <c r="AU85" s="16">
        <f>'South Tampa Resilience'!AT47*$K85/12</f>
        <v>23.849353500000003</v>
      </c>
      <c r="AV85" s="16">
        <f>'South Tampa Resilience'!AU47*$K85/12</f>
        <v>23.849353500000003</v>
      </c>
      <c r="AW85" s="16">
        <f>'South Tampa Resilience'!AV47*$K85/12</f>
        <v>23.849353500000003</v>
      </c>
      <c r="AX85" s="16">
        <f>'South Tampa Resilience'!AW47*$K85/12</f>
        <v>23.849353500000003</v>
      </c>
      <c r="AY85" s="16">
        <f>'South Tampa Resilience'!AX47*$K85/12</f>
        <v>23.849353500000003</v>
      </c>
      <c r="AZ85" s="16">
        <f>'South Tampa Resilience'!AY47*$K85/12</f>
        <v>23.849353500000003</v>
      </c>
      <c r="BA85" s="16">
        <f>'South Tampa Resilience'!AZ47*$K85/12</f>
        <v>23.849353500000003</v>
      </c>
      <c r="BB85" s="16">
        <f>'South Tampa Resilience'!BA47*$K85/12</f>
        <v>23.849353500000003</v>
      </c>
      <c r="BC85" s="16">
        <f>'South Tampa Resilience'!BB47*$K85/12</f>
        <v>23.849353500000003</v>
      </c>
      <c r="BD85" s="16">
        <f>'South Tampa Resilience'!BC47*$K85/12</f>
        <v>23.849353500000003</v>
      </c>
      <c r="BE85" s="16">
        <f>'South Tampa Resilience'!BD47*$K85/12</f>
        <v>23.849353500000003</v>
      </c>
      <c r="BF85" s="16">
        <f>'South Tampa Resilience'!BE47*$K85/12</f>
        <v>23.849353500000003</v>
      </c>
      <c r="BG85" s="16">
        <f>'South Tampa Resilience'!BF47*$K85/12</f>
        <v>23.849353500000003</v>
      </c>
      <c r="BH85" s="16">
        <f>'South Tampa Resilience'!BG47*$K85/12</f>
        <v>23.849353500000003</v>
      </c>
      <c r="BI85" s="16">
        <f>'South Tampa Resilience'!BH47*$K85/12</f>
        <v>23.849353500000003</v>
      </c>
      <c r="BJ85" s="16">
        <f>'South Tampa Resilience'!BI47*$K85/12</f>
        <v>23.849353500000003</v>
      </c>
      <c r="BK85" s="16">
        <f>'South Tampa Resilience'!BJ47*$K85/12</f>
        <v>23.849353500000003</v>
      </c>
      <c r="BL85" s="16">
        <f>'South Tampa Resilience'!BK47*$K85/12</f>
        <v>23.849353500000003</v>
      </c>
      <c r="BM85" s="16">
        <f>'South Tampa Resilience'!BL47*$K85/12</f>
        <v>23.849353500000003</v>
      </c>
      <c r="BN85" s="16">
        <f>'South Tampa Resilience'!BM47*$K85/12</f>
        <v>23.849353500000003</v>
      </c>
      <c r="BO85" s="16">
        <f>'South Tampa Resilience'!BN47*$K85/12</f>
        <v>23.849353500000003</v>
      </c>
      <c r="BP85" s="16">
        <f>'South Tampa Resilience'!BO47*$K85/12</f>
        <v>23.849353500000003</v>
      </c>
      <c r="BQ85" s="16">
        <f>'South Tampa Resilience'!BP47*$K85/12</f>
        <v>23.849353500000003</v>
      </c>
      <c r="BR85" s="16">
        <f>'South Tampa Resilience'!BQ47*$K85/12</f>
        <v>23.849353500000003</v>
      </c>
      <c r="BS85" s="16">
        <f>'South Tampa Resilience'!BR47*$K85/12</f>
        <v>23.849353500000003</v>
      </c>
    </row>
    <row r="86" spans="1:71" x14ac:dyDescent="0.35">
      <c r="A86" s="15" t="str">
        <f>'South Tampa Resilience'!A28</f>
        <v>Found on tab S Tampa Resilience</v>
      </c>
      <c r="B86" s="15" t="str">
        <f>'South Tampa Resilience'!B28</f>
        <v>NEW-13008.8</v>
      </c>
      <c r="C86" s="15" t="str">
        <f>'South Tampa Resilience'!D28</f>
        <v>ED-Transmission-Substation-Relay, Control &amp; RTU</v>
      </c>
      <c r="D86" s="15" t="str">
        <f>'South Tampa Resilience'!E28</f>
        <v>T</v>
      </c>
      <c r="E86" s="15" t="str">
        <f>'South Tampa Resilience'!F28</f>
        <v>NEW-13008</v>
      </c>
      <c r="F86" s="15" t="str">
        <f>'South Tampa Resilience'!G28</f>
        <v>ED-South Tampa Resiliency Project</v>
      </c>
      <c r="G86" s="15" t="str">
        <f>'South Tampa Resilience'!H28</f>
        <v>Electric Transmission Plant</v>
      </c>
      <c r="H86" s="15" t="str">
        <f>'South Tampa Resilience'!I28</f>
        <v>Transmission Substation</v>
      </c>
      <c r="I86" s="15" t="str">
        <f>'South Tampa Resilience'!J28</f>
        <v>084T-HIMES</v>
      </c>
      <c r="J86" s="71">
        <v>3.2000000000000001E-2</v>
      </c>
      <c r="K86" s="71">
        <v>3.6799999999999999E-2</v>
      </c>
      <c r="L86" s="16">
        <f>'South Tampa Resilience'!K48*$J86/12</f>
        <v>0</v>
      </c>
      <c r="M86" s="16">
        <f>'South Tampa Resilience'!L48*$J86/12</f>
        <v>0</v>
      </c>
      <c r="N86" s="16">
        <f>'South Tampa Resilience'!M48*$J86/12</f>
        <v>0</v>
      </c>
      <c r="O86" s="16">
        <f>'South Tampa Resilience'!N48*$J86/12</f>
        <v>0</v>
      </c>
      <c r="P86" s="16">
        <f>'South Tampa Resilience'!O48*$J86/12</f>
        <v>0</v>
      </c>
      <c r="Q86" s="16">
        <f>'South Tampa Resilience'!P48*$J86/12</f>
        <v>312.18877333333336</v>
      </c>
      <c r="R86" s="16">
        <f>'South Tampa Resilience'!Q48*$J86/12</f>
        <v>312.18877333333336</v>
      </c>
      <c r="S86" s="16">
        <f>'South Tampa Resilience'!R48*$J86/12</f>
        <v>312.18877333333336</v>
      </c>
      <c r="T86" s="16">
        <f>'South Tampa Resilience'!S48*$J86/12</f>
        <v>312.18877333333336</v>
      </c>
      <c r="U86" s="16">
        <f>'South Tampa Resilience'!T48*$J86/12</f>
        <v>312.18877333333336</v>
      </c>
      <c r="V86" s="16">
        <f>'South Tampa Resilience'!U48*$J86/12</f>
        <v>312.18877333333336</v>
      </c>
      <c r="W86" s="16">
        <f>'South Tampa Resilience'!V48*$J86/12</f>
        <v>312.18877333333336</v>
      </c>
      <c r="X86" s="16">
        <f>'South Tampa Resilience'!W48*$K86/12</f>
        <v>359.01708933333339</v>
      </c>
      <c r="Y86" s="16">
        <f>'South Tampa Resilience'!X48*$K86/12</f>
        <v>359.01708933333339</v>
      </c>
      <c r="Z86" s="16">
        <f>'South Tampa Resilience'!Y48*$K86/12</f>
        <v>359.01708933333339</v>
      </c>
      <c r="AA86" s="16">
        <f>'South Tampa Resilience'!Z48*$K86/12</f>
        <v>359.01708933333339</v>
      </c>
      <c r="AB86" s="16">
        <f>'South Tampa Resilience'!AA48*$K86/12</f>
        <v>359.01708933333339</v>
      </c>
      <c r="AC86" s="16">
        <f>'South Tampa Resilience'!AB48*$K86/12</f>
        <v>359.01708933333339</v>
      </c>
      <c r="AD86" s="16">
        <f>'South Tampa Resilience'!AC48*$K86/12</f>
        <v>359.01708933333339</v>
      </c>
      <c r="AE86" s="16">
        <f>'South Tampa Resilience'!AD48*$K86/12</f>
        <v>359.01708933333339</v>
      </c>
      <c r="AF86" s="16">
        <f>'South Tampa Resilience'!AE48*$K86/12</f>
        <v>359.01708933333339</v>
      </c>
      <c r="AG86" s="16">
        <f>'South Tampa Resilience'!AF48*$K86/12</f>
        <v>359.01708933333339</v>
      </c>
      <c r="AH86" s="16">
        <f>'South Tampa Resilience'!AG48*$K86/12</f>
        <v>359.01708933333339</v>
      </c>
      <c r="AI86" s="16">
        <f>'South Tampa Resilience'!AH48*$K86/12</f>
        <v>359.01708933333339</v>
      </c>
      <c r="AJ86" s="16">
        <f>'South Tampa Resilience'!AI48*$K86/12</f>
        <v>359.01708933333339</v>
      </c>
      <c r="AK86" s="16">
        <f>'South Tampa Resilience'!AJ48*$K86/12</f>
        <v>359.01708933333339</v>
      </c>
      <c r="AL86" s="16">
        <f>'South Tampa Resilience'!AK48*$K86/12</f>
        <v>359.01708933333339</v>
      </c>
      <c r="AM86" s="16">
        <f>'South Tampa Resilience'!AL48*$K86/12</f>
        <v>359.01708933333339</v>
      </c>
      <c r="AN86" s="16">
        <f>'South Tampa Resilience'!AM48*$K86/12</f>
        <v>359.01708933333339</v>
      </c>
      <c r="AO86" s="16">
        <f>'South Tampa Resilience'!AN48*$K86/12</f>
        <v>359.01708933333339</v>
      </c>
      <c r="AP86" s="16">
        <f>'South Tampa Resilience'!AO48*$K86/12</f>
        <v>359.01708933333339</v>
      </c>
      <c r="AQ86" s="16">
        <f>'South Tampa Resilience'!AP48*$K86/12</f>
        <v>359.01708933333339</v>
      </c>
      <c r="AR86" s="16">
        <f>'South Tampa Resilience'!AQ48*$K86/12</f>
        <v>359.01708933333339</v>
      </c>
      <c r="AS86" s="16">
        <f>'South Tampa Resilience'!AR48*$K86/12</f>
        <v>359.01708933333339</v>
      </c>
      <c r="AT86" s="16">
        <f>'South Tampa Resilience'!AS48*$K86/12</f>
        <v>359.01708933333339</v>
      </c>
      <c r="AU86" s="16">
        <f>'South Tampa Resilience'!AT48*$K86/12</f>
        <v>359.01708933333339</v>
      </c>
      <c r="AV86" s="16">
        <f>'South Tampa Resilience'!AU48*$K86/12</f>
        <v>359.01708933333339</v>
      </c>
      <c r="AW86" s="16">
        <f>'South Tampa Resilience'!AV48*$K86/12</f>
        <v>359.01708933333339</v>
      </c>
      <c r="AX86" s="16">
        <f>'South Tampa Resilience'!AW48*$K86/12</f>
        <v>359.01708933333339</v>
      </c>
      <c r="AY86" s="16">
        <f>'South Tampa Resilience'!AX48*$K86/12</f>
        <v>359.01708933333339</v>
      </c>
      <c r="AZ86" s="16">
        <f>'South Tampa Resilience'!AY48*$K86/12</f>
        <v>359.01708933333339</v>
      </c>
      <c r="BA86" s="16">
        <f>'South Tampa Resilience'!AZ48*$K86/12</f>
        <v>359.01708933333339</v>
      </c>
      <c r="BB86" s="16">
        <f>'South Tampa Resilience'!BA48*$K86/12</f>
        <v>359.01708933333339</v>
      </c>
      <c r="BC86" s="16">
        <f>'South Tampa Resilience'!BB48*$K86/12</f>
        <v>359.01708933333339</v>
      </c>
      <c r="BD86" s="16">
        <f>'South Tampa Resilience'!BC48*$K86/12</f>
        <v>359.01708933333339</v>
      </c>
      <c r="BE86" s="16">
        <f>'South Tampa Resilience'!BD48*$K86/12</f>
        <v>359.01708933333339</v>
      </c>
      <c r="BF86" s="16">
        <f>'South Tampa Resilience'!BE48*$K86/12</f>
        <v>359.01708933333339</v>
      </c>
      <c r="BG86" s="16">
        <f>'South Tampa Resilience'!BF48*$K86/12</f>
        <v>359.01708933333339</v>
      </c>
      <c r="BH86" s="16">
        <f>'South Tampa Resilience'!BG48*$K86/12</f>
        <v>359.01708933333339</v>
      </c>
      <c r="BI86" s="16">
        <f>'South Tampa Resilience'!BH48*$K86/12</f>
        <v>359.01708933333339</v>
      </c>
      <c r="BJ86" s="16">
        <f>'South Tampa Resilience'!BI48*$K86/12</f>
        <v>359.01708933333339</v>
      </c>
      <c r="BK86" s="16">
        <f>'South Tampa Resilience'!BJ48*$K86/12</f>
        <v>359.01708933333339</v>
      </c>
      <c r="BL86" s="16">
        <f>'South Tampa Resilience'!BK48*$K86/12</f>
        <v>359.01708933333339</v>
      </c>
      <c r="BM86" s="16">
        <f>'South Tampa Resilience'!BL48*$K86/12</f>
        <v>359.01708933333339</v>
      </c>
      <c r="BN86" s="16">
        <f>'South Tampa Resilience'!BM48*$K86/12</f>
        <v>359.01708933333339</v>
      </c>
      <c r="BO86" s="16">
        <f>'South Tampa Resilience'!BN48*$K86/12</f>
        <v>359.01708933333339</v>
      </c>
      <c r="BP86" s="16">
        <f>'South Tampa Resilience'!BO48*$K86/12</f>
        <v>359.01708933333339</v>
      </c>
      <c r="BQ86" s="16">
        <f>'South Tampa Resilience'!BP48*$K86/12</f>
        <v>359.01708933333339</v>
      </c>
      <c r="BR86" s="16">
        <f>'South Tampa Resilience'!BQ48*$K86/12</f>
        <v>359.01708933333339</v>
      </c>
      <c r="BS86" s="16">
        <f>'South Tampa Resilience'!BR48*$K86/12</f>
        <v>359.01708933333339</v>
      </c>
    </row>
    <row r="87" spans="1:71" x14ac:dyDescent="0.35">
      <c r="A87" s="15" t="str">
        <f>'South Tampa Resilience'!A29</f>
        <v>Found on tab S Tampa Resilience</v>
      </c>
      <c r="B87" s="15" t="str">
        <f>'South Tampa Resilience'!B29</f>
        <v>NEW-13008.9</v>
      </c>
      <c r="C87" s="15" t="str">
        <f>'South Tampa Resilience'!D29</f>
        <v>ED-Transmission-Substation-Relay, Control &amp; RTU</v>
      </c>
      <c r="D87" s="15" t="str">
        <f>'South Tampa Resilience'!E29</f>
        <v>T</v>
      </c>
      <c r="E87" s="15" t="str">
        <f>'South Tampa Resilience'!F29</f>
        <v>NEW-13008</v>
      </c>
      <c r="F87" s="15" t="str">
        <f>'South Tampa Resilience'!G29</f>
        <v>ED-South Tampa Resiliency Project</v>
      </c>
      <c r="G87" s="15" t="str">
        <f>'South Tampa Resilience'!H29</f>
        <v>Electric Transmission Plant</v>
      </c>
      <c r="H87" s="15" t="str">
        <f>'South Tampa Resilience'!I29</f>
        <v>Transmission Substation</v>
      </c>
      <c r="I87" s="15" t="str">
        <f>'South Tampa Resilience'!J29</f>
        <v>066T-CLEARVIEW</v>
      </c>
      <c r="J87" s="71">
        <v>3.2000000000000001E-2</v>
      </c>
      <c r="K87" s="71">
        <v>3.6799999999999999E-2</v>
      </c>
      <c r="L87" s="16">
        <f>'South Tampa Resilience'!K49*$J87/12</f>
        <v>0</v>
      </c>
      <c r="M87" s="16">
        <f>'South Tampa Resilience'!L49*$J87/12</f>
        <v>0</v>
      </c>
      <c r="N87" s="16">
        <f>'South Tampa Resilience'!M49*$J87/12</f>
        <v>0</v>
      </c>
      <c r="O87" s="16">
        <f>'South Tampa Resilience'!N49*$J87/12</f>
        <v>0</v>
      </c>
      <c r="P87" s="16">
        <f>'South Tampa Resilience'!O49*$J87/12</f>
        <v>0</v>
      </c>
      <c r="Q87" s="16">
        <f>'South Tampa Resilience'!P49*$J87/12</f>
        <v>0</v>
      </c>
      <c r="R87" s="16">
        <f>'South Tampa Resilience'!Q49*$J87/12</f>
        <v>0</v>
      </c>
      <c r="S87" s="16">
        <f>'South Tampa Resilience'!R49*$J87/12</f>
        <v>0</v>
      </c>
      <c r="T87" s="16">
        <f>'South Tampa Resilience'!S49*$J87/12</f>
        <v>0</v>
      </c>
      <c r="U87" s="16">
        <f>'South Tampa Resilience'!T49*$J87/12</f>
        <v>0</v>
      </c>
      <c r="V87" s="16">
        <f>'South Tampa Resilience'!U49*$J87/12</f>
        <v>0</v>
      </c>
      <c r="W87" s="16">
        <f>'South Tampa Resilience'!V49*$J87/12</f>
        <v>37.774106666666661</v>
      </c>
      <c r="X87" s="16">
        <f>'South Tampa Resilience'!W49*$K87/12</f>
        <v>43.440222666666664</v>
      </c>
      <c r="Y87" s="16">
        <f>'South Tampa Resilience'!X49*$K87/12</f>
        <v>43.440222666666664</v>
      </c>
      <c r="Z87" s="16">
        <f>'South Tampa Resilience'!Y49*$K87/12</f>
        <v>43.440222666666664</v>
      </c>
      <c r="AA87" s="16">
        <f>'South Tampa Resilience'!Z49*$K87/12</f>
        <v>43.440222666666664</v>
      </c>
      <c r="AB87" s="16">
        <f>'South Tampa Resilience'!AA49*$K87/12</f>
        <v>43.440222666666664</v>
      </c>
      <c r="AC87" s="16">
        <f>'South Tampa Resilience'!AB49*$K87/12</f>
        <v>43.440222666666664</v>
      </c>
      <c r="AD87" s="16">
        <f>'South Tampa Resilience'!AC49*$K87/12</f>
        <v>43.440222666666664</v>
      </c>
      <c r="AE87" s="16">
        <f>'South Tampa Resilience'!AD49*$K87/12</f>
        <v>43.440222666666664</v>
      </c>
      <c r="AF87" s="16">
        <f>'South Tampa Resilience'!AE49*$K87/12</f>
        <v>43.440222666666664</v>
      </c>
      <c r="AG87" s="16">
        <f>'South Tampa Resilience'!AF49*$K87/12</f>
        <v>43.440222666666664</v>
      </c>
      <c r="AH87" s="16">
        <f>'South Tampa Resilience'!AG49*$K87/12</f>
        <v>43.440222666666664</v>
      </c>
      <c r="AI87" s="16">
        <f>'South Tampa Resilience'!AH49*$K87/12</f>
        <v>43.440222666666664</v>
      </c>
      <c r="AJ87" s="16">
        <f>'South Tampa Resilience'!AI49*$K87/12</f>
        <v>43.440222666666664</v>
      </c>
      <c r="AK87" s="16">
        <f>'South Tampa Resilience'!AJ49*$K87/12</f>
        <v>43.440222666666664</v>
      </c>
      <c r="AL87" s="16">
        <f>'South Tampa Resilience'!AK49*$K87/12</f>
        <v>43.440222666666664</v>
      </c>
      <c r="AM87" s="16">
        <f>'South Tampa Resilience'!AL49*$K87/12</f>
        <v>43.440222666666664</v>
      </c>
      <c r="AN87" s="16">
        <f>'South Tampa Resilience'!AM49*$K87/12</f>
        <v>43.440222666666664</v>
      </c>
      <c r="AO87" s="16">
        <f>'South Tampa Resilience'!AN49*$K87/12</f>
        <v>43.440222666666664</v>
      </c>
      <c r="AP87" s="16">
        <f>'South Tampa Resilience'!AO49*$K87/12</f>
        <v>43.440222666666664</v>
      </c>
      <c r="AQ87" s="16">
        <f>'South Tampa Resilience'!AP49*$K87/12</f>
        <v>43.440222666666664</v>
      </c>
      <c r="AR87" s="16">
        <f>'South Tampa Resilience'!AQ49*$K87/12</f>
        <v>43.440222666666664</v>
      </c>
      <c r="AS87" s="16">
        <f>'South Tampa Resilience'!AR49*$K87/12</f>
        <v>43.440222666666664</v>
      </c>
      <c r="AT87" s="16">
        <f>'South Tampa Resilience'!AS49*$K87/12</f>
        <v>43.440222666666664</v>
      </c>
      <c r="AU87" s="16">
        <f>'South Tampa Resilience'!AT49*$K87/12</f>
        <v>43.440222666666664</v>
      </c>
      <c r="AV87" s="16">
        <f>'South Tampa Resilience'!AU49*$K87/12</f>
        <v>43.440222666666664</v>
      </c>
      <c r="AW87" s="16">
        <f>'South Tampa Resilience'!AV49*$K87/12</f>
        <v>43.440222666666664</v>
      </c>
      <c r="AX87" s="16">
        <f>'South Tampa Resilience'!AW49*$K87/12</f>
        <v>43.440222666666664</v>
      </c>
      <c r="AY87" s="16">
        <f>'South Tampa Resilience'!AX49*$K87/12</f>
        <v>43.440222666666664</v>
      </c>
      <c r="AZ87" s="16">
        <f>'South Tampa Resilience'!AY49*$K87/12</f>
        <v>43.440222666666664</v>
      </c>
      <c r="BA87" s="16">
        <f>'South Tampa Resilience'!AZ49*$K87/12</f>
        <v>43.440222666666664</v>
      </c>
      <c r="BB87" s="16">
        <f>'South Tampa Resilience'!BA49*$K87/12</f>
        <v>43.440222666666664</v>
      </c>
      <c r="BC87" s="16">
        <f>'South Tampa Resilience'!BB49*$K87/12</f>
        <v>43.440222666666664</v>
      </c>
      <c r="BD87" s="16">
        <f>'South Tampa Resilience'!BC49*$K87/12</f>
        <v>43.440222666666664</v>
      </c>
      <c r="BE87" s="16">
        <f>'South Tampa Resilience'!BD49*$K87/12</f>
        <v>43.440222666666664</v>
      </c>
      <c r="BF87" s="16">
        <f>'South Tampa Resilience'!BE49*$K87/12</f>
        <v>43.440222666666664</v>
      </c>
      <c r="BG87" s="16">
        <f>'South Tampa Resilience'!BF49*$K87/12</f>
        <v>43.440222666666664</v>
      </c>
      <c r="BH87" s="16">
        <f>'South Tampa Resilience'!BG49*$K87/12</f>
        <v>43.440222666666664</v>
      </c>
      <c r="BI87" s="16">
        <f>'South Tampa Resilience'!BH49*$K87/12</f>
        <v>43.440222666666664</v>
      </c>
      <c r="BJ87" s="16">
        <f>'South Tampa Resilience'!BI49*$K87/12</f>
        <v>43.440222666666664</v>
      </c>
      <c r="BK87" s="16">
        <f>'South Tampa Resilience'!BJ49*$K87/12</f>
        <v>43.440222666666664</v>
      </c>
      <c r="BL87" s="16">
        <f>'South Tampa Resilience'!BK49*$K87/12</f>
        <v>43.440222666666664</v>
      </c>
      <c r="BM87" s="16">
        <f>'South Tampa Resilience'!BL49*$K87/12</f>
        <v>43.440222666666664</v>
      </c>
      <c r="BN87" s="16">
        <f>'South Tampa Resilience'!BM49*$K87/12</f>
        <v>43.440222666666664</v>
      </c>
      <c r="BO87" s="16">
        <f>'South Tampa Resilience'!BN49*$K87/12</f>
        <v>43.440222666666664</v>
      </c>
      <c r="BP87" s="16">
        <f>'South Tampa Resilience'!BO49*$K87/12</f>
        <v>43.440222666666664</v>
      </c>
      <c r="BQ87" s="16">
        <f>'South Tampa Resilience'!BP49*$K87/12</f>
        <v>43.440222666666664</v>
      </c>
      <c r="BR87" s="16">
        <f>'South Tampa Resilience'!BQ49*$K87/12</f>
        <v>43.440222666666664</v>
      </c>
      <c r="BS87" s="16">
        <f>'South Tampa Resilience'!BR49*$K87/12</f>
        <v>43.440222666666664</v>
      </c>
    </row>
    <row r="88" spans="1:71" x14ac:dyDescent="0.35">
      <c r="A88" s="15" t="str">
        <f>'South Tampa Resilience'!A30</f>
        <v>Standard Close</v>
      </c>
      <c r="B88" s="15" t="str">
        <f>'South Tampa Resilience'!B30</f>
        <v>NEW-13008.2</v>
      </c>
      <c r="C88" s="15" t="str">
        <f>'South Tampa Resilience'!D30</f>
        <v>ED-Distribution-Substation-Equipment</v>
      </c>
      <c r="D88" s="15">
        <f>'South Tampa Resilience'!E30</f>
        <v>36800</v>
      </c>
      <c r="E88" s="15" t="str">
        <f>'South Tampa Resilience'!F30</f>
        <v>NEW-13008</v>
      </c>
      <c r="F88" s="15" t="str">
        <f>'South Tampa Resilience'!G30</f>
        <v>ED-South Tampa Resiliency Project</v>
      </c>
      <c r="G88" s="15" t="str">
        <f>'South Tampa Resilience'!H30</f>
        <v>Electric Distribution Plant</v>
      </c>
      <c r="H88" s="15" t="str">
        <f>'South Tampa Resilience'!I30</f>
        <v>Western Service Area</v>
      </c>
      <c r="I88" s="15" t="str">
        <f>'South Tampa Resilience'!J30</f>
        <v>WSA - Lines</v>
      </c>
      <c r="J88" s="71">
        <v>4.4999999999999998E-2</v>
      </c>
      <c r="K88" s="71">
        <v>3.9199999999999999E-2</v>
      </c>
      <c r="L88" s="16">
        <f>'South Tampa Resilience'!K50*$J88/12</f>
        <v>94.237875000000017</v>
      </c>
      <c r="M88" s="16">
        <f>'South Tampa Resilience'!L50*$J88/12</f>
        <v>94.237875000000017</v>
      </c>
      <c r="N88" s="16">
        <f>'South Tampa Resilience'!M50*$J88/12</f>
        <v>94.237875000000017</v>
      </c>
      <c r="O88" s="16">
        <f>'South Tampa Resilience'!N50*$J88/12</f>
        <v>94.237875000000017</v>
      </c>
      <c r="P88" s="16">
        <f>'South Tampa Resilience'!O50*$J88/12</f>
        <v>94.237875000000017</v>
      </c>
      <c r="Q88" s="16">
        <f>'South Tampa Resilience'!P50*$J88/12</f>
        <v>94.237875000000017</v>
      </c>
      <c r="R88" s="16">
        <f>'South Tampa Resilience'!Q50*$J88/12</f>
        <v>94.237875000000017</v>
      </c>
      <c r="S88" s="16">
        <f>'South Tampa Resilience'!R50*$J88/12</f>
        <v>94.237875000000017</v>
      </c>
      <c r="T88" s="16">
        <f>'South Tampa Resilience'!S50*$J88/12</f>
        <v>94.237875000000017</v>
      </c>
      <c r="U88" s="16">
        <f>'South Tampa Resilience'!T50*$J88/12</f>
        <v>94.237875000000017</v>
      </c>
      <c r="V88" s="16">
        <f>'South Tampa Resilience'!U50*$J88/12</f>
        <v>94.237875000000017</v>
      </c>
      <c r="W88" s="16">
        <f>'South Tampa Resilience'!V50*$J88/12</f>
        <v>94.237875000000017</v>
      </c>
      <c r="X88" s="16">
        <f>'South Tampa Resilience'!W50*$K88/12</f>
        <v>82.091660000000005</v>
      </c>
      <c r="Y88" s="16">
        <f>'South Tampa Resilience'!X50*$K88/12</f>
        <v>82.091660000000005</v>
      </c>
      <c r="Z88" s="16">
        <f>'South Tampa Resilience'!Y50*$K88/12</f>
        <v>82.091660000000005</v>
      </c>
      <c r="AA88" s="16">
        <f>'South Tampa Resilience'!Z50*$K88/12</f>
        <v>82.091660000000005</v>
      </c>
      <c r="AB88" s="16">
        <f>'South Tampa Resilience'!AA50*$K88/12</f>
        <v>82.091660000000005</v>
      </c>
      <c r="AC88" s="16">
        <f>'South Tampa Resilience'!AB50*$K88/12</f>
        <v>82.091660000000005</v>
      </c>
      <c r="AD88" s="16">
        <f>'South Tampa Resilience'!AC50*$K88/12</f>
        <v>82.091660000000005</v>
      </c>
      <c r="AE88" s="16">
        <f>'South Tampa Resilience'!AD50*$K88/12</f>
        <v>82.091660000000005</v>
      </c>
      <c r="AF88" s="16">
        <f>'South Tampa Resilience'!AE50*$K88/12</f>
        <v>82.091660000000005</v>
      </c>
      <c r="AG88" s="16">
        <f>'South Tampa Resilience'!AF50*$K88/12</f>
        <v>82.091660000000005</v>
      </c>
      <c r="AH88" s="16">
        <f>'South Tampa Resilience'!AG50*$K88/12</f>
        <v>82.091660000000005</v>
      </c>
      <c r="AI88" s="16">
        <f>'South Tampa Resilience'!AH50*$K88/12</f>
        <v>82.091660000000005</v>
      </c>
      <c r="AJ88" s="16">
        <f>'South Tampa Resilience'!AI50*$K88/12</f>
        <v>82.091660000000005</v>
      </c>
      <c r="AK88" s="16">
        <f>'South Tampa Resilience'!AJ50*$K88/12</f>
        <v>82.091660000000005</v>
      </c>
      <c r="AL88" s="16">
        <f>'South Tampa Resilience'!AK50*$K88/12</f>
        <v>82.091660000000005</v>
      </c>
      <c r="AM88" s="16">
        <f>'South Tampa Resilience'!AL50*$K88/12</f>
        <v>82.091660000000005</v>
      </c>
      <c r="AN88" s="16">
        <f>'South Tampa Resilience'!AM50*$K88/12</f>
        <v>82.091660000000005</v>
      </c>
      <c r="AO88" s="16">
        <f>'South Tampa Resilience'!AN50*$K88/12</f>
        <v>82.091660000000005</v>
      </c>
      <c r="AP88" s="16">
        <f>'South Tampa Resilience'!AO50*$K88/12</f>
        <v>82.091660000000005</v>
      </c>
      <c r="AQ88" s="16">
        <f>'South Tampa Resilience'!AP50*$K88/12</f>
        <v>82.091660000000005</v>
      </c>
      <c r="AR88" s="16">
        <f>'South Tampa Resilience'!AQ50*$K88/12</f>
        <v>82.091660000000005</v>
      </c>
      <c r="AS88" s="16">
        <f>'South Tampa Resilience'!AR50*$K88/12</f>
        <v>82.091660000000005</v>
      </c>
      <c r="AT88" s="16">
        <f>'South Tampa Resilience'!AS50*$K88/12</f>
        <v>82.091660000000005</v>
      </c>
      <c r="AU88" s="16">
        <f>'South Tampa Resilience'!AT50*$K88/12</f>
        <v>82.091660000000005</v>
      </c>
      <c r="AV88" s="16">
        <f>'South Tampa Resilience'!AU50*$K88/12</f>
        <v>82.091660000000005</v>
      </c>
      <c r="AW88" s="16">
        <f>'South Tampa Resilience'!AV50*$K88/12</f>
        <v>82.091660000000005</v>
      </c>
      <c r="AX88" s="16">
        <f>'South Tampa Resilience'!AW50*$K88/12</f>
        <v>82.091660000000005</v>
      </c>
      <c r="AY88" s="16">
        <f>'South Tampa Resilience'!AX50*$K88/12</f>
        <v>82.091660000000005</v>
      </c>
      <c r="AZ88" s="16">
        <f>'South Tampa Resilience'!AY50*$K88/12</f>
        <v>82.091660000000005</v>
      </c>
      <c r="BA88" s="16">
        <f>'South Tampa Resilience'!AZ50*$K88/12</f>
        <v>82.091660000000005</v>
      </c>
      <c r="BB88" s="16">
        <f>'South Tampa Resilience'!BA50*$K88/12</f>
        <v>82.091660000000005</v>
      </c>
      <c r="BC88" s="16">
        <f>'South Tampa Resilience'!BB50*$K88/12</f>
        <v>82.091660000000005</v>
      </c>
      <c r="BD88" s="16">
        <f>'South Tampa Resilience'!BC50*$K88/12</f>
        <v>82.091660000000005</v>
      </c>
      <c r="BE88" s="16">
        <f>'South Tampa Resilience'!BD50*$K88/12</f>
        <v>82.091660000000005</v>
      </c>
      <c r="BF88" s="16">
        <f>'South Tampa Resilience'!BE50*$K88/12</f>
        <v>82.091660000000005</v>
      </c>
      <c r="BG88" s="16">
        <f>'South Tampa Resilience'!BF50*$K88/12</f>
        <v>82.091660000000005</v>
      </c>
      <c r="BH88" s="16">
        <f>'South Tampa Resilience'!BG50*$K88/12</f>
        <v>82.091660000000005</v>
      </c>
      <c r="BI88" s="16">
        <f>'South Tampa Resilience'!BH50*$K88/12</f>
        <v>82.091660000000005</v>
      </c>
      <c r="BJ88" s="16">
        <f>'South Tampa Resilience'!BI50*$K88/12</f>
        <v>82.091660000000005</v>
      </c>
      <c r="BK88" s="16">
        <f>'South Tampa Resilience'!BJ50*$K88/12</f>
        <v>82.091660000000005</v>
      </c>
      <c r="BL88" s="16">
        <f>'South Tampa Resilience'!BK50*$K88/12</f>
        <v>82.091660000000005</v>
      </c>
      <c r="BM88" s="16">
        <f>'South Tampa Resilience'!BL50*$K88/12</f>
        <v>82.091660000000005</v>
      </c>
      <c r="BN88" s="16">
        <f>'South Tampa Resilience'!BM50*$K88/12</f>
        <v>82.091660000000005</v>
      </c>
      <c r="BO88" s="16">
        <f>'South Tampa Resilience'!BN50*$K88/12</f>
        <v>82.091660000000005</v>
      </c>
      <c r="BP88" s="16">
        <f>'South Tampa Resilience'!BO50*$K88/12</f>
        <v>82.091660000000005</v>
      </c>
      <c r="BQ88" s="16">
        <f>'South Tampa Resilience'!BP50*$K88/12</f>
        <v>82.091660000000005</v>
      </c>
      <c r="BR88" s="16">
        <f>'South Tampa Resilience'!BQ50*$K88/12</f>
        <v>82.091660000000005</v>
      </c>
      <c r="BS88" s="16">
        <f>'South Tampa Resilience'!BR50*$K88/12</f>
        <v>82.091660000000005</v>
      </c>
    </row>
    <row r="89" spans="1:71" ht="15" thickBot="1" x14ac:dyDescent="0.4">
      <c r="C89" s="15"/>
      <c r="D89" s="50"/>
      <c r="J89" s="52"/>
      <c r="K89" s="65"/>
      <c r="L89" s="70">
        <f t="shared" ref="L89:AQ89" si="145">SUM(L75:L88)</f>
        <v>94.237875000000017</v>
      </c>
      <c r="M89" s="70">
        <f t="shared" si="145"/>
        <v>94.237875000000017</v>
      </c>
      <c r="N89" s="70">
        <f t="shared" si="145"/>
        <v>173.34905000000003</v>
      </c>
      <c r="O89" s="70">
        <f t="shared" si="145"/>
        <v>811.83035666666683</v>
      </c>
      <c r="P89" s="70">
        <f t="shared" si="145"/>
        <v>835.58833333333348</v>
      </c>
      <c r="Q89" s="70">
        <f t="shared" si="145"/>
        <v>1311.8947833333336</v>
      </c>
      <c r="R89" s="70">
        <f t="shared" si="145"/>
        <v>2034.7655033333338</v>
      </c>
      <c r="S89" s="70">
        <f t="shared" si="145"/>
        <v>2034.7655033333338</v>
      </c>
      <c r="T89" s="70">
        <f t="shared" si="145"/>
        <v>2034.7655033333338</v>
      </c>
      <c r="U89" s="70">
        <f t="shared" si="145"/>
        <v>2034.7655033333338</v>
      </c>
      <c r="V89" s="70">
        <f t="shared" si="145"/>
        <v>2034.7655033333338</v>
      </c>
      <c r="W89" s="70">
        <f t="shared" si="145"/>
        <v>2072.5396100000003</v>
      </c>
      <c r="X89" s="70">
        <f t="shared" si="145"/>
        <v>2116.3703967500001</v>
      </c>
      <c r="Y89" s="70">
        <f t="shared" si="145"/>
        <v>2116.3703967500001</v>
      </c>
      <c r="Z89" s="70">
        <f t="shared" si="145"/>
        <v>2116.3703967500001</v>
      </c>
      <c r="AA89" s="70">
        <f t="shared" si="145"/>
        <v>2116.3703967500001</v>
      </c>
      <c r="AB89" s="70">
        <f t="shared" si="145"/>
        <v>190115.88882291663</v>
      </c>
      <c r="AC89" s="70">
        <f t="shared" si="145"/>
        <v>192342.3901215833</v>
      </c>
      <c r="AD89" s="70">
        <f t="shared" si="145"/>
        <v>192446.10065491666</v>
      </c>
      <c r="AE89" s="70">
        <f t="shared" si="145"/>
        <v>195965.55321491667</v>
      </c>
      <c r="AF89" s="70">
        <f t="shared" si="145"/>
        <v>196001.53548158336</v>
      </c>
      <c r="AG89" s="70">
        <f t="shared" si="145"/>
        <v>196013.42441491669</v>
      </c>
      <c r="AH89" s="70">
        <f t="shared" si="145"/>
        <v>196023.40668158332</v>
      </c>
      <c r="AI89" s="70">
        <f t="shared" si="145"/>
        <v>198564.05561491667</v>
      </c>
      <c r="AJ89" s="70">
        <f t="shared" si="145"/>
        <v>201106.61121491666</v>
      </c>
      <c r="AK89" s="70">
        <f t="shared" si="145"/>
        <v>201112.08681491666</v>
      </c>
      <c r="AL89" s="70">
        <f t="shared" si="145"/>
        <v>201117.56241491667</v>
      </c>
      <c r="AM89" s="70">
        <f t="shared" si="145"/>
        <v>201123.03801491667</v>
      </c>
      <c r="AN89" s="70">
        <f t="shared" si="145"/>
        <v>201128.51361491665</v>
      </c>
      <c r="AO89" s="70">
        <f t="shared" si="145"/>
        <v>201133.98921491666</v>
      </c>
      <c r="AP89" s="70">
        <f t="shared" si="145"/>
        <v>302644.52455758327</v>
      </c>
      <c r="AQ89" s="70">
        <f t="shared" si="145"/>
        <v>302739.85789091658</v>
      </c>
      <c r="AR89" s="70">
        <f t="shared" ref="AR89:BS89" si="146">SUM(AR75:AR88)</f>
        <v>302817.85789091658</v>
      </c>
      <c r="AS89" s="70">
        <f t="shared" si="146"/>
        <v>302895.85789091658</v>
      </c>
      <c r="AT89" s="70">
        <f t="shared" si="146"/>
        <v>304027.85351758328</v>
      </c>
      <c r="AU89" s="70">
        <f t="shared" si="146"/>
        <v>304027.85351758328</v>
      </c>
      <c r="AV89" s="70">
        <f t="shared" si="146"/>
        <v>304027.85351758328</v>
      </c>
      <c r="AW89" s="70">
        <f t="shared" si="146"/>
        <v>304027.85351758328</v>
      </c>
      <c r="AX89" s="70">
        <f t="shared" si="146"/>
        <v>304027.85351758328</v>
      </c>
      <c r="AY89" s="70">
        <f t="shared" si="146"/>
        <v>304027.85351758328</v>
      </c>
      <c r="AZ89" s="70">
        <f t="shared" si="146"/>
        <v>304027.85351758328</v>
      </c>
      <c r="BA89" s="70">
        <f t="shared" si="146"/>
        <v>304027.85351758328</v>
      </c>
      <c r="BB89" s="70">
        <f t="shared" si="146"/>
        <v>304027.85351758328</v>
      </c>
      <c r="BC89" s="70">
        <f t="shared" si="146"/>
        <v>304027.85351758328</v>
      </c>
      <c r="BD89" s="70">
        <f t="shared" si="146"/>
        <v>304027.85351758328</v>
      </c>
      <c r="BE89" s="70">
        <f t="shared" si="146"/>
        <v>304027.85351758328</v>
      </c>
      <c r="BF89" s="70">
        <f t="shared" si="146"/>
        <v>304027.85351758328</v>
      </c>
      <c r="BG89" s="70">
        <f t="shared" si="146"/>
        <v>304027.85351758328</v>
      </c>
      <c r="BH89" s="70">
        <f t="shared" si="146"/>
        <v>304027.85351758328</v>
      </c>
      <c r="BI89" s="70">
        <f t="shared" si="146"/>
        <v>304027.85351758328</v>
      </c>
      <c r="BJ89" s="70">
        <f t="shared" si="146"/>
        <v>304027.85351758328</v>
      </c>
      <c r="BK89" s="70">
        <f t="shared" si="146"/>
        <v>304027.85351758328</v>
      </c>
      <c r="BL89" s="70">
        <f t="shared" si="146"/>
        <v>304027.85351758328</v>
      </c>
      <c r="BM89" s="70">
        <f t="shared" si="146"/>
        <v>304027.85351758328</v>
      </c>
      <c r="BN89" s="70">
        <f t="shared" si="146"/>
        <v>304027.85351758328</v>
      </c>
      <c r="BO89" s="70">
        <f t="shared" si="146"/>
        <v>304027.85351758328</v>
      </c>
      <c r="BP89" s="70">
        <f t="shared" si="146"/>
        <v>304027.85351758328</v>
      </c>
      <c r="BQ89" s="70">
        <f t="shared" si="146"/>
        <v>304027.85351758328</v>
      </c>
      <c r="BR89" s="70">
        <f t="shared" si="146"/>
        <v>304027.85351758328</v>
      </c>
      <c r="BS89" s="70">
        <f t="shared" si="146"/>
        <v>304027.85351758328</v>
      </c>
    </row>
    <row r="90" spans="1:71" ht="15.5" thickTop="1" thickBot="1" x14ac:dyDescent="0.4">
      <c r="C90" s="15"/>
      <c r="D90" s="50"/>
      <c r="J90" s="52"/>
      <c r="K90" s="65"/>
      <c r="L90" s="72">
        <f>L89</f>
        <v>94.237875000000017</v>
      </c>
      <c r="M90" s="66">
        <f t="shared" ref="M90:W90" si="147">L90+M89</f>
        <v>188.47575000000003</v>
      </c>
      <c r="N90" s="66">
        <f t="shared" si="147"/>
        <v>361.8248000000001</v>
      </c>
      <c r="O90" s="66">
        <f t="shared" si="147"/>
        <v>1173.6551566666669</v>
      </c>
      <c r="P90" s="66">
        <f t="shared" si="147"/>
        <v>2009.2434900000003</v>
      </c>
      <c r="Q90" s="66">
        <f t="shared" si="147"/>
        <v>3321.1382733333339</v>
      </c>
      <c r="R90" s="66">
        <f t="shared" si="147"/>
        <v>5355.9037766666679</v>
      </c>
      <c r="S90" s="66">
        <f t="shared" si="147"/>
        <v>7390.6692800000019</v>
      </c>
      <c r="T90" s="66">
        <f t="shared" si="147"/>
        <v>9425.4347833333359</v>
      </c>
      <c r="U90" s="66">
        <f t="shared" si="147"/>
        <v>11460.20028666667</v>
      </c>
      <c r="V90" s="66">
        <f t="shared" si="147"/>
        <v>13494.965790000004</v>
      </c>
      <c r="W90" s="66">
        <f t="shared" si="147"/>
        <v>15567.505400000004</v>
      </c>
      <c r="X90" s="72">
        <f>X89</f>
        <v>2116.3703967500001</v>
      </c>
      <c r="Y90" s="66">
        <f t="shared" ref="Y90:AI90" si="148">X90+Y89</f>
        <v>4232.7407935000001</v>
      </c>
      <c r="Z90" s="66">
        <f t="shared" si="148"/>
        <v>6349.1111902499997</v>
      </c>
      <c r="AA90" s="66">
        <f t="shared" si="148"/>
        <v>8465.4815870000002</v>
      </c>
      <c r="AB90" s="66">
        <f t="shared" si="148"/>
        <v>198581.37040991662</v>
      </c>
      <c r="AC90" s="66">
        <f t="shared" si="148"/>
        <v>390923.76053149992</v>
      </c>
      <c r="AD90" s="66">
        <f t="shared" si="148"/>
        <v>583369.86118641659</v>
      </c>
      <c r="AE90" s="66">
        <f t="shared" si="148"/>
        <v>779335.41440133331</v>
      </c>
      <c r="AF90" s="66">
        <f t="shared" si="148"/>
        <v>975336.94988291664</v>
      </c>
      <c r="AG90" s="66">
        <f t="shared" si="148"/>
        <v>1171350.3742978333</v>
      </c>
      <c r="AH90" s="66">
        <f t="shared" si="148"/>
        <v>1367373.7809794166</v>
      </c>
      <c r="AI90" s="66">
        <f t="shared" si="148"/>
        <v>1565937.8365943332</v>
      </c>
      <c r="AJ90" s="72">
        <f>AJ89</f>
        <v>201106.61121491666</v>
      </c>
      <c r="AK90" s="66">
        <f t="shared" ref="AK90:AU90" si="149">AJ90+AK89</f>
        <v>402218.69802983332</v>
      </c>
      <c r="AL90" s="66">
        <f t="shared" si="149"/>
        <v>603336.26044474996</v>
      </c>
      <c r="AM90" s="66">
        <f t="shared" si="149"/>
        <v>804459.29845966666</v>
      </c>
      <c r="AN90" s="66">
        <f t="shared" si="149"/>
        <v>1005587.8120745833</v>
      </c>
      <c r="AO90" s="66">
        <f t="shared" si="149"/>
        <v>1206721.8012895</v>
      </c>
      <c r="AP90" s="66">
        <f t="shared" si="149"/>
        <v>1509366.3258470832</v>
      </c>
      <c r="AQ90" s="66">
        <f t="shared" si="149"/>
        <v>1812106.1837379998</v>
      </c>
      <c r="AR90" s="66">
        <f t="shared" si="149"/>
        <v>2114924.0416289163</v>
      </c>
      <c r="AS90" s="66">
        <f t="shared" si="149"/>
        <v>2417819.8995198328</v>
      </c>
      <c r="AT90" s="66">
        <f t="shared" si="149"/>
        <v>2721847.7530374159</v>
      </c>
      <c r="AU90" s="66">
        <f t="shared" si="149"/>
        <v>3025875.606554999</v>
      </c>
      <c r="AV90" s="72">
        <f>AV89</f>
        <v>304027.85351758328</v>
      </c>
      <c r="AW90" s="66">
        <f t="shared" ref="AW90:BG90" si="150">AV90+AW89</f>
        <v>608055.70703516656</v>
      </c>
      <c r="AX90" s="66">
        <f t="shared" si="150"/>
        <v>912083.56055274978</v>
      </c>
      <c r="AY90" s="66">
        <f t="shared" si="150"/>
        <v>1216111.4140703331</v>
      </c>
      <c r="AZ90" s="66">
        <f t="shared" si="150"/>
        <v>1520139.2675879165</v>
      </c>
      <c r="BA90" s="66">
        <f t="shared" si="150"/>
        <v>1824167.1211054998</v>
      </c>
      <c r="BB90" s="66">
        <f t="shared" si="150"/>
        <v>2128194.9746230831</v>
      </c>
      <c r="BC90" s="66">
        <f t="shared" si="150"/>
        <v>2432222.8281406662</v>
      </c>
      <c r="BD90" s="66">
        <f t="shared" si="150"/>
        <v>2736250.6816582493</v>
      </c>
      <c r="BE90" s="66">
        <f t="shared" si="150"/>
        <v>3040278.5351758325</v>
      </c>
      <c r="BF90" s="66">
        <f t="shared" si="150"/>
        <v>3344306.3886934156</v>
      </c>
      <c r="BG90" s="66">
        <f t="shared" si="150"/>
        <v>3648334.2422109987</v>
      </c>
      <c r="BH90" s="72">
        <f>BH89</f>
        <v>304027.85351758328</v>
      </c>
      <c r="BI90" s="66">
        <f t="shared" ref="BI90:BS90" si="151">BH90+BI89</f>
        <v>608055.70703516656</v>
      </c>
      <c r="BJ90" s="66">
        <f t="shared" si="151"/>
        <v>912083.56055274978</v>
      </c>
      <c r="BK90" s="66">
        <f t="shared" si="151"/>
        <v>1216111.4140703331</v>
      </c>
      <c r="BL90" s="66">
        <f t="shared" si="151"/>
        <v>1520139.2675879165</v>
      </c>
      <c r="BM90" s="66">
        <f t="shared" si="151"/>
        <v>1824167.1211054998</v>
      </c>
      <c r="BN90" s="66">
        <f t="shared" si="151"/>
        <v>2128194.9746230831</v>
      </c>
      <c r="BO90" s="66">
        <f t="shared" si="151"/>
        <v>2432222.8281406662</v>
      </c>
      <c r="BP90" s="66">
        <f t="shared" si="151"/>
        <v>2736250.6816582493</v>
      </c>
      <c r="BQ90" s="66">
        <f t="shared" si="151"/>
        <v>3040278.5351758325</v>
      </c>
      <c r="BR90" s="66">
        <f t="shared" si="151"/>
        <v>3344306.3886934156</v>
      </c>
      <c r="BS90" s="66">
        <f t="shared" si="151"/>
        <v>3648334.2422109987</v>
      </c>
    </row>
    <row r="91" spans="1:71" ht="15" thickTop="1" x14ac:dyDescent="0.35">
      <c r="C91" s="15"/>
      <c r="D91" s="50"/>
      <c r="J91" s="50"/>
      <c r="K91" s="50"/>
    </row>
    <row r="92" spans="1:71" x14ac:dyDescent="0.35">
      <c r="C92" s="15"/>
      <c r="D92" s="50"/>
      <c r="J92" s="50"/>
      <c r="K92" s="50"/>
    </row>
    <row r="93" spans="1:71" x14ac:dyDescent="0.35">
      <c r="A93" s="56" t="s">
        <v>133</v>
      </c>
      <c r="B93" s="56" t="s">
        <v>134</v>
      </c>
      <c r="C93" s="56" t="s">
        <v>136</v>
      </c>
      <c r="D93" s="56">
        <v>300</v>
      </c>
      <c r="E93" s="56" t="s">
        <v>137</v>
      </c>
      <c r="F93" s="57" t="s">
        <v>138</v>
      </c>
      <c r="G93" s="56" t="s">
        <v>139</v>
      </c>
      <c r="H93" s="56" t="s">
        <v>140</v>
      </c>
      <c r="I93" s="56" t="s">
        <v>141</v>
      </c>
      <c r="J93" s="67"/>
      <c r="K93" s="67">
        <v>2023</v>
      </c>
      <c r="L93" s="59">
        <v>202401</v>
      </c>
      <c r="M93" s="59">
        <v>202402</v>
      </c>
      <c r="N93" s="59">
        <v>202403</v>
      </c>
      <c r="O93" s="59">
        <v>202404</v>
      </c>
      <c r="P93" s="59">
        <v>202405</v>
      </c>
      <c r="Q93" s="59">
        <v>202406</v>
      </c>
      <c r="R93" s="59">
        <v>202407</v>
      </c>
      <c r="S93" s="59">
        <v>202408</v>
      </c>
      <c r="T93" s="59">
        <v>202409</v>
      </c>
      <c r="U93" s="59">
        <v>202410</v>
      </c>
      <c r="V93" s="59">
        <v>202411</v>
      </c>
      <c r="W93" s="59">
        <v>202412</v>
      </c>
      <c r="X93" s="59">
        <v>202501</v>
      </c>
      <c r="Y93" s="59">
        <v>202502</v>
      </c>
      <c r="Z93" s="59">
        <v>202503</v>
      </c>
      <c r="AA93" s="59">
        <v>202504</v>
      </c>
      <c r="AB93" s="59">
        <v>202505</v>
      </c>
      <c r="AC93" s="59">
        <v>202506</v>
      </c>
      <c r="AD93" s="59">
        <v>202507</v>
      </c>
      <c r="AE93" s="59">
        <v>202508</v>
      </c>
      <c r="AF93" s="59">
        <v>202509</v>
      </c>
      <c r="AG93" s="59">
        <v>202510</v>
      </c>
      <c r="AH93" s="59">
        <v>202511</v>
      </c>
      <c r="AI93" s="59">
        <v>202512</v>
      </c>
      <c r="AJ93" s="59">
        <v>202601</v>
      </c>
      <c r="AK93" s="59">
        <v>202602</v>
      </c>
      <c r="AL93" s="59">
        <v>202603</v>
      </c>
      <c r="AM93" s="59">
        <v>202604</v>
      </c>
      <c r="AN93" s="59">
        <v>202605</v>
      </c>
      <c r="AO93" s="59">
        <v>202606</v>
      </c>
      <c r="AP93" s="59">
        <v>202607</v>
      </c>
      <c r="AQ93" s="59">
        <v>202608</v>
      </c>
      <c r="AR93" s="59">
        <v>202609</v>
      </c>
      <c r="AS93" s="59">
        <v>202610</v>
      </c>
      <c r="AT93" s="59">
        <v>202611</v>
      </c>
      <c r="AU93" s="59">
        <v>202612</v>
      </c>
      <c r="AV93" s="59">
        <v>202701</v>
      </c>
      <c r="AW93" s="59">
        <v>202702</v>
      </c>
      <c r="AX93" s="59">
        <v>202703</v>
      </c>
      <c r="AY93" s="59">
        <v>202704</v>
      </c>
      <c r="AZ93" s="59">
        <v>202705</v>
      </c>
      <c r="BA93" s="59">
        <v>202706</v>
      </c>
      <c r="BB93" s="59">
        <v>202707</v>
      </c>
      <c r="BC93" s="59">
        <v>202708</v>
      </c>
      <c r="BD93" s="59">
        <v>202709</v>
      </c>
      <c r="BE93" s="59">
        <v>202710</v>
      </c>
      <c r="BF93" s="59">
        <v>202711</v>
      </c>
      <c r="BG93" s="59">
        <v>202712</v>
      </c>
      <c r="BH93" s="59">
        <v>202801</v>
      </c>
      <c r="BI93" s="59">
        <v>202802</v>
      </c>
      <c r="BJ93" s="59">
        <v>202803</v>
      </c>
      <c r="BK93" s="59">
        <v>202804</v>
      </c>
      <c r="BL93" s="59">
        <v>202805</v>
      </c>
      <c r="BM93" s="59">
        <v>202806</v>
      </c>
      <c r="BN93" s="59">
        <v>202807</v>
      </c>
      <c r="BO93" s="59">
        <v>202808</v>
      </c>
      <c r="BP93" s="59">
        <v>202809</v>
      </c>
      <c r="BQ93" s="59">
        <v>202810</v>
      </c>
      <c r="BR93" s="59">
        <v>202811</v>
      </c>
      <c r="BS93" s="59">
        <v>202812</v>
      </c>
    </row>
    <row r="94" spans="1:71" x14ac:dyDescent="0.35">
      <c r="A94" s="15" t="str">
        <f t="shared" ref="A94:I94" si="152">A75</f>
        <v>Found on tab S Tampa Resilience</v>
      </c>
      <c r="B94" s="15" t="str">
        <f t="shared" si="152"/>
        <v>A2743107</v>
      </c>
      <c r="C94" s="15" t="str">
        <f t="shared" si="152"/>
        <v>BSR-Solar Expansion</v>
      </c>
      <c r="D94" s="15">
        <f t="shared" si="152"/>
        <v>34320</v>
      </c>
      <c r="E94" s="15" t="str">
        <f t="shared" si="152"/>
        <v>NEW-12225</v>
      </c>
      <c r="F94" s="15" t="str">
        <f t="shared" si="152"/>
        <v>South Tampa Resiliency Project</v>
      </c>
      <c r="G94" s="15" t="str">
        <f t="shared" si="152"/>
        <v>Electric Other Production Plant</v>
      </c>
      <c r="H94" s="15" t="str">
        <f t="shared" si="152"/>
        <v>MacDill AFB DG</v>
      </c>
      <c r="I94" s="15" t="str">
        <f t="shared" si="152"/>
        <v>MacDill AFB DG</v>
      </c>
      <c r="J94" s="50">
        <f>'South Tampa Resilience'!K17</f>
        <v>202504</v>
      </c>
      <c r="K94" s="68"/>
      <c r="L94" s="16">
        <f t="shared" ref="L94:BS94" si="153">K94+L75</f>
        <v>0</v>
      </c>
      <c r="M94" s="16">
        <f t="shared" si="153"/>
        <v>0</v>
      </c>
      <c r="N94" s="16">
        <f t="shared" si="153"/>
        <v>0</v>
      </c>
      <c r="O94" s="16">
        <f t="shared" si="153"/>
        <v>0</v>
      </c>
      <c r="P94" s="16">
        <f t="shared" si="153"/>
        <v>0</v>
      </c>
      <c r="Q94" s="16">
        <f t="shared" si="153"/>
        <v>0</v>
      </c>
      <c r="R94" s="16">
        <f t="shared" si="153"/>
        <v>0</v>
      </c>
      <c r="S94" s="16">
        <f t="shared" si="153"/>
        <v>0</v>
      </c>
      <c r="T94" s="16">
        <f t="shared" si="153"/>
        <v>0</v>
      </c>
      <c r="U94" s="16">
        <f t="shared" si="153"/>
        <v>0</v>
      </c>
      <c r="V94" s="16">
        <f t="shared" si="153"/>
        <v>0</v>
      </c>
      <c r="W94" s="16">
        <f t="shared" si="153"/>
        <v>0</v>
      </c>
      <c r="X94" s="16">
        <f t="shared" si="153"/>
        <v>0</v>
      </c>
      <c r="Y94" s="16">
        <f t="shared" si="153"/>
        <v>0</v>
      </c>
      <c r="Z94" s="16">
        <f t="shared" si="153"/>
        <v>0</v>
      </c>
      <c r="AA94" s="16">
        <f t="shared" si="153"/>
        <v>0</v>
      </c>
      <c r="AB94" s="16">
        <f t="shared" si="153"/>
        <v>174413.82580266663</v>
      </c>
      <c r="AC94" s="16">
        <f t="shared" si="153"/>
        <v>351054.1529039999</v>
      </c>
      <c r="AD94" s="16">
        <f t="shared" si="153"/>
        <v>527798.19053866656</v>
      </c>
      <c r="AE94" s="16">
        <f t="shared" si="153"/>
        <v>708061.68073333323</v>
      </c>
      <c r="AF94" s="16">
        <f t="shared" si="153"/>
        <v>888361.15319466661</v>
      </c>
      <c r="AG94" s="16">
        <f t="shared" si="153"/>
        <v>1068672.5145893332</v>
      </c>
      <c r="AH94" s="16">
        <f t="shared" si="153"/>
        <v>1248993.8582506664</v>
      </c>
      <c r="AI94" s="16">
        <f t="shared" si="153"/>
        <v>1431855.8508453332</v>
      </c>
      <c r="AJ94" s="16">
        <f t="shared" si="153"/>
        <v>1617260.3990399998</v>
      </c>
      <c r="AK94" s="16">
        <f t="shared" si="153"/>
        <v>1802670.4228346664</v>
      </c>
      <c r="AL94" s="16">
        <f t="shared" si="153"/>
        <v>1988085.9222293331</v>
      </c>
      <c r="AM94" s="16">
        <f t="shared" si="153"/>
        <v>2173506.8972239997</v>
      </c>
      <c r="AN94" s="16">
        <f t="shared" si="153"/>
        <v>2358933.3478186661</v>
      </c>
      <c r="AO94" s="16">
        <f t="shared" si="153"/>
        <v>2544365.274013333</v>
      </c>
      <c r="AP94" s="16">
        <f t="shared" si="153"/>
        <v>2729802.6758079994</v>
      </c>
      <c r="AQ94" s="16">
        <f t="shared" si="153"/>
        <v>2915240.0776026659</v>
      </c>
      <c r="AR94" s="16">
        <f t="shared" si="153"/>
        <v>3100677.4793973323</v>
      </c>
      <c r="AS94" s="16">
        <f t="shared" si="153"/>
        <v>3286114.8811919987</v>
      </c>
      <c r="AT94" s="16">
        <f t="shared" si="153"/>
        <v>3471552.2829866651</v>
      </c>
      <c r="AU94" s="16">
        <f t="shared" si="153"/>
        <v>3656989.6847813316</v>
      </c>
      <c r="AV94" s="16">
        <f t="shared" si="153"/>
        <v>3842427.086575998</v>
      </c>
      <c r="AW94" s="16">
        <f t="shared" si="153"/>
        <v>4027864.4883706644</v>
      </c>
      <c r="AX94" s="16">
        <f t="shared" si="153"/>
        <v>4213301.8901653308</v>
      </c>
      <c r="AY94" s="16">
        <f t="shared" si="153"/>
        <v>4398739.2919599973</v>
      </c>
      <c r="AZ94" s="16">
        <f t="shared" si="153"/>
        <v>4584176.6937546637</v>
      </c>
      <c r="BA94" s="16">
        <f t="shared" si="153"/>
        <v>4769614.0955493301</v>
      </c>
      <c r="BB94" s="16">
        <f t="shared" si="153"/>
        <v>4955051.4973439965</v>
      </c>
      <c r="BC94" s="16">
        <f t="shared" si="153"/>
        <v>5140488.899138663</v>
      </c>
      <c r="BD94" s="16">
        <f t="shared" si="153"/>
        <v>5325926.3009333294</v>
      </c>
      <c r="BE94" s="16">
        <f t="shared" si="153"/>
        <v>5511363.7027279958</v>
      </c>
      <c r="BF94" s="16">
        <f t="shared" si="153"/>
        <v>5696801.1045226622</v>
      </c>
      <c r="BG94" s="16">
        <f t="shared" si="153"/>
        <v>5882238.5063173287</v>
      </c>
      <c r="BH94" s="16">
        <f t="shared" si="153"/>
        <v>6067675.9081119951</v>
      </c>
      <c r="BI94" s="16">
        <f t="shared" si="153"/>
        <v>6253113.3099066615</v>
      </c>
      <c r="BJ94" s="16">
        <f t="shared" si="153"/>
        <v>6438550.7117013279</v>
      </c>
      <c r="BK94" s="16">
        <f t="shared" si="153"/>
        <v>6623988.1134959944</v>
      </c>
      <c r="BL94" s="16">
        <f t="shared" si="153"/>
        <v>6809425.5152906608</v>
      </c>
      <c r="BM94" s="16">
        <f t="shared" si="153"/>
        <v>6994862.9170853272</v>
      </c>
      <c r="BN94" s="16">
        <f t="shared" si="153"/>
        <v>7180300.3188799936</v>
      </c>
      <c r="BO94" s="16">
        <f t="shared" si="153"/>
        <v>7365737.7206746601</v>
      </c>
      <c r="BP94" s="16">
        <f t="shared" si="153"/>
        <v>7551175.1224693265</v>
      </c>
      <c r="BQ94" s="16">
        <f t="shared" si="153"/>
        <v>7736612.5242639929</v>
      </c>
      <c r="BR94" s="16">
        <f t="shared" si="153"/>
        <v>7922049.9260586593</v>
      </c>
      <c r="BS94" s="16">
        <f t="shared" si="153"/>
        <v>8107487.3278533258</v>
      </c>
    </row>
    <row r="95" spans="1:71" x14ac:dyDescent="0.35">
      <c r="A95" s="15" t="str">
        <f t="shared" ref="A95:I95" si="154">A76</f>
        <v>Found on tab S Tampa Resilience</v>
      </c>
      <c r="B95" s="15" t="str">
        <f t="shared" si="154"/>
        <v>A2842616</v>
      </c>
      <c r="C95" s="15" t="str">
        <f t="shared" si="154"/>
        <v/>
      </c>
      <c r="D95" s="15">
        <f t="shared" si="154"/>
        <v>34320</v>
      </c>
      <c r="E95" s="15" t="str">
        <f t="shared" si="154"/>
        <v>NEW-12225</v>
      </c>
      <c r="F95" s="15" t="str">
        <f t="shared" si="154"/>
        <v>South Tampa Resiliency Project</v>
      </c>
      <c r="G95" s="15" t="str">
        <f t="shared" si="154"/>
        <v>Electric General Plant</v>
      </c>
      <c r="H95" s="15" t="str">
        <f t="shared" si="154"/>
        <v>General Offices</v>
      </c>
      <c r="I95" s="15" t="str">
        <f t="shared" si="154"/>
        <v>TECO Plaza - Office</v>
      </c>
      <c r="J95" s="50">
        <f>'South Tampa Resilience'!K18</f>
        <v>202504</v>
      </c>
      <c r="K95" s="68"/>
      <c r="L95" s="16">
        <f t="shared" ref="L95:BS95" si="155">K95+L76</f>
        <v>0</v>
      </c>
      <c r="M95" s="16">
        <f t="shared" si="155"/>
        <v>0</v>
      </c>
      <c r="N95" s="16">
        <f t="shared" si="155"/>
        <v>0</v>
      </c>
      <c r="O95" s="16">
        <f t="shared" si="155"/>
        <v>0</v>
      </c>
      <c r="P95" s="16">
        <f t="shared" si="155"/>
        <v>0</v>
      </c>
      <c r="Q95" s="16">
        <f t="shared" si="155"/>
        <v>0</v>
      </c>
      <c r="R95" s="16">
        <f t="shared" si="155"/>
        <v>0</v>
      </c>
      <c r="S95" s="16">
        <f t="shared" si="155"/>
        <v>0</v>
      </c>
      <c r="T95" s="16">
        <f t="shared" si="155"/>
        <v>0</v>
      </c>
      <c r="U95" s="16">
        <f t="shared" si="155"/>
        <v>0</v>
      </c>
      <c r="V95" s="16">
        <f t="shared" si="155"/>
        <v>0</v>
      </c>
      <c r="W95" s="16">
        <f t="shared" si="155"/>
        <v>0</v>
      </c>
      <c r="X95" s="16">
        <f t="shared" si="155"/>
        <v>0</v>
      </c>
      <c r="Y95" s="16">
        <f t="shared" si="155"/>
        <v>0</v>
      </c>
      <c r="Z95" s="16">
        <f t="shared" si="155"/>
        <v>0</v>
      </c>
      <c r="AA95" s="16">
        <f t="shared" si="155"/>
        <v>0</v>
      </c>
      <c r="AB95" s="16">
        <f t="shared" si="155"/>
        <v>1067.8545279999996</v>
      </c>
      <c r="AC95" s="16">
        <f t="shared" si="155"/>
        <v>2135.7090559999992</v>
      </c>
      <c r="AD95" s="16">
        <f t="shared" si="155"/>
        <v>3203.5635839999986</v>
      </c>
      <c r="AE95" s="16">
        <f t="shared" si="155"/>
        <v>4271.4181119999985</v>
      </c>
      <c r="AF95" s="16">
        <f t="shared" si="155"/>
        <v>5339.2726399999983</v>
      </c>
      <c r="AG95" s="16">
        <f t="shared" si="155"/>
        <v>6407.1271679999982</v>
      </c>
      <c r="AH95" s="16">
        <f t="shared" si="155"/>
        <v>7474.981695999998</v>
      </c>
      <c r="AI95" s="16">
        <f t="shared" si="155"/>
        <v>8542.8362239999969</v>
      </c>
      <c r="AJ95" s="16">
        <f t="shared" si="155"/>
        <v>9610.6907519999968</v>
      </c>
      <c r="AK95" s="16">
        <f t="shared" si="155"/>
        <v>10678.545279999997</v>
      </c>
      <c r="AL95" s="16">
        <f t="shared" si="155"/>
        <v>11746.399807999996</v>
      </c>
      <c r="AM95" s="16">
        <f t="shared" si="155"/>
        <v>12814.254335999996</v>
      </c>
      <c r="AN95" s="16">
        <f t="shared" si="155"/>
        <v>13882.108863999996</v>
      </c>
      <c r="AO95" s="16">
        <f t="shared" si="155"/>
        <v>14949.963391999996</v>
      </c>
      <c r="AP95" s="16">
        <f t="shared" si="155"/>
        <v>16017.817919999996</v>
      </c>
      <c r="AQ95" s="16">
        <f t="shared" si="155"/>
        <v>17085.672447999994</v>
      </c>
      <c r="AR95" s="16">
        <f t="shared" si="155"/>
        <v>18153.526975999994</v>
      </c>
      <c r="AS95" s="16">
        <f t="shared" si="155"/>
        <v>19221.381503999994</v>
      </c>
      <c r="AT95" s="16">
        <f t="shared" si="155"/>
        <v>20289.236031999993</v>
      </c>
      <c r="AU95" s="16">
        <f t="shared" si="155"/>
        <v>21357.090559999993</v>
      </c>
      <c r="AV95" s="16">
        <f t="shared" si="155"/>
        <v>22424.945087999993</v>
      </c>
      <c r="AW95" s="16">
        <f t="shared" si="155"/>
        <v>23492.799615999993</v>
      </c>
      <c r="AX95" s="16">
        <f t="shared" si="155"/>
        <v>24560.654143999993</v>
      </c>
      <c r="AY95" s="16">
        <f t="shared" si="155"/>
        <v>25628.508671999993</v>
      </c>
      <c r="AZ95" s="16">
        <f t="shared" si="155"/>
        <v>26696.363199999993</v>
      </c>
      <c r="BA95" s="16">
        <f t="shared" si="155"/>
        <v>27764.217727999992</v>
      </c>
      <c r="BB95" s="16">
        <f t="shared" si="155"/>
        <v>28832.072255999992</v>
      </c>
      <c r="BC95" s="16">
        <f t="shared" si="155"/>
        <v>29899.926783999992</v>
      </c>
      <c r="BD95" s="16">
        <f t="shared" si="155"/>
        <v>30967.781311999992</v>
      </c>
      <c r="BE95" s="16">
        <f t="shared" si="155"/>
        <v>32035.635839999992</v>
      </c>
      <c r="BF95" s="16">
        <f t="shared" si="155"/>
        <v>33103.490367999992</v>
      </c>
      <c r="BG95" s="16">
        <f t="shared" si="155"/>
        <v>34171.344895999988</v>
      </c>
      <c r="BH95" s="16">
        <f t="shared" si="155"/>
        <v>35239.199423999984</v>
      </c>
      <c r="BI95" s="16">
        <f t="shared" si="155"/>
        <v>36307.05395199998</v>
      </c>
      <c r="BJ95" s="16">
        <f t="shared" si="155"/>
        <v>37374.908479999976</v>
      </c>
      <c r="BK95" s="16">
        <f t="shared" si="155"/>
        <v>38442.763007999973</v>
      </c>
      <c r="BL95" s="16">
        <f t="shared" si="155"/>
        <v>39510.617535999969</v>
      </c>
      <c r="BM95" s="16">
        <f t="shared" si="155"/>
        <v>40578.472063999965</v>
      </c>
      <c r="BN95" s="16">
        <f t="shared" si="155"/>
        <v>41646.326591999961</v>
      </c>
      <c r="BO95" s="16">
        <f t="shared" si="155"/>
        <v>42714.181119999957</v>
      </c>
      <c r="BP95" s="16">
        <f t="shared" si="155"/>
        <v>43782.035647999954</v>
      </c>
      <c r="BQ95" s="16">
        <f t="shared" si="155"/>
        <v>44849.89017599995</v>
      </c>
      <c r="BR95" s="16">
        <f t="shared" si="155"/>
        <v>45917.744703999946</v>
      </c>
      <c r="BS95" s="16">
        <f t="shared" si="155"/>
        <v>46985.599231999942</v>
      </c>
    </row>
    <row r="96" spans="1:71" x14ac:dyDescent="0.35">
      <c r="A96" s="15" t="str">
        <f t="shared" ref="A96:I96" si="156">A77</f>
        <v>Found on tab S Tampa Resilience</v>
      </c>
      <c r="B96" s="15" t="str">
        <f t="shared" si="156"/>
        <v>A2876186</v>
      </c>
      <c r="C96" s="15" t="str">
        <f t="shared" si="156"/>
        <v/>
      </c>
      <c r="D96" s="15" t="str">
        <f t="shared" si="156"/>
        <v>T</v>
      </c>
      <c r="E96" s="15" t="str">
        <f t="shared" si="156"/>
        <v>NEW-13008</v>
      </c>
      <c r="F96" s="15" t="str">
        <f t="shared" si="156"/>
        <v>ED-South Tampa Resiliency Project</v>
      </c>
      <c r="G96" s="15" t="str">
        <f t="shared" si="156"/>
        <v>Electric Transmission Plant</v>
      </c>
      <c r="H96" s="15" t="str">
        <f t="shared" si="156"/>
        <v>Transmission Lines</v>
      </c>
      <c r="I96" s="15" t="str">
        <f t="shared" si="156"/>
        <v>230 KV TRANS LINES</v>
      </c>
      <c r="J96" s="50">
        <f>'South Tampa Resilience'!K19</f>
        <v>202402</v>
      </c>
      <c r="K96" s="68"/>
      <c r="L96" s="16">
        <f t="shared" ref="L96:BS96" si="157">K96+L77</f>
        <v>0</v>
      </c>
      <c r="M96" s="16">
        <f t="shared" si="157"/>
        <v>0</v>
      </c>
      <c r="N96" s="16">
        <f t="shared" si="157"/>
        <v>79.111175000000017</v>
      </c>
      <c r="O96" s="16">
        <f t="shared" si="157"/>
        <v>158.22235000000003</v>
      </c>
      <c r="P96" s="16">
        <f t="shared" si="157"/>
        <v>237.33352500000007</v>
      </c>
      <c r="Q96" s="16">
        <f t="shared" si="157"/>
        <v>316.44470000000007</v>
      </c>
      <c r="R96" s="16">
        <f t="shared" si="157"/>
        <v>395.55587500000007</v>
      </c>
      <c r="S96" s="16">
        <f t="shared" si="157"/>
        <v>474.66705000000007</v>
      </c>
      <c r="T96" s="16">
        <f t="shared" si="157"/>
        <v>553.77822500000013</v>
      </c>
      <c r="U96" s="16">
        <f t="shared" si="157"/>
        <v>632.88940000000014</v>
      </c>
      <c r="V96" s="16">
        <f t="shared" si="157"/>
        <v>712.00057500000014</v>
      </c>
      <c r="W96" s="16">
        <f t="shared" si="157"/>
        <v>791.11175000000014</v>
      </c>
      <c r="X96" s="16">
        <f t="shared" si="157"/>
        <v>870.52719875000014</v>
      </c>
      <c r="Y96" s="16">
        <f t="shared" si="157"/>
        <v>949.94264750000013</v>
      </c>
      <c r="Z96" s="16">
        <f t="shared" si="157"/>
        <v>1029.3580962500002</v>
      </c>
      <c r="AA96" s="16">
        <f t="shared" si="157"/>
        <v>1108.7735450000002</v>
      </c>
      <c r="AB96" s="16">
        <f t="shared" si="157"/>
        <v>1188.1889937500002</v>
      </c>
      <c r="AC96" s="16">
        <f t="shared" si="157"/>
        <v>1267.6044425000002</v>
      </c>
      <c r="AD96" s="16">
        <f t="shared" si="157"/>
        <v>1347.0198912500002</v>
      </c>
      <c r="AE96" s="16">
        <f t="shared" si="157"/>
        <v>1426.4353400000002</v>
      </c>
      <c r="AF96" s="16">
        <f t="shared" si="157"/>
        <v>1505.8507887500002</v>
      </c>
      <c r="AG96" s="16">
        <f t="shared" si="157"/>
        <v>1585.2662375000002</v>
      </c>
      <c r="AH96" s="16">
        <f t="shared" si="157"/>
        <v>1664.6816862500002</v>
      </c>
      <c r="AI96" s="16">
        <f t="shared" si="157"/>
        <v>1744.0971350000002</v>
      </c>
      <c r="AJ96" s="16">
        <f t="shared" si="157"/>
        <v>1823.5125837500002</v>
      </c>
      <c r="AK96" s="16">
        <f t="shared" si="157"/>
        <v>1902.9280325000002</v>
      </c>
      <c r="AL96" s="16">
        <f t="shared" si="157"/>
        <v>1982.3434812500002</v>
      </c>
      <c r="AM96" s="16">
        <f t="shared" si="157"/>
        <v>2061.7589300000004</v>
      </c>
      <c r="AN96" s="16">
        <f t="shared" si="157"/>
        <v>2141.1743787500004</v>
      </c>
      <c r="AO96" s="16">
        <f t="shared" si="157"/>
        <v>2220.5898275000004</v>
      </c>
      <c r="AP96" s="16">
        <f t="shared" si="157"/>
        <v>2300.0052762500004</v>
      </c>
      <c r="AQ96" s="16">
        <f t="shared" si="157"/>
        <v>2379.4207250000004</v>
      </c>
      <c r="AR96" s="16">
        <f t="shared" si="157"/>
        <v>2458.8361737500004</v>
      </c>
      <c r="AS96" s="16">
        <f t="shared" si="157"/>
        <v>2538.2516225000004</v>
      </c>
      <c r="AT96" s="16">
        <f t="shared" si="157"/>
        <v>2617.6670712500004</v>
      </c>
      <c r="AU96" s="16">
        <f t="shared" si="157"/>
        <v>2697.0825200000004</v>
      </c>
      <c r="AV96" s="16">
        <f t="shared" si="157"/>
        <v>2776.4979687500004</v>
      </c>
      <c r="AW96" s="16">
        <f t="shared" si="157"/>
        <v>2855.9134175000004</v>
      </c>
      <c r="AX96" s="16">
        <f t="shared" si="157"/>
        <v>2935.3288662500004</v>
      </c>
      <c r="AY96" s="16">
        <f t="shared" si="157"/>
        <v>3014.7443150000004</v>
      </c>
      <c r="AZ96" s="16">
        <f t="shared" si="157"/>
        <v>3094.1597637500004</v>
      </c>
      <c r="BA96" s="16">
        <f t="shared" si="157"/>
        <v>3173.5752125000004</v>
      </c>
      <c r="BB96" s="16">
        <f t="shared" si="157"/>
        <v>3252.9906612500004</v>
      </c>
      <c r="BC96" s="16">
        <f t="shared" si="157"/>
        <v>3332.4061100000004</v>
      </c>
      <c r="BD96" s="16">
        <f t="shared" si="157"/>
        <v>3411.8215587500003</v>
      </c>
      <c r="BE96" s="16">
        <f t="shared" si="157"/>
        <v>3491.2370075000003</v>
      </c>
      <c r="BF96" s="16">
        <f t="shared" si="157"/>
        <v>3570.6524562500003</v>
      </c>
      <c r="BG96" s="16">
        <f t="shared" si="157"/>
        <v>3650.0679050000003</v>
      </c>
      <c r="BH96" s="16">
        <f t="shared" si="157"/>
        <v>3729.4833537500003</v>
      </c>
      <c r="BI96" s="16">
        <f t="shared" si="157"/>
        <v>3808.8988025000003</v>
      </c>
      <c r="BJ96" s="16">
        <f t="shared" si="157"/>
        <v>3888.3142512500003</v>
      </c>
      <c r="BK96" s="16">
        <f t="shared" si="157"/>
        <v>3967.7297000000003</v>
      </c>
      <c r="BL96" s="16">
        <f t="shared" si="157"/>
        <v>4047.1451487500003</v>
      </c>
      <c r="BM96" s="16">
        <f t="shared" si="157"/>
        <v>4126.5605975000008</v>
      </c>
      <c r="BN96" s="16">
        <f t="shared" si="157"/>
        <v>4205.9760462500008</v>
      </c>
      <c r="BO96" s="16">
        <f t="shared" si="157"/>
        <v>4285.3914950000008</v>
      </c>
      <c r="BP96" s="16">
        <f t="shared" si="157"/>
        <v>4364.8069437500008</v>
      </c>
      <c r="BQ96" s="16">
        <f t="shared" si="157"/>
        <v>4444.2223925000008</v>
      </c>
      <c r="BR96" s="16">
        <f t="shared" si="157"/>
        <v>4523.6378412500007</v>
      </c>
      <c r="BS96" s="16">
        <f t="shared" si="157"/>
        <v>4603.0532900000007</v>
      </c>
    </row>
    <row r="97" spans="1:71" x14ac:dyDescent="0.35">
      <c r="A97" s="15" t="str">
        <f t="shared" ref="A97:I97" si="158">A78</f>
        <v>Found on tab S Tampa Resilience</v>
      </c>
      <c r="B97" s="15" t="str">
        <f t="shared" si="158"/>
        <v>A2896474</v>
      </c>
      <c r="C97" s="15" t="str">
        <f t="shared" si="158"/>
        <v/>
      </c>
      <c r="D97" s="15">
        <f t="shared" si="158"/>
        <v>34320</v>
      </c>
      <c r="E97" s="15" t="str">
        <f t="shared" si="158"/>
        <v>NEW-12225</v>
      </c>
      <c r="F97" s="15" t="str">
        <f t="shared" si="158"/>
        <v>South Tampa Resiliency Project</v>
      </c>
      <c r="G97" s="15" t="str">
        <f t="shared" si="158"/>
        <v>Electric Other Production Plant</v>
      </c>
      <c r="H97" s="15" t="str">
        <f t="shared" si="158"/>
        <v>MacDill AFB DG</v>
      </c>
      <c r="I97" s="15" t="str">
        <f t="shared" si="158"/>
        <v>MacDill AFB DG</v>
      </c>
      <c r="J97" s="50">
        <f>'South Tampa Resilience'!K20</f>
        <v>202606</v>
      </c>
      <c r="K97" s="68"/>
      <c r="L97" s="16">
        <f t="shared" ref="L97:BS97" si="159">K97+L78</f>
        <v>0</v>
      </c>
      <c r="M97" s="16">
        <f t="shared" si="159"/>
        <v>0</v>
      </c>
      <c r="N97" s="16">
        <f t="shared" si="159"/>
        <v>0</v>
      </c>
      <c r="O97" s="16">
        <f t="shared" si="159"/>
        <v>0</v>
      </c>
      <c r="P97" s="16">
        <f t="shared" si="159"/>
        <v>0</v>
      </c>
      <c r="Q97" s="16">
        <f t="shared" si="159"/>
        <v>0</v>
      </c>
      <c r="R97" s="16">
        <f t="shared" si="159"/>
        <v>0</v>
      </c>
      <c r="S97" s="16">
        <f t="shared" si="159"/>
        <v>0</v>
      </c>
      <c r="T97" s="16">
        <f t="shared" si="159"/>
        <v>0</v>
      </c>
      <c r="U97" s="16">
        <f t="shared" si="159"/>
        <v>0</v>
      </c>
      <c r="V97" s="16">
        <f t="shared" si="159"/>
        <v>0</v>
      </c>
      <c r="W97" s="16">
        <f t="shared" si="159"/>
        <v>0</v>
      </c>
      <c r="X97" s="16">
        <f t="shared" si="159"/>
        <v>0</v>
      </c>
      <c r="Y97" s="16">
        <f t="shared" si="159"/>
        <v>0</v>
      </c>
      <c r="Z97" s="16">
        <f t="shared" si="159"/>
        <v>0</v>
      </c>
      <c r="AA97" s="16">
        <f t="shared" si="159"/>
        <v>0</v>
      </c>
      <c r="AB97" s="16">
        <f t="shared" si="159"/>
        <v>0</v>
      </c>
      <c r="AC97" s="16">
        <f t="shared" si="159"/>
        <v>0</v>
      </c>
      <c r="AD97" s="16">
        <f t="shared" si="159"/>
        <v>0</v>
      </c>
      <c r="AE97" s="16">
        <f t="shared" si="159"/>
        <v>0</v>
      </c>
      <c r="AF97" s="16">
        <f t="shared" si="159"/>
        <v>0</v>
      </c>
      <c r="AG97" s="16">
        <f t="shared" si="159"/>
        <v>0</v>
      </c>
      <c r="AH97" s="16">
        <f t="shared" si="159"/>
        <v>0</v>
      </c>
      <c r="AI97" s="16">
        <f t="shared" si="159"/>
        <v>0</v>
      </c>
      <c r="AJ97" s="16">
        <f t="shared" si="159"/>
        <v>0</v>
      </c>
      <c r="AK97" s="16">
        <f t="shared" si="159"/>
        <v>0</v>
      </c>
      <c r="AL97" s="16">
        <f t="shared" si="159"/>
        <v>0</v>
      </c>
      <c r="AM97" s="16">
        <f t="shared" si="159"/>
        <v>0</v>
      </c>
      <c r="AN97" s="16">
        <f t="shared" si="159"/>
        <v>0</v>
      </c>
      <c r="AO97" s="16">
        <f t="shared" si="159"/>
        <v>0</v>
      </c>
      <c r="AP97" s="16">
        <f t="shared" si="159"/>
        <v>101505.05974266665</v>
      </c>
      <c r="AQ97" s="16">
        <f t="shared" si="159"/>
        <v>203105.45281866664</v>
      </c>
      <c r="AR97" s="16">
        <f t="shared" si="159"/>
        <v>304783.84589466662</v>
      </c>
      <c r="AS97" s="16">
        <f t="shared" si="159"/>
        <v>406540.2389706666</v>
      </c>
      <c r="AT97" s="16">
        <f t="shared" si="159"/>
        <v>509428.62767333322</v>
      </c>
      <c r="AU97" s="16">
        <f t="shared" si="159"/>
        <v>612317.0163759999</v>
      </c>
      <c r="AV97" s="16">
        <f t="shared" si="159"/>
        <v>715205.40507866652</v>
      </c>
      <c r="AW97" s="16">
        <f t="shared" si="159"/>
        <v>818093.79378133314</v>
      </c>
      <c r="AX97" s="16">
        <f t="shared" si="159"/>
        <v>920982.18248399976</v>
      </c>
      <c r="AY97" s="16">
        <f t="shared" si="159"/>
        <v>1023870.5711866664</v>
      </c>
      <c r="AZ97" s="16">
        <f t="shared" si="159"/>
        <v>1126758.959889333</v>
      </c>
      <c r="BA97" s="16">
        <f t="shared" si="159"/>
        <v>1229647.3485919996</v>
      </c>
      <c r="BB97" s="16">
        <f t="shared" si="159"/>
        <v>1332535.7372946662</v>
      </c>
      <c r="BC97" s="16">
        <f t="shared" si="159"/>
        <v>1435424.1259973329</v>
      </c>
      <c r="BD97" s="16">
        <f t="shared" si="159"/>
        <v>1538312.5146999995</v>
      </c>
      <c r="BE97" s="16">
        <f t="shared" si="159"/>
        <v>1641200.9034026661</v>
      </c>
      <c r="BF97" s="16">
        <f t="shared" si="159"/>
        <v>1744089.2921053327</v>
      </c>
      <c r="BG97" s="16">
        <f t="shared" si="159"/>
        <v>1846977.6808079993</v>
      </c>
      <c r="BH97" s="16">
        <f t="shared" si="159"/>
        <v>1949866.069510666</v>
      </c>
      <c r="BI97" s="16">
        <f t="shared" si="159"/>
        <v>2052754.4582133326</v>
      </c>
      <c r="BJ97" s="16">
        <f t="shared" si="159"/>
        <v>2155642.8469159994</v>
      </c>
      <c r="BK97" s="16">
        <f t="shared" si="159"/>
        <v>2258531.2356186663</v>
      </c>
      <c r="BL97" s="16">
        <f t="shared" si="159"/>
        <v>2361419.6243213331</v>
      </c>
      <c r="BM97" s="16">
        <f t="shared" si="159"/>
        <v>2464308.013024</v>
      </c>
      <c r="BN97" s="16">
        <f t="shared" si="159"/>
        <v>2567196.4017266668</v>
      </c>
      <c r="BO97" s="16">
        <f t="shared" si="159"/>
        <v>2670084.7904293337</v>
      </c>
      <c r="BP97" s="16">
        <f t="shared" si="159"/>
        <v>2772973.1791320005</v>
      </c>
      <c r="BQ97" s="16">
        <f t="shared" si="159"/>
        <v>2875861.5678346674</v>
      </c>
      <c r="BR97" s="16">
        <f t="shared" si="159"/>
        <v>2978749.9565373342</v>
      </c>
      <c r="BS97" s="16">
        <f t="shared" si="159"/>
        <v>3081638.3452400011</v>
      </c>
    </row>
    <row r="98" spans="1:71" x14ac:dyDescent="0.35">
      <c r="A98" s="15" t="str">
        <f t="shared" ref="A98:I98" si="160">A79</f>
        <v>Found on tab S Tampa Resilience</v>
      </c>
      <c r="B98" s="15" t="str">
        <f t="shared" si="160"/>
        <v>A2899254</v>
      </c>
      <c r="C98" s="15" t="str">
        <f t="shared" si="160"/>
        <v/>
      </c>
      <c r="D98" s="15" t="str">
        <f t="shared" si="160"/>
        <v>T</v>
      </c>
      <c r="E98" s="15" t="str">
        <f t="shared" si="160"/>
        <v>NEW-13008</v>
      </c>
      <c r="F98" s="15" t="str">
        <f t="shared" si="160"/>
        <v>ED-South Tampa Resiliency Project</v>
      </c>
      <c r="G98" s="15" t="str">
        <f t="shared" si="160"/>
        <v>Electric Transmission Plant</v>
      </c>
      <c r="H98" s="15" t="str">
        <f t="shared" si="160"/>
        <v>Transmission Substation</v>
      </c>
      <c r="I98" s="15" t="str">
        <f t="shared" si="160"/>
        <v>436T-Handcart Road</v>
      </c>
      <c r="J98" s="50">
        <f>'South Tampa Resilience'!K21</f>
        <v>202405</v>
      </c>
      <c r="K98" s="68"/>
      <c r="L98" s="16">
        <f t="shared" ref="L98:BS98" si="161">K98+L79</f>
        <v>0</v>
      </c>
      <c r="M98" s="16">
        <f t="shared" si="161"/>
        <v>0</v>
      </c>
      <c r="N98" s="16">
        <f t="shared" si="161"/>
        <v>0</v>
      </c>
      <c r="O98" s="16">
        <f t="shared" si="161"/>
        <v>0</v>
      </c>
      <c r="P98" s="16">
        <f t="shared" si="161"/>
        <v>0</v>
      </c>
      <c r="Q98" s="16">
        <f t="shared" si="161"/>
        <v>8.9391899999999982</v>
      </c>
      <c r="R98" s="16">
        <f t="shared" si="161"/>
        <v>17.878379999999996</v>
      </c>
      <c r="S98" s="16">
        <f t="shared" si="161"/>
        <v>26.817569999999996</v>
      </c>
      <c r="T98" s="16">
        <f t="shared" si="161"/>
        <v>35.756759999999993</v>
      </c>
      <c r="U98" s="16">
        <f t="shared" si="161"/>
        <v>44.695949999999989</v>
      </c>
      <c r="V98" s="16">
        <f t="shared" si="161"/>
        <v>53.635139999999986</v>
      </c>
      <c r="W98" s="16">
        <f t="shared" si="161"/>
        <v>62.574329999999982</v>
      </c>
      <c r="X98" s="16">
        <f t="shared" si="161"/>
        <v>71.547901499999981</v>
      </c>
      <c r="Y98" s="16">
        <f t="shared" si="161"/>
        <v>80.521472999999986</v>
      </c>
      <c r="Z98" s="16">
        <f t="shared" si="161"/>
        <v>89.495044499999992</v>
      </c>
      <c r="AA98" s="16">
        <f t="shared" si="161"/>
        <v>98.468615999999997</v>
      </c>
      <c r="AB98" s="16">
        <f t="shared" si="161"/>
        <v>107.4421875</v>
      </c>
      <c r="AC98" s="16">
        <f t="shared" si="161"/>
        <v>116.41575900000001</v>
      </c>
      <c r="AD98" s="16">
        <f t="shared" si="161"/>
        <v>125.38933050000001</v>
      </c>
      <c r="AE98" s="16">
        <f t="shared" si="161"/>
        <v>134.36290200000002</v>
      </c>
      <c r="AF98" s="16">
        <f t="shared" si="161"/>
        <v>143.33647350000001</v>
      </c>
      <c r="AG98" s="16">
        <f t="shared" si="161"/>
        <v>152.310045</v>
      </c>
      <c r="AH98" s="16">
        <f t="shared" si="161"/>
        <v>161.28361649999999</v>
      </c>
      <c r="AI98" s="16">
        <f t="shared" si="161"/>
        <v>170.25718799999999</v>
      </c>
      <c r="AJ98" s="16">
        <f t="shared" si="161"/>
        <v>179.23075949999998</v>
      </c>
      <c r="AK98" s="16">
        <f t="shared" si="161"/>
        <v>188.20433099999997</v>
      </c>
      <c r="AL98" s="16">
        <f t="shared" si="161"/>
        <v>197.17790249999996</v>
      </c>
      <c r="AM98" s="16">
        <f t="shared" si="161"/>
        <v>206.15147399999995</v>
      </c>
      <c r="AN98" s="16">
        <f t="shared" si="161"/>
        <v>215.12504549999994</v>
      </c>
      <c r="AO98" s="16">
        <f t="shared" si="161"/>
        <v>224.09861699999993</v>
      </c>
      <c r="AP98" s="16">
        <f t="shared" si="161"/>
        <v>233.07218849999992</v>
      </c>
      <c r="AQ98" s="16">
        <f t="shared" si="161"/>
        <v>242.04575999999992</v>
      </c>
      <c r="AR98" s="16">
        <f t="shared" si="161"/>
        <v>251.01933149999991</v>
      </c>
      <c r="AS98" s="16">
        <f t="shared" si="161"/>
        <v>259.9929029999999</v>
      </c>
      <c r="AT98" s="16">
        <f t="shared" si="161"/>
        <v>268.96647449999989</v>
      </c>
      <c r="AU98" s="16">
        <f t="shared" si="161"/>
        <v>277.94004599999988</v>
      </c>
      <c r="AV98" s="16">
        <f t="shared" si="161"/>
        <v>286.91361749999987</v>
      </c>
      <c r="AW98" s="16">
        <f t="shared" si="161"/>
        <v>295.88718899999986</v>
      </c>
      <c r="AX98" s="16">
        <f t="shared" si="161"/>
        <v>304.86076049999986</v>
      </c>
      <c r="AY98" s="16">
        <f t="shared" si="161"/>
        <v>313.83433199999985</v>
      </c>
      <c r="AZ98" s="16">
        <f t="shared" si="161"/>
        <v>322.80790349999984</v>
      </c>
      <c r="BA98" s="16">
        <f t="shared" si="161"/>
        <v>331.78147499999983</v>
      </c>
      <c r="BB98" s="16">
        <f t="shared" si="161"/>
        <v>340.75504649999982</v>
      </c>
      <c r="BC98" s="16">
        <f t="shared" si="161"/>
        <v>349.72861799999981</v>
      </c>
      <c r="BD98" s="16">
        <f t="shared" si="161"/>
        <v>358.7021894999998</v>
      </c>
      <c r="BE98" s="16">
        <f t="shared" si="161"/>
        <v>367.6757609999998</v>
      </c>
      <c r="BF98" s="16">
        <f t="shared" si="161"/>
        <v>376.64933249999979</v>
      </c>
      <c r="BG98" s="16">
        <f t="shared" si="161"/>
        <v>385.62290399999978</v>
      </c>
      <c r="BH98" s="16">
        <f t="shared" si="161"/>
        <v>394.59647549999977</v>
      </c>
      <c r="BI98" s="16">
        <f t="shared" si="161"/>
        <v>403.57004699999976</v>
      </c>
      <c r="BJ98" s="16">
        <f t="shared" si="161"/>
        <v>412.54361849999975</v>
      </c>
      <c r="BK98" s="16">
        <f t="shared" si="161"/>
        <v>421.51718999999974</v>
      </c>
      <c r="BL98" s="16">
        <f t="shared" si="161"/>
        <v>430.49076149999973</v>
      </c>
      <c r="BM98" s="16">
        <f t="shared" si="161"/>
        <v>439.46433299999973</v>
      </c>
      <c r="BN98" s="16">
        <f t="shared" si="161"/>
        <v>448.43790449999972</v>
      </c>
      <c r="BO98" s="16">
        <f t="shared" si="161"/>
        <v>457.41147599999971</v>
      </c>
      <c r="BP98" s="16">
        <f t="shared" si="161"/>
        <v>466.3850474999997</v>
      </c>
      <c r="BQ98" s="16">
        <f t="shared" si="161"/>
        <v>475.35861899999969</v>
      </c>
      <c r="BR98" s="16">
        <f t="shared" si="161"/>
        <v>484.33219049999968</v>
      </c>
      <c r="BS98" s="16">
        <f t="shared" si="161"/>
        <v>493.30576199999967</v>
      </c>
    </row>
    <row r="99" spans="1:71" x14ac:dyDescent="0.35">
      <c r="A99" s="15" t="str">
        <f t="shared" ref="A99:I99" si="162">A80</f>
        <v>Found on tab S Tampa Resilience</v>
      </c>
      <c r="B99" s="15" t="str">
        <f t="shared" si="162"/>
        <v>NEW-13008.1</v>
      </c>
      <c r="C99" s="15" t="str">
        <f t="shared" si="162"/>
        <v>ED-Transmission-Line-69 kV</v>
      </c>
      <c r="D99" s="15" t="str">
        <f t="shared" si="162"/>
        <v>T</v>
      </c>
      <c r="E99" s="15" t="str">
        <f t="shared" si="162"/>
        <v>NEW-13008</v>
      </c>
      <c r="F99" s="15" t="str">
        <f t="shared" si="162"/>
        <v>ED-South Tampa Resiliency Project</v>
      </c>
      <c r="G99" s="15" t="str">
        <f t="shared" si="162"/>
        <v>Electric Transmission Plant</v>
      </c>
      <c r="H99" s="15" t="str">
        <f t="shared" si="162"/>
        <v>Transmission Lines</v>
      </c>
      <c r="I99" s="15" t="str">
        <f t="shared" si="162"/>
        <v>69 KV TRANS LINES</v>
      </c>
      <c r="J99" s="50">
        <f>'South Tampa Resilience'!K22</f>
        <v>202504</v>
      </c>
      <c r="K99" s="68"/>
      <c r="L99" s="16">
        <f t="shared" ref="L99:BS99" si="163">K99+L80</f>
        <v>0</v>
      </c>
      <c r="M99" s="16">
        <f t="shared" si="163"/>
        <v>0</v>
      </c>
      <c r="N99" s="16">
        <f t="shared" si="163"/>
        <v>0</v>
      </c>
      <c r="O99" s="16">
        <f t="shared" si="163"/>
        <v>0</v>
      </c>
      <c r="P99" s="16">
        <f t="shared" si="163"/>
        <v>0</v>
      </c>
      <c r="Q99" s="16">
        <f t="shared" si="163"/>
        <v>0</v>
      </c>
      <c r="R99" s="16">
        <f t="shared" si="163"/>
        <v>0</v>
      </c>
      <c r="S99" s="16">
        <f t="shared" si="163"/>
        <v>0</v>
      </c>
      <c r="T99" s="16">
        <f t="shared" si="163"/>
        <v>0</v>
      </c>
      <c r="U99" s="16">
        <f t="shared" si="163"/>
        <v>0</v>
      </c>
      <c r="V99" s="16">
        <f t="shared" si="163"/>
        <v>0</v>
      </c>
      <c r="W99" s="16">
        <f t="shared" si="163"/>
        <v>0</v>
      </c>
      <c r="X99" s="16">
        <f t="shared" si="163"/>
        <v>0</v>
      </c>
      <c r="Y99" s="16">
        <f t="shared" si="163"/>
        <v>0</v>
      </c>
      <c r="Z99" s="16">
        <f t="shared" si="163"/>
        <v>0</v>
      </c>
      <c r="AA99" s="16">
        <f t="shared" si="163"/>
        <v>0</v>
      </c>
      <c r="AB99" s="16">
        <f t="shared" si="163"/>
        <v>12517.838095499998</v>
      </c>
      <c r="AC99" s="16">
        <f t="shared" si="163"/>
        <v>25035.676190999995</v>
      </c>
      <c r="AD99" s="16">
        <f t="shared" si="163"/>
        <v>37553.514286499994</v>
      </c>
      <c r="AE99" s="16">
        <f t="shared" si="163"/>
        <v>50071.35238199999</v>
      </c>
      <c r="AF99" s="16">
        <f t="shared" si="163"/>
        <v>62589.190477499986</v>
      </c>
      <c r="AG99" s="16">
        <f t="shared" si="163"/>
        <v>75107.028572999989</v>
      </c>
      <c r="AH99" s="16">
        <f t="shared" si="163"/>
        <v>87624.866668499992</v>
      </c>
      <c r="AI99" s="16">
        <f t="shared" si="163"/>
        <v>100142.70476399999</v>
      </c>
      <c r="AJ99" s="16">
        <f t="shared" si="163"/>
        <v>112660.5428595</v>
      </c>
      <c r="AK99" s="16">
        <f t="shared" si="163"/>
        <v>125178.380955</v>
      </c>
      <c r="AL99" s="16">
        <f t="shared" si="163"/>
        <v>137696.21905049999</v>
      </c>
      <c r="AM99" s="16">
        <f t="shared" si="163"/>
        <v>150214.05714599998</v>
      </c>
      <c r="AN99" s="16">
        <f t="shared" si="163"/>
        <v>162731.89524149997</v>
      </c>
      <c r="AO99" s="16">
        <f t="shared" si="163"/>
        <v>175249.73333699995</v>
      </c>
      <c r="AP99" s="16">
        <f t="shared" si="163"/>
        <v>187767.57143249994</v>
      </c>
      <c r="AQ99" s="16">
        <f t="shared" si="163"/>
        <v>200285.40952799993</v>
      </c>
      <c r="AR99" s="16">
        <f t="shared" si="163"/>
        <v>212803.24762349992</v>
      </c>
      <c r="AS99" s="16">
        <f t="shared" si="163"/>
        <v>225321.08571899991</v>
      </c>
      <c r="AT99" s="16">
        <f t="shared" si="163"/>
        <v>237838.9238144999</v>
      </c>
      <c r="AU99" s="16">
        <f t="shared" si="163"/>
        <v>250356.76190999988</v>
      </c>
      <c r="AV99" s="16">
        <f t="shared" si="163"/>
        <v>262874.6000054999</v>
      </c>
      <c r="AW99" s="16">
        <f t="shared" si="163"/>
        <v>275392.43810099992</v>
      </c>
      <c r="AX99" s="16">
        <f t="shared" si="163"/>
        <v>287910.27619649994</v>
      </c>
      <c r="AY99" s="16">
        <f t="shared" si="163"/>
        <v>300428.11429199995</v>
      </c>
      <c r="AZ99" s="16">
        <f t="shared" si="163"/>
        <v>312945.95238749997</v>
      </c>
      <c r="BA99" s="16">
        <f t="shared" si="163"/>
        <v>325463.79048299999</v>
      </c>
      <c r="BB99" s="16">
        <f t="shared" si="163"/>
        <v>337981.62857850001</v>
      </c>
      <c r="BC99" s="16">
        <f t="shared" si="163"/>
        <v>350499.46667400002</v>
      </c>
      <c r="BD99" s="16">
        <f t="shared" si="163"/>
        <v>363017.30476950004</v>
      </c>
      <c r="BE99" s="16">
        <f t="shared" si="163"/>
        <v>375535.14286500006</v>
      </c>
      <c r="BF99" s="16">
        <f t="shared" si="163"/>
        <v>388052.98096050008</v>
      </c>
      <c r="BG99" s="16">
        <f t="shared" si="163"/>
        <v>400570.81905600009</v>
      </c>
      <c r="BH99" s="16">
        <f t="shared" si="163"/>
        <v>413088.65715150011</v>
      </c>
      <c r="BI99" s="16">
        <f t="shared" si="163"/>
        <v>425606.49524700013</v>
      </c>
      <c r="BJ99" s="16">
        <f t="shared" si="163"/>
        <v>438124.33334250015</v>
      </c>
      <c r="BK99" s="16">
        <f t="shared" si="163"/>
        <v>450642.17143800016</v>
      </c>
      <c r="BL99" s="16">
        <f t="shared" si="163"/>
        <v>463160.00953350018</v>
      </c>
      <c r="BM99" s="16">
        <f t="shared" si="163"/>
        <v>475677.8476290002</v>
      </c>
      <c r="BN99" s="16">
        <f t="shared" si="163"/>
        <v>488195.68572450022</v>
      </c>
      <c r="BO99" s="16">
        <f t="shared" si="163"/>
        <v>500713.52382000023</v>
      </c>
      <c r="BP99" s="16">
        <f t="shared" si="163"/>
        <v>513231.36191550025</v>
      </c>
      <c r="BQ99" s="16">
        <f t="shared" si="163"/>
        <v>525749.20001100027</v>
      </c>
      <c r="BR99" s="16">
        <f t="shared" si="163"/>
        <v>538267.03810650029</v>
      </c>
      <c r="BS99" s="16">
        <f t="shared" si="163"/>
        <v>550784.87620200031</v>
      </c>
    </row>
    <row r="100" spans="1:71" x14ac:dyDescent="0.35">
      <c r="A100" s="15" t="str">
        <f t="shared" ref="A100:I100" si="164">A81</f>
        <v>Found on tab S Tampa Resilience</v>
      </c>
      <c r="B100" s="15" t="str">
        <f t="shared" si="164"/>
        <v>NEW-13008.11</v>
      </c>
      <c r="C100" s="15" t="str">
        <f t="shared" si="164"/>
        <v>ED-Transmission-Substation-Relay, Control &amp; RTU</v>
      </c>
      <c r="D100" s="15" t="str">
        <f t="shared" si="164"/>
        <v>T</v>
      </c>
      <c r="E100" s="15" t="str">
        <f t="shared" si="164"/>
        <v>NEW-13008</v>
      </c>
      <c r="F100" s="15" t="str">
        <f t="shared" si="164"/>
        <v>ED-South Tampa Resiliency Project</v>
      </c>
      <c r="G100" s="15" t="str">
        <f t="shared" si="164"/>
        <v>Electric Transmission Plant</v>
      </c>
      <c r="H100" s="15" t="str">
        <f t="shared" si="164"/>
        <v>Transmission Substation</v>
      </c>
      <c r="I100" s="15" t="str">
        <f t="shared" si="164"/>
        <v>173T-OHIO</v>
      </c>
      <c r="J100" s="50">
        <f>'South Tampa Resilience'!K23</f>
        <v>202403</v>
      </c>
      <c r="K100" s="68"/>
      <c r="L100" s="16">
        <f t="shared" ref="L100:BS100" si="165">K100+L81</f>
        <v>0</v>
      </c>
      <c r="M100" s="16">
        <f t="shared" si="165"/>
        <v>0</v>
      </c>
      <c r="N100" s="16">
        <f t="shared" si="165"/>
        <v>0</v>
      </c>
      <c r="O100" s="16">
        <f t="shared" si="165"/>
        <v>55.887108333333323</v>
      </c>
      <c r="P100" s="16">
        <f t="shared" si="165"/>
        <v>111.77421666666665</v>
      </c>
      <c r="Q100" s="16">
        <f t="shared" si="165"/>
        <v>167.66132499999998</v>
      </c>
      <c r="R100" s="16">
        <f t="shared" si="165"/>
        <v>223.54843333333329</v>
      </c>
      <c r="S100" s="16">
        <f t="shared" si="165"/>
        <v>279.43554166666661</v>
      </c>
      <c r="T100" s="16">
        <f t="shared" si="165"/>
        <v>335.32264999999995</v>
      </c>
      <c r="U100" s="16">
        <f t="shared" si="165"/>
        <v>391.2097583333333</v>
      </c>
      <c r="V100" s="16">
        <f t="shared" si="165"/>
        <v>447.09686666666664</v>
      </c>
      <c r="W100" s="16">
        <f t="shared" si="165"/>
        <v>502.98397499999999</v>
      </c>
      <c r="X100" s="16">
        <f t="shared" si="165"/>
        <v>559.08603374999996</v>
      </c>
      <c r="Y100" s="16">
        <f t="shared" si="165"/>
        <v>615.18809249999993</v>
      </c>
      <c r="Z100" s="16">
        <f t="shared" si="165"/>
        <v>671.29015124999989</v>
      </c>
      <c r="AA100" s="16">
        <f t="shared" si="165"/>
        <v>727.39220999999986</v>
      </c>
      <c r="AB100" s="16">
        <f t="shared" si="165"/>
        <v>783.49426874999983</v>
      </c>
      <c r="AC100" s="16">
        <f t="shared" si="165"/>
        <v>839.5963274999998</v>
      </c>
      <c r="AD100" s="16">
        <f t="shared" si="165"/>
        <v>895.69838624999977</v>
      </c>
      <c r="AE100" s="16">
        <f t="shared" si="165"/>
        <v>951.80044499999974</v>
      </c>
      <c r="AF100" s="16">
        <f t="shared" si="165"/>
        <v>1007.9025037499997</v>
      </c>
      <c r="AG100" s="16">
        <f t="shared" si="165"/>
        <v>1064.0045624999998</v>
      </c>
      <c r="AH100" s="16">
        <f t="shared" si="165"/>
        <v>1120.1066212499998</v>
      </c>
      <c r="AI100" s="16">
        <f t="shared" si="165"/>
        <v>1176.2086799999997</v>
      </c>
      <c r="AJ100" s="16">
        <f t="shared" si="165"/>
        <v>1232.3107387499997</v>
      </c>
      <c r="AK100" s="16">
        <f t="shared" si="165"/>
        <v>1288.4127974999997</v>
      </c>
      <c r="AL100" s="16">
        <f t="shared" si="165"/>
        <v>1344.5148562499996</v>
      </c>
      <c r="AM100" s="16">
        <f t="shared" si="165"/>
        <v>1400.6169149999996</v>
      </c>
      <c r="AN100" s="16">
        <f t="shared" si="165"/>
        <v>1456.7189737499996</v>
      </c>
      <c r="AO100" s="16">
        <f t="shared" si="165"/>
        <v>1512.8210324999995</v>
      </c>
      <c r="AP100" s="16">
        <f t="shared" si="165"/>
        <v>1568.9230912499995</v>
      </c>
      <c r="AQ100" s="16">
        <f t="shared" si="165"/>
        <v>1625.0251499999995</v>
      </c>
      <c r="AR100" s="16">
        <f t="shared" si="165"/>
        <v>1681.1272087499995</v>
      </c>
      <c r="AS100" s="16">
        <f t="shared" si="165"/>
        <v>1737.2292674999994</v>
      </c>
      <c r="AT100" s="16">
        <f t="shared" si="165"/>
        <v>1793.3313262499994</v>
      </c>
      <c r="AU100" s="16">
        <f t="shared" si="165"/>
        <v>1849.4333849999994</v>
      </c>
      <c r="AV100" s="16">
        <f t="shared" si="165"/>
        <v>1905.5354437499993</v>
      </c>
      <c r="AW100" s="16">
        <f t="shared" si="165"/>
        <v>1961.6375024999993</v>
      </c>
      <c r="AX100" s="16">
        <f t="shared" si="165"/>
        <v>2017.7395612499993</v>
      </c>
      <c r="AY100" s="16">
        <f t="shared" si="165"/>
        <v>2073.8416199999992</v>
      </c>
      <c r="AZ100" s="16">
        <f t="shared" si="165"/>
        <v>2129.9436787499994</v>
      </c>
      <c r="BA100" s="16">
        <f t="shared" si="165"/>
        <v>2186.0457374999996</v>
      </c>
      <c r="BB100" s="16">
        <f t="shared" si="165"/>
        <v>2242.1477962499998</v>
      </c>
      <c r="BC100" s="16">
        <f t="shared" si="165"/>
        <v>2298.249855</v>
      </c>
      <c r="BD100" s="16">
        <f t="shared" si="165"/>
        <v>2354.3519137500002</v>
      </c>
      <c r="BE100" s="16">
        <f t="shared" si="165"/>
        <v>2410.4539725000004</v>
      </c>
      <c r="BF100" s="16">
        <f t="shared" si="165"/>
        <v>2466.5560312500006</v>
      </c>
      <c r="BG100" s="16">
        <f t="shared" si="165"/>
        <v>2522.6580900000008</v>
      </c>
      <c r="BH100" s="16">
        <f t="shared" si="165"/>
        <v>2578.760148750001</v>
      </c>
      <c r="BI100" s="16">
        <f t="shared" si="165"/>
        <v>2634.8622075000012</v>
      </c>
      <c r="BJ100" s="16">
        <f t="shared" si="165"/>
        <v>2690.9642662500014</v>
      </c>
      <c r="BK100" s="16">
        <f t="shared" si="165"/>
        <v>2747.0663250000016</v>
      </c>
      <c r="BL100" s="16">
        <f t="shared" si="165"/>
        <v>2803.1683837500018</v>
      </c>
      <c r="BM100" s="16">
        <f t="shared" si="165"/>
        <v>2859.270442500002</v>
      </c>
      <c r="BN100" s="16">
        <f t="shared" si="165"/>
        <v>2915.3725012500022</v>
      </c>
      <c r="BO100" s="16">
        <f t="shared" si="165"/>
        <v>2971.4745600000024</v>
      </c>
      <c r="BP100" s="16">
        <f t="shared" si="165"/>
        <v>3027.5766187500026</v>
      </c>
      <c r="BQ100" s="16">
        <f t="shared" si="165"/>
        <v>3083.6786775000028</v>
      </c>
      <c r="BR100" s="16">
        <f t="shared" si="165"/>
        <v>3139.780736250003</v>
      </c>
      <c r="BS100" s="16">
        <f t="shared" si="165"/>
        <v>3195.8827950000032</v>
      </c>
    </row>
    <row r="101" spans="1:71" x14ac:dyDescent="0.35">
      <c r="A101" s="15" t="str">
        <f t="shared" ref="A101:I101" si="166">A82</f>
        <v>Found on tab S Tampa Resilience</v>
      </c>
      <c r="B101" s="15" t="str">
        <f t="shared" si="166"/>
        <v>NEW-13008.3</v>
      </c>
      <c r="C101" s="15" t="str">
        <f t="shared" si="166"/>
        <v>ED-Distribution-Substation-Equipment</v>
      </c>
      <c r="D101" s="15" t="str">
        <f t="shared" si="166"/>
        <v>D</v>
      </c>
      <c r="E101" s="15" t="str">
        <f t="shared" si="166"/>
        <v>NEW-13008</v>
      </c>
      <c r="F101" s="15" t="str">
        <f t="shared" si="166"/>
        <v>ED-South Tampa Resiliency Project</v>
      </c>
      <c r="G101" s="15" t="str">
        <f t="shared" si="166"/>
        <v>Electric Distribution Plant</v>
      </c>
      <c r="H101" s="15" t="str">
        <f t="shared" si="166"/>
        <v>Distribution Substation</v>
      </c>
      <c r="I101" s="15" t="str">
        <f t="shared" si="166"/>
        <v>081D-MANHATTAN</v>
      </c>
      <c r="J101" s="50">
        <f>'South Tampa Resilience'!K24</f>
        <v>202403</v>
      </c>
      <c r="K101" s="68"/>
      <c r="L101" s="16">
        <f t="shared" ref="L101:BS101" si="167">K101+L82</f>
        <v>0</v>
      </c>
      <c r="M101" s="16">
        <f t="shared" si="167"/>
        <v>0</v>
      </c>
      <c r="N101" s="16">
        <f t="shared" si="167"/>
        <v>0</v>
      </c>
      <c r="O101" s="16">
        <f t="shared" si="167"/>
        <v>582.59419833333345</v>
      </c>
      <c r="P101" s="16">
        <f t="shared" si="167"/>
        <v>1165.1883966666669</v>
      </c>
      <c r="Q101" s="16">
        <f t="shared" si="167"/>
        <v>1747.7825950000004</v>
      </c>
      <c r="R101" s="16">
        <f t="shared" si="167"/>
        <v>2330.3767933333338</v>
      </c>
      <c r="S101" s="16">
        <f t="shared" si="167"/>
        <v>2912.970991666667</v>
      </c>
      <c r="T101" s="16">
        <f t="shared" si="167"/>
        <v>3495.5651900000003</v>
      </c>
      <c r="U101" s="16">
        <f t="shared" si="167"/>
        <v>4078.1593883333335</v>
      </c>
      <c r="V101" s="16">
        <f t="shared" si="167"/>
        <v>4660.7535866666667</v>
      </c>
      <c r="W101" s="16">
        <f t="shared" si="167"/>
        <v>5243.3477849999999</v>
      </c>
      <c r="X101" s="16">
        <f t="shared" si="167"/>
        <v>5828.1827302500005</v>
      </c>
      <c r="Y101" s="16">
        <f t="shared" si="167"/>
        <v>6413.0176755000011</v>
      </c>
      <c r="Z101" s="16">
        <f t="shared" si="167"/>
        <v>6997.8526207500017</v>
      </c>
      <c r="AA101" s="16">
        <f t="shared" si="167"/>
        <v>7582.6875660000023</v>
      </c>
      <c r="AB101" s="16">
        <f t="shared" si="167"/>
        <v>8167.5225112500029</v>
      </c>
      <c r="AC101" s="16">
        <f t="shared" si="167"/>
        <v>8752.3574565000035</v>
      </c>
      <c r="AD101" s="16">
        <f t="shared" si="167"/>
        <v>9337.1924017500041</v>
      </c>
      <c r="AE101" s="16">
        <f t="shared" si="167"/>
        <v>9922.0273470000047</v>
      </c>
      <c r="AF101" s="16">
        <f t="shared" si="167"/>
        <v>10506.862292250005</v>
      </c>
      <c r="AG101" s="16">
        <f t="shared" si="167"/>
        <v>11091.697237500006</v>
      </c>
      <c r="AH101" s="16">
        <f t="shared" si="167"/>
        <v>11676.532182750007</v>
      </c>
      <c r="AI101" s="16">
        <f t="shared" si="167"/>
        <v>12261.367128000007</v>
      </c>
      <c r="AJ101" s="16">
        <f t="shared" si="167"/>
        <v>12846.202073250008</v>
      </c>
      <c r="AK101" s="16">
        <f t="shared" si="167"/>
        <v>13431.037018500008</v>
      </c>
      <c r="AL101" s="16">
        <f t="shared" si="167"/>
        <v>14015.871963750009</v>
      </c>
      <c r="AM101" s="16">
        <f t="shared" si="167"/>
        <v>14600.70690900001</v>
      </c>
      <c r="AN101" s="16">
        <f t="shared" si="167"/>
        <v>15185.54185425001</v>
      </c>
      <c r="AO101" s="16">
        <f t="shared" si="167"/>
        <v>15770.376799500011</v>
      </c>
      <c r="AP101" s="16">
        <f t="shared" si="167"/>
        <v>16355.211744750011</v>
      </c>
      <c r="AQ101" s="16">
        <f t="shared" si="167"/>
        <v>16940.04669000001</v>
      </c>
      <c r="AR101" s="16">
        <f t="shared" si="167"/>
        <v>17524.881635250011</v>
      </c>
      <c r="AS101" s="16">
        <f t="shared" si="167"/>
        <v>18109.716580500011</v>
      </c>
      <c r="AT101" s="16">
        <f t="shared" si="167"/>
        <v>18694.551525750012</v>
      </c>
      <c r="AU101" s="16">
        <f t="shared" si="167"/>
        <v>19279.386471000013</v>
      </c>
      <c r="AV101" s="16">
        <f t="shared" si="167"/>
        <v>19864.221416250013</v>
      </c>
      <c r="AW101" s="16">
        <f t="shared" si="167"/>
        <v>20449.056361500014</v>
      </c>
      <c r="AX101" s="16">
        <f t="shared" si="167"/>
        <v>21033.891306750014</v>
      </c>
      <c r="AY101" s="16">
        <f t="shared" si="167"/>
        <v>21618.726252000015</v>
      </c>
      <c r="AZ101" s="16">
        <f t="shared" si="167"/>
        <v>22203.561197250016</v>
      </c>
      <c r="BA101" s="16">
        <f t="shared" si="167"/>
        <v>22788.396142500016</v>
      </c>
      <c r="BB101" s="16">
        <f t="shared" si="167"/>
        <v>23373.231087750017</v>
      </c>
      <c r="BC101" s="16">
        <f t="shared" si="167"/>
        <v>23958.066033000017</v>
      </c>
      <c r="BD101" s="16">
        <f t="shared" si="167"/>
        <v>24542.900978250018</v>
      </c>
      <c r="BE101" s="16">
        <f t="shared" si="167"/>
        <v>25127.735923500019</v>
      </c>
      <c r="BF101" s="16">
        <f t="shared" si="167"/>
        <v>25712.570868750019</v>
      </c>
      <c r="BG101" s="16">
        <f t="shared" si="167"/>
        <v>26297.40581400002</v>
      </c>
      <c r="BH101" s="16">
        <f t="shared" si="167"/>
        <v>26882.24075925002</v>
      </c>
      <c r="BI101" s="16">
        <f t="shared" si="167"/>
        <v>27467.075704500021</v>
      </c>
      <c r="BJ101" s="16">
        <f t="shared" si="167"/>
        <v>28051.910649750022</v>
      </c>
      <c r="BK101" s="16">
        <f t="shared" si="167"/>
        <v>28636.745595000022</v>
      </c>
      <c r="BL101" s="16">
        <f t="shared" si="167"/>
        <v>29221.580540250023</v>
      </c>
      <c r="BM101" s="16">
        <f t="shared" si="167"/>
        <v>29806.415485500023</v>
      </c>
      <c r="BN101" s="16">
        <f t="shared" si="167"/>
        <v>30391.250430750024</v>
      </c>
      <c r="BO101" s="16">
        <f t="shared" si="167"/>
        <v>30976.085376000025</v>
      </c>
      <c r="BP101" s="16">
        <f t="shared" si="167"/>
        <v>31560.920321250025</v>
      </c>
      <c r="BQ101" s="16">
        <f t="shared" si="167"/>
        <v>32145.755266500026</v>
      </c>
      <c r="BR101" s="16">
        <f t="shared" si="167"/>
        <v>32730.590211750026</v>
      </c>
      <c r="BS101" s="16">
        <f t="shared" si="167"/>
        <v>33315.425157000027</v>
      </c>
    </row>
    <row r="102" spans="1:71" x14ac:dyDescent="0.35">
      <c r="A102" s="15" t="str">
        <f t="shared" ref="A102:I102" si="168">A83</f>
        <v>Found on tab S Tampa Resilience</v>
      </c>
      <c r="B102" s="15" t="str">
        <f t="shared" si="168"/>
        <v>NEW-13008.4</v>
      </c>
      <c r="C102" s="15" t="str">
        <f t="shared" si="168"/>
        <v>ED-Distribution-Substation-Equipment</v>
      </c>
      <c r="D102" s="15" t="str">
        <f t="shared" si="168"/>
        <v>D</v>
      </c>
      <c r="E102" s="15" t="str">
        <f t="shared" si="168"/>
        <v>NEW-13008</v>
      </c>
      <c r="F102" s="15" t="str">
        <f t="shared" si="168"/>
        <v>ED-South Tampa Resiliency Project</v>
      </c>
      <c r="G102" s="15" t="str">
        <f t="shared" si="168"/>
        <v>Electric Distribution Plant</v>
      </c>
      <c r="H102" s="15" t="str">
        <f t="shared" si="168"/>
        <v>Distribution Substation</v>
      </c>
      <c r="I102" s="15" t="str">
        <f t="shared" si="168"/>
        <v>454D-INTERBAY</v>
      </c>
      <c r="J102" s="50">
        <f>'South Tampa Resilience'!K25</f>
        <v>202406</v>
      </c>
      <c r="K102" s="68"/>
      <c r="L102" s="16">
        <f t="shared" ref="L102:BS102" si="169">K102+L83</f>
        <v>0</v>
      </c>
      <c r="M102" s="16">
        <f t="shared" si="169"/>
        <v>0</v>
      </c>
      <c r="N102" s="16">
        <f t="shared" si="169"/>
        <v>0</v>
      </c>
      <c r="O102" s="16">
        <f t="shared" si="169"/>
        <v>0</v>
      </c>
      <c r="P102" s="16">
        <f t="shared" si="169"/>
        <v>0</v>
      </c>
      <c r="Q102" s="16">
        <f t="shared" si="169"/>
        <v>0</v>
      </c>
      <c r="R102" s="16">
        <f t="shared" si="169"/>
        <v>722.87072000000001</v>
      </c>
      <c r="S102" s="16">
        <f t="shared" si="169"/>
        <v>1445.74144</v>
      </c>
      <c r="T102" s="16">
        <f t="shared" si="169"/>
        <v>2168.6121600000001</v>
      </c>
      <c r="U102" s="16">
        <f t="shared" si="169"/>
        <v>2891.48288</v>
      </c>
      <c r="V102" s="16">
        <f t="shared" si="169"/>
        <v>3614.3535999999999</v>
      </c>
      <c r="W102" s="16">
        <f t="shared" si="169"/>
        <v>4337.2243200000003</v>
      </c>
      <c r="X102" s="16">
        <f t="shared" si="169"/>
        <v>5060.0950400000002</v>
      </c>
      <c r="Y102" s="16">
        <f t="shared" si="169"/>
        <v>5782.96576</v>
      </c>
      <c r="Z102" s="16">
        <f t="shared" si="169"/>
        <v>6505.8364799999999</v>
      </c>
      <c r="AA102" s="16">
        <f t="shared" si="169"/>
        <v>7228.7071999999998</v>
      </c>
      <c r="AB102" s="16">
        <f t="shared" si="169"/>
        <v>7951.5779199999997</v>
      </c>
      <c r="AC102" s="16">
        <f t="shared" si="169"/>
        <v>8674.4486400000005</v>
      </c>
      <c r="AD102" s="16">
        <f t="shared" si="169"/>
        <v>9397.3193600000013</v>
      </c>
      <c r="AE102" s="16">
        <f t="shared" si="169"/>
        <v>10120.190080000002</v>
      </c>
      <c r="AF102" s="16">
        <f t="shared" si="169"/>
        <v>10843.060800000003</v>
      </c>
      <c r="AG102" s="16">
        <f t="shared" si="169"/>
        <v>11565.931520000004</v>
      </c>
      <c r="AH102" s="16">
        <f t="shared" si="169"/>
        <v>12288.802240000005</v>
      </c>
      <c r="AI102" s="16">
        <f t="shared" si="169"/>
        <v>13011.672960000005</v>
      </c>
      <c r="AJ102" s="16">
        <f t="shared" si="169"/>
        <v>13734.543680000006</v>
      </c>
      <c r="AK102" s="16">
        <f t="shared" si="169"/>
        <v>14457.414400000007</v>
      </c>
      <c r="AL102" s="16">
        <f t="shared" si="169"/>
        <v>15180.285120000008</v>
      </c>
      <c r="AM102" s="16">
        <f t="shared" si="169"/>
        <v>15903.155840000009</v>
      </c>
      <c r="AN102" s="16">
        <f t="shared" si="169"/>
        <v>16626.026560000009</v>
      </c>
      <c r="AO102" s="16">
        <f t="shared" si="169"/>
        <v>17348.897280000008</v>
      </c>
      <c r="AP102" s="16">
        <f t="shared" si="169"/>
        <v>18071.768000000007</v>
      </c>
      <c r="AQ102" s="16">
        <f t="shared" si="169"/>
        <v>18794.638720000006</v>
      </c>
      <c r="AR102" s="16">
        <f t="shared" si="169"/>
        <v>19517.509440000005</v>
      </c>
      <c r="AS102" s="16">
        <f t="shared" si="169"/>
        <v>20240.380160000004</v>
      </c>
      <c r="AT102" s="16">
        <f t="shared" si="169"/>
        <v>20963.250880000003</v>
      </c>
      <c r="AU102" s="16">
        <f t="shared" si="169"/>
        <v>21686.121600000002</v>
      </c>
      <c r="AV102" s="16">
        <f t="shared" si="169"/>
        <v>22408.992320000001</v>
      </c>
      <c r="AW102" s="16">
        <f t="shared" si="169"/>
        <v>23131.86304</v>
      </c>
      <c r="AX102" s="16">
        <f t="shared" si="169"/>
        <v>23854.733759999999</v>
      </c>
      <c r="AY102" s="16">
        <f t="shared" si="169"/>
        <v>24577.604479999998</v>
      </c>
      <c r="AZ102" s="16">
        <f t="shared" si="169"/>
        <v>25300.475199999997</v>
      </c>
      <c r="BA102" s="16">
        <f t="shared" si="169"/>
        <v>26023.345919999996</v>
      </c>
      <c r="BB102" s="16">
        <f t="shared" si="169"/>
        <v>26746.216639999995</v>
      </c>
      <c r="BC102" s="16">
        <f t="shared" si="169"/>
        <v>27469.087359999994</v>
      </c>
      <c r="BD102" s="16">
        <f t="shared" si="169"/>
        <v>28191.958079999993</v>
      </c>
      <c r="BE102" s="16">
        <f t="shared" si="169"/>
        <v>28914.828799999992</v>
      </c>
      <c r="BF102" s="16">
        <f t="shared" si="169"/>
        <v>29637.699519999991</v>
      </c>
      <c r="BG102" s="16">
        <f t="shared" si="169"/>
        <v>30360.57023999999</v>
      </c>
      <c r="BH102" s="16">
        <f t="shared" si="169"/>
        <v>31083.440959999989</v>
      </c>
      <c r="BI102" s="16">
        <f t="shared" si="169"/>
        <v>31806.311679999988</v>
      </c>
      <c r="BJ102" s="16">
        <f t="shared" si="169"/>
        <v>32529.182399999987</v>
      </c>
      <c r="BK102" s="16">
        <f t="shared" si="169"/>
        <v>33252.05311999999</v>
      </c>
      <c r="BL102" s="16">
        <f t="shared" si="169"/>
        <v>33974.923839999989</v>
      </c>
      <c r="BM102" s="16">
        <f t="shared" si="169"/>
        <v>34697.794559999988</v>
      </c>
      <c r="BN102" s="16">
        <f t="shared" si="169"/>
        <v>35420.665279999987</v>
      </c>
      <c r="BO102" s="16">
        <f t="shared" si="169"/>
        <v>36143.535999999986</v>
      </c>
      <c r="BP102" s="16">
        <f t="shared" si="169"/>
        <v>36866.406719999984</v>
      </c>
      <c r="BQ102" s="16">
        <f t="shared" si="169"/>
        <v>37589.277439999983</v>
      </c>
      <c r="BR102" s="16">
        <f t="shared" si="169"/>
        <v>38312.148159999982</v>
      </c>
      <c r="BS102" s="16">
        <f t="shared" si="169"/>
        <v>39035.018879999981</v>
      </c>
    </row>
    <row r="103" spans="1:71" x14ac:dyDescent="0.35">
      <c r="A103" s="15" t="str">
        <f t="shared" ref="A103:I103" si="170">A84</f>
        <v>Found on tab S Tampa Resilience</v>
      </c>
      <c r="B103" s="15" t="str">
        <f t="shared" si="170"/>
        <v>NEW-13008.6</v>
      </c>
      <c r="C103" s="15" t="str">
        <f t="shared" si="170"/>
        <v>ED-Distribution-Substation-Relay, Control &amp; RTU</v>
      </c>
      <c r="D103" s="15" t="str">
        <f t="shared" si="170"/>
        <v>D</v>
      </c>
      <c r="E103" s="15" t="str">
        <f t="shared" si="170"/>
        <v>NEW-13008</v>
      </c>
      <c r="F103" s="15" t="str">
        <f t="shared" si="170"/>
        <v>ED-South Tampa Resiliency Project</v>
      </c>
      <c r="G103" s="15" t="str">
        <f t="shared" si="170"/>
        <v>Electric Distribution Plant</v>
      </c>
      <c r="H103" s="15" t="str">
        <f t="shared" si="170"/>
        <v>Distribution Substation</v>
      </c>
      <c r="I103" s="15" t="str">
        <f t="shared" si="170"/>
        <v>081D-MANHATTAN</v>
      </c>
      <c r="J103" s="50">
        <f>'South Tampa Resilience'!K26</f>
        <v>202405</v>
      </c>
      <c r="K103" s="68"/>
      <c r="L103" s="16">
        <f t="shared" ref="L103:BS103" si="171">K103+L84</f>
        <v>0</v>
      </c>
      <c r="M103" s="16">
        <f t="shared" si="171"/>
        <v>0</v>
      </c>
      <c r="N103" s="16">
        <f t="shared" si="171"/>
        <v>0</v>
      </c>
      <c r="O103" s="16">
        <f t="shared" si="171"/>
        <v>0</v>
      </c>
      <c r="P103" s="16">
        <f t="shared" si="171"/>
        <v>0</v>
      </c>
      <c r="Q103" s="16">
        <f t="shared" si="171"/>
        <v>155.17848666666666</v>
      </c>
      <c r="R103" s="16">
        <f t="shared" si="171"/>
        <v>310.35697333333331</v>
      </c>
      <c r="S103" s="16">
        <f t="shared" si="171"/>
        <v>465.53545999999994</v>
      </c>
      <c r="T103" s="16">
        <f t="shared" si="171"/>
        <v>620.71394666666663</v>
      </c>
      <c r="U103" s="16">
        <f t="shared" si="171"/>
        <v>775.89243333333332</v>
      </c>
      <c r="V103" s="16">
        <f t="shared" si="171"/>
        <v>931.07092</v>
      </c>
      <c r="W103" s="16">
        <f t="shared" si="171"/>
        <v>1086.2494066666666</v>
      </c>
      <c r="X103" s="16">
        <f t="shared" si="171"/>
        <v>1242.0247336666666</v>
      </c>
      <c r="Y103" s="16">
        <f t="shared" si="171"/>
        <v>1397.8000606666667</v>
      </c>
      <c r="Z103" s="16">
        <f t="shared" si="171"/>
        <v>1553.5753876666668</v>
      </c>
      <c r="AA103" s="16">
        <f t="shared" si="171"/>
        <v>1709.3507146666668</v>
      </c>
      <c r="AB103" s="16">
        <f t="shared" si="171"/>
        <v>1865.1260416666669</v>
      </c>
      <c r="AC103" s="16">
        <f t="shared" si="171"/>
        <v>2020.9013686666669</v>
      </c>
      <c r="AD103" s="16">
        <f t="shared" si="171"/>
        <v>2176.676695666667</v>
      </c>
      <c r="AE103" s="16">
        <f t="shared" si="171"/>
        <v>2332.4520226666668</v>
      </c>
      <c r="AF103" s="16">
        <f t="shared" si="171"/>
        <v>2488.2273496666667</v>
      </c>
      <c r="AG103" s="16">
        <f t="shared" si="171"/>
        <v>2644.0026766666665</v>
      </c>
      <c r="AH103" s="16">
        <f t="shared" si="171"/>
        <v>2799.7780036666663</v>
      </c>
      <c r="AI103" s="16">
        <f t="shared" si="171"/>
        <v>2955.5533306666662</v>
      </c>
      <c r="AJ103" s="16">
        <f t="shared" si="171"/>
        <v>3111.328657666666</v>
      </c>
      <c r="AK103" s="16">
        <f t="shared" si="171"/>
        <v>3267.1039846666658</v>
      </c>
      <c r="AL103" s="16">
        <f t="shared" si="171"/>
        <v>3422.8793116666657</v>
      </c>
      <c r="AM103" s="16">
        <f t="shared" si="171"/>
        <v>3578.6546386666655</v>
      </c>
      <c r="AN103" s="16">
        <f t="shared" si="171"/>
        <v>3734.4299656666653</v>
      </c>
      <c r="AO103" s="16">
        <f t="shared" si="171"/>
        <v>3890.2052926666652</v>
      </c>
      <c r="AP103" s="16">
        <f t="shared" si="171"/>
        <v>4045.980619666665</v>
      </c>
      <c r="AQ103" s="16">
        <f t="shared" si="171"/>
        <v>4201.7559466666653</v>
      </c>
      <c r="AR103" s="16">
        <f t="shared" si="171"/>
        <v>4357.5312736666656</v>
      </c>
      <c r="AS103" s="16">
        <f t="shared" si="171"/>
        <v>4513.3066006666659</v>
      </c>
      <c r="AT103" s="16">
        <f t="shared" si="171"/>
        <v>4669.0819276666662</v>
      </c>
      <c r="AU103" s="16">
        <f t="shared" si="171"/>
        <v>4824.8572546666664</v>
      </c>
      <c r="AV103" s="16">
        <f t="shared" si="171"/>
        <v>4980.6325816666667</v>
      </c>
      <c r="AW103" s="16">
        <f t="shared" si="171"/>
        <v>5136.407908666667</v>
      </c>
      <c r="AX103" s="16">
        <f t="shared" si="171"/>
        <v>5292.1832356666673</v>
      </c>
      <c r="AY103" s="16">
        <f t="shared" si="171"/>
        <v>5447.9585626666676</v>
      </c>
      <c r="AZ103" s="16">
        <f t="shared" si="171"/>
        <v>5603.7338896666679</v>
      </c>
      <c r="BA103" s="16">
        <f t="shared" si="171"/>
        <v>5759.5092166666682</v>
      </c>
      <c r="BB103" s="16">
        <f t="shared" si="171"/>
        <v>5915.2845436666685</v>
      </c>
      <c r="BC103" s="16">
        <f t="shared" si="171"/>
        <v>6071.0598706666688</v>
      </c>
      <c r="BD103" s="16">
        <f t="shared" si="171"/>
        <v>6226.835197666669</v>
      </c>
      <c r="BE103" s="16">
        <f t="shared" si="171"/>
        <v>6382.6105246666693</v>
      </c>
      <c r="BF103" s="16">
        <f t="shared" si="171"/>
        <v>6538.3858516666696</v>
      </c>
      <c r="BG103" s="16">
        <f t="shared" si="171"/>
        <v>6694.1611786666699</v>
      </c>
      <c r="BH103" s="16">
        <f t="shared" si="171"/>
        <v>6849.9365056666702</v>
      </c>
      <c r="BI103" s="16">
        <f t="shared" si="171"/>
        <v>7005.7118326666705</v>
      </c>
      <c r="BJ103" s="16">
        <f t="shared" si="171"/>
        <v>7161.4871596666708</v>
      </c>
      <c r="BK103" s="16">
        <f t="shared" si="171"/>
        <v>7317.2624866666711</v>
      </c>
      <c r="BL103" s="16">
        <f t="shared" si="171"/>
        <v>7473.0378136666714</v>
      </c>
      <c r="BM103" s="16">
        <f t="shared" si="171"/>
        <v>7628.8131406666716</v>
      </c>
      <c r="BN103" s="16">
        <f t="shared" si="171"/>
        <v>7784.5884676666719</v>
      </c>
      <c r="BO103" s="16">
        <f t="shared" si="171"/>
        <v>7940.3637946666722</v>
      </c>
      <c r="BP103" s="16">
        <f t="shared" si="171"/>
        <v>8096.1391216666725</v>
      </c>
      <c r="BQ103" s="16">
        <f t="shared" si="171"/>
        <v>8251.9144486666719</v>
      </c>
      <c r="BR103" s="16">
        <f t="shared" si="171"/>
        <v>8407.6897756666713</v>
      </c>
      <c r="BS103" s="16">
        <f t="shared" si="171"/>
        <v>8563.4651026666706</v>
      </c>
    </row>
    <row r="104" spans="1:71" x14ac:dyDescent="0.35">
      <c r="A104" s="15" t="str">
        <f t="shared" ref="A104:I104" si="172">A85</f>
        <v>Found on tab S Tampa Resilience</v>
      </c>
      <c r="B104" s="15" t="str">
        <f t="shared" si="172"/>
        <v>NEW-13008.7</v>
      </c>
      <c r="C104" s="15" t="str">
        <f t="shared" si="172"/>
        <v>ED-Transmission-Substation-Equipment</v>
      </c>
      <c r="D104" s="15" t="str">
        <f t="shared" si="172"/>
        <v>T</v>
      </c>
      <c r="E104" s="15" t="str">
        <f t="shared" si="172"/>
        <v>NEW-13008</v>
      </c>
      <c r="F104" s="15" t="str">
        <f t="shared" si="172"/>
        <v>ED-South Tampa Resiliency Project</v>
      </c>
      <c r="G104" s="15" t="str">
        <f t="shared" si="172"/>
        <v>Electric Transmission Plant</v>
      </c>
      <c r="H104" s="15" t="str">
        <f t="shared" si="172"/>
        <v>Transmission Substation</v>
      </c>
      <c r="I104" s="15" t="str">
        <f t="shared" si="172"/>
        <v>084T-HIMES</v>
      </c>
      <c r="J104" s="50">
        <f>'South Tampa Resilience'!K27</f>
        <v>202404</v>
      </c>
      <c r="K104" s="68"/>
      <c r="L104" s="16">
        <f t="shared" ref="L104:BS104" si="173">K104+L85</f>
        <v>0</v>
      </c>
      <c r="M104" s="16">
        <f t="shared" si="173"/>
        <v>0</v>
      </c>
      <c r="N104" s="16">
        <f t="shared" si="173"/>
        <v>0</v>
      </c>
      <c r="O104" s="16">
        <f t="shared" si="173"/>
        <v>0</v>
      </c>
      <c r="P104" s="16">
        <f t="shared" si="173"/>
        <v>23.757976666666664</v>
      </c>
      <c r="Q104" s="16">
        <f t="shared" si="173"/>
        <v>47.515953333333329</v>
      </c>
      <c r="R104" s="16">
        <f t="shared" si="173"/>
        <v>71.273929999999993</v>
      </c>
      <c r="S104" s="16">
        <f t="shared" si="173"/>
        <v>95.031906666666657</v>
      </c>
      <c r="T104" s="16">
        <f t="shared" si="173"/>
        <v>118.78988333333332</v>
      </c>
      <c r="U104" s="16">
        <f t="shared" si="173"/>
        <v>142.54785999999999</v>
      </c>
      <c r="V104" s="16">
        <f t="shared" si="173"/>
        <v>166.30583666666666</v>
      </c>
      <c r="W104" s="16">
        <f t="shared" si="173"/>
        <v>190.06381333333331</v>
      </c>
      <c r="X104" s="16">
        <f t="shared" si="173"/>
        <v>213.91316683333332</v>
      </c>
      <c r="Y104" s="16">
        <f t="shared" si="173"/>
        <v>237.76252033333333</v>
      </c>
      <c r="Z104" s="16">
        <f t="shared" si="173"/>
        <v>261.61187383333333</v>
      </c>
      <c r="AA104" s="16">
        <f t="shared" si="173"/>
        <v>285.46122733333334</v>
      </c>
      <c r="AB104" s="16">
        <f t="shared" si="173"/>
        <v>309.31058083333335</v>
      </c>
      <c r="AC104" s="16">
        <f t="shared" si="173"/>
        <v>333.15993433333335</v>
      </c>
      <c r="AD104" s="16">
        <f t="shared" si="173"/>
        <v>357.00928783333336</v>
      </c>
      <c r="AE104" s="16">
        <f t="shared" si="173"/>
        <v>380.85864133333337</v>
      </c>
      <c r="AF104" s="16">
        <f t="shared" si="173"/>
        <v>404.70799483333337</v>
      </c>
      <c r="AG104" s="16">
        <f t="shared" si="173"/>
        <v>428.55734833333338</v>
      </c>
      <c r="AH104" s="16">
        <f t="shared" si="173"/>
        <v>452.40670183333339</v>
      </c>
      <c r="AI104" s="16">
        <f t="shared" si="173"/>
        <v>476.25605533333339</v>
      </c>
      <c r="AJ104" s="16">
        <f t="shared" si="173"/>
        <v>500.1054088333334</v>
      </c>
      <c r="AK104" s="16">
        <f t="shared" si="173"/>
        <v>523.95476233333341</v>
      </c>
      <c r="AL104" s="16">
        <f t="shared" si="173"/>
        <v>547.80411583333341</v>
      </c>
      <c r="AM104" s="16">
        <f t="shared" si="173"/>
        <v>571.65346933333342</v>
      </c>
      <c r="AN104" s="16">
        <f t="shared" si="173"/>
        <v>595.50282283333343</v>
      </c>
      <c r="AO104" s="16">
        <f t="shared" si="173"/>
        <v>619.35217633333343</v>
      </c>
      <c r="AP104" s="16">
        <f t="shared" si="173"/>
        <v>643.20152983333344</v>
      </c>
      <c r="AQ104" s="16">
        <f t="shared" si="173"/>
        <v>667.05088333333345</v>
      </c>
      <c r="AR104" s="16">
        <f t="shared" si="173"/>
        <v>690.90023683333345</v>
      </c>
      <c r="AS104" s="16">
        <f t="shared" si="173"/>
        <v>714.74959033333346</v>
      </c>
      <c r="AT104" s="16">
        <f t="shared" si="173"/>
        <v>738.59894383333346</v>
      </c>
      <c r="AU104" s="16">
        <f t="shared" si="173"/>
        <v>762.44829733333347</v>
      </c>
      <c r="AV104" s="16">
        <f t="shared" si="173"/>
        <v>786.29765083333348</v>
      </c>
      <c r="AW104" s="16">
        <f t="shared" si="173"/>
        <v>810.14700433333348</v>
      </c>
      <c r="AX104" s="16">
        <f t="shared" si="173"/>
        <v>833.99635783333349</v>
      </c>
      <c r="AY104" s="16">
        <f t="shared" si="173"/>
        <v>857.8457113333335</v>
      </c>
      <c r="AZ104" s="16">
        <f t="shared" si="173"/>
        <v>881.6950648333335</v>
      </c>
      <c r="BA104" s="16">
        <f t="shared" si="173"/>
        <v>905.54441833333351</v>
      </c>
      <c r="BB104" s="16">
        <f t="shared" si="173"/>
        <v>929.39377183333352</v>
      </c>
      <c r="BC104" s="16">
        <f t="shared" si="173"/>
        <v>953.24312533333352</v>
      </c>
      <c r="BD104" s="16">
        <f t="shared" si="173"/>
        <v>977.09247883333353</v>
      </c>
      <c r="BE104" s="16">
        <f t="shared" si="173"/>
        <v>1000.9418323333335</v>
      </c>
      <c r="BF104" s="16">
        <f t="shared" si="173"/>
        <v>1024.7911858333334</v>
      </c>
      <c r="BG104" s="16">
        <f t="shared" si="173"/>
        <v>1048.6405393333334</v>
      </c>
      <c r="BH104" s="16">
        <f t="shared" si="173"/>
        <v>1072.4898928333334</v>
      </c>
      <c r="BI104" s="16">
        <f t="shared" si="173"/>
        <v>1096.3392463333334</v>
      </c>
      <c r="BJ104" s="16">
        <f t="shared" si="173"/>
        <v>1120.1885998333335</v>
      </c>
      <c r="BK104" s="16">
        <f t="shared" si="173"/>
        <v>1144.0379533333335</v>
      </c>
      <c r="BL104" s="16">
        <f t="shared" si="173"/>
        <v>1167.8873068333335</v>
      </c>
      <c r="BM104" s="16">
        <f t="shared" si="173"/>
        <v>1191.7366603333335</v>
      </c>
      <c r="BN104" s="16">
        <f t="shared" si="173"/>
        <v>1215.5860138333335</v>
      </c>
      <c r="BO104" s="16">
        <f t="shared" si="173"/>
        <v>1239.4353673333335</v>
      </c>
      <c r="BP104" s="16">
        <f t="shared" si="173"/>
        <v>1263.2847208333335</v>
      </c>
      <c r="BQ104" s="16">
        <f t="shared" si="173"/>
        <v>1287.1340743333335</v>
      </c>
      <c r="BR104" s="16">
        <f t="shared" si="173"/>
        <v>1310.9834278333335</v>
      </c>
      <c r="BS104" s="16">
        <f t="shared" si="173"/>
        <v>1334.8327813333335</v>
      </c>
    </row>
    <row r="105" spans="1:71" x14ac:dyDescent="0.35">
      <c r="A105" s="15" t="str">
        <f t="shared" ref="A105:I105" si="174">A86</f>
        <v>Found on tab S Tampa Resilience</v>
      </c>
      <c r="B105" s="15" t="str">
        <f t="shared" si="174"/>
        <v>NEW-13008.8</v>
      </c>
      <c r="C105" s="15" t="str">
        <f t="shared" si="174"/>
        <v>ED-Transmission-Substation-Relay, Control &amp; RTU</v>
      </c>
      <c r="D105" s="15" t="str">
        <f t="shared" si="174"/>
        <v>T</v>
      </c>
      <c r="E105" s="15" t="str">
        <f t="shared" si="174"/>
        <v>NEW-13008</v>
      </c>
      <c r="F105" s="15" t="str">
        <f t="shared" si="174"/>
        <v>ED-South Tampa Resiliency Project</v>
      </c>
      <c r="G105" s="15" t="str">
        <f t="shared" si="174"/>
        <v>Electric Transmission Plant</v>
      </c>
      <c r="H105" s="15" t="str">
        <f t="shared" si="174"/>
        <v>Transmission Substation</v>
      </c>
      <c r="I105" s="15" t="str">
        <f t="shared" si="174"/>
        <v>084T-HIMES</v>
      </c>
      <c r="J105" s="50">
        <f>'South Tampa Resilience'!K28</f>
        <v>202405</v>
      </c>
      <c r="K105" s="68"/>
      <c r="L105" s="16">
        <f t="shared" ref="L105:BS105" si="175">K105+L86</f>
        <v>0</v>
      </c>
      <c r="M105" s="16">
        <f t="shared" si="175"/>
        <v>0</v>
      </c>
      <c r="N105" s="16">
        <f t="shared" si="175"/>
        <v>0</v>
      </c>
      <c r="O105" s="16">
        <f t="shared" si="175"/>
        <v>0</v>
      </c>
      <c r="P105" s="16">
        <f t="shared" si="175"/>
        <v>0</v>
      </c>
      <c r="Q105" s="16">
        <f t="shared" si="175"/>
        <v>312.18877333333336</v>
      </c>
      <c r="R105" s="16">
        <f t="shared" si="175"/>
        <v>624.37754666666672</v>
      </c>
      <c r="S105" s="16">
        <f t="shared" si="175"/>
        <v>936.56632000000013</v>
      </c>
      <c r="T105" s="16">
        <f t="shared" si="175"/>
        <v>1248.7550933333334</v>
      </c>
      <c r="U105" s="16">
        <f t="shared" si="175"/>
        <v>1560.9438666666667</v>
      </c>
      <c r="V105" s="16">
        <f t="shared" si="175"/>
        <v>1873.13264</v>
      </c>
      <c r="W105" s="16">
        <f t="shared" si="175"/>
        <v>2185.3214133333336</v>
      </c>
      <c r="X105" s="16">
        <f t="shared" si="175"/>
        <v>2544.338502666667</v>
      </c>
      <c r="Y105" s="16">
        <f t="shared" si="175"/>
        <v>2903.3555920000003</v>
      </c>
      <c r="Z105" s="16">
        <f t="shared" si="175"/>
        <v>3262.3726813333337</v>
      </c>
      <c r="AA105" s="16">
        <f t="shared" si="175"/>
        <v>3621.3897706666671</v>
      </c>
      <c r="AB105" s="16">
        <f t="shared" si="175"/>
        <v>3980.4068600000005</v>
      </c>
      <c r="AC105" s="16">
        <f t="shared" si="175"/>
        <v>4339.4239493333334</v>
      </c>
      <c r="AD105" s="16">
        <f t="shared" si="175"/>
        <v>4698.4410386666668</v>
      </c>
      <c r="AE105" s="16">
        <f t="shared" si="175"/>
        <v>5057.4581280000002</v>
      </c>
      <c r="AF105" s="16">
        <f t="shared" si="175"/>
        <v>5416.4752173333336</v>
      </c>
      <c r="AG105" s="16">
        <f t="shared" si="175"/>
        <v>5775.492306666667</v>
      </c>
      <c r="AH105" s="16">
        <f t="shared" si="175"/>
        <v>6134.5093960000004</v>
      </c>
      <c r="AI105" s="16">
        <f t="shared" si="175"/>
        <v>6493.5264853333338</v>
      </c>
      <c r="AJ105" s="16">
        <f t="shared" si="175"/>
        <v>6852.5435746666672</v>
      </c>
      <c r="AK105" s="16">
        <f t="shared" si="175"/>
        <v>7211.5606640000005</v>
      </c>
      <c r="AL105" s="16">
        <f t="shared" si="175"/>
        <v>7570.5777533333339</v>
      </c>
      <c r="AM105" s="16">
        <f t="shared" si="175"/>
        <v>7929.5948426666673</v>
      </c>
      <c r="AN105" s="16">
        <f t="shared" si="175"/>
        <v>8288.6119319999998</v>
      </c>
      <c r="AO105" s="16">
        <f t="shared" si="175"/>
        <v>8647.6290213333341</v>
      </c>
      <c r="AP105" s="16">
        <f t="shared" si="175"/>
        <v>9006.6461106666684</v>
      </c>
      <c r="AQ105" s="16">
        <f t="shared" si="175"/>
        <v>9365.6632000000027</v>
      </c>
      <c r="AR105" s="16">
        <f t="shared" si="175"/>
        <v>9724.680289333337</v>
      </c>
      <c r="AS105" s="16">
        <f t="shared" si="175"/>
        <v>10083.697378666671</v>
      </c>
      <c r="AT105" s="16">
        <f t="shared" si="175"/>
        <v>10442.714468000006</v>
      </c>
      <c r="AU105" s="16">
        <f t="shared" si="175"/>
        <v>10801.73155733334</v>
      </c>
      <c r="AV105" s="16">
        <f t="shared" si="175"/>
        <v>11160.748646666674</v>
      </c>
      <c r="AW105" s="16">
        <f t="shared" si="175"/>
        <v>11519.765736000008</v>
      </c>
      <c r="AX105" s="16">
        <f t="shared" si="175"/>
        <v>11878.782825333343</v>
      </c>
      <c r="AY105" s="16">
        <f t="shared" si="175"/>
        <v>12237.799914666677</v>
      </c>
      <c r="AZ105" s="16">
        <f t="shared" si="175"/>
        <v>12596.817004000011</v>
      </c>
      <c r="BA105" s="16">
        <f t="shared" si="175"/>
        <v>12955.834093333346</v>
      </c>
      <c r="BB105" s="16">
        <f t="shared" si="175"/>
        <v>13314.85118266668</v>
      </c>
      <c r="BC105" s="16">
        <f t="shared" si="175"/>
        <v>13673.868272000014</v>
      </c>
      <c r="BD105" s="16">
        <f t="shared" si="175"/>
        <v>14032.885361333349</v>
      </c>
      <c r="BE105" s="16">
        <f t="shared" si="175"/>
        <v>14391.902450666683</v>
      </c>
      <c r="BF105" s="16">
        <f t="shared" si="175"/>
        <v>14750.919540000017</v>
      </c>
      <c r="BG105" s="16">
        <f t="shared" si="175"/>
        <v>15109.936629333351</v>
      </c>
      <c r="BH105" s="16">
        <f t="shared" si="175"/>
        <v>15468.953718666686</v>
      </c>
      <c r="BI105" s="16">
        <f t="shared" si="175"/>
        <v>15827.97080800002</v>
      </c>
      <c r="BJ105" s="16">
        <f t="shared" si="175"/>
        <v>16186.987897333354</v>
      </c>
      <c r="BK105" s="16">
        <f t="shared" si="175"/>
        <v>16546.004986666689</v>
      </c>
      <c r="BL105" s="16">
        <f t="shared" si="175"/>
        <v>16905.022076000023</v>
      </c>
      <c r="BM105" s="16">
        <f t="shared" si="175"/>
        <v>17264.039165333357</v>
      </c>
      <c r="BN105" s="16">
        <f t="shared" si="175"/>
        <v>17623.056254666692</v>
      </c>
      <c r="BO105" s="16">
        <f t="shared" si="175"/>
        <v>17982.073344000026</v>
      </c>
      <c r="BP105" s="16">
        <f t="shared" si="175"/>
        <v>18341.09043333336</v>
      </c>
      <c r="BQ105" s="16">
        <f t="shared" si="175"/>
        <v>18700.107522666694</v>
      </c>
      <c r="BR105" s="16">
        <f t="shared" si="175"/>
        <v>19059.124612000029</v>
      </c>
      <c r="BS105" s="16">
        <f t="shared" si="175"/>
        <v>19418.141701333363</v>
      </c>
    </row>
    <row r="106" spans="1:71" x14ac:dyDescent="0.35">
      <c r="A106" s="15" t="str">
        <f t="shared" ref="A106:I107" si="176">A87</f>
        <v>Found on tab S Tampa Resilience</v>
      </c>
      <c r="B106" s="15" t="str">
        <f t="shared" si="176"/>
        <v>NEW-13008.9</v>
      </c>
      <c r="C106" s="15" t="str">
        <f t="shared" si="176"/>
        <v>ED-Transmission-Substation-Relay, Control &amp; RTU</v>
      </c>
      <c r="D106" s="15" t="str">
        <f t="shared" si="176"/>
        <v>T</v>
      </c>
      <c r="E106" s="15" t="str">
        <f t="shared" si="176"/>
        <v>NEW-13008</v>
      </c>
      <c r="F106" s="15" t="str">
        <f t="shared" si="176"/>
        <v>ED-South Tampa Resiliency Project</v>
      </c>
      <c r="G106" s="15" t="str">
        <f t="shared" si="176"/>
        <v>Electric Transmission Plant</v>
      </c>
      <c r="H106" s="15" t="str">
        <f t="shared" si="176"/>
        <v>Transmission Substation</v>
      </c>
      <c r="I106" s="15" t="str">
        <f t="shared" si="176"/>
        <v>066T-CLEARVIEW</v>
      </c>
      <c r="J106" s="50">
        <f>'South Tampa Resilience'!K29</f>
        <v>202411</v>
      </c>
      <c r="K106" s="68">
        <v>0</v>
      </c>
      <c r="L106" s="16">
        <f t="shared" ref="L106:AQ106" si="177">K106+L87</f>
        <v>0</v>
      </c>
      <c r="M106" s="16">
        <f t="shared" si="177"/>
        <v>0</v>
      </c>
      <c r="N106" s="16">
        <f t="shared" si="177"/>
        <v>0</v>
      </c>
      <c r="O106" s="16">
        <f t="shared" si="177"/>
        <v>0</v>
      </c>
      <c r="P106" s="16">
        <f t="shared" si="177"/>
        <v>0</v>
      </c>
      <c r="Q106" s="16">
        <f t="shared" si="177"/>
        <v>0</v>
      </c>
      <c r="R106" s="16">
        <f t="shared" si="177"/>
        <v>0</v>
      </c>
      <c r="S106" s="16">
        <f t="shared" si="177"/>
        <v>0</v>
      </c>
      <c r="T106" s="16">
        <f t="shared" si="177"/>
        <v>0</v>
      </c>
      <c r="U106" s="16">
        <f t="shared" si="177"/>
        <v>0</v>
      </c>
      <c r="V106" s="16">
        <f t="shared" si="177"/>
        <v>0</v>
      </c>
      <c r="W106" s="16">
        <f t="shared" si="177"/>
        <v>37.774106666666661</v>
      </c>
      <c r="X106" s="16">
        <f t="shared" si="177"/>
        <v>81.214329333333325</v>
      </c>
      <c r="Y106" s="16">
        <f t="shared" si="177"/>
        <v>124.654552</v>
      </c>
      <c r="Z106" s="16">
        <f t="shared" si="177"/>
        <v>168.09477466666667</v>
      </c>
      <c r="AA106" s="16">
        <f t="shared" si="177"/>
        <v>211.53499733333334</v>
      </c>
      <c r="AB106" s="16">
        <f t="shared" si="177"/>
        <v>254.97522000000001</v>
      </c>
      <c r="AC106" s="16">
        <f t="shared" si="177"/>
        <v>298.41544266666665</v>
      </c>
      <c r="AD106" s="16">
        <f t="shared" si="177"/>
        <v>341.85566533333332</v>
      </c>
      <c r="AE106" s="16">
        <f t="shared" si="177"/>
        <v>385.29588799999999</v>
      </c>
      <c r="AF106" s="16">
        <f t="shared" si="177"/>
        <v>428.73611066666666</v>
      </c>
      <c r="AG106" s="16">
        <f t="shared" si="177"/>
        <v>472.17633333333333</v>
      </c>
      <c r="AH106" s="16">
        <f t="shared" si="177"/>
        <v>515.61655599999995</v>
      </c>
      <c r="AI106" s="16">
        <f t="shared" si="177"/>
        <v>559.05677866666656</v>
      </c>
      <c r="AJ106" s="16">
        <f t="shared" si="177"/>
        <v>602.49700133333317</v>
      </c>
      <c r="AK106" s="16">
        <f t="shared" si="177"/>
        <v>645.93722399999979</v>
      </c>
      <c r="AL106" s="16">
        <f t="shared" si="177"/>
        <v>689.3774466666664</v>
      </c>
      <c r="AM106" s="16">
        <f t="shared" si="177"/>
        <v>732.81766933333301</v>
      </c>
      <c r="AN106" s="16">
        <f t="shared" si="177"/>
        <v>776.25789199999963</v>
      </c>
      <c r="AO106" s="16">
        <f t="shared" si="177"/>
        <v>819.69811466666624</v>
      </c>
      <c r="AP106" s="16">
        <f t="shared" si="177"/>
        <v>863.13833733333286</v>
      </c>
      <c r="AQ106" s="16">
        <f t="shared" si="177"/>
        <v>906.57855999999947</v>
      </c>
      <c r="AR106" s="16">
        <f t="shared" ref="AR106:BS106" si="178">AQ106+AR87</f>
        <v>950.01878266666608</v>
      </c>
      <c r="AS106" s="16">
        <f t="shared" si="178"/>
        <v>993.4590053333327</v>
      </c>
      <c r="AT106" s="16">
        <f t="shared" si="178"/>
        <v>1036.8992279999993</v>
      </c>
      <c r="AU106" s="16">
        <f t="shared" si="178"/>
        <v>1080.3394506666659</v>
      </c>
      <c r="AV106" s="16">
        <f t="shared" si="178"/>
        <v>1123.7796733333325</v>
      </c>
      <c r="AW106" s="16">
        <f t="shared" si="178"/>
        <v>1167.2198959999992</v>
      </c>
      <c r="AX106" s="16">
        <f t="shared" si="178"/>
        <v>1210.6601186666658</v>
      </c>
      <c r="AY106" s="16">
        <f t="shared" si="178"/>
        <v>1254.1003413333324</v>
      </c>
      <c r="AZ106" s="16">
        <f t="shared" si="178"/>
        <v>1297.540563999999</v>
      </c>
      <c r="BA106" s="16">
        <f t="shared" si="178"/>
        <v>1340.9807866666656</v>
      </c>
      <c r="BB106" s="16">
        <f t="shared" si="178"/>
        <v>1384.4210093333322</v>
      </c>
      <c r="BC106" s="16">
        <f t="shared" si="178"/>
        <v>1427.8612319999988</v>
      </c>
      <c r="BD106" s="16">
        <f t="shared" si="178"/>
        <v>1471.3014546666654</v>
      </c>
      <c r="BE106" s="16">
        <f t="shared" si="178"/>
        <v>1514.7416773333321</v>
      </c>
      <c r="BF106" s="16">
        <f t="shared" si="178"/>
        <v>1558.1818999999987</v>
      </c>
      <c r="BG106" s="16">
        <f t="shared" si="178"/>
        <v>1601.6221226666653</v>
      </c>
      <c r="BH106" s="16">
        <f t="shared" si="178"/>
        <v>1645.0623453333319</v>
      </c>
      <c r="BI106" s="16">
        <f t="shared" si="178"/>
        <v>1688.5025679999985</v>
      </c>
      <c r="BJ106" s="16">
        <f t="shared" si="178"/>
        <v>1731.9427906666651</v>
      </c>
      <c r="BK106" s="16">
        <f t="shared" si="178"/>
        <v>1775.3830133333317</v>
      </c>
      <c r="BL106" s="16">
        <f t="shared" si="178"/>
        <v>1818.8232359999984</v>
      </c>
      <c r="BM106" s="16">
        <f t="shared" si="178"/>
        <v>1862.263458666665</v>
      </c>
      <c r="BN106" s="16">
        <f t="shared" si="178"/>
        <v>1905.7036813333316</v>
      </c>
      <c r="BO106" s="16">
        <f t="shared" si="178"/>
        <v>1949.1439039999982</v>
      </c>
      <c r="BP106" s="16">
        <f t="shared" si="178"/>
        <v>1992.5841266666648</v>
      </c>
      <c r="BQ106" s="16">
        <f t="shared" si="178"/>
        <v>2036.0243493333314</v>
      </c>
      <c r="BR106" s="16">
        <f t="shared" si="178"/>
        <v>2079.464571999998</v>
      </c>
      <c r="BS106" s="16">
        <f t="shared" si="178"/>
        <v>2122.9047946666647</v>
      </c>
    </row>
    <row r="107" spans="1:71" x14ac:dyDescent="0.35">
      <c r="A107" s="15" t="str">
        <f t="shared" si="176"/>
        <v>Standard Close</v>
      </c>
      <c r="B107" s="15" t="str">
        <f t="shared" si="176"/>
        <v>NEW-13008.2</v>
      </c>
      <c r="C107" s="15" t="str">
        <f t="shared" si="176"/>
        <v>ED-Distribution-Substation-Equipment</v>
      </c>
      <c r="D107" s="15">
        <f t="shared" si="176"/>
        <v>36800</v>
      </c>
      <c r="E107" s="15" t="str">
        <f t="shared" si="176"/>
        <v>NEW-13008</v>
      </c>
      <c r="F107" s="15" t="str">
        <f t="shared" si="176"/>
        <v>ED-South Tampa Resiliency Project</v>
      </c>
      <c r="G107" s="15" t="str">
        <f t="shared" si="176"/>
        <v>Electric Distribution Plant</v>
      </c>
      <c r="H107" s="15" t="str">
        <f t="shared" si="176"/>
        <v>Western Service Area</v>
      </c>
      <c r="I107" s="15" t="str">
        <f t="shared" si="176"/>
        <v>WSA - Lines</v>
      </c>
      <c r="J107" s="50">
        <f>'South Tampa Resilience'!K30</f>
        <v>202311</v>
      </c>
      <c r="K107" s="68">
        <v>94.237875000000017</v>
      </c>
      <c r="L107" s="16">
        <f t="shared" ref="L107:AQ107" si="179">K107+L88</f>
        <v>188.47575000000003</v>
      </c>
      <c r="M107" s="16">
        <f t="shared" si="179"/>
        <v>282.71362500000004</v>
      </c>
      <c r="N107" s="16">
        <f t="shared" si="179"/>
        <v>376.95150000000007</v>
      </c>
      <c r="O107" s="16">
        <f t="shared" si="179"/>
        <v>471.1893750000001</v>
      </c>
      <c r="P107" s="16">
        <f t="shared" si="179"/>
        <v>565.42725000000007</v>
      </c>
      <c r="Q107" s="16">
        <f t="shared" si="179"/>
        <v>659.6651250000001</v>
      </c>
      <c r="R107" s="16">
        <f t="shared" si="179"/>
        <v>753.90300000000013</v>
      </c>
      <c r="S107" s="16">
        <f t="shared" si="179"/>
        <v>848.14087500000016</v>
      </c>
      <c r="T107" s="16">
        <f t="shared" si="179"/>
        <v>942.3787500000002</v>
      </c>
      <c r="U107" s="16">
        <f t="shared" si="179"/>
        <v>1036.6166250000001</v>
      </c>
      <c r="V107" s="16">
        <f t="shared" si="179"/>
        <v>1130.8545000000001</v>
      </c>
      <c r="W107" s="16">
        <f t="shared" si="179"/>
        <v>1225.0923750000002</v>
      </c>
      <c r="X107" s="16">
        <f t="shared" si="179"/>
        <v>1307.1840350000002</v>
      </c>
      <c r="Y107" s="16">
        <f t="shared" si="179"/>
        <v>1389.2756950000003</v>
      </c>
      <c r="Z107" s="16">
        <f t="shared" si="179"/>
        <v>1471.3673550000003</v>
      </c>
      <c r="AA107" s="16">
        <f t="shared" si="179"/>
        <v>1553.4590150000004</v>
      </c>
      <c r="AB107" s="16">
        <f t="shared" si="179"/>
        <v>1635.5506750000004</v>
      </c>
      <c r="AC107" s="16">
        <f t="shared" si="179"/>
        <v>1717.6423350000005</v>
      </c>
      <c r="AD107" s="16">
        <f t="shared" si="179"/>
        <v>1799.7339950000005</v>
      </c>
      <c r="AE107" s="16">
        <f t="shared" si="179"/>
        <v>1881.8256550000006</v>
      </c>
      <c r="AF107" s="16">
        <f t="shared" si="179"/>
        <v>1963.9173150000006</v>
      </c>
      <c r="AG107" s="16">
        <f t="shared" si="179"/>
        <v>2046.0089750000006</v>
      </c>
      <c r="AH107" s="16">
        <f t="shared" si="179"/>
        <v>2128.1006350000007</v>
      </c>
      <c r="AI107" s="16">
        <f t="shared" si="179"/>
        <v>2210.1922950000007</v>
      </c>
      <c r="AJ107" s="16">
        <f t="shared" si="179"/>
        <v>2292.2839550000008</v>
      </c>
      <c r="AK107" s="16">
        <f t="shared" si="179"/>
        <v>2374.3756150000008</v>
      </c>
      <c r="AL107" s="16">
        <f t="shared" si="179"/>
        <v>2456.4672750000009</v>
      </c>
      <c r="AM107" s="16">
        <f t="shared" si="179"/>
        <v>2538.5589350000009</v>
      </c>
      <c r="AN107" s="16">
        <f t="shared" si="179"/>
        <v>2620.650595000001</v>
      </c>
      <c r="AO107" s="16">
        <f t="shared" si="179"/>
        <v>2702.742255000001</v>
      </c>
      <c r="AP107" s="16">
        <f t="shared" si="179"/>
        <v>2784.8339150000011</v>
      </c>
      <c r="AQ107" s="16">
        <f t="shared" si="179"/>
        <v>2866.9255750000011</v>
      </c>
      <c r="AR107" s="16">
        <f t="shared" ref="AR107:BS107" si="180">AQ107+AR88</f>
        <v>2949.0172350000012</v>
      </c>
      <c r="AS107" s="16">
        <f t="shared" si="180"/>
        <v>3031.1088950000012</v>
      </c>
      <c r="AT107" s="16">
        <f t="shared" si="180"/>
        <v>3113.2005550000013</v>
      </c>
      <c r="AU107" s="16">
        <f t="shared" si="180"/>
        <v>3195.2922150000013</v>
      </c>
      <c r="AV107" s="16">
        <f t="shared" si="180"/>
        <v>3277.3838750000014</v>
      </c>
      <c r="AW107" s="16">
        <f t="shared" si="180"/>
        <v>3359.4755350000014</v>
      </c>
      <c r="AX107" s="16">
        <f t="shared" si="180"/>
        <v>3441.5671950000014</v>
      </c>
      <c r="AY107" s="16">
        <f t="shared" si="180"/>
        <v>3523.6588550000015</v>
      </c>
      <c r="AZ107" s="16">
        <f t="shared" si="180"/>
        <v>3605.7505150000015</v>
      </c>
      <c r="BA107" s="16">
        <f t="shared" si="180"/>
        <v>3687.8421750000016</v>
      </c>
      <c r="BB107" s="16">
        <f t="shared" si="180"/>
        <v>3769.9338350000016</v>
      </c>
      <c r="BC107" s="16">
        <f t="shared" si="180"/>
        <v>3852.0254950000017</v>
      </c>
      <c r="BD107" s="16">
        <f t="shared" si="180"/>
        <v>3934.1171550000017</v>
      </c>
      <c r="BE107" s="16">
        <f t="shared" si="180"/>
        <v>4016.2088150000018</v>
      </c>
      <c r="BF107" s="16">
        <f t="shared" si="180"/>
        <v>4098.3004750000018</v>
      </c>
      <c r="BG107" s="16">
        <f t="shared" si="180"/>
        <v>4180.3921350000019</v>
      </c>
      <c r="BH107" s="16">
        <f t="shared" si="180"/>
        <v>4262.4837950000019</v>
      </c>
      <c r="BI107" s="16">
        <f t="shared" si="180"/>
        <v>4344.575455000002</v>
      </c>
      <c r="BJ107" s="16">
        <f t="shared" si="180"/>
        <v>4426.667115000002</v>
      </c>
      <c r="BK107" s="16">
        <f t="shared" si="180"/>
        <v>4508.7587750000021</v>
      </c>
      <c r="BL107" s="16">
        <f t="shared" si="180"/>
        <v>4590.8504350000021</v>
      </c>
      <c r="BM107" s="16">
        <f t="shared" si="180"/>
        <v>4672.9420950000022</v>
      </c>
      <c r="BN107" s="16">
        <f t="shared" si="180"/>
        <v>4755.0337550000022</v>
      </c>
      <c r="BO107" s="16">
        <f t="shared" si="180"/>
        <v>4837.1254150000022</v>
      </c>
      <c r="BP107" s="16">
        <f t="shared" si="180"/>
        <v>4919.2170750000023</v>
      </c>
      <c r="BQ107" s="16">
        <f t="shared" si="180"/>
        <v>5001.3087350000023</v>
      </c>
      <c r="BR107" s="16">
        <f t="shared" si="180"/>
        <v>5083.4003950000024</v>
      </c>
      <c r="BS107" s="16">
        <f t="shared" si="180"/>
        <v>5165.4920550000024</v>
      </c>
    </row>
    <row r="108" spans="1:71" x14ac:dyDescent="0.35">
      <c r="D108" s="50"/>
    </row>
    <row r="109" spans="1:71" ht="15" thickBot="1" x14ac:dyDescent="0.4">
      <c r="C109" s="15"/>
      <c r="D109" s="50"/>
      <c r="J109" s="52" t="s">
        <v>163</v>
      </c>
      <c r="K109" s="73">
        <f t="shared" ref="K109:BS109" si="181">SUM(K94:K108)</f>
        <v>94.237875000000017</v>
      </c>
      <c r="L109" s="73">
        <f t="shared" si="181"/>
        <v>188.47575000000003</v>
      </c>
      <c r="M109" s="73">
        <f t="shared" si="181"/>
        <v>282.71362500000004</v>
      </c>
      <c r="N109" s="73">
        <f t="shared" si="181"/>
        <v>456.06267500000007</v>
      </c>
      <c r="O109" s="73">
        <f t="shared" si="181"/>
        <v>1267.893031666667</v>
      </c>
      <c r="P109" s="73">
        <f t="shared" si="181"/>
        <v>2103.4813650000006</v>
      </c>
      <c r="Q109" s="73">
        <f t="shared" si="181"/>
        <v>3415.3761483333337</v>
      </c>
      <c r="R109" s="73">
        <f t="shared" si="181"/>
        <v>5450.1416516666677</v>
      </c>
      <c r="S109" s="73">
        <f t="shared" si="181"/>
        <v>7484.9071550000008</v>
      </c>
      <c r="T109" s="73">
        <f t="shared" si="181"/>
        <v>9519.6726583333329</v>
      </c>
      <c r="U109" s="73">
        <f t="shared" si="181"/>
        <v>11554.438161666667</v>
      </c>
      <c r="V109" s="73">
        <f t="shared" si="181"/>
        <v>13589.203664999999</v>
      </c>
      <c r="W109" s="84">
        <f t="shared" si="181"/>
        <v>15661.743275000001</v>
      </c>
      <c r="X109" s="73">
        <f t="shared" si="181"/>
        <v>17778.113671749998</v>
      </c>
      <c r="Y109" s="73">
        <f t="shared" si="181"/>
        <v>19894.484068500002</v>
      </c>
      <c r="Z109" s="73">
        <f t="shared" si="181"/>
        <v>22010.854465250006</v>
      </c>
      <c r="AA109" s="73">
        <f t="shared" si="181"/>
        <v>24127.224862000003</v>
      </c>
      <c r="AB109" s="73">
        <f t="shared" si="181"/>
        <v>214243.11368491658</v>
      </c>
      <c r="AC109" s="73">
        <f t="shared" si="181"/>
        <v>406585.50380649988</v>
      </c>
      <c r="AD109" s="73">
        <f t="shared" si="181"/>
        <v>599031.60446141637</v>
      </c>
      <c r="AE109" s="73">
        <f t="shared" si="181"/>
        <v>794997.1576763331</v>
      </c>
      <c r="AF109" s="73">
        <f t="shared" si="181"/>
        <v>990998.69315791654</v>
      </c>
      <c r="AG109" s="73">
        <f t="shared" si="181"/>
        <v>1187012.1175728329</v>
      </c>
      <c r="AH109" s="73">
        <f t="shared" si="181"/>
        <v>1383035.5242544166</v>
      </c>
      <c r="AI109" s="84">
        <f t="shared" si="181"/>
        <v>1581599.5798693327</v>
      </c>
      <c r="AJ109" s="73">
        <f t="shared" si="181"/>
        <v>1782706.1910842503</v>
      </c>
      <c r="AK109" s="73">
        <f t="shared" si="181"/>
        <v>1983818.2778991663</v>
      </c>
      <c r="AL109" s="73">
        <f t="shared" si="181"/>
        <v>2184935.8403140837</v>
      </c>
      <c r="AM109" s="73">
        <f t="shared" si="181"/>
        <v>2386058.878329</v>
      </c>
      <c r="AN109" s="73">
        <f t="shared" si="181"/>
        <v>2587187.3919439157</v>
      </c>
      <c r="AO109" s="73">
        <f t="shared" si="181"/>
        <v>2788321.3811588334</v>
      </c>
      <c r="AP109" s="73">
        <f t="shared" si="181"/>
        <v>3090965.905716416</v>
      </c>
      <c r="AQ109" s="73">
        <f t="shared" si="181"/>
        <v>3393705.7636073325</v>
      </c>
      <c r="AR109" s="73">
        <f t="shared" si="181"/>
        <v>3696523.6214982495</v>
      </c>
      <c r="AS109" s="73">
        <f t="shared" si="181"/>
        <v>3999419.479389166</v>
      </c>
      <c r="AT109" s="73">
        <f t="shared" si="181"/>
        <v>4303447.3329067491</v>
      </c>
      <c r="AU109" s="73">
        <f t="shared" si="181"/>
        <v>4607475.1864243299</v>
      </c>
      <c r="AV109" s="73">
        <f t="shared" si="181"/>
        <v>4911503.0399419153</v>
      </c>
      <c r="AW109" s="73">
        <f t="shared" si="181"/>
        <v>5215530.893459498</v>
      </c>
      <c r="AX109" s="73">
        <f t="shared" si="181"/>
        <v>5519558.7469770815</v>
      </c>
      <c r="AY109" s="73">
        <f t="shared" si="181"/>
        <v>5823586.6004946632</v>
      </c>
      <c r="AZ109" s="73">
        <f t="shared" si="181"/>
        <v>6127614.4540122449</v>
      </c>
      <c r="BA109" s="73">
        <f t="shared" si="181"/>
        <v>6431642.3075298294</v>
      </c>
      <c r="BB109" s="73">
        <f t="shared" si="181"/>
        <v>6735670.161047413</v>
      </c>
      <c r="BC109" s="73">
        <f t="shared" si="181"/>
        <v>7039698.0145649966</v>
      </c>
      <c r="BD109" s="73">
        <f t="shared" si="181"/>
        <v>7343725.8680825802</v>
      </c>
      <c r="BE109" s="73">
        <f t="shared" si="181"/>
        <v>7647753.7216001609</v>
      </c>
      <c r="BF109" s="73">
        <f t="shared" si="181"/>
        <v>7951781.5751177473</v>
      </c>
      <c r="BG109" s="73">
        <f t="shared" si="181"/>
        <v>8255809.428635329</v>
      </c>
      <c r="BH109" s="73">
        <f t="shared" si="181"/>
        <v>8559837.2821529079</v>
      </c>
      <c r="BI109" s="73">
        <f t="shared" si="181"/>
        <v>8863865.1356704962</v>
      </c>
      <c r="BJ109" s="73">
        <f t="shared" si="181"/>
        <v>9167892.9891880769</v>
      </c>
      <c r="BK109" s="73">
        <f t="shared" si="181"/>
        <v>9471920.8427056614</v>
      </c>
      <c r="BL109" s="73">
        <f t="shared" si="181"/>
        <v>9775948.6962232422</v>
      </c>
      <c r="BM109" s="73">
        <f t="shared" si="181"/>
        <v>10079976.549740827</v>
      </c>
      <c r="BN109" s="73">
        <f t="shared" si="181"/>
        <v>10384004.403258409</v>
      </c>
      <c r="BO109" s="73">
        <f t="shared" si="181"/>
        <v>10688032.25677599</v>
      </c>
      <c r="BP109" s="73">
        <f t="shared" si="181"/>
        <v>10992060.110293573</v>
      </c>
      <c r="BQ109" s="73">
        <f t="shared" si="181"/>
        <v>11296087.963811163</v>
      </c>
      <c r="BR109" s="73">
        <f t="shared" si="181"/>
        <v>11600115.817328745</v>
      </c>
      <c r="BS109" s="73">
        <f t="shared" si="181"/>
        <v>11904143.67084633</v>
      </c>
    </row>
    <row r="110" spans="1:71" ht="15" thickTop="1" x14ac:dyDescent="0.35">
      <c r="D110" s="50"/>
    </row>
    <row r="111" spans="1:71" x14ac:dyDescent="0.35">
      <c r="D111" s="50"/>
    </row>
    <row r="112" spans="1:71" x14ac:dyDescent="0.35">
      <c r="D112" s="50"/>
    </row>
    <row r="113" spans="1:71" x14ac:dyDescent="0.35">
      <c r="A113" s="56" t="s">
        <v>133</v>
      </c>
      <c r="B113" s="56" t="s">
        <v>134</v>
      </c>
      <c r="C113" s="56" t="s">
        <v>136</v>
      </c>
      <c r="D113" s="56">
        <v>300</v>
      </c>
      <c r="E113" s="56" t="s">
        <v>137</v>
      </c>
      <c r="F113" s="57" t="s">
        <v>138</v>
      </c>
      <c r="G113" s="56" t="s">
        <v>139</v>
      </c>
      <c r="H113" s="56" t="s">
        <v>140</v>
      </c>
      <c r="I113" s="56" t="s">
        <v>141</v>
      </c>
      <c r="J113" s="67" t="s">
        <v>142</v>
      </c>
      <c r="K113" s="67" t="s">
        <v>158</v>
      </c>
      <c r="L113" s="59">
        <v>202401</v>
      </c>
      <c r="M113" s="59">
        <v>202402</v>
      </c>
      <c r="N113" s="59">
        <v>202403</v>
      </c>
      <c r="O113" s="59">
        <v>202404</v>
      </c>
      <c r="P113" s="59">
        <v>202405</v>
      </c>
      <c r="Q113" s="59">
        <v>202406</v>
      </c>
      <c r="R113" s="59">
        <v>202407</v>
      </c>
      <c r="S113" s="59">
        <v>202408</v>
      </c>
      <c r="T113" s="59">
        <v>202409</v>
      </c>
      <c r="U113" s="59">
        <v>202410</v>
      </c>
      <c r="V113" s="59">
        <v>202411</v>
      </c>
      <c r="W113" s="59">
        <v>202412</v>
      </c>
      <c r="X113" s="59">
        <v>202501</v>
      </c>
      <c r="Y113" s="59">
        <v>202502</v>
      </c>
      <c r="Z113" s="59">
        <v>202503</v>
      </c>
      <c r="AA113" s="59">
        <v>202504</v>
      </c>
      <c r="AB113" s="59">
        <v>202505</v>
      </c>
      <c r="AC113" s="59">
        <v>202506</v>
      </c>
      <c r="AD113" s="59">
        <v>202507</v>
      </c>
      <c r="AE113" s="59">
        <v>202508</v>
      </c>
      <c r="AF113" s="59">
        <v>202509</v>
      </c>
      <c r="AG113" s="59">
        <v>202510</v>
      </c>
      <c r="AH113" s="59">
        <v>202511</v>
      </c>
      <c r="AI113" s="59">
        <v>202512</v>
      </c>
      <c r="AJ113" s="59">
        <v>202601</v>
      </c>
      <c r="AK113" s="59">
        <v>202602</v>
      </c>
      <c r="AL113" s="59">
        <v>202603</v>
      </c>
      <c r="AM113" s="59">
        <v>202604</v>
      </c>
      <c r="AN113" s="59">
        <v>202605</v>
      </c>
      <c r="AO113" s="59">
        <v>202606</v>
      </c>
      <c r="AP113" s="59">
        <v>202607</v>
      </c>
      <c r="AQ113" s="59">
        <v>202608</v>
      </c>
      <c r="AR113" s="59">
        <v>202609</v>
      </c>
      <c r="AS113" s="59">
        <v>202610</v>
      </c>
      <c r="AT113" s="59">
        <v>202611</v>
      </c>
      <c r="AU113" s="59">
        <v>202612</v>
      </c>
      <c r="AV113" s="59">
        <v>202701</v>
      </c>
      <c r="AW113" s="59">
        <v>202702</v>
      </c>
      <c r="AX113" s="59">
        <v>202703</v>
      </c>
      <c r="AY113" s="59">
        <v>202704</v>
      </c>
      <c r="AZ113" s="59">
        <v>202705</v>
      </c>
      <c r="BA113" s="59">
        <v>202706</v>
      </c>
      <c r="BB113" s="59">
        <v>202707</v>
      </c>
      <c r="BC113" s="59">
        <v>202708</v>
      </c>
      <c r="BD113" s="59">
        <v>202709</v>
      </c>
      <c r="BE113" s="59">
        <v>202710</v>
      </c>
      <c r="BF113" s="59">
        <v>202711</v>
      </c>
      <c r="BG113" s="59">
        <v>202712</v>
      </c>
      <c r="BH113" s="59">
        <v>202801</v>
      </c>
      <c r="BI113" s="59">
        <v>202802</v>
      </c>
      <c r="BJ113" s="59">
        <v>202803</v>
      </c>
      <c r="BK113" s="59">
        <v>202804</v>
      </c>
      <c r="BL113" s="59">
        <v>202805</v>
      </c>
      <c r="BM113" s="59">
        <v>202806</v>
      </c>
      <c r="BN113" s="59">
        <v>202807</v>
      </c>
      <c r="BO113" s="59">
        <v>202808</v>
      </c>
      <c r="BP113" s="59">
        <v>202809</v>
      </c>
      <c r="BQ113" s="59">
        <v>202810</v>
      </c>
      <c r="BR113" s="59">
        <v>202811</v>
      </c>
      <c r="BS113" s="59">
        <v>202812</v>
      </c>
    </row>
    <row r="114" spans="1:71" x14ac:dyDescent="0.35">
      <c r="A114" s="15" t="str">
        <f t="shared" ref="A114:J114" si="182">A94</f>
        <v>Found on tab S Tampa Resilience</v>
      </c>
      <c r="B114" s="15" t="str">
        <f t="shared" si="182"/>
        <v>A2743107</v>
      </c>
      <c r="C114" s="15" t="str">
        <f t="shared" si="182"/>
        <v>BSR-Solar Expansion</v>
      </c>
      <c r="D114" s="15">
        <f t="shared" si="182"/>
        <v>34320</v>
      </c>
      <c r="E114" s="15" t="str">
        <f t="shared" si="182"/>
        <v>NEW-12225</v>
      </c>
      <c r="F114" s="15" t="str">
        <f t="shared" si="182"/>
        <v>South Tampa Resiliency Project</v>
      </c>
      <c r="G114" s="15" t="str">
        <f t="shared" si="182"/>
        <v>Electric Other Production Plant</v>
      </c>
      <c r="H114" s="15" t="str">
        <f t="shared" si="182"/>
        <v>MacDill AFB DG</v>
      </c>
      <c r="I114" s="15" t="str">
        <f t="shared" si="182"/>
        <v>MacDill AFB DG</v>
      </c>
      <c r="J114" s="50">
        <f t="shared" si="182"/>
        <v>202504</v>
      </c>
      <c r="K114" s="16">
        <f>SUM($K94:K94)/13</f>
        <v>0</v>
      </c>
      <c r="L114" s="16">
        <f>SUM($K94:L94)/13</f>
        <v>0</v>
      </c>
      <c r="M114" s="16">
        <f>SUM($K94:M94)/13</f>
        <v>0</v>
      </c>
      <c r="N114" s="16">
        <f>SUM($K94:N94)/13</f>
        <v>0</v>
      </c>
      <c r="O114" s="16">
        <f>SUM($K94:O94)/13</f>
        <v>0</v>
      </c>
      <c r="P114" s="16">
        <f>SUM($K94:P94)/13</f>
        <v>0</v>
      </c>
      <c r="Q114" s="16">
        <f>SUM($K94:Q94)/13</f>
        <v>0</v>
      </c>
      <c r="R114" s="16">
        <f>SUM($K94:R94)/13</f>
        <v>0</v>
      </c>
      <c r="S114" s="16">
        <f>SUM($K94:S94)/13</f>
        <v>0</v>
      </c>
      <c r="T114" s="16">
        <f>SUM($K94:T94)/13</f>
        <v>0</v>
      </c>
      <c r="U114" s="16">
        <f>SUM($K94:U94)/13</f>
        <v>0</v>
      </c>
      <c r="V114" s="16">
        <f>SUM($K94:V94)/13</f>
        <v>0</v>
      </c>
      <c r="W114" s="16">
        <f t="shared" ref="W114:W125" si="183">SUM(K94:W94)/13</f>
        <v>0</v>
      </c>
      <c r="X114" s="16">
        <f t="shared" ref="X114:X125" si="184">SUM(L94:X94)/13</f>
        <v>0</v>
      </c>
      <c r="Y114" s="16">
        <f t="shared" ref="Y114:Y125" si="185">SUM(M94:Y94)/13</f>
        <v>0</v>
      </c>
      <c r="Z114" s="16">
        <f t="shared" ref="Z114:Z125" si="186">SUM(N94:Z94)/13</f>
        <v>0</v>
      </c>
      <c r="AA114" s="16">
        <f t="shared" ref="AA114:AA125" si="187">SUM(O94:AA94)/13</f>
        <v>0</v>
      </c>
      <c r="AB114" s="16">
        <f t="shared" ref="AB114:AB125" si="188">SUM(P94:AB94)/13</f>
        <v>13416.448138666663</v>
      </c>
      <c r="AC114" s="16">
        <f t="shared" ref="AC114:AC125" si="189">SUM(Q94:AC94)/13</f>
        <v>40420.613746666655</v>
      </c>
      <c r="AD114" s="16">
        <f t="shared" ref="AD114:AD125" si="190">SUM(R94:AD94)/13</f>
        <v>81020.474557333306</v>
      </c>
      <c r="AE114" s="16">
        <f t="shared" ref="AE114:AE125" si="191">SUM(S94:AE94)/13</f>
        <v>135486.75769066665</v>
      </c>
      <c r="AF114" s="16">
        <f t="shared" ref="AF114:AF125" si="192">SUM(T94:AF94)/13</f>
        <v>203822.23101333328</v>
      </c>
      <c r="AG114" s="16">
        <f t="shared" ref="AG114:AG125" si="193">SUM(U94:AG94)/13</f>
        <v>286027.80905866658</v>
      </c>
      <c r="AH114" s="16">
        <f t="shared" ref="AH114:AH125" si="194">SUM(V94:AH94)/13</f>
        <v>382104.25969333324</v>
      </c>
      <c r="AI114" s="16">
        <f t="shared" ref="AI114:AI125" si="195">SUM(W94:AI94)/13</f>
        <v>492247.01745066658</v>
      </c>
      <c r="AJ114" s="16">
        <f t="shared" ref="AJ114:AJ125" si="196">SUM(X94:AJ94)/13</f>
        <v>616651.6635306665</v>
      </c>
      <c r="AK114" s="16">
        <f t="shared" ref="AK114:AK125" si="197">SUM(Y94:AK94)/13</f>
        <v>755318.61913333321</v>
      </c>
      <c r="AL114" s="16">
        <f t="shared" ref="AL114:AL125" si="198">SUM(Z94:AL94)/13</f>
        <v>908248.30545866652</v>
      </c>
      <c r="AM114" s="16">
        <f t="shared" ref="AM114:AM125" si="199">SUM(AA94:AM94)/13</f>
        <v>1075441.1437066665</v>
      </c>
      <c r="AN114" s="16">
        <f t="shared" ref="AN114:AN125" si="200">SUM(AB94:AN94)/13</f>
        <v>1256897.555077333</v>
      </c>
      <c r="AO114" s="16">
        <f t="shared" ref="AO114:AO125" si="201">SUM(AC94:AO94)/13</f>
        <v>1439201.5126319998</v>
      </c>
      <c r="AP114" s="16">
        <f t="shared" ref="AP114:AP125" si="202">SUM(AD94:AP94)/13</f>
        <v>1622182.1682399998</v>
      </c>
      <c r="AQ114" s="16">
        <f t="shared" ref="AQ114:AQ125" si="203">SUM(AE94:AQ94)/13</f>
        <v>1805831.5441679996</v>
      </c>
      <c r="AR114" s="16">
        <f t="shared" ref="AR114:AR125" si="204">SUM(AF94:AR94)/13</f>
        <v>1989878.9132959996</v>
      </c>
      <c r="AS114" s="16">
        <f t="shared" ref="AS114:AS125" si="205">SUM(AG94:AS94)/13</f>
        <v>2174321.5077573326</v>
      </c>
      <c r="AT114" s="16">
        <f t="shared" ref="AT114:AT125" si="206">SUM(AH94:AT94)/13</f>
        <v>2359158.4130186657</v>
      </c>
      <c r="AU114" s="16">
        <f t="shared" ref="AU114:AU125" si="207">SUM(AI94:AU94)/13</f>
        <v>2544388.8612133325</v>
      </c>
      <c r="AV114" s="16">
        <f t="shared" ref="AV114:AV125" si="208">SUM(AJ94:AV94)/13</f>
        <v>2729817.4178079991</v>
      </c>
      <c r="AW114" s="16">
        <f t="shared" ref="AW114:AW125" si="209">SUM(AK94:AW94)/13</f>
        <v>2915248.5016026655</v>
      </c>
      <c r="AX114" s="16">
        <f t="shared" ref="AX114:AX125" si="210">SUM(AL94:AX94)/13</f>
        <v>3100681.6913973317</v>
      </c>
      <c r="AY114" s="16">
        <f t="shared" ref="AY114:AY125" si="211">SUM(AM94:AY94)/13</f>
        <v>3286116.5659919977</v>
      </c>
      <c r="AZ114" s="16">
        <f t="shared" ref="AZ114:AZ125" si="212">SUM(AN94:AZ94)/13</f>
        <v>3471552.7041866649</v>
      </c>
      <c r="BA114" s="16">
        <f t="shared" ref="BA114:BA125" si="213">SUM(AO94:BA94)/13</f>
        <v>3656989.684781332</v>
      </c>
      <c r="BB114" s="16">
        <f t="shared" ref="BB114:BB125" si="214">SUM(AP94:BB94)/13</f>
        <v>3842427.0865759975</v>
      </c>
      <c r="BC114" s="16">
        <f t="shared" ref="BC114:BC125" si="215">SUM(AQ94:BC94)/13</f>
        <v>4027864.488370664</v>
      </c>
      <c r="BD114" s="16">
        <f t="shared" ref="BD114:BD125" si="216">SUM(AR94:BD94)/13</f>
        <v>4213301.8901653299</v>
      </c>
      <c r="BE114" s="16">
        <f t="shared" ref="BE114:BE125" si="217">SUM(AS94:BE94)/13</f>
        <v>4398739.2919599973</v>
      </c>
      <c r="BF114" s="16">
        <f t="shared" ref="BF114:BF125" si="218">SUM(AT94:BF94)/13</f>
        <v>4584176.6937546637</v>
      </c>
      <c r="BG114" s="16">
        <f t="shared" ref="BG114:BG125" si="219">SUM(AU94:BG94)/13</f>
        <v>4769614.0955493301</v>
      </c>
      <c r="BH114" s="16">
        <f t="shared" ref="BH114:BH125" si="220">SUM(AV94:BH94)/13</f>
        <v>4955051.4973439956</v>
      </c>
      <c r="BI114" s="16">
        <f t="shared" ref="BI114:BI125" si="221">SUM(AW94:BI94)/13</f>
        <v>5140488.899138663</v>
      </c>
      <c r="BJ114" s="16">
        <f t="shared" ref="BJ114:BJ125" si="222">SUM(AX94:BJ94)/13</f>
        <v>5325926.3009333294</v>
      </c>
      <c r="BK114" s="16">
        <f t="shared" ref="BK114:BK125" si="223">SUM(AY94:BK94)/13</f>
        <v>5511363.7027279949</v>
      </c>
      <c r="BL114" s="16">
        <f t="shared" ref="BL114:BL125" si="224">SUM(AZ94:BL94)/13</f>
        <v>5696801.1045226613</v>
      </c>
      <c r="BM114" s="16">
        <f t="shared" ref="BM114:BM125" si="225">SUM(BA94:BM94)/13</f>
        <v>5882238.5063173287</v>
      </c>
      <c r="BN114" s="16">
        <f t="shared" ref="BN114:BN125" si="226">SUM(BB94:BN94)/13</f>
        <v>6067675.9081119942</v>
      </c>
      <c r="BO114" s="16">
        <f t="shared" ref="BO114:BO125" si="227">SUM(BC94:BO94)/13</f>
        <v>6253113.3099066624</v>
      </c>
      <c r="BP114" s="16">
        <f t="shared" ref="BP114:BP125" si="228">SUM(BD94:BP94)/13</f>
        <v>6438550.7117013279</v>
      </c>
      <c r="BQ114" s="16">
        <f t="shared" ref="BQ114:BQ125" si="229">SUM(BE94:BQ94)/13</f>
        <v>6623988.1134959944</v>
      </c>
      <c r="BR114" s="16">
        <f t="shared" ref="BR114:BR125" si="230">SUM(BF94:BR94)/13</f>
        <v>6809425.5152906608</v>
      </c>
      <c r="BS114" s="16">
        <f t="shared" ref="BS114:BS125" si="231">SUM(BG94:BS94)/13</f>
        <v>6994862.9170853263</v>
      </c>
    </row>
    <row r="115" spans="1:71" x14ac:dyDescent="0.35">
      <c r="A115" s="15" t="str">
        <f t="shared" ref="A115:J115" si="232">A95</f>
        <v>Found on tab S Tampa Resilience</v>
      </c>
      <c r="B115" s="15" t="str">
        <f t="shared" si="232"/>
        <v>A2842616</v>
      </c>
      <c r="C115" s="15" t="str">
        <f t="shared" si="232"/>
        <v/>
      </c>
      <c r="D115" s="15">
        <f t="shared" si="232"/>
        <v>34320</v>
      </c>
      <c r="E115" s="15" t="str">
        <f t="shared" si="232"/>
        <v>NEW-12225</v>
      </c>
      <c r="F115" s="15" t="str">
        <f t="shared" si="232"/>
        <v>South Tampa Resiliency Project</v>
      </c>
      <c r="G115" s="15" t="str">
        <f t="shared" si="232"/>
        <v>Electric General Plant</v>
      </c>
      <c r="H115" s="15" t="str">
        <f t="shared" si="232"/>
        <v>General Offices</v>
      </c>
      <c r="I115" s="15" t="str">
        <f t="shared" si="232"/>
        <v>TECO Plaza - Office</v>
      </c>
      <c r="J115" s="50">
        <f t="shared" si="232"/>
        <v>202504</v>
      </c>
      <c r="K115" s="16">
        <f>SUM($K95:K95)/13</f>
        <v>0</v>
      </c>
      <c r="L115" s="16">
        <f>SUM($K95:L95)/13</f>
        <v>0</v>
      </c>
      <c r="M115" s="16">
        <f>SUM($K95:M95)/13</f>
        <v>0</v>
      </c>
      <c r="N115" s="16">
        <f>SUM($K95:N95)/13</f>
        <v>0</v>
      </c>
      <c r="O115" s="16">
        <f>SUM($K95:O95)/13</f>
        <v>0</v>
      </c>
      <c r="P115" s="16">
        <f>SUM($K95:P95)/13</f>
        <v>0</v>
      </c>
      <c r="Q115" s="16">
        <f>SUM($K95:Q95)/13</f>
        <v>0</v>
      </c>
      <c r="R115" s="16">
        <f>SUM($K95:R95)/13</f>
        <v>0</v>
      </c>
      <c r="S115" s="16">
        <f>SUM($K95:S95)/13</f>
        <v>0</v>
      </c>
      <c r="T115" s="16">
        <f>SUM($K95:T95)/13</f>
        <v>0</v>
      </c>
      <c r="U115" s="16">
        <f>SUM($K95:U95)/13</f>
        <v>0</v>
      </c>
      <c r="V115" s="16">
        <f>SUM($K95:V95)/13</f>
        <v>0</v>
      </c>
      <c r="W115" s="16">
        <f t="shared" si="183"/>
        <v>0</v>
      </c>
      <c r="X115" s="16">
        <f t="shared" si="184"/>
        <v>0</v>
      </c>
      <c r="Y115" s="16">
        <f t="shared" si="185"/>
        <v>0</v>
      </c>
      <c r="Z115" s="16">
        <f t="shared" si="186"/>
        <v>0</v>
      </c>
      <c r="AA115" s="16">
        <f t="shared" si="187"/>
        <v>0</v>
      </c>
      <c r="AB115" s="16">
        <f t="shared" si="188"/>
        <v>82.142655999999974</v>
      </c>
      <c r="AC115" s="16">
        <f t="shared" si="189"/>
        <v>246.42796799999991</v>
      </c>
      <c r="AD115" s="16">
        <f t="shared" si="190"/>
        <v>492.85593599999982</v>
      </c>
      <c r="AE115" s="16">
        <f t="shared" si="191"/>
        <v>821.42655999999965</v>
      </c>
      <c r="AF115" s="16">
        <f t="shared" si="192"/>
        <v>1232.1398399999996</v>
      </c>
      <c r="AG115" s="16">
        <f t="shared" si="193"/>
        <v>1724.9957759999995</v>
      </c>
      <c r="AH115" s="16">
        <f t="shared" si="194"/>
        <v>2299.9943679999992</v>
      </c>
      <c r="AI115" s="16">
        <f t="shared" si="195"/>
        <v>2957.1356159999991</v>
      </c>
      <c r="AJ115" s="16">
        <f t="shared" si="196"/>
        <v>3696.4195199999986</v>
      </c>
      <c r="AK115" s="16">
        <f t="shared" si="197"/>
        <v>4517.8460799999984</v>
      </c>
      <c r="AL115" s="16">
        <f t="shared" si="198"/>
        <v>5421.4152959999983</v>
      </c>
      <c r="AM115" s="16">
        <f t="shared" si="199"/>
        <v>6407.1271679999982</v>
      </c>
      <c r="AN115" s="16">
        <f t="shared" si="200"/>
        <v>7474.981695999998</v>
      </c>
      <c r="AO115" s="16">
        <f t="shared" si="201"/>
        <v>8542.8362239999969</v>
      </c>
      <c r="AP115" s="16">
        <f t="shared" si="202"/>
        <v>9610.6907519999968</v>
      </c>
      <c r="AQ115" s="16">
        <f t="shared" si="203"/>
        <v>10678.545279999995</v>
      </c>
      <c r="AR115" s="16">
        <f t="shared" si="204"/>
        <v>11746.399807999996</v>
      </c>
      <c r="AS115" s="16">
        <f t="shared" si="205"/>
        <v>12814.254335999995</v>
      </c>
      <c r="AT115" s="16">
        <f t="shared" si="206"/>
        <v>13882.108863999996</v>
      </c>
      <c r="AU115" s="16">
        <f t="shared" si="207"/>
        <v>14949.963391999994</v>
      </c>
      <c r="AV115" s="16">
        <f t="shared" si="208"/>
        <v>16017.817919999992</v>
      </c>
      <c r="AW115" s="16">
        <f t="shared" si="209"/>
        <v>17085.672447999994</v>
      </c>
      <c r="AX115" s="16">
        <f t="shared" si="210"/>
        <v>18153.526975999994</v>
      </c>
      <c r="AY115" s="16">
        <f t="shared" si="211"/>
        <v>19221.381503999997</v>
      </c>
      <c r="AZ115" s="16">
        <f t="shared" si="212"/>
        <v>20289.236031999993</v>
      </c>
      <c r="BA115" s="16">
        <f t="shared" si="213"/>
        <v>21357.090559999997</v>
      </c>
      <c r="BB115" s="16">
        <f t="shared" si="214"/>
        <v>22424.945087999997</v>
      </c>
      <c r="BC115" s="16">
        <f t="shared" si="215"/>
        <v>23492.799615999997</v>
      </c>
      <c r="BD115" s="16">
        <f t="shared" si="216"/>
        <v>24560.654143999993</v>
      </c>
      <c r="BE115" s="16">
        <f t="shared" si="217"/>
        <v>25628.508671999993</v>
      </c>
      <c r="BF115" s="16">
        <f t="shared" si="218"/>
        <v>26696.363199999989</v>
      </c>
      <c r="BG115" s="16">
        <f t="shared" si="219"/>
        <v>27764.217727999992</v>
      </c>
      <c r="BH115" s="16">
        <f t="shared" si="220"/>
        <v>28832.072255999992</v>
      </c>
      <c r="BI115" s="16">
        <f t="shared" si="221"/>
        <v>29899.926783999992</v>
      </c>
      <c r="BJ115" s="16">
        <f t="shared" si="222"/>
        <v>30967.781311999992</v>
      </c>
      <c r="BK115" s="16">
        <f t="shared" si="223"/>
        <v>32035.635839999988</v>
      </c>
      <c r="BL115" s="16">
        <f t="shared" si="224"/>
        <v>33103.490367999992</v>
      </c>
      <c r="BM115" s="16">
        <f t="shared" si="225"/>
        <v>34171.344895999988</v>
      </c>
      <c r="BN115" s="16">
        <f t="shared" si="226"/>
        <v>35239.199423999984</v>
      </c>
      <c r="BO115" s="16">
        <f t="shared" si="227"/>
        <v>36307.05395199998</v>
      </c>
      <c r="BP115" s="16">
        <f t="shared" si="228"/>
        <v>37374.908479999976</v>
      </c>
      <c r="BQ115" s="16">
        <f t="shared" si="229"/>
        <v>38442.763007999973</v>
      </c>
      <c r="BR115" s="16">
        <f t="shared" si="230"/>
        <v>39510.617535999969</v>
      </c>
      <c r="BS115" s="16">
        <f t="shared" si="231"/>
        <v>40578.472063999965</v>
      </c>
    </row>
    <row r="116" spans="1:71" x14ac:dyDescent="0.35">
      <c r="A116" s="15" t="str">
        <f t="shared" ref="A116:J116" si="233">A96</f>
        <v>Found on tab S Tampa Resilience</v>
      </c>
      <c r="B116" s="15" t="str">
        <f t="shared" si="233"/>
        <v>A2876186</v>
      </c>
      <c r="C116" s="15" t="str">
        <f t="shared" si="233"/>
        <v/>
      </c>
      <c r="D116" s="15" t="str">
        <f t="shared" si="233"/>
        <v>T</v>
      </c>
      <c r="E116" s="15" t="str">
        <f t="shared" si="233"/>
        <v>NEW-13008</v>
      </c>
      <c r="F116" s="15" t="str">
        <f t="shared" si="233"/>
        <v>ED-South Tampa Resiliency Project</v>
      </c>
      <c r="G116" s="15" t="str">
        <f t="shared" si="233"/>
        <v>Electric Transmission Plant</v>
      </c>
      <c r="H116" s="15" t="str">
        <f t="shared" si="233"/>
        <v>Transmission Lines</v>
      </c>
      <c r="I116" s="15" t="str">
        <f t="shared" si="233"/>
        <v>230 KV TRANS LINES</v>
      </c>
      <c r="J116" s="50">
        <f t="shared" si="233"/>
        <v>202402</v>
      </c>
      <c r="K116" s="16">
        <f>SUM($K96:K96)/13</f>
        <v>0</v>
      </c>
      <c r="L116" s="16">
        <f>SUM($K96:L96)/13</f>
        <v>0</v>
      </c>
      <c r="M116" s="16">
        <f>SUM($K96:M96)/13</f>
        <v>0</v>
      </c>
      <c r="N116" s="16">
        <f>SUM($K96:N96)/13</f>
        <v>6.0854750000000015</v>
      </c>
      <c r="O116" s="16">
        <f>SUM($K96:O96)/13</f>
        <v>18.256425000000004</v>
      </c>
      <c r="P116" s="16">
        <f>SUM($K96:P96)/13</f>
        <v>36.512850000000007</v>
      </c>
      <c r="Q116" s="16">
        <f>SUM($K96:Q96)/13</f>
        <v>60.854750000000017</v>
      </c>
      <c r="R116" s="16">
        <f>SUM($K96:R96)/13</f>
        <v>91.282125000000022</v>
      </c>
      <c r="S116" s="16">
        <f>SUM($K96:S96)/13</f>
        <v>127.79497500000002</v>
      </c>
      <c r="T116" s="16">
        <f>SUM($K96:T96)/13</f>
        <v>170.39330000000004</v>
      </c>
      <c r="U116" s="16">
        <f>SUM($K96:U96)/13</f>
        <v>219.07710000000003</v>
      </c>
      <c r="V116" s="16">
        <f>SUM($K96:V96)/13</f>
        <v>273.84637500000002</v>
      </c>
      <c r="W116" s="16">
        <f t="shared" si="183"/>
        <v>334.7011250000001</v>
      </c>
      <c r="X116" s="16">
        <f t="shared" si="184"/>
        <v>401.66475567307702</v>
      </c>
      <c r="Y116" s="16">
        <f t="shared" si="185"/>
        <v>474.73726701923084</v>
      </c>
      <c r="Z116" s="16">
        <f t="shared" si="186"/>
        <v>553.91865903846167</v>
      </c>
      <c r="AA116" s="16">
        <f t="shared" si="187"/>
        <v>633.12345673076936</v>
      </c>
      <c r="AB116" s="16">
        <f t="shared" si="188"/>
        <v>712.35166009615398</v>
      </c>
      <c r="AC116" s="16">
        <f t="shared" si="189"/>
        <v>791.60326913461552</v>
      </c>
      <c r="AD116" s="16">
        <f t="shared" si="190"/>
        <v>870.87828384615398</v>
      </c>
      <c r="AE116" s="16">
        <f t="shared" si="191"/>
        <v>950.17670423076936</v>
      </c>
      <c r="AF116" s="16">
        <f t="shared" si="192"/>
        <v>1029.4985302884618</v>
      </c>
      <c r="AG116" s="16">
        <f t="shared" si="193"/>
        <v>1108.843762019231</v>
      </c>
      <c r="AH116" s="16">
        <f t="shared" si="194"/>
        <v>1188.2123994230772</v>
      </c>
      <c r="AI116" s="16">
        <f t="shared" si="195"/>
        <v>1267.6044425000002</v>
      </c>
      <c r="AJ116" s="16">
        <f t="shared" si="196"/>
        <v>1347.0198912500002</v>
      </c>
      <c r="AK116" s="16">
        <f t="shared" si="197"/>
        <v>1426.4353400000002</v>
      </c>
      <c r="AL116" s="16">
        <f t="shared" si="198"/>
        <v>1505.8507887500004</v>
      </c>
      <c r="AM116" s="16">
        <f t="shared" si="199"/>
        <v>1585.2662375000002</v>
      </c>
      <c r="AN116" s="16">
        <f t="shared" si="200"/>
        <v>1664.6816862500004</v>
      </c>
      <c r="AO116" s="16">
        <f t="shared" si="201"/>
        <v>1744.0971350000002</v>
      </c>
      <c r="AP116" s="16">
        <f t="shared" si="202"/>
        <v>1823.5125837500004</v>
      </c>
      <c r="AQ116" s="16">
        <f t="shared" si="203"/>
        <v>1902.9280325000002</v>
      </c>
      <c r="AR116" s="16">
        <f t="shared" si="204"/>
        <v>1982.3434812500004</v>
      </c>
      <c r="AS116" s="16">
        <f t="shared" si="205"/>
        <v>2061.7589300000004</v>
      </c>
      <c r="AT116" s="16">
        <f t="shared" si="206"/>
        <v>2141.1743787500004</v>
      </c>
      <c r="AU116" s="16">
        <f t="shared" si="207"/>
        <v>2220.5898275000004</v>
      </c>
      <c r="AV116" s="16">
        <f t="shared" si="208"/>
        <v>2300.0052762500009</v>
      </c>
      <c r="AW116" s="16">
        <f t="shared" si="209"/>
        <v>2379.4207250000004</v>
      </c>
      <c r="AX116" s="16">
        <f t="shared" si="210"/>
        <v>2458.8361737500009</v>
      </c>
      <c r="AY116" s="16">
        <f t="shared" si="211"/>
        <v>2538.2516225000004</v>
      </c>
      <c r="AZ116" s="16">
        <f t="shared" si="212"/>
        <v>2617.6670712500004</v>
      </c>
      <c r="BA116" s="16">
        <f t="shared" si="213"/>
        <v>2697.0825200000008</v>
      </c>
      <c r="BB116" s="16">
        <f t="shared" si="214"/>
        <v>2776.4979687500008</v>
      </c>
      <c r="BC116" s="16">
        <f t="shared" si="215"/>
        <v>2855.9134175000004</v>
      </c>
      <c r="BD116" s="16">
        <f t="shared" si="216"/>
        <v>2935.3288662500008</v>
      </c>
      <c r="BE116" s="16">
        <f t="shared" si="217"/>
        <v>3014.7443150000004</v>
      </c>
      <c r="BF116" s="16">
        <f t="shared" si="218"/>
        <v>3094.1597637499999</v>
      </c>
      <c r="BG116" s="16">
        <f t="shared" si="219"/>
        <v>3173.5752125000004</v>
      </c>
      <c r="BH116" s="16">
        <f t="shared" si="220"/>
        <v>3252.9906612500008</v>
      </c>
      <c r="BI116" s="16">
        <f t="shared" si="221"/>
        <v>3332.4061100000008</v>
      </c>
      <c r="BJ116" s="16">
        <f t="shared" si="222"/>
        <v>3411.8215587500008</v>
      </c>
      <c r="BK116" s="16">
        <f t="shared" si="223"/>
        <v>3491.2370075000003</v>
      </c>
      <c r="BL116" s="16">
        <f t="shared" si="224"/>
        <v>3570.6524562500008</v>
      </c>
      <c r="BM116" s="16">
        <f t="shared" si="225"/>
        <v>3650.0679050000008</v>
      </c>
      <c r="BN116" s="16">
        <f t="shared" si="226"/>
        <v>3729.4833537500008</v>
      </c>
      <c r="BO116" s="16">
        <f t="shared" si="227"/>
        <v>3808.8988025000008</v>
      </c>
      <c r="BP116" s="16">
        <f t="shared" si="228"/>
        <v>3888.3142512500003</v>
      </c>
      <c r="BQ116" s="16">
        <f t="shared" si="229"/>
        <v>3967.7297000000008</v>
      </c>
      <c r="BR116" s="16">
        <f t="shared" si="230"/>
        <v>4047.1451487500008</v>
      </c>
      <c r="BS116" s="16">
        <f t="shared" si="231"/>
        <v>4126.5605975000008</v>
      </c>
    </row>
    <row r="117" spans="1:71" x14ac:dyDescent="0.35">
      <c r="A117" s="15" t="str">
        <f t="shared" ref="A117:J117" si="234">A97</f>
        <v>Found on tab S Tampa Resilience</v>
      </c>
      <c r="B117" s="15" t="str">
        <f t="shared" si="234"/>
        <v>A2896474</v>
      </c>
      <c r="C117" s="15" t="str">
        <f t="shared" si="234"/>
        <v/>
      </c>
      <c r="D117" s="15">
        <f t="shared" si="234"/>
        <v>34320</v>
      </c>
      <c r="E117" s="15" t="str">
        <f t="shared" si="234"/>
        <v>NEW-12225</v>
      </c>
      <c r="F117" s="15" t="str">
        <f t="shared" si="234"/>
        <v>South Tampa Resiliency Project</v>
      </c>
      <c r="G117" s="15" t="str">
        <f t="shared" si="234"/>
        <v>Electric Other Production Plant</v>
      </c>
      <c r="H117" s="15" t="str">
        <f t="shared" si="234"/>
        <v>MacDill AFB DG</v>
      </c>
      <c r="I117" s="15" t="str">
        <f t="shared" si="234"/>
        <v>MacDill AFB DG</v>
      </c>
      <c r="J117" s="50">
        <f t="shared" si="234"/>
        <v>202606</v>
      </c>
      <c r="K117" s="16">
        <f>SUM($K97:K97)/13</f>
        <v>0</v>
      </c>
      <c r="L117" s="16">
        <f>SUM($K97:L97)/13</f>
        <v>0</v>
      </c>
      <c r="M117" s="16">
        <f>SUM($K97:M97)/13</f>
        <v>0</v>
      </c>
      <c r="N117" s="16">
        <f>SUM($K97:N97)/13</f>
        <v>0</v>
      </c>
      <c r="O117" s="16">
        <f>SUM($K97:O97)/13</f>
        <v>0</v>
      </c>
      <c r="P117" s="16">
        <f>SUM($K97:P97)/13</f>
        <v>0</v>
      </c>
      <c r="Q117" s="16">
        <f>SUM($K97:Q97)/13</f>
        <v>0</v>
      </c>
      <c r="R117" s="16">
        <f>SUM($K97:R97)/13</f>
        <v>0</v>
      </c>
      <c r="S117" s="16">
        <f>SUM($K97:S97)/13</f>
        <v>0</v>
      </c>
      <c r="T117" s="16">
        <f>SUM($K97:T97)/13</f>
        <v>0</v>
      </c>
      <c r="U117" s="16">
        <f>SUM($K97:U97)/13</f>
        <v>0</v>
      </c>
      <c r="V117" s="16">
        <f>SUM($K97:V97)/13</f>
        <v>0</v>
      </c>
      <c r="W117" s="16">
        <f t="shared" si="183"/>
        <v>0</v>
      </c>
      <c r="X117" s="16">
        <f t="shared" si="184"/>
        <v>0</v>
      </c>
      <c r="Y117" s="16">
        <f t="shared" si="185"/>
        <v>0</v>
      </c>
      <c r="Z117" s="16">
        <f t="shared" si="186"/>
        <v>0</v>
      </c>
      <c r="AA117" s="16">
        <f t="shared" si="187"/>
        <v>0</v>
      </c>
      <c r="AB117" s="16">
        <f t="shared" si="188"/>
        <v>0</v>
      </c>
      <c r="AC117" s="16">
        <f t="shared" si="189"/>
        <v>0</v>
      </c>
      <c r="AD117" s="16">
        <f t="shared" si="190"/>
        <v>0</v>
      </c>
      <c r="AE117" s="16">
        <f t="shared" si="191"/>
        <v>0</v>
      </c>
      <c r="AF117" s="16">
        <f t="shared" si="192"/>
        <v>0</v>
      </c>
      <c r="AG117" s="16">
        <f t="shared" si="193"/>
        <v>0</v>
      </c>
      <c r="AH117" s="16">
        <f t="shared" si="194"/>
        <v>0</v>
      </c>
      <c r="AI117" s="16">
        <f t="shared" si="195"/>
        <v>0</v>
      </c>
      <c r="AJ117" s="16">
        <f t="shared" si="196"/>
        <v>0</v>
      </c>
      <c r="AK117" s="16">
        <f t="shared" si="197"/>
        <v>0</v>
      </c>
      <c r="AL117" s="16">
        <f t="shared" si="198"/>
        <v>0</v>
      </c>
      <c r="AM117" s="16">
        <f t="shared" si="199"/>
        <v>0</v>
      </c>
      <c r="AN117" s="16">
        <f t="shared" si="200"/>
        <v>0</v>
      </c>
      <c r="AO117" s="16">
        <f t="shared" si="201"/>
        <v>0</v>
      </c>
      <c r="AP117" s="16">
        <f t="shared" si="202"/>
        <v>7808.081518666665</v>
      </c>
      <c r="AQ117" s="16">
        <f t="shared" si="203"/>
        <v>23431.57788933333</v>
      </c>
      <c r="AR117" s="16">
        <f t="shared" si="204"/>
        <v>46876.489111999996</v>
      </c>
      <c r="AS117" s="16">
        <f t="shared" si="205"/>
        <v>78148.815186666659</v>
      </c>
      <c r="AT117" s="16">
        <f t="shared" si="206"/>
        <v>117335.63269999999</v>
      </c>
      <c r="AU117" s="16">
        <f t="shared" si="207"/>
        <v>164436.94165199998</v>
      </c>
      <c r="AV117" s="16">
        <f t="shared" si="208"/>
        <v>219452.74204266665</v>
      </c>
      <c r="AW117" s="16">
        <f t="shared" si="209"/>
        <v>282383.033872</v>
      </c>
      <c r="AX117" s="16">
        <f t="shared" si="210"/>
        <v>353227.81713999994</v>
      </c>
      <c r="AY117" s="16">
        <f t="shared" si="211"/>
        <v>431987.09184666659</v>
      </c>
      <c r="AZ117" s="16">
        <f t="shared" si="212"/>
        <v>518660.85799199989</v>
      </c>
      <c r="BA117" s="16">
        <f t="shared" si="213"/>
        <v>613249.11557599984</v>
      </c>
      <c r="BB117" s="16">
        <f t="shared" si="214"/>
        <v>715751.86459866655</v>
      </c>
      <c r="BC117" s="16">
        <f t="shared" si="215"/>
        <v>818361.02354133315</v>
      </c>
      <c r="BD117" s="16">
        <f t="shared" si="216"/>
        <v>921069.25907066639</v>
      </c>
      <c r="BE117" s="16">
        <f t="shared" si="217"/>
        <v>1023870.5711866663</v>
      </c>
      <c r="BF117" s="16">
        <f t="shared" si="218"/>
        <v>1126758.9598893328</v>
      </c>
      <c r="BG117" s="16">
        <f t="shared" si="219"/>
        <v>1229647.3485919996</v>
      </c>
      <c r="BH117" s="16">
        <f t="shared" si="220"/>
        <v>1332535.7372946662</v>
      </c>
      <c r="BI117" s="16">
        <f t="shared" si="221"/>
        <v>1435424.1259973326</v>
      </c>
      <c r="BJ117" s="16">
        <f t="shared" si="222"/>
        <v>1538312.5146999995</v>
      </c>
      <c r="BK117" s="16">
        <f t="shared" si="223"/>
        <v>1641200.9034026661</v>
      </c>
      <c r="BL117" s="16">
        <f t="shared" si="224"/>
        <v>1744089.2921053329</v>
      </c>
      <c r="BM117" s="16">
        <f t="shared" si="225"/>
        <v>1846977.6808079993</v>
      </c>
      <c r="BN117" s="16">
        <f t="shared" si="226"/>
        <v>1949866.0695106662</v>
      </c>
      <c r="BO117" s="16">
        <f t="shared" si="227"/>
        <v>2052754.458213333</v>
      </c>
      <c r="BP117" s="16">
        <f t="shared" si="228"/>
        <v>2155642.8469159994</v>
      </c>
      <c r="BQ117" s="16">
        <f t="shared" si="229"/>
        <v>2258531.2356186663</v>
      </c>
      <c r="BR117" s="16">
        <f t="shared" si="230"/>
        <v>2361419.6243213331</v>
      </c>
      <c r="BS117" s="16">
        <f t="shared" si="231"/>
        <v>2464308.0130239995</v>
      </c>
    </row>
    <row r="118" spans="1:71" x14ac:dyDescent="0.35">
      <c r="A118" s="15" t="str">
        <f t="shared" ref="A118:J118" si="235">A98</f>
        <v>Found on tab S Tampa Resilience</v>
      </c>
      <c r="B118" s="15" t="str">
        <f t="shared" si="235"/>
        <v>A2899254</v>
      </c>
      <c r="C118" s="15" t="str">
        <f t="shared" si="235"/>
        <v/>
      </c>
      <c r="D118" s="15" t="str">
        <f t="shared" si="235"/>
        <v>T</v>
      </c>
      <c r="E118" s="15" t="str">
        <f t="shared" si="235"/>
        <v>NEW-13008</v>
      </c>
      <c r="F118" s="15" t="str">
        <f t="shared" si="235"/>
        <v>ED-South Tampa Resiliency Project</v>
      </c>
      <c r="G118" s="15" t="str">
        <f t="shared" si="235"/>
        <v>Electric Transmission Plant</v>
      </c>
      <c r="H118" s="15" t="str">
        <f t="shared" si="235"/>
        <v>Transmission Substation</v>
      </c>
      <c r="I118" s="15" t="str">
        <f t="shared" si="235"/>
        <v>436T-Handcart Road</v>
      </c>
      <c r="J118" s="50">
        <f t="shared" si="235"/>
        <v>202405</v>
      </c>
      <c r="K118" s="16">
        <f>SUM($K98:K98)/13</f>
        <v>0</v>
      </c>
      <c r="L118" s="16">
        <f>SUM($K98:L98)/13</f>
        <v>0</v>
      </c>
      <c r="M118" s="16">
        <f>SUM($K98:M98)/13</f>
        <v>0</v>
      </c>
      <c r="N118" s="16">
        <f>SUM($K98:N98)/13</f>
        <v>0</v>
      </c>
      <c r="O118" s="16">
        <f>SUM($K98:O98)/13</f>
        <v>0</v>
      </c>
      <c r="P118" s="16">
        <f>SUM($K98:P98)/13</f>
        <v>0</v>
      </c>
      <c r="Q118" s="16">
        <f>SUM($K98:Q98)/13</f>
        <v>0.68762999999999985</v>
      </c>
      <c r="R118" s="16">
        <f>SUM($K98:R98)/13</f>
        <v>2.0628899999999999</v>
      </c>
      <c r="S118" s="16">
        <f>SUM($K98:S98)/13</f>
        <v>4.1257799999999998</v>
      </c>
      <c r="T118" s="16">
        <f>SUM($K98:T98)/13</f>
        <v>6.8762999999999996</v>
      </c>
      <c r="U118" s="16">
        <f>SUM($K98:U98)/13</f>
        <v>10.314449999999997</v>
      </c>
      <c r="V118" s="16">
        <f>SUM($K98:V98)/13</f>
        <v>14.440229999999996</v>
      </c>
      <c r="W118" s="16">
        <f t="shared" si="183"/>
        <v>19.253639999999994</v>
      </c>
      <c r="X118" s="16">
        <f t="shared" si="184"/>
        <v>24.757324730769223</v>
      </c>
      <c r="Y118" s="16">
        <f t="shared" si="185"/>
        <v>30.951284192307682</v>
      </c>
      <c r="Z118" s="16">
        <f t="shared" si="186"/>
        <v>37.835518384615376</v>
      </c>
      <c r="AA118" s="16">
        <f t="shared" si="187"/>
        <v>45.410027307692296</v>
      </c>
      <c r="AB118" s="16">
        <f t="shared" si="188"/>
        <v>53.674810961538455</v>
      </c>
      <c r="AC118" s="16">
        <f t="shared" si="189"/>
        <v>62.629869346153832</v>
      </c>
      <c r="AD118" s="16">
        <f t="shared" si="190"/>
        <v>71.587572461538471</v>
      </c>
      <c r="AE118" s="16">
        <f t="shared" si="191"/>
        <v>80.547920307692294</v>
      </c>
      <c r="AF118" s="16">
        <f t="shared" si="192"/>
        <v>89.510912884615379</v>
      </c>
      <c r="AG118" s="16">
        <f t="shared" si="193"/>
        <v>98.476550192307684</v>
      </c>
      <c r="AH118" s="16">
        <f t="shared" si="194"/>
        <v>107.44483223076924</v>
      </c>
      <c r="AI118" s="16">
        <f t="shared" si="195"/>
        <v>116.41575900000001</v>
      </c>
      <c r="AJ118" s="16">
        <f t="shared" si="196"/>
        <v>125.38933049999999</v>
      </c>
      <c r="AK118" s="16">
        <f t="shared" si="197"/>
        <v>134.36290200000002</v>
      </c>
      <c r="AL118" s="16">
        <f t="shared" si="198"/>
        <v>143.33647349999998</v>
      </c>
      <c r="AM118" s="16">
        <f t="shared" si="199"/>
        <v>152.31004499999997</v>
      </c>
      <c r="AN118" s="16">
        <f t="shared" si="200"/>
        <v>161.28361649999994</v>
      </c>
      <c r="AO118" s="16">
        <f t="shared" si="201"/>
        <v>170.25718799999999</v>
      </c>
      <c r="AP118" s="16">
        <f t="shared" si="202"/>
        <v>179.23075949999995</v>
      </c>
      <c r="AQ118" s="16">
        <f t="shared" si="203"/>
        <v>188.20433099999994</v>
      </c>
      <c r="AR118" s="16">
        <f t="shared" si="204"/>
        <v>197.17790249999996</v>
      </c>
      <c r="AS118" s="16">
        <f t="shared" si="205"/>
        <v>206.15147399999992</v>
      </c>
      <c r="AT118" s="16">
        <f t="shared" si="206"/>
        <v>215.12504549999997</v>
      </c>
      <c r="AU118" s="16">
        <f t="shared" si="207"/>
        <v>224.0986169999999</v>
      </c>
      <c r="AV118" s="16">
        <f t="shared" si="208"/>
        <v>233.07218849999995</v>
      </c>
      <c r="AW118" s="16">
        <f t="shared" si="209"/>
        <v>242.04575999999992</v>
      </c>
      <c r="AX118" s="16">
        <f t="shared" si="210"/>
        <v>251.01933149999988</v>
      </c>
      <c r="AY118" s="16">
        <f t="shared" si="211"/>
        <v>259.9929029999999</v>
      </c>
      <c r="AZ118" s="16">
        <f t="shared" si="212"/>
        <v>268.96647449999989</v>
      </c>
      <c r="BA118" s="16">
        <f t="shared" si="213"/>
        <v>277.94004599999982</v>
      </c>
      <c r="BB118" s="16">
        <f t="shared" si="214"/>
        <v>286.91361749999987</v>
      </c>
      <c r="BC118" s="16">
        <f t="shared" si="215"/>
        <v>295.88718899999981</v>
      </c>
      <c r="BD118" s="16">
        <f t="shared" si="216"/>
        <v>304.86076049999986</v>
      </c>
      <c r="BE118" s="16">
        <f t="shared" si="217"/>
        <v>313.83433199999985</v>
      </c>
      <c r="BF118" s="16">
        <f t="shared" si="218"/>
        <v>322.80790349999984</v>
      </c>
      <c r="BG118" s="16">
        <f t="shared" si="219"/>
        <v>331.78147499999983</v>
      </c>
      <c r="BH118" s="16">
        <f t="shared" si="220"/>
        <v>340.75504649999982</v>
      </c>
      <c r="BI118" s="16">
        <f t="shared" si="221"/>
        <v>349.72861799999981</v>
      </c>
      <c r="BJ118" s="16">
        <f t="shared" si="222"/>
        <v>358.7021894999998</v>
      </c>
      <c r="BK118" s="16">
        <f t="shared" si="223"/>
        <v>367.67576099999974</v>
      </c>
      <c r="BL118" s="16">
        <f t="shared" si="224"/>
        <v>376.64933249999979</v>
      </c>
      <c r="BM118" s="16">
        <f t="shared" si="225"/>
        <v>385.62290399999983</v>
      </c>
      <c r="BN118" s="16">
        <f t="shared" si="226"/>
        <v>394.59647549999977</v>
      </c>
      <c r="BO118" s="16">
        <f t="shared" si="227"/>
        <v>403.57004699999976</v>
      </c>
      <c r="BP118" s="16">
        <f t="shared" si="228"/>
        <v>412.54361849999981</v>
      </c>
      <c r="BQ118" s="16">
        <f t="shared" si="229"/>
        <v>421.51718999999969</v>
      </c>
      <c r="BR118" s="16">
        <f t="shared" si="230"/>
        <v>430.49076149999968</v>
      </c>
      <c r="BS118" s="16">
        <f t="shared" si="231"/>
        <v>439.46433299999967</v>
      </c>
    </row>
    <row r="119" spans="1:71" x14ac:dyDescent="0.35">
      <c r="A119" s="15" t="str">
        <f t="shared" ref="A119:J119" si="236">A99</f>
        <v>Found on tab S Tampa Resilience</v>
      </c>
      <c r="B119" s="15" t="str">
        <f t="shared" si="236"/>
        <v>NEW-13008.1</v>
      </c>
      <c r="C119" s="15" t="str">
        <f t="shared" si="236"/>
        <v>ED-Transmission-Line-69 kV</v>
      </c>
      <c r="D119" s="15" t="str">
        <f t="shared" si="236"/>
        <v>T</v>
      </c>
      <c r="E119" s="15" t="str">
        <f t="shared" si="236"/>
        <v>NEW-13008</v>
      </c>
      <c r="F119" s="15" t="str">
        <f t="shared" si="236"/>
        <v>ED-South Tampa Resiliency Project</v>
      </c>
      <c r="G119" s="15" t="str">
        <f t="shared" si="236"/>
        <v>Electric Transmission Plant</v>
      </c>
      <c r="H119" s="15" t="str">
        <f t="shared" si="236"/>
        <v>Transmission Lines</v>
      </c>
      <c r="I119" s="15" t="str">
        <f t="shared" si="236"/>
        <v>69 KV TRANS LINES</v>
      </c>
      <c r="J119" s="50">
        <f t="shared" si="236"/>
        <v>202504</v>
      </c>
      <c r="K119" s="16">
        <f>SUM($K99:K99)/13</f>
        <v>0</v>
      </c>
      <c r="L119" s="16">
        <f>SUM($K99:L99)/13</f>
        <v>0</v>
      </c>
      <c r="M119" s="16">
        <f>SUM($K99:M99)/13</f>
        <v>0</v>
      </c>
      <c r="N119" s="16">
        <f>SUM($K99:N99)/13</f>
        <v>0</v>
      </c>
      <c r="O119" s="16">
        <f>SUM($K99:O99)/13</f>
        <v>0</v>
      </c>
      <c r="P119" s="16">
        <f>SUM($K99:P99)/13</f>
        <v>0</v>
      </c>
      <c r="Q119" s="16">
        <f>SUM($K99:Q99)/13</f>
        <v>0</v>
      </c>
      <c r="R119" s="16">
        <f>SUM($K99:R99)/13</f>
        <v>0</v>
      </c>
      <c r="S119" s="16">
        <f>SUM($K99:S99)/13</f>
        <v>0</v>
      </c>
      <c r="T119" s="16">
        <f>SUM($K99:T99)/13</f>
        <v>0</v>
      </c>
      <c r="U119" s="16">
        <f>SUM($K99:U99)/13</f>
        <v>0</v>
      </c>
      <c r="V119" s="16">
        <f>SUM($K99:V99)/13</f>
        <v>0</v>
      </c>
      <c r="W119" s="16">
        <f t="shared" si="183"/>
        <v>0</v>
      </c>
      <c r="X119" s="16">
        <f t="shared" si="184"/>
        <v>0</v>
      </c>
      <c r="Y119" s="16">
        <f t="shared" si="185"/>
        <v>0</v>
      </c>
      <c r="Z119" s="16">
        <f t="shared" si="186"/>
        <v>0</v>
      </c>
      <c r="AA119" s="16">
        <f t="shared" si="187"/>
        <v>0</v>
      </c>
      <c r="AB119" s="16">
        <f t="shared" si="188"/>
        <v>962.91062273076909</v>
      </c>
      <c r="AC119" s="16">
        <f t="shared" si="189"/>
        <v>2888.731868192307</v>
      </c>
      <c r="AD119" s="16">
        <f t="shared" si="190"/>
        <v>5777.4637363846141</v>
      </c>
      <c r="AE119" s="16">
        <f t="shared" si="191"/>
        <v>9629.1062273076896</v>
      </c>
      <c r="AF119" s="16">
        <f t="shared" si="192"/>
        <v>14443.659340961536</v>
      </c>
      <c r="AG119" s="16">
        <f t="shared" si="193"/>
        <v>20221.12307734615</v>
      </c>
      <c r="AH119" s="16">
        <f t="shared" si="194"/>
        <v>26961.497436461537</v>
      </c>
      <c r="AI119" s="16">
        <f t="shared" si="195"/>
        <v>34664.782418307688</v>
      </c>
      <c r="AJ119" s="16">
        <f t="shared" si="196"/>
        <v>43330.978022884614</v>
      </c>
      <c r="AK119" s="16">
        <f t="shared" si="197"/>
        <v>52960.084250192303</v>
      </c>
      <c r="AL119" s="16">
        <f t="shared" si="198"/>
        <v>63552.101100230757</v>
      </c>
      <c r="AM119" s="16">
        <f t="shared" si="199"/>
        <v>75107.028572999989</v>
      </c>
      <c r="AN119" s="16">
        <f t="shared" si="200"/>
        <v>87624.866668499992</v>
      </c>
      <c r="AO119" s="16">
        <f t="shared" si="201"/>
        <v>100142.70476399999</v>
      </c>
      <c r="AP119" s="16">
        <f t="shared" si="202"/>
        <v>112660.54285949998</v>
      </c>
      <c r="AQ119" s="16">
        <f t="shared" si="203"/>
        <v>125178.38095499997</v>
      </c>
      <c r="AR119" s="16">
        <f t="shared" si="204"/>
        <v>137696.21905049996</v>
      </c>
      <c r="AS119" s="16">
        <f t="shared" si="205"/>
        <v>150214.05714599998</v>
      </c>
      <c r="AT119" s="16">
        <f t="shared" si="206"/>
        <v>162731.89524149994</v>
      </c>
      <c r="AU119" s="16">
        <f t="shared" si="207"/>
        <v>175249.73333699995</v>
      </c>
      <c r="AV119" s="16">
        <f t="shared" si="208"/>
        <v>187767.57143249997</v>
      </c>
      <c r="AW119" s="16">
        <f t="shared" si="209"/>
        <v>200285.40952799993</v>
      </c>
      <c r="AX119" s="16">
        <f t="shared" si="210"/>
        <v>212803.24762349995</v>
      </c>
      <c r="AY119" s="16">
        <f t="shared" si="211"/>
        <v>225321.08571899991</v>
      </c>
      <c r="AZ119" s="16">
        <f t="shared" si="212"/>
        <v>237838.92381449993</v>
      </c>
      <c r="BA119" s="16">
        <f t="shared" si="213"/>
        <v>250356.76190999994</v>
      </c>
      <c r="BB119" s="16">
        <f t="shared" si="214"/>
        <v>262874.60000549996</v>
      </c>
      <c r="BC119" s="16">
        <f t="shared" si="215"/>
        <v>275392.43810099992</v>
      </c>
      <c r="BD119" s="16">
        <f t="shared" si="216"/>
        <v>287910.27619649994</v>
      </c>
      <c r="BE119" s="16">
        <f t="shared" si="217"/>
        <v>300428.11429200001</v>
      </c>
      <c r="BF119" s="16">
        <f t="shared" si="218"/>
        <v>312945.95238750003</v>
      </c>
      <c r="BG119" s="16">
        <f t="shared" si="219"/>
        <v>325463.79048299999</v>
      </c>
      <c r="BH119" s="16">
        <f t="shared" si="220"/>
        <v>337981.62857849995</v>
      </c>
      <c r="BI119" s="16">
        <f t="shared" si="221"/>
        <v>350499.46667400002</v>
      </c>
      <c r="BJ119" s="16">
        <f t="shared" si="222"/>
        <v>363017.3047695001</v>
      </c>
      <c r="BK119" s="16">
        <f t="shared" si="223"/>
        <v>375535.14286500006</v>
      </c>
      <c r="BL119" s="16">
        <f t="shared" si="224"/>
        <v>388052.98096050008</v>
      </c>
      <c r="BM119" s="16">
        <f t="shared" si="225"/>
        <v>400570.81905600015</v>
      </c>
      <c r="BN119" s="16">
        <f t="shared" si="226"/>
        <v>413088.65715150017</v>
      </c>
      <c r="BO119" s="16">
        <f t="shared" si="227"/>
        <v>425606.49524700013</v>
      </c>
      <c r="BP119" s="16">
        <f t="shared" si="228"/>
        <v>438124.33334250009</v>
      </c>
      <c r="BQ119" s="16">
        <f t="shared" si="229"/>
        <v>450642.17143800016</v>
      </c>
      <c r="BR119" s="16">
        <f t="shared" si="230"/>
        <v>463160.00953350018</v>
      </c>
      <c r="BS119" s="16">
        <f t="shared" si="231"/>
        <v>475677.84762900014</v>
      </c>
    </row>
    <row r="120" spans="1:71" x14ac:dyDescent="0.35">
      <c r="A120" s="15" t="str">
        <f t="shared" ref="A120:J120" si="237">A100</f>
        <v>Found on tab S Tampa Resilience</v>
      </c>
      <c r="B120" s="15" t="str">
        <f t="shared" si="237"/>
        <v>NEW-13008.11</v>
      </c>
      <c r="C120" s="15" t="str">
        <f t="shared" si="237"/>
        <v>ED-Transmission-Substation-Relay, Control &amp; RTU</v>
      </c>
      <c r="D120" s="15" t="str">
        <f t="shared" si="237"/>
        <v>T</v>
      </c>
      <c r="E120" s="15" t="str">
        <f t="shared" si="237"/>
        <v>NEW-13008</v>
      </c>
      <c r="F120" s="15" t="str">
        <f t="shared" si="237"/>
        <v>ED-South Tampa Resiliency Project</v>
      </c>
      <c r="G120" s="15" t="str">
        <f t="shared" si="237"/>
        <v>Electric Transmission Plant</v>
      </c>
      <c r="H120" s="15" t="str">
        <f t="shared" si="237"/>
        <v>Transmission Substation</v>
      </c>
      <c r="I120" s="15" t="str">
        <f t="shared" si="237"/>
        <v>173T-OHIO</v>
      </c>
      <c r="J120" s="50">
        <f t="shared" si="237"/>
        <v>202403</v>
      </c>
      <c r="K120" s="16">
        <f>SUM($K100:K100)/13</f>
        <v>0</v>
      </c>
      <c r="L120" s="16">
        <f>SUM($K100:L100)/13</f>
        <v>0</v>
      </c>
      <c r="M120" s="16">
        <f>SUM($K100:M100)/13</f>
        <v>0</v>
      </c>
      <c r="N120" s="16">
        <f>SUM($K100:N100)/13</f>
        <v>0</v>
      </c>
      <c r="O120" s="16">
        <f>SUM($K100:O100)/13</f>
        <v>4.2990083333333322</v>
      </c>
      <c r="P120" s="16">
        <f>SUM($K100:P100)/13</f>
        <v>12.897024999999998</v>
      </c>
      <c r="Q120" s="16">
        <f>SUM($K100:Q100)/13</f>
        <v>25.794049999999995</v>
      </c>
      <c r="R120" s="16">
        <f>SUM($K100:R100)/13</f>
        <v>42.990083333333324</v>
      </c>
      <c r="S120" s="16">
        <f>SUM($K100:S100)/13</f>
        <v>64.485124999999982</v>
      </c>
      <c r="T120" s="16">
        <f>SUM($K100:T100)/13</f>
        <v>90.279174999999981</v>
      </c>
      <c r="U120" s="16">
        <f>SUM($K100:U100)/13</f>
        <v>120.37223333333333</v>
      </c>
      <c r="V120" s="16">
        <f>SUM($K100:V100)/13</f>
        <v>154.76429999999999</v>
      </c>
      <c r="W120" s="16">
        <f t="shared" si="183"/>
        <v>193.455375</v>
      </c>
      <c r="X120" s="16">
        <f t="shared" si="184"/>
        <v>236.46199298076922</v>
      </c>
      <c r="Y120" s="16">
        <f t="shared" si="185"/>
        <v>283.78415394230768</v>
      </c>
      <c r="Z120" s="16">
        <f t="shared" si="186"/>
        <v>335.42185788461541</v>
      </c>
      <c r="AA120" s="16">
        <f t="shared" si="187"/>
        <v>391.37510480769231</v>
      </c>
      <c r="AB120" s="16">
        <f t="shared" si="188"/>
        <v>447.3448863782051</v>
      </c>
      <c r="AC120" s="16">
        <f t="shared" si="189"/>
        <v>503.33120259615379</v>
      </c>
      <c r="AD120" s="16">
        <f t="shared" si="190"/>
        <v>559.33405346153836</v>
      </c>
      <c r="AE120" s="16">
        <f t="shared" si="191"/>
        <v>615.35343897435882</v>
      </c>
      <c r="AF120" s="16">
        <f t="shared" si="192"/>
        <v>671.38935913461523</v>
      </c>
      <c r="AG120" s="16">
        <f t="shared" si="193"/>
        <v>727.44181394230759</v>
      </c>
      <c r="AH120" s="16">
        <f t="shared" si="194"/>
        <v>783.51080339743567</v>
      </c>
      <c r="AI120" s="16">
        <f t="shared" si="195"/>
        <v>839.59632749999969</v>
      </c>
      <c r="AJ120" s="16">
        <f t="shared" si="196"/>
        <v>895.69838624999988</v>
      </c>
      <c r="AK120" s="16">
        <f t="shared" si="197"/>
        <v>951.80044499999974</v>
      </c>
      <c r="AL120" s="16">
        <f t="shared" si="198"/>
        <v>1007.9025037499998</v>
      </c>
      <c r="AM120" s="16">
        <f t="shared" si="199"/>
        <v>1064.0045624999998</v>
      </c>
      <c r="AN120" s="16">
        <f t="shared" si="200"/>
        <v>1120.1066212499995</v>
      </c>
      <c r="AO120" s="16">
        <f t="shared" si="201"/>
        <v>1176.2086799999995</v>
      </c>
      <c r="AP120" s="16">
        <f t="shared" si="202"/>
        <v>1232.3107387499995</v>
      </c>
      <c r="AQ120" s="16">
        <f t="shared" si="203"/>
        <v>1288.4127974999997</v>
      </c>
      <c r="AR120" s="16">
        <f t="shared" si="204"/>
        <v>1344.5148562499996</v>
      </c>
      <c r="AS120" s="16">
        <f t="shared" si="205"/>
        <v>1400.6169149999996</v>
      </c>
      <c r="AT120" s="16">
        <f t="shared" si="206"/>
        <v>1456.7189737499996</v>
      </c>
      <c r="AU120" s="16">
        <f t="shared" si="207"/>
        <v>1512.8210324999995</v>
      </c>
      <c r="AV120" s="16">
        <f t="shared" si="208"/>
        <v>1568.9230912499993</v>
      </c>
      <c r="AW120" s="16">
        <f t="shared" si="209"/>
        <v>1625.0251499999993</v>
      </c>
      <c r="AX120" s="16">
        <f t="shared" si="210"/>
        <v>1681.1272087499992</v>
      </c>
      <c r="AY120" s="16">
        <f t="shared" si="211"/>
        <v>1737.2292674999992</v>
      </c>
      <c r="AZ120" s="16">
        <f t="shared" si="212"/>
        <v>1793.3313262499992</v>
      </c>
      <c r="BA120" s="16">
        <f t="shared" si="213"/>
        <v>1849.4333849999994</v>
      </c>
      <c r="BB120" s="16">
        <f t="shared" si="214"/>
        <v>1905.5354437499993</v>
      </c>
      <c r="BC120" s="16">
        <f t="shared" si="215"/>
        <v>1961.6375024999993</v>
      </c>
      <c r="BD120" s="16">
        <f t="shared" si="216"/>
        <v>2017.73956125</v>
      </c>
      <c r="BE120" s="16">
        <f t="shared" si="217"/>
        <v>2073.8416199999997</v>
      </c>
      <c r="BF120" s="16">
        <f t="shared" si="218"/>
        <v>2129.9436787499999</v>
      </c>
      <c r="BG120" s="16">
        <f t="shared" si="219"/>
        <v>2186.0457374999996</v>
      </c>
      <c r="BH120" s="16">
        <f t="shared" si="220"/>
        <v>2242.1477962499998</v>
      </c>
      <c r="BI120" s="16">
        <f t="shared" si="221"/>
        <v>2298.249855</v>
      </c>
      <c r="BJ120" s="16">
        <f t="shared" si="222"/>
        <v>2354.3519137500002</v>
      </c>
      <c r="BK120" s="16">
        <f t="shared" si="223"/>
        <v>2410.4539725000004</v>
      </c>
      <c r="BL120" s="16">
        <f t="shared" si="224"/>
        <v>2466.5560312500011</v>
      </c>
      <c r="BM120" s="16">
        <f t="shared" si="225"/>
        <v>2522.6580900000013</v>
      </c>
      <c r="BN120" s="16">
        <f t="shared" si="226"/>
        <v>2578.7601487500015</v>
      </c>
      <c r="BO120" s="16">
        <f t="shared" si="227"/>
        <v>2634.8622075000017</v>
      </c>
      <c r="BP120" s="16">
        <f t="shared" si="228"/>
        <v>2690.9642662500019</v>
      </c>
      <c r="BQ120" s="16">
        <f t="shared" si="229"/>
        <v>2747.0663250000016</v>
      </c>
      <c r="BR120" s="16">
        <f t="shared" si="230"/>
        <v>2803.1683837500018</v>
      </c>
      <c r="BS120" s="16">
        <f t="shared" si="231"/>
        <v>2859.2704425000024</v>
      </c>
    </row>
    <row r="121" spans="1:71" x14ac:dyDescent="0.35">
      <c r="A121" s="15" t="str">
        <f t="shared" ref="A121:J121" si="238">A101</f>
        <v>Found on tab S Tampa Resilience</v>
      </c>
      <c r="B121" s="15" t="str">
        <f t="shared" si="238"/>
        <v>NEW-13008.3</v>
      </c>
      <c r="C121" s="15" t="str">
        <f t="shared" si="238"/>
        <v>ED-Distribution-Substation-Equipment</v>
      </c>
      <c r="D121" s="15" t="str">
        <f t="shared" si="238"/>
        <v>D</v>
      </c>
      <c r="E121" s="15" t="str">
        <f t="shared" si="238"/>
        <v>NEW-13008</v>
      </c>
      <c r="F121" s="15" t="str">
        <f t="shared" si="238"/>
        <v>ED-South Tampa Resiliency Project</v>
      </c>
      <c r="G121" s="15" t="str">
        <f t="shared" si="238"/>
        <v>Electric Distribution Plant</v>
      </c>
      <c r="H121" s="15" t="str">
        <f t="shared" si="238"/>
        <v>Distribution Substation</v>
      </c>
      <c r="I121" s="15" t="str">
        <f t="shared" si="238"/>
        <v>081D-MANHATTAN</v>
      </c>
      <c r="J121" s="50">
        <f t="shared" si="238"/>
        <v>202403</v>
      </c>
      <c r="K121" s="16">
        <f>SUM($K101:K101)/13</f>
        <v>0</v>
      </c>
      <c r="L121" s="16">
        <f>SUM($K101:L101)/13</f>
        <v>0</v>
      </c>
      <c r="M121" s="16">
        <f>SUM($K101:M101)/13</f>
        <v>0</v>
      </c>
      <c r="N121" s="16">
        <f>SUM($K101:N101)/13</f>
        <v>0</v>
      </c>
      <c r="O121" s="16">
        <f>SUM($K101:O101)/13</f>
        <v>44.814938333333345</v>
      </c>
      <c r="P121" s="16">
        <f>SUM($K101:P101)/13</f>
        <v>134.44481500000003</v>
      </c>
      <c r="Q121" s="16">
        <f>SUM($K101:Q101)/13</f>
        <v>268.88963000000007</v>
      </c>
      <c r="R121" s="16">
        <f>SUM($K101:R101)/13</f>
        <v>448.14938333333339</v>
      </c>
      <c r="S121" s="16">
        <f>SUM($K101:S101)/13</f>
        <v>672.22407500000008</v>
      </c>
      <c r="T121" s="16">
        <f>SUM($K101:T101)/13</f>
        <v>941.11370499999998</v>
      </c>
      <c r="U121" s="16">
        <f>SUM($K101:U101)/13</f>
        <v>1254.8182733333333</v>
      </c>
      <c r="V121" s="16">
        <f>SUM($K101:V101)/13</f>
        <v>1613.3377800000001</v>
      </c>
      <c r="W121" s="16">
        <f t="shared" si="183"/>
        <v>2016.6722249999998</v>
      </c>
      <c r="X121" s="16">
        <f t="shared" si="184"/>
        <v>2464.9939734807695</v>
      </c>
      <c r="Y121" s="16">
        <f t="shared" si="185"/>
        <v>2958.3030254423074</v>
      </c>
      <c r="Z121" s="16">
        <f t="shared" si="186"/>
        <v>3496.5993808846156</v>
      </c>
      <c r="AA121" s="16">
        <f t="shared" si="187"/>
        <v>4079.8830398076925</v>
      </c>
      <c r="AB121" s="16">
        <f t="shared" si="188"/>
        <v>4663.3390638782057</v>
      </c>
      <c r="AC121" s="16">
        <f t="shared" si="189"/>
        <v>5246.9674530961547</v>
      </c>
      <c r="AD121" s="16">
        <f t="shared" si="190"/>
        <v>5830.7682074615395</v>
      </c>
      <c r="AE121" s="16">
        <f t="shared" si="191"/>
        <v>6414.7413269743611</v>
      </c>
      <c r="AF121" s="16">
        <f t="shared" si="192"/>
        <v>6998.8868116346175</v>
      </c>
      <c r="AG121" s="16">
        <f t="shared" si="193"/>
        <v>7583.2046614423107</v>
      </c>
      <c r="AH121" s="16">
        <f t="shared" si="194"/>
        <v>8167.6948763974378</v>
      </c>
      <c r="AI121" s="16">
        <f t="shared" si="195"/>
        <v>8752.3574565000035</v>
      </c>
      <c r="AJ121" s="16">
        <f t="shared" si="196"/>
        <v>9337.1924017500041</v>
      </c>
      <c r="AK121" s="16">
        <f t="shared" si="197"/>
        <v>9922.0273470000047</v>
      </c>
      <c r="AL121" s="16">
        <f t="shared" si="198"/>
        <v>10506.862292250005</v>
      </c>
      <c r="AM121" s="16">
        <f t="shared" si="199"/>
        <v>11091.697237500006</v>
      </c>
      <c r="AN121" s="16">
        <f t="shared" si="200"/>
        <v>11676.532182750005</v>
      </c>
      <c r="AO121" s="16">
        <f t="shared" si="201"/>
        <v>12261.367128000009</v>
      </c>
      <c r="AP121" s="16">
        <f t="shared" si="202"/>
        <v>12846.202073250008</v>
      </c>
      <c r="AQ121" s="16">
        <f t="shared" si="203"/>
        <v>13431.037018500008</v>
      </c>
      <c r="AR121" s="16">
        <f t="shared" si="204"/>
        <v>14015.871963750009</v>
      </c>
      <c r="AS121" s="16">
        <f t="shared" si="205"/>
        <v>14600.70690900001</v>
      </c>
      <c r="AT121" s="16">
        <f t="shared" si="206"/>
        <v>15185.54185425001</v>
      </c>
      <c r="AU121" s="16">
        <f t="shared" si="207"/>
        <v>15770.376799500011</v>
      </c>
      <c r="AV121" s="16">
        <f t="shared" si="208"/>
        <v>16355.21174475001</v>
      </c>
      <c r="AW121" s="16">
        <f t="shared" si="209"/>
        <v>16940.04669000001</v>
      </c>
      <c r="AX121" s="16">
        <f t="shared" si="210"/>
        <v>17524.881635250007</v>
      </c>
      <c r="AY121" s="16">
        <f t="shared" si="211"/>
        <v>18109.716580500011</v>
      </c>
      <c r="AZ121" s="16">
        <f t="shared" si="212"/>
        <v>18694.551525750012</v>
      </c>
      <c r="BA121" s="16">
        <f t="shared" si="213"/>
        <v>19279.386471000013</v>
      </c>
      <c r="BB121" s="16">
        <f t="shared" si="214"/>
        <v>19864.221416250013</v>
      </c>
      <c r="BC121" s="16">
        <f t="shared" si="215"/>
        <v>20449.056361500017</v>
      </c>
      <c r="BD121" s="16">
        <f t="shared" si="216"/>
        <v>21033.891306750014</v>
      </c>
      <c r="BE121" s="16">
        <f t="shared" si="217"/>
        <v>21618.726252000015</v>
      </c>
      <c r="BF121" s="16">
        <f t="shared" si="218"/>
        <v>22203.561197250016</v>
      </c>
      <c r="BG121" s="16">
        <f t="shared" si="219"/>
        <v>22788.396142500013</v>
      </c>
      <c r="BH121" s="16">
        <f t="shared" si="220"/>
        <v>23373.231087750017</v>
      </c>
      <c r="BI121" s="16">
        <f t="shared" si="221"/>
        <v>23958.066033000014</v>
      </c>
      <c r="BJ121" s="16">
        <f t="shared" si="222"/>
        <v>24542.900978250018</v>
      </c>
      <c r="BK121" s="16">
        <f t="shared" si="223"/>
        <v>25127.735923500019</v>
      </c>
      <c r="BL121" s="16">
        <f t="shared" si="224"/>
        <v>25712.570868750019</v>
      </c>
      <c r="BM121" s="16">
        <f t="shared" si="225"/>
        <v>26297.40581400002</v>
      </c>
      <c r="BN121" s="16">
        <f t="shared" si="226"/>
        <v>26882.240759250017</v>
      </c>
      <c r="BO121" s="16">
        <f t="shared" si="227"/>
        <v>27467.075704500017</v>
      </c>
      <c r="BP121" s="16">
        <f t="shared" si="228"/>
        <v>28051.910649750025</v>
      </c>
      <c r="BQ121" s="16">
        <f t="shared" si="229"/>
        <v>28636.745595000022</v>
      </c>
      <c r="BR121" s="16">
        <f t="shared" si="230"/>
        <v>29221.580540250019</v>
      </c>
      <c r="BS121" s="16">
        <f t="shared" si="231"/>
        <v>29806.415485500023</v>
      </c>
    </row>
    <row r="122" spans="1:71" x14ac:dyDescent="0.35">
      <c r="A122" s="15" t="str">
        <f t="shared" ref="A122:J122" si="239">A102</f>
        <v>Found on tab S Tampa Resilience</v>
      </c>
      <c r="B122" s="15" t="str">
        <f t="shared" si="239"/>
        <v>NEW-13008.4</v>
      </c>
      <c r="C122" s="15" t="str">
        <f t="shared" si="239"/>
        <v>ED-Distribution-Substation-Equipment</v>
      </c>
      <c r="D122" s="15" t="str">
        <f t="shared" si="239"/>
        <v>D</v>
      </c>
      <c r="E122" s="15" t="str">
        <f t="shared" si="239"/>
        <v>NEW-13008</v>
      </c>
      <c r="F122" s="15" t="str">
        <f t="shared" si="239"/>
        <v>ED-South Tampa Resiliency Project</v>
      </c>
      <c r="G122" s="15" t="str">
        <f t="shared" si="239"/>
        <v>Electric Distribution Plant</v>
      </c>
      <c r="H122" s="15" t="str">
        <f t="shared" si="239"/>
        <v>Distribution Substation</v>
      </c>
      <c r="I122" s="15" t="str">
        <f t="shared" si="239"/>
        <v>454D-INTERBAY</v>
      </c>
      <c r="J122" s="50">
        <f t="shared" si="239"/>
        <v>202406</v>
      </c>
      <c r="K122" s="16">
        <f>SUM($K102:K102)/13</f>
        <v>0</v>
      </c>
      <c r="L122" s="16">
        <f>SUM($K102:L102)/13</f>
        <v>0</v>
      </c>
      <c r="M122" s="16">
        <f>SUM($K102:M102)/13</f>
        <v>0</v>
      </c>
      <c r="N122" s="16">
        <f>SUM($K102:N102)/13</f>
        <v>0</v>
      </c>
      <c r="O122" s="16">
        <f>SUM($K102:O102)/13</f>
        <v>0</v>
      </c>
      <c r="P122" s="16">
        <f>SUM($K102:P102)/13</f>
        <v>0</v>
      </c>
      <c r="Q122" s="16">
        <f>SUM($K102:Q102)/13</f>
        <v>0</v>
      </c>
      <c r="R122" s="16">
        <f>SUM($K102:R102)/13</f>
        <v>55.605440000000002</v>
      </c>
      <c r="S122" s="16">
        <f>SUM($K102:S102)/13</f>
        <v>166.81632000000002</v>
      </c>
      <c r="T122" s="16">
        <f>SUM($K102:T102)/13</f>
        <v>333.63264000000004</v>
      </c>
      <c r="U122" s="16">
        <f>SUM($K102:U102)/13</f>
        <v>556.0544000000001</v>
      </c>
      <c r="V122" s="16">
        <f>SUM($K102:V102)/13</f>
        <v>834.08160000000009</v>
      </c>
      <c r="W122" s="16">
        <f t="shared" si="183"/>
        <v>1167.71424</v>
      </c>
      <c r="X122" s="16">
        <f t="shared" si="184"/>
        <v>1556.9523200000001</v>
      </c>
      <c r="Y122" s="16">
        <f t="shared" si="185"/>
        <v>2001.79584</v>
      </c>
      <c r="Z122" s="16">
        <f t="shared" si="186"/>
        <v>2502.2447999999999</v>
      </c>
      <c r="AA122" s="16">
        <f t="shared" si="187"/>
        <v>3058.2991999999995</v>
      </c>
      <c r="AB122" s="16">
        <f t="shared" si="188"/>
        <v>3669.9590399999993</v>
      </c>
      <c r="AC122" s="16">
        <f t="shared" si="189"/>
        <v>4337.2243199999994</v>
      </c>
      <c r="AD122" s="16">
        <f t="shared" si="190"/>
        <v>5060.0950399999992</v>
      </c>
      <c r="AE122" s="16">
        <f t="shared" si="191"/>
        <v>5782.965760000001</v>
      </c>
      <c r="AF122" s="16">
        <f t="shared" si="192"/>
        <v>6505.8364800000018</v>
      </c>
      <c r="AG122" s="16">
        <f t="shared" si="193"/>
        <v>7228.7072000000007</v>
      </c>
      <c r="AH122" s="16">
        <f t="shared" si="194"/>
        <v>7951.5779200000015</v>
      </c>
      <c r="AI122" s="16">
        <f t="shared" si="195"/>
        <v>8674.4486400000005</v>
      </c>
      <c r="AJ122" s="16">
        <f t="shared" si="196"/>
        <v>9397.3193600000013</v>
      </c>
      <c r="AK122" s="16">
        <f t="shared" si="197"/>
        <v>10120.190080000002</v>
      </c>
      <c r="AL122" s="16">
        <f t="shared" si="198"/>
        <v>10843.060800000003</v>
      </c>
      <c r="AM122" s="16">
        <f t="shared" si="199"/>
        <v>11565.931520000004</v>
      </c>
      <c r="AN122" s="16">
        <f t="shared" si="200"/>
        <v>12288.802240000003</v>
      </c>
      <c r="AO122" s="16">
        <f t="shared" si="201"/>
        <v>13011.672960000005</v>
      </c>
      <c r="AP122" s="16">
        <f t="shared" si="202"/>
        <v>13734.543680000004</v>
      </c>
      <c r="AQ122" s="16">
        <f t="shared" si="203"/>
        <v>14457.414400000007</v>
      </c>
      <c r="AR122" s="16">
        <f t="shared" si="204"/>
        <v>15180.285120000006</v>
      </c>
      <c r="AS122" s="16">
        <f t="shared" si="205"/>
        <v>15903.155840000005</v>
      </c>
      <c r="AT122" s="16">
        <f t="shared" si="206"/>
        <v>16626.026560000006</v>
      </c>
      <c r="AU122" s="16">
        <f t="shared" si="207"/>
        <v>17348.897280000008</v>
      </c>
      <c r="AV122" s="16">
        <f t="shared" si="208"/>
        <v>18071.768000000004</v>
      </c>
      <c r="AW122" s="16">
        <f t="shared" si="209"/>
        <v>18794.638720000003</v>
      </c>
      <c r="AX122" s="16">
        <f t="shared" si="210"/>
        <v>19517.509440000005</v>
      </c>
      <c r="AY122" s="16">
        <f t="shared" si="211"/>
        <v>20240.380160000004</v>
      </c>
      <c r="AZ122" s="16">
        <f t="shared" si="212"/>
        <v>20963.250880000003</v>
      </c>
      <c r="BA122" s="16">
        <f t="shared" si="213"/>
        <v>21686.121600000006</v>
      </c>
      <c r="BB122" s="16">
        <f t="shared" si="214"/>
        <v>22408.992320000001</v>
      </c>
      <c r="BC122" s="16">
        <f t="shared" si="215"/>
        <v>23131.86304</v>
      </c>
      <c r="BD122" s="16">
        <f t="shared" si="216"/>
        <v>23854.733759999999</v>
      </c>
      <c r="BE122" s="16">
        <f t="shared" si="217"/>
        <v>24577.604480000002</v>
      </c>
      <c r="BF122" s="16">
        <f t="shared" si="218"/>
        <v>25300.475200000001</v>
      </c>
      <c r="BG122" s="16">
        <f t="shared" si="219"/>
        <v>26023.345919999992</v>
      </c>
      <c r="BH122" s="16">
        <f t="shared" si="220"/>
        <v>26746.216639999995</v>
      </c>
      <c r="BI122" s="16">
        <f t="shared" si="221"/>
        <v>27469.08735999999</v>
      </c>
      <c r="BJ122" s="16">
        <f t="shared" si="222"/>
        <v>28191.958079999993</v>
      </c>
      <c r="BK122" s="16">
        <f t="shared" si="223"/>
        <v>28914.828799999996</v>
      </c>
      <c r="BL122" s="16">
        <f t="shared" si="224"/>
        <v>29637.699519999991</v>
      </c>
      <c r="BM122" s="16">
        <f t="shared" si="225"/>
        <v>30360.570239999994</v>
      </c>
      <c r="BN122" s="16">
        <f t="shared" si="226"/>
        <v>31083.440959999993</v>
      </c>
      <c r="BO122" s="16">
        <f t="shared" si="227"/>
        <v>31806.311679999988</v>
      </c>
      <c r="BP122" s="16">
        <f t="shared" si="228"/>
        <v>32529.182399999987</v>
      </c>
      <c r="BQ122" s="16">
        <f t="shared" si="229"/>
        <v>33252.053119999982</v>
      </c>
      <c r="BR122" s="16">
        <f t="shared" si="230"/>
        <v>33974.923839999989</v>
      </c>
      <c r="BS122" s="16">
        <f t="shared" si="231"/>
        <v>34697.79455999998</v>
      </c>
    </row>
    <row r="123" spans="1:71" x14ac:dyDescent="0.35">
      <c r="A123" s="15" t="str">
        <f t="shared" ref="A123:J123" si="240">A103</f>
        <v>Found on tab S Tampa Resilience</v>
      </c>
      <c r="B123" s="15" t="str">
        <f t="shared" si="240"/>
        <v>NEW-13008.6</v>
      </c>
      <c r="C123" s="15" t="str">
        <f t="shared" si="240"/>
        <v>ED-Distribution-Substation-Relay, Control &amp; RTU</v>
      </c>
      <c r="D123" s="15" t="str">
        <f t="shared" si="240"/>
        <v>D</v>
      </c>
      <c r="E123" s="15" t="str">
        <f t="shared" si="240"/>
        <v>NEW-13008</v>
      </c>
      <c r="F123" s="15" t="str">
        <f t="shared" si="240"/>
        <v>ED-South Tampa Resiliency Project</v>
      </c>
      <c r="G123" s="15" t="str">
        <f t="shared" si="240"/>
        <v>Electric Distribution Plant</v>
      </c>
      <c r="H123" s="15" t="str">
        <f t="shared" si="240"/>
        <v>Distribution Substation</v>
      </c>
      <c r="I123" s="15" t="str">
        <f t="shared" si="240"/>
        <v>081D-MANHATTAN</v>
      </c>
      <c r="J123" s="50">
        <f t="shared" si="240"/>
        <v>202405</v>
      </c>
      <c r="K123" s="16">
        <f>SUM($K103:K103)/13</f>
        <v>0</v>
      </c>
      <c r="L123" s="16">
        <f>SUM($K103:L103)/13</f>
        <v>0</v>
      </c>
      <c r="M123" s="16">
        <f>SUM($K103:M103)/13</f>
        <v>0</v>
      </c>
      <c r="N123" s="16">
        <f>SUM($K103:N103)/13</f>
        <v>0</v>
      </c>
      <c r="O123" s="16">
        <f>SUM($K103:O103)/13</f>
        <v>0</v>
      </c>
      <c r="P123" s="16">
        <f>SUM($K103:P103)/13</f>
        <v>0</v>
      </c>
      <c r="Q123" s="16">
        <f>SUM($K103:Q103)/13</f>
        <v>11.936806666666666</v>
      </c>
      <c r="R123" s="16">
        <f>SUM($K103:R103)/13</f>
        <v>35.810419999999993</v>
      </c>
      <c r="S123" s="16">
        <f>SUM($K103:S103)/13</f>
        <v>71.620839999999987</v>
      </c>
      <c r="T123" s="16">
        <f>SUM($K103:T103)/13</f>
        <v>119.36806666666665</v>
      </c>
      <c r="U123" s="16">
        <f>SUM($K103:U103)/13</f>
        <v>179.0521</v>
      </c>
      <c r="V123" s="16">
        <f>SUM($K103:V103)/13</f>
        <v>250.67293999999998</v>
      </c>
      <c r="W123" s="16">
        <f t="shared" si="183"/>
        <v>334.23058666666662</v>
      </c>
      <c r="X123" s="16">
        <f t="shared" si="184"/>
        <v>429.77095079487174</v>
      </c>
      <c r="Y123" s="16">
        <f t="shared" si="185"/>
        <v>537.29403238461532</v>
      </c>
      <c r="Z123" s="16">
        <f t="shared" si="186"/>
        <v>656.79983143589732</v>
      </c>
      <c r="AA123" s="16">
        <f t="shared" si="187"/>
        <v>788.28834794871784</v>
      </c>
      <c r="AB123" s="16">
        <f t="shared" si="188"/>
        <v>931.75958192307678</v>
      </c>
      <c r="AC123" s="16">
        <f t="shared" si="189"/>
        <v>1087.2135333589742</v>
      </c>
      <c r="AD123" s="16">
        <f t="shared" si="190"/>
        <v>1242.7133955897439</v>
      </c>
      <c r="AE123" s="16">
        <f t="shared" si="191"/>
        <v>1398.2591686153849</v>
      </c>
      <c r="AF123" s="16">
        <f t="shared" si="192"/>
        <v>1553.8508524358974</v>
      </c>
      <c r="AG123" s="16">
        <f t="shared" si="193"/>
        <v>1709.4884470512823</v>
      </c>
      <c r="AH123" s="16">
        <f t="shared" si="194"/>
        <v>1865.1719524615387</v>
      </c>
      <c r="AI123" s="16">
        <f t="shared" si="195"/>
        <v>2020.9013686666667</v>
      </c>
      <c r="AJ123" s="16">
        <f t="shared" si="196"/>
        <v>2176.6766956666665</v>
      </c>
      <c r="AK123" s="16">
        <f t="shared" si="197"/>
        <v>2332.4520226666664</v>
      </c>
      <c r="AL123" s="16">
        <f t="shared" si="198"/>
        <v>2488.2273496666667</v>
      </c>
      <c r="AM123" s="16">
        <f t="shared" si="199"/>
        <v>2644.002676666666</v>
      </c>
      <c r="AN123" s="16">
        <f t="shared" si="200"/>
        <v>2799.7780036666659</v>
      </c>
      <c r="AO123" s="16">
        <f t="shared" si="201"/>
        <v>2955.5533306666662</v>
      </c>
      <c r="AP123" s="16">
        <f t="shared" si="202"/>
        <v>3111.3286576666655</v>
      </c>
      <c r="AQ123" s="16">
        <f t="shared" si="203"/>
        <v>3267.1039846666654</v>
      </c>
      <c r="AR123" s="16">
        <f t="shared" si="204"/>
        <v>3422.8793116666661</v>
      </c>
      <c r="AS123" s="16">
        <f t="shared" si="205"/>
        <v>3578.654638666666</v>
      </c>
      <c r="AT123" s="16">
        <f t="shared" si="206"/>
        <v>3734.4299656666658</v>
      </c>
      <c r="AU123" s="16">
        <f t="shared" si="207"/>
        <v>3890.2052926666656</v>
      </c>
      <c r="AV123" s="16">
        <f t="shared" si="208"/>
        <v>4045.9806196666655</v>
      </c>
      <c r="AW123" s="16">
        <f t="shared" si="209"/>
        <v>4201.7559466666653</v>
      </c>
      <c r="AX123" s="16">
        <f t="shared" si="210"/>
        <v>4357.5312736666665</v>
      </c>
      <c r="AY123" s="16">
        <f t="shared" si="211"/>
        <v>4513.3066006666668</v>
      </c>
      <c r="AZ123" s="16">
        <f t="shared" si="212"/>
        <v>4669.0819276666662</v>
      </c>
      <c r="BA123" s="16">
        <f t="shared" si="213"/>
        <v>4824.8572546666655</v>
      </c>
      <c r="BB123" s="16">
        <f t="shared" si="214"/>
        <v>4980.6325816666658</v>
      </c>
      <c r="BC123" s="16">
        <f t="shared" si="215"/>
        <v>5136.4079086666661</v>
      </c>
      <c r="BD123" s="16">
        <f t="shared" si="216"/>
        <v>5292.1832356666673</v>
      </c>
      <c r="BE123" s="16">
        <f t="shared" si="217"/>
        <v>5447.9585626666676</v>
      </c>
      <c r="BF123" s="16">
        <f t="shared" si="218"/>
        <v>5603.733889666667</v>
      </c>
      <c r="BG123" s="16">
        <f t="shared" si="219"/>
        <v>5759.5092166666682</v>
      </c>
      <c r="BH123" s="16">
        <f t="shared" si="220"/>
        <v>5915.2845436666685</v>
      </c>
      <c r="BI123" s="16">
        <f t="shared" si="221"/>
        <v>6071.0598706666678</v>
      </c>
      <c r="BJ123" s="16">
        <f t="shared" si="222"/>
        <v>6226.835197666669</v>
      </c>
      <c r="BK123" s="16">
        <f t="shared" si="223"/>
        <v>6382.6105246666702</v>
      </c>
      <c r="BL123" s="16">
        <f t="shared" si="224"/>
        <v>6538.3858516666696</v>
      </c>
      <c r="BM123" s="16">
        <f t="shared" si="225"/>
        <v>6694.1611786666699</v>
      </c>
      <c r="BN123" s="16">
        <f t="shared" si="226"/>
        <v>6849.9365056666702</v>
      </c>
      <c r="BO123" s="16">
        <f t="shared" si="227"/>
        <v>7005.7118326666696</v>
      </c>
      <c r="BP123" s="16">
        <f t="shared" si="228"/>
        <v>7161.4871596666699</v>
      </c>
      <c r="BQ123" s="16">
        <f t="shared" si="229"/>
        <v>7317.2624866666702</v>
      </c>
      <c r="BR123" s="16">
        <f t="shared" si="230"/>
        <v>7473.0378136666704</v>
      </c>
      <c r="BS123" s="16">
        <f t="shared" si="231"/>
        <v>7628.8131406666707</v>
      </c>
    </row>
    <row r="124" spans="1:71" x14ac:dyDescent="0.35">
      <c r="A124" s="15" t="str">
        <f t="shared" ref="A124:J124" si="241">A104</f>
        <v>Found on tab S Tampa Resilience</v>
      </c>
      <c r="B124" s="15" t="str">
        <f t="shared" si="241"/>
        <v>NEW-13008.7</v>
      </c>
      <c r="C124" s="15" t="str">
        <f t="shared" si="241"/>
        <v>ED-Transmission-Substation-Equipment</v>
      </c>
      <c r="D124" s="15" t="str">
        <f t="shared" si="241"/>
        <v>T</v>
      </c>
      <c r="E124" s="15" t="str">
        <f t="shared" si="241"/>
        <v>NEW-13008</v>
      </c>
      <c r="F124" s="15" t="str">
        <f t="shared" si="241"/>
        <v>ED-South Tampa Resiliency Project</v>
      </c>
      <c r="G124" s="15" t="str">
        <f t="shared" si="241"/>
        <v>Electric Transmission Plant</v>
      </c>
      <c r="H124" s="15" t="str">
        <f t="shared" si="241"/>
        <v>Transmission Substation</v>
      </c>
      <c r="I124" s="15" t="str">
        <f t="shared" si="241"/>
        <v>084T-HIMES</v>
      </c>
      <c r="J124" s="50">
        <f t="shared" si="241"/>
        <v>202404</v>
      </c>
      <c r="K124" s="16">
        <f>SUM($K104:K104)/13</f>
        <v>0</v>
      </c>
      <c r="L124" s="16">
        <f>SUM($K104:L104)/13</f>
        <v>0</v>
      </c>
      <c r="M124" s="16">
        <f>SUM($K104:M104)/13</f>
        <v>0</v>
      </c>
      <c r="N124" s="16">
        <f>SUM($K104:N104)/13</f>
        <v>0</v>
      </c>
      <c r="O124" s="16">
        <f>SUM($K104:O104)/13</f>
        <v>0</v>
      </c>
      <c r="P124" s="16">
        <f>SUM($K104:P104)/13</f>
        <v>1.8275366666666666</v>
      </c>
      <c r="Q124" s="16">
        <f>SUM($K104:Q104)/13</f>
        <v>5.4826099999999993</v>
      </c>
      <c r="R124" s="16">
        <f>SUM($K104:R104)/13</f>
        <v>10.965219999999999</v>
      </c>
      <c r="S124" s="16">
        <f>SUM($K104:S104)/13</f>
        <v>18.275366666666663</v>
      </c>
      <c r="T124" s="16">
        <f>SUM($K104:T104)/13</f>
        <v>27.413049999999998</v>
      </c>
      <c r="U124" s="16">
        <f>SUM($K104:U104)/13</f>
        <v>38.378270000000001</v>
      </c>
      <c r="V124" s="16">
        <f>SUM($K104:V104)/13</f>
        <v>51.171026666666663</v>
      </c>
      <c r="W124" s="16">
        <f t="shared" si="183"/>
        <v>65.791319999999999</v>
      </c>
      <c r="X124" s="16">
        <f t="shared" si="184"/>
        <v>82.246178987179491</v>
      </c>
      <c r="Y124" s="16">
        <f t="shared" si="185"/>
        <v>100.53560362820511</v>
      </c>
      <c r="Z124" s="16">
        <f t="shared" si="186"/>
        <v>120.65959392307693</v>
      </c>
      <c r="AA124" s="16">
        <f t="shared" si="187"/>
        <v>142.61814987179486</v>
      </c>
      <c r="AB124" s="16">
        <f t="shared" si="188"/>
        <v>166.41127147435898</v>
      </c>
      <c r="AC124" s="16">
        <f t="shared" si="189"/>
        <v>190.21142206410255</v>
      </c>
      <c r="AD124" s="16">
        <f t="shared" si="190"/>
        <v>214.01860164102567</v>
      </c>
      <c r="AE124" s="16">
        <f t="shared" si="191"/>
        <v>237.8328102051282</v>
      </c>
      <c r="AF124" s="16">
        <f t="shared" si="192"/>
        <v>261.65404775641025</v>
      </c>
      <c r="AG124" s="16">
        <f t="shared" si="193"/>
        <v>285.4823142948718</v>
      </c>
      <c r="AH124" s="16">
        <f t="shared" si="194"/>
        <v>309.31760982051287</v>
      </c>
      <c r="AI124" s="16">
        <f t="shared" si="195"/>
        <v>333.15993433333335</v>
      </c>
      <c r="AJ124" s="16">
        <f t="shared" si="196"/>
        <v>357.00928783333336</v>
      </c>
      <c r="AK124" s="16">
        <f t="shared" si="197"/>
        <v>380.85864133333337</v>
      </c>
      <c r="AL124" s="16">
        <f t="shared" si="198"/>
        <v>404.70799483333337</v>
      </c>
      <c r="AM124" s="16">
        <f t="shared" si="199"/>
        <v>428.55734833333338</v>
      </c>
      <c r="AN124" s="16">
        <f t="shared" si="200"/>
        <v>452.40670183333339</v>
      </c>
      <c r="AO124" s="16">
        <f t="shared" si="201"/>
        <v>476.25605533333334</v>
      </c>
      <c r="AP124" s="16">
        <f t="shared" si="202"/>
        <v>500.1054088333334</v>
      </c>
      <c r="AQ124" s="16">
        <f t="shared" si="203"/>
        <v>523.95476233333341</v>
      </c>
      <c r="AR124" s="16">
        <f t="shared" si="204"/>
        <v>547.80411583333341</v>
      </c>
      <c r="AS124" s="16">
        <f t="shared" si="205"/>
        <v>571.65346933333342</v>
      </c>
      <c r="AT124" s="16">
        <f t="shared" si="206"/>
        <v>595.50282283333343</v>
      </c>
      <c r="AU124" s="16">
        <f t="shared" si="207"/>
        <v>619.35217633333343</v>
      </c>
      <c r="AV124" s="16">
        <f t="shared" si="208"/>
        <v>643.20152983333344</v>
      </c>
      <c r="AW124" s="16">
        <f t="shared" si="209"/>
        <v>667.05088333333345</v>
      </c>
      <c r="AX124" s="16">
        <f t="shared" si="210"/>
        <v>690.90023683333334</v>
      </c>
      <c r="AY124" s="16">
        <f t="shared" si="211"/>
        <v>714.74959033333346</v>
      </c>
      <c r="AZ124" s="16">
        <f t="shared" si="212"/>
        <v>738.59894383333346</v>
      </c>
      <c r="BA124" s="16">
        <f t="shared" si="213"/>
        <v>762.44829733333347</v>
      </c>
      <c r="BB124" s="16">
        <f t="shared" si="214"/>
        <v>786.29765083333336</v>
      </c>
      <c r="BC124" s="16">
        <f t="shared" si="215"/>
        <v>810.14700433333337</v>
      </c>
      <c r="BD124" s="16">
        <f t="shared" si="216"/>
        <v>833.9963578333336</v>
      </c>
      <c r="BE124" s="16">
        <f t="shared" si="217"/>
        <v>857.8457113333335</v>
      </c>
      <c r="BF124" s="16">
        <f t="shared" si="218"/>
        <v>881.69506483333362</v>
      </c>
      <c r="BG124" s="16">
        <f t="shared" si="219"/>
        <v>905.54441833333351</v>
      </c>
      <c r="BH124" s="16">
        <f t="shared" si="220"/>
        <v>929.3937718333334</v>
      </c>
      <c r="BI124" s="16">
        <f t="shared" si="221"/>
        <v>953.24312533333352</v>
      </c>
      <c r="BJ124" s="16">
        <f t="shared" si="222"/>
        <v>977.09247883333342</v>
      </c>
      <c r="BK124" s="16">
        <f t="shared" si="223"/>
        <v>1000.9418323333333</v>
      </c>
      <c r="BL124" s="16">
        <f t="shared" si="224"/>
        <v>1024.7911858333334</v>
      </c>
      <c r="BM124" s="16">
        <f t="shared" si="225"/>
        <v>1048.6405393333337</v>
      </c>
      <c r="BN124" s="16">
        <f t="shared" si="226"/>
        <v>1072.4898928333334</v>
      </c>
      <c r="BO124" s="16">
        <f t="shared" si="227"/>
        <v>1096.3392463333334</v>
      </c>
      <c r="BP124" s="16">
        <f t="shared" si="228"/>
        <v>1120.1885998333337</v>
      </c>
      <c r="BQ124" s="16">
        <f t="shared" si="229"/>
        <v>1144.0379533333335</v>
      </c>
      <c r="BR124" s="16">
        <f t="shared" si="230"/>
        <v>1167.8873068333332</v>
      </c>
      <c r="BS124" s="16">
        <f t="shared" si="231"/>
        <v>1191.7366603333332</v>
      </c>
    </row>
    <row r="125" spans="1:71" x14ac:dyDescent="0.35">
      <c r="A125" s="15" t="str">
        <f t="shared" ref="A125:J125" si="242">A105</f>
        <v>Found on tab S Tampa Resilience</v>
      </c>
      <c r="B125" s="15" t="str">
        <f t="shared" si="242"/>
        <v>NEW-13008.8</v>
      </c>
      <c r="C125" s="15" t="str">
        <f t="shared" si="242"/>
        <v>ED-Transmission-Substation-Relay, Control &amp; RTU</v>
      </c>
      <c r="D125" s="15" t="str">
        <f t="shared" si="242"/>
        <v>T</v>
      </c>
      <c r="E125" s="15" t="str">
        <f t="shared" si="242"/>
        <v>NEW-13008</v>
      </c>
      <c r="F125" s="15" t="str">
        <f t="shared" si="242"/>
        <v>ED-South Tampa Resiliency Project</v>
      </c>
      <c r="G125" s="15" t="str">
        <f t="shared" si="242"/>
        <v>Electric Transmission Plant</v>
      </c>
      <c r="H125" s="15" t="str">
        <f t="shared" si="242"/>
        <v>Transmission Substation</v>
      </c>
      <c r="I125" s="15" t="str">
        <f t="shared" si="242"/>
        <v>084T-HIMES</v>
      </c>
      <c r="J125" s="50">
        <f t="shared" si="242"/>
        <v>202405</v>
      </c>
      <c r="K125" s="16">
        <f>SUM($K105:K105)/13</f>
        <v>0</v>
      </c>
      <c r="L125" s="16">
        <f>SUM($K105:L105)/13</f>
        <v>0</v>
      </c>
      <c r="M125" s="16">
        <f>SUM($K105:M105)/13</f>
        <v>0</v>
      </c>
      <c r="N125" s="16">
        <f>SUM($K105:N105)/13</f>
        <v>0</v>
      </c>
      <c r="O125" s="16">
        <f>SUM($K105:O105)/13</f>
        <v>0</v>
      </c>
      <c r="P125" s="16">
        <f>SUM($K105:P105)/13</f>
        <v>0</v>
      </c>
      <c r="Q125" s="16">
        <f>SUM($K105:Q105)/13</f>
        <v>24.014521025641027</v>
      </c>
      <c r="R125" s="16">
        <f>SUM($K105:R105)/13</f>
        <v>72.043563076923093</v>
      </c>
      <c r="S125" s="16">
        <f>SUM($K105:S105)/13</f>
        <v>144.08712615384619</v>
      </c>
      <c r="T125" s="16">
        <f>SUM($K105:T105)/13</f>
        <v>240.14521025641031</v>
      </c>
      <c r="U125" s="16">
        <f>SUM($K105:U105)/13</f>
        <v>360.21781538461539</v>
      </c>
      <c r="V125" s="16">
        <f>SUM($K105:V105)/13</f>
        <v>504.30494153846155</v>
      </c>
      <c r="W125" s="16">
        <f t="shared" si="183"/>
        <v>672.40658871794881</v>
      </c>
      <c r="X125" s="16">
        <f t="shared" si="184"/>
        <v>868.12493507692318</v>
      </c>
      <c r="Y125" s="16">
        <f t="shared" si="185"/>
        <v>1091.4599806153847</v>
      </c>
      <c r="Z125" s="16">
        <f t="shared" si="186"/>
        <v>1342.4117253333336</v>
      </c>
      <c r="AA125" s="16">
        <f t="shared" si="187"/>
        <v>1620.9801692307697</v>
      </c>
      <c r="AB125" s="16">
        <f t="shared" si="188"/>
        <v>1927.1653123076926</v>
      </c>
      <c r="AC125" s="16">
        <f t="shared" si="189"/>
        <v>2260.9671545641027</v>
      </c>
      <c r="AD125" s="16">
        <f t="shared" si="190"/>
        <v>2598.3711749743593</v>
      </c>
      <c r="AE125" s="16">
        <f t="shared" si="191"/>
        <v>2939.3773735384611</v>
      </c>
      <c r="AF125" s="16">
        <f t="shared" si="192"/>
        <v>3283.9857502564109</v>
      </c>
      <c r="AG125" s="16">
        <f t="shared" si="193"/>
        <v>3632.196305128205</v>
      </c>
      <c r="AH125" s="16">
        <f t="shared" si="194"/>
        <v>3984.0090381538466</v>
      </c>
      <c r="AI125" s="16">
        <f t="shared" si="195"/>
        <v>4339.4239493333334</v>
      </c>
      <c r="AJ125" s="16">
        <f t="shared" si="196"/>
        <v>4698.4410386666677</v>
      </c>
      <c r="AK125" s="16">
        <f t="shared" si="197"/>
        <v>5057.4581280000002</v>
      </c>
      <c r="AL125" s="16">
        <f t="shared" si="198"/>
        <v>5416.4752173333345</v>
      </c>
      <c r="AM125" s="16">
        <f t="shared" si="199"/>
        <v>5775.4923066666679</v>
      </c>
      <c r="AN125" s="16">
        <f t="shared" si="200"/>
        <v>6134.5093960000004</v>
      </c>
      <c r="AO125" s="16">
        <f t="shared" si="201"/>
        <v>6493.5264853333338</v>
      </c>
      <c r="AP125" s="16">
        <f t="shared" si="202"/>
        <v>6852.5435746666662</v>
      </c>
      <c r="AQ125" s="16">
        <f t="shared" si="203"/>
        <v>7211.5606639999987</v>
      </c>
      <c r="AR125" s="16">
        <f t="shared" si="204"/>
        <v>7570.5777533333348</v>
      </c>
      <c r="AS125" s="16">
        <f t="shared" si="205"/>
        <v>7929.5948426666682</v>
      </c>
      <c r="AT125" s="16">
        <f t="shared" si="206"/>
        <v>8288.6119320000016</v>
      </c>
      <c r="AU125" s="16">
        <f t="shared" si="207"/>
        <v>8647.6290213333359</v>
      </c>
      <c r="AV125" s="16">
        <f t="shared" si="208"/>
        <v>9006.6461106666702</v>
      </c>
      <c r="AW125" s="16">
        <f t="shared" si="209"/>
        <v>9365.6632000000009</v>
      </c>
      <c r="AX125" s="16">
        <f t="shared" si="210"/>
        <v>9724.6802893333352</v>
      </c>
      <c r="AY125" s="16">
        <f t="shared" si="211"/>
        <v>10083.697378666671</v>
      </c>
      <c r="AZ125" s="16">
        <f t="shared" si="212"/>
        <v>10442.714468000004</v>
      </c>
      <c r="BA125" s="16">
        <f t="shared" si="213"/>
        <v>10801.731557333338</v>
      </c>
      <c r="BB125" s="16">
        <f t="shared" si="214"/>
        <v>11160.748646666672</v>
      </c>
      <c r="BC125" s="16">
        <f t="shared" si="215"/>
        <v>11519.76573600001</v>
      </c>
      <c r="BD125" s="16">
        <f t="shared" si="216"/>
        <v>11878.782825333341</v>
      </c>
      <c r="BE125" s="16">
        <f t="shared" si="217"/>
        <v>12237.799914666675</v>
      </c>
      <c r="BF125" s="16">
        <f t="shared" si="218"/>
        <v>12596.817004000011</v>
      </c>
      <c r="BG125" s="16">
        <f t="shared" si="219"/>
        <v>12955.834093333342</v>
      </c>
      <c r="BH125" s="16">
        <f t="shared" si="220"/>
        <v>13314.851182666678</v>
      </c>
      <c r="BI125" s="16">
        <f t="shared" si="221"/>
        <v>13673.868272000014</v>
      </c>
      <c r="BJ125" s="16">
        <f t="shared" si="222"/>
        <v>14032.885361333347</v>
      </c>
      <c r="BK125" s="16">
        <f t="shared" si="223"/>
        <v>14391.902450666679</v>
      </c>
      <c r="BL125" s="16">
        <f t="shared" si="224"/>
        <v>14750.919540000019</v>
      </c>
      <c r="BM125" s="16">
        <f t="shared" si="225"/>
        <v>15109.936629333351</v>
      </c>
      <c r="BN125" s="16">
        <f t="shared" si="226"/>
        <v>15468.953718666686</v>
      </c>
      <c r="BO125" s="16">
        <f t="shared" si="227"/>
        <v>15827.970808000016</v>
      </c>
      <c r="BP125" s="16">
        <f t="shared" si="228"/>
        <v>16186.987897333353</v>
      </c>
      <c r="BQ125" s="16">
        <f t="shared" si="229"/>
        <v>16546.004986666689</v>
      </c>
      <c r="BR125" s="16">
        <f t="shared" si="230"/>
        <v>16905.022076000019</v>
      </c>
      <c r="BS125" s="16">
        <f t="shared" si="231"/>
        <v>17264.039165333354</v>
      </c>
    </row>
    <row r="126" spans="1:71" x14ac:dyDescent="0.35">
      <c r="A126" s="15" t="str">
        <f t="shared" ref="A126:J126" si="243">A106</f>
        <v>Found on tab S Tampa Resilience</v>
      </c>
      <c r="B126" s="15" t="str">
        <f t="shared" si="243"/>
        <v>NEW-13008.9</v>
      </c>
      <c r="C126" s="15" t="str">
        <f t="shared" si="243"/>
        <v>ED-Transmission-Substation-Relay, Control &amp; RTU</v>
      </c>
      <c r="D126" s="15" t="str">
        <f t="shared" si="243"/>
        <v>T</v>
      </c>
      <c r="E126" s="15" t="str">
        <f t="shared" si="243"/>
        <v>NEW-13008</v>
      </c>
      <c r="F126" s="15" t="str">
        <f t="shared" si="243"/>
        <v>ED-South Tampa Resiliency Project</v>
      </c>
      <c r="G126" s="15" t="str">
        <f t="shared" si="243"/>
        <v>Electric Transmission Plant</v>
      </c>
      <c r="H126" s="15" t="str">
        <f t="shared" si="243"/>
        <v>Transmission Substation</v>
      </c>
      <c r="I126" s="15" t="str">
        <f t="shared" si="243"/>
        <v>066T-CLEARVIEW</v>
      </c>
      <c r="J126" s="50">
        <f t="shared" si="243"/>
        <v>202411</v>
      </c>
      <c r="K126" s="16">
        <f>SUM($K106:K106)/13</f>
        <v>0</v>
      </c>
      <c r="L126" s="16">
        <f>SUM($K106:L106)/13</f>
        <v>0</v>
      </c>
      <c r="M126" s="16">
        <f>SUM($K106:M106)/13</f>
        <v>0</v>
      </c>
      <c r="N126" s="16">
        <f>SUM($K106:N106)/13</f>
        <v>0</v>
      </c>
      <c r="O126" s="16">
        <f>SUM($K106:O106)/13</f>
        <v>0</v>
      </c>
      <c r="P126" s="16">
        <f>SUM($K106:P106)/13</f>
        <v>0</v>
      </c>
      <c r="Q126" s="16">
        <f>SUM($K106:Q106)/13</f>
        <v>0</v>
      </c>
      <c r="R126" s="16">
        <f>SUM($K106:R106)/13</f>
        <v>0</v>
      </c>
      <c r="S126" s="16">
        <f>SUM($K106:S106)/13</f>
        <v>0</v>
      </c>
      <c r="T126" s="16">
        <f>SUM($K106:T106)/13</f>
        <v>0</v>
      </c>
      <c r="U126" s="16">
        <f>SUM($K106:U106)/13</f>
        <v>0</v>
      </c>
      <c r="V126" s="16">
        <f>SUM($K106:V106)/13</f>
        <v>0</v>
      </c>
      <c r="W126" s="16">
        <f t="shared" ref="W126:AL127" si="244">SUM(K106:W106)/13</f>
        <v>2.9057005128205122</v>
      </c>
      <c r="X126" s="16">
        <f t="shared" si="244"/>
        <v>9.152956615384614</v>
      </c>
      <c r="Y126" s="16">
        <f t="shared" si="244"/>
        <v>18.741768307692304</v>
      </c>
      <c r="Z126" s="16">
        <f t="shared" si="244"/>
        <v>31.672135589743586</v>
      </c>
      <c r="AA126" s="16">
        <f t="shared" si="244"/>
        <v>47.944058461538461</v>
      </c>
      <c r="AB126" s="16">
        <f t="shared" si="244"/>
        <v>67.557536923076924</v>
      </c>
      <c r="AC126" s="16">
        <f t="shared" si="244"/>
        <v>90.512570974358965</v>
      </c>
      <c r="AD126" s="16">
        <f t="shared" si="244"/>
        <v>116.8091606153846</v>
      </c>
      <c r="AE126" s="16">
        <f t="shared" si="244"/>
        <v>146.44730584615382</v>
      </c>
      <c r="AF126" s="16">
        <f t="shared" si="244"/>
        <v>179.42700666666664</v>
      </c>
      <c r="AG126" s="16">
        <f t="shared" si="244"/>
        <v>215.74826307692305</v>
      </c>
      <c r="AH126" s="16">
        <f t="shared" si="244"/>
        <v>255.41107507692305</v>
      </c>
      <c r="AI126" s="16">
        <f t="shared" si="244"/>
        <v>298.41544266666665</v>
      </c>
      <c r="AJ126" s="16">
        <f t="shared" si="244"/>
        <v>341.85566533333326</v>
      </c>
      <c r="AK126" s="16">
        <f t="shared" si="244"/>
        <v>385.29588799999999</v>
      </c>
      <c r="AL126" s="16">
        <f t="shared" si="244"/>
        <v>428.73611066666666</v>
      </c>
      <c r="AM126" s="16">
        <f t="shared" ref="AM126:BA126" si="245">SUM(AA106:AM106)/13</f>
        <v>472.17633333333328</v>
      </c>
      <c r="AN126" s="16">
        <f t="shared" si="245"/>
        <v>515.61655599999983</v>
      </c>
      <c r="AO126" s="16">
        <f t="shared" si="245"/>
        <v>559.05677866666645</v>
      </c>
      <c r="AP126" s="16">
        <f t="shared" si="245"/>
        <v>602.49700133333306</v>
      </c>
      <c r="AQ126" s="16">
        <f t="shared" si="245"/>
        <v>645.93722399999979</v>
      </c>
      <c r="AR126" s="16">
        <f t="shared" si="245"/>
        <v>689.37744666666629</v>
      </c>
      <c r="AS126" s="16">
        <f t="shared" si="245"/>
        <v>732.8176693333329</v>
      </c>
      <c r="AT126" s="16">
        <f t="shared" si="245"/>
        <v>776.25789199999952</v>
      </c>
      <c r="AU126" s="16">
        <f t="shared" si="245"/>
        <v>819.69811466666636</v>
      </c>
      <c r="AV126" s="16">
        <f t="shared" si="245"/>
        <v>863.13833733333274</v>
      </c>
      <c r="AW126" s="16">
        <f t="shared" si="245"/>
        <v>906.57855999999936</v>
      </c>
      <c r="AX126" s="16">
        <f t="shared" si="245"/>
        <v>950.01878266666608</v>
      </c>
      <c r="AY126" s="16">
        <f t="shared" si="245"/>
        <v>993.45900533333247</v>
      </c>
      <c r="AZ126" s="16">
        <f t="shared" si="245"/>
        <v>1036.8992279999993</v>
      </c>
      <c r="BA126" s="16">
        <f t="shared" si="245"/>
        <v>1080.3394506666659</v>
      </c>
      <c r="BB126" s="16">
        <f t="shared" ref="BB126:BK127" si="246">SUM(AP106:BB106)/13</f>
        <v>1123.7796733333323</v>
      </c>
      <c r="BC126" s="16">
        <f t="shared" si="246"/>
        <v>1167.2198959999989</v>
      </c>
      <c r="BD126" s="16">
        <f t="shared" si="246"/>
        <v>1210.6601186666658</v>
      </c>
      <c r="BE126" s="16">
        <f t="shared" si="246"/>
        <v>1254.1003413333324</v>
      </c>
      <c r="BF126" s="16">
        <f t="shared" si="246"/>
        <v>1297.540563999999</v>
      </c>
      <c r="BG126" s="16">
        <f t="shared" si="246"/>
        <v>1340.9807866666654</v>
      </c>
      <c r="BH126" s="16">
        <f t="shared" si="246"/>
        <v>1384.4210093333324</v>
      </c>
      <c r="BI126" s="16">
        <f t="shared" si="246"/>
        <v>1427.8612319999988</v>
      </c>
      <c r="BJ126" s="16">
        <f t="shared" si="246"/>
        <v>1471.3014546666652</v>
      </c>
      <c r="BK126" s="16">
        <f t="shared" si="246"/>
        <v>1514.7416773333318</v>
      </c>
      <c r="BL126" s="16">
        <f t="shared" ref="BL126:BS127" si="247">SUM(AZ106:BL106)/13</f>
        <v>1558.1818999999987</v>
      </c>
      <c r="BM126" s="16">
        <f t="shared" si="247"/>
        <v>1601.6221226666651</v>
      </c>
      <c r="BN126" s="16">
        <f t="shared" si="247"/>
        <v>1645.0623453333317</v>
      </c>
      <c r="BO126" s="16">
        <f t="shared" si="247"/>
        <v>1688.5025679999985</v>
      </c>
      <c r="BP126" s="16">
        <f t="shared" si="247"/>
        <v>1731.9427906666654</v>
      </c>
      <c r="BQ126" s="16">
        <f t="shared" si="247"/>
        <v>1775.3830133333317</v>
      </c>
      <c r="BR126" s="16">
        <f t="shared" si="247"/>
        <v>1818.8232359999981</v>
      </c>
      <c r="BS126" s="16">
        <f t="shared" si="247"/>
        <v>1862.263458666665</v>
      </c>
    </row>
    <row r="127" spans="1:71" x14ac:dyDescent="0.35">
      <c r="A127" s="15" t="str">
        <f t="shared" ref="A127:J127" si="248">A107</f>
        <v>Standard Close</v>
      </c>
      <c r="B127" s="15" t="str">
        <f t="shared" si="248"/>
        <v>NEW-13008.2</v>
      </c>
      <c r="C127" s="15" t="str">
        <f t="shared" si="248"/>
        <v>ED-Distribution-Substation-Equipment</v>
      </c>
      <c r="D127" s="15">
        <f t="shared" si="248"/>
        <v>36800</v>
      </c>
      <c r="E127" s="15" t="str">
        <f t="shared" si="248"/>
        <v>NEW-13008</v>
      </c>
      <c r="F127" s="15" t="str">
        <f t="shared" si="248"/>
        <v>ED-South Tampa Resiliency Project</v>
      </c>
      <c r="G127" s="15" t="str">
        <f t="shared" si="248"/>
        <v>Electric Distribution Plant</v>
      </c>
      <c r="H127" s="15" t="str">
        <f t="shared" si="248"/>
        <v>Western Service Area</v>
      </c>
      <c r="I127" s="15" t="str">
        <f t="shared" si="248"/>
        <v>WSA - Lines</v>
      </c>
      <c r="J127" s="50">
        <f t="shared" si="248"/>
        <v>202311</v>
      </c>
      <c r="K127" s="16">
        <f>SUM($K107:K107)/13</f>
        <v>7.2490673076923091</v>
      </c>
      <c r="L127" s="16">
        <f>SUM($K107:L107)/13</f>
        <v>21.747201923076926</v>
      </c>
      <c r="M127" s="16">
        <f>SUM($K107:M107)/13</f>
        <v>43.494403846153851</v>
      </c>
      <c r="N127" s="16">
        <f>SUM($K107:N107)/13</f>
        <v>72.490673076923088</v>
      </c>
      <c r="O127" s="16">
        <f>SUM($K107:O107)/13</f>
        <v>108.73600961538463</v>
      </c>
      <c r="P127" s="16">
        <f>SUM($K107:P107)/13</f>
        <v>152.23041346153849</v>
      </c>
      <c r="Q127" s="16">
        <f>SUM($K107:Q107)/13</f>
        <v>202.97388461538463</v>
      </c>
      <c r="R127" s="16">
        <f>SUM($K107:R107)/13</f>
        <v>260.96642307692315</v>
      </c>
      <c r="S127" s="16">
        <f>SUM($K107:S107)/13</f>
        <v>326.20802884615392</v>
      </c>
      <c r="T127" s="16">
        <f>SUM($K107:T107)/13</f>
        <v>398.69870192307701</v>
      </c>
      <c r="U127" s="16">
        <f>SUM($K107:U107)/13</f>
        <v>478.43844230769241</v>
      </c>
      <c r="V127" s="16">
        <f>SUM($K107:V107)/13</f>
        <v>565.42725000000019</v>
      </c>
      <c r="W127" s="16">
        <f t="shared" si="244"/>
        <v>659.6651250000001</v>
      </c>
      <c r="X127" s="16">
        <f t="shared" si="244"/>
        <v>752.96867576923091</v>
      </c>
      <c r="Y127" s="16">
        <f t="shared" si="244"/>
        <v>845.33790230769239</v>
      </c>
      <c r="Z127" s="16">
        <f t="shared" si="244"/>
        <v>936.77280461538487</v>
      </c>
      <c r="AA127" s="16">
        <f t="shared" si="244"/>
        <v>1027.2733826923077</v>
      </c>
      <c r="AB127" s="16">
        <f t="shared" si="244"/>
        <v>1116.8396365384617</v>
      </c>
      <c r="AC127" s="16">
        <f t="shared" si="244"/>
        <v>1205.4715661538464</v>
      </c>
      <c r="AD127" s="16">
        <f t="shared" si="244"/>
        <v>1293.169171538462</v>
      </c>
      <c r="AE127" s="16">
        <f t="shared" si="244"/>
        <v>1379.9324526923081</v>
      </c>
      <c r="AF127" s="16">
        <f t="shared" si="244"/>
        <v>1465.7614096153848</v>
      </c>
      <c r="AG127" s="16">
        <f t="shared" si="244"/>
        <v>1550.6560423076928</v>
      </c>
      <c r="AH127" s="16">
        <f t="shared" si="244"/>
        <v>1634.6163507692311</v>
      </c>
      <c r="AI127" s="16">
        <f t="shared" si="244"/>
        <v>1717.6423350000007</v>
      </c>
      <c r="AJ127" s="16">
        <f t="shared" si="244"/>
        <v>1799.7339950000007</v>
      </c>
      <c r="AK127" s="16">
        <f t="shared" si="244"/>
        <v>1881.8256550000003</v>
      </c>
      <c r="AL127" s="16">
        <f t="shared" si="244"/>
        <v>1963.9173150000004</v>
      </c>
      <c r="AM127" s="16">
        <f t="shared" ref="AM127" si="249">SUM(AA107:AM107)/13</f>
        <v>2046.0089750000004</v>
      </c>
      <c r="AN127" s="16">
        <f t="shared" ref="AN127" si="250">SUM(AB107:AN107)/13</f>
        <v>2128.1006350000002</v>
      </c>
      <c r="AO127" s="16">
        <f t="shared" ref="AO127" si="251">SUM(AC107:AO107)/13</f>
        <v>2210.1922950000003</v>
      </c>
      <c r="AP127" s="16">
        <f t="shared" ref="AP127" si="252">SUM(AD107:AP107)/13</f>
        <v>2292.2839550000008</v>
      </c>
      <c r="AQ127" s="16">
        <f t="shared" ref="AQ127" si="253">SUM(AE107:AQ107)/13</f>
        <v>2374.3756150000004</v>
      </c>
      <c r="AR127" s="16">
        <f t="shared" ref="AR127" si="254">SUM(AF107:AR107)/13</f>
        <v>2456.4672750000004</v>
      </c>
      <c r="AS127" s="16">
        <f t="shared" ref="AS127" si="255">SUM(AG107:AS107)/13</f>
        <v>2538.5589350000005</v>
      </c>
      <c r="AT127" s="16">
        <f t="shared" ref="AT127" si="256">SUM(AH107:AT107)/13</f>
        <v>2620.650595000001</v>
      </c>
      <c r="AU127" s="16">
        <f t="shared" ref="AU127" si="257">SUM(AI107:AU107)/13</f>
        <v>2702.7422550000006</v>
      </c>
      <c r="AV127" s="16">
        <f t="shared" ref="AV127" si="258">SUM(AJ107:AV107)/13</f>
        <v>2784.8339150000006</v>
      </c>
      <c r="AW127" s="16">
        <f t="shared" ref="AW127" si="259">SUM(AK107:AW107)/13</f>
        <v>2866.9255750000011</v>
      </c>
      <c r="AX127" s="16">
        <f t="shared" ref="AX127" si="260">SUM(AL107:AX107)/13</f>
        <v>2949.0172350000016</v>
      </c>
      <c r="AY127" s="16">
        <f t="shared" ref="AY127" si="261">SUM(AM107:AY107)/13</f>
        <v>3031.1088950000008</v>
      </c>
      <c r="AZ127" s="16">
        <f t="shared" ref="AZ127" si="262">SUM(AN107:AZ107)/13</f>
        <v>3113.2005550000008</v>
      </c>
      <c r="BA127" s="16">
        <f t="shared" ref="BA127" si="263">SUM(AO107:BA107)/13</f>
        <v>3195.2922150000009</v>
      </c>
      <c r="BB127" s="16">
        <f t="shared" si="246"/>
        <v>3277.3838750000004</v>
      </c>
      <c r="BC127" s="16">
        <f t="shared" si="246"/>
        <v>3359.4755350000009</v>
      </c>
      <c r="BD127" s="16">
        <f t="shared" si="246"/>
        <v>3441.567195000001</v>
      </c>
      <c r="BE127" s="16">
        <f t="shared" si="246"/>
        <v>3523.6588550000015</v>
      </c>
      <c r="BF127" s="16">
        <f t="shared" si="246"/>
        <v>3605.7505150000006</v>
      </c>
      <c r="BG127" s="16">
        <f t="shared" si="246"/>
        <v>3687.842175000002</v>
      </c>
      <c r="BH127" s="16">
        <f t="shared" si="246"/>
        <v>3769.9338350000012</v>
      </c>
      <c r="BI127" s="16">
        <f t="shared" si="246"/>
        <v>3852.0254950000012</v>
      </c>
      <c r="BJ127" s="16">
        <f t="shared" si="246"/>
        <v>3934.1171550000008</v>
      </c>
      <c r="BK127" s="16">
        <f t="shared" si="246"/>
        <v>4016.2088150000013</v>
      </c>
      <c r="BL127" s="16">
        <f t="shared" si="247"/>
        <v>4098.3004750000018</v>
      </c>
      <c r="BM127" s="16">
        <f t="shared" si="247"/>
        <v>4180.3921350000019</v>
      </c>
      <c r="BN127" s="16">
        <f t="shared" si="247"/>
        <v>4262.483795000001</v>
      </c>
      <c r="BO127" s="16">
        <f t="shared" si="247"/>
        <v>4344.575455000002</v>
      </c>
      <c r="BP127" s="16">
        <f t="shared" si="247"/>
        <v>4426.667115000002</v>
      </c>
      <c r="BQ127" s="16">
        <f t="shared" si="247"/>
        <v>4508.7587750000012</v>
      </c>
      <c r="BR127" s="16">
        <f t="shared" si="247"/>
        <v>4590.8504350000012</v>
      </c>
      <c r="BS127" s="16">
        <f t="shared" si="247"/>
        <v>4672.9420950000022</v>
      </c>
    </row>
    <row r="128" spans="1:71" x14ac:dyDescent="0.35">
      <c r="D128" s="50"/>
    </row>
    <row r="129" spans="3:71" ht="15" thickBot="1" x14ac:dyDescent="0.4">
      <c r="C129" s="15"/>
      <c r="D129" s="50"/>
      <c r="J129" s="52" t="s">
        <v>165</v>
      </c>
      <c r="K129" s="73">
        <f t="shared" ref="K129:BS129" si="264">SUM(K114:K128)</f>
        <v>7.2490673076923091</v>
      </c>
      <c r="L129" s="73">
        <f t="shared" si="264"/>
        <v>21.747201923076926</v>
      </c>
      <c r="M129" s="73">
        <f t="shared" si="264"/>
        <v>43.494403846153851</v>
      </c>
      <c r="N129" s="73">
        <f t="shared" si="264"/>
        <v>78.57614807692309</v>
      </c>
      <c r="O129" s="73">
        <f t="shared" si="264"/>
        <v>176.1063812820513</v>
      </c>
      <c r="P129" s="73">
        <f t="shared" si="264"/>
        <v>337.91264012820523</v>
      </c>
      <c r="Q129" s="73">
        <f t="shared" si="264"/>
        <v>600.63388230769237</v>
      </c>
      <c r="R129" s="73">
        <f t="shared" si="264"/>
        <v>1019.875547820513</v>
      </c>
      <c r="S129" s="73">
        <f t="shared" si="264"/>
        <v>1595.637636666667</v>
      </c>
      <c r="T129" s="73">
        <f t="shared" si="264"/>
        <v>2327.920148846154</v>
      </c>
      <c r="U129" s="73">
        <f t="shared" si="264"/>
        <v>3216.7230843589741</v>
      </c>
      <c r="V129" s="73">
        <f t="shared" si="264"/>
        <v>4262.0464432051285</v>
      </c>
      <c r="W129" s="73">
        <f t="shared" si="264"/>
        <v>5466.795925897437</v>
      </c>
      <c r="X129" s="73">
        <f t="shared" si="264"/>
        <v>6827.0940641089755</v>
      </c>
      <c r="Y129" s="73">
        <f t="shared" si="264"/>
        <v>8342.9408578397433</v>
      </c>
      <c r="Z129" s="73">
        <f t="shared" si="264"/>
        <v>10014.336307089745</v>
      </c>
      <c r="AA129" s="73">
        <f t="shared" si="264"/>
        <v>11835.194936858974</v>
      </c>
      <c r="AB129" s="73">
        <f t="shared" si="264"/>
        <v>28217.9042178782</v>
      </c>
      <c r="AC129" s="73">
        <f t="shared" si="264"/>
        <v>59331.905944147424</v>
      </c>
      <c r="AD129" s="73">
        <f t="shared" si="264"/>
        <v>105148.53889130766</v>
      </c>
      <c r="AE129" s="73">
        <f t="shared" si="264"/>
        <v>165882.92473935895</v>
      </c>
      <c r="AF129" s="73">
        <f t="shared" si="264"/>
        <v>241537.83135496784</v>
      </c>
      <c r="AG129" s="73">
        <f t="shared" si="264"/>
        <v>332114.17327146785</v>
      </c>
      <c r="AH129" s="73">
        <f t="shared" si="264"/>
        <v>437612.71835552558</v>
      </c>
      <c r="AI129" s="84">
        <f t="shared" si="264"/>
        <v>558228.90114047413</v>
      </c>
      <c r="AJ129" s="73">
        <f t="shared" si="264"/>
        <v>694155.39712580096</v>
      </c>
      <c r="AK129" s="73">
        <f t="shared" si="264"/>
        <v>845389.25591252546</v>
      </c>
      <c r="AL129" s="73">
        <f t="shared" si="264"/>
        <v>1011930.8987006472</v>
      </c>
      <c r="AM129" s="73">
        <f t="shared" si="264"/>
        <v>1193780.7466901662</v>
      </c>
      <c r="AN129" s="73">
        <f t="shared" si="264"/>
        <v>1390939.2210810832</v>
      </c>
      <c r="AO129" s="73">
        <f t="shared" si="264"/>
        <v>1588945.2416559993</v>
      </c>
      <c r="AP129" s="73">
        <f t="shared" si="264"/>
        <v>1795436.0418029169</v>
      </c>
      <c r="AQ129" s="73">
        <f t="shared" si="264"/>
        <v>2010410.9771218328</v>
      </c>
      <c r="AR129" s="73">
        <f t="shared" si="264"/>
        <v>2233605.3204927505</v>
      </c>
      <c r="AS129" s="73">
        <f t="shared" si="264"/>
        <v>2465022.3040489997</v>
      </c>
      <c r="AT129" s="73">
        <f t="shared" si="264"/>
        <v>2704748.0898439153</v>
      </c>
      <c r="AU129" s="73">
        <f t="shared" si="264"/>
        <v>2952781.9100108328</v>
      </c>
      <c r="AV129" s="73">
        <f t="shared" si="264"/>
        <v>3208928.3300164156</v>
      </c>
      <c r="AW129" s="73">
        <f t="shared" si="264"/>
        <v>3472991.7686606655</v>
      </c>
      <c r="AX129" s="73">
        <f t="shared" si="264"/>
        <v>3744971.8047435824</v>
      </c>
      <c r="AY129" s="73">
        <f t="shared" si="264"/>
        <v>4024868.0170651651</v>
      </c>
      <c r="AZ129" s="73">
        <f t="shared" si="264"/>
        <v>4312679.9844254153</v>
      </c>
      <c r="BA129" s="73">
        <f t="shared" si="264"/>
        <v>4608407.2856243299</v>
      </c>
      <c r="BB129" s="73">
        <f t="shared" si="264"/>
        <v>4912049.4994619153</v>
      </c>
      <c r="BC129" s="73">
        <f t="shared" si="264"/>
        <v>5215798.1232194966</v>
      </c>
      <c r="BD129" s="73">
        <f t="shared" si="264"/>
        <v>5519645.8235637471</v>
      </c>
      <c r="BE129" s="73">
        <f t="shared" si="264"/>
        <v>5823586.6004946642</v>
      </c>
      <c r="BF129" s="73">
        <f t="shared" si="264"/>
        <v>6127614.4540122449</v>
      </c>
      <c r="BG129" s="73">
        <f t="shared" si="264"/>
        <v>6431642.3075298294</v>
      </c>
      <c r="BH129" s="73">
        <f t="shared" si="264"/>
        <v>6735670.1610474121</v>
      </c>
      <c r="BI129" s="73">
        <f t="shared" si="264"/>
        <v>7039698.0145649966</v>
      </c>
      <c r="BJ129" s="73">
        <f t="shared" si="264"/>
        <v>7343725.8680825802</v>
      </c>
      <c r="BK129" s="73">
        <f t="shared" si="264"/>
        <v>7647753.7216001609</v>
      </c>
      <c r="BL129" s="73">
        <f t="shared" si="264"/>
        <v>7951781.5751177464</v>
      </c>
      <c r="BM129" s="73">
        <f t="shared" si="264"/>
        <v>8255809.4286353299</v>
      </c>
      <c r="BN129" s="73">
        <f t="shared" si="264"/>
        <v>8559837.2821529079</v>
      </c>
      <c r="BO129" s="73">
        <f t="shared" si="264"/>
        <v>8863865.135670498</v>
      </c>
      <c r="BP129" s="73">
        <f t="shared" si="264"/>
        <v>9167892.9891880769</v>
      </c>
      <c r="BQ129" s="73">
        <f t="shared" si="264"/>
        <v>9471920.8427056614</v>
      </c>
      <c r="BR129" s="73">
        <f t="shared" si="264"/>
        <v>9775948.6962232422</v>
      </c>
      <c r="BS129" s="73">
        <f t="shared" si="264"/>
        <v>10079976.549740825</v>
      </c>
    </row>
    <row r="130" spans="3:71" ht="15" thickTop="1" x14ac:dyDescent="0.35">
      <c r="C130" s="15"/>
      <c r="J130" s="50"/>
      <c r="K130" s="50"/>
    </row>
  </sheetData>
  <autoFilter ref="A113:BS126" xr:uid="{975A4C2B-BB67-4D39-875E-2E56C1730557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12E47-51AA-4441-A374-917A3AA1EE5B}">
  <sheetPr>
    <tabColor rgb="FFFFC000"/>
  </sheetPr>
  <dimension ref="A1:BS137"/>
  <sheetViews>
    <sheetView topLeftCell="A84" zoomScale="70" zoomScaleNormal="70" workbookViewId="0">
      <selection activeCell="AI99" sqref="AI99:AI114"/>
    </sheetView>
  </sheetViews>
  <sheetFormatPr defaultColWidth="9.26953125" defaultRowHeight="14.5" x14ac:dyDescent="0.35"/>
  <cols>
    <col min="1" max="1" width="28.54296875" style="51" bestFit="1" customWidth="1"/>
    <col min="2" max="6" width="13.453125" style="51" customWidth="1"/>
    <col min="7" max="7" width="34.453125" style="51" bestFit="1" customWidth="1"/>
    <col min="8" max="9" width="13.453125" style="51" customWidth="1"/>
    <col min="10" max="10" width="33.26953125" style="51" bestFit="1" customWidth="1"/>
    <col min="11" max="11" width="13.453125" style="51" customWidth="1"/>
    <col min="12" max="19" width="9.453125" style="51" bestFit="1" customWidth="1"/>
    <col min="20" max="26" width="12.26953125" style="51" bestFit="1" customWidth="1"/>
    <col min="27" max="34" width="13.26953125" style="51" bestFit="1" customWidth="1"/>
    <col min="35" max="35" width="13" style="51" bestFit="1" customWidth="1"/>
    <col min="36" max="71" width="12.54296875" style="51" hidden="1" customWidth="1"/>
    <col min="72" max="16384" width="9.26953125" style="51"/>
  </cols>
  <sheetData>
    <row r="1" spans="1:71" ht="18.5" x14ac:dyDescent="0.45">
      <c r="A1" s="75" t="s">
        <v>214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'Energy Storage'!W53</f>
        <v>20004338.339999996</v>
      </c>
      <c r="D4" s="16">
        <f>'Energy Storage'!AI53</f>
        <v>167480821.89000002</v>
      </c>
      <c r="E4" s="16">
        <f>'Energy Storage'!AU53</f>
        <v>167480821.89000002</v>
      </c>
      <c r="F4" s="16">
        <f>'Energy Storage'!BG53</f>
        <v>167480821.89000002</v>
      </c>
      <c r="G4"/>
      <c r="I4" s="16">
        <f>E4-D4</f>
        <v>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'Energy Storage'!W115</f>
        <v>158293.81151999996</v>
      </c>
      <c r="D5" s="16">
        <f>'Energy Storage'!AI115</f>
        <v>10817035.368714165</v>
      </c>
      <c r="E5" s="16">
        <f>'Energy Storage'!AU115</f>
        <v>26548150.797794163</v>
      </c>
      <c r="F5" s="16">
        <f>'Energy Storage'!BG115</f>
        <v>42279266.226874158</v>
      </c>
      <c r="G5"/>
      <c r="K5"/>
    </row>
    <row r="6" spans="1:71" ht="15" thickBot="1" x14ac:dyDescent="0.4">
      <c r="B6" s="52" t="s">
        <v>130</v>
      </c>
      <c r="C6" s="55">
        <f>C4-C5</f>
        <v>19846044.528479997</v>
      </c>
      <c r="D6" s="55">
        <f>D4-D5</f>
        <v>156663786.52128586</v>
      </c>
      <c r="E6" s="55">
        <f>E4-E5</f>
        <v>140932671.09220585</v>
      </c>
      <c r="F6" s="55">
        <f>F4-F5</f>
        <v>125201555.66312586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'Energy Storage'!W74</f>
        <v>6104962.8969230754</v>
      </c>
      <c r="D8" s="80">
        <f>'Energy Storage'!AI74</f>
        <v>121458372.32615383</v>
      </c>
      <c r="E8" s="16">
        <f>'Energy Storage'!AU74</f>
        <v>167480821.89000002</v>
      </c>
      <c r="F8" s="16">
        <f>'Energy Storage'!BG74</f>
        <v>167480821.89000002</v>
      </c>
      <c r="G8"/>
      <c r="I8" s="16">
        <f>E8-D8</f>
        <v>46022449.563846186</v>
      </c>
      <c r="J8" s="16">
        <f>F8-E8</f>
        <v>0</v>
      </c>
      <c r="K8"/>
    </row>
    <row r="9" spans="1:71" x14ac:dyDescent="0.35">
      <c r="A9" s="52" t="s">
        <v>131</v>
      </c>
      <c r="B9" s="52" t="s">
        <v>129</v>
      </c>
      <c r="C9" s="16">
        <f>'Energy Storage'!W136</f>
        <v>25816.862430769226</v>
      </c>
      <c r="D9" s="80">
        <f>'Energy Storage'!AI136</f>
        <v>4168653.8707493381</v>
      </c>
      <c r="E9" s="16">
        <f>'Energy Storage'!AU136</f>
        <v>18682593.083254155</v>
      </c>
      <c r="F9" s="16">
        <f>'Energy Storage'!BG136</f>
        <v>34413708.512334161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6079146.0344923064</v>
      </c>
      <c r="D10" s="77">
        <f>D8-D9</f>
        <v>117289718.45540449</v>
      </c>
      <c r="E10" s="55">
        <f>E8-E9</f>
        <v>148798228.80674586</v>
      </c>
      <c r="F10" s="55">
        <f>F8-F9</f>
        <v>133067113.37766585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'Energy Storage'!W95</f>
        <v>158293.81151999999</v>
      </c>
      <c r="D12" s="16">
        <f>'Energy Storage'!AI95</f>
        <v>10658741.557194162</v>
      </c>
      <c r="E12" s="16">
        <f>'Energy Storage'!AU95</f>
        <v>15731115.429079995</v>
      </c>
      <c r="F12" s="16">
        <f>'Energy Storage'!BG95</f>
        <v>15731115.429079995</v>
      </c>
      <c r="G12"/>
      <c r="I12" s="16">
        <f>E12-D12</f>
        <v>5072373.8718858324</v>
      </c>
      <c r="J12" s="16">
        <f>F12-E12</f>
        <v>0</v>
      </c>
      <c r="K12"/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56">
        <v>300</v>
      </c>
      <c r="F15" s="56" t="s">
        <v>137</v>
      </c>
      <c r="G15" s="5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215</v>
      </c>
      <c r="B16" s="60" t="s">
        <v>216</v>
      </c>
      <c r="C16" s="61" t="s">
        <v>145</v>
      </c>
      <c r="D16" s="60" t="s">
        <v>146</v>
      </c>
      <c r="E16" s="61">
        <v>34899</v>
      </c>
      <c r="F16" s="60" t="s">
        <v>217</v>
      </c>
      <c r="G16" s="81" t="s">
        <v>218</v>
      </c>
      <c r="H16" s="15" t="s">
        <v>148</v>
      </c>
      <c r="I16" s="15" t="s">
        <v>219</v>
      </c>
      <c r="J16" s="15" t="s">
        <v>218</v>
      </c>
      <c r="K16" s="64">
        <v>202512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4834657.8800000018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15" t="s">
        <v>220</v>
      </c>
      <c r="B17" s="60" t="s">
        <v>221</v>
      </c>
      <c r="C17" s="61" t="s">
        <v>145</v>
      </c>
      <c r="D17" s="60" t="s">
        <v>146</v>
      </c>
      <c r="E17" s="61">
        <v>34820</v>
      </c>
      <c r="F17" s="60" t="s">
        <v>222</v>
      </c>
      <c r="G17" s="81" t="s">
        <v>223</v>
      </c>
      <c r="H17" s="15" t="s">
        <v>148</v>
      </c>
      <c r="I17" s="15" t="s">
        <v>172</v>
      </c>
      <c r="J17" s="15" t="s">
        <v>223</v>
      </c>
      <c r="K17" s="64">
        <v>202504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27667135.829999998</v>
      </c>
      <c r="AB17" s="16">
        <v>488798</v>
      </c>
      <c r="AC17" s="16">
        <v>158332</v>
      </c>
      <c r="AD17" s="16">
        <v>745092</v>
      </c>
      <c r="AE17" s="16">
        <v>0</v>
      </c>
      <c r="AF17" s="16">
        <v>0</v>
      </c>
      <c r="AG17" s="16">
        <v>3144507.6499999985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224</v>
      </c>
      <c r="B18" s="60" t="s">
        <v>225</v>
      </c>
      <c r="C18" s="61" t="s">
        <v>145</v>
      </c>
      <c r="D18" s="60" t="s">
        <v>146</v>
      </c>
      <c r="E18" s="61">
        <v>34899</v>
      </c>
      <c r="F18" s="60" t="s">
        <v>226</v>
      </c>
      <c r="G18" s="81" t="s">
        <v>227</v>
      </c>
      <c r="H18" s="15" t="s">
        <v>148</v>
      </c>
      <c r="I18" s="15" t="s">
        <v>228</v>
      </c>
      <c r="J18" s="15" t="s">
        <v>227</v>
      </c>
      <c r="K18" s="64">
        <v>202502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42480408.909999996</v>
      </c>
      <c r="Z18" s="16">
        <v>1102513</v>
      </c>
      <c r="AA18" s="16">
        <v>50444</v>
      </c>
      <c r="AB18" s="16">
        <v>1953167</v>
      </c>
      <c r="AC18" s="16">
        <v>11654</v>
      </c>
      <c r="AD18" s="16">
        <v>6723358.6499999985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229</v>
      </c>
      <c r="B19" s="60" t="s">
        <v>230</v>
      </c>
      <c r="C19" s="61" t="s">
        <v>145</v>
      </c>
      <c r="D19" s="60" t="s">
        <v>146</v>
      </c>
      <c r="E19" s="61">
        <v>34899</v>
      </c>
      <c r="F19" s="60" t="s">
        <v>231</v>
      </c>
      <c r="G19" s="81" t="s">
        <v>232</v>
      </c>
      <c r="H19" s="15" t="s">
        <v>148</v>
      </c>
      <c r="I19" s="15" t="s">
        <v>233</v>
      </c>
      <c r="J19" s="15" t="s">
        <v>232</v>
      </c>
      <c r="K19" s="64">
        <v>202504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52547130.460000001</v>
      </c>
      <c r="AB19" s="16">
        <v>192784</v>
      </c>
      <c r="AC19" s="16">
        <v>304377</v>
      </c>
      <c r="AD19" s="16">
        <v>4028781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229</v>
      </c>
      <c r="B20" s="60" t="s">
        <v>234</v>
      </c>
      <c r="C20" s="61" t="s">
        <v>145</v>
      </c>
      <c r="D20" s="60" t="s">
        <v>235</v>
      </c>
      <c r="E20" s="61" t="s">
        <v>178</v>
      </c>
      <c r="F20" s="60" t="s">
        <v>234</v>
      </c>
      <c r="G20" s="81" t="s">
        <v>236</v>
      </c>
      <c r="H20" s="15" t="s">
        <v>181</v>
      </c>
      <c r="I20" s="15" t="s">
        <v>186</v>
      </c>
      <c r="J20" s="15" t="s">
        <v>236</v>
      </c>
      <c r="K20" s="64">
        <v>202412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9328.4700000000012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229</v>
      </c>
      <c r="B21" s="60" t="s">
        <v>237</v>
      </c>
      <c r="C21" s="61" t="s">
        <v>145</v>
      </c>
      <c r="D21" s="60" t="s">
        <v>146</v>
      </c>
      <c r="E21" s="61" t="s">
        <v>196</v>
      </c>
      <c r="F21" s="60" t="s">
        <v>234</v>
      </c>
      <c r="G21" s="81" t="s">
        <v>236</v>
      </c>
      <c r="H21" s="15" t="s">
        <v>197</v>
      </c>
      <c r="I21" s="15" t="s">
        <v>238</v>
      </c>
      <c r="J21" s="15" t="s">
        <v>236</v>
      </c>
      <c r="K21" s="64">
        <v>202412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268484.63999999996</v>
      </c>
      <c r="X21" s="16">
        <v>45000</v>
      </c>
      <c r="Y21" s="16">
        <v>29000</v>
      </c>
      <c r="Z21" s="16">
        <v>29000</v>
      </c>
      <c r="AA21" s="16">
        <v>29000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224</v>
      </c>
      <c r="B22" s="60" t="s">
        <v>239</v>
      </c>
      <c r="C22" s="61" t="s">
        <v>145</v>
      </c>
      <c r="D22" s="60" t="s">
        <v>235</v>
      </c>
      <c r="E22" s="61" t="s">
        <v>178</v>
      </c>
      <c r="F22" s="60" t="s">
        <v>239</v>
      </c>
      <c r="G22" s="81" t="s">
        <v>240</v>
      </c>
      <c r="H22" s="15" t="s">
        <v>181</v>
      </c>
      <c r="I22" s="15" t="s">
        <v>186</v>
      </c>
      <c r="J22" s="15" t="s">
        <v>240</v>
      </c>
      <c r="K22" s="64">
        <v>202502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9386.44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224</v>
      </c>
      <c r="B23" s="60" t="s">
        <v>241</v>
      </c>
      <c r="C23" s="61" t="s">
        <v>145</v>
      </c>
      <c r="D23" s="60" t="s">
        <v>235</v>
      </c>
      <c r="E23" s="61" t="s">
        <v>178</v>
      </c>
      <c r="F23" s="60" t="s">
        <v>239</v>
      </c>
      <c r="G23" s="81" t="s">
        <v>240</v>
      </c>
      <c r="H23" s="15" t="s">
        <v>181</v>
      </c>
      <c r="I23" s="15" t="s">
        <v>186</v>
      </c>
      <c r="J23" s="15" t="s">
        <v>240</v>
      </c>
      <c r="K23" s="64">
        <v>202502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465857.53000000009</v>
      </c>
      <c r="Z23" s="16">
        <v>47938</v>
      </c>
      <c r="AA23" s="16">
        <v>47936.999999999942</v>
      </c>
      <c r="AB23" s="16">
        <v>35938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15" t="s">
        <v>220</v>
      </c>
      <c r="B24" s="60" t="s">
        <v>242</v>
      </c>
      <c r="C24" s="61" t="s">
        <v>145</v>
      </c>
      <c r="D24" s="60" t="s">
        <v>235</v>
      </c>
      <c r="E24" s="61" t="s">
        <v>196</v>
      </c>
      <c r="F24" s="60" t="s">
        <v>242</v>
      </c>
      <c r="G24" s="81" t="s">
        <v>243</v>
      </c>
      <c r="H24" s="15" t="s">
        <v>197</v>
      </c>
      <c r="I24" s="15" t="s">
        <v>198</v>
      </c>
      <c r="J24" s="15" t="s">
        <v>243</v>
      </c>
      <c r="K24" s="64">
        <v>202504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6318.11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15" t="s">
        <v>220</v>
      </c>
      <c r="B25" s="60" t="s">
        <v>244</v>
      </c>
      <c r="C25" s="61" t="s">
        <v>145</v>
      </c>
      <c r="D25" s="60" t="s">
        <v>146</v>
      </c>
      <c r="E25" s="61" t="s">
        <v>196</v>
      </c>
      <c r="F25" s="60" t="s">
        <v>242</v>
      </c>
      <c r="G25" s="81" t="s">
        <v>243</v>
      </c>
      <c r="H25" s="15" t="s">
        <v>197</v>
      </c>
      <c r="I25" s="15" t="s">
        <v>238</v>
      </c>
      <c r="J25" s="15" t="s">
        <v>243</v>
      </c>
      <c r="K25" s="64">
        <v>202504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283717.09000000003</v>
      </c>
      <c r="AB25" s="16">
        <v>14250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137" t="s">
        <v>210</v>
      </c>
      <c r="B26" s="60" t="s">
        <v>245</v>
      </c>
      <c r="C26" s="61" t="s">
        <v>145</v>
      </c>
      <c r="D26" s="60" t="s">
        <v>146</v>
      </c>
      <c r="E26" s="61">
        <v>39000</v>
      </c>
      <c r="F26" s="60" t="s">
        <v>246</v>
      </c>
      <c r="G26" s="81" t="s">
        <v>247</v>
      </c>
      <c r="H26" s="15" t="s">
        <v>174</v>
      </c>
      <c r="I26" s="15" t="s">
        <v>248</v>
      </c>
      <c r="J26" s="15" t="s">
        <v>249</v>
      </c>
      <c r="K26" s="64">
        <v>202404</v>
      </c>
      <c r="L26" s="16">
        <v>0</v>
      </c>
      <c r="M26" s="16">
        <v>0</v>
      </c>
      <c r="N26" s="16">
        <v>0</v>
      </c>
      <c r="O26" s="16">
        <v>355899.16000000003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</row>
    <row r="27" spans="1:71" x14ac:dyDescent="0.35">
      <c r="A27" s="137" t="s">
        <v>210</v>
      </c>
      <c r="B27" s="60" t="s">
        <v>250</v>
      </c>
      <c r="C27" s="61" t="s">
        <v>145</v>
      </c>
      <c r="D27" s="60" t="s">
        <v>146</v>
      </c>
      <c r="E27" s="61">
        <v>34899</v>
      </c>
      <c r="F27" s="60" t="s">
        <v>251</v>
      </c>
      <c r="G27" s="81" t="s">
        <v>252</v>
      </c>
      <c r="H27" s="15" t="s">
        <v>148</v>
      </c>
      <c r="I27" s="15" t="s">
        <v>253</v>
      </c>
      <c r="J27" s="15" t="s">
        <v>253</v>
      </c>
      <c r="K27" s="64">
        <v>202409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18047918.589999996</v>
      </c>
      <c r="U27" s="16">
        <v>32249.609999999404</v>
      </c>
      <c r="V27" s="16">
        <v>983286.26000000164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</row>
    <row r="28" spans="1:71" x14ac:dyDescent="0.35">
      <c r="A28" s="137" t="s">
        <v>210</v>
      </c>
      <c r="B28" s="60" t="s">
        <v>254</v>
      </c>
      <c r="C28" s="61" t="s">
        <v>145</v>
      </c>
      <c r="D28" s="60" t="s">
        <v>146</v>
      </c>
      <c r="E28" s="61" t="s">
        <v>178</v>
      </c>
      <c r="F28" s="60" t="s">
        <v>255</v>
      </c>
      <c r="G28" s="81" t="s">
        <v>256</v>
      </c>
      <c r="H28" s="15" t="s">
        <v>181</v>
      </c>
      <c r="I28" s="15" t="s">
        <v>186</v>
      </c>
      <c r="J28" s="15" t="s">
        <v>257</v>
      </c>
      <c r="K28" s="64">
        <v>202405</v>
      </c>
      <c r="L28" s="16">
        <v>0</v>
      </c>
      <c r="M28" s="16">
        <v>0</v>
      </c>
      <c r="N28" s="16">
        <v>0</v>
      </c>
      <c r="O28" s="16">
        <v>0</v>
      </c>
      <c r="P28" s="16">
        <v>193.37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</row>
    <row r="29" spans="1:71" x14ac:dyDescent="0.35">
      <c r="A29" s="137" t="s">
        <v>210</v>
      </c>
      <c r="B29" s="60" t="s">
        <v>255</v>
      </c>
      <c r="C29" s="61" t="s">
        <v>145</v>
      </c>
      <c r="D29" s="60" t="s">
        <v>235</v>
      </c>
      <c r="E29" s="61" t="s">
        <v>178</v>
      </c>
      <c r="F29" s="60" t="s">
        <v>255</v>
      </c>
      <c r="G29" s="81" t="s">
        <v>256</v>
      </c>
      <c r="H29" s="15" t="s">
        <v>181</v>
      </c>
      <c r="I29" s="15" t="s">
        <v>186</v>
      </c>
      <c r="J29" s="15" t="s">
        <v>258</v>
      </c>
      <c r="K29" s="64">
        <v>202407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3000</v>
      </c>
      <c r="S29" s="16">
        <v>3000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</row>
    <row r="30" spans="1:71" x14ac:dyDescent="0.35">
      <c r="A30" s="137" t="s">
        <v>210</v>
      </c>
      <c r="B30" s="60" t="s">
        <v>259</v>
      </c>
      <c r="C30" s="61" t="s">
        <v>145</v>
      </c>
      <c r="D30" s="60" t="s">
        <v>146</v>
      </c>
      <c r="E30" s="61" t="s">
        <v>196</v>
      </c>
      <c r="F30" s="60" t="s">
        <v>255</v>
      </c>
      <c r="G30" s="81" t="s">
        <v>256</v>
      </c>
      <c r="H30" s="15" t="s">
        <v>197</v>
      </c>
      <c r="I30" s="15" t="s">
        <v>238</v>
      </c>
      <c r="J30" s="15" t="s">
        <v>260</v>
      </c>
      <c r="K30" s="64">
        <v>202407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195078.24</v>
      </c>
      <c r="S30" s="16">
        <v>35300</v>
      </c>
      <c r="T30" s="16">
        <v>35300</v>
      </c>
      <c r="U30" s="16">
        <v>35300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</row>
    <row r="31" spans="1:71" x14ac:dyDescent="0.35">
      <c r="E31" s="50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</row>
    <row r="32" spans="1:71" ht="15" thickBot="1" x14ac:dyDescent="0.4">
      <c r="E32" s="50"/>
      <c r="J32" s="52" t="s">
        <v>153</v>
      </c>
      <c r="K32" s="65" t="s">
        <v>154</v>
      </c>
      <c r="L32" s="55">
        <f t="shared" ref="L32:BS32" si="0">SUM(L16:L31)</f>
        <v>0</v>
      </c>
      <c r="M32" s="55">
        <f t="shared" si="0"/>
        <v>0</v>
      </c>
      <c r="N32" s="55">
        <f t="shared" si="0"/>
        <v>0</v>
      </c>
      <c r="O32" s="55">
        <f t="shared" si="0"/>
        <v>355899.16000000003</v>
      </c>
      <c r="P32" s="55">
        <f t="shared" si="0"/>
        <v>193.37</v>
      </c>
      <c r="Q32" s="55">
        <f t="shared" si="0"/>
        <v>0</v>
      </c>
      <c r="R32" s="55">
        <f t="shared" si="0"/>
        <v>198078.24</v>
      </c>
      <c r="S32" s="55">
        <f t="shared" si="0"/>
        <v>38300</v>
      </c>
      <c r="T32" s="55">
        <f t="shared" si="0"/>
        <v>18083218.589999996</v>
      </c>
      <c r="U32" s="55">
        <f t="shared" si="0"/>
        <v>67549.609999999404</v>
      </c>
      <c r="V32" s="55">
        <f t="shared" si="0"/>
        <v>983286.26000000164</v>
      </c>
      <c r="W32" s="55">
        <f t="shared" si="0"/>
        <v>277813.11</v>
      </c>
      <c r="X32" s="55">
        <f t="shared" si="0"/>
        <v>45000</v>
      </c>
      <c r="Y32" s="55">
        <f t="shared" si="0"/>
        <v>42984652.879999995</v>
      </c>
      <c r="Z32" s="55">
        <f t="shared" si="0"/>
        <v>1179451</v>
      </c>
      <c r="AA32" s="55">
        <f t="shared" si="0"/>
        <v>80631682.489999995</v>
      </c>
      <c r="AB32" s="55">
        <f t="shared" si="0"/>
        <v>2684937</v>
      </c>
      <c r="AC32" s="55">
        <f t="shared" si="0"/>
        <v>474363</v>
      </c>
      <c r="AD32" s="55">
        <f t="shared" si="0"/>
        <v>11497231.649999999</v>
      </c>
      <c r="AE32" s="55">
        <f t="shared" si="0"/>
        <v>0</v>
      </c>
      <c r="AF32" s="55">
        <f t="shared" si="0"/>
        <v>0</v>
      </c>
      <c r="AG32" s="55">
        <f t="shared" si="0"/>
        <v>3144507.6499999985</v>
      </c>
      <c r="AH32" s="55">
        <f t="shared" si="0"/>
        <v>0</v>
      </c>
      <c r="AI32" s="55">
        <f t="shared" si="0"/>
        <v>4834657.8800000018</v>
      </c>
      <c r="AJ32" s="55">
        <f t="shared" si="0"/>
        <v>0</v>
      </c>
      <c r="AK32" s="55">
        <f t="shared" si="0"/>
        <v>0</v>
      </c>
      <c r="AL32" s="55">
        <f t="shared" si="0"/>
        <v>0</v>
      </c>
      <c r="AM32" s="55">
        <f t="shared" si="0"/>
        <v>0</v>
      </c>
      <c r="AN32" s="55">
        <f t="shared" si="0"/>
        <v>0</v>
      </c>
      <c r="AO32" s="55">
        <f t="shared" si="0"/>
        <v>0</v>
      </c>
      <c r="AP32" s="55">
        <f t="shared" si="0"/>
        <v>0</v>
      </c>
      <c r="AQ32" s="55">
        <f t="shared" si="0"/>
        <v>0</v>
      </c>
      <c r="AR32" s="55">
        <f t="shared" si="0"/>
        <v>0</v>
      </c>
      <c r="AS32" s="55">
        <f t="shared" si="0"/>
        <v>0</v>
      </c>
      <c r="AT32" s="55">
        <f t="shared" si="0"/>
        <v>0</v>
      </c>
      <c r="AU32" s="55">
        <f t="shared" si="0"/>
        <v>0</v>
      </c>
      <c r="AV32" s="55">
        <f t="shared" si="0"/>
        <v>0</v>
      </c>
      <c r="AW32" s="55">
        <f t="shared" si="0"/>
        <v>0</v>
      </c>
      <c r="AX32" s="55">
        <f t="shared" si="0"/>
        <v>0</v>
      </c>
      <c r="AY32" s="55">
        <f t="shared" si="0"/>
        <v>0</v>
      </c>
      <c r="AZ32" s="55">
        <f t="shared" si="0"/>
        <v>0</v>
      </c>
      <c r="BA32" s="55">
        <f t="shared" si="0"/>
        <v>0</v>
      </c>
      <c r="BB32" s="55">
        <f t="shared" si="0"/>
        <v>0</v>
      </c>
      <c r="BC32" s="55">
        <f t="shared" si="0"/>
        <v>0</v>
      </c>
      <c r="BD32" s="55">
        <f t="shared" si="0"/>
        <v>0</v>
      </c>
      <c r="BE32" s="55">
        <f t="shared" si="0"/>
        <v>0</v>
      </c>
      <c r="BF32" s="55">
        <f t="shared" si="0"/>
        <v>0</v>
      </c>
      <c r="BG32" s="55">
        <f t="shared" si="0"/>
        <v>0</v>
      </c>
      <c r="BH32" s="55">
        <f t="shared" si="0"/>
        <v>0</v>
      </c>
      <c r="BI32" s="55">
        <f t="shared" si="0"/>
        <v>0</v>
      </c>
      <c r="BJ32" s="55">
        <f t="shared" si="0"/>
        <v>0</v>
      </c>
      <c r="BK32" s="55">
        <f t="shared" si="0"/>
        <v>0</v>
      </c>
      <c r="BL32" s="55">
        <f t="shared" si="0"/>
        <v>0</v>
      </c>
      <c r="BM32" s="55">
        <f t="shared" si="0"/>
        <v>0</v>
      </c>
      <c r="BN32" s="55">
        <f t="shared" si="0"/>
        <v>0</v>
      </c>
      <c r="BO32" s="55">
        <f t="shared" si="0"/>
        <v>0</v>
      </c>
      <c r="BP32" s="55">
        <f t="shared" si="0"/>
        <v>0</v>
      </c>
      <c r="BQ32" s="55">
        <f t="shared" si="0"/>
        <v>0</v>
      </c>
      <c r="BR32" s="55">
        <f t="shared" si="0"/>
        <v>0</v>
      </c>
      <c r="BS32" s="55">
        <f t="shared" si="0"/>
        <v>0</v>
      </c>
    </row>
    <row r="33" spans="1:71" ht="15.5" thickTop="1" thickBot="1" x14ac:dyDescent="0.4">
      <c r="E33" s="50"/>
      <c r="J33" s="52" t="s">
        <v>153</v>
      </c>
      <c r="K33" s="65" t="s">
        <v>155</v>
      </c>
      <c r="L33" s="66">
        <f>L32</f>
        <v>0</v>
      </c>
      <c r="M33" s="66">
        <f t="shared" ref="M33:BS33" si="1">L33+M32</f>
        <v>0</v>
      </c>
      <c r="N33" s="66">
        <f t="shared" si="1"/>
        <v>0</v>
      </c>
      <c r="O33" s="66">
        <f t="shared" si="1"/>
        <v>355899.16000000003</v>
      </c>
      <c r="P33" s="66">
        <f t="shared" si="1"/>
        <v>356092.53</v>
      </c>
      <c r="Q33" s="66">
        <f t="shared" si="1"/>
        <v>356092.53</v>
      </c>
      <c r="R33" s="66">
        <f t="shared" si="1"/>
        <v>554170.77</v>
      </c>
      <c r="S33" s="66">
        <f t="shared" si="1"/>
        <v>592470.77</v>
      </c>
      <c r="T33" s="66">
        <f t="shared" si="1"/>
        <v>18675689.359999996</v>
      </c>
      <c r="U33" s="66">
        <f t="shared" si="1"/>
        <v>18743238.969999995</v>
      </c>
      <c r="V33" s="66">
        <f t="shared" si="1"/>
        <v>19726525.229999997</v>
      </c>
      <c r="W33" s="66">
        <f t="shared" si="1"/>
        <v>20004338.339999996</v>
      </c>
      <c r="X33" s="66">
        <f t="shared" si="1"/>
        <v>20049338.339999996</v>
      </c>
      <c r="Y33" s="66">
        <f t="shared" si="1"/>
        <v>63033991.219999991</v>
      </c>
      <c r="Z33" s="66">
        <f t="shared" si="1"/>
        <v>64213442.219999991</v>
      </c>
      <c r="AA33" s="66">
        <f t="shared" si="1"/>
        <v>144845124.70999998</v>
      </c>
      <c r="AB33" s="66">
        <f t="shared" si="1"/>
        <v>147530061.70999998</v>
      </c>
      <c r="AC33" s="66">
        <f t="shared" si="1"/>
        <v>148004424.70999998</v>
      </c>
      <c r="AD33" s="66">
        <f t="shared" si="1"/>
        <v>159501656.35999998</v>
      </c>
      <c r="AE33" s="66">
        <f t="shared" si="1"/>
        <v>159501656.35999998</v>
      </c>
      <c r="AF33" s="66">
        <f t="shared" si="1"/>
        <v>159501656.35999998</v>
      </c>
      <c r="AG33" s="66">
        <f t="shared" si="1"/>
        <v>162646164.00999999</v>
      </c>
      <c r="AH33" s="66">
        <f t="shared" si="1"/>
        <v>162646164.00999999</v>
      </c>
      <c r="AI33" s="66">
        <f t="shared" si="1"/>
        <v>167480821.88999999</v>
      </c>
      <c r="AJ33" s="66">
        <f t="shared" si="1"/>
        <v>167480821.88999999</v>
      </c>
      <c r="AK33" s="66">
        <f t="shared" si="1"/>
        <v>167480821.88999999</v>
      </c>
      <c r="AL33" s="66">
        <f t="shared" si="1"/>
        <v>167480821.88999999</v>
      </c>
      <c r="AM33" s="66">
        <f t="shared" si="1"/>
        <v>167480821.88999999</v>
      </c>
      <c r="AN33" s="66">
        <f t="shared" si="1"/>
        <v>167480821.88999999</v>
      </c>
      <c r="AO33" s="66">
        <f t="shared" si="1"/>
        <v>167480821.88999999</v>
      </c>
      <c r="AP33" s="66">
        <f t="shared" si="1"/>
        <v>167480821.88999999</v>
      </c>
      <c r="AQ33" s="66">
        <f t="shared" si="1"/>
        <v>167480821.88999999</v>
      </c>
      <c r="AR33" s="66">
        <f t="shared" si="1"/>
        <v>167480821.88999999</v>
      </c>
      <c r="AS33" s="66">
        <f t="shared" si="1"/>
        <v>167480821.88999999</v>
      </c>
      <c r="AT33" s="66">
        <f t="shared" si="1"/>
        <v>167480821.88999999</v>
      </c>
      <c r="AU33" s="66">
        <f t="shared" si="1"/>
        <v>167480821.88999999</v>
      </c>
      <c r="AV33" s="66">
        <f t="shared" si="1"/>
        <v>167480821.88999999</v>
      </c>
      <c r="AW33" s="66">
        <f t="shared" si="1"/>
        <v>167480821.88999999</v>
      </c>
      <c r="AX33" s="66">
        <f t="shared" si="1"/>
        <v>167480821.88999999</v>
      </c>
      <c r="AY33" s="66">
        <f t="shared" si="1"/>
        <v>167480821.88999999</v>
      </c>
      <c r="AZ33" s="66">
        <f t="shared" si="1"/>
        <v>167480821.88999999</v>
      </c>
      <c r="BA33" s="66">
        <f t="shared" si="1"/>
        <v>167480821.88999999</v>
      </c>
      <c r="BB33" s="66">
        <f t="shared" si="1"/>
        <v>167480821.88999999</v>
      </c>
      <c r="BC33" s="66">
        <f t="shared" si="1"/>
        <v>167480821.88999999</v>
      </c>
      <c r="BD33" s="66">
        <f t="shared" si="1"/>
        <v>167480821.88999999</v>
      </c>
      <c r="BE33" s="66">
        <f t="shared" si="1"/>
        <v>167480821.88999999</v>
      </c>
      <c r="BF33" s="66">
        <f t="shared" si="1"/>
        <v>167480821.88999999</v>
      </c>
      <c r="BG33" s="66">
        <f t="shared" si="1"/>
        <v>167480821.88999999</v>
      </c>
      <c r="BH33" s="66">
        <f t="shared" si="1"/>
        <v>167480821.88999999</v>
      </c>
      <c r="BI33" s="66">
        <f t="shared" si="1"/>
        <v>167480821.88999999</v>
      </c>
      <c r="BJ33" s="66">
        <f t="shared" si="1"/>
        <v>167480821.88999999</v>
      </c>
      <c r="BK33" s="66">
        <f t="shared" si="1"/>
        <v>167480821.88999999</v>
      </c>
      <c r="BL33" s="66">
        <f t="shared" si="1"/>
        <v>167480821.88999999</v>
      </c>
      <c r="BM33" s="66">
        <f t="shared" si="1"/>
        <v>167480821.88999999</v>
      </c>
      <c r="BN33" s="66">
        <f t="shared" si="1"/>
        <v>167480821.88999999</v>
      </c>
      <c r="BO33" s="66">
        <f t="shared" si="1"/>
        <v>167480821.88999999</v>
      </c>
      <c r="BP33" s="66">
        <f t="shared" si="1"/>
        <v>167480821.88999999</v>
      </c>
      <c r="BQ33" s="66">
        <f t="shared" si="1"/>
        <v>167480821.88999999</v>
      </c>
      <c r="BR33" s="66">
        <f t="shared" si="1"/>
        <v>167480821.88999999</v>
      </c>
      <c r="BS33" s="66">
        <f t="shared" si="1"/>
        <v>167480821.88999999</v>
      </c>
    </row>
    <row r="34" spans="1:71" ht="15" thickTop="1" x14ac:dyDescent="0.35">
      <c r="E34" s="50"/>
    </row>
    <row r="35" spans="1:71" x14ac:dyDescent="0.35">
      <c r="E35" s="50"/>
    </row>
    <row r="36" spans="1:71" x14ac:dyDescent="0.35">
      <c r="A36" s="56" t="s">
        <v>133</v>
      </c>
      <c r="B36" s="56" t="s">
        <v>134</v>
      </c>
      <c r="C36" s="56" t="s">
        <v>135</v>
      </c>
      <c r="D36" s="56" t="s">
        <v>136</v>
      </c>
      <c r="E36" s="56">
        <v>300</v>
      </c>
      <c r="F36" s="56" t="s">
        <v>137</v>
      </c>
      <c r="G36" s="57" t="s">
        <v>138</v>
      </c>
      <c r="H36" s="56" t="s">
        <v>139</v>
      </c>
      <c r="I36" s="56" t="s">
        <v>140</v>
      </c>
      <c r="J36" s="56" t="s">
        <v>141</v>
      </c>
      <c r="K36" s="67" t="s">
        <v>156</v>
      </c>
      <c r="L36" s="59">
        <v>202401</v>
      </c>
      <c r="M36" s="59">
        <v>202402</v>
      </c>
      <c r="N36" s="59">
        <v>202403</v>
      </c>
      <c r="O36" s="59">
        <v>202404</v>
      </c>
      <c r="P36" s="59">
        <v>202405</v>
      </c>
      <c r="Q36" s="59">
        <v>202406</v>
      </c>
      <c r="R36" s="59">
        <v>202407</v>
      </c>
      <c r="S36" s="59">
        <v>202408</v>
      </c>
      <c r="T36" s="59">
        <v>202409</v>
      </c>
      <c r="U36" s="59">
        <v>202410</v>
      </c>
      <c r="V36" s="59">
        <v>202411</v>
      </c>
      <c r="W36" s="59">
        <v>202412</v>
      </c>
      <c r="X36" s="59">
        <v>202501</v>
      </c>
      <c r="Y36" s="59">
        <v>202502</v>
      </c>
      <c r="Z36" s="59">
        <v>202503</v>
      </c>
      <c r="AA36" s="59">
        <v>202504</v>
      </c>
      <c r="AB36" s="59">
        <v>202505</v>
      </c>
      <c r="AC36" s="59">
        <v>202506</v>
      </c>
      <c r="AD36" s="59">
        <v>202507</v>
      </c>
      <c r="AE36" s="59">
        <v>202508</v>
      </c>
      <c r="AF36" s="59">
        <v>202509</v>
      </c>
      <c r="AG36" s="59">
        <v>202510</v>
      </c>
      <c r="AH36" s="59">
        <v>202511</v>
      </c>
      <c r="AI36" s="59">
        <v>202512</v>
      </c>
      <c r="AJ36" s="59">
        <v>202601</v>
      </c>
      <c r="AK36" s="59">
        <v>202602</v>
      </c>
      <c r="AL36" s="59">
        <v>202603</v>
      </c>
      <c r="AM36" s="59">
        <v>202604</v>
      </c>
      <c r="AN36" s="59">
        <v>202605</v>
      </c>
      <c r="AO36" s="59">
        <v>202606</v>
      </c>
      <c r="AP36" s="59">
        <v>202607</v>
      </c>
      <c r="AQ36" s="59">
        <v>202608</v>
      </c>
      <c r="AR36" s="59">
        <v>202609</v>
      </c>
      <c r="AS36" s="59">
        <v>202610</v>
      </c>
      <c r="AT36" s="59">
        <v>202611</v>
      </c>
      <c r="AU36" s="59">
        <v>202612</v>
      </c>
      <c r="AV36" s="59">
        <v>202701</v>
      </c>
      <c r="AW36" s="59">
        <v>202702</v>
      </c>
      <c r="AX36" s="59">
        <v>202703</v>
      </c>
      <c r="AY36" s="59">
        <v>202704</v>
      </c>
      <c r="AZ36" s="59">
        <v>202705</v>
      </c>
      <c r="BA36" s="59">
        <v>202706</v>
      </c>
      <c r="BB36" s="59">
        <v>202707</v>
      </c>
      <c r="BC36" s="59">
        <v>202708</v>
      </c>
      <c r="BD36" s="59">
        <v>202709</v>
      </c>
      <c r="BE36" s="59">
        <v>202710</v>
      </c>
      <c r="BF36" s="59">
        <v>202711</v>
      </c>
      <c r="BG36" s="59">
        <v>202712</v>
      </c>
      <c r="BH36" s="59">
        <v>202801</v>
      </c>
      <c r="BI36" s="59">
        <v>202802</v>
      </c>
      <c r="BJ36" s="59">
        <v>202803</v>
      </c>
      <c r="BK36" s="59">
        <v>202804</v>
      </c>
      <c r="BL36" s="59">
        <v>202805</v>
      </c>
      <c r="BM36" s="59">
        <v>202806</v>
      </c>
      <c r="BN36" s="59">
        <v>202807</v>
      </c>
      <c r="BO36" s="59">
        <v>202808</v>
      </c>
      <c r="BP36" s="59">
        <v>202809</v>
      </c>
      <c r="BQ36" s="59">
        <v>202810</v>
      </c>
      <c r="BR36" s="59">
        <v>202811</v>
      </c>
      <c r="BS36" s="59">
        <v>202812</v>
      </c>
    </row>
    <row r="37" spans="1:71" x14ac:dyDescent="0.35">
      <c r="A37" s="15" t="str">
        <f t="shared" ref="A37:J37" si="2">A16</f>
        <v>Not in SYA</v>
      </c>
      <c r="B37" s="15" t="str">
        <f t="shared" si="2"/>
        <v>A2811932</v>
      </c>
      <c r="C37" s="15" t="str">
        <f t="shared" si="2"/>
        <v>Base Rates</v>
      </c>
      <c r="D37" s="15" t="str">
        <f t="shared" si="2"/>
        <v/>
      </c>
      <c r="E37" s="15">
        <f t="shared" si="2"/>
        <v>34899</v>
      </c>
      <c r="F37" s="15" t="str">
        <f t="shared" si="2"/>
        <v>NEW-15526</v>
      </c>
      <c r="G37" s="15" t="str">
        <f t="shared" si="2"/>
        <v>BB II Energy Storage Capacity</v>
      </c>
      <c r="H37" s="15" t="str">
        <f t="shared" si="2"/>
        <v>Electric Other Production Plant</v>
      </c>
      <c r="I37" s="15" t="str">
        <f t="shared" si="2"/>
        <v>Big Bend II Solar</v>
      </c>
      <c r="J37" s="15" t="str">
        <f t="shared" si="2"/>
        <v>BB II Energy Storage Capacity</v>
      </c>
      <c r="K37" s="68">
        <v>0</v>
      </c>
      <c r="L37" s="16">
        <f t="shared" ref="L37:AQ37" si="3">K37+L16</f>
        <v>0</v>
      </c>
      <c r="M37" s="16">
        <f t="shared" si="3"/>
        <v>0</v>
      </c>
      <c r="N37" s="16">
        <f t="shared" si="3"/>
        <v>0</v>
      </c>
      <c r="O37" s="16">
        <f t="shared" si="3"/>
        <v>0</v>
      </c>
      <c r="P37" s="16">
        <f t="shared" si="3"/>
        <v>0</v>
      </c>
      <c r="Q37" s="16">
        <f t="shared" si="3"/>
        <v>0</v>
      </c>
      <c r="R37" s="16">
        <f t="shared" si="3"/>
        <v>0</v>
      </c>
      <c r="S37" s="16">
        <f t="shared" si="3"/>
        <v>0</v>
      </c>
      <c r="T37" s="16">
        <f t="shared" si="3"/>
        <v>0</v>
      </c>
      <c r="U37" s="16">
        <f t="shared" si="3"/>
        <v>0</v>
      </c>
      <c r="V37" s="16">
        <f t="shared" si="3"/>
        <v>0</v>
      </c>
      <c r="W37" s="16">
        <f t="shared" si="3"/>
        <v>0</v>
      </c>
      <c r="X37" s="16">
        <f t="shared" si="3"/>
        <v>0</v>
      </c>
      <c r="Y37" s="16">
        <f t="shared" si="3"/>
        <v>0</v>
      </c>
      <c r="Z37" s="16">
        <f t="shared" si="3"/>
        <v>0</v>
      </c>
      <c r="AA37" s="16">
        <f t="shared" si="3"/>
        <v>0</v>
      </c>
      <c r="AB37" s="16">
        <f t="shared" si="3"/>
        <v>0</v>
      </c>
      <c r="AC37" s="16">
        <f t="shared" si="3"/>
        <v>0</v>
      </c>
      <c r="AD37" s="16">
        <f t="shared" si="3"/>
        <v>0</v>
      </c>
      <c r="AE37" s="16">
        <f t="shared" si="3"/>
        <v>0</v>
      </c>
      <c r="AF37" s="16">
        <f t="shared" si="3"/>
        <v>0</v>
      </c>
      <c r="AG37" s="16">
        <f t="shared" si="3"/>
        <v>0</v>
      </c>
      <c r="AH37" s="16">
        <f t="shared" si="3"/>
        <v>0</v>
      </c>
      <c r="AI37" s="16">
        <f t="shared" si="3"/>
        <v>4834657.8800000018</v>
      </c>
      <c r="AJ37" s="16">
        <f t="shared" si="3"/>
        <v>4834657.8800000018</v>
      </c>
      <c r="AK37" s="16">
        <f t="shared" si="3"/>
        <v>4834657.8800000018</v>
      </c>
      <c r="AL37" s="16">
        <f t="shared" si="3"/>
        <v>4834657.8800000018</v>
      </c>
      <c r="AM37" s="16">
        <f t="shared" si="3"/>
        <v>4834657.8800000018</v>
      </c>
      <c r="AN37" s="16">
        <f t="shared" si="3"/>
        <v>4834657.8800000018</v>
      </c>
      <c r="AO37" s="16">
        <f t="shared" si="3"/>
        <v>4834657.8800000018</v>
      </c>
      <c r="AP37" s="16">
        <f t="shared" si="3"/>
        <v>4834657.8800000018</v>
      </c>
      <c r="AQ37" s="16">
        <f t="shared" si="3"/>
        <v>4834657.8800000018</v>
      </c>
      <c r="AR37" s="16">
        <f t="shared" ref="AR37:BS37" si="4">AQ37+AR16</f>
        <v>4834657.8800000018</v>
      </c>
      <c r="AS37" s="16">
        <f t="shared" si="4"/>
        <v>4834657.8800000018</v>
      </c>
      <c r="AT37" s="16">
        <f t="shared" si="4"/>
        <v>4834657.8800000018</v>
      </c>
      <c r="AU37" s="16">
        <f t="shared" si="4"/>
        <v>4834657.8800000018</v>
      </c>
      <c r="AV37" s="16">
        <f t="shared" si="4"/>
        <v>4834657.8800000018</v>
      </c>
      <c r="AW37" s="16">
        <f t="shared" si="4"/>
        <v>4834657.8800000018</v>
      </c>
      <c r="AX37" s="16">
        <f t="shared" si="4"/>
        <v>4834657.8800000018</v>
      </c>
      <c r="AY37" s="16">
        <f t="shared" si="4"/>
        <v>4834657.8800000018</v>
      </c>
      <c r="AZ37" s="16">
        <f t="shared" si="4"/>
        <v>4834657.8800000018</v>
      </c>
      <c r="BA37" s="16">
        <f t="shared" si="4"/>
        <v>4834657.8800000018</v>
      </c>
      <c r="BB37" s="16">
        <f t="shared" si="4"/>
        <v>4834657.8800000018</v>
      </c>
      <c r="BC37" s="16">
        <f t="shared" si="4"/>
        <v>4834657.8800000018</v>
      </c>
      <c r="BD37" s="16">
        <f t="shared" si="4"/>
        <v>4834657.8800000018</v>
      </c>
      <c r="BE37" s="16">
        <f t="shared" si="4"/>
        <v>4834657.8800000018</v>
      </c>
      <c r="BF37" s="16">
        <f t="shared" si="4"/>
        <v>4834657.8800000018</v>
      </c>
      <c r="BG37" s="16">
        <f t="shared" si="4"/>
        <v>4834657.8800000018</v>
      </c>
      <c r="BH37" s="16">
        <f t="shared" si="4"/>
        <v>4834657.8800000018</v>
      </c>
      <c r="BI37" s="16">
        <f t="shared" si="4"/>
        <v>4834657.8800000018</v>
      </c>
      <c r="BJ37" s="16">
        <f t="shared" si="4"/>
        <v>4834657.8800000018</v>
      </c>
      <c r="BK37" s="16">
        <f t="shared" si="4"/>
        <v>4834657.8800000018</v>
      </c>
      <c r="BL37" s="16">
        <f t="shared" si="4"/>
        <v>4834657.8800000018</v>
      </c>
      <c r="BM37" s="16">
        <f t="shared" si="4"/>
        <v>4834657.8800000018</v>
      </c>
      <c r="BN37" s="16">
        <f t="shared" si="4"/>
        <v>4834657.8800000018</v>
      </c>
      <c r="BO37" s="16">
        <f t="shared" si="4"/>
        <v>4834657.8800000018</v>
      </c>
      <c r="BP37" s="16">
        <f t="shared" si="4"/>
        <v>4834657.8800000018</v>
      </c>
      <c r="BQ37" s="16">
        <f t="shared" si="4"/>
        <v>4834657.8800000018</v>
      </c>
      <c r="BR37" s="16">
        <f t="shared" si="4"/>
        <v>4834657.8800000018</v>
      </c>
      <c r="BS37" s="16">
        <f t="shared" si="4"/>
        <v>4834657.8800000018</v>
      </c>
    </row>
    <row r="38" spans="1:71" x14ac:dyDescent="0.35">
      <c r="A38" s="15" t="str">
        <f t="shared" ref="A38:J38" si="5">A17</f>
        <v>Found on tab Energy Storage -M</v>
      </c>
      <c r="B38" s="15" t="str">
        <f t="shared" si="5"/>
        <v>A2876656</v>
      </c>
      <c r="C38" s="15" t="str">
        <f t="shared" si="5"/>
        <v>Base Rates</v>
      </c>
      <c r="D38" s="15" t="str">
        <f t="shared" si="5"/>
        <v/>
      </c>
      <c r="E38" s="15">
        <f t="shared" si="5"/>
        <v>34820</v>
      </c>
      <c r="F38" s="15" t="str">
        <f t="shared" si="5"/>
        <v>NEW-15754</v>
      </c>
      <c r="G38" s="15" t="str">
        <f t="shared" si="5"/>
        <v>MacDill Energy Storage Capacity</v>
      </c>
      <c r="H38" s="15" t="str">
        <f t="shared" si="5"/>
        <v>Electric Other Production Plant</v>
      </c>
      <c r="I38" s="15" t="str">
        <f t="shared" si="5"/>
        <v>MacDill AFB DG</v>
      </c>
      <c r="J38" s="15" t="str">
        <f t="shared" si="5"/>
        <v>MacDill Energy Storage Capacity</v>
      </c>
      <c r="K38" s="68">
        <v>0</v>
      </c>
      <c r="L38" s="16">
        <f t="shared" ref="L38:AQ38" si="6">K38+L17</f>
        <v>0</v>
      </c>
      <c r="M38" s="16">
        <f t="shared" si="6"/>
        <v>0</v>
      </c>
      <c r="N38" s="16">
        <f t="shared" si="6"/>
        <v>0</v>
      </c>
      <c r="O38" s="16">
        <f t="shared" si="6"/>
        <v>0</v>
      </c>
      <c r="P38" s="16">
        <f t="shared" si="6"/>
        <v>0</v>
      </c>
      <c r="Q38" s="16">
        <f t="shared" si="6"/>
        <v>0</v>
      </c>
      <c r="R38" s="16">
        <f t="shared" si="6"/>
        <v>0</v>
      </c>
      <c r="S38" s="16">
        <f t="shared" si="6"/>
        <v>0</v>
      </c>
      <c r="T38" s="16">
        <f t="shared" si="6"/>
        <v>0</v>
      </c>
      <c r="U38" s="16">
        <f t="shared" si="6"/>
        <v>0</v>
      </c>
      <c r="V38" s="16">
        <f t="shared" si="6"/>
        <v>0</v>
      </c>
      <c r="W38" s="16">
        <f t="shared" si="6"/>
        <v>0</v>
      </c>
      <c r="X38" s="16">
        <f t="shared" si="6"/>
        <v>0</v>
      </c>
      <c r="Y38" s="16">
        <f t="shared" si="6"/>
        <v>0</v>
      </c>
      <c r="Z38" s="16">
        <f t="shared" si="6"/>
        <v>0</v>
      </c>
      <c r="AA38" s="16">
        <f t="shared" si="6"/>
        <v>27667135.829999998</v>
      </c>
      <c r="AB38" s="16">
        <f t="shared" si="6"/>
        <v>28155933.829999998</v>
      </c>
      <c r="AC38" s="16">
        <f t="shared" si="6"/>
        <v>28314265.829999998</v>
      </c>
      <c r="AD38" s="16">
        <f t="shared" si="6"/>
        <v>29059357.829999998</v>
      </c>
      <c r="AE38" s="16">
        <f t="shared" si="6"/>
        <v>29059357.829999998</v>
      </c>
      <c r="AF38" s="16">
        <f t="shared" si="6"/>
        <v>29059357.829999998</v>
      </c>
      <c r="AG38" s="16">
        <f t="shared" si="6"/>
        <v>32203865.479999997</v>
      </c>
      <c r="AH38" s="16">
        <f t="shared" si="6"/>
        <v>32203865.479999997</v>
      </c>
      <c r="AI38" s="16">
        <f t="shared" si="6"/>
        <v>32203865.479999997</v>
      </c>
      <c r="AJ38" s="16">
        <f t="shared" si="6"/>
        <v>32203865.479999997</v>
      </c>
      <c r="AK38" s="16">
        <f t="shared" si="6"/>
        <v>32203865.479999997</v>
      </c>
      <c r="AL38" s="16">
        <f t="shared" si="6"/>
        <v>32203865.479999997</v>
      </c>
      <c r="AM38" s="16">
        <f t="shared" si="6"/>
        <v>32203865.479999997</v>
      </c>
      <c r="AN38" s="16">
        <f t="shared" si="6"/>
        <v>32203865.479999997</v>
      </c>
      <c r="AO38" s="16">
        <f t="shared" si="6"/>
        <v>32203865.479999997</v>
      </c>
      <c r="AP38" s="16">
        <f t="shared" si="6"/>
        <v>32203865.479999997</v>
      </c>
      <c r="AQ38" s="16">
        <f t="shared" si="6"/>
        <v>32203865.479999997</v>
      </c>
      <c r="AR38" s="16">
        <f t="shared" ref="AR38:BS38" si="7">AQ38+AR17</f>
        <v>32203865.479999997</v>
      </c>
      <c r="AS38" s="16">
        <f t="shared" si="7"/>
        <v>32203865.479999997</v>
      </c>
      <c r="AT38" s="16">
        <f t="shared" si="7"/>
        <v>32203865.479999997</v>
      </c>
      <c r="AU38" s="16">
        <f t="shared" si="7"/>
        <v>32203865.479999997</v>
      </c>
      <c r="AV38" s="16">
        <f t="shared" si="7"/>
        <v>32203865.479999997</v>
      </c>
      <c r="AW38" s="16">
        <f t="shared" si="7"/>
        <v>32203865.479999997</v>
      </c>
      <c r="AX38" s="16">
        <f t="shared" si="7"/>
        <v>32203865.479999997</v>
      </c>
      <c r="AY38" s="16">
        <f t="shared" si="7"/>
        <v>32203865.479999997</v>
      </c>
      <c r="AZ38" s="16">
        <f t="shared" si="7"/>
        <v>32203865.479999997</v>
      </c>
      <c r="BA38" s="16">
        <f t="shared" si="7"/>
        <v>32203865.479999997</v>
      </c>
      <c r="BB38" s="16">
        <f t="shared" si="7"/>
        <v>32203865.479999997</v>
      </c>
      <c r="BC38" s="16">
        <f t="shared" si="7"/>
        <v>32203865.479999997</v>
      </c>
      <c r="BD38" s="16">
        <f t="shared" si="7"/>
        <v>32203865.479999997</v>
      </c>
      <c r="BE38" s="16">
        <f t="shared" si="7"/>
        <v>32203865.479999997</v>
      </c>
      <c r="BF38" s="16">
        <f t="shared" si="7"/>
        <v>32203865.479999997</v>
      </c>
      <c r="BG38" s="16">
        <f t="shared" si="7"/>
        <v>32203865.479999997</v>
      </c>
      <c r="BH38" s="16">
        <f t="shared" si="7"/>
        <v>32203865.479999997</v>
      </c>
      <c r="BI38" s="16">
        <f t="shared" si="7"/>
        <v>32203865.479999997</v>
      </c>
      <c r="BJ38" s="16">
        <f t="shared" si="7"/>
        <v>32203865.479999997</v>
      </c>
      <c r="BK38" s="16">
        <f t="shared" si="7"/>
        <v>32203865.479999997</v>
      </c>
      <c r="BL38" s="16">
        <f t="shared" si="7"/>
        <v>32203865.479999997</v>
      </c>
      <c r="BM38" s="16">
        <f t="shared" si="7"/>
        <v>32203865.479999997</v>
      </c>
      <c r="BN38" s="16">
        <f t="shared" si="7"/>
        <v>32203865.479999997</v>
      </c>
      <c r="BO38" s="16">
        <f t="shared" si="7"/>
        <v>32203865.479999997</v>
      </c>
      <c r="BP38" s="16">
        <f t="shared" si="7"/>
        <v>32203865.479999997</v>
      </c>
      <c r="BQ38" s="16">
        <f t="shared" si="7"/>
        <v>32203865.479999997</v>
      </c>
      <c r="BR38" s="16">
        <f t="shared" si="7"/>
        <v>32203865.479999997</v>
      </c>
      <c r="BS38" s="16">
        <f t="shared" si="7"/>
        <v>32203865.479999997</v>
      </c>
    </row>
    <row r="39" spans="1:71" x14ac:dyDescent="0.35">
      <c r="A39" s="15" t="str">
        <f t="shared" ref="A39:J39" si="8">A18</f>
        <v>Found on tab Energy Storage -W</v>
      </c>
      <c r="B39" s="15" t="str">
        <f t="shared" si="8"/>
        <v>A2876868</v>
      </c>
      <c r="C39" s="15" t="str">
        <f t="shared" si="8"/>
        <v>Base Rates</v>
      </c>
      <c r="D39" s="15" t="str">
        <f t="shared" si="8"/>
        <v/>
      </c>
      <c r="E39" s="15">
        <f t="shared" si="8"/>
        <v>34899</v>
      </c>
      <c r="F39" s="15" t="str">
        <f t="shared" si="8"/>
        <v>NEW-15753</v>
      </c>
      <c r="G39" s="15" t="str">
        <f t="shared" si="8"/>
        <v>Wimauma Energy Storage Capacity</v>
      </c>
      <c r="H39" s="15" t="str">
        <f t="shared" si="8"/>
        <v>Electric Other Production Plant</v>
      </c>
      <c r="I39" s="15" t="str">
        <f t="shared" si="8"/>
        <v>Wimauma Solar</v>
      </c>
      <c r="J39" s="15" t="str">
        <f t="shared" si="8"/>
        <v>Wimauma Energy Storage Capacity</v>
      </c>
      <c r="K39" s="68">
        <v>0</v>
      </c>
      <c r="L39" s="16">
        <f t="shared" ref="L39:AQ39" si="9">K39+L18</f>
        <v>0</v>
      </c>
      <c r="M39" s="16">
        <f t="shared" si="9"/>
        <v>0</v>
      </c>
      <c r="N39" s="16">
        <f t="shared" si="9"/>
        <v>0</v>
      </c>
      <c r="O39" s="16">
        <f t="shared" si="9"/>
        <v>0</v>
      </c>
      <c r="P39" s="16">
        <f t="shared" si="9"/>
        <v>0</v>
      </c>
      <c r="Q39" s="16">
        <f t="shared" si="9"/>
        <v>0</v>
      </c>
      <c r="R39" s="16">
        <f t="shared" si="9"/>
        <v>0</v>
      </c>
      <c r="S39" s="16">
        <f t="shared" si="9"/>
        <v>0</v>
      </c>
      <c r="T39" s="16">
        <f t="shared" si="9"/>
        <v>0</v>
      </c>
      <c r="U39" s="16">
        <f t="shared" si="9"/>
        <v>0</v>
      </c>
      <c r="V39" s="16">
        <f t="shared" si="9"/>
        <v>0</v>
      </c>
      <c r="W39" s="16">
        <f t="shared" si="9"/>
        <v>0</v>
      </c>
      <c r="X39" s="16">
        <f t="shared" si="9"/>
        <v>0</v>
      </c>
      <c r="Y39" s="16">
        <f t="shared" si="9"/>
        <v>42480408.909999996</v>
      </c>
      <c r="Z39" s="16">
        <f t="shared" si="9"/>
        <v>43582921.909999996</v>
      </c>
      <c r="AA39" s="16">
        <f t="shared" si="9"/>
        <v>43633365.909999996</v>
      </c>
      <c r="AB39" s="16">
        <f t="shared" si="9"/>
        <v>45586532.909999996</v>
      </c>
      <c r="AC39" s="16">
        <f t="shared" si="9"/>
        <v>45598186.909999996</v>
      </c>
      <c r="AD39" s="16">
        <f t="shared" si="9"/>
        <v>52321545.559999995</v>
      </c>
      <c r="AE39" s="16">
        <f t="shared" si="9"/>
        <v>52321545.559999995</v>
      </c>
      <c r="AF39" s="16">
        <f t="shared" si="9"/>
        <v>52321545.559999995</v>
      </c>
      <c r="AG39" s="16">
        <f t="shared" si="9"/>
        <v>52321545.559999995</v>
      </c>
      <c r="AH39" s="16">
        <f t="shared" si="9"/>
        <v>52321545.559999995</v>
      </c>
      <c r="AI39" s="16">
        <f t="shared" si="9"/>
        <v>52321545.559999995</v>
      </c>
      <c r="AJ39" s="16">
        <f t="shared" si="9"/>
        <v>52321545.559999995</v>
      </c>
      <c r="AK39" s="16">
        <f t="shared" si="9"/>
        <v>52321545.559999995</v>
      </c>
      <c r="AL39" s="16">
        <f t="shared" si="9"/>
        <v>52321545.559999995</v>
      </c>
      <c r="AM39" s="16">
        <f t="shared" si="9"/>
        <v>52321545.559999995</v>
      </c>
      <c r="AN39" s="16">
        <f t="shared" si="9"/>
        <v>52321545.559999995</v>
      </c>
      <c r="AO39" s="16">
        <f t="shared" si="9"/>
        <v>52321545.559999995</v>
      </c>
      <c r="AP39" s="16">
        <f t="shared" si="9"/>
        <v>52321545.559999995</v>
      </c>
      <c r="AQ39" s="16">
        <f t="shared" si="9"/>
        <v>52321545.559999995</v>
      </c>
      <c r="AR39" s="16">
        <f t="shared" ref="AR39:BS39" si="10">AQ39+AR18</f>
        <v>52321545.559999995</v>
      </c>
      <c r="AS39" s="16">
        <f t="shared" si="10"/>
        <v>52321545.559999995</v>
      </c>
      <c r="AT39" s="16">
        <f t="shared" si="10"/>
        <v>52321545.559999995</v>
      </c>
      <c r="AU39" s="16">
        <f t="shared" si="10"/>
        <v>52321545.559999995</v>
      </c>
      <c r="AV39" s="16">
        <f t="shared" si="10"/>
        <v>52321545.559999995</v>
      </c>
      <c r="AW39" s="16">
        <f t="shared" si="10"/>
        <v>52321545.559999995</v>
      </c>
      <c r="AX39" s="16">
        <f t="shared" si="10"/>
        <v>52321545.559999995</v>
      </c>
      <c r="AY39" s="16">
        <f t="shared" si="10"/>
        <v>52321545.559999995</v>
      </c>
      <c r="AZ39" s="16">
        <f t="shared" si="10"/>
        <v>52321545.559999995</v>
      </c>
      <c r="BA39" s="16">
        <f t="shared" si="10"/>
        <v>52321545.559999995</v>
      </c>
      <c r="BB39" s="16">
        <f t="shared" si="10"/>
        <v>52321545.559999995</v>
      </c>
      <c r="BC39" s="16">
        <f t="shared" si="10"/>
        <v>52321545.559999995</v>
      </c>
      <c r="BD39" s="16">
        <f t="shared" si="10"/>
        <v>52321545.559999995</v>
      </c>
      <c r="BE39" s="16">
        <f t="shared" si="10"/>
        <v>52321545.559999995</v>
      </c>
      <c r="BF39" s="16">
        <f t="shared" si="10"/>
        <v>52321545.559999995</v>
      </c>
      <c r="BG39" s="16">
        <f t="shared" si="10"/>
        <v>52321545.559999995</v>
      </c>
      <c r="BH39" s="16">
        <f t="shared" si="10"/>
        <v>52321545.559999995</v>
      </c>
      <c r="BI39" s="16">
        <f t="shared" si="10"/>
        <v>52321545.559999995</v>
      </c>
      <c r="BJ39" s="16">
        <f t="shared" si="10"/>
        <v>52321545.559999995</v>
      </c>
      <c r="BK39" s="16">
        <f t="shared" si="10"/>
        <v>52321545.559999995</v>
      </c>
      <c r="BL39" s="16">
        <f t="shared" si="10"/>
        <v>52321545.559999995</v>
      </c>
      <c r="BM39" s="16">
        <f t="shared" si="10"/>
        <v>52321545.559999995</v>
      </c>
      <c r="BN39" s="16">
        <f t="shared" si="10"/>
        <v>52321545.559999995</v>
      </c>
      <c r="BO39" s="16">
        <f t="shared" si="10"/>
        <v>52321545.559999995</v>
      </c>
      <c r="BP39" s="16">
        <f t="shared" si="10"/>
        <v>52321545.559999995</v>
      </c>
      <c r="BQ39" s="16">
        <f t="shared" si="10"/>
        <v>52321545.559999995</v>
      </c>
      <c r="BR39" s="16">
        <f t="shared" si="10"/>
        <v>52321545.559999995</v>
      </c>
      <c r="BS39" s="16">
        <f t="shared" si="10"/>
        <v>52321545.559999995</v>
      </c>
    </row>
    <row r="40" spans="1:71" x14ac:dyDescent="0.35">
      <c r="A40" s="15" t="str">
        <f t="shared" ref="A40:J40" si="11">A19</f>
        <v>Found on tab Energy Storage -LM</v>
      </c>
      <c r="B40" s="15" t="str">
        <f t="shared" si="11"/>
        <v>A2876871</v>
      </c>
      <c r="C40" s="15" t="str">
        <f t="shared" si="11"/>
        <v>Base Rates</v>
      </c>
      <c r="D40" s="15" t="str">
        <f t="shared" si="11"/>
        <v/>
      </c>
      <c r="E40" s="15">
        <f t="shared" si="11"/>
        <v>34899</v>
      </c>
      <c r="F40" s="15" t="str">
        <f t="shared" si="11"/>
        <v>NEW-15755</v>
      </c>
      <c r="G40" s="15" t="str">
        <f t="shared" si="11"/>
        <v xml:space="preserve">Lake Mabel Energy Storage Capacity </v>
      </c>
      <c r="H40" s="15" t="str">
        <f t="shared" si="11"/>
        <v>Electric Other Production Plant</v>
      </c>
      <c r="I40" s="15" t="str">
        <f t="shared" si="11"/>
        <v>Lake Mabel Solar</v>
      </c>
      <c r="J40" s="15" t="str">
        <f t="shared" si="11"/>
        <v xml:space="preserve">Lake Mabel Energy Storage Capacity </v>
      </c>
      <c r="K40" s="68">
        <v>0</v>
      </c>
      <c r="L40" s="16">
        <f t="shared" ref="L40:AQ40" si="12">K40+L19</f>
        <v>0</v>
      </c>
      <c r="M40" s="16">
        <f t="shared" si="12"/>
        <v>0</v>
      </c>
      <c r="N40" s="16">
        <f t="shared" si="12"/>
        <v>0</v>
      </c>
      <c r="O40" s="16">
        <f t="shared" si="12"/>
        <v>0</v>
      </c>
      <c r="P40" s="16">
        <f t="shared" si="12"/>
        <v>0</v>
      </c>
      <c r="Q40" s="16">
        <f t="shared" si="12"/>
        <v>0</v>
      </c>
      <c r="R40" s="16">
        <f t="shared" si="12"/>
        <v>0</v>
      </c>
      <c r="S40" s="16">
        <f t="shared" si="12"/>
        <v>0</v>
      </c>
      <c r="T40" s="16">
        <f t="shared" si="12"/>
        <v>0</v>
      </c>
      <c r="U40" s="16">
        <f t="shared" si="12"/>
        <v>0</v>
      </c>
      <c r="V40" s="16">
        <f t="shared" si="12"/>
        <v>0</v>
      </c>
      <c r="W40" s="16">
        <f t="shared" si="12"/>
        <v>0</v>
      </c>
      <c r="X40" s="16">
        <f t="shared" si="12"/>
        <v>0</v>
      </c>
      <c r="Y40" s="16">
        <f t="shared" si="12"/>
        <v>0</v>
      </c>
      <c r="Z40" s="16">
        <f t="shared" si="12"/>
        <v>0</v>
      </c>
      <c r="AA40" s="16">
        <f t="shared" si="12"/>
        <v>52547130.460000001</v>
      </c>
      <c r="AB40" s="16">
        <f t="shared" si="12"/>
        <v>52739914.460000001</v>
      </c>
      <c r="AC40" s="16">
        <f t="shared" si="12"/>
        <v>53044291.460000001</v>
      </c>
      <c r="AD40" s="16">
        <f t="shared" si="12"/>
        <v>57073072.460000001</v>
      </c>
      <c r="AE40" s="16">
        <f t="shared" si="12"/>
        <v>57073072.460000001</v>
      </c>
      <c r="AF40" s="16">
        <f t="shared" si="12"/>
        <v>57073072.460000001</v>
      </c>
      <c r="AG40" s="16">
        <f t="shared" si="12"/>
        <v>57073072.460000001</v>
      </c>
      <c r="AH40" s="16">
        <f t="shared" si="12"/>
        <v>57073072.460000001</v>
      </c>
      <c r="AI40" s="16">
        <f t="shared" si="12"/>
        <v>57073072.460000001</v>
      </c>
      <c r="AJ40" s="16">
        <f t="shared" si="12"/>
        <v>57073072.460000001</v>
      </c>
      <c r="AK40" s="16">
        <f t="shared" si="12"/>
        <v>57073072.460000001</v>
      </c>
      <c r="AL40" s="16">
        <f t="shared" si="12"/>
        <v>57073072.460000001</v>
      </c>
      <c r="AM40" s="16">
        <f t="shared" si="12"/>
        <v>57073072.460000001</v>
      </c>
      <c r="AN40" s="16">
        <f t="shared" si="12"/>
        <v>57073072.460000001</v>
      </c>
      <c r="AO40" s="16">
        <f t="shared" si="12"/>
        <v>57073072.460000001</v>
      </c>
      <c r="AP40" s="16">
        <f t="shared" si="12"/>
        <v>57073072.460000001</v>
      </c>
      <c r="AQ40" s="16">
        <f t="shared" si="12"/>
        <v>57073072.460000001</v>
      </c>
      <c r="AR40" s="16">
        <f t="shared" ref="AR40:BS40" si="13">AQ40+AR19</f>
        <v>57073072.460000001</v>
      </c>
      <c r="AS40" s="16">
        <f t="shared" si="13"/>
        <v>57073072.460000001</v>
      </c>
      <c r="AT40" s="16">
        <f t="shared" si="13"/>
        <v>57073072.460000001</v>
      </c>
      <c r="AU40" s="16">
        <f t="shared" si="13"/>
        <v>57073072.460000001</v>
      </c>
      <c r="AV40" s="16">
        <f t="shared" si="13"/>
        <v>57073072.460000001</v>
      </c>
      <c r="AW40" s="16">
        <f t="shared" si="13"/>
        <v>57073072.460000001</v>
      </c>
      <c r="AX40" s="16">
        <f t="shared" si="13"/>
        <v>57073072.460000001</v>
      </c>
      <c r="AY40" s="16">
        <f t="shared" si="13"/>
        <v>57073072.460000001</v>
      </c>
      <c r="AZ40" s="16">
        <f t="shared" si="13"/>
        <v>57073072.460000001</v>
      </c>
      <c r="BA40" s="16">
        <f t="shared" si="13"/>
        <v>57073072.460000001</v>
      </c>
      <c r="BB40" s="16">
        <f t="shared" si="13"/>
        <v>57073072.460000001</v>
      </c>
      <c r="BC40" s="16">
        <f t="shared" si="13"/>
        <v>57073072.460000001</v>
      </c>
      <c r="BD40" s="16">
        <f t="shared" si="13"/>
        <v>57073072.460000001</v>
      </c>
      <c r="BE40" s="16">
        <f t="shared" si="13"/>
        <v>57073072.460000001</v>
      </c>
      <c r="BF40" s="16">
        <f t="shared" si="13"/>
        <v>57073072.460000001</v>
      </c>
      <c r="BG40" s="16">
        <f t="shared" si="13"/>
        <v>57073072.460000001</v>
      </c>
      <c r="BH40" s="16">
        <f t="shared" si="13"/>
        <v>57073072.460000001</v>
      </c>
      <c r="BI40" s="16">
        <f t="shared" si="13"/>
        <v>57073072.460000001</v>
      </c>
      <c r="BJ40" s="16">
        <f t="shared" si="13"/>
        <v>57073072.460000001</v>
      </c>
      <c r="BK40" s="16">
        <f t="shared" si="13"/>
        <v>57073072.460000001</v>
      </c>
      <c r="BL40" s="16">
        <f t="shared" si="13"/>
        <v>57073072.460000001</v>
      </c>
      <c r="BM40" s="16">
        <f t="shared" si="13"/>
        <v>57073072.460000001</v>
      </c>
      <c r="BN40" s="16">
        <f t="shared" si="13"/>
        <v>57073072.460000001</v>
      </c>
      <c r="BO40" s="16">
        <f t="shared" si="13"/>
        <v>57073072.460000001</v>
      </c>
      <c r="BP40" s="16">
        <f t="shared" si="13"/>
        <v>57073072.460000001</v>
      </c>
      <c r="BQ40" s="16">
        <f t="shared" si="13"/>
        <v>57073072.460000001</v>
      </c>
      <c r="BR40" s="16">
        <f t="shared" si="13"/>
        <v>57073072.460000001</v>
      </c>
      <c r="BS40" s="16">
        <f t="shared" si="13"/>
        <v>57073072.460000001</v>
      </c>
    </row>
    <row r="41" spans="1:71" x14ac:dyDescent="0.35">
      <c r="A41" s="15" t="str">
        <f t="shared" ref="A41:J41" si="14">A20</f>
        <v>Found on tab Energy Storage -LM</v>
      </c>
      <c r="B41" s="15" t="str">
        <f t="shared" si="14"/>
        <v>NEW-15877</v>
      </c>
      <c r="C41" s="15" t="str">
        <f t="shared" si="14"/>
        <v>Base Rates</v>
      </c>
      <c r="D41" s="15" t="str">
        <f t="shared" si="14"/>
        <v>CLEAN ENERGY &amp; EMERGING TECHNOLOGIES</v>
      </c>
      <c r="E41" s="15" t="str">
        <f t="shared" si="14"/>
        <v>T</v>
      </c>
      <c r="F41" s="15" t="str">
        <f t="shared" si="14"/>
        <v>NEW-15877</v>
      </c>
      <c r="G41" s="15" t="str">
        <f t="shared" si="14"/>
        <v>ED Energy Storage - Lake Mabel</v>
      </c>
      <c r="H41" s="15" t="str">
        <f t="shared" si="14"/>
        <v>Electric Transmission Plant</v>
      </c>
      <c r="I41" s="15" t="str">
        <f t="shared" si="14"/>
        <v>Transmission Substation</v>
      </c>
      <c r="J41" s="15" t="str">
        <f t="shared" si="14"/>
        <v>ED Energy Storage - Lake Mabel</v>
      </c>
      <c r="K41" s="68">
        <v>0</v>
      </c>
      <c r="L41" s="16">
        <f t="shared" ref="L41:AQ41" si="15">K41+L20</f>
        <v>0</v>
      </c>
      <c r="M41" s="16">
        <f t="shared" si="15"/>
        <v>0</v>
      </c>
      <c r="N41" s="16">
        <f t="shared" si="15"/>
        <v>0</v>
      </c>
      <c r="O41" s="16">
        <f t="shared" si="15"/>
        <v>0</v>
      </c>
      <c r="P41" s="16">
        <f t="shared" si="15"/>
        <v>0</v>
      </c>
      <c r="Q41" s="16">
        <f t="shared" si="15"/>
        <v>0</v>
      </c>
      <c r="R41" s="16">
        <f t="shared" si="15"/>
        <v>0</v>
      </c>
      <c r="S41" s="16">
        <f t="shared" si="15"/>
        <v>0</v>
      </c>
      <c r="T41" s="16">
        <f t="shared" si="15"/>
        <v>0</v>
      </c>
      <c r="U41" s="16">
        <f t="shared" si="15"/>
        <v>0</v>
      </c>
      <c r="V41" s="16">
        <f t="shared" si="15"/>
        <v>0</v>
      </c>
      <c r="W41" s="16">
        <f t="shared" si="15"/>
        <v>9328.4700000000012</v>
      </c>
      <c r="X41" s="16">
        <f t="shared" si="15"/>
        <v>9328.4700000000012</v>
      </c>
      <c r="Y41" s="16">
        <f t="shared" si="15"/>
        <v>9328.4700000000012</v>
      </c>
      <c r="Z41" s="16">
        <f t="shared" si="15"/>
        <v>9328.4700000000012</v>
      </c>
      <c r="AA41" s="16">
        <f t="shared" si="15"/>
        <v>9328.4700000000012</v>
      </c>
      <c r="AB41" s="16">
        <f t="shared" si="15"/>
        <v>9328.4700000000012</v>
      </c>
      <c r="AC41" s="16">
        <f t="shared" si="15"/>
        <v>9328.4700000000012</v>
      </c>
      <c r="AD41" s="16">
        <f t="shared" si="15"/>
        <v>9328.4700000000012</v>
      </c>
      <c r="AE41" s="16">
        <f t="shared" si="15"/>
        <v>9328.4700000000012</v>
      </c>
      <c r="AF41" s="16">
        <f t="shared" si="15"/>
        <v>9328.4700000000012</v>
      </c>
      <c r="AG41" s="16">
        <f t="shared" si="15"/>
        <v>9328.4700000000012</v>
      </c>
      <c r="AH41" s="16">
        <f t="shared" si="15"/>
        <v>9328.4700000000012</v>
      </c>
      <c r="AI41" s="16">
        <f t="shared" si="15"/>
        <v>9328.4700000000012</v>
      </c>
      <c r="AJ41" s="16">
        <f t="shared" si="15"/>
        <v>9328.4700000000012</v>
      </c>
      <c r="AK41" s="16">
        <f t="shared" si="15"/>
        <v>9328.4700000000012</v>
      </c>
      <c r="AL41" s="16">
        <f t="shared" si="15"/>
        <v>9328.4700000000012</v>
      </c>
      <c r="AM41" s="16">
        <f t="shared" si="15"/>
        <v>9328.4700000000012</v>
      </c>
      <c r="AN41" s="16">
        <f t="shared" si="15"/>
        <v>9328.4700000000012</v>
      </c>
      <c r="AO41" s="16">
        <f t="shared" si="15"/>
        <v>9328.4700000000012</v>
      </c>
      <c r="AP41" s="16">
        <f t="shared" si="15"/>
        <v>9328.4700000000012</v>
      </c>
      <c r="AQ41" s="16">
        <f t="shared" si="15"/>
        <v>9328.4700000000012</v>
      </c>
      <c r="AR41" s="16">
        <f t="shared" ref="AR41:BS41" si="16">AQ41+AR20</f>
        <v>9328.4700000000012</v>
      </c>
      <c r="AS41" s="16">
        <f t="shared" si="16"/>
        <v>9328.4700000000012</v>
      </c>
      <c r="AT41" s="16">
        <f t="shared" si="16"/>
        <v>9328.4700000000012</v>
      </c>
      <c r="AU41" s="16">
        <f t="shared" si="16"/>
        <v>9328.4700000000012</v>
      </c>
      <c r="AV41" s="16">
        <f t="shared" si="16"/>
        <v>9328.4700000000012</v>
      </c>
      <c r="AW41" s="16">
        <f t="shared" si="16"/>
        <v>9328.4700000000012</v>
      </c>
      <c r="AX41" s="16">
        <f t="shared" si="16"/>
        <v>9328.4700000000012</v>
      </c>
      <c r="AY41" s="16">
        <f t="shared" si="16"/>
        <v>9328.4700000000012</v>
      </c>
      <c r="AZ41" s="16">
        <f t="shared" si="16"/>
        <v>9328.4700000000012</v>
      </c>
      <c r="BA41" s="16">
        <f t="shared" si="16"/>
        <v>9328.4700000000012</v>
      </c>
      <c r="BB41" s="16">
        <f t="shared" si="16"/>
        <v>9328.4700000000012</v>
      </c>
      <c r="BC41" s="16">
        <f t="shared" si="16"/>
        <v>9328.4700000000012</v>
      </c>
      <c r="BD41" s="16">
        <f t="shared" si="16"/>
        <v>9328.4700000000012</v>
      </c>
      <c r="BE41" s="16">
        <f t="shared" si="16"/>
        <v>9328.4700000000012</v>
      </c>
      <c r="BF41" s="16">
        <f t="shared" si="16"/>
        <v>9328.4700000000012</v>
      </c>
      <c r="BG41" s="16">
        <f t="shared" si="16"/>
        <v>9328.4700000000012</v>
      </c>
      <c r="BH41" s="16">
        <f t="shared" si="16"/>
        <v>9328.4700000000012</v>
      </c>
      <c r="BI41" s="16">
        <f t="shared" si="16"/>
        <v>9328.4700000000012</v>
      </c>
      <c r="BJ41" s="16">
        <f t="shared" si="16"/>
        <v>9328.4700000000012</v>
      </c>
      <c r="BK41" s="16">
        <f t="shared" si="16"/>
        <v>9328.4700000000012</v>
      </c>
      <c r="BL41" s="16">
        <f t="shared" si="16"/>
        <v>9328.4700000000012</v>
      </c>
      <c r="BM41" s="16">
        <f t="shared" si="16"/>
        <v>9328.4700000000012</v>
      </c>
      <c r="BN41" s="16">
        <f t="shared" si="16"/>
        <v>9328.4700000000012</v>
      </c>
      <c r="BO41" s="16">
        <f t="shared" si="16"/>
        <v>9328.4700000000012</v>
      </c>
      <c r="BP41" s="16">
        <f t="shared" si="16"/>
        <v>9328.4700000000012</v>
      </c>
      <c r="BQ41" s="16">
        <f t="shared" si="16"/>
        <v>9328.4700000000012</v>
      </c>
      <c r="BR41" s="16">
        <f t="shared" si="16"/>
        <v>9328.4700000000012</v>
      </c>
      <c r="BS41" s="16">
        <f t="shared" si="16"/>
        <v>9328.4700000000012</v>
      </c>
    </row>
    <row r="42" spans="1:71" x14ac:dyDescent="0.35">
      <c r="A42" s="15" t="str">
        <f t="shared" ref="A42:J42" si="17">A21</f>
        <v>Found on tab Energy Storage -LM</v>
      </c>
      <c r="B42" s="15" t="str">
        <f t="shared" si="17"/>
        <v>NEW-15877.1</v>
      </c>
      <c r="C42" s="15" t="str">
        <f t="shared" si="17"/>
        <v>Base Rates</v>
      </c>
      <c r="D42" s="15" t="str">
        <f t="shared" si="17"/>
        <v/>
      </c>
      <c r="E42" s="15" t="str">
        <f t="shared" si="17"/>
        <v>D</v>
      </c>
      <c r="F42" s="15" t="str">
        <f t="shared" si="17"/>
        <v>NEW-15877</v>
      </c>
      <c r="G42" s="15" t="str">
        <f t="shared" si="17"/>
        <v>ED Energy Storage - Lake Mabel</v>
      </c>
      <c r="H42" s="15" t="str">
        <f t="shared" si="17"/>
        <v>Electric Distribution Plant</v>
      </c>
      <c r="I42" s="15" t="str">
        <f t="shared" si="17"/>
        <v>Distribution Lines</v>
      </c>
      <c r="J42" s="15" t="str">
        <f t="shared" si="17"/>
        <v>ED Energy Storage - Lake Mabel</v>
      </c>
      <c r="K42" s="68">
        <v>0</v>
      </c>
      <c r="L42" s="16">
        <f t="shared" ref="L42:AQ42" si="18">K42+L21</f>
        <v>0</v>
      </c>
      <c r="M42" s="16">
        <f t="shared" si="18"/>
        <v>0</v>
      </c>
      <c r="N42" s="16">
        <f t="shared" si="18"/>
        <v>0</v>
      </c>
      <c r="O42" s="16">
        <f t="shared" si="18"/>
        <v>0</v>
      </c>
      <c r="P42" s="16">
        <f t="shared" si="18"/>
        <v>0</v>
      </c>
      <c r="Q42" s="16">
        <f t="shared" si="18"/>
        <v>0</v>
      </c>
      <c r="R42" s="16">
        <f t="shared" si="18"/>
        <v>0</v>
      </c>
      <c r="S42" s="16">
        <f t="shared" si="18"/>
        <v>0</v>
      </c>
      <c r="T42" s="16">
        <f t="shared" si="18"/>
        <v>0</v>
      </c>
      <c r="U42" s="16">
        <f t="shared" si="18"/>
        <v>0</v>
      </c>
      <c r="V42" s="16">
        <f t="shared" si="18"/>
        <v>0</v>
      </c>
      <c r="W42" s="16">
        <f t="shared" si="18"/>
        <v>268484.63999999996</v>
      </c>
      <c r="X42" s="16">
        <f t="shared" si="18"/>
        <v>313484.63999999996</v>
      </c>
      <c r="Y42" s="16">
        <f t="shared" si="18"/>
        <v>342484.63999999996</v>
      </c>
      <c r="Z42" s="16">
        <f t="shared" si="18"/>
        <v>371484.63999999996</v>
      </c>
      <c r="AA42" s="16">
        <f t="shared" si="18"/>
        <v>400484.63999999996</v>
      </c>
      <c r="AB42" s="16">
        <f t="shared" si="18"/>
        <v>400484.63999999996</v>
      </c>
      <c r="AC42" s="16">
        <f t="shared" si="18"/>
        <v>400484.63999999996</v>
      </c>
      <c r="AD42" s="16">
        <f t="shared" si="18"/>
        <v>400484.63999999996</v>
      </c>
      <c r="AE42" s="16">
        <f t="shared" si="18"/>
        <v>400484.63999999996</v>
      </c>
      <c r="AF42" s="16">
        <f t="shared" si="18"/>
        <v>400484.63999999996</v>
      </c>
      <c r="AG42" s="16">
        <f t="shared" si="18"/>
        <v>400484.63999999996</v>
      </c>
      <c r="AH42" s="16">
        <f t="shared" si="18"/>
        <v>400484.63999999996</v>
      </c>
      <c r="AI42" s="16">
        <f t="shared" si="18"/>
        <v>400484.63999999996</v>
      </c>
      <c r="AJ42" s="16">
        <f t="shared" si="18"/>
        <v>400484.63999999996</v>
      </c>
      <c r="AK42" s="16">
        <f t="shared" si="18"/>
        <v>400484.63999999996</v>
      </c>
      <c r="AL42" s="16">
        <f t="shared" si="18"/>
        <v>400484.63999999996</v>
      </c>
      <c r="AM42" s="16">
        <f t="shared" si="18"/>
        <v>400484.63999999996</v>
      </c>
      <c r="AN42" s="16">
        <f t="shared" si="18"/>
        <v>400484.63999999996</v>
      </c>
      <c r="AO42" s="16">
        <f t="shared" si="18"/>
        <v>400484.63999999996</v>
      </c>
      <c r="AP42" s="16">
        <f t="shared" si="18"/>
        <v>400484.63999999996</v>
      </c>
      <c r="AQ42" s="16">
        <f t="shared" si="18"/>
        <v>400484.63999999996</v>
      </c>
      <c r="AR42" s="16">
        <f t="shared" ref="AR42:BS42" si="19">AQ42+AR21</f>
        <v>400484.63999999996</v>
      </c>
      <c r="AS42" s="16">
        <f t="shared" si="19"/>
        <v>400484.63999999996</v>
      </c>
      <c r="AT42" s="16">
        <f t="shared" si="19"/>
        <v>400484.63999999996</v>
      </c>
      <c r="AU42" s="16">
        <f t="shared" si="19"/>
        <v>400484.63999999996</v>
      </c>
      <c r="AV42" s="16">
        <f t="shared" si="19"/>
        <v>400484.63999999996</v>
      </c>
      <c r="AW42" s="16">
        <f t="shared" si="19"/>
        <v>400484.63999999996</v>
      </c>
      <c r="AX42" s="16">
        <f t="shared" si="19"/>
        <v>400484.63999999996</v>
      </c>
      <c r="AY42" s="16">
        <f t="shared" si="19"/>
        <v>400484.63999999996</v>
      </c>
      <c r="AZ42" s="16">
        <f t="shared" si="19"/>
        <v>400484.63999999996</v>
      </c>
      <c r="BA42" s="16">
        <f t="shared" si="19"/>
        <v>400484.63999999996</v>
      </c>
      <c r="BB42" s="16">
        <f t="shared" si="19"/>
        <v>400484.63999999996</v>
      </c>
      <c r="BC42" s="16">
        <f t="shared" si="19"/>
        <v>400484.63999999996</v>
      </c>
      <c r="BD42" s="16">
        <f t="shared" si="19"/>
        <v>400484.63999999996</v>
      </c>
      <c r="BE42" s="16">
        <f t="shared" si="19"/>
        <v>400484.63999999996</v>
      </c>
      <c r="BF42" s="16">
        <f t="shared" si="19"/>
        <v>400484.63999999996</v>
      </c>
      <c r="BG42" s="16">
        <f t="shared" si="19"/>
        <v>400484.63999999996</v>
      </c>
      <c r="BH42" s="16">
        <f t="shared" si="19"/>
        <v>400484.63999999996</v>
      </c>
      <c r="BI42" s="16">
        <f t="shared" si="19"/>
        <v>400484.63999999996</v>
      </c>
      <c r="BJ42" s="16">
        <f t="shared" si="19"/>
        <v>400484.63999999996</v>
      </c>
      <c r="BK42" s="16">
        <f t="shared" si="19"/>
        <v>400484.63999999996</v>
      </c>
      <c r="BL42" s="16">
        <f t="shared" si="19"/>
        <v>400484.63999999996</v>
      </c>
      <c r="BM42" s="16">
        <f t="shared" si="19"/>
        <v>400484.63999999996</v>
      </c>
      <c r="BN42" s="16">
        <f t="shared" si="19"/>
        <v>400484.63999999996</v>
      </c>
      <c r="BO42" s="16">
        <f t="shared" si="19"/>
        <v>400484.63999999996</v>
      </c>
      <c r="BP42" s="16">
        <f t="shared" si="19"/>
        <v>400484.63999999996</v>
      </c>
      <c r="BQ42" s="16">
        <f t="shared" si="19"/>
        <v>400484.63999999996</v>
      </c>
      <c r="BR42" s="16">
        <f t="shared" si="19"/>
        <v>400484.63999999996</v>
      </c>
      <c r="BS42" s="16">
        <f t="shared" si="19"/>
        <v>400484.63999999996</v>
      </c>
    </row>
    <row r="43" spans="1:71" x14ac:dyDescent="0.35">
      <c r="A43" s="15" t="str">
        <f t="shared" ref="A43:J43" si="20">A22</f>
        <v>Found on tab Energy Storage -W</v>
      </c>
      <c r="B43" s="15" t="str">
        <f t="shared" si="20"/>
        <v>NEW-15878</v>
      </c>
      <c r="C43" s="15" t="str">
        <f t="shared" si="20"/>
        <v>Base Rates</v>
      </c>
      <c r="D43" s="15" t="str">
        <f t="shared" si="20"/>
        <v>CLEAN ENERGY &amp; EMERGING TECHNOLOGIES</v>
      </c>
      <c r="E43" s="15" t="str">
        <f t="shared" si="20"/>
        <v>T</v>
      </c>
      <c r="F43" s="15" t="str">
        <f t="shared" si="20"/>
        <v>NEW-15878</v>
      </c>
      <c r="G43" s="15" t="str">
        <f t="shared" si="20"/>
        <v>ED Energy Storage Cap - Wimauma</v>
      </c>
      <c r="H43" s="15" t="str">
        <f t="shared" si="20"/>
        <v>Electric Transmission Plant</v>
      </c>
      <c r="I43" s="15" t="str">
        <f t="shared" si="20"/>
        <v>Transmission Substation</v>
      </c>
      <c r="J43" s="15" t="str">
        <f t="shared" si="20"/>
        <v>ED Energy Storage Cap - Wimauma</v>
      </c>
      <c r="K43" s="68">
        <v>0</v>
      </c>
      <c r="L43" s="16">
        <f t="shared" ref="L43:AQ43" si="21">K43+L22</f>
        <v>0</v>
      </c>
      <c r="M43" s="16">
        <f t="shared" si="21"/>
        <v>0</v>
      </c>
      <c r="N43" s="16">
        <f t="shared" si="21"/>
        <v>0</v>
      </c>
      <c r="O43" s="16">
        <f t="shared" si="21"/>
        <v>0</v>
      </c>
      <c r="P43" s="16">
        <f t="shared" si="21"/>
        <v>0</v>
      </c>
      <c r="Q43" s="16">
        <f t="shared" si="21"/>
        <v>0</v>
      </c>
      <c r="R43" s="16">
        <f t="shared" si="21"/>
        <v>0</v>
      </c>
      <c r="S43" s="16">
        <f t="shared" si="21"/>
        <v>0</v>
      </c>
      <c r="T43" s="16">
        <f t="shared" si="21"/>
        <v>0</v>
      </c>
      <c r="U43" s="16">
        <f t="shared" si="21"/>
        <v>0</v>
      </c>
      <c r="V43" s="16">
        <f t="shared" si="21"/>
        <v>0</v>
      </c>
      <c r="W43" s="16">
        <f t="shared" si="21"/>
        <v>0</v>
      </c>
      <c r="X43" s="16">
        <f t="shared" si="21"/>
        <v>0</v>
      </c>
      <c r="Y43" s="16">
        <f t="shared" si="21"/>
        <v>9386.44</v>
      </c>
      <c r="Z43" s="16">
        <f t="shared" si="21"/>
        <v>9386.44</v>
      </c>
      <c r="AA43" s="16">
        <f t="shared" si="21"/>
        <v>9386.44</v>
      </c>
      <c r="AB43" s="16">
        <f t="shared" si="21"/>
        <v>9386.44</v>
      </c>
      <c r="AC43" s="16">
        <f t="shared" si="21"/>
        <v>9386.44</v>
      </c>
      <c r="AD43" s="16">
        <f t="shared" si="21"/>
        <v>9386.44</v>
      </c>
      <c r="AE43" s="16">
        <f t="shared" si="21"/>
        <v>9386.44</v>
      </c>
      <c r="AF43" s="16">
        <f t="shared" si="21"/>
        <v>9386.44</v>
      </c>
      <c r="AG43" s="16">
        <f t="shared" si="21"/>
        <v>9386.44</v>
      </c>
      <c r="AH43" s="16">
        <f t="shared" si="21"/>
        <v>9386.44</v>
      </c>
      <c r="AI43" s="16">
        <f t="shared" si="21"/>
        <v>9386.44</v>
      </c>
      <c r="AJ43" s="16">
        <f t="shared" si="21"/>
        <v>9386.44</v>
      </c>
      <c r="AK43" s="16">
        <f t="shared" si="21"/>
        <v>9386.44</v>
      </c>
      <c r="AL43" s="16">
        <f t="shared" si="21"/>
        <v>9386.44</v>
      </c>
      <c r="AM43" s="16">
        <f t="shared" si="21"/>
        <v>9386.44</v>
      </c>
      <c r="AN43" s="16">
        <f t="shared" si="21"/>
        <v>9386.44</v>
      </c>
      <c r="AO43" s="16">
        <f t="shared" si="21"/>
        <v>9386.44</v>
      </c>
      <c r="AP43" s="16">
        <f t="shared" si="21"/>
        <v>9386.44</v>
      </c>
      <c r="AQ43" s="16">
        <f t="shared" si="21"/>
        <v>9386.44</v>
      </c>
      <c r="AR43" s="16">
        <f t="shared" ref="AR43:BS43" si="22">AQ43+AR22</f>
        <v>9386.44</v>
      </c>
      <c r="AS43" s="16">
        <f t="shared" si="22"/>
        <v>9386.44</v>
      </c>
      <c r="AT43" s="16">
        <f t="shared" si="22"/>
        <v>9386.44</v>
      </c>
      <c r="AU43" s="16">
        <f t="shared" si="22"/>
        <v>9386.44</v>
      </c>
      <c r="AV43" s="16">
        <f t="shared" si="22"/>
        <v>9386.44</v>
      </c>
      <c r="AW43" s="16">
        <f t="shared" si="22"/>
        <v>9386.44</v>
      </c>
      <c r="AX43" s="16">
        <f t="shared" si="22"/>
        <v>9386.44</v>
      </c>
      <c r="AY43" s="16">
        <f t="shared" si="22"/>
        <v>9386.44</v>
      </c>
      <c r="AZ43" s="16">
        <f t="shared" si="22"/>
        <v>9386.44</v>
      </c>
      <c r="BA43" s="16">
        <f t="shared" si="22"/>
        <v>9386.44</v>
      </c>
      <c r="BB43" s="16">
        <f t="shared" si="22"/>
        <v>9386.44</v>
      </c>
      <c r="BC43" s="16">
        <f t="shared" si="22"/>
        <v>9386.44</v>
      </c>
      <c r="BD43" s="16">
        <f t="shared" si="22"/>
        <v>9386.44</v>
      </c>
      <c r="BE43" s="16">
        <f t="shared" si="22"/>
        <v>9386.44</v>
      </c>
      <c r="BF43" s="16">
        <f t="shared" si="22"/>
        <v>9386.44</v>
      </c>
      <c r="BG43" s="16">
        <f t="shared" si="22"/>
        <v>9386.44</v>
      </c>
      <c r="BH43" s="16">
        <f t="shared" si="22"/>
        <v>9386.44</v>
      </c>
      <c r="BI43" s="16">
        <f t="shared" si="22"/>
        <v>9386.44</v>
      </c>
      <c r="BJ43" s="16">
        <f t="shared" si="22"/>
        <v>9386.44</v>
      </c>
      <c r="BK43" s="16">
        <f t="shared" si="22"/>
        <v>9386.44</v>
      </c>
      <c r="BL43" s="16">
        <f t="shared" si="22"/>
        <v>9386.44</v>
      </c>
      <c r="BM43" s="16">
        <f t="shared" si="22"/>
        <v>9386.44</v>
      </c>
      <c r="BN43" s="16">
        <f t="shared" si="22"/>
        <v>9386.44</v>
      </c>
      <c r="BO43" s="16">
        <f t="shared" si="22"/>
        <v>9386.44</v>
      </c>
      <c r="BP43" s="16">
        <f t="shared" si="22"/>
        <v>9386.44</v>
      </c>
      <c r="BQ43" s="16">
        <f t="shared" si="22"/>
        <v>9386.44</v>
      </c>
      <c r="BR43" s="16">
        <f t="shared" si="22"/>
        <v>9386.44</v>
      </c>
      <c r="BS43" s="16">
        <f t="shared" si="22"/>
        <v>9386.44</v>
      </c>
    </row>
    <row r="44" spans="1:71" x14ac:dyDescent="0.35">
      <c r="A44" s="15" t="str">
        <f t="shared" ref="A44:J44" si="23">A23</f>
        <v>Found on tab Energy Storage -W</v>
      </c>
      <c r="B44" s="15" t="str">
        <f t="shared" si="23"/>
        <v>NEW-15878.1</v>
      </c>
      <c r="C44" s="15" t="str">
        <f t="shared" si="23"/>
        <v>Base Rates</v>
      </c>
      <c r="D44" s="15" t="str">
        <f t="shared" si="23"/>
        <v>CLEAN ENERGY &amp; EMERGING TECHNOLOGIES</v>
      </c>
      <c r="E44" s="15" t="str">
        <f t="shared" si="23"/>
        <v>T</v>
      </c>
      <c r="F44" s="15" t="str">
        <f t="shared" si="23"/>
        <v>NEW-15878</v>
      </c>
      <c r="G44" s="15" t="str">
        <f t="shared" si="23"/>
        <v>ED Energy Storage Cap - Wimauma</v>
      </c>
      <c r="H44" s="15" t="str">
        <f t="shared" si="23"/>
        <v>Electric Transmission Plant</v>
      </c>
      <c r="I44" s="15" t="str">
        <f t="shared" si="23"/>
        <v>Transmission Substation</v>
      </c>
      <c r="J44" s="15" t="str">
        <f t="shared" si="23"/>
        <v>ED Energy Storage Cap - Wimauma</v>
      </c>
      <c r="K44" s="68">
        <v>0</v>
      </c>
      <c r="L44" s="16">
        <f t="shared" ref="L44:AQ44" si="24">K44+L23</f>
        <v>0</v>
      </c>
      <c r="M44" s="16">
        <f t="shared" si="24"/>
        <v>0</v>
      </c>
      <c r="N44" s="16">
        <f t="shared" si="24"/>
        <v>0</v>
      </c>
      <c r="O44" s="16">
        <f t="shared" si="24"/>
        <v>0</v>
      </c>
      <c r="P44" s="16">
        <f t="shared" si="24"/>
        <v>0</v>
      </c>
      <c r="Q44" s="16">
        <f t="shared" si="24"/>
        <v>0</v>
      </c>
      <c r="R44" s="16">
        <f t="shared" si="24"/>
        <v>0</v>
      </c>
      <c r="S44" s="16">
        <f t="shared" si="24"/>
        <v>0</v>
      </c>
      <c r="T44" s="16">
        <f t="shared" si="24"/>
        <v>0</v>
      </c>
      <c r="U44" s="16">
        <f t="shared" si="24"/>
        <v>0</v>
      </c>
      <c r="V44" s="16">
        <f t="shared" si="24"/>
        <v>0</v>
      </c>
      <c r="W44" s="16">
        <f t="shared" si="24"/>
        <v>0</v>
      </c>
      <c r="X44" s="16">
        <f t="shared" si="24"/>
        <v>0</v>
      </c>
      <c r="Y44" s="16">
        <f t="shared" si="24"/>
        <v>465857.53000000009</v>
      </c>
      <c r="Z44" s="16">
        <f t="shared" si="24"/>
        <v>513795.53000000009</v>
      </c>
      <c r="AA44" s="16">
        <f t="shared" si="24"/>
        <v>561732.53</v>
      </c>
      <c r="AB44" s="16">
        <f t="shared" si="24"/>
        <v>597670.53</v>
      </c>
      <c r="AC44" s="16">
        <f t="shared" si="24"/>
        <v>597670.53</v>
      </c>
      <c r="AD44" s="16">
        <f t="shared" si="24"/>
        <v>597670.53</v>
      </c>
      <c r="AE44" s="16">
        <f t="shared" si="24"/>
        <v>597670.53</v>
      </c>
      <c r="AF44" s="16">
        <f t="shared" si="24"/>
        <v>597670.53</v>
      </c>
      <c r="AG44" s="16">
        <f t="shared" si="24"/>
        <v>597670.53</v>
      </c>
      <c r="AH44" s="16">
        <f t="shared" si="24"/>
        <v>597670.53</v>
      </c>
      <c r="AI44" s="16">
        <f t="shared" si="24"/>
        <v>597670.53</v>
      </c>
      <c r="AJ44" s="16">
        <f t="shared" si="24"/>
        <v>597670.53</v>
      </c>
      <c r="AK44" s="16">
        <f t="shared" si="24"/>
        <v>597670.53</v>
      </c>
      <c r="AL44" s="16">
        <f t="shared" si="24"/>
        <v>597670.53</v>
      </c>
      <c r="AM44" s="16">
        <f t="shared" si="24"/>
        <v>597670.53</v>
      </c>
      <c r="AN44" s="16">
        <f t="shared" si="24"/>
        <v>597670.53</v>
      </c>
      <c r="AO44" s="16">
        <f t="shared" si="24"/>
        <v>597670.53</v>
      </c>
      <c r="AP44" s="16">
        <f t="shared" si="24"/>
        <v>597670.53</v>
      </c>
      <c r="AQ44" s="16">
        <f t="shared" si="24"/>
        <v>597670.53</v>
      </c>
      <c r="AR44" s="16">
        <f t="shared" ref="AR44:BS44" si="25">AQ44+AR23</f>
        <v>597670.53</v>
      </c>
      <c r="AS44" s="16">
        <f t="shared" si="25"/>
        <v>597670.53</v>
      </c>
      <c r="AT44" s="16">
        <f t="shared" si="25"/>
        <v>597670.53</v>
      </c>
      <c r="AU44" s="16">
        <f t="shared" si="25"/>
        <v>597670.53</v>
      </c>
      <c r="AV44" s="16">
        <f t="shared" si="25"/>
        <v>597670.53</v>
      </c>
      <c r="AW44" s="16">
        <f t="shared" si="25"/>
        <v>597670.53</v>
      </c>
      <c r="AX44" s="16">
        <f t="shared" si="25"/>
        <v>597670.53</v>
      </c>
      <c r="AY44" s="16">
        <f t="shared" si="25"/>
        <v>597670.53</v>
      </c>
      <c r="AZ44" s="16">
        <f t="shared" si="25"/>
        <v>597670.53</v>
      </c>
      <c r="BA44" s="16">
        <f t="shared" si="25"/>
        <v>597670.53</v>
      </c>
      <c r="BB44" s="16">
        <f t="shared" si="25"/>
        <v>597670.53</v>
      </c>
      <c r="BC44" s="16">
        <f t="shared" si="25"/>
        <v>597670.53</v>
      </c>
      <c r="BD44" s="16">
        <f t="shared" si="25"/>
        <v>597670.53</v>
      </c>
      <c r="BE44" s="16">
        <f t="shared" si="25"/>
        <v>597670.53</v>
      </c>
      <c r="BF44" s="16">
        <f t="shared" si="25"/>
        <v>597670.53</v>
      </c>
      <c r="BG44" s="16">
        <f t="shared" si="25"/>
        <v>597670.53</v>
      </c>
      <c r="BH44" s="16">
        <f t="shared" si="25"/>
        <v>597670.53</v>
      </c>
      <c r="BI44" s="16">
        <f t="shared" si="25"/>
        <v>597670.53</v>
      </c>
      <c r="BJ44" s="16">
        <f t="shared" si="25"/>
        <v>597670.53</v>
      </c>
      <c r="BK44" s="16">
        <f t="shared" si="25"/>
        <v>597670.53</v>
      </c>
      <c r="BL44" s="16">
        <f t="shared" si="25"/>
        <v>597670.53</v>
      </c>
      <c r="BM44" s="16">
        <f t="shared" si="25"/>
        <v>597670.53</v>
      </c>
      <c r="BN44" s="16">
        <f t="shared" si="25"/>
        <v>597670.53</v>
      </c>
      <c r="BO44" s="16">
        <f t="shared" si="25"/>
        <v>597670.53</v>
      </c>
      <c r="BP44" s="16">
        <f t="shared" si="25"/>
        <v>597670.53</v>
      </c>
      <c r="BQ44" s="16">
        <f t="shared" si="25"/>
        <v>597670.53</v>
      </c>
      <c r="BR44" s="16">
        <f t="shared" si="25"/>
        <v>597670.53</v>
      </c>
      <c r="BS44" s="16">
        <f t="shared" si="25"/>
        <v>597670.53</v>
      </c>
    </row>
    <row r="45" spans="1:71" x14ac:dyDescent="0.35">
      <c r="A45" s="15" t="str">
        <f t="shared" ref="A45:J45" si="26">A24</f>
        <v>Found on tab Energy Storage -M</v>
      </c>
      <c r="B45" s="15" t="str">
        <f t="shared" si="26"/>
        <v>NEW-15880</v>
      </c>
      <c r="C45" s="15" t="str">
        <f t="shared" si="26"/>
        <v>Base Rates</v>
      </c>
      <c r="D45" s="15" t="str">
        <f t="shared" si="26"/>
        <v>CLEAN ENERGY &amp; EMERGING TECHNOLOGIES</v>
      </c>
      <c r="E45" s="15" t="str">
        <f t="shared" si="26"/>
        <v>D</v>
      </c>
      <c r="F45" s="15" t="str">
        <f t="shared" si="26"/>
        <v>NEW-15880</v>
      </c>
      <c r="G45" s="15" t="str">
        <f t="shared" si="26"/>
        <v>ED Energy Storage Capacit - MacDill</v>
      </c>
      <c r="H45" s="15" t="str">
        <f t="shared" si="26"/>
        <v>Electric Distribution Plant</v>
      </c>
      <c r="I45" s="15" t="str">
        <f t="shared" si="26"/>
        <v>Distribution Substation</v>
      </c>
      <c r="J45" s="15" t="str">
        <f t="shared" si="26"/>
        <v>ED Energy Storage Capacit - MacDill</v>
      </c>
      <c r="K45" s="68">
        <v>0</v>
      </c>
      <c r="L45" s="16">
        <f t="shared" ref="L45:AQ45" si="27">K45+L24</f>
        <v>0</v>
      </c>
      <c r="M45" s="16">
        <f t="shared" si="27"/>
        <v>0</v>
      </c>
      <c r="N45" s="16">
        <f t="shared" si="27"/>
        <v>0</v>
      </c>
      <c r="O45" s="16">
        <f t="shared" si="27"/>
        <v>0</v>
      </c>
      <c r="P45" s="16">
        <f t="shared" si="27"/>
        <v>0</v>
      </c>
      <c r="Q45" s="16">
        <f t="shared" si="27"/>
        <v>0</v>
      </c>
      <c r="R45" s="16">
        <f t="shared" si="27"/>
        <v>0</v>
      </c>
      <c r="S45" s="16">
        <f t="shared" si="27"/>
        <v>0</v>
      </c>
      <c r="T45" s="16">
        <f t="shared" si="27"/>
        <v>0</v>
      </c>
      <c r="U45" s="16">
        <f t="shared" si="27"/>
        <v>0</v>
      </c>
      <c r="V45" s="16">
        <f t="shared" si="27"/>
        <v>0</v>
      </c>
      <c r="W45" s="16">
        <f t="shared" si="27"/>
        <v>0</v>
      </c>
      <c r="X45" s="16">
        <f t="shared" si="27"/>
        <v>0</v>
      </c>
      <c r="Y45" s="16">
        <f t="shared" si="27"/>
        <v>0</v>
      </c>
      <c r="Z45" s="16">
        <f t="shared" si="27"/>
        <v>0</v>
      </c>
      <c r="AA45" s="16">
        <f t="shared" si="27"/>
        <v>6318.11</v>
      </c>
      <c r="AB45" s="16">
        <f t="shared" si="27"/>
        <v>6318.11</v>
      </c>
      <c r="AC45" s="16">
        <f t="shared" si="27"/>
        <v>6318.11</v>
      </c>
      <c r="AD45" s="16">
        <f t="shared" si="27"/>
        <v>6318.11</v>
      </c>
      <c r="AE45" s="16">
        <f t="shared" si="27"/>
        <v>6318.11</v>
      </c>
      <c r="AF45" s="16">
        <f t="shared" si="27"/>
        <v>6318.11</v>
      </c>
      <c r="AG45" s="16">
        <f t="shared" si="27"/>
        <v>6318.11</v>
      </c>
      <c r="AH45" s="16">
        <f t="shared" si="27"/>
        <v>6318.11</v>
      </c>
      <c r="AI45" s="16">
        <f t="shared" si="27"/>
        <v>6318.11</v>
      </c>
      <c r="AJ45" s="16">
        <f t="shared" si="27"/>
        <v>6318.11</v>
      </c>
      <c r="AK45" s="16">
        <f t="shared" si="27"/>
        <v>6318.11</v>
      </c>
      <c r="AL45" s="16">
        <f t="shared" si="27"/>
        <v>6318.11</v>
      </c>
      <c r="AM45" s="16">
        <f t="shared" si="27"/>
        <v>6318.11</v>
      </c>
      <c r="AN45" s="16">
        <f t="shared" si="27"/>
        <v>6318.11</v>
      </c>
      <c r="AO45" s="16">
        <f t="shared" si="27"/>
        <v>6318.11</v>
      </c>
      <c r="AP45" s="16">
        <f t="shared" si="27"/>
        <v>6318.11</v>
      </c>
      <c r="AQ45" s="16">
        <f t="shared" si="27"/>
        <v>6318.11</v>
      </c>
      <c r="AR45" s="16">
        <f t="shared" ref="AR45:BS45" si="28">AQ45+AR24</f>
        <v>6318.11</v>
      </c>
      <c r="AS45" s="16">
        <f t="shared" si="28"/>
        <v>6318.11</v>
      </c>
      <c r="AT45" s="16">
        <f t="shared" si="28"/>
        <v>6318.11</v>
      </c>
      <c r="AU45" s="16">
        <f t="shared" si="28"/>
        <v>6318.11</v>
      </c>
      <c r="AV45" s="16">
        <f t="shared" si="28"/>
        <v>6318.11</v>
      </c>
      <c r="AW45" s="16">
        <f t="shared" si="28"/>
        <v>6318.11</v>
      </c>
      <c r="AX45" s="16">
        <f t="shared" si="28"/>
        <v>6318.11</v>
      </c>
      <c r="AY45" s="16">
        <f t="shared" si="28"/>
        <v>6318.11</v>
      </c>
      <c r="AZ45" s="16">
        <f t="shared" si="28"/>
        <v>6318.11</v>
      </c>
      <c r="BA45" s="16">
        <f t="shared" si="28"/>
        <v>6318.11</v>
      </c>
      <c r="BB45" s="16">
        <f t="shared" si="28"/>
        <v>6318.11</v>
      </c>
      <c r="BC45" s="16">
        <f t="shared" si="28"/>
        <v>6318.11</v>
      </c>
      <c r="BD45" s="16">
        <f t="shared" si="28"/>
        <v>6318.11</v>
      </c>
      <c r="BE45" s="16">
        <f t="shared" si="28"/>
        <v>6318.11</v>
      </c>
      <c r="BF45" s="16">
        <f t="shared" si="28"/>
        <v>6318.11</v>
      </c>
      <c r="BG45" s="16">
        <f t="shared" si="28"/>
        <v>6318.11</v>
      </c>
      <c r="BH45" s="16">
        <f t="shared" si="28"/>
        <v>6318.11</v>
      </c>
      <c r="BI45" s="16">
        <f t="shared" si="28"/>
        <v>6318.11</v>
      </c>
      <c r="BJ45" s="16">
        <f t="shared" si="28"/>
        <v>6318.11</v>
      </c>
      <c r="BK45" s="16">
        <f t="shared" si="28"/>
        <v>6318.11</v>
      </c>
      <c r="BL45" s="16">
        <f t="shared" si="28"/>
        <v>6318.11</v>
      </c>
      <c r="BM45" s="16">
        <f t="shared" si="28"/>
        <v>6318.11</v>
      </c>
      <c r="BN45" s="16">
        <f t="shared" si="28"/>
        <v>6318.11</v>
      </c>
      <c r="BO45" s="16">
        <f t="shared" si="28"/>
        <v>6318.11</v>
      </c>
      <c r="BP45" s="16">
        <f t="shared" si="28"/>
        <v>6318.11</v>
      </c>
      <c r="BQ45" s="16">
        <f t="shared" si="28"/>
        <v>6318.11</v>
      </c>
      <c r="BR45" s="16">
        <f t="shared" si="28"/>
        <v>6318.11</v>
      </c>
      <c r="BS45" s="16">
        <f t="shared" si="28"/>
        <v>6318.11</v>
      </c>
    </row>
    <row r="46" spans="1:71" x14ac:dyDescent="0.35">
      <c r="A46" s="15" t="str">
        <f t="shared" ref="A46:J46" si="29">A25</f>
        <v>Found on tab Energy Storage -M</v>
      </c>
      <c r="B46" s="15" t="str">
        <f t="shared" si="29"/>
        <v>NEW-15880.1</v>
      </c>
      <c r="C46" s="15" t="str">
        <f t="shared" si="29"/>
        <v>Base Rates</v>
      </c>
      <c r="D46" s="15" t="str">
        <f t="shared" si="29"/>
        <v/>
      </c>
      <c r="E46" s="15" t="str">
        <f t="shared" si="29"/>
        <v>D</v>
      </c>
      <c r="F46" s="15" t="str">
        <f t="shared" si="29"/>
        <v>NEW-15880</v>
      </c>
      <c r="G46" s="15" t="str">
        <f t="shared" si="29"/>
        <v>ED Energy Storage Capacit - MacDill</v>
      </c>
      <c r="H46" s="15" t="str">
        <f t="shared" si="29"/>
        <v>Electric Distribution Plant</v>
      </c>
      <c r="I46" s="15" t="str">
        <f t="shared" si="29"/>
        <v>Distribution Lines</v>
      </c>
      <c r="J46" s="15" t="str">
        <f t="shared" si="29"/>
        <v>ED Energy Storage Capacit - MacDill</v>
      </c>
      <c r="K46" s="68">
        <v>0</v>
      </c>
      <c r="L46" s="16">
        <f t="shared" ref="L46:AQ46" si="30">K46+L25</f>
        <v>0</v>
      </c>
      <c r="M46" s="16">
        <f t="shared" si="30"/>
        <v>0</v>
      </c>
      <c r="N46" s="16">
        <f t="shared" si="30"/>
        <v>0</v>
      </c>
      <c r="O46" s="16">
        <f t="shared" si="30"/>
        <v>0</v>
      </c>
      <c r="P46" s="16">
        <f t="shared" si="30"/>
        <v>0</v>
      </c>
      <c r="Q46" s="16">
        <f t="shared" si="30"/>
        <v>0</v>
      </c>
      <c r="R46" s="16">
        <f t="shared" si="30"/>
        <v>0</v>
      </c>
      <c r="S46" s="16">
        <f t="shared" si="30"/>
        <v>0</v>
      </c>
      <c r="T46" s="16">
        <f t="shared" si="30"/>
        <v>0</v>
      </c>
      <c r="U46" s="16">
        <f t="shared" si="30"/>
        <v>0</v>
      </c>
      <c r="V46" s="16">
        <f t="shared" si="30"/>
        <v>0</v>
      </c>
      <c r="W46" s="16">
        <f t="shared" si="30"/>
        <v>0</v>
      </c>
      <c r="X46" s="16">
        <f t="shared" si="30"/>
        <v>0</v>
      </c>
      <c r="Y46" s="16">
        <f t="shared" si="30"/>
        <v>0</v>
      </c>
      <c r="Z46" s="16">
        <f t="shared" si="30"/>
        <v>0</v>
      </c>
      <c r="AA46" s="16">
        <f t="shared" si="30"/>
        <v>283717.09000000003</v>
      </c>
      <c r="AB46" s="16">
        <f t="shared" si="30"/>
        <v>297967.09000000003</v>
      </c>
      <c r="AC46" s="16">
        <f t="shared" si="30"/>
        <v>297967.09000000003</v>
      </c>
      <c r="AD46" s="16">
        <f t="shared" si="30"/>
        <v>297967.09000000003</v>
      </c>
      <c r="AE46" s="16">
        <f t="shared" si="30"/>
        <v>297967.09000000003</v>
      </c>
      <c r="AF46" s="16">
        <f t="shared" si="30"/>
        <v>297967.09000000003</v>
      </c>
      <c r="AG46" s="16">
        <f t="shared" si="30"/>
        <v>297967.09000000003</v>
      </c>
      <c r="AH46" s="16">
        <f t="shared" si="30"/>
        <v>297967.09000000003</v>
      </c>
      <c r="AI46" s="16">
        <f t="shared" si="30"/>
        <v>297967.09000000003</v>
      </c>
      <c r="AJ46" s="16">
        <f t="shared" si="30"/>
        <v>297967.09000000003</v>
      </c>
      <c r="AK46" s="16">
        <f t="shared" si="30"/>
        <v>297967.09000000003</v>
      </c>
      <c r="AL46" s="16">
        <f t="shared" si="30"/>
        <v>297967.09000000003</v>
      </c>
      <c r="AM46" s="16">
        <f t="shared" si="30"/>
        <v>297967.09000000003</v>
      </c>
      <c r="AN46" s="16">
        <f t="shared" si="30"/>
        <v>297967.09000000003</v>
      </c>
      <c r="AO46" s="16">
        <f t="shared" si="30"/>
        <v>297967.09000000003</v>
      </c>
      <c r="AP46" s="16">
        <f t="shared" si="30"/>
        <v>297967.09000000003</v>
      </c>
      <c r="AQ46" s="16">
        <f t="shared" si="30"/>
        <v>297967.09000000003</v>
      </c>
      <c r="AR46" s="16">
        <f t="shared" ref="AR46:BS46" si="31">AQ46+AR25</f>
        <v>297967.09000000003</v>
      </c>
      <c r="AS46" s="16">
        <f t="shared" si="31"/>
        <v>297967.09000000003</v>
      </c>
      <c r="AT46" s="16">
        <f t="shared" si="31"/>
        <v>297967.09000000003</v>
      </c>
      <c r="AU46" s="16">
        <f t="shared" si="31"/>
        <v>297967.09000000003</v>
      </c>
      <c r="AV46" s="16">
        <f t="shared" si="31"/>
        <v>297967.09000000003</v>
      </c>
      <c r="AW46" s="16">
        <f t="shared" si="31"/>
        <v>297967.09000000003</v>
      </c>
      <c r="AX46" s="16">
        <f t="shared" si="31"/>
        <v>297967.09000000003</v>
      </c>
      <c r="AY46" s="16">
        <f t="shared" si="31"/>
        <v>297967.09000000003</v>
      </c>
      <c r="AZ46" s="16">
        <f t="shared" si="31"/>
        <v>297967.09000000003</v>
      </c>
      <c r="BA46" s="16">
        <f t="shared" si="31"/>
        <v>297967.09000000003</v>
      </c>
      <c r="BB46" s="16">
        <f t="shared" si="31"/>
        <v>297967.09000000003</v>
      </c>
      <c r="BC46" s="16">
        <f t="shared" si="31"/>
        <v>297967.09000000003</v>
      </c>
      <c r="BD46" s="16">
        <f t="shared" si="31"/>
        <v>297967.09000000003</v>
      </c>
      <c r="BE46" s="16">
        <f t="shared" si="31"/>
        <v>297967.09000000003</v>
      </c>
      <c r="BF46" s="16">
        <f t="shared" si="31"/>
        <v>297967.09000000003</v>
      </c>
      <c r="BG46" s="16">
        <f t="shared" si="31"/>
        <v>297967.09000000003</v>
      </c>
      <c r="BH46" s="16">
        <f t="shared" si="31"/>
        <v>297967.09000000003</v>
      </c>
      <c r="BI46" s="16">
        <f t="shared" si="31"/>
        <v>297967.09000000003</v>
      </c>
      <c r="BJ46" s="16">
        <f t="shared" si="31"/>
        <v>297967.09000000003</v>
      </c>
      <c r="BK46" s="16">
        <f t="shared" si="31"/>
        <v>297967.09000000003</v>
      </c>
      <c r="BL46" s="16">
        <f t="shared" si="31"/>
        <v>297967.09000000003</v>
      </c>
      <c r="BM46" s="16">
        <f t="shared" si="31"/>
        <v>297967.09000000003</v>
      </c>
      <c r="BN46" s="16">
        <f t="shared" si="31"/>
        <v>297967.09000000003</v>
      </c>
      <c r="BO46" s="16">
        <f t="shared" si="31"/>
        <v>297967.09000000003</v>
      </c>
      <c r="BP46" s="16">
        <f t="shared" si="31"/>
        <v>297967.09000000003</v>
      </c>
      <c r="BQ46" s="16">
        <f t="shared" si="31"/>
        <v>297967.09000000003</v>
      </c>
      <c r="BR46" s="16">
        <f t="shared" si="31"/>
        <v>297967.09000000003</v>
      </c>
      <c r="BS46" s="16">
        <f t="shared" si="31"/>
        <v>297967.09000000003</v>
      </c>
    </row>
    <row r="47" spans="1:71" x14ac:dyDescent="0.35">
      <c r="A47" s="15" t="str">
        <f t="shared" ref="A47:J47" si="32">A26</f>
        <v>Standard Close</v>
      </c>
      <c r="B47" s="15" t="str">
        <f t="shared" si="32"/>
        <v>A2826198</v>
      </c>
      <c r="C47" s="15" t="str">
        <f t="shared" si="32"/>
        <v>Base Rates</v>
      </c>
      <c r="D47" s="15" t="str">
        <f t="shared" si="32"/>
        <v/>
      </c>
      <c r="E47" s="15">
        <f t="shared" si="32"/>
        <v>39000</v>
      </c>
      <c r="F47" s="15" t="str">
        <f t="shared" si="32"/>
        <v>NEW-15525</v>
      </c>
      <c r="G47" s="15" t="str">
        <f t="shared" si="32"/>
        <v>CEDC Supercapacitors</v>
      </c>
      <c r="H47" s="15" t="str">
        <f t="shared" si="32"/>
        <v>Electric General Plant</v>
      </c>
      <c r="I47" s="15" t="str">
        <f t="shared" si="32"/>
        <v>Other Structures</v>
      </c>
      <c r="J47" s="15" t="str">
        <f t="shared" si="32"/>
        <v>Florida Conservation &amp; Technology Center</v>
      </c>
      <c r="K47" s="68">
        <v>0</v>
      </c>
      <c r="L47" s="16">
        <f t="shared" ref="L47:BS47" si="33">K47+L26</f>
        <v>0</v>
      </c>
      <c r="M47" s="16">
        <f t="shared" si="33"/>
        <v>0</v>
      </c>
      <c r="N47" s="16">
        <f t="shared" si="33"/>
        <v>0</v>
      </c>
      <c r="O47" s="16">
        <f t="shared" si="33"/>
        <v>355899.16000000003</v>
      </c>
      <c r="P47" s="16">
        <f t="shared" si="33"/>
        <v>355899.16000000003</v>
      </c>
      <c r="Q47" s="16">
        <f t="shared" si="33"/>
        <v>355899.16000000003</v>
      </c>
      <c r="R47" s="16">
        <f t="shared" si="33"/>
        <v>355899.16000000003</v>
      </c>
      <c r="S47" s="16">
        <f t="shared" si="33"/>
        <v>355899.16000000003</v>
      </c>
      <c r="T47" s="16">
        <f t="shared" si="33"/>
        <v>355899.16000000003</v>
      </c>
      <c r="U47" s="16">
        <f t="shared" si="33"/>
        <v>355899.16000000003</v>
      </c>
      <c r="V47" s="16">
        <f t="shared" si="33"/>
        <v>355899.16000000003</v>
      </c>
      <c r="W47" s="16">
        <f t="shared" si="33"/>
        <v>355899.16000000003</v>
      </c>
      <c r="X47" s="16">
        <f t="shared" si="33"/>
        <v>355899.16000000003</v>
      </c>
      <c r="Y47" s="16">
        <f t="shared" si="33"/>
        <v>355899.16000000003</v>
      </c>
      <c r="Z47" s="16">
        <f t="shared" si="33"/>
        <v>355899.16000000003</v>
      </c>
      <c r="AA47" s="16">
        <f t="shared" si="33"/>
        <v>355899.16000000003</v>
      </c>
      <c r="AB47" s="16">
        <f t="shared" si="33"/>
        <v>355899.16000000003</v>
      </c>
      <c r="AC47" s="16">
        <f t="shared" si="33"/>
        <v>355899.16000000003</v>
      </c>
      <c r="AD47" s="16">
        <f t="shared" si="33"/>
        <v>355899.16000000003</v>
      </c>
      <c r="AE47" s="16">
        <f t="shared" si="33"/>
        <v>355899.16000000003</v>
      </c>
      <c r="AF47" s="16">
        <f t="shared" si="33"/>
        <v>355899.16000000003</v>
      </c>
      <c r="AG47" s="16">
        <f t="shared" si="33"/>
        <v>355899.16000000003</v>
      </c>
      <c r="AH47" s="16">
        <f t="shared" si="33"/>
        <v>355899.16000000003</v>
      </c>
      <c r="AI47" s="16">
        <f t="shared" si="33"/>
        <v>355899.16000000003</v>
      </c>
      <c r="AJ47" s="16">
        <f t="shared" si="33"/>
        <v>355899.16000000003</v>
      </c>
      <c r="AK47" s="16">
        <f t="shared" si="33"/>
        <v>355899.16000000003</v>
      </c>
      <c r="AL47" s="16">
        <f t="shared" si="33"/>
        <v>355899.16000000003</v>
      </c>
      <c r="AM47" s="16">
        <f t="shared" si="33"/>
        <v>355899.16000000003</v>
      </c>
      <c r="AN47" s="16">
        <f t="shared" si="33"/>
        <v>355899.16000000003</v>
      </c>
      <c r="AO47" s="16">
        <f t="shared" si="33"/>
        <v>355899.16000000003</v>
      </c>
      <c r="AP47" s="16">
        <f t="shared" si="33"/>
        <v>355899.16000000003</v>
      </c>
      <c r="AQ47" s="16">
        <f t="shared" si="33"/>
        <v>355899.16000000003</v>
      </c>
      <c r="AR47" s="16">
        <f t="shared" si="33"/>
        <v>355899.16000000003</v>
      </c>
      <c r="AS47" s="16">
        <f t="shared" si="33"/>
        <v>355899.16000000003</v>
      </c>
      <c r="AT47" s="16">
        <f t="shared" si="33"/>
        <v>355899.16000000003</v>
      </c>
      <c r="AU47" s="16">
        <f t="shared" si="33"/>
        <v>355899.16000000003</v>
      </c>
      <c r="AV47" s="16">
        <f t="shared" si="33"/>
        <v>355899.16000000003</v>
      </c>
      <c r="AW47" s="16">
        <f t="shared" si="33"/>
        <v>355899.16000000003</v>
      </c>
      <c r="AX47" s="16">
        <f t="shared" si="33"/>
        <v>355899.16000000003</v>
      </c>
      <c r="AY47" s="16">
        <f t="shared" si="33"/>
        <v>355899.16000000003</v>
      </c>
      <c r="AZ47" s="16">
        <f t="shared" si="33"/>
        <v>355899.16000000003</v>
      </c>
      <c r="BA47" s="16">
        <f t="shared" si="33"/>
        <v>355899.16000000003</v>
      </c>
      <c r="BB47" s="16">
        <f t="shared" si="33"/>
        <v>355899.16000000003</v>
      </c>
      <c r="BC47" s="16">
        <f t="shared" si="33"/>
        <v>355899.16000000003</v>
      </c>
      <c r="BD47" s="16">
        <f t="shared" si="33"/>
        <v>355899.16000000003</v>
      </c>
      <c r="BE47" s="16">
        <f t="shared" si="33"/>
        <v>355899.16000000003</v>
      </c>
      <c r="BF47" s="16">
        <f t="shared" si="33"/>
        <v>355899.16000000003</v>
      </c>
      <c r="BG47" s="16">
        <f t="shared" si="33"/>
        <v>355899.16000000003</v>
      </c>
      <c r="BH47" s="16">
        <f t="shared" si="33"/>
        <v>355899.16000000003</v>
      </c>
      <c r="BI47" s="16">
        <f t="shared" si="33"/>
        <v>355899.16000000003</v>
      </c>
      <c r="BJ47" s="16">
        <f t="shared" si="33"/>
        <v>355899.16000000003</v>
      </c>
      <c r="BK47" s="16">
        <f t="shared" si="33"/>
        <v>355899.16000000003</v>
      </c>
      <c r="BL47" s="16">
        <f t="shared" si="33"/>
        <v>355899.16000000003</v>
      </c>
      <c r="BM47" s="16">
        <f t="shared" si="33"/>
        <v>355899.16000000003</v>
      </c>
      <c r="BN47" s="16">
        <f t="shared" si="33"/>
        <v>355899.16000000003</v>
      </c>
      <c r="BO47" s="16">
        <f t="shared" si="33"/>
        <v>355899.16000000003</v>
      </c>
      <c r="BP47" s="16">
        <f t="shared" si="33"/>
        <v>355899.16000000003</v>
      </c>
      <c r="BQ47" s="16">
        <f t="shared" si="33"/>
        <v>355899.16000000003</v>
      </c>
      <c r="BR47" s="16">
        <f t="shared" si="33"/>
        <v>355899.16000000003</v>
      </c>
      <c r="BS47" s="16">
        <f t="shared" si="33"/>
        <v>355899.16000000003</v>
      </c>
    </row>
    <row r="48" spans="1:71" x14ac:dyDescent="0.35">
      <c r="A48" s="15" t="str">
        <f t="shared" ref="A48:J48" si="34">A27</f>
        <v>Standard Close</v>
      </c>
      <c r="B48" s="15" t="str">
        <f t="shared" si="34"/>
        <v>A2840390</v>
      </c>
      <c r="C48" s="15" t="str">
        <f t="shared" si="34"/>
        <v>Base Rates</v>
      </c>
      <c r="D48" s="15" t="str">
        <f t="shared" si="34"/>
        <v/>
      </c>
      <c r="E48" s="15">
        <f t="shared" si="34"/>
        <v>34899</v>
      </c>
      <c r="F48" s="15" t="str">
        <f t="shared" si="34"/>
        <v>NEW-15505</v>
      </c>
      <c r="G48" s="15" t="str">
        <f t="shared" si="34"/>
        <v>Energy Storage Capacity 15MW Dover</v>
      </c>
      <c r="H48" s="15" t="str">
        <f t="shared" si="34"/>
        <v>Electric Other Production Plant</v>
      </c>
      <c r="I48" s="15" t="str">
        <f t="shared" si="34"/>
        <v>Dover Solar</v>
      </c>
      <c r="J48" s="15" t="str">
        <f t="shared" si="34"/>
        <v>Dover Solar</v>
      </c>
      <c r="K48" s="68">
        <v>0</v>
      </c>
      <c r="L48" s="16">
        <f t="shared" ref="L48:BS48" si="35">K48+L27</f>
        <v>0</v>
      </c>
      <c r="M48" s="16">
        <f t="shared" si="35"/>
        <v>0</v>
      </c>
      <c r="N48" s="16">
        <f t="shared" si="35"/>
        <v>0</v>
      </c>
      <c r="O48" s="16">
        <f t="shared" si="35"/>
        <v>0</v>
      </c>
      <c r="P48" s="16">
        <f t="shared" si="35"/>
        <v>0</v>
      </c>
      <c r="Q48" s="16">
        <f t="shared" si="35"/>
        <v>0</v>
      </c>
      <c r="R48" s="16">
        <f t="shared" si="35"/>
        <v>0</v>
      </c>
      <c r="S48" s="16">
        <f t="shared" si="35"/>
        <v>0</v>
      </c>
      <c r="T48" s="16">
        <f t="shared" si="35"/>
        <v>18047918.589999996</v>
      </c>
      <c r="U48" s="16">
        <f t="shared" si="35"/>
        <v>18080168.199999996</v>
      </c>
      <c r="V48" s="16">
        <f t="shared" si="35"/>
        <v>19063454.459999997</v>
      </c>
      <c r="W48" s="16">
        <f t="shared" si="35"/>
        <v>19063454.459999997</v>
      </c>
      <c r="X48" s="16">
        <f t="shared" si="35"/>
        <v>19063454.459999997</v>
      </c>
      <c r="Y48" s="16">
        <f t="shared" si="35"/>
        <v>19063454.459999997</v>
      </c>
      <c r="Z48" s="16">
        <f t="shared" si="35"/>
        <v>19063454.459999997</v>
      </c>
      <c r="AA48" s="16">
        <f t="shared" si="35"/>
        <v>19063454.459999997</v>
      </c>
      <c r="AB48" s="16">
        <f t="shared" si="35"/>
        <v>19063454.459999997</v>
      </c>
      <c r="AC48" s="16">
        <f t="shared" si="35"/>
        <v>19063454.459999997</v>
      </c>
      <c r="AD48" s="16">
        <f t="shared" si="35"/>
        <v>19063454.459999997</v>
      </c>
      <c r="AE48" s="16">
        <f t="shared" si="35"/>
        <v>19063454.459999997</v>
      </c>
      <c r="AF48" s="16">
        <f t="shared" si="35"/>
        <v>19063454.459999997</v>
      </c>
      <c r="AG48" s="16">
        <f t="shared" si="35"/>
        <v>19063454.459999997</v>
      </c>
      <c r="AH48" s="16">
        <f t="shared" si="35"/>
        <v>19063454.459999997</v>
      </c>
      <c r="AI48" s="16">
        <f t="shared" si="35"/>
        <v>19063454.459999997</v>
      </c>
      <c r="AJ48" s="16">
        <f t="shared" si="35"/>
        <v>19063454.459999997</v>
      </c>
      <c r="AK48" s="16">
        <f t="shared" si="35"/>
        <v>19063454.459999997</v>
      </c>
      <c r="AL48" s="16">
        <f t="shared" si="35"/>
        <v>19063454.459999997</v>
      </c>
      <c r="AM48" s="16">
        <f t="shared" si="35"/>
        <v>19063454.459999997</v>
      </c>
      <c r="AN48" s="16">
        <f t="shared" si="35"/>
        <v>19063454.459999997</v>
      </c>
      <c r="AO48" s="16">
        <f t="shared" si="35"/>
        <v>19063454.459999997</v>
      </c>
      <c r="AP48" s="16">
        <f t="shared" si="35"/>
        <v>19063454.459999997</v>
      </c>
      <c r="AQ48" s="16">
        <f t="shared" si="35"/>
        <v>19063454.459999997</v>
      </c>
      <c r="AR48" s="16">
        <f t="shared" si="35"/>
        <v>19063454.459999997</v>
      </c>
      <c r="AS48" s="16">
        <f t="shared" si="35"/>
        <v>19063454.459999997</v>
      </c>
      <c r="AT48" s="16">
        <f t="shared" si="35"/>
        <v>19063454.459999997</v>
      </c>
      <c r="AU48" s="16">
        <f t="shared" si="35"/>
        <v>19063454.459999997</v>
      </c>
      <c r="AV48" s="16">
        <f t="shared" si="35"/>
        <v>19063454.459999997</v>
      </c>
      <c r="AW48" s="16">
        <f t="shared" si="35"/>
        <v>19063454.459999997</v>
      </c>
      <c r="AX48" s="16">
        <f t="shared" si="35"/>
        <v>19063454.459999997</v>
      </c>
      <c r="AY48" s="16">
        <f t="shared" si="35"/>
        <v>19063454.459999997</v>
      </c>
      <c r="AZ48" s="16">
        <f t="shared" si="35"/>
        <v>19063454.459999997</v>
      </c>
      <c r="BA48" s="16">
        <f t="shared" si="35"/>
        <v>19063454.459999997</v>
      </c>
      <c r="BB48" s="16">
        <f t="shared" si="35"/>
        <v>19063454.459999997</v>
      </c>
      <c r="BC48" s="16">
        <f t="shared" si="35"/>
        <v>19063454.459999997</v>
      </c>
      <c r="BD48" s="16">
        <f t="shared" si="35"/>
        <v>19063454.459999997</v>
      </c>
      <c r="BE48" s="16">
        <f t="shared" si="35"/>
        <v>19063454.459999997</v>
      </c>
      <c r="BF48" s="16">
        <f t="shared" si="35"/>
        <v>19063454.459999997</v>
      </c>
      <c r="BG48" s="16">
        <f t="shared" si="35"/>
        <v>19063454.459999997</v>
      </c>
      <c r="BH48" s="16">
        <f t="shared" si="35"/>
        <v>19063454.459999997</v>
      </c>
      <c r="BI48" s="16">
        <f t="shared" si="35"/>
        <v>19063454.459999997</v>
      </c>
      <c r="BJ48" s="16">
        <f t="shared" si="35"/>
        <v>19063454.459999997</v>
      </c>
      <c r="BK48" s="16">
        <f t="shared" si="35"/>
        <v>19063454.459999997</v>
      </c>
      <c r="BL48" s="16">
        <f t="shared" si="35"/>
        <v>19063454.459999997</v>
      </c>
      <c r="BM48" s="16">
        <f t="shared" si="35"/>
        <v>19063454.459999997</v>
      </c>
      <c r="BN48" s="16">
        <f t="shared" si="35"/>
        <v>19063454.459999997</v>
      </c>
      <c r="BO48" s="16">
        <f t="shared" si="35"/>
        <v>19063454.459999997</v>
      </c>
      <c r="BP48" s="16">
        <f t="shared" si="35"/>
        <v>19063454.459999997</v>
      </c>
      <c r="BQ48" s="16">
        <f t="shared" si="35"/>
        <v>19063454.459999997</v>
      </c>
      <c r="BR48" s="16">
        <f t="shared" si="35"/>
        <v>19063454.459999997</v>
      </c>
      <c r="BS48" s="16">
        <f t="shared" si="35"/>
        <v>19063454.459999997</v>
      </c>
    </row>
    <row r="49" spans="1:71" x14ac:dyDescent="0.35">
      <c r="A49" s="15" t="str">
        <f t="shared" ref="A49:J49" si="36">A28</f>
        <v>Standard Close</v>
      </c>
      <c r="B49" s="15" t="str">
        <f t="shared" si="36"/>
        <v>A2900136</v>
      </c>
      <c r="C49" s="15" t="str">
        <f t="shared" si="36"/>
        <v>Base Rates</v>
      </c>
      <c r="D49" s="15" t="str">
        <f t="shared" si="36"/>
        <v/>
      </c>
      <c r="E49" s="15" t="str">
        <f t="shared" si="36"/>
        <v>T</v>
      </c>
      <c r="F49" s="15" t="str">
        <f t="shared" si="36"/>
        <v>NEW-15887</v>
      </c>
      <c r="G49" s="15" t="str">
        <f t="shared" si="36"/>
        <v xml:space="preserve">ED Energy Storage Capacity - Dover </v>
      </c>
      <c r="H49" s="15" t="str">
        <f t="shared" si="36"/>
        <v>Electric Transmission Plant</v>
      </c>
      <c r="I49" s="15" t="str">
        <f t="shared" si="36"/>
        <v>Transmission Substation</v>
      </c>
      <c r="J49" s="15" t="str">
        <f t="shared" si="36"/>
        <v>818T- DOVER SOLAR SUBSTATION</v>
      </c>
      <c r="K49" s="68">
        <v>0</v>
      </c>
      <c r="L49" s="16">
        <f t="shared" ref="L49:BS49" si="37">K49+L28</f>
        <v>0</v>
      </c>
      <c r="M49" s="16">
        <f t="shared" si="37"/>
        <v>0</v>
      </c>
      <c r="N49" s="16">
        <f t="shared" si="37"/>
        <v>0</v>
      </c>
      <c r="O49" s="16">
        <f t="shared" si="37"/>
        <v>0</v>
      </c>
      <c r="P49" s="16">
        <f t="shared" si="37"/>
        <v>193.37</v>
      </c>
      <c r="Q49" s="16">
        <f t="shared" si="37"/>
        <v>193.37</v>
      </c>
      <c r="R49" s="16">
        <f t="shared" si="37"/>
        <v>193.37</v>
      </c>
      <c r="S49" s="16">
        <f t="shared" si="37"/>
        <v>193.37</v>
      </c>
      <c r="T49" s="16">
        <f t="shared" si="37"/>
        <v>193.37</v>
      </c>
      <c r="U49" s="16">
        <f t="shared" si="37"/>
        <v>193.37</v>
      </c>
      <c r="V49" s="16">
        <f t="shared" si="37"/>
        <v>193.37</v>
      </c>
      <c r="W49" s="16">
        <f t="shared" si="37"/>
        <v>193.37</v>
      </c>
      <c r="X49" s="16">
        <f t="shared" si="37"/>
        <v>193.37</v>
      </c>
      <c r="Y49" s="16">
        <f t="shared" si="37"/>
        <v>193.37</v>
      </c>
      <c r="Z49" s="16">
        <f t="shared" si="37"/>
        <v>193.37</v>
      </c>
      <c r="AA49" s="16">
        <f t="shared" si="37"/>
        <v>193.37</v>
      </c>
      <c r="AB49" s="16">
        <f t="shared" si="37"/>
        <v>193.37</v>
      </c>
      <c r="AC49" s="16">
        <f t="shared" si="37"/>
        <v>193.37</v>
      </c>
      <c r="AD49" s="16">
        <f t="shared" si="37"/>
        <v>193.37</v>
      </c>
      <c r="AE49" s="16">
        <f t="shared" si="37"/>
        <v>193.37</v>
      </c>
      <c r="AF49" s="16">
        <f t="shared" si="37"/>
        <v>193.37</v>
      </c>
      <c r="AG49" s="16">
        <f t="shared" si="37"/>
        <v>193.37</v>
      </c>
      <c r="AH49" s="16">
        <f t="shared" si="37"/>
        <v>193.37</v>
      </c>
      <c r="AI49" s="16">
        <f t="shared" si="37"/>
        <v>193.37</v>
      </c>
      <c r="AJ49" s="16">
        <f t="shared" si="37"/>
        <v>193.37</v>
      </c>
      <c r="AK49" s="16">
        <f t="shared" si="37"/>
        <v>193.37</v>
      </c>
      <c r="AL49" s="16">
        <f t="shared" si="37"/>
        <v>193.37</v>
      </c>
      <c r="AM49" s="16">
        <f t="shared" si="37"/>
        <v>193.37</v>
      </c>
      <c r="AN49" s="16">
        <f t="shared" si="37"/>
        <v>193.37</v>
      </c>
      <c r="AO49" s="16">
        <f t="shared" si="37"/>
        <v>193.37</v>
      </c>
      <c r="AP49" s="16">
        <f t="shared" si="37"/>
        <v>193.37</v>
      </c>
      <c r="AQ49" s="16">
        <f t="shared" si="37"/>
        <v>193.37</v>
      </c>
      <c r="AR49" s="16">
        <f t="shared" si="37"/>
        <v>193.37</v>
      </c>
      <c r="AS49" s="16">
        <f t="shared" si="37"/>
        <v>193.37</v>
      </c>
      <c r="AT49" s="16">
        <f t="shared" si="37"/>
        <v>193.37</v>
      </c>
      <c r="AU49" s="16">
        <f t="shared" si="37"/>
        <v>193.37</v>
      </c>
      <c r="AV49" s="16">
        <f t="shared" si="37"/>
        <v>193.37</v>
      </c>
      <c r="AW49" s="16">
        <f t="shared" si="37"/>
        <v>193.37</v>
      </c>
      <c r="AX49" s="16">
        <f t="shared" si="37"/>
        <v>193.37</v>
      </c>
      <c r="AY49" s="16">
        <f t="shared" si="37"/>
        <v>193.37</v>
      </c>
      <c r="AZ49" s="16">
        <f t="shared" si="37"/>
        <v>193.37</v>
      </c>
      <c r="BA49" s="16">
        <f t="shared" si="37"/>
        <v>193.37</v>
      </c>
      <c r="BB49" s="16">
        <f t="shared" si="37"/>
        <v>193.37</v>
      </c>
      <c r="BC49" s="16">
        <f t="shared" si="37"/>
        <v>193.37</v>
      </c>
      <c r="BD49" s="16">
        <f t="shared" si="37"/>
        <v>193.37</v>
      </c>
      <c r="BE49" s="16">
        <f t="shared" si="37"/>
        <v>193.37</v>
      </c>
      <c r="BF49" s="16">
        <f t="shared" si="37"/>
        <v>193.37</v>
      </c>
      <c r="BG49" s="16">
        <f t="shared" si="37"/>
        <v>193.37</v>
      </c>
      <c r="BH49" s="16">
        <f t="shared" si="37"/>
        <v>193.37</v>
      </c>
      <c r="BI49" s="16">
        <f t="shared" si="37"/>
        <v>193.37</v>
      </c>
      <c r="BJ49" s="16">
        <f t="shared" si="37"/>
        <v>193.37</v>
      </c>
      <c r="BK49" s="16">
        <f t="shared" si="37"/>
        <v>193.37</v>
      </c>
      <c r="BL49" s="16">
        <f t="shared" si="37"/>
        <v>193.37</v>
      </c>
      <c r="BM49" s="16">
        <f t="shared" si="37"/>
        <v>193.37</v>
      </c>
      <c r="BN49" s="16">
        <f t="shared" si="37"/>
        <v>193.37</v>
      </c>
      <c r="BO49" s="16">
        <f t="shared" si="37"/>
        <v>193.37</v>
      </c>
      <c r="BP49" s="16">
        <f t="shared" si="37"/>
        <v>193.37</v>
      </c>
      <c r="BQ49" s="16">
        <f t="shared" si="37"/>
        <v>193.37</v>
      </c>
      <c r="BR49" s="16">
        <f t="shared" si="37"/>
        <v>193.37</v>
      </c>
      <c r="BS49" s="16">
        <f t="shared" si="37"/>
        <v>193.37</v>
      </c>
    </row>
    <row r="50" spans="1:71" x14ac:dyDescent="0.35">
      <c r="A50" s="15" t="str">
        <f t="shared" ref="A50:J50" si="38">A29</f>
        <v>Standard Close</v>
      </c>
      <c r="B50" s="15" t="str">
        <f t="shared" si="38"/>
        <v>NEW-15887</v>
      </c>
      <c r="C50" s="15" t="str">
        <f t="shared" si="38"/>
        <v>Base Rates</v>
      </c>
      <c r="D50" s="15" t="str">
        <f t="shared" si="38"/>
        <v>CLEAN ENERGY &amp; EMERGING TECHNOLOGIES</v>
      </c>
      <c r="E50" s="15" t="str">
        <f t="shared" si="38"/>
        <v>T</v>
      </c>
      <c r="F50" s="15" t="str">
        <f t="shared" si="38"/>
        <v>NEW-15887</v>
      </c>
      <c r="G50" s="15" t="str">
        <f t="shared" si="38"/>
        <v xml:space="preserve">ED Energy Storage Capacity - Dover </v>
      </c>
      <c r="H50" s="15" t="str">
        <f t="shared" si="38"/>
        <v>Electric Transmission Plant</v>
      </c>
      <c r="I50" s="15" t="str">
        <f t="shared" si="38"/>
        <v>Transmission Substation</v>
      </c>
      <c r="J50" s="15" t="str">
        <f t="shared" si="38"/>
        <v>992T-MOBILE SUBSTATION</v>
      </c>
      <c r="K50" s="68">
        <v>0</v>
      </c>
      <c r="L50" s="16">
        <f t="shared" ref="L50:BS50" si="39">K50+L29</f>
        <v>0</v>
      </c>
      <c r="M50" s="16">
        <f t="shared" si="39"/>
        <v>0</v>
      </c>
      <c r="N50" s="16">
        <f t="shared" si="39"/>
        <v>0</v>
      </c>
      <c r="O50" s="16">
        <f t="shared" si="39"/>
        <v>0</v>
      </c>
      <c r="P50" s="16">
        <f t="shared" si="39"/>
        <v>0</v>
      </c>
      <c r="Q50" s="16">
        <f t="shared" si="39"/>
        <v>0</v>
      </c>
      <c r="R50" s="16">
        <f t="shared" si="39"/>
        <v>3000</v>
      </c>
      <c r="S50" s="16">
        <f t="shared" si="39"/>
        <v>6000</v>
      </c>
      <c r="T50" s="16">
        <f t="shared" si="39"/>
        <v>6000</v>
      </c>
      <c r="U50" s="16">
        <f t="shared" si="39"/>
        <v>6000</v>
      </c>
      <c r="V50" s="16">
        <f t="shared" si="39"/>
        <v>6000</v>
      </c>
      <c r="W50" s="16">
        <f t="shared" si="39"/>
        <v>6000</v>
      </c>
      <c r="X50" s="16">
        <f t="shared" si="39"/>
        <v>6000</v>
      </c>
      <c r="Y50" s="16">
        <f t="shared" si="39"/>
        <v>6000</v>
      </c>
      <c r="Z50" s="16">
        <f t="shared" si="39"/>
        <v>6000</v>
      </c>
      <c r="AA50" s="16">
        <f t="shared" si="39"/>
        <v>6000</v>
      </c>
      <c r="AB50" s="16">
        <f t="shared" si="39"/>
        <v>6000</v>
      </c>
      <c r="AC50" s="16">
        <f t="shared" si="39"/>
        <v>6000</v>
      </c>
      <c r="AD50" s="16">
        <f t="shared" si="39"/>
        <v>6000</v>
      </c>
      <c r="AE50" s="16">
        <f t="shared" si="39"/>
        <v>6000</v>
      </c>
      <c r="AF50" s="16">
        <f t="shared" si="39"/>
        <v>6000</v>
      </c>
      <c r="AG50" s="16">
        <f t="shared" si="39"/>
        <v>6000</v>
      </c>
      <c r="AH50" s="16">
        <f t="shared" si="39"/>
        <v>6000</v>
      </c>
      <c r="AI50" s="16">
        <f t="shared" si="39"/>
        <v>6000</v>
      </c>
      <c r="AJ50" s="16">
        <f t="shared" si="39"/>
        <v>6000</v>
      </c>
      <c r="AK50" s="16">
        <f t="shared" si="39"/>
        <v>6000</v>
      </c>
      <c r="AL50" s="16">
        <f t="shared" si="39"/>
        <v>6000</v>
      </c>
      <c r="AM50" s="16">
        <f t="shared" si="39"/>
        <v>6000</v>
      </c>
      <c r="AN50" s="16">
        <f t="shared" si="39"/>
        <v>6000</v>
      </c>
      <c r="AO50" s="16">
        <f t="shared" si="39"/>
        <v>6000</v>
      </c>
      <c r="AP50" s="16">
        <f t="shared" si="39"/>
        <v>6000</v>
      </c>
      <c r="AQ50" s="16">
        <f t="shared" si="39"/>
        <v>6000</v>
      </c>
      <c r="AR50" s="16">
        <f t="shared" si="39"/>
        <v>6000</v>
      </c>
      <c r="AS50" s="16">
        <f t="shared" si="39"/>
        <v>6000</v>
      </c>
      <c r="AT50" s="16">
        <f t="shared" si="39"/>
        <v>6000</v>
      </c>
      <c r="AU50" s="16">
        <f t="shared" si="39"/>
        <v>6000</v>
      </c>
      <c r="AV50" s="16">
        <f t="shared" si="39"/>
        <v>6000</v>
      </c>
      <c r="AW50" s="16">
        <f t="shared" si="39"/>
        <v>6000</v>
      </c>
      <c r="AX50" s="16">
        <f t="shared" si="39"/>
        <v>6000</v>
      </c>
      <c r="AY50" s="16">
        <f t="shared" si="39"/>
        <v>6000</v>
      </c>
      <c r="AZ50" s="16">
        <f t="shared" si="39"/>
        <v>6000</v>
      </c>
      <c r="BA50" s="16">
        <f t="shared" si="39"/>
        <v>6000</v>
      </c>
      <c r="BB50" s="16">
        <f t="shared" si="39"/>
        <v>6000</v>
      </c>
      <c r="BC50" s="16">
        <f t="shared" si="39"/>
        <v>6000</v>
      </c>
      <c r="BD50" s="16">
        <f t="shared" si="39"/>
        <v>6000</v>
      </c>
      <c r="BE50" s="16">
        <f t="shared" si="39"/>
        <v>6000</v>
      </c>
      <c r="BF50" s="16">
        <f t="shared" si="39"/>
        <v>6000</v>
      </c>
      <c r="BG50" s="16">
        <f t="shared" si="39"/>
        <v>6000</v>
      </c>
      <c r="BH50" s="16">
        <f t="shared" si="39"/>
        <v>6000</v>
      </c>
      <c r="BI50" s="16">
        <f t="shared" si="39"/>
        <v>6000</v>
      </c>
      <c r="BJ50" s="16">
        <f t="shared" si="39"/>
        <v>6000</v>
      </c>
      <c r="BK50" s="16">
        <f t="shared" si="39"/>
        <v>6000</v>
      </c>
      <c r="BL50" s="16">
        <f t="shared" si="39"/>
        <v>6000</v>
      </c>
      <c r="BM50" s="16">
        <f t="shared" si="39"/>
        <v>6000</v>
      </c>
      <c r="BN50" s="16">
        <f t="shared" si="39"/>
        <v>6000</v>
      </c>
      <c r="BO50" s="16">
        <f t="shared" si="39"/>
        <v>6000</v>
      </c>
      <c r="BP50" s="16">
        <f t="shared" si="39"/>
        <v>6000</v>
      </c>
      <c r="BQ50" s="16">
        <f t="shared" si="39"/>
        <v>6000</v>
      </c>
      <c r="BR50" s="16">
        <f t="shared" si="39"/>
        <v>6000</v>
      </c>
      <c r="BS50" s="16">
        <f t="shared" si="39"/>
        <v>6000</v>
      </c>
    </row>
    <row r="51" spans="1:71" x14ac:dyDescent="0.35">
      <c r="A51" s="15" t="str">
        <f t="shared" ref="A51:J51" si="40">A30</f>
        <v>Standard Close</v>
      </c>
      <c r="B51" s="15" t="str">
        <f t="shared" si="40"/>
        <v>NEW-15887.1</v>
      </c>
      <c r="C51" s="15" t="str">
        <f t="shared" si="40"/>
        <v>Base Rates</v>
      </c>
      <c r="D51" s="15" t="str">
        <f t="shared" si="40"/>
        <v/>
      </c>
      <c r="E51" s="15" t="str">
        <f t="shared" si="40"/>
        <v>D</v>
      </c>
      <c r="F51" s="15" t="str">
        <f t="shared" si="40"/>
        <v>NEW-15887</v>
      </c>
      <c r="G51" s="15" t="str">
        <f t="shared" si="40"/>
        <v xml:space="preserve">ED Energy Storage Capacity - Dover </v>
      </c>
      <c r="H51" s="15" t="str">
        <f t="shared" si="40"/>
        <v>Electric Distribution Plant</v>
      </c>
      <c r="I51" s="15" t="str">
        <f t="shared" si="40"/>
        <v>Distribution Lines</v>
      </c>
      <c r="J51" s="15" t="str">
        <f t="shared" si="40"/>
        <v>MASS DISTRIBUTION LINES</v>
      </c>
      <c r="K51" s="68">
        <v>0</v>
      </c>
      <c r="L51" s="16">
        <f t="shared" ref="L51:BS51" si="41">K51+L30</f>
        <v>0</v>
      </c>
      <c r="M51" s="16">
        <f t="shared" si="41"/>
        <v>0</v>
      </c>
      <c r="N51" s="16">
        <f t="shared" si="41"/>
        <v>0</v>
      </c>
      <c r="O51" s="16">
        <f t="shared" si="41"/>
        <v>0</v>
      </c>
      <c r="P51" s="16">
        <f t="shared" si="41"/>
        <v>0</v>
      </c>
      <c r="Q51" s="16">
        <f t="shared" si="41"/>
        <v>0</v>
      </c>
      <c r="R51" s="16">
        <f t="shared" si="41"/>
        <v>195078.24</v>
      </c>
      <c r="S51" s="16">
        <f t="shared" si="41"/>
        <v>230378.23999999999</v>
      </c>
      <c r="T51" s="16">
        <f t="shared" si="41"/>
        <v>265678.24</v>
      </c>
      <c r="U51" s="16">
        <f t="shared" si="41"/>
        <v>300978.24</v>
      </c>
      <c r="V51" s="16">
        <f t="shared" si="41"/>
        <v>300978.24</v>
      </c>
      <c r="W51" s="16">
        <f t="shared" si="41"/>
        <v>300978.24</v>
      </c>
      <c r="X51" s="16">
        <f t="shared" si="41"/>
        <v>300978.24</v>
      </c>
      <c r="Y51" s="16">
        <f t="shared" si="41"/>
        <v>300978.24</v>
      </c>
      <c r="Z51" s="16">
        <f t="shared" si="41"/>
        <v>300978.24</v>
      </c>
      <c r="AA51" s="16">
        <f t="shared" si="41"/>
        <v>300978.24</v>
      </c>
      <c r="AB51" s="16">
        <f t="shared" si="41"/>
        <v>300978.24</v>
      </c>
      <c r="AC51" s="16">
        <f t="shared" si="41"/>
        <v>300978.24</v>
      </c>
      <c r="AD51" s="16">
        <f t="shared" si="41"/>
        <v>300978.24</v>
      </c>
      <c r="AE51" s="16">
        <f t="shared" si="41"/>
        <v>300978.24</v>
      </c>
      <c r="AF51" s="16">
        <f t="shared" si="41"/>
        <v>300978.24</v>
      </c>
      <c r="AG51" s="16">
        <f t="shared" si="41"/>
        <v>300978.24</v>
      </c>
      <c r="AH51" s="16">
        <f t="shared" si="41"/>
        <v>300978.24</v>
      </c>
      <c r="AI51" s="16">
        <f t="shared" si="41"/>
        <v>300978.24</v>
      </c>
      <c r="AJ51" s="16">
        <f t="shared" si="41"/>
        <v>300978.24</v>
      </c>
      <c r="AK51" s="16">
        <f t="shared" si="41"/>
        <v>300978.24</v>
      </c>
      <c r="AL51" s="16">
        <f t="shared" si="41"/>
        <v>300978.24</v>
      </c>
      <c r="AM51" s="16">
        <f t="shared" si="41"/>
        <v>300978.24</v>
      </c>
      <c r="AN51" s="16">
        <f t="shared" si="41"/>
        <v>300978.24</v>
      </c>
      <c r="AO51" s="16">
        <f t="shared" si="41"/>
        <v>300978.24</v>
      </c>
      <c r="AP51" s="16">
        <f t="shared" si="41"/>
        <v>300978.24</v>
      </c>
      <c r="AQ51" s="16">
        <f t="shared" si="41"/>
        <v>300978.24</v>
      </c>
      <c r="AR51" s="16">
        <f t="shared" si="41"/>
        <v>300978.24</v>
      </c>
      <c r="AS51" s="16">
        <f t="shared" si="41"/>
        <v>300978.24</v>
      </c>
      <c r="AT51" s="16">
        <f t="shared" si="41"/>
        <v>300978.24</v>
      </c>
      <c r="AU51" s="16">
        <f t="shared" si="41"/>
        <v>300978.24</v>
      </c>
      <c r="AV51" s="16">
        <f t="shared" si="41"/>
        <v>300978.24</v>
      </c>
      <c r="AW51" s="16">
        <f t="shared" si="41"/>
        <v>300978.24</v>
      </c>
      <c r="AX51" s="16">
        <f t="shared" si="41"/>
        <v>300978.24</v>
      </c>
      <c r="AY51" s="16">
        <f t="shared" si="41"/>
        <v>300978.24</v>
      </c>
      <c r="AZ51" s="16">
        <f t="shared" si="41"/>
        <v>300978.24</v>
      </c>
      <c r="BA51" s="16">
        <f t="shared" si="41"/>
        <v>300978.24</v>
      </c>
      <c r="BB51" s="16">
        <f t="shared" si="41"/>
        <v>300978.24</v>
      </c>
      <c r="BC51" s="16">
        <f t="shared" si="41"/>
        <v>300978.24</v>
      </c>
      <c r="BD51" s="16">
        <f t="shared" si="41"/>
        <v>300978.24</v>
      </c>
      <c r="BE51" s="16">
        <f t="shared" si="41"/>
        <v>300978.24</v>
      </c>
      <c r="BF51" s="16">
        <f t="shared" si="41"/>
        <v>300978.24</v>
      </c>
      <c r="BG51" s="16">
        <f t="shared" si="41"/>
        <v>300978.24</v>
      </c>
      <c r="BH51" s="16">
        <f t="shared" si="41"/>
        <v>300978.24</v>
      </c>
      <c r="BI51" s="16">
        <f t="shared" si="41"/>
        <v>300978.24</v>
      </c>
      <c r="BJ51" s="16">
        <f t="shared" si="41"/>
        <v>300978.24</v>
      </c>
      <c r="BK51" s="16">
        <f t="shared" si="41"/>
        <v>300978.24</v>
      </c>
      <c r="BL51" s="16">
        <f t="shared" si="41"/>
        <v>300978.24</v>
      </c>
      <c r="BM51" s="16">
        <f t="shared" si="41"/>
        <v>300978.24</v>
      </c>
      <c r="BN51" s="16">
        <f t="shared" si="41"/>
        <v>300978.24</v>
      </c>
      <c r="BO51" s="16">
        <f t="shared" si="41"/>
        <v>300978.24</v>
      </c>
      <c r="BP51" s="16">
        <f t="shared" si="41"/>
        <v>300978.24</v>
      </c>
      <c r="BQ51" s="16">
        <f t="shared" si="41"/>
        <v>300978.24</v>
      </c>
      <c r="BR51" s="16">
        <f t="shared" si="41"/>
        <v>300978.24</v>
      </c>
      <c r="BS51" s="16">
        <f t="shared" si="41"/>
        <v>300978.24</v>
      </c>
    </row>
    <row r="52" spans="1:71" x14ac:dyDescent="0.35">
      <c r="E52" s="50"/>
    </row>
    <row r="53" spans="1:71" ht="15" thickBot="1" x14ac:dyDescent="0.4">
      <c r="E53" s="50"/>
      <c r="J53" s="52" t="s">
        <v>157</v>
      </c>
      <c r="K53" s="66">
        <f t="shared" ref="K53:BS53" si="42">SUM(K37:K52)</f>
        <v>0</v>
      </c>
      <c r="L53" s="66">
        <f t="shared" si="42"/>
        <v>0</v>
      </c>
      <c r="M53" s="66">
        <f t="shared" si="42"/>
        <v>0</v>
      </c>
      <c r="N53" s="66">
        <f t="shared" si="42"/>
        <v>0</v>
      </c>
      <c r="O53" s="66">
        <f t="shared" si="42"/>
        <v>355899.16000000003</v>
      </c>
      <c r="P53" s="66">
        <f t="shared" si="42"/>
        <v>356092.53</v>
      </c>
      <c r="Q53" s="66">
        <f t="shared" si="42"/>
        <v>356092.53</v>
      </c>
      <c r="R53" s="66">
        <f t="shared" si="42"/>
        <v>554170.77</v>
      </c>
      <c r="S53" s="66">
        <f t="shared" si="42"/>
        <v>592470.77</v>
      </c>
      <c r="T53" s="66">
        <f t="shared" si="42"/>
        <v>18675689.359999996</v>
      </c>
      <c r="U53" s="66">
        <f t="shared" si="42"/>
        <v>18743238.969999995</v>
      </c>
      <c r="V53" s="66">
        <f t="shared" si="42"/>
        <v>19726525.229999997</v>
      </c>
      <c r="W53" s="77">
        <f t="shared" si="42"/>
        <v>20004338.339999996</v>
      </c>
      <c r="X53" s="66">
        <f t="shared" si="42"/>
        <v>20049338.339999996</v>
      </c>
      <c r="Y53" s="66">
        <f t="shared" si="42"/>
        <v>63033991.219999984</v>
      </c>
      <c r="Z53" s="66">
        <f t="shared" si="42"/>
        <v>64213442.219999984</v>
      </c>
      <c r="AA53" s="66">
        <f t="shared" si="42"/>
        <v>144845124.71000001</v>
      </c>
      <c r="AB53" s="66">
        <f t="shared" si="42"/>
        <v>147530061.71000001</v>
      </c>
      <c r="AC53" s="66">
        <f t="shared" si="42"/>
        <v>148004424.71000001</v>
      </c>
      <c r="AD53" s="66">
        <f t="shared" si="42"/>
        <v>159501656.36000001</v>
      </c>
      <c r="AE53" s="66">
        <f t="shared" si="42"/>
        <v>159501656.36000001</v>
      </c>
      <c r="AF53" s="66">
        <f t="shared" si="42"/>
        <v>159501656.36000001</v>
      </c>
      <c r="AG53" s="66">
        <f t="shared" si="42"/>
        <v>162646164.01000002</v>
      </c>
      <c r="AH53" s="66">
        <f t="shared" si="42"/>
        <v>162646164.01000002</v>
      </c>
      <c r="AI53" s="77">
        <f t="shared" si="42"/>
        <v>167480821.89000002</v>
      </c>
      <c r="AJ53" s="66">
        <f t="shared" si="42"/>
        <v>167480821.89000002</v>
      </c>
      <c r="AK53" s="66">
        <f t="shared" si="42"/>
        <v>167480821.89000002</v>
      </c>
      <c r="AL53" s="66">
        <f t="shared" si="42"/>
        <v>167480821.89000002</v>
      </c>
      <c r="AM53" s="66">
        <f t="shared" si="42"/>
        <v>167480821.89000002</v>
      </c>
      <c r="AN53" s="66">
        <f t="shared" si="42"/>
        <v>167480821.89000002</v>
      </c>
      <c r="AO53" s="66">
        <f t="shared" si="42"/>
        <v>167480821.89000002</v>
      </c>
      <c r="AP53" s="66">
        <f t="shared" si="42"/>
        <v>167480821.89000002</v>
      </c>
      <c r="AQ53" s="66">
        <f t="shared" si="42"/>
        <v>167480821.89000002</v>
      </c>
      <c r="AR53" s="66">
        <f t="shared" si="42"/>
        <v>167480821.89000002</v>
      </c>
      <c r="AS53" s="66">
        <f t="shared" si="42"/>
        <v>167480821.89000002</v>
      </c>
      <c r="AT53" s="66">
        <f t="shared" si="42"/>
        <v>167480821.89000002</v>
      </c>
      <c r="AU53" s="66">
        <f t="shared" si="42"/>
        <v>167480821.89000002</v>
      </c>
      <c r="AV53" s="66">
        <f t="shared" si="42"/>
        <v>167480821.89000002</v>
      </c>
      <c r="AW53" s="66">
        <f t="shared" si="42"/>
        <v>167480821.89000002</v>
      </c>
      <c r="AX53" s="66">
        <f t="shared" si="42"/>
        <v>167480821.89000002</v>
      </c>
      <c r="AY53" s="66">
        <f t="shared" si="42"/>
        <v>167480821.89000002</v>
      </c>
      <c r="AZ53" s="66">
        <f t="shared" si="42"/>
        <v>167480821.89000002</v>
      </c>
      <c r="BA53" s="66">
        <f t="shared" si="42"/>
        <v>167480821.89000002</v>
      </c>
      <c r="BB53" s="66">
        <f t="shared" si="42"/>
        <v>167480821.89000002</v>
      </c>
      <c r="BC53" s="66">
        <f t="shared" si="42"/>
        <v>167480821.89000002</v>
      </c>
      <c r="BD53" s="66">
        <f t="shared" si="42"/>
        <v>167480821.89000002</v>
      </c>
      <c r="BE53" s="66">
        <f t="shared" si="42"/>
        <v>167480821.89000002</v>
      </c>
      <c r="BF53" s="66">
        <f t="shared" si="42"/>
        <v>167480821.89000002</v>
      </c>
      <c r="BG53" s="66">
        <f t="shared" si="42"/>
        <v>167480821.89000002</v>
      </c>
      <c r="BH53" s="66">
        <f t="shared" si="42"/>
        <v>167480821.89000002</v>
      </c>
      <c r="BI53" s="66">
        <f t="shared" si="42"/>
        <v>167480821.89000002</v>
      </c>
      <c r="BJ53" s="66">
        <f t="shared" si="42"/>
        <v>167480821.89000002</v>
      </c>
      <c r="BK53" s="66">
        <f t="shared" si="42"/>
        <v>167480821.89000002</v>
      </c>
      <c r="BL53" s="66">
        <f t="shared" si="42"/>
        <v>167480821.89000002</v>
      </c>
      <c r="BM53" s="66">
        <f t="shared" si="42"/>
        <v>167480821.89000002</v>
      </c>
      <c r="BN53" s="66">
        <f t="shared" si="42"/>
        <v>167480821.89000002</v>
      </c>
      <c r="BO53" s="66">
        <f t="shared" si="42"/>
        <v>167480821.89000002</v>
      </c>
      <c r="BP53" s="66">
        <f t="shared" si="42"/>
        <v>167480821.89000002</v>
      </c>
      <c r="BQ53" s="66">
        <f t="shared" si="42"/>
        <v>167480821.89000002</v>
      </c>
      <c r="BR53" s="66">
        <f t="shared" si="42"/>
        <v>167480821.89000002</v>
      </c>
      <c r="BS53" s="66">
        <f t="shared" si="42"/>
        <v>167480821.89000002</v>
      </c>
    </row>
    <row r="54" spans="1:71" ht="15" thickTop="1" x14ac:dyDescent="0.35">
      <c r="E54" s="50"/>
    </row>
    <row r="55" spans="1:71" x14ac:dyDescent="0.35">
      <c r="E55" s="50"/>
    </row>
    <row r="56" spans="1:71" x14ac:dyDescent="0.35">
      <c r="E56" s="50"/>
    </row>
    <row r="57" spans="1:71" x14ac:dyDescent="0.35">
      <c r="A57" s="56" t="s">
        <v>133</v>
      </c>
      <c r="B57" s="56" t="s">
        <v>134</v>
      </c>
      <c r="C57" s="56" t="s">
        <v>135</v>
      </c>
      <c r="D57" s="56" t="s">
        <v>136</v>
      </c>
      <c r="E57" s="56">
        <v>300</v>
      </c>
      <c r="F57" s="56" t="s">
        <v>137</v>
      </c>
      <c r="G57" s="57" t="s">
        <v>138</v>
      </c>
      <c r="H57" s="56" t="s">
        <v>139</v>
      </c>
      <c r="I57" s="56" t="s">
        <v>140</v>
      </c>
      <c r="J57" s="56" t="s">
        <v>141</v>
      </c>
      <c r="K57" s="67" t="s">
        <v>158</v>
      </c>
      <c r="L57" s="59">
        <v>202401</v>
      </c>
      <c r="M57" s="59">
        <v>202402</v>
      </c>
      <c r="N57" s="59">
        <v>202403</v>
      </c>
      <c r="O57" s="59">
        <v>202404</v>
      </c>
      <c r="P57" s="59">
        <v>202405</v>
      </c>
      <c r="Q57" s="59">
        <v>202406</v>
      </c>
      <c r="R57" s="59">
        <v>202407</v>
      </c>
      <c r="S57" s="59">
        <v>202408</v>
      </c>
      <c r="T57" s="59">
        <v>202409</v>
      </c>
      <c r="U57" s="59">
        <v>202410</v>
      </c>
      <c r="V57" s="59">
        <v>202411</v>
      </c>
      <c r="W57" s="59">
        <v>202412</v>
      </c>
      <c r="X57" s="59">
        <v>202501</v>
      </c>
      <c r="Y57" s="59">
        <v>202502</v>
      </c>
      <c r="Z57" s="59">
        <v>202503</v>
      </c>
      <c r="AA57" s="59">
        <v>202504</v>
      </c>
      <c r="AB57" s="59">
        <v>202505</v>
      </c>
      <c r="AC57" s="59">
        <v>202506</v>
      </c>
      <c r="AD57" s="59">
        <v>202507</v>
      </c>
      <c r="AE57" s="59">
        <v>202508</v>
      </c>
      <c r="AF57" s="59">
        <v>202509</v>
      </c>
      <c r="AG57" s="59">
        <v>202510</v>
      </c>
      <c r="AH57" s="59">
        <v>202511</v>
      </c>
      <c r="AI57" s="59">
        <v>202512</v>
      </c>
      <c r="AJ57" s="59">
        <v>202601</v>
      </c>
      <c r="AK57" s="59">
        <v>202602</v>
      </c>
      <c r="AL57" s="59">
        <v>202603</v>
      </c>
      <c r="AM57" s="59">
        <v>202604</v>
      </c>
      <c r="AN57" s="59">
        <v>202605</v>
      </c>
      <c r="AO57" s="59">
        <v>202606</v>
      </c>
      <c r="AP57" s="59">
        <v>202607</v>
      </c>
      <c r="AQ57" s="59">
        <v>202608</v>
      </c>
      <c r="AR57" s="59">
        <v>202609</v>
      </c>
      <c r="AS57" s="59">
        <v>202610</v>
      </c>
      <c r="AT57" s="59">
        <v>202611</v>
      </c>
      <c r="AU57" s="59">
        <v>202612</v>
      </c>
      <c r="AV57" s="59">
        <v>202701</v>
      </c>
      <c r="AW57" s="59">
        <v>202702</v>
      </c>
      <c r="AX57" s="59">
        <v>202703</v>
      </c>
      <c r="AY57" s="59">
        <v>202704</v>
      </c>
      <c r="AZ57" s="59">
        <v>202705</v>
      </c>
      <c r="BA57" s="59">
        <v>202706</v>
      </c>
      <c r="BB57" s="59">
        <v>202707</v>
      </c>
      <c r="BC57" s="59">
        <v>202708</v>
      </c>
      <c r="BD57" s="59">
        <v>202709</v>
      </c>
      <c r="BE57" s="59">
        <v>202710</v>
      </c>
      <c r="BF57" s="59">
        <v>202711</v>
      </c>
      <c r="BG57" s="59">
        <v>202712</v>
      </c>
      <c r="BH57" s="59">
        <v>202801</v>
      </c>
      <c r="BI57" s="59">
        <v>202802</v>
      </c>
      <c r="BJ57" s="59">
        <v>202803</v>
      </c>
      <c r="BK57" s="59">
        <v>202804</v>
      </c>
      <c r="BL57" s="59">
        <v>202805</v>
      </c>
      <c r="BM57" s="59">
        <v>202806</v>
      </c>
      <c r="BN57" s="59">
        <v>202807</v>
      </c>
      <c r="BO57" s="59">
        <v>202808</v>
      </c>
      <c r="BP57" s="59">
        <v>202809</v>
      </c>
      <c r="BQ57" s="59">
        <v>202810</v>
      </c>
      <c r="BR57" s="59">
        <v>202811</v>
      </c>
      <c r="BS57" s="59">
        <v>202812</v>
      </c>
    </row>
    <row r="58" spans="1:71" x14ac:dyDescent="0.35">
      <c r="A58" s="15" t="str">
        <f t="shared" ref="A58:J58" si="43">A37</f>
        <v>Not in SYA</v>
      </c>
      <c r="B58" s="15" t="str">
        <f t="shared" si="43"/>
        <v>A2811932</v>
      </c>
      <c r="C58" s="15" t="str">
        <f t="shared" si="43"/>
        <v>Base Rates</v>
      </c>
      <c r="D58" s="15" t="str">
        <f t="shared" si="43"/>
        <v/>
      </c>
      <c r="E58" s="15">
        <f t="shared" si="43"/>
        <v>34899</v>
      </c>
      <c r="F58" s="15" t="str">
        <f t="shared" si="43"/>
        <v>NEW-15526</v>
      </c>
      <c r="G58" s="15" t="str">
        <f t="shared" si="43"/>
        <v>BB II Energy Storage Capacity</v>
      </c>
      <c r="H58" s="15" t="str">
        <f t="shared" si="43"/>
        <v>Electric Other Production Plant</v>
      </c>
      <c r="I58" s="15" t="str">
        <f t="shared" si="43"/>
        <v>Big Bend II Solar</v>
      </c>
      <c r="J58" s="15" t="str">
        <f t="shared" si="43"/>
        <v>BB II Energy Storage Capacity</v>
      </c>
      <c r="K58" s="16">
        <f>SUM($K37:K37)/13</f>
        <v>0</v>
      </c>
      <c r="L58" s="16">
        <f>SUM($K37:L37)/13</f>
        <v>0</v>
      </c>
      <c r="M58" s="16">
        <f>SUM($K37:M37)/13</f>
        <v>0</v>
      </c>
      <c r="N58" s="16">
        <f>SUM($K37:N37)/13</f>
        <v>0</v>
      </c>
      <c r="O58" s="16">
        <f>SUM($K37:O37)/13</f>
        <v>0</v>
      </c>
      <c r="P58" s="16">
        <f>SUM($K37:P37)/13</f>
        <v>0</v>
      </c>
      <c r="Q58" s="16">
        <f>SUM($K37:Q37)/13</f>
        <v>0</v>
      </c>
      <c r="R58" s="16">
        <f>SUM($K37:R37)/13</f>
        <v>0</v>
      </c>
      <c r="S58" s="16">
        <f>SUM($K37:S37)/13</f>
        <v>0</v>
      </c>
      <c r="T58" s="16">
        <f>SUM($K37:T37)/13</f>
        <v>0</v>
      </c>
      <c r="U58" s="16">
        <f>SUM($K37:U37)/13</f>
        <v>0</v>
      </c>
      <c r="V58" s="16">
        <f>SUM($K37:V37)/13</f>
        <v>0</v>
      </c>
      <c r="W58" s="16">
        <f t="shared" ref="W58:W67" si="44">SUM(K37:W37)/13</f>
        <v>0</v>
      </c>
      <c r="X58" s="16">
        <f t="shared" ref="X58:X67" si="45">SUM(L37:X37)/13</f>
        <v>0</v>
      </c>
      <c r="Y58" s="16">
        <f t="shared" ref="Y58:Y67" si="46">SUM(M37:Y37)/13</f>
        <v>0</v>
      </c>
      <c r="Z58" s="16">
        <f t="shared" ref="Z58:Z67" si="47">SUM(N37:Z37)/13</f>
        <v>0</v>
      </c>
      <c r="AA58" s="16">
        <f t="shared" ref="AA58:AA67" si="48">SUM(O37:AA37)/13</f>
        <v>0</v>
      </c>
      <c r="AB58" s="16">
        <f t="shared" ref="AB58:AB67" si="49">SUM(P37:AB37)/13</f>
        <v>0</v>
      </c>
      <c r="AC58" s="16">
        <f t="shared" ref="AC58:AC67" si="50">SUM(Q37:AC37)/13</f>
        <v>0</v>
      </c>
      <c r="AD58" s="16">
        <f t="shared" ref="AD58:AD67" si="51">SUM(R37:AD37)/13</f>
        <v>0</v>
      </c>
      <c r="AE58" s="16">
        <f t="shared" ref="AE58:AE67" si="52">SUM(S37:AE37)/13</f>
        <v>0</v>
      </c>
      <c r="AF58" s="16">
        <f t="shared" ref="AF58:AF67" si="53">SUM(T37:AF37)/13</f>
        <v>0</v>
      </c>
      <c r="AG58" s="16">
        <f t="shared" ref="AG58:AG67" si="54">SUM(U37:AG37)/13</f>
        <v>0</v>
      </c>
      <c r="AH58" s="16">
        <f t="shared" ref="AH58:AH67" si="55">SUM(V37:AH37)/13</f>
        <v>0</v>
      </c>
      <c r="AI58" s="16">
        <f t="shared" ref="AI58:AI67" si="56">SUM(W37:AI37)/13</f>
        <v>371896.76000000013</v>
      </c>
      <c r="AJ58" s="16">
        <f t="shared" ref="AJ58:AJ67" si="57">SUM(X37:AJ37)/13</f>
        <v>743793.52000000025</v>
      </c>
      <c r="AK58" s="16">
        <f t="shared" ref="AK58:AK67" si="58">SUM(Y37:AK37)/13</f>
        <v>1115690.2800000003</v>
      </c>
      <c r="AL58" s="16">
        <f t="shared" ref="AL58:AL67" si="59">SUM(Z37:AL37)/13</f>
        <v>1487587.0400000005</v>
      </c>
      <c r="AM58" s="16">
        <f t="shared" ref="AM58:AM67" si="60">SUM(AA37:AM37)/13</f>
        <v>1859483.8000000007</v>
      </c>
      <c r="AN58" s="16">
        <f t="shared" ref="AN58:AN67" si="61">SUM(AB37:AN37)/13</f>
        <v>2231380.560000001</v>
      </c>
      <c r="AO58" s="16">
        <f t="shared" ref="AO58:AO67" si="62">SUM(AC37:AO37)/13</f>
        <v>2603277.3200000008</v>
      </c>
      <c r="AP58" s="16">
        <f t="shared" ref="AP58:AP67" si="63">SUM(AD37:AP37)/13</f>
        <v>2975174.080000001</v>
      </c>
      <c r="AQ58" s="16">
        <f t="shared" ref="AQ58:AQ67" si="64">SUM(AE37:AQ37)/13</f>
        <v>3347070.8400000012</v>
      </c>
      <c r="AR58" s="16">
        <f t="shared" ref="AR58:AR67" si="65">SUM(AF37:AR37)/13</f>
        <v>3718967.6000000015</v>
      </c>
      <c r="AS58" s="16">
        <f t="shared" ref="AS58:AS67" si="66">SUM(AG37:AS37)/13</f>
        <v>4090864.3600000017</v>
      </c>
      <c r="AT58" s="16">
        <f t="shared" ref="AT58:AT67" si="67">SUM(AH37:AT37)/13</f>
        <v>4462761.120000002</v>
      </c>
      <c r="AU58" s="16">
        <f t="shared" ref="AU58:AU67" si="68">SUM(AI37:AU37)/13</f>
        <v>4834657.8800000018</v>
      </c>
      <c r="AV58" s="16">
        <f t="shared" ref="AV58:AV67" si="69">SUM(AJ37:AV37)/13</f>
        <v>4834657.8800000018</v>
      </c>
      <c r="AW58" s="16">
        <f t="shared" ref="AW58:AW67" si="70">SUM(AK37:AW37)/13</f>
        <v>4834657.8800000018</v>
      </c>
      <c r="AX58" s="16">
        <f t="shared" ref="AX58:AX67" si="71">SUM(AL37:AX37)/13</f>
        <v>4834657.8800000018</v>
      </c>
      <c r="AY58" s="16">
        <f t="shared" ref="AY58:AY67" si="72">SUM(AM37:AY37)/13</f>
        <v>4834657.8800000018</v>
      </c>
      <c r="AZ58" s="16">
        <f t="shared" ref="AZ58:AZ67" si="73">SUM(AN37:AZ37)/13</f>
        <v>4834657.8800000018</v>
      </c>
      <c r="BA58" s="16">
        <f t="shared" ref="BA58:BA67" si="74">SUM(AO37:BA37)/13</f>
        <v>4834657.8800000018</v>
      </c>
      <c r="BB58" s="16">
        <f t="shared" ref="BB58:BB67" si="75">SUM(AP37:BB37)/13</f>
        <v>4834657.8800000018</v>
      </c>
      <c r="BC58" s="16">
        <f t="shared" ref="BC58:BC67" si="76">SUM(AQ37:BC37)/13</f>
        <v>4834657.8800000018</v>
      </c>
      <c r="BD58" s="16">
        <f t="shared" ref="BD58:BD67" si="77">SUM(AR37:BD37)/13</f>
        <v>4834657.8800000018</v>
      </c>
      <c r="BE58" s="16">
        <f t="shared" ref="BE58:BE67" si="78">SUM(AS37:BE37)/13</f>
        <v>4834657.8800000018</v>
      </c>
      <c r="BF58" s="16">
        <f t="shared" ref="BF58:BF67" si="79">SUM(AT37:BF37)/13</f>
        <v>4834657.8800000018</v>
      </c>
      <c r="BG58" s="16">
        <f t="shared" ref="BG58:BG67" si="80">SUM(AU37:BG37)/13</f>
        <v>4834657.8800000018</v>
      </c>
      <c r="BH58" s="16">
        <f t="shared" ref="BH58:BH67" si="81">SUM(AV37:BH37)/13</f>
        <v>4834657.8800000018</v>
      </c>
      <c r="BI58" s="16">
        <f t="shared" ref="BI58:BI67" si="82">SUM(AW37:BI37)/13</f>
        <v>4834657.8800000018</v>
      </c>
      <c r="BJ58" s="16">
        <f t="shared" ref="BJ58:BJ67" si="83">SUM(AX37:BJ37)/13</f>
        <v>4834657.8800000018</v>
      </c>
      <c r="BK58" s="16">
        <f t="shared" ref="BK58:BK67" si="84">SUM(AY37:BK37)/13</f>
        <v>4834657.8800000018</v>
      </c>
      <c r="BL58" s="16">
        <f t="shared" ref="BL58:BL67" si="85">SUM(AZ37:BL37)/13</f>
        <v>4834657.8800000018</v>
      </c>
      <c r="BM58" s="16">
        <f t="shared" ref="BM58:BM67" si="86">SUM(BA37:BM37)/13</f>
        <v>4834657.8800000018</v>
      </c>
      <c r="BN58" s="16">
        <f t="shared" ref="BN58:BN67" si="87">SUM(BB37:BN37)/13</f>
        <v>4834657.8800000018</v>
      </c>
      <c r="BO58" s="16">
        <f t="shared" ref="BO58:BO67" si="88">SUM(BC37:BO37)/13</f>
        <v>4834657.8800000018</v>
      </c>
      <c r="BP58" s="16">
        <f t="shared" ref="BP58:BP67" si="89">SUM(BD37:BP37)/13</f>
        <v>4834657.8800000018</v>
      </c>
      <c r="BQ58" s="16">
        <f t="shared" ref="BQ58:BQ67" si="90">SUM(BE37:BQ37)/13</f>
        <v>4834657.8800000018</v>
      </c>
      <c r="BR58" s="16">
        <f t="shared" ref="BR58:BR67" si="91">SUM(BF37:BR37)/13</f>
        <v>4834657.8800000018</v>
      </c>
      <c r="BS58" s="16">
        <f t="shared" ref="BS58:BS67" si="92">SUM(BG37:BS37)/13</f>
        <v>4834657.8800000018</v>
      </c>
    </row>
    <row r="59" spans="1:71" x14ac:dyDescent="0.35">
      <c r="A59" s="15" t="str">
        <f t="shared" ref="A59:J59" si="93">A38</f>
        <v>Found on tab Energy Storage -M</v>
      </c>
      <c r="B59" s="15" t="str">
        <f t="shared" si="93"/>
        <v>A2876656</v>
      </c>
      <c r="C59" s="15" t="str">
        <f t="shared" si="93"/>
        <v>Base Rates</v>
      </c>
      <c r="D59" s="15" t="str">
        <f t="shared" si="93"/>
        <v/>
      </c>
      <c r="E59" s="15">
        <f t="shared" si="93"/>
        <v>34820</v>
      </c>
      <c r="F59" s="15" t="str">
        <f t="shared" si="93"/>
        <v>NEW-15754</v>
      </c>
      <c r="G59" s="15" t="str">
        <f t="shared" si="93"/>
        <v>MacDill Energy Storage Capacity</v>
      </c>
      <c r="H59" s="15" t="str">
        <f t="shared" si="93"/>
        <v>Electric Other Production Plant</v>
      </c>
      <c r="I59" s="15" t="str">
        <f t="shared" si="93"/>
        <v>MacDill AFB DG</v>
      </c>
      <c r="J59" s="15" t="str">
        <f t="shared" si="93"/>
        <v>MacDill Energy Storage Capacity</v>
      </c>
      <c r="K59" s="16">
        <f>SUM($K38:K38)/13</f>
        <v>0</v>
      </c>
      <c r="L59" s="16">
        <f>SUM($K38:L38)/13</f>
        <v>0</v>
      </c>
      <c r="M59" s="16">
        <f>SUM($K38:M38)/13</f>
        <v>0</v>
      </c>
      <c r="N59" s="16">
        <f>SUM($K38:N38)/13</f>
        <v>0</v>
      </c>
      <c r="O59" s="16">
        <f>SUM($K38:O38)/13</f>
        <v>0</v>
      </c>
      <c r="P59" s="16">
        <f>SUM($K38:P38)/13</f>
        <v>0</v>
      </c>
      <c r="Q59" s="16">
        <f>SUM($K38:Q38)/13</f>
        <v>0</v>
      </c>
      <c r="R59" s="16">
        <f>SUM($K38:R38)/13</f>
        <v>0</v>
      </c>
      <c r="S59" s="16">
        <f>SUM($K38:S38)/13</f>
        <v>0</v>
      </c>
      <c r="T59" s="16">
        <f>SUM($K38:T38)/13</f>
        <v>0</v>
      </c>
      <c r="U59" s="16">
        <f>SUM($K38:U38)/13</f>
        <v>0</v>
      </c>
      <c r="V59" s="16">
        <f>SUM($K38:V38)/13</f>
        <v>0</v>
      </c>
      <c r="W59" s="16">
        <f t="shared" si="44"/>
        <v>0</v>
      </c>
      <c r="X59" s="16">
        <f t="shared" si="45"/>
        <v>0</v>
      </c>
      <c r="Y59" s="16">
        <f t="shared" si="46"/>
        <v>0</v>
      </c>
      <c r="Z59" s="16">
        <f t="shared" si="47"/>
        <v>0</v>
      </c>
      <c r="AA59" s="16">
        <f t="shared" si="48"/>
        <v>2128241.2176923077</v>
      </c>
      <c r="AB59" s="16">
        <f t="shared" si="49"/>
        <v>4294082.2815384613</v>
      </c>
      <c r="AC59" s="16">
        <f t="shared" si="50"/>
        <v>6472102.7299999995</v>
      </c>
      <c r="AD59" s="16">
        <f t="shared" si="51"/>
        <v>8707437.9476923067</v>
      </c>
      <c r="AE59" s="16">
        <f t="shared" si="52"/>
        <v>10942773.165384613</v>
      </c>
      <c r="AF59" s="16">
        <f t="shared" si="53"/>
        <v>13178108.383076919</v>
      </c>
      <c r="AG59" s="16">
        <f t="shared" si="54"/>
        <v>15655328.80461538</v>
      </c>
      <c r="AH59" s="16">
        <f t="shared" si="55"/>
        <v>18132549.226153843</v>
      </c>
      <c r="AI59" s="16">
        <f t="shared" si="56"/>
        <v>20609769.6476923</v>
      </c>
      <c r="AJ59" s="16">
        <f t="shared" si="57"/>
        <v>23086990.069230761</v>
      </c>
      <c r="AK59" s="16">
        <f t="shared" si="58"/>
        <v>25564210.490769226</v>
      </c>
      <c r="AL59" s="16">
        <f t="shared" si="59"/>
        <v>28041430.912307687</v>
      </c>
      <c r="AM59" s="16">
        <f t="shared" si="60"/>
        <v>30518651.333846152</v>
      </c>
      <c r="AN59" s="16">
        <f t="shared" si="61"/>
        <v>30867630.537692308</v>
      </c>
      <c r="AO59" s="16">
        <f t="shared" si="62"/>
        <v>31179009.895384617</v>
      </c>
      <c r="AP59" s="16">
        <f t="shared" si="63"/>
        <v>31478209.868461542</v>
      </c>
      <c r="AQ59" s="16">
        <f t="shared" si="64"/>
        <v>31720095.072307691</v>
      </c>
      <c r="AR59" s="16">
        <f t="shared" si="65"/>
        <v>31961980.276153848</v>
      </c>
      <c r="AS59" s="16">
        <f t="shared" si="66"/>
        <v>32203865.48</v>
      </c>
      <c r="AT59" s="16">
        <f t="shared" si="67"/>
        <v>32203865.48</v>
      </c>
      <c r="AU59" s="16">
        <f t="shared" si="68"/>
        <v>32203865.48</v>
      </c>
      <c r="AV59" s="16">
        <f t="shared" si="69"/>
        <v>32203865.48</v>
      </c>
      <c r="AW59" s="16">
        <f t="shared" si="70"/>
        <v>32203865.48</v>
      </c>
      <c r="AX59" s="16">
        <f t="shared" si="71"/>
        <v>32203865.48</v>
      </c>
      <c r="AY59" s="16">
        <f t="shared" si="72"/>
        <v>32203865.48</v>
      </c>
      <c r="AZ59" s="16">
        <f t="shared" si="73"/>
        <v>32203865.48</v>
      </c>
      <c r="BA59" s="16">
        <f t="shared" si="74"/>
        <v>32203865.48</v>
      </c>
      <c r="BB59" s="16">
        <f t="shared" si="75"/>
        <v>32203865.48</v>
      </c>
      <c r="BC59" s="16">
        <f t="shared" si="76"/>
        <v>32203865.48</v>
      </c>
      <c r="BD59" s="16">
        <f t="shared" si="77"/>
        <v>32203865.48</v>
      </c>
      <c r="BE59" s="16">
        <f t="shared" si="78"/>
        <v>32203865.48</v>
      </c>
      <c r="BF59" s="16">
        <f t="shared" si="79"/>
        <v>32203865.48</v>
      </c>
      <c r="BG59" s="16">
        <f t="shared" si="80"/>
        <v>32203865.48</v>
      </c>
      <c r="BH59" s="16">
        <f t="shared" si="81"/>
        <v>32203865.48</v>
      </c>
      <c r="BI59" s="16">
        <f t="shared" si="82"/>
        <v>32203865.48</v>
      </c>
      <c r="BJ59" s="16">
        <f t="shared" si="83"/>
        <v>32203865.48</v>
      </c>
      <c r="BK59" s="16">
        <f t="shared" si="84"/>
        <v>32203865.48</v>
      </c>
      <c r="BL59" s="16">
        <f t="shared" si="85"/>
        <v>32203865.48</v>
      </c>
      <c r="BM59" s="16">
        <f t="shared" si="86"/>
        <v>32203865.48</v>
      </c>
      <c r="BN59" s="16">
        <f t="shared" si="87"/>
        <v>32203865.48</v>
      </c>
      <c r="BO59" s="16">
        <f t="shared" si="88"/>
        <v>32203865.48</v>
      </c>
      <c r="BP59" s="16">
        <f t="shared" si="89"/>
        <v>32203865.48</v>
      </c>
      <c r="BQ59" s="16">
        <f t="shared" si="90"/>
        <v>32203865.48</v>
      </c>
      <c r="BR59" s="16">
        <f t="shared" si="91"/>
        <v>32203865.48</v>
      </c>
      <c r="BS59" s="16">
        <f t="shared" si="92"/>
        <v>32203865.48</v>
      </c>
    </row>
    <row r="60" spans="1:71" x14ac:dyDescent="0.35">
      <c r="A60" s="15" t="str">
        <f t="shared" ref="A60:J60" si="94">A39</f>
        <v>Found on tab Energy Storage -W</v>
      </c>
      <c r="B60" s="15" t="str">
        <f t="shared" si="94"/>
        <v>A2876868</v>
      </c>
      <c r="C60" s="15" t="str">
        <f t="shared" si="94"/>
        <v>Base Rates</v>
      </c>
      <c r="D60" s="15" t="str">
        <f t="shared" si="94"/>
        <v/>
      </c>
      <c r="E60" s="15">
        <f t="shared" si="94"/>
        <v>34899</v>
      </c>
      <c r="F60" s="15" t="str">
        <f t="shared" si="94"/>
        <v>NEW-15753</v>
      </c>
      <c r="G60" s="15" t="str">
        <f t="shared" si="94"/>
        <v>Wimauma Energy Storage Capacity</v>
      </c>
      <c r="H60" s="15" t="str">
        <f t="shared" si="94"/>
        <v>Electric Other Production Plant</v>
      </c>
      <c r="I60" s="15" t="str">
        <f t="shared" si="94"/>
        <v>Wimauma Solar</v>
      </c>
      <c r="J60" s="15" t="str">
        <f t="shared" si="94"/>
        <v>Wimauma Energy Storage Capacity</v>
      </c>
      <c r="K60" s="16">
        <f>SUM($K39:K39)/13</f>
        <v>0</v>
      </c>
      <c r="L60" s="16">
        <f>SUM($K39:L39)/13</f>
        <v>0</v>
      </c>
      <c r="M60" s="16">
        <f>SUM($K39:M39)/13</f>
        <v>0</v>
      </c>
      <c r="N60" s="16">
        <f>SUM($K39:N39)/13</f>
        <v>0</v>
      </c>
      <c r="O60" s="16">
        <f>SUM($K39:O39)/13</f>
        <v>0</v>
      </c>
      <c r="P60" s="16">
        <f>SUM($K39:P39)/13</f>
        <v>0</v>
      </c>
      <c r="Q60" s="16">
        <f>SUM($K39:Q39)/13</f>
        <v>0</v>
      </c>
      <c r="R60" s="16">
        <f>SUM($K39:R39)/13</f>
        <v>0</v>
      </c>
      <c r="S60" s="16">
        <f>SUM($K39:S39)/13</f>
        <v>0</v>
      </c>
      <c r="T60" s="16">
        <f>SUM($K39:T39)/13</f>
        <v>0</v>
      </c>
      <c r="U60" s="16">
        <f>SUM($K39:U39)/13</f>
        <v>0</v>
      </c>
      <c r="V60" s="16">
        <f>SUM($K39:V39)/13</f>
        <v>0</v>
      </c>
      <c r="W60" s="16">
        <f t="shared" si="44"/>
        <v>0</v>
      </c>
      <c r="X60" s="16">
        <f t="shared" si="45"/>
        <v>0</v>
      </c>
      <c r="Y60" s="16">
        <f t="shared" si="46"/>
        <v>3267723.7623076919</v>
      </c>
      <c r="Z60" s="16">
        <f t="shared" si="47"/>
        <v>6620256.2169230767</v>
      </c>
      <c r="AA60" s="16">
        <f t="shared" si="48"/>
        <v>9976668.979230769</v>
      </c>
      <c r="AB60" s="16">
        <f t="shared" si="49"/>
        <v>13483325.356923075</v>
      </c>
      <c r="AC60" s="16">
        <f t="shared" si="50"/>
        <v>16990878.196153846</v>
      </c>
      <c r="AD60" s="16">
        <f t="shared" si="51"/>
        <v>21015612.469999995</v>
      </c>
      <c r="AE60" s="16">
        <f t="shared" si="52"/>
        <v>25040346.743846152</v>
      </c>
      <c r="AF60" s="16">
        <f t="shared" si="53"/>
        <v>29065081.017692305</v>
      </c>
      <c r="AG60" s="16">
        <f t="shared" si="54"/>
        <v>33089815.291538458</v>
      </c>
      <c r="AH60" s="16">
        <f t="shared" si="55"/>
        <v>37114549.565384611</v>
      </c>
      <c r="AI60" s="16">
        <f t="shared" si="56"/>
        <v>41139283.839230768</v>
      </c>
      <c r="AJ60" s="16">
        <f t="shared" si="57"/>
        <v>45164018.113076918</v>
      </c>
      <c r="AK60" s="16">
        <f t="shared" si="58"/>
        <v>49188752.386923067</v>
      </c>
      <c r="AL60" s="16">
        <f t="shared" si="59"/>
        <v>49945762.898461528</v>
      </c>
      <c r="AM60" s="16">
        <f t="shared" si="60"/>
        <v>50617964.717692293</v>
      </c>
      <c r="AN60" s="16">
        <f t="shared" si="61"/>
        <v>51286286.229230762</v>
      </c>
      <c r="AO60" s="16">
        <f t="shared" si="62"/>
        <v>51804364.125384606</v>
      </c>
      <c r="AP60" s="16">
        <f t="shared" si="63"/>
        <v>52321545.559999987</v>
      </c>
      <c r="AQ60" s="16">
        <f t="shared" si="64"/>
        <v>52321545.559999987</v>
      </c>
      <c r="AR60" s="16">
        <f t="shared" si="65"/>
        <v>52321545.559999987</v>
      </c>
      <c r="AS60" s="16">
        <f t="shared" si="66"/>
        <v>52321545.559999987</v>
      </c>
      <c r="AT60" s="16">
        <f t="shared" si="67"/>
        <v>52321545.559999987</v>
      </c>
      <c r="AU60" s="16">
        <f t="shared" si="68"/>
        <v>52321545.559999987</v>
      </c>
      <c r="AV60" s="16">
        <f t="shared" si="69"/>
        <v>52321545.559999987</v>
      </c>
      <c r="AW60" s="16">
        <f t="shared" si="70"/>
        <v>52321545.559999987</v>
      </c>
      <c r="AX60" s="16">
        <f t="shared" si="71"/>
        <v>52321545.559999987</v>
      </c>
      <c r="AY60" s="16">
        <f t="shared" si="72"/>
        <v>52321545.559999987</v>
      </c>
      <c r="AZ60" s="16">
        <f t="shared" si="73"/>
        <v>52321545.559999987</v>
      </c>
      <c r="BA60" s="16">
        <f t="shared" si="74"/>
        <v>52321545.559999987</v>
      </c>
      <c r="BB60" s="16">
        <f t="shared" si="75"/>
        <v>52321545.559999987</v>
      </c>
      <c r="BC60" s="16">
        <f t="shared" si="76"/>
        <v>52321545.559999987</v>
      </c>
      <c r="BD60" s="16">
        <f t="shared" si="77"/>
        <v>52321545.559999987</v>
      </c>
      <c r="BE60" s="16">
        <f t="shared" si="78"/>
        <v>52321545.559999987</v>
      </c>
      <c r="BF60" s="16">
        <f t="shared" si="79"/>
        <v>52321545.559999987</v>
      </c>
      <c r="BG60" s="16">
        <f t="shared" si="80"/>
        <v>52321545.559999987</v>
      </c>
      <c r="BH60" s="16">
        <f t="shared" si="81"/>
        <v>52321545.559999987</v>
      </c>
      <c r="BI60" s="16">
        <f t="shared" si="82"/>
        <v>52321545.559999987</v>
      </c>
      <c r="BJ60" s="16">
        <f t="shared" si="83"/>
        <v>52321545.559999987</v>
      </c>
      <c r="BK60" s="16">
        <f t="shared" si="84"/>
        <v>52321545.559999987</v>
      </c>
      <c r="BL60" s="16">
        <f t="shared" si="85"/>
        <v>52321545.559999987</v>
      </c>
      <c r="BM60" s="16">
        <f t="shared" si="86"/>
        <v>52321545.559999987</v>
      </c>
      <c r="BN60" s="16">
        <f t="shared" si="87"/>
        <v>52321545.559999987</v>
      </c>
      <c r="BO60" s="16">
        <f t="shared" si="88"/>
        <v>52321545.559999987</v>
      </c>
      <c r="BP60" s="16">
        <f t="shared" si="89"/>
        <v>52321545.559999987</v>
      </c>
      <c r="BQ60" s="16">
        <f t="shared" si="90"/>
        <v>52321545.559999987</v>
      </c>
      <c r="BR60" s="16">
        <f t="shared" si="91"/>
        <v>52321545.559999987</v>
      </c>
      <c r="BS60" s="16">
        <f t="shared" si="92"/>
        <v>52321545.559999987</v>
      </c>
    </row>
    <row r="61" spans="1:71" x14ac:dyDescent="0.35">
      <c r="A61" s="15" t="str">
        <f t="shared" ref="A61:J61" si="95">A40</f>
        <v>Found on tab Energy Storage -LM</v>
      </c>
      <c r="B61" s="15" t="str">
        <f t="shared" si="95"/>
        <v>A2876871</v>
      </c>
      <c r="C61" s="15" t="str">
        <f t="shared" si="95"/>
        <v>Base Rates</v>
      </c>
      <c r="D61" s="15" t="str">
        <f t="shared" si="95"/>
        <v/>
      </c>
      <c r="E61" s="15">
        <f t="shared" si="95"/>
        <v>34899</v>
      </c>
      <c r="F61" s="15" t="str">
        <f t="shared" si="95"/>
        <v>NEW-15755</v>
      </c>
      <c r="G61" s="15" t="str">
        <f t="shared" si="95"/>
        <v xml:space="preserve">Lake Mabel Energy Storage Capacity </v>
      </c>
      <c r="H61" s="15" t="str">
        <f t="shared" si="95"/>
        <v>Electric Other Production Plant</v>
      </c>
      <c r="I61" s="15" t="str">
        <f t="shared" si="95"/>
        <v>Lake Mabel Solar</v>
      </c>
      <c r="J61" s="15" t="str">
        <f t="shared" si="95"/>
        <v xml:space="preserve">Lake Mabel Energy Storage Capacity </v>
      </c>
      <c r="K61" s="16">
        <f>SUM($K40:K40)/13</f>
        <v>0</v>
      </c>
      <c r="L61" s="16">
        <f>SUM($K40:L40)/13</f>
        <v>0</v>
      </c>
      <c r="M61" s="16">
        <f>SUM($K40:M40)/13</f>
        <v>0</v>
      </c>
      <c r="N61" s="16">
        <f>SUM($K40:N40)/13</f>
        <v>0</v>
      </c>
      <c r="O61" s="16">
        <f>SUM($K40:O40)/13</f>
        <v>0</v>
      </c>
      <c r="P61" s="16">
        <f>SUM($K40:P40)/13</f>
        <v>0</v>
      </c>
      <c r="Q61" s="16">
        <f>SUM($K40:Q40)/13</f>
        <v>0</v>
      </c>
      <c r="R61" s="16">
        <f>SUM($K40:R40)/13</f>
        <v>0</v>
      </c>
      <c r="S61" s="16">
        <f>SUM($K40:S40)/13</f>
        <v>0</v>
      </c>
      <c r="T61" s="16">
        <f>SUM($K40:T40)/13</f>
        <v>0</v>
      </c>
      <c r="U61" s="16">
        <f>SUM($K40:U40)/13</f>
        <v>0</v>
      </c>
      <c r="V61" s="16">
        <f>SUM($K40:V40)/13</f>
        <v>0</v>
      </c>
      <c r="W61" s="16">
        <f t="shared" si="44"/>
        <v>0</v>
      </c>
      <c r="X61" s="16">
        <f t="shared" si="45"/>
        <v>0</v>
      </c>
      <c r="Y61" s="16">
        <f t="shared" si="46"/>
        <v>0</v>
      </c>
      <c r="Z61" s="16">
        <f t="shared" si="47"/>
        <v>0</v>
      </c>
      <c r="AA61" s="16">
        <f t="shared" si="48"/>
        <v>4042086.9584615384</v>
      </c>
      <c r="AB61" s="16">
        <f t="shared" si="49"/>
        <v>8099003.4553846158</v>
      </c>
      <c r="AC61" s="16">
        <f t="shared" si="50"/>
        <v>12179333.567692308</v>
      </c>
      <c r="AD61" s="16">
        <f t="shared" si="51"/>
        <v>16569569.910769232</v>
      </c>
      <c r="AE61" s="16">
        <f t="shared" si="52"/>
        <v>20959806.253846154</v>
      </c>
      <c r="AF61" s="16">
        <f t="shared" si="53"/>
        <v>25350042.596923076</v>
      </c>
      <c r="AG61" s="16">
        <f t="shared" si="54"/>
        <v>29740278.939999998</v>
      </c>
      <c r="AH61" s="16">
        <f t="shared" si="55"/>
        <v>34130515.28307692</v>
      </c>
      <c r="AI61" s="16">
        <f t="shared" si="56"/>
        <v>38520751.626153842</v>
      </c>
      <c r="AJ61" s="16">
        <f t="shared" si="57"/>
        <v>42910987.969230764</v>
      </c>
      <c r="AK61" s="16">
        <f t="shared" si="58"/>
        <v>47301224.312307686</v>
      </c>
      <c r="AL61" s="16">
        <f t="shared" si="59"/>
        <v>51691460.655384615</v>
      </c>
      <c r="AM61" s="16">
        <f t="shared" si="60"/>
        <v>56081696.998461537</v>
      </c>
      <c r="AN61" s="16">
        <f t="shared" si="61"/>
        <v>56429846.383076921</v>
      </c>
      <c r="AO61" s="16">
        <f t="shared" si="62"/>
        <v>56763166.229230769</v>
      </c>
      <c r="AP61" s="16">
        <f t="shared" si="63"/>
        <v>57073072.460000001</v>
      </c>
      <c r="AQ61" s="16">
        <f t="shared" si="64"/>
        <v>57073072.460000001</v>
      </c>
      <c r="AR61" s="16">
        <f t="shared" si="65"/>
        <v>57073072.460000001</v>
      </c>
      <c r="AS61" s="16">
        <f t="shared" si="66"/>
        <v>57073072.460000001</v>
      </c>
      <c r="AT61" s="16">
        <f t="shared" si="67"/>
        <v>57073072.460000001</v>
      </c>
      <c r="AU61" s="16">
        <f t="shared" si="68"/>
        <v>57073072.460000001</v>
      </c>
      <c r="AV61" s="16">
        <f t="shared" si="69"/>
        <v>57073072.460000001</v>
      </c>
      <c r="AW61" s="16">
        <f t="shared" si="70"/>
        <v>57073072.460000001</v>
      </c>
      <c r="AX61" s="16">
        <f t="shared" si="71"/>
        <v>57073072.460000001</v>
      </c>
      <c r="AY61" s="16">
        <f t="shared" si="72"/>
        <v>57073072.460000001</v>
      </c>
      <c r="AZ61" s="16">
        <f t="shared" si="73"/>
        <v>57073072.460000001</v>
      </c>
      <c r="BA61" s="16">
        <f t="shared" si="74"/>
        <v>57073072.460000001</v>
      </c>
      <c r="BB61" s="16">
        <f t="shared" si="75"/>
        <v>57073072.460000001</v>
      </c>
      <c r="BC61" s="16">
        <f t="shared" si="76"/>
        <v>57073072.460000001</v>
      </c>
      <c r="BD61" s="16">
        <f t="shared" si="77"/>
        <v>57073072.460000001</v>
      </c>
      <c r="BE61" s="16">
        <f t="shared" si="78"/>
        <v>57073072.460000001</v>
      </c>
      <c r="BF61" s="16">
        <f t="shared" si="79"/>
        <v>57073072.460000001</v>
      </c>
      <c r="BG61" s="16">
        <f t="shared" si="80"/>
        <v>57073072.460000001</v>
      </c>
      <c r="BH61" s="16">
        <f t="shared" si="81"/>
        <v>57073072.460000001</v>
      </c>
      <c r="BI61" s="16">
        <f t="shared" si="82"/>
        <v>57073072.460000001</v>
      </c>
      <c r="BJ61" s="16">
        <f t="shared" si="83"/>
        <v>57073072.460000001</v>
      </c>
      <c r="BK61" s="16">
        <f t="shared" si="84"/>
        <v>57073072.460000001</v>
      </c>
      <c r="BL61" s="16">
        <f t="shared" si="85"/>
        <v>57073072.460000001</v>
      </c>
      <c r="BM61" s="16">
        <f t="shared" si="86"/>
        <v>57073072.460000001</v>
      </c>
      <c r="BN61" s="16">
        <f t="shared" si="87"/>
        <v>57073072.460000001</v>
      </c>
      <c r="BO61" s="16">
        <f t="shared" si="88"/>
        <v>57073072.460000001</v>
      </c>
      <c r="BP61" s="16">
        <f t="shared" si="89"/>
        <v>57073072.460000001</v>
      </c>
      <c r="BQ61" s="16">
        <f t="shared" si="90"/>
        <v>57073072.460000001</v>
      </c>
      <c r="BR61" s="16">
        <f t="shared" si="91"/>
        <v>57073072.460000001</v>
      </c>
      <c r="BS61" s="16">
        <f t="shared" si="92"/>
        <v>57073072.460000001</v>
      </c>
    </row>
    <row r="62" spans="1:71" x14ac:dyDescent="0.35">
      <c r="A62" s="15" t="str">
        <f t="shared" ref="A62:J62" si="96">A41</f>
        <v>Found on tab Energy Storage -LM</v>
      </c>
      <c r="B62" s="15" t="str">
        <f t="shared" si="96"/>
        <v>NEW-15877</v>
      </c>
      <c r="C62" s="15" t="str">
        <f t="shared" si="96"/>
        <v>Base Rates</v>
      </c>
      <c r="D62" s="15" t="str">
        <f t="shared" si="96"/>
        <v>CLEAN ENERGY &amp; EMERGING TECHNOLOGIES</v>
      </c>
      <c r="E62" s="15" t="str">
        <f t="shared" si="96"/>
        <v>T</v>
      </c>
      <c r="F62" s="15" t="str">
        <f t="shared" si="96"/>
        <v>NEW-15877</v>
      </c>
      <c r="G62" s="15" t="str">
        <f t="shared" si="96"/>
        <v>ED Energy Storage - Lake Mabel</v>
      </c>
      <c r="H62" s="15" t="str">
        <f t="shared" si="96"/>
        <v>Electric Transmission Plant</v>
      </c>
      <c r="I62" s="15" t="str">
        <f t="shared" si="96"/>
        <v>Transmission Substation</v>
      </c>
      <c r="J62" s="15" t="str">
        <f t="shared" si="96"/>
        <v>ED Energy Storage - Lake Mabel</v>
      </c>
      <c r="K62" s="16">
        <f>SUM($K41:K41)/13</f>
        <v>0</v>
      </c>
      <c r="L62" s="16">
        <f>SUM($K41:L41)/13</f>
        <v>0</v>
      </c>
      <c r="M62" s="16">
        <f>SUM($K41:M41)/13</f>
        <v>0</v>
      </c>
      <c r="N62" s="16">
        <f>SUM($K41:N41)/13</f>
        <v>0</v>
      </c>
      <c r="O62" s="16">
        <f>SUM($K41:O41)/13</f>
        <v>0</v>
      </c>
      <c r="P62" s="16">
        <f>SUM($K41:P41)/13</f>
        <v>0</v>
      </c>
      <c r="Q62" s="16">
        <f>SUM($K41:Q41)/13</f>
        <v>0</v>
      </c>
      <c r="R62" s="16">
        <f>SUM($K41:R41)/13</f>
        <v>0</v>
      </c>
      <c r="S62" s="16">
        <f>SUM($K41:S41)/13</f>
        <v>0</v>
      </c>
      <c r="T62" s="16">
        <f>SUM($K41:T41)/13</f>
        <v>0</v>
      </c>
      <c r="U62" s="16">
        <f>SUM($K41:U41)/13</f>
        <v>0</v>
      </c>
      <c r="V62" s="16">
        <f>SUM($K41:V41)/13</f>
        <v>0</v>
      </c>
      <c r="W62" s="16">
        <f t="shared" si="44"/>
        <v>717.57461538461553</v>
      </c>
      <c r="X62" s="16">
        <f t="shared" si="45"/>
        <v>1435.1492307692311</v>
      </c>
      <c r="Y62" s="16">
        <f t="shared" si="46"/>
        <v>2152.7238461538464</v>
      </c>
      <c r="Z62" s="16">
        <f t="shared" si="47"/>
        <v>2870.2984615384621</v>
      </c>
      <c r="AA62" s="16">
        <f t="shared" si="48"/>
        <v>3587.8730769230774</v>
      </c>
      <c r="AB62" s="16">
        <f t="shared" si="49"/>
        <v>4305.4476923076927</v>
      </c>
      <c r="AC62" s="16">
        <f t="shared" si="50"/>
        <v>5023.0223076923085</v>
      </c>
      <c r="AD62" s="16">
        <f t="shared" si="51"/>
        <v>5740.5969230769242</v>
      </c>
      <c r="AE62" s="16">
        <f t="shared" si="52"/>
        <v>6458.1715384615391</v>
      </c>
      <c r="AF62" s="16">
        <f t="shared" si="53"/>
        <v>7175.7461538461548</v>
      </c>
      <c r="AG62" s="16">
        <f t="shared" si="54"/>
        <v>7893.3207692307706</v>
      </c>
      <c r="AH62" s="16">
        <f t="shared" si="55"/>
        <v>8610.8953846153854</v>
      </c>
      <c r="AI62" s="16">
        <f t="shared" si="56"/>
        <v>9328.4700000000012</v>
      </c>
      <c r="AJ62" s="16">
        <f t="shared" si="57"/>
        <v>9328.4700000000012</v>
      </c>
      <c r="AK62" s="16">
        <f t="shared" si="58"/>
        <v>9328.4700000000012</v>
      </c>
      <c r="AL62" s="16">
        <f t="shared" si="59"/>
        <v>9328.4700000000012</v>
      </c>
      <c r="AM62" s="16">
        <f t="shared" si="60"/>
        <v>9328.4700000000012</v>
      </c>
      <c r="AN62" s="16">
        <f t="shared" si="61"/>
        <v>9328.4700000000012</v>
      </c>
      <c r="AO62" s="16">
        <f t="shared" si="62"/>
        <v>9328.4700000000012</v>
      </c>
      <c r="AP62" s="16">
        <f t="shared" si="63"/>
        <v>9328.4700000000012</v>
      </c>
      <c r="AQ62" s="16">
        <f t="shared" si="64"/>
        <v>9328.4700000000012</v>
      </c>
      <c r="AR62" s="16">
        <f t="shared" si="65"/>
        <v>9328.4700000000012</v>
      </c>
      <c r="AS62" s="16">
        <f t="shared" si="66"/>
        <v>9328.4700000000012</v>
      </c>
      <c r="AT62" s="16">
        <f t="shared" si="67"/>
        <v>9328.4700000000012</v>
      </c>
      <c r="AU62" s="16">
        <f t="shared" si="68"/>
        <v>9328.4700000000012</v>
      </c>
      <c r="AV62" s="16">
        <f t="shared" si="69"/>
        <v>9328.4700000000012</v>
      </c>
      <c r="AW62" s="16">
        <f t="shared" si="70"/>
        <v>9328.4700000000012</v>
      </c>
      <c r="AX62" s="16">
        <f t="shared" si="71"/>
        <v>9328.4700000000012</v>
      </c>
      <c r="AY62" s="16">
        <f t="shared" si="72"/>
        <v>9328.4700000000012</v>
      </c>
      <c r="AZ62" s="16">
        <f t="shared" si="73"/>
        <v>9328.4700000000012</v>
      </c>
      <c r="BA62" s="16">
        <f t="shared" si="74"/>
        <v>9328.4700000000012</v>
      </c>
      <c r="BB62" s="16">
        <f t="shared" si="75"/>
        <v>9328.4700000000012</v>
      </c>
      <c r="BC62" s="16">
        <f t="shared" si="76"/>
        <v>9328.4700000000012</v>
      </c>
      <c r="BD62" s="16">
        <f t="shared" si="77"/>
        <v>9328.4700000000012</v>
      </c>
      <c r="BE62" s="16">
        <f t="shared" si="78"/>
        <v>9328.4700000000012</v>
      </c>
      <c r="BF62" s="16">
        <f t="shared" si="79"/>
        <v>9328.4700000000012</v>
      </c>
      <c r="BG62" s="16">
        <f t="shared" si="80"/>
        <v>9328.4700000000012</v>
      </c>
      <c r="BH62" s="16">
        <f t="shared" si="81"/>
        <v>9328.4700000000012</v>
      </c>
      <c r="BI62" s="16">
        <f t="shared" si="82"/>
        <v>9328.4700000000012</v>
      </c>
      <c r="BJ62" s="16">
        <f t="shared" si="83"/>
        <v>9328.4700000000012</v>
      </c>
      <c r="BK62" s="16">
        <f t="shared" si="84"/>
        <v>9328.4700000000012</v>
      </c>
      <c r="BL62" s="16">
        <f t="shared" si="85"/>
        <v>9328.4700000000012</v>
      </c>
      <c r="BM62" s="16">
        <f t="shared" si="86"/>
        <v>9328.4700000000012</v>
      </c>
      <c r="BN62" s="16">
        <f t="shared" si="87"/>
        <v>9328.4700000000012</v>
      </c>
      <c r="BO62" s="16">
        <f t="shared" si="88"/>
        <v>9328.4700000000012</v>
      </c>
      <c r="BP62" s="16">
        <f t="shared" si="89"/>
        <v>9328.4700000000012</v>
      </c>
      <c r="BQ62" s="16">
        <f t="shared" si="90"/>
        <v>9328.4700000000012</v>
      </c>
      <c r="BR62" s="16">
        <f t="shared" si="91"/>
        <v>9328.4700000000012</v>
      </c>
      <c r="BS62" s="16">
        <f t="shared" si="92"/>
        <v>9328.4700000000012</v>
      </c>
    </row>
    <row r="63" spans="1:71" x14ac:dyDescent="0.35">
      <c r="A63" s="15" t="str">
        <f t="shared" ref="A63:J63" si="97">A42</f>
        <v>Found on tab Energy Storage -LM</v>
      </c>
      <c r="B63" s="15" t="str">
        <f t="shared" si="97"/>
        <v>NEW-15877.1</v>
      </c>
      <c r="C63" s="15" t="str">
        <f t="shared" si="97"/>
        <v>Base Rates</v>
      </c>
      <c r="D63" s="15" t="str">
        <f t="shared" si="97"/>
        <v/>
      </c>
      <c r="E63" s="15" t="str">
        <f t="shared" si="97"/>
        <v>D</v>
      </c>
      <c r="F63" s="15" t="str">
        <f t="shared" si="97"/>
        <v>NEW-15877</v>
      </c>
      <c r="G63" s="15" t="str">
        <f t="shared" si="97"/>
        <v>ED Energy Storage - Lake Mabel</v>
      </c>
      <c r="H63" s="15" t="str">
        <f t="shared" si="97"/>
        <v>Electric Distribution Plant</v>
      </c>
      <c r="I63" s="15" t="str">
        <f t="shared" si="97"/>
        <v>Distribution Lines</v>
      </c>
      <c r="J63" s="15" t="str">
        <f t="shared" si="97"/>
        <v>ED Energy Storage - Lake Mabel</v>
      </c>
      <c r="K63" s="16">
        <f>SUM($K42:K42)/13</f>
        <v>0</v>
      </c>
      <c r="L63" s="16">
        <f>SUM($K42:L42)/13</f>
        <v>0</v>
      </c>
      <c r="M63" s="16">
        <f>SUM($K42:M42)/13</f>
        <v>0</v>
      </c>
      <c r="N63" s="16">
        <f>SUM($K42:N42)/13</f>
        <v>0</v>
      </c>
      <c r="O63" s="16">
        <f>SUM($K42:O42)/13</f>
        <v>0</v>
      </c>
      <c r="P63" s="16">
        <f>SUM($K42:P42)/13</f>
        <v>0</v>
      </c>
      <c r="Q63" s="16">
        <f>SUM($K42:Q42)/13</f>
        <v>0</v>
      </c>
      <c r="R63" s="16">
        <f>SUM($K42:R42)/13</f>
        <v>0</v>
      </c>
      <c r="S63" s="16">
        <f>SUM($K42:S42)/13</f>
        <v>0</v>
      </c>
      <c r="T63" s="16">
        <f>SUM($K42:T42)/13</f>
        <v>0</v>
      </c>
      <c r="U63" s="16">
        <f>SUM($K42:U42)/13</f>
        <v>0</v>
      </c>
      <c r="V63" s="16">
        <f>SUM($K42:V42)/13</f>
        <v>0</v>
      </c>
      <c r="W63" s="16">
        <f t="shared" si="44"/>
        <v>20652.664615384612</v>
      </c>
      <c r="X63" s="16">
        <f t="shared" si="45"/>
        <v>44766.867692307686</v>
      </c>
      <c r="Y63" s="16">
        <f t="shared" si="46"/>
        <v>71111.839999999997</v>
      </c>
      <c r="Z63" s="16">
        <f t="shared" si="47"/>
        <v>99687.581538461527</v>
      </c>
      <c r="AA63" s="16">
        <f t="shared" si="48"/>
        <v>130494.09230769229</v>
      </c>
      <c r="AB63" s="16">
        <f t="shared" si="49"/>
        <v>161300.60307692306</v>
      </c>
      <c r="AC63" s="16">
        <f t="shared" si="50"/>
        <v>192107.11384615381</v>
      </c>
      <c r="AD63" s="16">
        <f t="shared" si="51"/>
        <v>222913.62461538459</v>
      </c>
      <c r="AE63" s="16">
        <f t="shared" si="52"/>
        <v>253720.13538461537</v>
      </c>
      <c r="AF63" s="16">
        <f t="shared" si="53"/>
        <v>284526.64615384617</v>
      </c>
      <c r="AG63" s="16">
        <f t="shared" si="54"/>
        <v>315333.15692307695</v>
      </c>
      <c r="AH63" s="16">
        <f t="shared" si="55"/>
        <v>346139.66769230767</v>
      </c>
      <c r="AI63" s="16">
        <f t="shared" si="56"/>
        <v>376946.17846153839</v>
      </c>
      <c r="AJ63" s="16">
        <f t="shared" si="57"/>
        <v>387100.02461538458</v>
      </c>
      <c r="AK63" s="16">
        <f t="shared" si="58"/>
        <v>393792.33230769227</v>
      </c>
      <c r="AL63" s="16">
        <f t="shared" si="59"/>
        <v>398253.87076923071</v>
      </c>
      <c r="AM63" s="16">
        <f t="shared" si="60"/>
        <v>400484.63999999996</v>
      </c>
      <c r="AN63" s="16">
        <f t="shared" si="61"/>
        <v>400484.63999999996</v>
      </c>
      <c r="AO63" s="16">
        <f t="shared" si="62"/>
        <v>400484.63999999996</v>
      </c>
      <c r="AP63" s="16">
        <f t="shared" si="63"/>
        <v>400484.63999999996</v>
      </c>
      <c r="AQ63" s="16">
        <f t="shared" si="64"/>
        <v>400484.63999999996</v>
      </c>
      <c r="AR63" s="16">
        <f t="shared" si="65"/>
        <v>400484.63999999996</v>
      </c>
      <c r="AS63" s="16">
        <f t="shared" si="66"/>
        <v>400484.63999999996</v>
      </c>
      <c r="AT63" s="16">
        <f t="shared" si="67"/>
        <v>400484.63999999996</v>
      </c>
      <c r="AU63" s="16">
        <f t="shared" si="68"/>
        <v>400484.63999999996</v>
      </c>
      <c r="AV63" s="16">
        <f t="shared" si="69"/>
        <v>400484.63999999996</v>
      </c>
      <c r="AW63" s="16">
        <f t="shared" si="70"/>
        <v>400484.63999999996</v>
      </c>
      <c r="AX63" s="16">
        <f t="shared" si="71"/>
        <v>400484.63999999996</v>
      </c>
      <c r="AY63" s="16">
        <f t="shared" si="72"/>
        <v>400484.63999999996</v>
      </c>
      <c r="AZ63" s="16">
        <f t="shared" si="73"/>
        <v>400484.63999999996</v>
      </c>
      <c r="BA63" s="16">
        <f t="shared" si="74"/>
        <v>400484.63999999996</v>
      </c>
      <c r="BB63" s="16">
        <f t="shared" si="75"/>
        <v>400484.63999999996</v>
      </c>
      <c r="BC63" s="16">
        <f t="shared" si="76"/>
        <v>400484.63999999996</v>
      </c>
      <c r="BD63" s="16">
        <f t="shared" si="77"/>
        <v>400484.63999999996</v>
      </c>
      <c r="BE63" s="16">
        <f t="shared" si="78"/>
        <v>400484.63999999996</v>
      </c>
      <c r="BF63" s="16">
        <f t="shared" si="79"/>
        <v>400484.63999999996</v>
      </c>
      <c r="BG63" s="16">
        <f t="shared" si="80"/>
        <v>400484.63999999996</v>
      </c>
      <c r="BH63" s="16">
        <f t="shared" si="81"/>
        <v>400484.63999999996</v>
      </c>
      <c r="BI63" s="16">
        <f t="shared" si="82"/>
        <v>400484.63999999996</v>
      </c>
      <c r="BJ63" s="16">
        <f t="shared" si="83"/>
        <v>400484.63999999996</v>
      </c>
      <c r="BK63" s="16">
        <f t="shared" si="84"/>
        <v>400484.63999999996</v>
      </c>
      <c r="BL63" s="16">
        <f t="shared" si="85"/>
        <v>400484.63999999996</v>
      </c>
      <c r="BM63" s="16">
        <f t="shared" si="86"/>
        <v>400484.63999999996</v>
      </c>
      <c r="BN63" s="16">
        <f t="shared" si="87"/>
        <v>400484.63999999996</v>
      </c>
      <c r="BO63" s="16">
        <f t="shared" si="88"/>
        <v>400484.63999999996</v>
      </c>
      <c r="BP63" s="16">
        <f t="shared" si="89"/>
        <v>400484.63999999996</v>
      </c>
      <c r="BQ63" s="16">
        <f t="shared" si="90"/>
        <v>400484.63999999996</v>
      </c>
      <c r="BR63" s="16">
        <f t="shared" si="91"/>
        <v>400484.63999999996</v>
      </c>
      <c r="BS63" s="16">
        <f t="shared" si="92"/>
        <v>400484.63999999996</v>
      </c>
    </row>
    <row r="64" spans="1:71" x14ac:dyDescent="0.35">
      <c r="A64" s="15" t="str">
        <f t="shared" ref="A64:J64" si="98">A43</f>
        <v>Found on tab Energy Storage -W</v>
      </c>
      <c r="B64" s="15" t="str">
        <f t="shared" si="98"/>
        <v>NEW-15878</v>
      </c>
      <c r="C64" s="15" t="str">
        <f t="shared" si="98"/>
        <v>Base Rates</v>
      </c>
      <c r="D64" s="15" t="str">
        <f t="shared" si="98"/>
        <v>CLEAN ENERGY &amp; EMERGING TECHNOLOGIES</v>
      </c>
      <c r="E64" s="15" t="str">
        <f t="shared" si="98"/>
        <v>T</v>
      </c>
      <c r="F64" s="15" t="str">
        <f t="shared" si="98"/>
        <v>NEW-15878</v>
      </c>
      <c r="G64" s="15" t="str">
        <f t="shared" si="98"/>
        <v>ED Energy Storage Cap - Wimauma</v>
      </c>
      <c r="H64" s="15" t="str">
        <f t="shared" si="98"/>
        <v>Electric Transmission Plant</v>
      </c>
      <c r="I64" s="15" t="str">
        <f t="shared" si="98"/>
        <v>Transmission Substation</v>
      </c>
      <c r="J64" s="15" t="str">
        <f t="shared" si="98"/>
        <v>ED Energy Storage Cap - Wimauma</v>
      </c>
      <c r="K64" s="16">
        <f>SUM($K43:K43)/13</f>
        <v>0</v>
      </c>
      <c r="L64" s="16">
        <f>SUM($K43:L43)/13</f>
        <v>0</v>
      </c>
      <c r="M64" s="16">
        <f>SUM($K43:M43)/13</f>
        <v>0</v>
      </c>
      <c r="N64" s="16">
        <f>SUM($K43:N43)/13</f>
        <v>0</v>
      </c>
      <c r="O64" s="16">
        <f>SUM($K43:O43)/13</f>
        <v>0</v>
      </c>
      <c r="P64" s="16">
        <f>SUM($K43:P43)/13</f>
        <v>0</v>
      </c>
      <c r="Q64" s="16">
        <f>SUM($K43:Q43)/13</f>
        <v>0</v>
      </c>
      <c r="R64" s="16">
        <f>SUM($K43:R43)/13</f>
        <v>0</v>
      </c>
      <c r="S64" s="16">
        <f>SUM($K43:S43)/13</f>
        <v>0</v>
      </c>
      <c r="T64" s="16">
        <f>SUM($K43:T43)/13</f>
        <v>0</v>
      </c>
      <c r="U64" s="16">
        <f>SUM($K43:U43)/13</f>
        <v>0</v>
      </c>
      <c r="V64" s="16">
        <f>SUM($K43:V43)/13</f>
        <v>0</v>
      </c>
      <c r="W64" s="16">
        <f t="shared" si="44"/>
        <v>0</v>
      </c>
      <c r="X64" s="16">
        <f t="shared" si="45"/>
        <v>0</v>
      </c>
      <c r="Y64" s="16">
        <f t="shared" si="46"/>
        <v>722.03384615384618</v>
      </c>
      <c r="Z64" s="16">
        <f t="shared" si="47"/>
        <v>1444.0676923076924</v>
      </c>
      <c r="AA64" s="16">
        <f t="shared" si="48"/>
        <v>2166.1015384615384</v>
      </c>
      <c r="AB64" s="16">
        <f t="shared" si="49"/>
        <v>2888.1353846153847</v>
      </c>
      <c r="AC64" s="16">
        <f t="shared" si="50"/>
        <v>3610.169230769231</v>
      </c>
      <c r="AD64" s="16">
        <f t="shared" si="51"/>
        <v>4332.2030769230778</v>
      </c>
      <c r="AE64" s="16">
        <f t="shared" si="52"/>
        <v>5054.2369230769236</v>
      </c>
      <c r="AF64" s="16">
        <f t="shared" si="53"/>
        <v>5776.2707692307695</v>
      </c>
      <c r="AG64" s="16">
        <f t="shared" si="54"/>
        <v>6498.3046153846162</v>
      </c>
      <c r="AH64" s="16">
        <f t="shared" si="55"/>
        <v>7220.3384615384621</v>
      </c>
      <c r="AI64" s="16">
        <f t="shared" si="56"/>
        <v>7942.3723076923088</v>
      </c>
      <c r="AJ64" s="16">
        <f t="shared" si="57"/>
        <v>8664.4061538461556</v>
      </c>
      <c r="AK64" s="16">
        <f t="shared" si="58"/>
        <v>9386.44</v>
      </c>
      <c r="AL64" s="16">
        <f t="shared" si="59"/>
        <v>9386.44</v>
      </c>
      <c r="AM64" s="16">
        <f t="shared" si="60"/>
        <v>9386.44</v>
      </c>
      <c r="AN64" s="16">
        <f t="shared" si="61"/>
        <v>9386.44</v>
      </c>
      <c r="AO64" s="16">
        <f t="shared" si="62"/>
        <v>9386.44</v>
      </c>
      <c r="AP64" s="16">
        <f t="shared" si="63"/>
        <v>9386.44</v>
      </c>
      <c r="AQ64" s="16">
        <f t="shared" si="64"/>
        <v>9386.44</v>
      </c>
      <c r="AR64" s="16">
        <f t="shared" si="65"/>
        <v>9386.44</v>
      </c>
      <c r="AS64" s="16">
        <f t="shared" si="66"/>
        <v>9386.44</v>
      </c>
      <c r="AT64" s="16">
        <f t="shared" si="67"/>
        <v>9386.44</v>
      </c>
      <c r="AU64" s="16">
        <f t="shared" si="68"/>
        <v>9386.44</v>
      </c>
      <c r="AV64" s="16">
        <f t="shared" si="69"/>
        <v>9386.44</v>
      </c>
      <c r="AW64" s="16">
        <f t="shared" si="70"/>
        <v>9386.44</v>
      </c>
      <c r="AX64" s="16">
        <f t="shared" si="71"/>
        <v>9386.44</v>
      </c>
      <c r="AY64" s="16">
        <f t="shared" si="72"/>
        <v>9386.44</v>
      </c>
      <c r="AZ64" s="16">
        <f t="shared" si="73"/>
        <v>9386.44</v>
      </c>
      <c r="BA64" s="16">
        <f t="shared" si="74"/>
        <v>9386.44</v>
      </c>
      <c r="BB64" s="16">
        <f t="shared" si="75"/>
        <v>9386.44</v>
      </c>
      <c r="BC64" s="16">
        <f t="shared" si="76"/>
        <v>9386.44</v>
      </c>
      <c r="BD64" s="16">
        <f t="shared" si="77"/>
        <v>9386.44</v>
      </c>
      <c r="BE64" s="16">
        <f t="shared" si="78"/>
        <v>9386.44</v>
      </c>
      <c r="BF64" s="16">
        <f t="shared" si="79"/>
        <v>9386.44</v>
      </c>
      <c r="BG64" s="16">
        <f t="shared" si="80"/>
        <v>9386.44</v>
      </c>
      <c r="BH64" s="16">
        <f t="shared" si="81"/>
        <v>9386.44</v>
      </c>
      <c r="BI64" s="16">
        <f t="shared" si="82"/>
        <v>9386.44</v>
      </c>
      <c r="BJ64" s="16">
        <f t="shared" si="83"/>
        <v>9386.44</v>
      </c>
      <c r="BK64" s="16">
        <f t="shared" si="84"/>
        <v>9386.44</v>
      </c>
      <c r="BL64" s="16">
        <f t="shared" si="85"/>
        <v>9386.44</v>
      </c>
      <c r="BM64" s="16">
        <f t="shared" si="86"/>
        <v>9386.44</v>
      </c>
      <c r="BN64" s="16">
        <f t="shared" si="87"/>
        <v>9386.44</v>
      </c>
      <c r="BO64" s="16">
        <f t="shared" si="88"/>
        <v>9386.44</v>
      </c>
      <c r="BP64" s="16">
        <f t="shared" si="89"/>
        <v>9386.44</v>
      </c>
      <c r="BQ64" s="16">
        <f t="shared" si="90"/>
        <v>9386.44</v>
      </c>
      <c r="BR64" s="16">
        <f t="shared" si="91"/>
        <v>9386.44</v>
      </c>
      <c r="BS64" s="16">
        <f t="shared" si="92"/>
        <v>9386.44</v>
      </c>
    </row>
    <row r="65" spans="1:71" x14ac:dyDescent="0.35">
      <c r="A65" s="15" t="str">
        <f t="shared" ref="A65:J65" si="99">A44</f>
        <v>Found on tab Energy Storage -W</v>
      </c>
      <c r="B65" s="15" t="str">
        <f t="shared" si="99"/>
        <v>NEW-15878.1</v>
      </c>
      <c r="C65" s="15" t="str">
        <f t="shared" si="99"/>
        <v>Base Rates</v>
      </c>
      <c r="D65" s="15" t="str">
        <f t="shared" si="99"/>
        <v>CLEAN ENERGY &amp; EMERGING TECHNOLOGIES</v>
      </c>
      <c r="E65" s="15" t="str">
        <f t="shared" si="99"/>
        <v>T</v>
      </c>
      <c r="F65" s="15" t="str">
        <f t="shared" si="99"/>
        <v>NEW-15878</v>
      </c>
      <c r="G65" s="15" t="str">
        <f t="shared" si="99"/>
        <v>ED Energy Storage Cap - Wimauma</v>
      </c>
      <c r="H65" s="15" t="str">
        <f t="shared" si="99"/>
        <v>Electric Transmission Plant</v>
      </c>
      <c r="I65" s="15" t="str">
        <f t="shared" si="99"/>
        <v>Transmission Substation</v>
      </c>
      <c r="J65" s="15" t="str">
        <f t="shared" si="99"/>
        <v>ED Energy Storage Cap - Wimauma</v>
      </c>
      <c r="K65" s="16">
        <f>SUM($K44:K44)/13</f>
        <v>0</v>
      </c>
      <c r="L65" s="16">
        <f>SUM($K44:L44)/13</f>
        <v>0</v>
      </c>
      <c r="M65" s="16">
        <f>SUM($K44:M44)/13</f>
        <v>0</v>
      </c>
      <c r="N65" s="16">
        <f>SUM($K44:N44)/13</f>
        <v>0</v>
      </c>
      <c r="O65" s="16">
        <f>SUM($K44:O44)/13</f>
        <v>0</v>
      </c>
      <c r="P65" s="16">
        <f>SUM($K44:P44)/13</f>
        <v>0</v>
      </c>
      <c r="Q65" s="16">
        <f>SUM($K44:Q44)/13</f>
        <v>0</v>
      </c>
      <c r="R65" s="16">
        <f>SUM($K44:R44)/13</f>
        <v>0</v>
      </c>
      <c r="S65" s="16">
        <f>SUM($K44:S44)/13</f>
        <v>0</v>
      </c>
      <c r="T65" s="16">
        <f>SUM($K44:T44)/13</f>
        <v>0</v>
      </c>
      <c r="U65" s="16">
        <f>SUM($K44:U44)/13</f>
        <v>0</v>
      </c>
      <c r="V65" s="16">
        <f>SUM($K44:V44)/13</f>
        <v>0</v>
      </c>
      <c r="W65" s="16">
        <f t="shared" si="44"/>
        <v>0</v>
      </c>
      <c r="X65" s="16">
        <f t="shared" si="45"/>
        <v>0</v>
      </c>
      <c r="Y65" s="16">
        <f t="shared" si="46"/>
        <v>35835.194615384622</v>
      </c>
      <c r="Z65" s="16">
        <f t="shared" si="47"/>
        <v>75357.927692307712</v>
      </c>
      <c r="AA65" s="16">
        <f t="shared" si="48"/>
        <v>118568.12230769233</v>
      </c>
      <c r="AB65" s="16">
        <f t="shared" si="49"/>
        <v>164542.77846153846</v>
      </c>
      <c r="AC65" s="16">
        <f t="shared" si="50"/>
        <v>210517.43461538464</v>
      </c>
      <c r="AD65" s="16">
        <f t="shared" si="51"/>
        <v>256492.09076923082</v>
      </c>
      <c r="AE65" s="16">
        <f t="shared" si="52"/>
        <v>302466.74692307698</v>
      </c>
      <c r="AF65" s="16">
        <f t="shared" si="53"/>
        <v>348441.40307692316</v>
      </c>
      <c r="AG65" s="16">
        <f t="shared" si="54"/>
        <v>394416.05923076934</v>
      </c>
      <c r="AH65" s="16">
        <f t="shared" si="55"/>
        <v>440390.71538461553</v>
      </c>
      <c r="AI65" s="16">
        <f t="shared" si="56"/>
        <v>486365.37153846171</v>
      </c>
      <c r="AJ65" s="16">
        <f t="shared" si="57"/>
        <v>532340.02769230783</v>
      </c>
      <c r="AK65" s="16">
        <f t="shared" si="58"/>
        <v>578314.68384615402</v>
      </c>
      <c r="AL65" s="16">
        <f t="shared" si="59"/>
        <v>588454.14538461552</v>
      </c>
      <c r="AM65" s="16">
        <f t="shared" si="60"/>
        <v>594906.06846153864</v>
      </c>
      <c r="AN65" s="16">
        <f t="shared" si="61"/>
        <v>597670.53000000014</v>
      </c>
      <c r="AO65" s="16">
        <f t="shared" si="62"/>
        <v>597670.53000000014</v>
      </c>
      <c r="AP65" s="16">
        <f t="shared" si="63"/>
        <v>597670.53000000014</v>
      </c>
      <c r="AQ65" s="16">
        <f t="shared" si="64"/>
        <v>597670.53000000014</v>
      </c>
      <c r="AR65" s="16">
        <f t="shared" si="65"/>
        <v>597670.53000000014</v>
      </c>
      <c r="AS65" s="16">
        <f t="shared" si="66"/>
        <v>597670.53000000014</v>
      </c>
      <c r="AT65" s="16">
        <f t="shared" si="67"/>
        <v>597670.53000000014</v>
      </c>
      <c r="AU65" s="16">
        <f t="shared" si="68"/>
        <v>597670.53000000014</v>
      </c>
      <c r="AV65" s="16">
        <f t="shared" si="69"/>
        <v>597670.53000000014</v>
      </c>
      <c r="AW65" s="16">
        <f t="shared" si="70"/>
        <v>597670.53000000014</v>
      </c>
      <c r="AX65" s="16">
        <f t="shared" si="71"/>
        <v>597670.53000000014</v>
      </c>
      <c r="AY65" s="16">
        <f t="shared" si="72"/>
        <v>597670.53000000014</v>
      </c>
      <c r="AZ65" s="16">
        <f t="shared" si="73"/>
        <v>597670.53000000014</v>
      </c>
      <c r="BA65" s="16">
        <f t="shared" si="74"/>
        <v>597670.53000000014</v>
      </c>
      <c r="BB65" s="16">
        <f t="shared" si="75"/>
        <v>597670.53000000014</v>
      </c>
      <c r="BC65" s="16">
        <f t="shared" si="76"/>
        <v>597670.53000000014</v>
      </c>
      <c r="BD65" s="16">
        <f t="shared" si="77"/>
        <v>597670.53000000014</v>
      </c>
      <c r="BE65" s="16">
        <f t="shared" si="78"/>
        <v>597670.53000000014</v>
      </c>
      <c r="BF65" s="16">
        <f t="shared" si="79"/>
        <v>597670.53000000014</v>
      </c>
      <c r="BG65" s="16">
        <f t="shared" si="80"/>
        <v>597670.53000000014</v>
      </c>
      <c r="BH65" s="16">
        <f t="shared" si="81"/>
        <v>597670.53000000014</v>
      </c>
      <c r="BI65" s="16">
        <f t="shared" si="82"/>
        <v>597670.53000000014</v>
      </c>
      <c r="BJ65" s="16">
        <f t="shared" si="83"/>
        <v>597670.53000000014</v>
      </c>
      <c r="BK65" s="16">
        <f t="shared" si="84"/>
        <v>597670.53000000014</v>
      </c>
      <c r="BL65" s="16">
        <f t="shared" si="85"/>
        <v>597670.53000000014</v>
      </c>
      <c r="BM65" s="16">
        <f t="shared" si="86"/>
        <v>597670.53000000014</v>
      </c>
      <c r="BN65" s="16">
        <f t="shared" si="87"/>
        <v>597670.53000000014</v>
      </c>
      <c r="BO65" s="16">
        <f t="shared" si="88"/>
        <v>597670.53000000014</v>
      </c>
      <c r="BP65" s="16">
        <f t="shared" si="89"/>
        <v>597670.53000000014</v>
      </c>
      <c r="BQ65" s="16">
        <f t="shared" si="90"/>
        <v>597670.53000000014</v>
      </c>
      <c r="BR65" s="16">
        <f t="shared" si="91"/>
        <v>597670.53000000014</v>
      </c>
      <c r="BS65" s="16">
        <f t="shared" si="92"/>
        <v>597670.53000000014</v>
      </c>
    </row>
    <row r="66" spans="1:71" x14ac:dyDescent="0.35">
      <c r="A66" s="15" t="str">
        <f t="shared" ref="A66:J66" si="100">A45</f>
        <v>Found on tab Energy Storage -M</v>
      </c>
      <c r="B66" s="15" t="str">
        <f t="shared" si="100"/>
        <v>NEW-15880</v>
      </c>
      <c r="C66" s="15" t="str">
        <f t="shared" si="100"/>
        <v>Base Rates</v>
      </c>
      <c r="D66" s="15" t="str">
        <f t="shared" si="100"/>
        <v>CLEAN ENERGY &amp; EMERGING TECHNOLOGIES</v>
      </c>
      <c r="E66" s="15" t="str">
        <f t="shared" si="100"/>
        <v>D</v>
      </c>
      <c r="F66" s="15" t="str">
        <f t="shared" si="100"/>
        <v>NEW-15880</v>
      </c>
      <c r="G66" s="15" t="str">
        <f t="shared" si="100"/>
        <v>ED Energy Storage Capacit - MacDill</v>
      </c>
      <c r="H66" s="15" t="str">
        <f t="shared" si="100"/>
        <v>Electric Distribution Plant</v>
      </c>
      <c r="I66" s="15" t="str">
        <f t="shared" si="100"/>
        <v>Distribution Substation</v>
      </c>
      <c r="J66" s="15" t="str">
        <f t="shared" si="100"/>
        <v>ED Energy Storage Capacit - MacDill</v>
      </c>
      <c r="K66" s="16">
        <f>SUM($K45:K45)/13</f>
        <v>0</v>
      </c>
      <c r="L66" s="16">
        <f>SUM($K45:L45)/13</f>
        <v>0</v>
      </c>
      <c r="M66" s="16">
        <f>SUM($K45:M45)/13</f>
        <v>0</v>
      </c>
      <c r="N66" s="16">
        <f>SUM($K45:N45)/13</f>
        <v>0</v>
      </c>
      <c r="O66" s="16">
        <f>SUM($K45:O45)/13</f>
        <v>0</v>
      </c>
      <c r="P66" s="16">
        <f>SUM($K45:P45)/13</f>
        <v>0</v>
      </c>
      <c r="Q66" s="16">
        <f>SUM($K45:Q45)/13</f>
        <v>0</v>
      </c>
      <c r="R66" s="16">
        <f>SUM($K45:R45)/13</f>
        <v>0</v>
      </c>
      <c r="S66" s="16">
        <f>SUM($K45:S45)/13</f>
        <v>0</v>
      </c>
      <c r="T66" s="16">
        <f>SUM($K45:T45)/13</f>
        <v>0</v>
      </c>
      <c r="U66" s="16">
        <f>SUM($K45:U45)/13</f>
        <v>0</v>
      </c>
      <c r="V66" s="16">
        <f>SUM($K45:V45)/13</f>
        <v>0</v>
      </c>
      <c r="W66" s="16">
        <f t="shared" si="44"/>
        <v>0</v>
      </c>
      <c r="X66" s="16">
        <f t="shared" si="45"/>
        <v>0</v>
      </c>
      <c r="Y66" s="16">
        <f t="shared" si="46"/>
        <v>0</v>
      </c>
      <c r="Z66" s="16">
        <f t="shared" si="47"/>
        <v>0</v>
      </c>
      <c r="AA66" s="16">
        <f t="shared" si="48"/>
        <v>486.00846153846152</v>
      </c>
      <c r="AB66" s="16">
        <f t="shared" si="49"/>
        <v>972.01692307692304</v>
      </c>
      <c r="AC66" s="16">
        <f t="shared" si="50"/>
        <v>1458.0253846153844</v>
      </c>
      <c r="AD66" s="16">
        <f t="shared" si="51"/>
        <v>1944.0338461538461</v>
      </c>
      <c r="AE66" s="16">
        <f t="shared" si="52"/>
        <v>2430.0423076923075</v>
      </c>
      <c r="AF66" s="16">
        <f t="shared" si="53"/>
        <v>2916.0507692307688</v>
      </c>
      <c r="AG66" s="16">
        <f t="shared" si="54"/>
        <v>3402.0592307692305</v>
      </c>
      <c r="AH66" s="16">
        <f t="shared" si="55"/>
        <v>3888.0676923076921</v>
      </c>
      <c r="AI66" s="16">
        <f t="shared" si="56"/>
        <v>4374.0761538461538</v>
      </c>
      <c r="AJ66" s="16">
        <f t="shared" si="57"/>
        <v>4860.0846153846151</v>
      </c>
      <c r="AK66" s="16">
        <f t="shared" si="58"/>
        <v>5346.0930769230763</v>
      </c>
      <c r="AL66" s="16">
        <f t="shared" si="59"/>
        <v>5832.1015384615375</v>
      </c>
      <c r="AM66" s="16">
        <f t="shared" si="60"/>
        <v>6318.11</v>
      </c>
      <c r="AN66" s="16">
        <f t="shared" si="61"/>
        <v>6318.11</v>
      </c>
      <c r="AO66" s="16">
        <f t="shared" si="62"/>
        <v>6318.11</v>
      </c>
      <c r="AP66" s="16">
        <f t="shared" si="63"/>
        <v>6318.11</v>
      </c>
      <c r="AQ66" s="16">
        <f t="shared" si="64"/>
        <v>6318.11</v>
      </c>
      <c r="AR66" s="16">
        <f t="shared" si="65"/>
        <v>6318.11</v>
      </c>
      <c r="AS66" s="16">
        <f t="shared" si="66"/>
        <v>6318.11</v>
      </c>
      <c r="AT66" s="16">
        <f t="shared" si="67"/>
        <v>6318.11</v>
      </c>
      <c r="AU66" s="16">
        <f t="shared" si="68"/>
        <v>6318.11</v>
      </c>
      <c r="AV66" s="16">
        <f t="shared" si="69"/>
        <v>6318.11</v>
      </c>
      <c r="AW66" s="16">
        <f t="shared" si="70"/>
        <v>6318.11</v>
      </c>
      <c r="AX66" s="16">
        <f t="shared" si="71"/>
        <v>6318.11</v>
      </c>
      <c r="AY66" s="16">
        <f t="shared" si="72"/>
        <v>6318.11</v>
      </c>
      <c r="AZ66" s="16">
        <f t="shared" si="73"/>
        <v>6318.11</v>
      </c>
      <c r="BA66" s="16">
        <f t="shared" si="74"/>
        <v>6318.11</v>
      </c>
      <c r="BB66" s="16">
        <f t="shared" si="75"/>
        <v>6318.11</v>
      </c>
      <c r="BC66" s="16">
        <f t="shared" si="76"/>
        <v>6318.11</v>
      </c>
      <c r="BD66" s="16">
        <f t="shared" si="77"/>
        <v>6318.11</v>
      </c>
      <c r="BE66" s="16">
        <f t="shared" si="78"/>
        <v>6318.11</v>
      </c>
      <c r="BF66" s="16">
        <f t="shared" si="79"/>
        <v>6318.11</v>
      </c>
      <c r="BG66" s="16">
        <f t="shared" si="80"/>
        <v>6318.11</v>
      </c>
      <c r="BH66" s="16">
        <f t="shared" si="81"/>
        <v>6318.11</v>
      </c>
      <c r="BI66" s="16">
        <f t="shared" si="82"/>
        <v>6318.11</v>
      </c>
      <c r="BJ66" s="16">
        <f t="shared" si="83"/>
        <v>6318.11</v>
      </c>
      <c r="BK66" s="16">
        <f t="shared" si="84"/>
        <v>6318.11</v>
      </c>
      <c r="BL66" s="16">
        <f t="shared" si="85"/>
        <v>6318.11</v>
      </c>
      <c r="BM66" s="16">
        <f t="shared" si="86"/>
        <v>6318.11</v>
      </c>
      <c r="BN66" s="16">
        <f t="shared" si="87"/>
        <v>6318.11</v>
      </c>
      <c r="BO66" s="16">
        <f t="shared" si="88"/>
        <v>6318.11</v>
      </c>
      <c r="BP66" s="16">
        <f t="shared" si="89"/>
        <v>6318.11</v>
      </c>
      <c r="BQ66" s="16">
        <f t="shared" si="90"/>
        <v>6318.11</v>
      </c>
      <c r="BR66" s="16">
        <f t="shared" si="91"/>
        <v>6318.11</v>
      </c>
      <c r="BS66" s="16">
        <f t="shared" si="92"/>
        <v>6318.11</v>
      </c>
    </row>
    <row r="67" spans="1:71" x14ac:dyDescent="0.35">
      <c r="A67" s="15" t="str">
        <f t="shared" ref="A67:J67" si="101">A46</f>
        <v>Found on tab Energy Storage -M</v>
      </c>
      <c r="B67" s="15" t="str">
        <f t="shared" si="101"/>
        <v>NEW-15880.1</v>
      </c>
      <c r="C67" s="15" t="str">
        <f t="shared" si="101"/>
        <v>Base Rates</v>
      </c>
      <c r="D67" s="15" t="str">
        <f t="shared" si="101"/>
        <v/>
      </c>
      <c r="E67" s="15" t="str">
        <f t="shared" si="101"/>
        <v>D</v>
      </c>
      <c r="F67" s="15" t="str">
        <f t="shared" si="101"/>
        <v>NEW-15880</v>
      </c>
      <c r="G67" s="15" t="str">
        <f t="shared" si="101"/>
        <v>ED Energy Storage Capacit - MacDill</v>
      </c>
      <c r="H67" s="15" t="str">
        <f t="shared" si="101"/>
        <v>Electric Distribution Plant</v>
      </c>
      <c r="I67" s="15" t="str">
        <f t="shared" si="101"/>
        <v>Distribution Lines</v>
      </c>
      <c r="J67" s="15" t="str">
        <f t="shared" si="101"/>
        <v>ED Energy Storage Capacit - MacDill</v>
      </c>
      <c r="K67" s="16">
        <f>SUM($K46:K46)/13</f>
        <v>0</v>
      </c>
      <c r="L67" s="16">
        <f>SUM($K46:L46)/13</f>
        <v>0</v>
      </c>
      <c r="M67" s="16">
        <f>SUM($K46:M46)/13</f>
        <v>0</v>
      </c>
      <c r="N67" s="16">
        <f>SUM($K46:N46)/13</f>
        <v>0</v>
      </c>
      <c r="O67" s="16">
        <f>SUM($K46:O46)/13</f>
        <v>0</v>
      </c>
      <c r="P67" s="16">
        <f>SUM($K46:P46)/13</f>
        <v>0</v>
      </c>
      <c r="Q67" s="16">
        <f>SUM($K46:Q46)/13</f>
        <v>0</v>
      </c>
      <c r="R67" s="16">
        <f>SUM($K46:R46)/13</f>
        <v>0</v>
      </c>
      <c r="S67" s="16">
        <f>SUM($K46:S46)/13</f>
        <v>0</v>
      </c>
      <c r="T67" s="16">
        <f>SUM($K46:T46)/13</f>
        <v>0</v>
      </c>
      <c r="U67" s="16">
        <f>SUM($K46:U46)/13</f>
        <v>0</v>
      </c>
      <c r="V67" s="16">
        <f>SUM($K46:V46)/13</f>
        <v>0</v>
      </c>
      <c r="W67" s="16">
        <f t="shared" si="44"/>
        <v>0</v>
      </c>
      <c r="X67" s="16">
        <f t="shared" si="45"/>
        <v>0</v>
      </c>
      <c r="Y67" s="16">
        <f t="shared" si="46"/>
        <v>0</v>
      </c>
      <c r="Z67" s="16">
        <f t="shared" si="47"/>
        <v>0</v>
      </c>
      <c r="AA67" s="16">
        <f t="shared" si="48"/>
        <v>21824.391538461539</v>
      </c>
      <c r="AB67" s="16">
        <f t="shared" si="49"/>
        <v>44744.93692307693</v>
      </c>
      <c r="AC67" s="16">
        <f t="shared" si="50"/>
        <v>67665.482307692306</v>
      </c>
      <c r="AD67" s="16">
        <f t="shared" si="51"/>
        <v>90586.027692307704</v>
      </c>
      <c r="AE67" s="16">
        <f t="shared" si="52"/>
        <v>113506.57307692309</v>
      </c>
      <c r="AF67" s="16">
        <f t="shared" si="53"/>
        <v>136427.11846153848</v>
      </c>
      <c r="AG67" s="16">
        <f t="shared" si="54"/>
        <v>159347.66384615388</v>
      </c>
      <c r="AH67" s="16">
        <f t="shared" si="55"/>
        <v>182268.20923076925</v>
      </c>
      <c r="AI67" s="16">
        <f t="shared" si="56"/>
        <v>205188.75461538462</v>
      </c>
      <c r="AJ67" s="16">
        <f t="shared" si="57"/>
        <v>228109.3</v>
      </c>
      <c r="AK67" s="16">
        <f t="shared" si="58"/>
        <v>251029.84538461536</v>
      </c>
      <c r="AL67" s="16">
        <f t="shared" si="59"/>
        <v>273950.39076923073</v>
      </c>
      <c r="AM67" s="16">
        <f t="shared" si="60"/>
        <v>296870.93615384609</v>
      </c>
      <c r="AN67" s="16">
        <f t="shared" si="61"/>
        <v>297967.08999999997</v>
      </c>
      <c r="AO67" s="16">
        <f t="shared" si="62"/>
        <v>297967.08999999997</v>
      </c>
      <c r="AP67" s="16">
        <f t="shared" si="63"/>
        <v>297967.08999999997</v>
      </c>
      <c r="AQ67" s="16">
        <f t="shared" si="64"/>
        <v>297967.08999999997</v>
      </c>
      <c r="AR67" s="16">
        <f t="shared" si="65"/>
        <v>297967.08999999997</v>
      </c>
      <c r="AS67" s="16">
        <f t="shared" si="66"/>
        <v>297967.08999999997</v>
      </c>
      <c r="AT67" s="16">
        <f t="shared" si="67"/>
        <v>297967.08999999997</v>
      </c>
      <c r="AU67" s="16">
        <f t="shared" si="68"/>
        <v>297967.08999999997</v>
      </c>
      <c r="AV67" s="16">
        <f t="shared" si="69"/>
        <v>297967.08999999997</v>
      </c>
      <c r="AW67" s="16">
        <f t="shared" si="70"/>
        <v>297967.08999999997</v>
      </c>
      <c r="AX67" s="16">
        <f t="shared" si="71"/>
        <v>297967.08999999997</v>
      </c>
      <c r="AY67" s="16">
        <f t="shared" si="72"/>
        <v>297967.08999999997</v>
      </c>
      <c r="AZ67" s="16">
        <f t="shared" si="73"/>
        <v>297967.08999999997</v>
      </c>
      <c r="BA67" s="16">
        <f t="shared" si="74"/>
        <v>297967.08999999997</v>
      </c>
      <c r="BB67" s="16">
        <f t="shared" si="75"/>
        <v>297967.08999999997</v>
      </c>
      <c r="BC67" s="16">
        <f t="shared" si="76"/>
        <v>297967.08999999997</v>
      </c>
      <c r="BD67" s="16">
        <f t="shared" si="77"/>
        <v>297967.08999999997</v>
      </c>
      <c r="BE67" s="16">
        <f t="shared" si="78"/>
        <v>297967.08999999997</v>
      </c>
      <c r="BF67" s="16">
        <f t="shared" si="79"/>
        <v>297967.08999999997</v>
      </c>
      <c r="BG67" s="16">
        <f t="shared" si="80"/>
        <v>297967.08999999997</v>
      </c>
      <c r="BH67" s="16">
        <f t="shared" si="81"/>
        <v>297967.08999999997</v>
      </c>
      <c r="BI67" s="16">
        <f t="shared" si="82"/>
        <v>297967.08999999997</v>
      </c>
      <c r="BJ67" s="16">
        <f t="shared" si="83"/>
        <v>297967.08999999997</v>
      </c>
      <c r="BK67" s="16">
        <f t="shared" si="84"/>
        <v>297967.08999999997</v>
      </c>
      <c r="BL67" s="16">
        <f t="shared" si="85"/>
        <v>297967.08999999997</v>
      </c>
      <c r="BM67" s="16">
        <f t="shared" si="86"/>
        <v>297967.08999999997</v>
      </c>
      <c r="BN67" s="16">
        <f t="shared" si="87"/>
        <v>297967.08999999997</v>
      </c>
      <c r="BO67" s="16">
        <f t="shared" si="88"/>
        <v>297967.08999999997</v>
      </c>
      <c r="BP67" s="16">
        <f t="shared" si="89"/>
        <v>297967.08999999997</v>
      </c>
      <c r="BQ67" s="16">
        <f t="shared" si="90"/>
        <v>297967.08999999997</v>
      </c>
      <c r="BR67" s="16">
        <f t="shared" si="91"/>
        <v>297967.08999999997</v>
      </c>
      <c r="BS67" s="16">
        <f t="shared" si="92"/>
        <v>297967.08999999997</v>
      </c>
    </row>
    <row r="68" spans="1:71" x14ac:dyDescent="0.35">
      <c r="A68" s="15" t="str">
        <f t="shared" ref="A68:J68" si="102">A47</f>
        <v>Standard Close</v>
      </c>
      <c r="B68" s="15" t="str">
        <f t="shared" si="102"/>
        <v>A2826198</v>
      </c>
      <c r="C68" s="15" t="str">
        <f t="shared" si="102"/>
        <v>Base Rates</v>
      </c>
      <c r="D68" s="15" t="str">
        <f t="shared" si="102"/>
        <v/>
      </c>
      <c r="E68" s="15">
        <f t="shared" si="102"/>
        <v>39000</v>
      </c>
      <c r="F68" s="15" t="str">
        <f t="shared" si="102"/>
        <v>NEW-15525</v>
      </c>
      <c r="G68" s="15" t="str">
        <f t="shared" si="102"/>
        <v>CEDC Supercapacitors</v>
      </c>
      <c r="H68" s="15" t="str">
        <f t="shared" si="102"/>
        <v>Electric General Plant</v>
      </c>
      <c r="I68" s="15" t="str">
        <f t="shared" si="102"/>
        <v>Other Structures</v>
      </c>
      <c r="J68" s="15" t="str">
        <f t="shared" si="102"/>
        <v>Florida Conservation &amp; Technology Center</v>
      </c>
      <c r="K68" s="16">
        <f>SUM($K47:K47)/13</f>
        <v>0</v>
      </c>
      <c r="L68" s="16">
        <f>SUM($K47:L47)/13</f>
        <v>0</v>
      </c>
      <c r="M68" s="16">
        <f>SUM($K47:M47)/13</f>
        <v>0</v>
      </c>
      <c r="N68" s="16">
        <f>SUM($K47:N47)/13</f>
        <v>0</v>
      </c>
      <c r="O68" s="16">
        <f>SUM($K47:O47)/13</f>
        <v>27376.858461538464</v>
      </c>
      <c r="P68" s="16">
        <f>SUM($K47:P47)/13</f>
        <v>54753.716923076929</v>
      </c>
      <c r="Q68" s="16">
        <f>SUM($K47:Q47)/13</f>
        <v>82130.575384615382</v>
      </c>
      <c r="R68" s="16">
        <f>SUM($K47:R47)/13</f>
        <v>109507.43384615386</v>
      </c>
      <c r="S68" s="16">
        <f>SUM($K47:S47)/13</f>
        <v>136884.29230769232</v>
      </c>
      <c r="T68" s="16">
        <f>SUM($K47:T47)/13</f>
        <v>164261.15076923079</v>
      </c>
      <c r="U68" s="16">
        <f>SUM($K47:U47)/13</f>
        <v>191638.00923076927</v>
      </c>
      <c r="V68" s="16">
        <f>SUM($K47:V47)/13</f>
        <v>219014.86769230774</v>
      </c>
      <c r="W68" s="16">
        <f t="shared" ref="W68:BS68" si="103">SUM(K47:W47)/13</f>
        <v>246391.72615384622</v>
      </c>
      <c r="X68" s="16">
        <f t="shared" si="103"/>
        <v>273768.58461538469</v>
      </c>
      <c r="Y68" s="16">
        <f t="shared" si="103"/>
        <v>301145.44307692314</v>
      </c>
      <c r="Z68" s="16">
        <f t="shared" si="103"/>
        <v>328522.30153846159</v>
      </c>
      <c r="AA68" s="16">
        <f t="shared" si="103"/>
        <v>355899.16000000009</v>
      </c>
      <c r="AB68" s="16">
        <f t="shared" si="103"/>
        <v>355899.16000000009</v>
      </c>
      <c r="AC68" s="16">
        <f t="shared" si="103"/>
        <v>355899.16000000009</v>
      </c>
      <c r="AD68" s="16">
        <f t="shared" si="103"/>
        <v>355899.16000000009</v>
      </c>
      <c r="AE68" s="16">
        <f t="shared" si="103"/>
        <v>355899.16000000009</v>
      </c>
      <c r="AF68" s="16">
        <f t="shared" si="103"/>
        <v>355899.16000000009</v>
      </c>
      <c r="AG68" s="16">
        <f t="shared" si="103"/>
        <v>355899.16000000009</v>
      </c>
      <c r="AH68" s="16">
        <f t="shared" si="103"/>
        <v>355899.16000000009</v>
      </c>
      <c r="AI68" s="16">
        <f t="shared" si="103"/>
        <v>355899.16000000009</v>
      </c>
      <c r="AJ68" s="16">
        <f t="shared" si="103"/>
        <v>355899.16000000009</v>
      </c>
      <c r="AK68" s="16">
        <f t="shared" si="103"/>
        <v>355899.16000000009</v>
      </c>
      <c r="AL68" s="16">
        <f t="shared" si="103"/>
        <v>355899.16000000009</v>
      </c>
      <c r="AM68" s="16">
        <f t="shared" si="103"/>
        <v>355899.16000000009</v>
      </c>
      <c r="AN68" s="16">
        <f t="shared" si="103"/>
        <v>355899.16000000009</v>
      </c>
      <c r="AO68" s="16">
        <f t="shared" si="103"/>
        <v>355899.16000000009</v>
      </c>
      <c r="AP68" s="16">
        <f t="shared" si="103"/>
        <v>355899.16000000009</v>
      </c>
      <c r="AQ68" s="16">
        <f t="shared" si="103"/>
        <v>355899.16000000009</v>
      </c>
      <c r="AR68" s="16">
        <f t="shared" si="103"/>
        <v>355899.16000000009</v>
      </c>
      <c r="AS68" s="16">
        <f t="shared" si="103"/>
        <v>355899.16000000009</v>
      </c>
      <c r="AT68" s="16">
        <f t="shared" si="103"/>
        <v>355899.16000000009</v>
      </c>
      <c r="AU68" s="16">
        <f t="shared" si="103"/>
        <v>355899.16000000009</v>
      </c>
      <c r="AV68" s="16">
        <f t="shared" si="103"/>
        <v>355899.16000000009</v>
      </c>
      <c r="AW68" s="16">
        <f t="shared" si="103"/>
        <v>355899.16000000009</v>
      </c>
      <c r="AX68" s="16">
        <f t="shared" si="103"/>
        <v>355899.16000000009</v>
      </c>
      <c r="AY68" s="16">
        <f t="shared" si="103"/>
        <v>355899.16000000009</v>
      </c>
      <c r="AZ68" s="16">
        <f t="shared" si="103"/>
        <v>355899.16000000009</v>
      </c>
      <c r="BA68" s="16">
        <f t="shared" si="103"/>
        <v>355899.16000000009</v>
      </c>
      <c r="BB68" s="16">
        <f t="shared" si="103"/>
        <v>355899.16000000009</v>
      </c>
      <c r="BC68" s="16">
        <f t="shared" si="103"/>
        <v>355899.16000000009</v>
      </c>
      <c r="BD68" s="16">
        <f t="shared" si="103"/>
        <v>355899.16000000009</v>
      </c>
      <c r="BE68" s="16">
        <f t="shared" si="103"/>
        <v>355899.16000000009</v>
      </c>
      <c r="BF68" s="16">
        <f t="shared" si="103"/>
        <v>355899.16000000009</v>
      </c>
      <c r="BG68" s="16">
        <f t="shared" si="103"/>
        <v>355899.16000000009</v>
      </c>
      <c r="BH68" s="16">
        <f t="shared" si="103"/>
        <v>355899.16000000009</v>
      </c>
      <c r="BI68" s="16">
        <f t="shared" si="103"/>
        <v>355899.16000000009</v>
      </c>
      <c r="BJ68" s="16">
        <f t="shared" si="103"/>
        <v>355899.16000000009</v>
      </c>
      <c r="BK68" s="16">
        <f t="shared" si="103"/>
        <v>355899.16000000009</v>
      </c>
      <c r="BL68" s="16">
        <f t="shared" si="103"/>
        <v>355899.16000000009</v>
      </c>
      <c r="BM68" s="16">
        <f t="shared" si="103"/>
        <v>355899.16000000009</v>
      </c>
      <c r="BN68" s="16">
        <f t="shared" si="103"/>
        <v>355899.16000000009</v>
      </c>
      <c r="BO68" s="16">
        <f t="shared" si="103"/>
        <v>355899.16000000009</v>
      </c>
      <c r="BP68" s="16">
        <f t="shared" si="103"/>
        <v>355899.16000000009</v>
      </c>
      <c r="BQ68" s="16">
        <f t="shared" si="103"/>
        <v>355899.16000000009</v>
      </c>
      <c r="BR68" s="16">
        <f t="shared" si="103"/>
        <v>355899.16000000009</v>
      </c>
      <c r="BS68" s="16">
        <f t="shared" si="103"/>
        <v>355899.16000000009</v>
      </c>
    </row>
    <row r="69" spans="1:71" x14ac:dyDescent="0.35">
      <c r="A69" s="15" t="str">
        <f t="shared" ref="A69:J69" si="104">A48</f>
        <v>Standard Close</v>
      </c>
      <c r="B69" s="15" t="str">
        <f t="shared" si="104"/>
        <v>A2840390</v>
      </c>
      <c r="C69" s="15" t="str">
        <f t="shared" si="104"/>
        <v>Base Rates</v>
      </c>
      <c r="D69" s="15" t="str">
        <f t="shared" si="104"/>
        <v/>
      </c>
      <c r="E69" s="15">
        <f t="shared" si="104"/>
        <v>34899</v>
      </c>
      <c r="F69" s="15" t="str">
        <f t="shared" si="104"/>
        <v>NEW-15505</v>
      </c>
      <c r="G69" s="15" t="str">
        <f t="shared" si="104"/>
        <v>Energy Storage Capacity 15MW Dover</v>
      </c>
      <c r="H69" s="15" t="str">
        <f t="shared" si="104"/>
        <v>Electric Other Production Plant</v>
      </c>
      <c r="I69" s="15" t="str">
        <f t="shared" si="104"/>
        <v>Dover Solar</v>
      </c>
      <c r="J69" s="15" t="str">
        <f t="shared" si="104"/>
        <v>Dover Solar</v>
      </c>
      <c r="K69" s="16">
        <f>SUM($K48:K48)/13</f>
        <v>0</v>
      </c>
      <c r="L69" s="16">
        <f>SUM($K48:L48)/13</f>
        <v>0</v>
      </c>
      <c r="M69" s="16">
        <f>SUM($K48:M48)/13</f>
        <v>0</v>
      </c>
      <c r="N69" s="16">
        <f>SUM($K48:N48)/13</f>
        <v>0</v>
      </c>
      <c r="O69" s="16">
        <f>SUM($K48:O48)/13</f>
        <v>0</v>
      </c>
      <c r="P69" s="16">
        <f>SUM($K48:P48)/13</f>
        <v>0</v>
      </c>
      <c r="Q69" s="16">
        <f>SUM($K48:Q48)/13</f>
        <v>0</v>
      </c>
      <c r="R69" s="16">
        <f>SUM($K48:R48)/13</f>
        <v>0</v>
      </c>
      <c r="S69" s="16">
        <f>SUM($K48:S48)/13</f>
        <v>0</v>
      </c>
      <c r="T69" s="16">
        <f>SUM($K48:T48)/13</f>
        <v>1388301.4299999997</v>
      </c>
      <c r="U69" s="16">
        <f>SUM($K48:U48)/13</f>
        <v>2779083.5992307686</v>
      </c>
      <c r="V69" s="16">
        <f>SUM($K48:V48)/13</f>
        <v>4245503.1730769221</v>
      </c>
      <c r="W69" s="16">
        <f t="shared" ref="W69:BS69" si="105">SUM(K48:W48)/13</f>
        <v>5711922.7469230751</v>
      </c>
      <c r="X69" s="16">
        <f t="shared" si="105"/>
        <v>7178342.320769229</v>
      </c>
      <c r="Y69" s="16">
        <f t="shared" si="105"/>
        <v>8644761.894615382</v>
      </c>
      <c r="Z69" s="16">
        <f t="shared" si="105"/>
        <v>10111181.468461536</v>
      </c>
      <c r="AA69" s="16">
        <f t="shared" si="105"/>
        <v>11577601.042307688</v>
      </c>
      <c r="AB69" s="16">
        <f t="shared" si="105"/>
        <v>13044020.616153844</v>
      </c>
      <c r="AC69" s="16">
        <f t="shared" si="105"/>
        <v>14510440.189999998</v>
      </c>
      <c r="AD69" s="16">
        <f t="shared" si="105"/>
        <v>15976859.763846152</v>
      </c>
      <c r="AE69" s="16">
        <f t="shared" si="105"/>
        <v>17443279.337692305</v>
      </c>
      <c r="AF69" s="16">
        <f t="shared" si="105"/>
        <v>18909698.911538459</v>
      </c>
      <c r="AG69" s="16">
        <f t="shared" si="105"/>
        <v>18987817.055384614</v>
      </c>
      <c r="AH69" s="16">
        <f t="shared" si="105"/>
        <v>19063454.460000001</v>
      </c>
      <c r="AI69" s="16">
        <f t="shared" si="105"/>
        <v>19063454.460000001</v>
      </c>
      <c r="AJ69" s="16">
        <f t="shared" si="105"/>
        <v>19063454.460000001</v>
      </c>
      <c r="AK69" s="16">
        <f t="shared" si="105"/>
        <v>19063454.460000001</v>
      </c>
      <c r="AL69" s="16">
        <f t="shared" si="105"/>
        <v>19063454.460000001</v>
      </c>
      <c r="AM69" s="16">
        <f t="shared" si="105"/>
        <v>19063454.460000001</v>
      </c>
      <c r="AN69" s="16">
        <f t="shared" si="105"/>
        <v>19063454.460000001</v>
      </c>
      <c r="AO69" s="16">
        <f t="shared" si="105"/>
        <v>19063454.460000001</v>
      </c>
      <c r="AP69" s="16">
        <f t="shared" si="105"/>
        <v>19063454.460000001</v>
      </c>
      <c r="AQ69" s="16">
        <f t="shared" si="105"/>
        <v>19063454.460000001</v>
      </c>
      <c r="AR69" s="16">
        <f t="shared" si="105"/>
        <v>19063454.460000001</v>
      </c>
      <c r="AS69" s="16">
        <f t="shared" si="105"/>
        <v>19063454.460000001</v>
      </c>
      <c r="AT69" s="16">
        <f t="shared" si="105"/>
        <v>19063454.460000001</v>
      </c>
      <c r="AU69" s="16">
        <f t="shared" si="105"/>
        <v>19063454.460000001</v>
      </c>
      <c r="AV69" s="16">
        <f t="shared" si="105"/>
        <v>19063454.460000001</v>
      </c>
      <c r="AW69" s="16">
        <f t="shared" si="105"/>
        <v>19063454.460000001</v>
      </c>
      <c r="AX69" s="16">
        <f t="shared" si="105"/>
        <v>19063454.460000001</v>
      </c>
      <c r="AY69" s="16">
        <f t="shared" si="105"/>
        <v>19063454.460000001</v>
      </c>
      <c r="AZ69" s="16">
        <f t="shared" si="105"/>
        <v>19063454.460000001</v>
      </c>
      <c r="BA69" s="16">
        <f t="shared" si="105"/>
        <v>19063454.460000001</v>
      </c>
      <c r="BB69" s="16">
        <f t="shared" si="105"/>
        <v>19063454.460000001</v>
      </c>
      <c r="BC69" s="16">
        <f t="shared" si="105"/>
        <v>19063454.460000001</v>
      </c>
      <c r="BD69" s="16">
        <f t="shared" si="105"/>
        <v>19063454.460000001</v>
      </c>
      <c r="BE69" s="16">
        <f t="shared" si="105"/>
        <v>19063454.460000001</v>
      </c>
      <c r="BF69" s="16">
        <f t="shared" si="105"/>
        <v>19063454.460000001</v>
      </c>
      <c r="BG69" s="16">
        <f t="shared" si="105"/>
        <v>19063454.460000001</v>
      </c>
      <c r="BH69" s="16">
        <f t="shared" si="105"/>
        <v>19063454.460000001</v>
      </c>
      <c r="BI69" s="16">
        <f t="shared" si="105"/>
        <v>19063454.460000001</v>
      </c>
      <c r="BJ69" s="16">
        <f t="shared" si="105"/>
        <v>19063454.460000001</v>
      </c>
      <c r="BK69" s="16">
        <f t="shared" si="105"/>
        <v>19063454.460000001</v>
      </c>
      <c r="BL69" s="16">
        <f t="shared" si="105"/>
        <v>19063454.460000001</v>
      </c>
      <c r="BM69" s="16">
        <f t="shared" si="105"/>
        <v>19063454.460000001</v>
      </c>
      <c r="BN69" s="16">
        <f t="shared" si="105"/>
        <v>19063454.460000001</v>
      </c>
      <c r="BO69" s="16">
        <f t="shared" si="105"/>
        <v>19063454.460000001</v>
      </c>
      <c r="BP69" s="16">
        <f t="shared" si="105"/>
        <v>19063454.460000001</v>
      </c>
      <c r="BQ69" s="16">
        <f t="shared" si="105"/>
        <v>19063454.460000001</v>
      </c>
      <c r="BR69" s="16">
        <f t="shared" si="105"/>
        <v>19063454.460000001</v>
      </c>
      <c r="BS69" s="16">
        <f t="shared" si="105"/>
        <v>19063454.460000001</v>
      </c>
    </row>
    <row r="70" spans="1:71" x14ac:dyDescent="0.35">
      <c r="A70" s="15" t="str">
        <f t="shared" ref="A70:J70" si="106">A49</f>
        <v>Standard Close</v>
      </c>
      <c r="B70" s="15" t="str">
        <f t="shared" si="106"/>
        <v>A2900136</v>
      </c>
      <c r="C70" s="15" t="str">
        <f t="shared" si="106"/>
        <v>Base Rates</v>
      </c>
      <c r="D70" s="15" t="str">
        <f t="shared" si="106"/>
        <v/>
      </c>
      <c r="E70" s="15" t="str">
        <f t="shared" si="106"/>
        <v>T</v>
      </c>
      <c r="F70" s="15" t="str">
        <f t="shared" si="106"/>
        <v>NEW-15887</v>
      </c>
      <c r="G70" s="15" t="str">
        <f t="shared" si="106"/>
        <v xml:space="preserve">ED Energy Storage Capacity - Dover </v>
      </c>
      <c r="H70" s="15" t="str">
        <f t="shared" si="106"/>
        <v>Electric Transmission Plant</v>
      </c>
      <c r="I70" s="15" t="str">
        <f t="shared" si="106"/>
        <v>Transmission Substation</v>
      </c>
      <c r="J70" s="15" t="str">
        <f t="shared" si="106"/>
        <v>818T- DOVER SOLAR SUBSTATION</v>
      </c>
      <c r="K70" s="16">
        <f>SUM($K49:K49)/13</f>
        <v>0</v>
      </c>
      <c r="L70" s="16">
        <f>SUM($K49:L49)/13</f>
        <v>0</v>
      </c>
      <c r="M70" s="16">
        <f>SUM($K49:M49)/13</f>
        <v>0</v>
      </c>
      <c r="N70" s="16">
        <f>SUM($K49:N49)/13</f>
        <v>0</v>
      </c>
      <c r="O70" s="16">
        <f>SUM($K49:O49)/13</f>
        <v>0</v>
      </c>
      <c r="P70" s="16">
        <f>SUM($K49:P49)/13</f>
        <v>14.874615384615385</v>
      </c>
      <c r="Q70" s="16">
        <f>SUM($K49:Q49)/13</f>
        <v>29.74923076923077</v>
      </c>
      <c r="R70" s="16">
        <f>SUM($K49:R49)/13</f>
        <v>44.623846153846152</v>
      </c>
      <c r="S70" s="16">
        <f>SUM($K49:S49)/13</f>
        <v>59.498461538461541</v>
      </c>
      <c r="T70" s="16">
        <f>SUM($K49:T49)/13</f>
        <v>74.373076923076923</v>
      </c>
      <c r="U70" s="16">
        <f>SUM($K49:U49)/13</f>
        <v>89.247692307692304</v>
      </c>
      <c r="V70" s="16">
        <f>SUM($K49:V49)/13</f>
        <v>104.1223076923077</v>
      </c>
      <c r="W70" s="16">
        <f t="shared" ref="W70:BS70" si="107">SUM(K49:W49)/13</f>
        <v>118.99692307692308</v>
      </c>
      <c r="X70" s="16">
        <f t="shared" si="107"/>
        <v>133.87153846153845</v>
      </c>
      <c r="Y70" s="16">
        <f t="shared" si="107"/>
        <v>148.74615384615385</v>
      </c>
      <c r="Z70" s="16">
        <f t="shared" si="107"/>
        <v>163.62076923076921</v>
      </c>
      <c r="AA70" s="16">
        <f t="shared" si="107"/>
        <v>178.49538461538458</v>
      </c>
      <c r="AB70" s="16">
        <f t="shared" si="107"/>
        <v>193.36999999999995</v>
      </c>
      <c r="AC70" s="16">
        <f t="shared" si="107"/>
        <v>193.36999999999995</v>
      </c>
      <c r="AD70" s="16">
        <f t="shared" si="107"/>
        <v>193.36999999999995</v>
      </c>
      <c r="AE70" s="16">
        <f t="shared" si="107"/>
        <v>193.36999999999995</v>
      </c>
      <c r="AF70" s="16">
        <f t="shared" si="107"/>
        <v>193.36999999999995</v>
      </c>
      <c r="AG70" s="16">
        <f t="shared" si="107"/>
        <v>193.36999999999995</v>
      </c>
      <c r="AH70" s="16">
        <f t="shared" si="107"/>
        <v>193.36999999999995</v>
      </c>
      <c r="AI70" s="16">
        <f t="shared" si="107"/>
        <v>193.36999999999995</v>
      </c>
      <c r="AJ70" s="16">
        <f t="shared" si="107"/>
        <v>193.36999999999995</v>
      </c>
      <c r="AK70" s="16">
        <f t="shared" si="107"/>
        <v>193.36999999999995</v>
      </c>
      <c r="AL70" s="16">
        <f t="shared" si="107"/>
        <v>193.36999999999995</v>
      </c>
      <c r="AM70" s="16">
        <f t="shared" si="107"/>
        <v>193.36999999999995</v>
      </c>
      <c r="AN70" s="16">
        <f t="shared" si="107"/>
        <v>193.36999999999995</v>
      </c>
      <c r="AO70" s="16">
        <f t="shared" si="107"/>
        <v>193.36999999999995</v>
      </c>
      <c r="AP70" s="16">
        <f t="shared" si="107"/>
        <v>193.36999999999995</v>
      </c>
      <c r="AQ70" s="16">
        <f t="shared" si="107"/>
        <v>193.36999999999995</v>
      </c>
      <c r="AR70" s="16">
        <f t="shared" si="107"/>
        <v>193.36999999999995</v>
      </c>
      <c r="AS70" s="16">
        <f t="shared" si="107"/>
        <v>193.36999999999995</v>
      </c>
      <c r="AT70" s="16">
        <f t="shared" si="107"/>
        <v>193.36999999999995</v>
      </c>
      <c r="AU70" s="16">
        <f t="shared" si="107"/>
        <v>193.36999999999995</v>
      </c>
      <c r="AV70" s="16">
        <f t="shared" si="107"/>
        <v>193.36999999999995</v>
      </c>
      <c r="AW70" s="16">
        <f t="shared" si="107"/>
        <v>193.36999999999995</v>
      </c>
      <c r="AX70" s="16">
        <f t="shared" si="107"/>
        <v>193.36999999999995</v>
      </c>
      <c r="AY70" s="16">
        <f t="shared" si="107"/>
        <v>193.36999999999995</v>
      </c>
      <c r="AZ70" s="16">
        <f t="shared" si="107"/>
        <v>193.36999999999995</v>
      </c>
      <c r="BA70" s="16">
        <f t="shared" si="107"/>
        <v>193.36999999999995</v>
      </c>
      <c r="BB70" s="16">
        <f t="shared" si="107"/>
        <v>193.36999999999995</v>
      </c>
      <c r="BC70" s="16">
        <f t="shared" si="107"/>
        <v>193.36999999999995</v>
      </c>
      <c r="BD70" s="16">
        <f t="shared" si="107"/>
        <v>193.36999999999995</v>
      </c>
      <c r="BE70" s="16">
        <f t="shared" si="107"/>
        <v>193.36999999999995</v>
      </c>
      <c r="BF70" s="16">
        <f t="shared" si="107"/>
        <v>193.36999999999995</v>
      </c>
      <c r="BG70" s="16">
        <f t="shared" si="107"/>
        <v>193.36999999999995</v>
      </c>
      <c r="BH70" s="16">
        <f t="shared" si="107"/>
        <v>193.36999999999995</v>
      </c>
      <c r="BI70" s="16">
        <f t="shared" si="107"/>
        <v>193.36999999999995</v>
      </c>
      <c r="BJ70" s="16">
        <f t="shared" si="107"/>
        <v>193.36999999999995</v>
      </c>
      <c r="BK70" s="16">
        <f t="shared" si="107"/>
        <v>193.36999999999995</v>
      </c>
      <c r="BL70" s="16">
        <f t="shared" si="107"/>
        <v>193.36999999999995</v>
      </c>
      <c r="BM70" s="16">
        <f t="shared" si="107"/>
        <v>193.36999999999995</v>
      </c>
      <c r="BN70" s="16">
        <f t="shared" si="107"/>
        <v>193.36999999999995</v>
      </c>
      <c r="BO70" s="16">
        <f t="shared" si="107"/>
        <v>193.36999999999995</v>
      </c>
      <c r="BP70" s="16">
        <f t="shared" si="107"/>
        <v>193.36999999999995</v>
      </c>
      <c r="BQ70" s="16">
        <f t="shared" si="107"/>
        <v>193.36999999999995</v>
      </c>
      <c r="BR70" s="16">
        <f t="shared" si="107"/>
        <v>193.36999999999995</v>
      </c>
      <c r="BS70" s="16">
        <f t="shared" si="107"/>
        <v>193.36999999999995</v>
      </c>
    </row>
    <row r="71" spans="1:71" x14ac:dyDescent="0.35">
      <c r="A71" s="15" t="str">
        <f t="shared" ref="A71:J71" si="108">A50</f>
        <v>Standard Close</v>
      </c>
      <c r="B71" s="15" t="str">
        <f t="shared" si="108"/>
        <v>NEW-15887</v>
      </c>
      <c r="C71" s="15" t="str">
        <f t="shared" si="108"/>
        <v>Base Rates</v>
      </c>
      <c r="D71" s="15" t="str">
        <f t="shared" si="108"/>
        <v>CLEAN ENERGY &amp; EMERGING TECHNOLOGIES</v>
      </c>
      <c r="E71" s="15" t="str">
        <f t="shared" si="108"/>
        <v>T</v>
      </c>
      <c r="F71" s="15" t="str">
        <f t="shared" si="108"/>
        <v>NEW-15887</v>
      </c>
      <c r="G71" s="15" t="str">
        <f t="shared" si="108"/>
        <v xml:space="preserve">ED Energy Storage Capacity - Dover </v>
      </c>
      <c r="H71" s="15" t="str">
        <f t="shared" si="108"/>
        <v>Electric Transmission Plant</v>
      </c>
      <c r="I71" s="15" t="str">
        <f t="shared" si="108"/>
        <v>Transmission Substation</v>
      </c>
      <c r="J71" s="15" t="str">
        <f t="shared" si="108"/>
        <v>992T-MOBILE SUBSTATION</v>
      </c>
      <c r="K71" s="16">
        <f>SUM($K50:K50)/13</f>
        <v>0</v>
      </c>
      <c r="L71" s="16">
        <f>SUM($K50:L50)/13</f>
        <v>0</v>
      </c>
      <c r="M71" s="16">
        <f>SUM($K50:M50)/13</f>
        <v>0</v>
      </c>
      <c r="N71" s="16">
        <f>SUM($K50:N50)/13</f>
        <v>0</v>
      </c>
      <c r="O71" s="16">
        <f>SUM($K50:O50)/13</f>
        <v>0</v>
      </c>
      <c r="P71" s="16">
        <f>SUM($K50:P50)/13</f>
        <v>0</v>
      </c>
      <c r="Q71" s="16">
        <f>SUM($K50:Q50)/13</f>
        <v>0</v>
      </c>
      <c r="R71" s="16">
        <f>SUM($K50:R50)/13</f>
        <v>230.76923076923077</v>
      </c>
      <c r="S71" s="16">
        <f>SUM($K50:S50)/13</f>
        <v>692.30769230769226</v>
      </c>
      <c r="T71" s="16">
        <f>SUM($K50:T50)/13</f>
        <v>1153.8461538461538</v>
      </c>
      <c r="U71" s="16">
        <f>SUM($K50:U50)/13</f>
        <v>1615.3846153846155</v>
      </c>
      <c r="V71" s="16">
        <f>SUM($K50:V50)/13</f>
        <v>2076.9230769230771</v>
      </c>
      <c r="W71" s="16">
        <f t="shared" ref="W71:BS71" si="109">SUM(K50:W50)/13</f>
        <v>2538.4615384615386</v>
      </c>
      <c r="X71" s="16">
        <f t="shared" si="109"/>
        <v>3000</v>
      </c>
      <c r="Y71" s="16">
        <f t="shared" si="109"/>
        <v>3461.5384615384614</v>
      </c>
      <c r="Z71" s="16">
        <f t="shared" si="109"/>
        <v>3923.0769230769229</v>
      </c>
      <c r="AA71" s="16">
        <f t="shared" si="109"/>
        <v>4384.6153846153848</v>
      </c>
      <c r="AB71" s="16">
        <f t="shared" si="109"/>
        <v>4846.1538461538457</v>
      </c>
      <c r="AC71" s="16">
        <f t="shared" si="109"/>
        <v>5307.6923076923076</v>
      </c>
      <c r="AD71" s="16">
        <f t="shared" si="109"/>
        <v>5769.2307692307695</v>
      </c>
      <c r="AE71" s="16">
        <f t="shared" si="109"/>
        <v>6000</v>
      </c>
      <c r="AF71" s="16">
        <f t="shared" si="109"/>
        <v>6000</v>
      </c>
      <c r="AG71" s="16">
        <f t="shared" si="109"/>
        <v>6000</v>
      </c>
      <c r="AH71" s="16">
        <f t="shared" si="109"/>
        <v>6000</v>
      </c>
      <c r="AI71" s="16">
        <f t="shared" si="109"/>
        <v>6000</v>
      </c>
      <c r="AJ71" s="16">
        <f t="shared" si="109"/>
        <v>6000</v>
      </c>
      <c r="AK71" s="16">
        <f t="shared" si="109"/>
        <v>6000</v>
      </c>
      <c r="AL71" s="16">
        <f t="shared" si="109"/>
        <v>6000</v>
      </c>
      <c r="AM71" s="16">
        <f t="shared" si="109"/>
        <v>6000</v>
      </c>
      <c r="AN71" s="16">
        <f t="shared" si="109"/>
        <v>6000</v>
      </c>
      <c r="AO71" s="16">
        <f t="shared" si="109"/>
        <v>6000</v>
      </c>
      <c r="AP71" s="16">
        <f t="shared" si="109"/>
        <v>6000</v>
      </c>
      <c r="AQ71" s="16">
        <f t="shared" si="109"/>
        <v>6000</v>
      </c>
      <c r="AR71" s="16">
        <f t="shared" si="109"/>
        <v>6000</v>
      </c>
      <c r="AS71" s="16">
        <f t="shared" si="109"/>
        <v>6000</v>
      </c>
      <c r="AT71" s="16">
        <f t="shared" si="109"/>
        <v>6000</v>
      </c>
      <c r="AU71" s="16">
        <f t="shared" si="109"/>
        <v>6000</v>
      </c>
      <c r="AV71" s="16">
        <f t="shared" si="109"/>
        <v>6000</v>
      </c>
      <c r="AW71" s="16">
        <f t="shared" si="109"/>
        <v>6000</v>
      </c>
      <c r="AX71" s="16">
        <f t="shared" si="109"/>
        <v>6000</v>
      </c>
      <c r="AY71" s="16">
        <f t="shared" si="109"/>
        <v>6000</v>
      </c>
      <c r="AZ71" s="16">
        <f t="shared" si="109"/>
        <v>6000</v>
      </c>
      <c r="BA71" s="16">
        <f t="shared" si="109"/>
        <v>6000</v>
      </c>
      <c r="BB71" s="16">
        <f t="shared" si="109"/>
        <v>6000</v>
      </c>
      <c r="BC71" s="16">
        <f t="shared" si="109"/>
        <v>6000</v>
      </c>
      <c r="BD71" s="16">
        <f t="shared" si="109"/>
        <v>6000</v>
      </c>
      <c r="BE71" s="16">
        <f t="shared" si="109"/>
        <v>6000</v>
      </c>
      <c r="BF71" s="16">
        <f t="shared" si="109"/>
        <v>6000</v>
      </c>
      <c r="BG71" s="16">
        <f t="shared" si="109"/>
        <v>6000</v>
      </c>
      <c r="BH71" s="16">
        <f t="shared" si="109"/>
        <v>6000</v>
      </c>
      <c r="BI71" s="16">
        <f t="shared" si="109"/>
        <v>6000</v>
      </c>
      <c r="BJ71" s="16">
        <f t="shared" si="109"/>
        <v>6000</v>
      </c>
      <c r="BK71" s="16">
        <f t="shared" si="109"/>
        <v>6000</v>
      </c>
      <c r="BL71" s="16">
        <f t="shared" si="109"/>
        <v>6000</v>
      </c>
      <c r="BM71" s="16">
        <f t="shared" si="109"/>
        <v>6000</v>
      </c>
      <c r="BN71" s="16">
        <f t="shared" si="109"/>
        <v>6000</v>
      </c>
      <c r="BO71" s="16">
        <f t="shared" si="109"/>
        <v>6000</v>
      </c>
      <c r="BP71" s="16">
        <f t="shared" si="109"/>
        <v>6000</v>
      </c>
      <c r="BQ71" s="16">
        <f t="shared" si="109"/>
        <v>6000</v>
      </c>
      <c r="BR71" s="16">
        <f t="shared" si="109"/>
        <v>6000</v>
      </c>
      <c r="BS71" s="16">
        <f t="shared" si="109"/>
        <v>6000</v>
      </c>
    </row>
    <row r="72" spans="1:71" x14ac:dyDescent="0.35">
      <c r="A72" s="15" t="str">
        <f t="shared" ref="A72:J72" si="110">A51</f>
        <v>Standard Close</v>
      </c>
      <c r="B72" s="15" t="str">
        <f t="shared" si="110"/>
        <v>NEW-15887.1</v>
      </c>
      <c r="C72" s="15" t="str">
        <f t="shared" si="110"/>
        <v>Base Rates</v>
      </c>
      <c r="D72" s="15" t="str">
        <f t="shared" si="110"/>
        <v/>
      </c>
      <c r="E72" s="15" t="str">
        <f t="shared" si="110"/>
        <v>D</v>
      </c>
      <c r="F72" s="15" t="str">
        <f t="shared" si="110"/>
        <v>NEW-15887</v>
      </c>
      <c r="G72" s="15" t="str">
        <f t="shared" si="110"/>
        <v xml:space="preserve">ED Energy Storage Capacity - Dover </v>
      </c>
      <c r="H72" s="15" t="str">
        <f t="shared" si="110"/>
        <v>Electric Distribution Plant</v>
      </c>
      <c r="I72" s="15" t="str">
        <f t="shared" si="110"/>
        <v>Distribution Lines</v>
      </c>
      <c r="J72" s="15" t="str">
        <f t="shared" si="110"/>
        <v>MASS DISTRIBUTION LINES</v>
      </c>
      <c r="K72" s="16">
        <f>SUM($K51:K51)/13</f>
        <v>0</v>
      </c>
      <c r="L72" s="16">
        <f>SUM($K51:L51)/13</f>
        <v>0</v>
      </c>
      <c r="M72" s="16">
        <f>SUM($K51:M51)/13</f>
        <v>0</v>
      </c>
      <c r="N72" s="16">
        <f>SUM($K51:N51)/13</f>
        <v>0</v>
      </c>
      <c r="O72" s="16">
        <f>SUM($K51:O51)/13</f>
        <v>0</v>
      </c>
      <c r="P72" s="16">
        <f>SUM($K51:P51)/13</f>
        <v>0</v>
      </c>
      <c r="Q72" s="16">
        <f>SUM($K51:Q51)/13</f>
        <v>0</v>
      </c>
      <c r="R72" s="16">
        <f>SUM($K51:R51)/13</f>
        <v>15006.018461538461</v>
      </c>
      <c r="S72" s="16">
        <f>SUM($K51:S51)/13</f>
        <v>32727.421538461538</v>
      </c>
      <c r="T72" s="16">
        <f>SUM($K51:T51)/13</f>
        <v>53164.209230769229</v>
      </c>
      <c r="U72" s="16">
        <f>SUM($K51:U51)/13</f>
        <v>76316.38153846153</v>
      </c>
      <c r="V72" s="16">
        <f>SUM($K51:V51)/13</f>
        <v>99468.553846153838</v>
      </c>
      <c r="W72" s="16">
        <f t="shared" ref="W72:BS72" si="111">SUM(K51:W51)/13</f>
        <v>122620.72615384615</v>
      </c>
      <c r="X72" s="16">
        <f t="shared" si="111"/>
        <v>145772.89846153845</v>
      </c>
      <c r="Y72" s="16">
        <f t="shared" si="111"/>
        <v>168925.07076923078</v>
      </c>
      <c r="Z72" s="16">
        <f t="shared" si="111"/>
        <v>192077.2430769231</v>
      </c>
      <c r="AA72" s="16">
        <f t="shared" si="111"/>
        <v>215229.41538461542</v>
      </c>
      <c r="AB72" s="16">
        <f t="shared" si="111"/>
        <v>238381.58769230774</v>
      </c>
      <c r="AC72" s="16">
        <f t="shared" si="111"/>
        <v>261533.76000000007</v>
      </c>
      <c r="AD72" s="16">
        <f t="shared" si="111"/>
        <v>284685.93230769236</v>
      </c>
      <c r="AE72" s="16">
        <f t="shared" si="111"/>
        <v>292832.08615384623</v>
      </c>
      <c r="AF72" s="16">
        <f t="shared" si="111"/>
        <v>298262.85538461548</v>
      </c>
      <c r="AG72" s="16">
        <f t="shared" si="111"/>
        <v>300978.24000000011</v>
      </c>
      <c r="AH72" s="16">
        <f t="shared" si="111"/>
        <v>300978.24000000011</v>
      </c>
      <c r="AI72" s="16">
        <f t="shared" si="111"/>
        <v>300978.24000000011</v>
      </c>
      <c r="AJ72" s="16">
        <f t="shared" si="111"/>
        <v>300978.24000000011</v>
      </c>
      <c r="AK72" s="16">
        <f t="shared" si="111"/>
        <v>300978.24000000011</v>
      </c>
      <c r="AL72" s="16">
        <f t="shared" si="111"/>
        <v>300978.24000000011</v>
      </c>
      <c r="AM72" s="16">
        <f t="shared" si="111"/>
        <v>300978.24000000011</v>
      </c>
      <c r="AN72" s="16">
        <f t="shared" si="111"/>
        <v>300978.24000000011</v>
      </c>
      <c r="AO72" s="16">
        <f t="shared" si="111"/>
        <v>300978.24000000011</v>
      </c>
      <c r="AP72" s="16">
        <f t="shared" si="111"/>
        <v>300978.24000000011</v>
      </c>
      <c r="AQ72" s="16">
        <f t="shared" si="111"/>
        <v>300978.24000000011</v>
      </c>
      <c r="AR72" s="16">
        <f t="shared" si="111"/>
        <v>300978.24000000011</v>
      </c>
      <c r="AS72" s="16">
        <f t="shared" si="111"/>
        <v>300978.24000000011</v>
      </c>
      <c r="AT72" s="16">
        <f t="shared" si="111"/>
        <v>300978.24000000011</v>
      </c>
      <c r="AU72" s="16">
        <f t="shared" si="111"/>
        <v>300978.24000000011</v>
      </c>
      <c r="AV72" s="16">
        <f t="shared" si="111"/>
        <v>300978.24000000011</v>
      </c>
      <c r="AW72" s="16">
        <f t="shared" si="111"/>
        <v>300978.24000000011</v>
      </c>
      <c r="AX72" s="16">
        <f t="shared" si="111"/>
        <v>300978.24000000011</v>
      </c>
      <c r="AY72" s="16">
        <f t="shared" si="111"/>
        <v>300978.24000000011</v>
      </c>
      <c r="AZ72" s="16">
        <f t="shared" si="111"/>
        <v>300978.24000000011</v>
      </c>
      <c r="BA72" s="16">
        <f t="shared" si="111"/>
        <v>300978.24000000011</v>
      </c>
      <c r="BB72" s="16">
        <f t="shared" si="111"/>
        <v>300978.24000000011</v>
      </c>
      <c r="BC72" s="16">
        <f t="shared" si="111"/>
        <v>300978.24000000011</v>
      </c>
      <c r="BD72" s="16">
        <f t="shared" si="111"/>
        <v>300978.24000000011</v>
      </c>
      <c r="BE72" s="16">
        <f t="shared" si="111"/>
        <v>300978.24000000011</v>
      </c>
      <c r="BF72" s="16">
        <f t="shared" si="111"/>
        <v>300978.24000000011</v>
      </c>
      <c r="BG72" s="16">
        <f t="shared" si="111"/>
        <v>300978.24000000011</v>
      </c>
      <c r="BH72" s="16">
        <f t="shared" si="111"/>
        <v>300978.24000000011</v>
      </c>
      <c r="BI72" s="16">
        <f t="shared" si="111"/>
        <v>300978.24000000011</v>
      </c>
      <c r="BJ72" s="16">
        <f t="shared" si="111"/>
        <v>300978.24000000011</v>
      </c>
      <c r="BK72" s="16">
        <f t="shared" si="111"/>
        <v>300978.24000000011</v>
      </c>
      <c r="BL72" s="16">
        <f t="shared" si="111"/>
        <v>300978.24000000011</v>
      </c>
      <c r="BM72" s="16">
        <f t="shared" si="111"/>
        <v>300978.24000000011</v>
      </c>
      <c r="BN72" s="16">
        <f t="shared" si="111"/>
        <v>300978.24000000011</v>
      </c>
      <c r="BO72" s="16">
        <f t="shared" si="111"/>
        <v>300978.24000000011</v>
      </c>
      <c r="BP72" s="16">
        <f t="shared" si="111"/>
        <v>300978.24000000011</v>
      </c>
      <c r="BQ72" s="16">
        <f t="shared" si="111"/>
        <v>300978.24000000011</v>
      </c>
      <c r="BR72" s="16">
        <f t="shared" si="111"/>
        <v>300978.24000000011</v>
      </c>
      <c r="BS72" s="16">
        <f t="shared" si="111"/>
        <v>300978.24000000011</v>
      </c>
    </row>
    <row r="73" spans="1:71" x14ac:dyDescent="0.35">
      <c r="E73" s="50"/>
    </row>
    <row r="74" spans="1:71" ht="15" thickBot="1" x14ac:dyDescent="0.4">
      <c r="E74" s="50"/>
      <c r="I74" s="69"/>
      <c r="J74" s="52" t="s">
        <v>159</v>
      </c>
      <c r="K74" s="70">
        <f t="shared" ref="K74:BS74" si="112">SUM(K58:K73)</f>
        <v>0</v>
      </c>
      <c r="L74" s="70">
        <f t="shared" si="112"/>
        <v>0</v>
      </c>
      <c r="M74" s="70">
        <f t="shared" si="112"/>
        <v>0</v>
      </c>
      <c r="N74" s="70">
        <f t="shared" si="112"/>
        <v>0</v>
      </c>
      <c r="O74" s="70">
        <f t="shared" si="112"/>
        <v>27376.858461538464</v>
      </c>
      <c r="P74" s="70">
        <f t="shared" si="112"/>
        <v>54768.591538461544</v>
      </c>
      <c r="Q74" s="70">
        <f t="shared" si="112"/>
        <v>82160.324615384612</v>
      </c>
      <c r="R74" s="70">
        <f t="shared" si="112"/>
        <v>124788.8453846154</v>
      </c>
      <c r="S74" s="70">
        <f t="shared" si="112"/>
        <v>170363.52000000002</v>
      </c>
      <c r="T74" s="70">
        <f t="shared" si="112"/>
        <v>1606955.0092307692</v>
      </c>
      <c r="U74" s="70">
        <f t="shared" si="112"/>
        <v>3048742.6223076917</v>
      </c>
      <c r="V74" s="70">
        <f t="shared" si="112"/>
        <v>4566167.6399999987</v>
      </c>
      <c r="W74" s="70">
        <f t="shared" si="112"/>
        <v>6104962.8969230754</v>
      </c>
      <c r="X74" s="70">
        <f t="shared" si="112"/>
        <v>7647219.6923076902</v>
      </c>
      <c r="Y74" s="70">
        <f t="shared" si="112"/>
        <v>12495988.247692304</v>
      </c>
      <c r="Z74" s="70">
        <f t="shared" si="112"/>
        <v>17435483.803076923</v>
      </c>
      <c r="AA74" s="70">
        <f t="shared" si="112"/>
        <v>28577416.473076917</v>
      </c>
      <c r="AB74" s="70">
        <f t="shared" si="112"/>
        <v>39898505.899999991</v>
      </c>
      <c r="AC74" s="70">
        <f t="shared" si="112"/>
        <v>51256069.913846143</v>
      </c>
      <c r="AD74" s="70">
        <f t="shared" si="112"/>
        <v>63498036.362307683</v>
      </c>
      <c r="AE74" s="70">
        <f t="shared" si="112"/>
        <v>75724766.023076922</v>
      </c>
      <c r="AF74" s="70">
        <f t="shared" si="112"/>
        <v>87948549.529999971</v>
      </c>
      <c r="AG74" s="70">
        <f t="shared" si="112"/>
        <v>99023201.426153824</v>
      </c>
      <c r="AH74" s="70">
        <f t="shared" si="112"/>
        <v>110092657.19846152</v>
      </c>
      <c r="AI74" s="83">
        <f t="shared" si="112"/>
        <v>121458372.32615383</v>
      </c>
      <c r="AJ74" s="70">
        <f t="shared" si="112"/>
        <v>132802717.21461533</v>
      </c>
      <c r="AK74" s="70">
        <f t="shared" si="112"/>
        <v>144143600.5646154</v>
      </c>
      <c r="AL74" s="70">
        <f t="shared" si="112"/>
        <v>152177972.15461537</v>
      </c>
      <c r="AM74" s="70">
        <f t="shared" si="112"/>
        <v>160121616.74461541</v>
      </c>
      <c r="AN74" s="70">
        <f t="shared" si="112"/>
        <v>161862824.22</v>
      </c>
      <c r="AO74" s="70">
        <f t="shared" si="112"/>
        <v>163397498.08000001</v>
      </c>
      <c r="AP74" s="70">
        <f t="shared" si="112"/>
        <v>164895682.47846156</v>
      </c>
      <c r="AQ74" s="70">
        <f t="shared" si="112"/>
        <v>165509464.44230771</v>
      </c>
      <c r="AR74" s="70">
        <f t="shared" si="112"/>
        <v>166123246.40615386</v>
      </c>
      <c r="AS74" s="70">
        <f t="shared" si="112"/>
        <v>166737028.37</v>
      </c>
      <c r="AT74" s="70">
        <f t="shared" si="112"/>
        <v>167108925.13000003</v>
      </c>
      <c r="AU74" s="70">
        <f t="shared" si="112"/>
        <v>167480821.89000002</v>
      </c>
      <c r="AV74" s="70">
        <f t="shared" si="112"/>
        <v>167480821.89000002</v>
      </c>
      <c r="AW74" s="70">
        <f t="shared" si="112"/>
        <v>167480821.89000002</v>
      </c>
      <c r="AX74" s="70">
        <f t="shared" si="112"/>
        <v>167480821.89000002</v>
      </c>
      <c r="AY74" s="70">
        <f t="shared" si="112"/>
        <v>167480821.89000002</v>
      </c>
      <c r="AZ74" s="70">
        <f t="shared" si="112"/>
        <v>167480821.89000002</v>
      </c>
      <c r="BA74" s="70">
        <f t="shared" si="112"/>
        <v>167480821.89000002</v>
      </c>
      <c r="BB74" s="70">
        <f t="shared" si="112"/>
        <v>167480821.89000002</v>
      </c>
      <c r="BC74" s="70">
        <f t="shared" si="112"/>
        <v>167480821.89000002</v>
      </c>
      <c r="BD74" s="70">
        <f t="shared" si="112"/>
        <v>167480821.89000002</v>
      </c>
      <c r="BE74" s="70">
        <f t="shared" si="112"/>
        <v>167480821.89000002</v>
      </c>
      <c r="BF74" s="70">
        <f t="shared" si="112"/>
        <v>167480821.89000002</v>
      </c>
      <c r="BG74" s="70">
        <f t="shared" si="112"/>
        <v>167480821.89000002</v>
      </c>
      <c r="BH74" s="70">
        <f t="shared" si="112"/>
        <v>167480821.89000002</v>
      </c>
      <c r="BI74" s="70">
        <f t="shared" si="112"/>
        <v>167480821.89000002</v>
      </c>
      <c r="BJ74" s="70">
        <f t="shared" si="112"/>
        <v>167480821.89000002</v>
      </c>
      <c r="BK74" s="70">
        <f t="shared" si="112"/>
        <v>167480821.89000002</v>
      </c>
      <c r="BL74" s="70">
        <f t="shared" si="112"/>
        <v>167480821.89000002</v>
      </c>
      <c r="BM74" s="70">
        <f t="shared" si="112"/>
        <v>167480821.89000002</v>
      </c>
      <c r="BN74" s="70">
        <f t="shared" si="112"/>
        <v>167480821.89000002</v>
      </c>
      <c r="BO74" s="70">
        <f t="shared" si="112"/>
        <v>167480821.89000002</v>
      </c>
      <c r="BP74" s="70">
        <f t="shared" si="112"/>
        <v>167480821.89000002</v>
      </c>
      <c r="BQ74" s="70">
        <f t="shared" si="112"/>
        <v>167480821.89000002</v>
      </c>
      <c r="BR74" s="70">
        <f t="shared" si="112"/>
        <v>167480821.89000002</v>
      </c>
      <c r="BS74" s="70">
        <f t="shared" si="112"/>
        <v>167480821.89000002</v>
      </c>
    </row>
    <row r="75" spans="1:71" ht="15" thickTop="1" x14ac:dyDescent="0.35">
      <c r="E75" s="50"/>
      <c r="I75" s="69"/>
      <c r="J75" s="52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7" spans="1:71" x14ac:dyDescent="0.35">
      <c r="A77" s="56" t="s">
        <v>133</v>
      </c>
      <c r="B77" s="56" t="s">
        <v>134</v>
      </c>
      <c r="C77" s="56" t="s">
        <v>136</v>
      </c>
      <c r="D77" s="56">
        <v>300</v>
      </c>
      <c r="E77" s="56" t="s">
        <v>137</v>
      </c>
      <c r="F77" s="57" t="s">
        <v>138</v>
      </c>
      <c r="G77" s="56" t="s">
        <v>139</v>
      </c>
      <c r="H77" s="56" t="s">
        <v>140</v>
      </c>
      <c r="I77" s="56" t="s">
        <v>141</v>
      </c>
      <c r="J77" s="67" t="s">
        <v>160</v>
      </c>
      <c r="K77" s="67" t="s">
        <v>161</v>
      </c>
      <c r="L77" s="59">
        <v>202401</v>
      </c>
      <c r="M77" s="59">
        <v>202402</v>
      </c>
      <c r="N77" s="59">
        <v>202403</v>
      </c>
      <c r="O77" s="59">
        <v>202404</v>
      </c>
      <c r="P77" s="59">
        <v>202405</v>
      </c>
      <c r="Q77" s="59">
        <v>202406</v>
      </c>
      <c r="R77" s="59">
        <v>202407</v>
      </c>
      <c r="S77" s="59">
        <v>202408</v>
      </c>
      <c r="T77" s="59">
        <v>202409</v>
      </c>
      <c r="U77" s="59">
        <v>202410</v>
      </c>
      <c r="V77" s="59">
        <v>202411</v>
      </c>
      <c r="W77" s="59">
        <v>202412</v>
      </c>
      <c r="X77" s="59">
        <v>202501</v>
      </c>
      <c r="Y77" s="59">
        <v>202502</v>
      </c>
      <c r="Z77" s="59">
        <v>202503</v>
      </c>
      <c r="AA77" s="59">
        <v>202504</v>
      </c>
      <c r="AB77" s="59">
        <v>202505</v>
      </c>
      <c r="AC77" s="59">
        <v>202506</v>
      </c>
      <c r="AD77" s="59">
        <v>202507</v>
      </c>
      <c r="AE77" s="59">
        <v>202508</v>
      </c>
      <c r="AF77" s="59">
        <v>202509</v>
      </c>
      <c r="AG77" s="59">
        <v>202510</v>
      </c>
      <c r="AH77" s="59">
        <v>202511</v>
      </c>
      <c r="AI77" s="59">
        <v>202512</v>
      </c>
      <c r="AJ77" s="59">
        <v>202601</v>
      </c>
      <c r="AK77" s="59">
        <v>202602</v>
      </c>
      <c r="AL77" s="59">
        <v>202603</v>
      </c>
      <c r="AM77" s="59">
        <v>202604</v>
      </c>
      <c r="AN77" s="59">
        <v>202605</v>
      </c>
      <c r="AO77" s="59">
        <v>202606</v>
      </c>
      <c r="AP77" s="59">
        <v>202607</v>
      </c>
      <c r="AQ77" s="59">
        <v>202608</v>
      </c>
      <c r="AR77" s="59">
        <v>202609</v>
      </c>
      <c r="AS77" s="59">
        <v>202610</v>
      </c>
      <c r="AT77" s="59">
        <v>202611</v>
      </c>
      <c r="AU77" s="59">
        <v>202612</v>
      </c>
      <c r="AV77" s="59">
        <v>202701</v>
      </c>
      <c r="AW77" s="59">
        <v>202702</v>
      </c>
      <c r="AX77" s="59">
        <v>202703</v>
      </c>
      <c r="AY77" s="59">
        <v>202704</v>
      </c>
      <c r="AZ77" s="59">
        <v>202705</v>
      </c>
      <c r="BA77" s="59">
        <v>202706</v>
      </c>
      <c r="BB77" s="59">
        <v>202707</v>
      </c>
      <c r="BC77" s="59">
        <v>202708</v>
      </c>
      <c r="BD77" s="59">
        <v>202709</v>
      </c>
      <c r="BE77" s="59">
        <v>202710</v>
      </c>
      <c r="BF77" s="59">
        <v>202711</v>
      </c>
      <c r="BG77" s="59">
        <v>202712</v>
      </c>
      <c r="BH77" s="59">
        <v>202801</v>
      </c>
      <c r="BI77" s="59">
        <v>202802</v>
      </c>
      <c r="BJ77" s="59">
        <v>202803</v>
      </c>
      <c r="BK77" s="59">
        <v>202804</v>
      </c>
      <c r="BL77" s="59">
        <v>202805</v>
      </c>
      <c r="BM77" s="59">
        <v>202806</v>
      </c>
      <c r="BN77" s="59">
        <v>202807</v>
      </c>
      <c r="BO77" s="59">
        <v>202808</v>
      </c>
      <c r="BP77" s="59">
        <v>202809</v>
      </c>
      <c r="BQ77" s="59">
        <v>202810</v>
      </c>
      <c r="BR77" s="59">
        <v>202811</v>
      </c>
      <c r="BS77" s="59">
        <v>202812</v>
      </c>
    </row>
    <row r="78" spans="1:71" x14ac:dyDescent="0.35">
      <c r="A78" s="15" t="str">
        <f>'Energy Storage'!A16</f>
        <v>Not in SYA</v>
      </c>
      <c r="B78" s="15" t="str">
        <f>'Energy Storage'!B16</f>
        <v>A2811932</v>
      </c>
      <c r="C78" s="15" t="str">
        <f>'Energy Storage'!D16</f>
        <v/>
      </c>
      <c r="D78" s="15">
        <f>'Energy Storage'!E16</f>
        <v>34899</v>
      </c>
      <c r="E78" s="15" t="str">
        <f>'Energy Storage'!F16</f>
        <v>NEW-15526</v>
      </c>
      <c r="F78" s="15" t="str">
        <f>'Energy Storage'!G16</f>
        <v>BB II Energy Storage Capacity</v>
      </c>
      <c r="G78" s="15" t="str">
        <f>'Energy Storage'!H16</f>
        <v>Electric Other Production Plant</v>
      </c>
      <c r="H78" s="15" t="str">
        <f>'Energy Storage'!I16</f>
        <v>Big Bend II Solar</v>
      </c>
      <c r="I78" s="15" t="str">
        <f>'Energy Storage'!J16</f>
        <v>BB II Energy Storage Capacity</v>
      </c>
      <c r="J78" s="71">
        <v>0.1</v>
      </c>
      <c r="K78" s="71">
        <v>0.10279999999999999</v>
      </c>
      <c r="L78" s="16">
        <f>'Energy Storage'!K37*$J78/12</f>
        <v>0</v>
      </c>
      <c r="M78" s="16">
        <f>'Energy Storage'!L37*$J78/12</f>
        <v>0</v>
      </c>
      <c r="N78" s="16">
        <f>'Energy Storage'!M37*$J78/12</f>
        <v>0</v>
      </c>
      <c r="O78" s="16">
        <f>'Energy Storage'!N37*$J78/12</f>
        <v>0</v>
      </c>
      <c r="P78" s="16">
        <f>'Energy Storage'!O37*$J78/12</f>
        <v>0</v>
      </c>
      <c r="Q78" s="16">
        <f>'Energy Storage'!P37*$J78/12</f>
        <v>0</v>
      </c>
      <c r="R78" s="16">
        <f>'Energy Storage'!Q37*$J78/12</f>
        <v>0</v>
      </c>
      <c r="S78" s="16">
        <f>'Energy Storage'!R37*$J78/12</f>
        <v>0</v>
      </c>
      <c r="T78" s="16">
        <f>'Energy Storage'!S37*$J78/12</f>
        <v>0</v>
      </c>
      <c r="U78" s="16">
        <f>'Energy Storage'!T37*$J78/12</f>
        <v>0</v>
      </c>
      <c r="V78" s="16">
        <f>'Energy Storage'!U37*$J78/12</f>
        <v>0</v>
      </c>
      <c r="W78" s="16">
        <f>'Energy Storage'!V37*$J78/12</f>
        <v>0</v>
      </c>
      <c r="X78" s="16">
        <f>'Energy Storage'!W37*$K78/12</f>
        <v>0</v>
      </c>
      <c r="Y78" s="16">
        <f>'Energy Storage'!X37*$K78/12</f>
        <v>0</v>
      </c>
      <c r="Z78" s="16">
        <f>'Energy Storage'!Y37*$K78/12</f>
        <v>0</v>
      </c>
      <c r="AA78" s="16">
        <f>'Energy Storage'!Z37*$K78/12</f>
        <v>0</v>
      </c>
      <c r="AB78" s="16">
        <f>'Energy Storage'!AA37*$K78/12</f>
        <v>0</v>
      </c>
      <c r="AC78" s="16">
        <f>'Energy Storage'!AB37*$K78/12</f>
        <v>0</v>
      </c>
      <c r="AD78" s="16">
        <f>'Energy Storage'!AC37*$K78/12</f>
        <v>0</v>
      </c>
      <c r="AE78" s="16">
        <f>'Energy Storage'!AD37*$K78/12</f>
        <v>0</v>
      </c>
      <c r="AF78" s="16">
        <f>'Energy Storage'!AE37*$K78/12</f>
        <v>0</v>
      </c>
      <c r="AG78" s="16">
        <f>'Energy Storage'!AF37*$K78/12</f>
        <v>0</v>
      </c>
      <c r="AH78" s="16">
        <f>'Energy Storage'!AG37*$K78/12</f>
        <v>0</v>
      </c>
      <c r="AI78" s="16">
        <f>'Energy Storage'!AH37*$K78/12</f>
        <v>0</v>
      </c>
      <c r="AJ78" s="16">
        <f>'Energy Storage'!AI37*$K78/12</f>
        <v>41416.902505333339</v>
      </c>
      <c r="AK78" s="16">
        <f>'Energy Storage'!AJ37*$K78/12</f>
        <v>41416.902505333339</v>
      </c>
      <c r="AL78" s="16">
        <f>'Energy Storage'!AK37*$K78/12</f>
        <v>41416.902505333339</v>
      </c>
      <c r="AM78" s="16">
        <f>'Energy Storage'!AL37*$K78/12</f>
        <v>41416.902505333339</v>
      </c>
      <c r="AN78" s="16">
        <f>'Energy Storage'!AM37*$K78/12</f>
        <v>41416.902505333339</v>
      </c>
      <c r="AO78" s="16">
        <f>'Energy Storage'!AN37*$K78/12</f>
        <v>41416.902505333339</v>
      </c>
      <c r="AP78" s="16">
        <f>'Energy Storage'!AO37*$K78/12</f>
        <v>41416.902505333339</v>
      </c>
      <c r="AQ78" s="16">
        <f>'Energy Storage'!AP37*$K78/12</f>
        <v>41416.902505333339</v>
      </c>
      <c r="AR78" s="16">
        <f>'Energy Storage'!AQ37*$K78/12</f>
        <v>41416.902505333339</v>
      </c>
      <c r="AS78" s="16">
        <f>'Energy Storage'!AR37*$K78/12</f>
        <v>41416.902505333339</v>
      </c>
      <c r="AT78" s="16">
        <f>'Energy Storage'!AS37*$K78/12</f>
        <v>41416.902505333339</v>
      </c>
      <c r="AU78" s="16">
        <f>'Energy Storage'!AT37*$K78/12</f>
        <v>41416.902505333339</v>
      </c>
      <c r="AV78" s="16">
        <f>'Energy Storage'!AU37*$K78/12</f>
        <v>41416.902505333339</v>
      </c>
      <c r="AW78" s="16">
        <f>'Energy Storage'!AV37*$K78/12</f>
        <v>41416.902505333339</v>
      </c>
      <c r="AX78" s="16">
        <f>'Energy Storage'!AW37*$K78/12</f>
        <v>41416.902505333339</v>
      </c>
      <c r="AY78" s="16">
        <f>'Energy Storage'!AX37*$K78/12</f>
        <v>41416.902505333339</v>
      </c>
      <c r="AZ78" s="16">
        <f>'Energy Storage'!AY37*$K78/12</f>
        <v>41416.902505333339</v>
      </c>
      <c r="BA78" s="16">
        <f>'Energy Storage'!AZ37*$K78/12</f>
        <v>41416.902505333339</v>
      </c>
      <c r="BB78" s="16">
        <f>'Energy Storage'!BA37*$K78/12</f>
        <v>41416.902505333339</v>
      </c>
      <c r="BC78" s="16">
        <f>'Energy Storage'!BB37*$K78/12</f>
        <v>41416.902505333339</v>
      </c>
      <c r="BD78" s="16">
        <f>'Energy Storage'!BC37*$K78/12</f>
        <v>41416.902505333339</v>
      </c>
      <c r="BE78" s="16">
        <f>'Energy Storage'!BD37*$K78/12</f>
        <v>41416.902505333339</v>
      </c>
      <c r="BF78" s="16">
        <f>'Energy Storage'!BE37*$K78/12</f>
        <v>41416.902505333339</v>
      </c>
      <c r="BG78" s="16">
        <f>'Energy Storage'!BF37*$K78/12</f>
        <v>41416.902505333339</v>
      </c>
      <c r="BH78" s="16">
        <f>'Energy Storage'!BG37*$K78/12</f>
        <v>41416.902505333339</v>
      </c>
      <c r="BI78" s="16">
        <f>'Energy Storage'!BH37*$K78/12</f>
        <v>41416.902505333339</v>
      </c>
      <c r="BJ78" s="16">
        <f>'Energy Storage'!BI37*$K78/12</f>
        <v>41416.902505333339</v>
      </c>
      <c r="BK78" s="16">
        <f>'Energy Storage'!BJ37*$K78/12</f>
        <v>41416.902505333339</v>
      </c>
      <c r="BL78" s="16">
        <f>'Energy Storage'!BK37*$K78/12</f>
        <v>41416.902505333339</v>
      </c>
      <c r="BM78" s="16">
        <f>'Energy Storage'!BL37*$K78/12</f>
        <v>41416.902505333339</v>
      </c>
      <c r="BN78" s="16">
        <f>'Energy Storage'!BM37*$K78/12</f>
        <v>41416.902505333339</v>
      </c>
      <c r="BO78" s="16">
        <f>'Energy Storage'!BN37*$K78/12</f>
        <v>41416.902505333339</v>
      </c>
      <c r="BP78" s="16">
        <f>'Energy Storage'!BO37*$K78/12</f>
        <v>41416.902505333339</v>
      </c>
      <c r="BQ78" s="16">
        <f>'Energy Storage'!BP37*$K78/12</f>
        <v>41416.902505333339</v>
      </c>
      <c r="BR78" s="16">
        <f>'Energy Storage'!BQ37*$K78/12</f>
        <v>41416.902505333339</v>
      </c>
      <c r="BS78" s="16">
        <f>'Energy Storage'!BR37*$K78/12</f>
        <v>41416.902505333339</v>
      </c>
    </row>
    <row r="79" spans="1:71" x14ac:dyDescent="0.35">
      <c r="A79" s="15" t="str">
        <f>'Energy Storage'!A17</f>
        <v>Found on tab Energy Storage -M</v>
      </c>
      <c r="B79" s="15" t="str">
        <f>'Energy Storage'!B17</f>
        <v>A2876656</v>
      </c>
      <c r="C79" s="15" t="str">
        <f>'Energy Storage'!D17</f>
        <v/>
      </c>
      <c r="D79" s="15">
        <f>'Energy Storage'!E17</f>
        <v>34820</v>
      </c>
      <c r="E79" s="15" t="str">
        <f>'Energy Storage'!F17</f>
        <v>NEW-15754</v>
      </c>
      <c r="F79" s="15" t="str">
        <f>'Energy Storage'!G17</f>
        <v>MacDill Energy Storage Capacity</v>
      </c>
      <c r="G79" s="15" t="str">
        <f>'Energy Storage'!H17</f>
        <v>Electric Other Production Plant</v>
      </c>
      <c r="H79" s="15" t="str">
        <f>'Energy Storage'!I17</f>
        <v>MacDill AFB DG</v>
      </c>
      <c r="I79" s="15" t="str">
        <f>'Energy Storage'!J17</f>
        <v>MacDill Energy Storage Capacity</v>
      </c>
      <c r="J79" s="71">
        <v>0</v>
      </c>
      <c r="K79" s="71">
        <v>0.1</v>
      </c>
      <c r="L79" s="16">
        <f>'Energy Storage'!K38*$J79/12</f>
        <v>0</v>
      </c>
      <c r="M79" s="16">
        <f>'Energy Storage'!L38*$J79/12</f>
        <v>0</v>
      </c>
      <c r="N79" s="16">
        <f>'Energy Storage'!M38*$J79/12</f>
        <v>0</v>
      </c>
      <c r="O79" s="16">
        <f>'Energy Storage'!N38*$J79/12</f>
        <v>0</v>
      </c>
      <c r="P79" s="16">
        <f>'Energy Storage'!O38*$J79/12</f>
        <v>0</v>
      </c>
      <c r="Q79" s="16">
        <f>'Energy Storage'!P38*$J79/12</f>
        <v>0</v>
      </c>
      <c r="R79" s="16">
        <f>'Energy Storage'!Q38*$J79/12</f>
        <v>0</v>
      </c>
      <c r="S79" s="16">
        <f>'Energy Storage'!R38*$J79/12</f>
        <v>0</v>
      </c>
      <c r="T79" s="16">
        <f>'Energy Storage'!S38*$J79/12</f>
        <v>0</v>
      </c>
      <c r="U79" s="16">
        <f>'Energy Storage'!T38*$J79/12</f>
        <v>0</v>
      </c>
      <c r="V79" s="16">
        <f>'Energy Storage'!U38*$J79/12</f>
        <v>0</v>
      </c>
      <c r="W79" s="16">
        <f>'Energy Storage'!V38*$J79/12</f>
        <v>0</v>
      </c>
      <c r="X79" s="16">
        <f>'Energy Storage'!W38*$K79/12</f>
        <v>0</v>
      </c>
      <c r="Y79" s="16">
        <f>'Energy Storage'!X38*$K79/12</f>
        <v>0</v>
      </c>
      <c r="Z79" s="16">
        <f>'Energy Storage'!Y38*$K79/12</f>
        <v>0</v>
      </c>
      <c r="AA79" s="16">
        <f>'Energy Storage'!Z38*$K79/12</f>
        <v>0</v>
      </c>
      <c r="AB79" s="16">
        <f>'Energy Storage'!AA38*$K79/12</f>
        <v>230559.46525000001</v>
      </c>
      <c r="AC79" s="16">
        <f>'Energy Storage'!AB38*$K79/12</f>
        <v>234632.78191666666</v>
      </c>
      <c r="AD79" s="16">
        <f>'Energy Storage'!AC38*$K79/12</f>
        <v>235952.21525000001</v>
      </c>
      <c r="AE79" s="16">
        <f>'Energy Storage'!AD38*$K79/12</f>
        <v>242161.31524999999</v>
      </c>
      <c r="AF79" s="16">
        <f>'Energy Storage'!AE38*$K79/12</f>
        <v>242161.31524999999</v>
      </c>
      <c r="AG79" s="16">
        <f>'Energy Storage'!AF38*$K79/12</f>
        <v>242161.31524999999</v>
      </c>
      <c r="AH79" s="16">
        <f>'Energy Storage'!AG38*$K79/12</f>
        <v>268365.54566666664</v>
      </c>
      <c r="AI79" s="16">
        <f>'Energy Storage'!AH38*$K79/12</f>
        <v>268365.54566666664</v>
      </c>
      <c r="AJ79" s="16">
        <f>'Energy Storage'!AI38*$K79/12</f>
        <v>268365.54566666664</v>
      </c>
      <c r="AK79" s="16">
        <f>'Energy Storage'!AJ38*$K79/12</f>
        <v>268365.54566666664</v>
      </c>
      <c r="AL79" s="16">
        <f>'Energy Storage'!AK38*$K79/12</f>
        <v>268365.54566666664</v>
      </c>
      <c r="AM79" s="16">
        <f>'Energy Storage'!AL38*$K79/12</f>
        <v>268365.54566666664</v>
      </c>
      <c r="AN79" s="16">
        <f>'Energy Storage'!AM38*$K79/12</f>
        <v>268365.54566666664</v>
      </c>
      <c r="AO79" s="16">
        <f>'Energy Storage'!AN38*$K79/12</f>
        <v>268365.54566666664</v>
      </c>
      <c r="AP79" s="16">
        <f>'Energy Storage'!AO38*$K79/12</f>
        <v>268365.54566666664</v>
      </c>
      <c r="AQ79" s="16">
        <f>'Energy Storage'!AP38*$K79/12</f>
        <v>268365.54566666664</v>
      </c>
      <c r="AR79" s="16">
        <f>'Energy Storage'!AQ38*$K79/12</f>
        <v>268365.54566666664</v>
      </c>
      <c r="AS79" s="16">
        <f>'Energy Storage'!AR38*$K79/12</f>
        <v>268365.54566666664</v>
      </c>
      <c r="AT79" s="16">
        <f>'Energy Storage'!AS38*$K79/12</f>
        <v>268365.54566666664</v>
      </c>
      <c r="AU79" s="16">
        <f>'Energy Storage'!AT38*$K79/12</f>
        <v>268365.54566666664</v>
      </c>
      <c r="AV79" s="16">
        <f>'Energy Storage'!AU38*$K79/12</f>
        <v>268365.54566666664</v>
      </c>
      <c r="AW79" s="16">
        <f>'Energy Storage'!AV38*$K79/12</f>
        <v>268365.54566666664</v>
      </c>
      <c r="AX79" s="16">
        <f>'Energy Storage'!AW38*$K79/12</f>
        <v>268365.54566666664</v>
      </c>
      <c r="AY79" s="16">
        <f>'Energy Storage'!AX38*$K79/12</f>
        <v>268365.54566666664</v>
      </c>
      <c r="AZ79" s="16">
        <f>'Energy Storage'!AY38*$K79/12</f>
        <v>268365.54566666664</v>
      </c>
      <c r="BA79" s="16">
        <f>'Energy Storage'!AZ38*$K79/12</f>
        <v>268365.54566666664</v>
      </c>
      <c r="BB79" s="16">
        <f>'Energy Storage'!BA38*$K79/12</f>
        <v>268365.54566666664</v>
      </c>
      <c r="BC79" s="16">
        <f>'Energy Storage'!BB38*$K79/12</f>
        <v>268365.54566666664</v>
      </c>
      <c r="BD79" s="16">
        <f>'Energy Storage'!BC38*$K79/12</f>
        <v>268365.54566666664</v>
      </c>
      <c r="BE79" s="16">
        <f>'Energy Storage'!BD38*$K79/12</f>
        <v>268365.54566666664</v>
      </c>
      <c r="BF79" s="16">
        <f>'Energy Storage'!BE38*$K79/12</f>
        <v>268365.54566666664</v>
      </c>
      <c r="BG79" s="16">
        <f>'Energy Storage'!BF38*$K79/12</f>
        <v>268365.54566666664</v>
      </c>
      <c r="BH79" s="16">
        <f>'Energy Storage'!BG38*$K79/12</f>
        <v>268365.54566666664</v>
      </c>
      <c r="BI79" s="16">
        <f>'Energy Storage'!BH38*$K79/12</f>
        <v>268365.54566666664</v>
      </c>
      <c r="BJ79" s="16">
        <f>'Energy Storage'!BI38*$K79/12</f>
        <v>268365.54566666664</v>
      </c>
      <c r="BK79" s="16">
        <f>'Energy Storage'!BJ38*$K79/12</f>
        <v>268365.54566666664</v>
      </c>
      <c r="BL79" s="16">
        <f>'Energy Storage'!BK38*$K79/12</f>
        <v>268365.54566666664</v>
      </c>
      <c r="BM79" s="16">
        <f>'Energy Storage'!BL38*$K79/12</f>
        <v>268365.54566666664</v>
      </c>
      <c r="BN79" s="16">
        <f>'Energy Storage'!BM38*$K79/12</f>
        <v>268365.54566666664</v>
      </c>
      <c r="BO79" s="16">
        <f>'Energy Storage'!BN38*$K79/12</f>
        <v>268365.54566666664</v>
      </c>
      <c r="BP79" s="16">
        <f>'Energy Storage'!BO38*$K79/12</f>
        <v>268365.54566666664</v>
      </c>
      <c r="BQ79" s="16">
        <f>'Energy Storage'!BP38*$K79/12</f>
        <v>268365.54566666664</v>
      </c>
      <c r="BR79" s="16">
        <f>'Energy Storage'!BQ38*$K79/12</f>
        <v>268365.54566666664</v>
      </c>
      <c r="BS79" s="16">
        <f>'Energy Storage'!BR38*$K79/12</f>
        <v>268365.54566666664</v>
      </c>
    </row>
    <row r="80" spans="1:71" x14ac:dyDescent="0.35">
      <c r="A80" s="15" t="str">
        <f>'Energy Storage'!A18</f>
        <v>Found on tab Energy Storage -W</v>
      </c>
      <c r="B80" s="15" t="str">
        <f>'Energy Storage'!B18</f>
        <v>A2876868</v>
      </c>
      <c r="C80" s="15" t="str">
        <f>'Energy Storage'!D18</f>
        <v/>
      </c>
      <c r="D80" s="15">
        <f>'Energy Storage'!E18</f>
        <v>34899</v>
      </c>
      <c r="E80" s="15" t="str">
        <f>'Energy Storage'!F18</f>
        <v>NEW-15753</v>
      </c>
      <c r="F80" s="15" t="str">
        <f>'Energy Storage'!G18</f>
        <v>Wimauma Energy Storage Capacity</v>
      </c>
      <c r="G80" s="15" t="str">
        <f>'Energy Storage'!H18</f>
        <v>Electric Other Production Plant</v>
      </c>
      <c r="H80" s="15" t="str">
        <f>'Energy Storage'!I18</f>
        <v>Wimauma Solar</v>
      </c>
      <c r="I80" s="15" t="str">
        <f>'Energy Storage'!J18</f>
        <v>Wimauma Energy Storage Capacity</v>
      </c>
      <c r="J80" s="71">
        <v>0.1</v>
      </c>
      <c r="K80" s="71">
        <v>0.10279999999999999</v>
      </c>
      <c r="L80" s="16">
        <f>'Energy Storage'!K39*$J80/12</f>
        <v>0</v>
      </c>
      <c r="M80" s="16">
        <f>'Energy Storage'!L39*$J80/12</f>
        <v>0</v>
      </c>
      <c r="N80" s="16">
        <f>'Energy Storage'!M39*$J80/12</f>
        <v>0</v>
      </c>
      <c r="O80" s="16">
        <f>'Energy Storage'!N39*$J80/12</f>
        <v>0</v>
      </c>
      <c r="P80" s="16">
        <f>'Energy Storage'!O39*$J80/12</f>
        <v>0</v>
      </c>
      <c r="Q80" s="16">
        <f>'Energy Storage'!P39*$J80/12</f>
        <v>0</v>
      </c>
      <c r="R80" s="16">
        <f>'Energy Storage'!Q39*$J80/12</f>
        <v>0</v>
      </c>
      <c r="S80" s="16">
        <f>'Energy Storage'!R39*$J80/12</f>
        <v>0</v>
      </c>
      <c r="T80" s="16">
        <f>'Energy Storage'!S39*$J80/12</f>
        <v>0</v>
      </c>
      <c r="U80" s="16">
        <f>'Energy Storage'!T39*$J80/12</f>
        <v>0</v>
      </c>
      <c r="V80" s="16">
        <f>'Energy Storage'!U39*$J80/12</f>
        <v>0</v>
      </c>
      <c r="W80" s="16">
        <f>'Energy Storage'!V39*$J80/12</f>
        <v>0</v>
      </c>
      <c r="X80" s="16">
        <f>'Energy Storage'!W39*$K80/12</f>
        <v>0</v>
      </c>
      <c r="Y80" s="16">
        <f>'Energy Storage'!X39*$K80/12</f>
        <v>0</v>
      </c>
      <c r="Z80" s="16">
        <f>'Energy Storage'!Y39*$K80/12</f>
        <v>363915.50299566658</v>
      </c>
      <c r="AA80" s="16">
        <f>'Energy Storage'!Z39*$K80/12</f>
        <v>373360.36436233326</v>
      </c>
      <c r="AB80" s="16">
        <f>'Energy Storage'!AA39*$K80/12</f>
        <v>373792.50129566662</v>
      </c>
      <c r="AC80" s="16">
        <f>'Energy Storage'!AB39*$K80/12</f>
        <v>390524.63192899991</v>
      </c>
      <c r="AD80" s="16">
        <f>'Energy Storage'!AC39*$K80/12</f>
        <v>390624.46786233323</v>
      </c>
      <c r="AE80" s="16">
        <f>'Energy Storage'!AD39*$K80/12</f>
        <v>448221.24029733328</v>
      </c>
      <c r="AF80" s="16">
        <f>'Energy Storage'!AE39*$K80/12</f>
        <v>448221.24029733328</v>
      </c>
      <c r="AG80" s="16">
        <f>'Energy Storage'!AF39*$K80/12</f>
        <v>448221.24029733328</v>
      </c>
      <c r="AH80" s="16">
        <f>'Energy Storage'!AG39*$K80/12</f>
        <v>448221.24029733328</v>
      </c>
      <c r="AI80" s="16">
        <f>'Energy Storage'!AH39*$K80/12</f>
        <v>448221.24029733328</v>
      </c>
      <c r="AJ80" s="16">
        <f>'Energy Storage'!AI39*$K80/12</f>
        <v>448221.24029733328</v>
      </c>
      <c r="AK80" s="16">
        <f>'Energy Storage'!AJ39*$K80/12</f>
        <v>448221.24029733328</v>
      </c>
      <c r="AL80" s="16">
        <f>'Energy Storage'!AK39*$K80/12</f>
        <v>448221.24029733328</v>
      </c>
      <c r="AM80" s="16">
        <f>'Energy Storage'!AL39*$K80/12</f>
        <v>448221.24029733328</v>
      </c>
      <c r="AN80" s="16">
        <f>'Energy Storage'!AM39*$K80/12</f>
        <v>448221.24029733328</v>
      </c>
      <c r="AO80" s="16">
        <f>'Energy Storage'!AN39*$K80/12</f>
        <v>448221.24029733328</v>
      </c>
      <c r="AP80" s="16">
        <f>'Energy Storage'!AO39*$K80/12</f>
        <v>448221.24029733328</v>
      </c>
      <c r="AQ80" s="16">
        <f>'Energy Storage'!AP39*$K80/12</f>
        <v>448221.24029733328</v>
      </c>
      <c r="AR80" s="16">
        <f>'Energy Storage'!AQ39*$K80/12</f>
        <v>448221.24029733328</v>
      </c>
      <c r="AS80" s="16">
        <f>'Energy Storage'!AR39*$K80/12</f>
        <v>448221.24029733328</v>
      </c>
      <c r="AT80" s="16">
        <f>'Energy Storage'!AS39*$K80/12</f>
        <v>448221.24029733328</v>
      </c>
      <c r="AU80" s="16">
        <f>'Energy Storage'!AT39*$K80/12</f>
        <v>448221.24029733328</v>
      </c>
      <c r="AV80" s="16">
        <f>'Energy Storage'!AU39*$K80/12</f>
        <v>448221.24029733328</v>
      </c>
      <c r="AW80" s="16">
        <f>'Energy Storage'!AV39*$K80/12</f>
        <v>448221.24029733328</v>
      </c>
      <c r="AX80" s="16">
        <f>'Energy Storage'!AW39*$K80/12</f>
        <v>448221.24029733328</v>
      </c>
      <c r="AY80" s="16">
        <f>'Energy Storage'!AX39*$K80/12</f>
        <v>448221.24029733328</v>
      </c>
      <c r="AZ80" s="16">
        <f>'Energy Storage'!AY39*$K80/12</f>
        <v>448221.24029733328</v>
      </c>
      <c r="BA80" s="16">
        <f>'Energy Storage'!AZ39*$K80/12</f>
        <v>448221.24029733328</v>
      </c>
      <c r="BB80" s="16">
        <f>'Energy Storage'!BA39*$K80/12</f>
        <v>448221.24029733328</v>
      </c>
      <c r="BC80" s="16">
        <f>'Energy Storage'!BB39*$K80/12</f>
        <v>448221.24029733328</v>
      </c>
      <c r="BD80" s="16">
        <f>'Energy Storage'!BC39*$K80/12</f>
        <v>448221.24029733328</v>
      </c>
      <c r="BE80" s="16">
        <f>'Energy Storage'!BD39*$K80/12</f>
        <v>448221.24029733328</v>
      </c>
      <c r="BF80" s="16">
        <f>'Energy Storage'!BE39*$K80/12</f>
        <v>448221.24029733328</v>
      </c>
      <c r="BG80" s="16">
        <f>'Energy Storage'!BF39*$K80/12</f>
        <v>448221.24029733328</v>
      </c>
      <c r="BH80" s="16">
        <f>'Energy Storage'!BG39*$K80/12</f>
        <v>448221.24029733328</v>
      </c>
      <c r="BI80" s="16">
        <f>'Energy Storage'!BH39*$K80/12</f>
        <v>448221.24029733328</v>
      </c>
      <c r="BJ80" s="16">
        <f>'Energy Storage'!BI39*$K80/12</f>
        <v>448221.24029733328</v>
      </c>
      <c r="BK80" s="16">
        <f>'Energy Storage'!BJ39*$K80/12</f>
        <v>448221.24029733328</v>
      </c>
      <c r="BL80" s="16">
        <f>'Energy Storage'!BK39*$K80/12</f>
        <v>448221.24029733328</v>
      </c>
      <c r="BM80" s="16">
        <f>'Energy Storage'!BL39*$K80/12</f>
        <v>448221.24029733328</v>
      </c>
      <c r="BN80" s="16">
        <f>'Energy Storage'!BM39*$K80/12</f>
        <v>448221.24029733328</v>
      </c>
      <c r="BO80" s="16">
        <f>'Energy Storage'!BN39*$K80/12</f>
        <v>448221.24029733328</v>
      </c>
      <c r="BP80" s="16">
        <f>'Energy Storage'!BO39*$K80/12</f>
        <v>448221.24029733328</v>
      </c>
      <c r="BQ80" s="16">
        <f>'Energy Storage'!BP39*$K80/12</f>
        <v>448221.24029733328</v>
      </c>
      <c r="BR80" s="16">
        <f>'Energy Storage'!BQ39*$K80/12</f>
        <v>448221.24029733328</v>
      </c>
      <c r="BS80" s="16">
        <f>'Energy Storage'!BR39*$K80/12</f>
        <v>448221.24029733328</v>
      </c>
    </row>
    <row r="81" spans="1:71" x14ac:dyDescent="0.35">
      <c r="A81" s="15" t="str">
        <f>'Energy Storage'!A19</f>
        <v>Found on tab Energy Storage -LM</v>
      </c>
      <c r="B81" s="15" t="str">
        <f>'Energy Storage'!B19</f>
        <v>A2876871</v>
      </c>
      <c r="C81" s="15" t="str">
        <f>'Energy Storage'!D19</f>
        <v/>
      </c>
      <c r="D81" s="15">
        <f>'Energy Storage'!E19</f>
        <v>34899</v>
      </c>
      <c r="E81" s="15" t="str">
        <f>'Energy Storage'!F19</f>
        <v>NEW-15755</v>
      </c>
      <c r="F81" s="15" t="str">
        <f>'Energy Storage'!G19</f>
        <v xml:space="preserve">Lake Mabel Energy Storage Capacity </v>
      </c>
      <c r="G81" s="15" t="str">
        <f>'Energy Storage'!H19</f>
        <v>Electric Other Production Plant</v>
      </c>
      <c r="H81" s="15" t="str">
        <f>'Energy Storage'!I19</f>
        <v>Lake Mabel Solar</v>
      </c>
      <c r="I81" s="15" t="str">
        <f>'Energy Storage'!J19</f>
        <v xml:space="preserve">Lake Mabel Energy Storage Capacity </v>
      </c>
      <c r="J81" s="71">
        <v>0.1</v>
      </c>
      <c r="K81" s="71">
        <v>0.10279999999999999</v>
      </c>
      <c r="L81" s="16">
        <f>'Energy Storage'!K40*$J81/12</f>
        <v>0</v>
      </c>
      <c r="M81" s="16">
        <f>'Energy Storage'!L40*$J81/12</f>
        <v>0</v>
      </c>
      <c r="N81" s="16">
        <f>'Energy Storage'!M40*$J81/12</f>
        <v>0</v>
      </c>
      <c r="O81" s="16">
        <f>'Energy Storage'!N40*$J81/12</f>
        <v>0</v>
      </c>
      <c r="P81" s="16">
        <f>'Energy Storage'!O40*$J81/12</f>
        <v>0</v>
      </c>
      <c r="Q81" s="16">
        <f>'Energy Storage'!P40*$J81/12</f>
        <v>0</v>
      </c>
      <c r="R81" s="16">
        <f>'Energy Storage'!Q40*$J81/12</f>
        <v>0</v>
      </c>
      <c r="S81" s="16">
        <f>'Energy Storage'!R40*$J81/12</f>
        <v>0</v>
      </c>
      <c r="T81" s="16">
        <f>'Energy Storage'!S40*$J81/12</f>
        <v>0</v>
      </c>
      <c r="U81" s="16">
        <f>'Energy Storage'!T40*$J81/12</f>
        <v>0</v>
      </c>
      <c r="V81" s="16">
        <f>'Energy Storage'!U40*$J81/12</f>
        <v>0</v>
      </c>
      <c r="W81" s="16">
        <f>'Energy Storage'!V40*$J81/12</f>
        <v>0</v>
      </c>
      <c r="X81" s="16">
        <f>'Energy Storage'!W40*$K81/12</f>
        <v>0</v>
      </c>
      <c r="Y81" s="16">
        <f>'Energy Storage'!X40*$K81/12</f>
        <v>0</v>
      </c>
      <c r="Z81" s="16">
        <f>'Energy Storage'!Y40*$K81/12</f>
        <v>0</v>
      </c>
      <c r="AA81" s="16">
        <f>'Energy Storage'!Z40*$K81/12</f>
        <v>0</v>
      </c>
      <c r="AB81" s="16">
        <f>'Energy Storage'!AA40*$K81/12</f>
        <v>450153.75094066659</v>
      </c>
      <c r="AC81" s="16">
        <f>'Energy Storage'!AB40*$K81/12</f>
        <v>451805.26720733329</v>
      </c>
      <c r="AD81" s="16">
        <f>'Energy Storage'!AC40*$K81/12</f>
        <v>454412.76350733329</v>
      </c>
      <c r="AE81" s="16">
        <f>'Energy Storage'!AD40*$K81/12</f>
        <v>488925.98740733328</v>
      </c>
      <c r="AF81" s="16">
        <f>'Energy Storage'!AE40*$K81/12</f>
        <v>488925.98740733328</v>
      </c>
      <c r="AG81" s="16">
        <f>'Energy Storage'!AF40*$K81/12</f>
        <v>488925.98740733328</v>
      </c>
      <c r="AH81" s="16">
        <f>'Energy Storage'!AG40*$K81/12</f>
        <v>488925.98740733328</v>
      </c>
      <c r="AI81" s="16">
        <f>'Energy Storage'!AH40*$K81/12</f>
        <v>488925.98740733328</v>
      </c>
      <c r="AJ81" s="16">
        <f>'Energy Storage'!AI40*$K81/12</f>
        <v>488925.98740733328</v>
      </c>
      <c r="AK81" s="16">
        <f>'Energy Storage'!AJ40*$K81/12</f>
        <v>488925.98740733328</v>
      </c>
      <c r="AL81" s="16">
        <f>'Energy Storage'!AK40*$K81/12</f>
        <v>488925.98740733328</v>
      </c>
      <c r="AM81" s="16">
        <f>'Energy Storage'!AL40*$K81/12</f>
        <v>488925.98740733328</v>
      </c>
      <c r="AN81" s="16">
        <f>'Energy Storage'!AM40*$K81/12</f>
        <v>488925.98740733328</v>
      </c>
      <c r="AO81" s="16">
        <f>'Energy Storage'!AN40*$K81/12</f>
        <v>488925.98740733328</v>
      </c>
      <c r="AP81" s="16">
        <f>'Energy Storage'!AO40*$K81/12</f>
        <v>488925.98740733328</v>
      </c>
      <c r="AQ81" s="16">
        <f>'Energy Storage'!AP40*$K81/12</f>
        <v>488925.98740733328</v>
      </c>
      <c r="AR81" s="16">
        <f>'Energy Storage'!AQ40*$K81/12</f>
        <v>488925.98740733328</v>
      </c>
      <c r="AS81" s="16">
        <f>'Energy Storage'!AR40*$K81/12</f>
        <v>488925.98740733328</v>
      </c>
      <c r="AT81" s="16">
        <f>'Energy Storage'!AS40*$K81/12</f>
        <v>488925.98740733328</v>
      </c>
      <c r="AU81" s="16">
        <f>'Energy Storage'!AT40*$K81/12</f>
        <v>488925.98740733328</v>
      </c>
      <c r="AV81" s="16">
        <f>'Energy Storage'!AU40*$K81/12</f>
        <v>488925.98740733328</v>
      </c>
      <c r="AW81" s="16">
        <f>'Energy Storage'!AV40*$K81/12</f>
        <v>488925.98740733328</v>
      </c>
      <c r="AX81" s="16">
        <f>'Energy Storage'!AW40*$K81/12</f>
        <v>488925.98740733328</v>
      </c>
      <c r="AY81" s="16">
        <f>'Energy Storage'!AX40*$K81/12</f>
        <v>488925.98740733328</v>
      </c>
      <c r="AZ81" s="16">
        <f>'Energy Storage'!AY40*$K81/12</f>
        <v>488925.98740733328</v>
      </c>
      <c r="BA81" s="16">
        <f>'Energy Storage'!AZ40*$K81/12</f>
        <v>488925.98740733328</v>
      </c>
      <c r="BB81" s="16">
        <f>'Energy Storage'!BA40*$K81/12</f>
        <v>488925.98740733328</v>
      </c>
      <c r="BC81" s="16">
        <f>'Energy Storage'!BB40*$K81/12</f>
        <v>488925.98740733328</v>
      </c>
      <c r="BD81" s="16">
        <f>'Energy Storage'!BC40*$K81/12</f>
        <v>488925.98740733328</v>
      </c>
      <c r="BE81" s="16">
        <f>'Energy Storage'!BD40*$K81/12</f>
        <v>488925.98740733328</v>
      </c>
      <c r="BF81" s="16">
        <f>'Energy Storage'!BE40*$K81/12</f>
        <v>488925.98740733328</v>
      </c>
      <c r="BG81" s="16">
        <f>'Energy Storage'!BF40*$K81/12</f>
        <v>488925.98740733328</v>
      </c>
      <c r="BH81" s="16">
        <f>'Energy Storage'!BG40*$K81/12</f>
        <v>488925.98740733328</v>
      </c>
      <c r="BI81" s="16">
        <f>'Energy Storage'!BH40*$K81/12</f>
        <v>488925.98740733328</v>
      </c>
      <c r="BJ81" s="16">
        <f>'Energy Storage'!BI40*$K81/12</f>
        <v>488925.98740733328</v>
      </c>
      <c r="BK81" s="16">
        <f>'Energy Storage'!BJ40*$K81/12</f>
        <v>488925.98740733328</v>
      </c>
      <c r="BL81" s="16">
        <f>'Energy Storage'!BK40*$K81/12</f>
        <v>488925.98740733328</v>
      </c>
      <c r="BM81" s="16">
        <f>'Energy Storage'!BL40*$K81/12</f>
        <v>488925.98740733328</v>
      </c>
      <c r="BN81" s="16">
        <f>'Energy Storage'!BM40*$K81/12</f>
        <v>488925.98740733328</v>
      </c>
      <c r="BO81" s="16">
        <f>'Energy Storage'!BN40*$K81/12</f>
        <v>488925.98740733328</v>
      </c>
      <c r="BP81" s="16">
        <f>'Energy Storage'!BO40*$K81/12</f>
        <v>488925.98740733328</v>
      </c>
      <c r="BQ81" s="16">
        <f>'Energy Storage'!BP40*$K81/12</f>
        <v>488925.98740733328</v>
      </c>
      <c r="BR81" s="16">
        <f>'Energy Storage'!BQ40*$K81/12</f>
        <v>488925.98740733328</v>
      </c>
      <c r="BS81" s="16">
        <f>'Energy Storage'!BR40*$K81/12</f>
        <v>488925.98740733328</v>
      </c>
    </row>
    <row r="82" spans="1:71" x14ac:dyDescent="0.35">
      <c r="A82" s="15" t="str">
        <f>'Energy Storage'!A20</f>
        <v>Found on tab Energy Storage -LM</v>
      </c>
      <c r="B82" s="15" t="str">
        <f>'Energy Storage'!B20</f>
        <v>NEW-15877</v>
      </c>
      <c r="C82" s="15" t="str">
        <f>'Energy Storage'!D20</f>
        <v>CLEAN ENERGY &amp; EMERGING TECHNOLOGIES</v>
      </c>
      <c r="D82" s="15" t="str">
        <f>'Energy Storage'!E20</f>
        <v>T</v>
      </c>
      <c r="E82" s="15" t="str">
        <f>'Energy Storage'!F20</f>
        <v>NEW-15877</v>
      </c>
      <c r="F82" s="15" t="str">
        <f>'Energy Storage'!G20</f>
        <v>ED Energy Storage - Lake Mabel</v>
      </c>
      <c r="G82" s="15" t="str">
        <f>'Energy Storage'!H20</f>
        <v>Electric Transmission Plant</v>
      </c>
      <c r="H82" s="15" t="str">
        <f>'Energy Storage'!I20</f>
        <v>Transmission Substation</v>
      </c>
      <c r="I82" s="15" t="str">
        <f>'Energy Storage'!J20</f>
        <v>ED Energy Storage - Lake Mabel</v>
      </c>
      <c r="J82" s="71">
        <v>2.5999999999999999E-2</v>
      </c>
      <c r="K82" s="71">
        <v>2.6100000000000002E-2</v>
      </c>
      <c r="L82" s="16">
        <f>'Energy Storage'!K41*$J82/12</f>
        <v>0</v>
      </c>
      <c r="M82" s="16">
        <f>'Energy Storage'!L41*$J82/12</f>
        <v>0</v>
      </c>
      <c r="N82" s="16">
        <f>'Energy Storage'!M41*$J82/12</f>
        <v>0</v>
      </c>
      <c r="O82" s="16">
        <f>'Energy Storage'!N41*$J82/12</f>
        <v>0</v>
      </c>
      <c r="P82" s="16">
        <f>'Energy Storage'!O41*$J82/12</f>
        <v>0</v>
      </c>
      <c r="Q82" s="16">
        <f>'Energy Storage'!P41*$J82/12</f>
        <v>0</v>
      </c>
      <c r="R82" s="16">
        <f>'Energy Storage'!Q41*$J82/12</f>
        <v>0</v>
      </c>
      <c r="S82" s="16">
        <f>'Energy Storage'!R41*$J82/12</f>
        <v>0</v>
      </c>
      <c r="T82" s="16">
        <f>'Energy Storage'!S41*$J82/12</f>
        <v>0</v>
      </c>
      <c r="U82" s="16">
        <f>'Energy Storage'!T41*$J82/12</f>
        <v>0</v>
      </c>
      <c r="V82" s="16">
        <f>'Energy Storage'!U41*$J82/12</f>
        <v>0</v>
      </c>
      <c r="W82" s="16">
        <f>'Energy Storage'!V41*$J82/12</f>
        <v>0</v>
      </c>
      <c r="X82" s="16">
        <f>'Energy Storage'!W41*$K82/12</f>
        <v>20.289422250000005</v>
      </c>
      <c r="Y82" s="16">
        <f>'Energy Storage'!X41*$K82/12</f>
        <v>20.289422250000005</v>
      </c>
      <c r="Z82" s="16">
        <f>'Energy Storage'!Y41*$K82/12</f>
        <v>20.289422250000005</v>
      </c>
      <c r="AA82" s="16">
        <f>'Energy Storage'!Z41*$K82/12</f>
        <v>20.289422250000005</v>
      </c>
      <c r="AB82" s="16">
        <f>'Energy Storage'!AA41*$K82/12</f>
        <v>20.289422250000005</v>
      </c>
      <c r="AC82" s="16">
        <f>'Energy Storage'!AB41*$K82/12</f>
        <v>20.289422250000005</v>
      </c>
      <c r="AD82" s="16">
        <f>'Energy Storage'!AC41*$K82/12</f>
        <v>20.289422250000005</v>
      </c>
      <c r="AE82" s="16">
        <f>'Energy Storage'!AD41*$K82/12</f>
        <v>20.289422250000005</v>
      </c>
      <c r="AF82" s="16">
        <f>'Energy Storage'!AE41*$K82/12</f>
        <v>20.289422250000005</v>
      </c>
      <c r="AG82" s="16">
        <f>'Energy Storage'!AF41*$K82/12</f>
        <v>20.289422250000005</v>
      </c>
      <c r="AH82" s="16">
        <f>'Energy Storage'!AG41*$K82/12</f>
        <v>20.289422250000005</v>
      </c>
      <c r="AI82" s="16">
        <f>'Energy Storage'!AH41*$K82/12</f>
        <v>20.289422250000005</v>
      </c>
      <c r="AJ82" s="16">
        <f>'Energy Storage'!AI41*$K82/12</f>
        <v>20.289422250000005</v>
      </c>
      <c r="AK82" s="16">
        <f>'Energy Storage'!AJ41*$K82/12</f>
        <v>20.289422250000005</v>
      </c>
      <c r="AL82" s="16">
        <f>'Energy Storage'!AK41*$K82/12</f>
        <v>20.289422250000005</v>
      </c>
      <c r="AM82" s="16">
        <f>'Energy Storage'!AL41*$K82/12</f>
        <v>20.289422250000005</v>
      </c>
      <c r="AN82" s="16">
        <f>'Energy Storage'!AM41*$K82/12</f>
        <v>20.289422250000005</v>
      </c>
      <c r="AO82" s="16">
        <f>'Energy Storage'!AN41*$K82/12</f>
        <v>20.289422250000005</v>
      </c>
      <c r="AP82" s="16">
        <f>'Energy Storage'!AO41*$K82/12</f>
        <v>20.289422250000005</v>
      </c>
      <c r="AQ82" s="16">
        <f>'Energy Storage'!AP41*$K82/12</f>
        <v>20.289422250000005</v>
      </c>
      <c r="AR82" s="16">
        <f>'Energy Storage'!AQ41*$K82/12</f>
        <v>20.289422250000005</v>
      </c>
      <c r="AS82" s="16">
        <f>'Energy Storage'!AR41*$K82/12</f>
        <v>20.289422250000005</v>
      </c>
      <c r="AT82" s="16">
        <f>'Energy Storage'!AS41*$K82/12</f>
        <v>20.289422250000005</v>
      </c>
      <c r="AU82" s="16">
        <f>'Energy Storage'!AT41*$K82/12</f>
        <v>20.289422250000005</v>
      </c>
      <c r="AV82" s="16">
        <f>'Energy Storage'!AU41*$K82/12</f>
        <v>20.289422250000005</v>
      </c>
      <c r="AW82" s="16">
        <f>'Energy Storage'!AV41*$K82/12</f>
        <v>20.289422250000005</v>
      </c>
      <c r="AX82" s="16">
        <f>'Energy Storage'!AW41*$K82/12</f>
        <v>20.289422250000005</v>
      </c>
      <c r="AY82" s="16">
        <f>'Energy Storage'!AX41*$K82/12</f>
        <v>20.289422250000005</v>
      </c>
      <c r="AZ82" s="16">
        <f>'Energy Storage'!AY41*$K82/12</f>
        <v>20.289422250000005</v>
      </c>
      <c r="BA82" s="16">
        <f>'Energy Storage'!AZ41*$K82/12</f>
        <v>20.289422250000005</v>
      </c>
      <c r="BB82" s="16">
        <f>'Energy Storage'!BA41*$K82/12</f>
        <v>20.289422250000005</v>
      </c>
      <c r="BC82" s="16">
        <f>'Energy Storage'!BB41*$K82/12</f>
        <v>20.289422250000005</v>
      </c>
      <c r="BD82" s="16">
        <f>'Energy Storage'!BC41*$K82/12</f>
        <v>20.289422250000005</v>
      </c>
      <c r="BE82" s="16">
        <f>'Energy Storage'!BD41*$K82/12</f>
        <v>20.289422250000005</v>
      </c>
      <c r="BF82" s="16">
        <f>'Energy Storage'!BE41*$K82/12</f>
        <v>20.289422250000005</v>
      </c>
      <c r="BG82" s="16">
        <f>'Energy Storage'!BF41*$K82/12</f>
        <v>20.289422250000005</v>
      </c>
      <c r="BH82" s="16">
        <f>'Energy Storage'!BG41*$K82/12</f>
        <v>20.289422250000005</v>
      </c>
      <c r="BI82" s="16">
        <f>'Energy Storage'!BH41*$K82/12</f>
        <v>20.289422250000005</v>
      </c>
      <c r="BJ82" s="16">
        <f>'Energy Storage'!BI41*$K82/12</f>
        <v>20.289422250000005</v>
      </c>
      <c r="BK82" s="16">
        <f>'Energy Storage'!BJ41*$K82/12</f>
        <v>20.289422250000005</v>
      </c>
      <c r="BL82" s="16">
        <f>'Energy Storage'!BK41*$K82/12</f>
        <v>20.289422250000005</v>
      </c>
      <c r="BM82" s="16">
        <f>'Energy Storage'!BL41*$K82/12</f>
        <v>20.289422250000005</v>
      </c>
      <c r="BN82" s="16">
        <f>'Energy Storage'!BM41*$K82/12</f>
        <v>20.289422250000005</v>
      </c>
      <c r="BO82" s="16">
        <f>'Energy Storage'!BN41*$K82/12</f>
        <v>20.289422250000005</v>
      </c>
      <c r="BP82" s="16">
        <f>'Energy Storage'!BO41*$K82/12</f>
        <v>20.289422250000005</v>
      </c>
      <c r="BQ82" s="16">
        <f>'Energy Storage'!BP41*$K82/12</f>
        <v>20.289422250000005</v>
      </c>
      <c r="BR82" s="16">
        <f>'Energy Storage'!BQ41*$K82/12</f>
        <v>20.289422250000005</v>
      </c>
      <c r="BS82" s="16">
        <f>'Energy Storage'!BR41*$K82/12</f>
        <v>20.289422250000005</v>
      </c>
    </row>
    <row r="83" spans="1:71" x14ac:dyDescent="0.35">
      <c r="A83" s="15" t="str">
        <f>'Energy Storage'!A21</f>
        <v>Found on tab Energy Storage -LM</v>
      </c>
      <c r="B83" s="15" t="str">
        <f>'Energy Storage'!B21</f>
        <v>NEW-15877.1</v>
      </c>
      <c r="C83" s="15" t="str">
        <f>'Energy Storage'!D21</f>
        <v/>
      </c>
      <c r="D83" s="15" t="str">
        <f>'Energy Storage'!E21</f>
        <v>D</v>
      </c>
      <c r="E83" s="15" t="str">
        <f>'Energy Storage'!F21</f>
        <v>NEW-15877</v>
      </c>
      <c r="F83" s="15" t="str">
        <f>'Energy Storage'!G21</f>
        <v>ED Energy Storage - Lake Mabel</v>
      </c>
      <c r="G83" s="15" t="str">
        <f>'Energy Storage'!H21</f>
        <v>Electric Distribution Plant</v>
      </c>
      <c r="H83" s="15" t="str">
        <f>'Energy Storage'!I21</f>
        <v>Distribution Lines</v>
      </c>
      <c r="I83" s="15" t="str">
        <f>'Energy Storage'!J21</f>
        <v>ED Energy Storage - Lake Mabel</v>
      </c>
      <c r="J83" s="71">
        <v>3.2000000000000001E-2</v>
      </c>
      <c r="K83" s="71">
        <v>3.6799999999999999E-2</v>
      </c>
      <c r="L83" s="16">
        <f>'Energy Storage'!K42*$J83/12</f>
        <v>0</v>
      </c>
      <c r="M83" s="16">
        <f>'Energy Storage'!L42*$J83/12</f>
        <v>0</v>
      </c>
      <c r="N83" s="16">
        <f>'Energy Storage'!M42*$J83/12</f>
        <v>0</v>
      </c>
      <c r="O83" s="16">
        <f>'Energy Storage'!N42*$J83/12</f>
        <v>0</v>
      </c>
      <c r="P83" s="16">
        <f>'Energy Storage'!O42*$J83/12</f>
        <v>0</v>
      </c>
      <c r="Q83" s="16">
        <f>'Energy Storage'!P42*$J83/12</f>
        <v>0</v>
      </c>
      <c r="R83" s="16">
        <f>'Energy Storage'!Q42*$J83/12</f>
        <v>0</v>
      </c>
      <c r="S83" s="16">
        <f>'Energy Storage'!R42*$J83/12</f>
        <v>0</v>
      </c>
      <c r="T83" s="16">
        <f>'Energy Storage'!S42*$J83/12</f>
        <v>0</v>
      </c>
      <c r="U83" s="16">
        <f>'Energy Storage'!T42*$J83/12</f>
        <v>0</v>
      </c>
      <c r="V83" s="16">
        <f>'Energy Storage'!U42*$J83/12</f>
        <v>0</v>
      </c>
      <c r="W83" s="16">
        <f>'Energy Storage'!V42*$J83/12</f>
        <v>0</v>
      </c>
      <c r="X83" s="16">
        <f>'Energy Storage'!W42*$K83/12</f>
        <v>823.35289599999987</v>
      </c>
      <c r="Y83" s="16">
        <f>'Energy Storage'!X42*$K83/12</f>
        <v>961.35289599999987</v>
      </c>
      <c r="Z83" s="16">
        <f>'Energy Storage'!Y42*$K83/12</f>
        <v>1050.286229333333</v>
      </c>
      <c r="AA83" s="16">
        <f>'Energy Storage'!Z42*$K83/12</f>
        <v>1139.2195626666664</v>
      </c>
      <c r="AB83" s="16">
        <f>'Energy Storage'!AA42*$K83/12</f>
        <v>1228.1528959999998</v>
      </c>
      <c r="AC83" s="16">
        <f>'Energy Storage'!AB42*$K83/12</f>
        <v>1228.1528959999998</v>
      </c>
      <c r="AD83" s="16">
        <f>'Energy Storage'!AC42*$K83/12</f>
        <v>1228.1528959999998</v>
      </c>
      <c r="AE83" s="16">
        <f>'Energy Storage'!AD42*$K83/12</f>
        <v>1228.1528959999998</v>
      </c>
      <c r="AF83" s="16">
        <f>'Energy Storage'!AE42*$K83/12</f>
        <v>1228.1528959999998</v>
      </c>
      <c r="AG83" s="16">
        <f>'Energy Storage'!AF42*$K83/12</f>
        <v>1228.1528959999998</v>
      </c>
      <c r="AH83" s="16">
        <f>'Energy Storage'!AG42*$K83/12</f>
        <v>1228.1528959999998</v>
      </c>
      <c r="AI83" s="16">
        <f>'Energy Storage'!AH42*$K83/12</f>
        <v>1228.1528959999998</v>
      </c>
      <c r="AJ83" s="16">
        <f>'Energy Storage'!AI42*$K83/12</f>
        <v>1228.1528959999998</v>
      </c>
      <c r="AK83" s="16">
        <f>'Energy Storage'!AJ42*$K83/12</f>
        <v>1228.1528959999998</v>
      </c>
      <c r="AL83" s="16">
        <f>'Energy Storage'!AK42*$K83/12</f>
        <v>1228.1528959999998</v>
      </c>
      <c r="AM83" s="16">
        <f>'Energy Storage'!AL42*$K83/12</f>
        <v>1228.1528959999998</v>
      </c>
      <c r="AN83" s="16">
        <f>'Energy Storage'!AM42*$K83/12</f>
        <v>1228.1528959999998</v>
      </c>
      <c r="AO83" s="16">
        <f>'Energy Storage'!AN42*$K83/12</f>
        <v>1228.1528959999998</v>
      </c>
      <c r="AP83" s="16">
        <f>'Energy Storage'!AO42*$K83/12</f>
        <v>1228.1528959999998</v>
      </c>
      <c r="AQ83" s="16">
        <f>'Energy Storage'!AP42*$K83/12</f>
        <v>1228.1528959999998</v>
      </c>
      <c r="AR83" s="16">
        <f>'Energy Storage'!AQ42*$K83/12</f>
        <v>1228.1528959999998</v>
      </c>
      <c r="AS83" s="16">
        <f>'Energy Storage'!AR42*$K83/12</f>
        <v>1228.1528959999998</v>
      </c>
      <c r="AT83" s="16">
        <f>'Energy Storage'!AS42*$K83/12</f>
        <v>1228.1528959999998</v>
      </c>
      <c r="AU83" s="16">
        <f>'Energy Storage'!AT42*$K83/12</f>
        <v>1228.1528959999998</v>
      </c>
      <c r="AV83" s="16">
        <f>'Energy Storage'!AU42*$K83/12</f>
        <v>1228.1528959999998</v>
      </c>
      <c r="AW83" s="16">
        <f>'Energy Storage'!AV42*$K83/12</f>
        <v>1228.1528959999998</v>
      </c>
      <c r="AX83" s="16">
        <f>'Energy Storage'!AW42*$K83/12</f>
        <v>1228.1528959999998</v>
      </c>
      <c r="AY83" s="16">
        <f>'Energy Storage'!AX42*$K83/12</f>
        <v>1228.1528959999998</v>
      </c>
      <c r="AZ83" s="16">
        <f>'Energy Storage'!AY42*$K83/12</f>
        <v>1228.1528959999998</v>
      </c>
      <c r="BA83" s="16">
        <f>'Energy Storage'!AZ42*$K83/12</f>
        <v>1228.1528959999998</v>
      </c>
      <c r="BB83" s="16">
        <f>'Energy Storage'!BA42*$K83/12</f>
        <v>1228.1528959999998</v>
      </c>
      <c r="BC83" s="16">
        <f>'Energy Storage'!BB42*$K83/12</f>
        <v>1228.1528959999998</v>
      </c>
      <c r="BD83" s="16">
        <f>'Energy Storage'!BC42*$K83/12</f>
        <v>1228.1528959999998</v>
      </c>
      <c r="BE83" s="16">
        <f>'Energy Storage'!BD42*$K83/12</f>
        <v>1228.1528959999998</v>
      </c>
      <c r="BF83" s="16">
        <f>'Energy Storage'!BE42*$K83/12</f>
        <v>1228.1528959999998</v>
      </c>
      <c r="BG83" s="16">
        <f>'Energy Storage'!BF42*$K83/12</f>
        <v>1228.1528959999998</v>
      </c>
      <c r="BH83" s="16">
        <f>'Energy Storage'!BG42*$K83/12</f>
        <v>1228.1528959999998</v>
      </c>
      <c r="BI83" s="16">
        <f>'Energy Storage'!BH42*$K83/12</f>
        <v>1228.1528959999998</v>
      </c>
      <c r="BJ83" s="16">
        <f>'Energy Storage'!BI42*$K83/12</f>
        <v>1228.1528959999998</v>
      </c>
      <c r="BK83" s="16">
        <f>'Energy Storage'!BJ42*$K83/12</f>
        <v>1228.1528959999998</v>
      </c>
      <c r="BL83" s="16">
        <f>'Energy Storage'!BK42*$K83/12</f>
        <v>1228.1528959999998</v>
      </c>
      <c r="BM83" s="16">
        <f>'Energy Storage'!BL42*$K83/12</f>
        <v>1228.1528959999998</v>
      </c>
      <c r="BN83" s="16">
        <f>'Energy Storage'!BM42*$K83/12</f>
        <v>1228.1528959999998</v>
      </c>
      <c r="BO83" s="16">
        <f>'Energy Storage'!BN42*$K83/12</f>
        <v>1228.1528959999998</v>
      </c>
      <c r="BP83" s="16">
        <f>'Energy Storage'!BO42*$K83/12</f>
        <v>1228.1528959999998</v>
      </c>
      <c r="BQ83" s="16">
        <f>'Energy Storage'!BP42*$K83/12</f>
        <v>1228.1528959999998</v>
      </c>
      <c r="BR83" s="16">
        <f>'Energy Storage'!BQ42*$K83/12</f>
        <v>1228.1528959999998</v>
      </c>
      <c r="BS83" s="16">
        <f>'Energy Storage'!BR42*$K83/12</f>
        <v>1228.1528959999998</v>
      </c>
    </row>
    <row r="84" spans="1:71" x14ac:dyDescent="0.35">
      <c r="A84" s="15" t="str">
        <f>'Energy Storage'!A22</f>
        <v>Found on tab Energy Storage -W</v>
      </c>
      <c r="B84" s="15" t="str">
        <f>'Energy Storage'!B22</f>
        <v>NEW-15878</v>
      </c>
      <c r="C84" s="15" t="str">
        <f>'Energy Storage'!D22</f>
        <v>CLEAN ENERGY &amp; EMERGING TECHNOLOGIES</v>
      </c>
      <c r="D84" s="15" t="str">
        <f>'Energy Storage'!E22</f>
        <v>T</v>
      </c>
      <c r="E84" s="15" t="str">
        <f>'Energy Storage'!F22</f>
        <v>NEW-15878</v>
      </c>
      <c r="F84" s="15" t="str">
        <f>'Energy Storage'!G22</f>
        <v>ED Energy Storage Cap - Wimauma</v>
      </c>
      <c r="G84" s="15" t="str">
        <f>'Energy Storage'!H22</f>
        <v>Electric Transmission Plant</v>
      </c>
      <c r="H84" s="15" t="str">
        <f>'Energy Storage'!I22</f>
        <v>Transmission Substation</v>
      </c>
      <c r="I84" s="15" t="str">
        <f>'Energy Storage'!J22</f>
        <v>ED Energy Storage Cap - Wimauma</v>
      </c>
      <c r="J84" s="71">
        <v>2.5999999999999999E-2</v>
      </c>
      <c r="K84" s="71">
        <v>2.6100000000000002E-2</v>
      </c>
      <c r="L84" s="16">
        <f>'Energy Storage'!K43*$J84/12</f>
        <v>0</v>
      </c>
      <c r="M84" s="16">
        <f>'Energy Storage'!L43*$J84/12</f>
        <v>0</v>
      </c>
      <c r="N84" s="16">
        <f>'Energy Storage'!M43*$J84/12</f>
        <v>0</v>
      </c>
      <c r="O84" s="16">
        <f>'Energy Storage'!N43*$J84/12</f>
        <v>0</v>
      </c>
      <c r="P84" s="16">
        <f>'Energy Storage'!O43*$J84/12</f>
        <v>0</v>
      </c>
      <c r="Q84" s="16">
        <f>'Energy Storage'!P43*$J84/12</f>
        <v>0</v>
      </c>
      <c r="R84" s="16">
        <f>'Energy Storage'!Q43*$J84/12</f>
        <v>0</v>
      </c>
      <c r="S84" s="16">
        <f>'Energy Storage'!R43*$J84/12</f>
        <v>0</v>
      </c>
      <c r="T84" s="16">
        <f>'Energy Storage'!S43*$J84/12</f>
        <v>0</v>
      </c>
      <c r="U84" s="16">
        <f>'Energy Storage'!T43*$J84/12</f>
        <v>0</v>
      </c>
      <c r="V84" s="16">
        <f>'Energy Storage'!U43*$J84/12</f>
        <v>0</v>
      </c>
      <c r="W84" s="16">
        <f>'Energy Storage'!V43*$J84/12</f>
        <v>0</v>
      </c>
      <c r="X84" s="16">
        <f>'Energy Storage'!W43*$K84/12</f>
        <v>0</v>
      </c>
      <c r="Y84" s="16">
        <f>'Energy Storage'!X43*$K84/12</f>
        <v>0</v>
      </c>
      <c r="Z84" s="16">
        <f>'Energy Storage'!Y43*$K84/12</f>
        <v>20.415507000000002</v>
      </c>
      <c r="AA84" s="16">
        <f>'Energy Storage'!Z43*$K84/12</f>
        <v>20.415507000000002</v>
      </c>
      <c r="AB84" s="16">
        <f>'Energy Storage'!AA43*$K84/12</f>
        <v>20.415507000000002</v>
      </c>
      <c r="AC84" s="16">
        <f>'Energy Storage'!AB43*$K84/12</f>
        <v>20.415507000000002</v>
      </c>
      <c r="AD84" s="16">
        <f>'Energy Storage'!AC43*$K84/12</f>
        <v>20.415507000000002</v>
      </c>
      <c r="AE84" s="16">
        <f>'Energy Storage'!AD43*$K84/12</f>
        <v>20.415507000000002</v>
      </c>
      <c r="AF84" s="16">
        <f>'Energy Storage'!AE43*$K84/12</f>
        <v>20.415507000000002</v>
      </c>
      <c r="AG84" s="16">
        <f>'Energy Storage'!AF43*$K84/12</f>
        <v>20.415507000000002</v>
      </c>
      <c r="AH84" s="16">
        <f>'Energy Storage'!AG43*$K84/12</f>
        <v>20.415507000000002</v>
      </c>
      <c r="AI84" s="16">
        <f>'Energy Storage'!AH43*$K84/12</f>
        <v>20.415507000000002</v>
      </c>
      <c r="AJ84" s="16">
        <f>'Energy Storage'!AI43*$K84/12</f>
        <v>20.415507000000002</v>
      </c>
      <c r="AK84" s="16">
        <f>'Energy Storage'!AJ43*$K84/12</f>
        <v>20.415507000000002</v>
      </c>
      <c r="AL84" s="16">
        <f>'Energy Storage'!AK43*$K84/12</f>
        <v>20.415507000000002</v>
      </c>
      <c r="AM84" s="16">
        <f>'Energy Storage'!AL43*$K84/12</f>
        <v>20.415507000000002</v>
      </c>
      <c r="AN84" s="16">
        <f>'Energy Storage'!AM43*$K84/12</f>
        <v>20.415507000000002</v>
      </c>
      <c r="AO84" s="16">
        <f>'Energy Storage'!AN43*$K84/12</f>
        <v>20.415507000000002</v>
      </c>
      <c r="AP84" s="16">
        <f>'Energy Storage'!AO43*$K84/12</f>
        <v>20.415507000000002</v>
      </c>
      <c r="AQ84" s="16">
        <f>'Energy Storage'!AP43*$K84/12</f>
        <v>20.415507000000002</v>
      </c>
      <c r="AR84" s="16">
        <f>'Energy Storage'!AQ43*$K84/12</f>
        <v>20.415507000000002</v>
      </c>
      <c r="AS84" s="16">
        <f>'Energy Storage'!AR43*$K84/12</f>
        <v>20.415507000000002</v>
      </c>
      <c r="AT84" s="16">
        <f>'Energy Storage'!AS43*$K84/12</f>
        <v>20.415507000000002</v>
      </c>
      <c r="AU84" s="16">
        <f>'Energy Storage'!AT43*$K84/12</f>
        <v>20.415507000000002</v>
      </c>
      <c r="AV84" s="16">
        <f>'Energy Storage'!AU43*$K84/12</f>
        <v>20.415507000000002</v>
      </c>
      <c r="AW84" s="16">
        <f>'Energy Storage'!AV43*$K84/12</f>
        <v>20.415507000000002</v>
      </c>
      <c r="AX84" s="16">
        <f>'Energy Storage'!AW43*$K84/12</f>
        <v>20.415507000000002</v>
      </c>
      <c r="AY84" s="16">
        <f>'Energy Storage'!AX43*$K84/12</f>
        <v>20.415507000000002</v>
      </c>
      <c r="AZ84" s="16">
        <f>'Energy Storage'!AY43*$K84/12</f>
        <v>20.415507000000002</v>
      </c>
      <c r="BA84" s="16">
        <f>'Energy Storage'!AZ43*$K84/12</f>
        <v>20.415507000000002</v>
      </c>
      <c r="BB84" s="16">
        <f>'Energy Storage'!BA43*$K84/12</f>
        <v>20.415507000000002</v>
      </c>
      <c r="BC84" s="16">
        <f>'Energy Storage'!BB43*$K84/12</f>
        <v>20.415507000000002</v>
      </c>
      <c r="BD84" s="16">
        <f>'Energy Storage'!BC43*$K84/12</f>
        <v>20.415507000000002</v>
      </c>
      <c r="BE84" s="16">
        <f>'Energy Storage'!BD43*$K84/12</f>
        <v>20.415507000000002</v>
      </c>
      <c r="BF84" s="16">
        <f>'Energy Storage'!BE43*$K84/12</f>
        <v>20.415507000000002</v>
      </c>
      <c r="BG84" s="16">
        <f>'Energy Storage'!BF43*$K84/12</f>
        <v>20.415507000000002</v>
      </c>
      <c r="BH84" s="16">
        <f>'Energy Storage'!BG43*$K84/12</f>
        <v>20.415507000000002</v>
      </c>
      <c r="BI84" s="16">
        <f>'Energy Storage'!BH43*$K84/12</f>
        <v>20.415507000000002</v>
      </c>
      <c r="BJ84" s="16">
        <f>'Energy Storage'!BI43*$K84/12</f>
        <v>20.415507000000002</v>
      </c>
      <c r="BK84" s="16">
        <f>'Energy Storage'!BJ43*$K84/12</f>
        <v>20.415507000000002</v>
      </c>
      <c r="BL84" s="16">
        <f>'Energy Storage'!BK43*$K84/12</f>
        <v>20.415507000000002</v>
      </c>
      <c r="BM84" s="16">
        <f>'Energy Storage'!BL43*$K84/12</f>
        <v>20.415507000000002</v>
      </c>
      <c r="BN84" s="16">
        <f>'Energy Storage'!BM43*$K84/12</f>
        <v>20.415507000000002</v>
      </c>
      <c r="BO84" s="16">
        <f>'Energy Storage'!BN43*$K84/12</f>
        <v>20.415507000000002</v>
      </c>
      <c r="BP84" s="16">
        <f>'Energy Storage'!BO43*$K84/12</f>
        <v>20.415507000000002</v>
      </c>
      <c r="BQ84" s="16">
        <f>'Energy Storage'!BP43*$K84/12</f>
        <v>20.415507000000002</v>
      </c>
      <c r="BR84" s="16">
        <f>'Energy Storage'!BQ43*$K84/12</f>
        <v>20.415507000000002</v>
      </c>
      <c r="BS84" s="16">
        <f>'Energy Storage'!BR43*$K84/12</f>
        <v>20.415507000000002</v>
      </c>
    </row>
    <row r="85" spans="1:71" x14ac:dyDescent="0.35">
      <c r="A85" s="15" t="str">
        <f>'Energy Storage'!A23</f>
        <v>Found on tab Energy Storage -W</v>
      </c>
      <c r="B85" s="15" t="str">
        <f>'Energy Storage'!B23</f>
        <v>NEW-15878.1</v>
      </c>
      <c r="C85" s="15" t="str">
        <f>'Energy Storage'!D23</f>
        <v>CLEAN ENERGY &amp; EMERGING TECHNOLOGIES</v>
      </c>
      <c r="D85" s="15" t="str">
        <f>'Energy Storage'!E23</f>
        <v>T</v>
      </c>
      <c r="E85" s="15" t="str">
        <f>'Energy Storage'!F23</f>
        <v>NEW-15878</v>
      </c>
      <c r="F85" s="15" t="str">
        <f>'Energy Storage'!G23</f>
        <v>ED Energy Storage Cap - Wimauma</v>
      </c>
      <c r="G85" s="15" t="str">
        <f>'Energy Storage'!H23</f>
        <v>Electric Transmission Plant</v>
      </c>
      <c r="H85" s="15" t="str">
        <f>'Energy Storage'!I23</f>
        <v>Transmission Substation</v>
      </c>
      <c r="I85" s="15" t="str">
        <f>'Energy Storage'!J23</f>
        <v>ED Energy Storage Cap - Wimauma</v>
      </c>
      <c r="J85" s="71">
        <v>2.5999999999999999E-2</v>
      </c>
      <c r="K85" s="71">
        <v>2.6100000000000002E-2</v>
      </c>
      <c r="L85" s="16">
        <f>'Energy Storage'!K44*$J85/12</f>
        <v>0</v>
      </c>
      <c r="M85" s="16">
        <f>'Energy Storage'!L44*$J85/12</f>
        <v>0</v>
      </c>
      <c r="N85" s="16">
        <f>'Energy Storage'!M44*$J85/12</f>
        <v>0</v>
      </c>
      <c r="O85" s="16">
        <f>'Energy Storage'!N44*$J85/12</f>
        <v>0</v>
      </c>
      <c r="P85" s="16">
        <f>'Energy Storage'!O44*$J85/12</f>
        <v>0</v>
      </c>
      <c r="Q85" s="16">
        <f>'Energy Storage'!P44*$J85/12</f>
        <v>0</v>
      </c>
      <c r="R85" s="16">
        <f>'Energy Storage'!Q44*$J85/12</f>
        <v>0</v>
      </c>
      <c r="S85" s="16">
        <f>'Energy Storage'!R44*$J85/12</f>
        <v>0</v>
      </c>
      <c r="T85" s="16">
        <f>'Energy Storage'!S44*$J85/12</f>
        <v>0</v>
      </c>
      <c r="U85" s="16">
        <f>'Energy Storage'!T44*$J85/12</f>
        <v>0</v>
      </c>
      <c r="V85" s="16">
        <f>'Energy Storage'!U44*$J85/12</f>
        <v>0</v>
      </c>
      <c r="W85" s="16">
        <f>'Energy Storage'!V44*$J85/12</f>
        <v>0</v>
      </c>
      <c r="X85" s="16">
        <f>'Energy Storage'!W44*$K85/12</f>
        <v>0</v>
      </c>
      <c r="Y85" s="16">
        <f>'Energy Storage'!X44*$K85/12</f>
        <v>0</v>
      </c>
      <c r="Z85" s="16">
        <f>'Energy Storage'!Y44*$K85/12</f>
        <v>1013.2401277500003</v>
      </c>
      <c r="AA85" s="16">
        <f>'Energy Storage'!Z44*$K85/12</f>
        <v>1117.5052777500002</v>
      </c>
      <c r="AB85" s="16">
        <f>'Energy Storage'!AA44*$K85/12</f>
        <v>1221.7682527500001</v>
      </c>
      <c r="AC85" s="16">
        <f>'Energy Storage'!AB44*$K85/12</f>
        <v>1299.9334027500001</v>
      </c>
      <c r="AD85" s="16">
        <f>'Energy Storage'!AC44*$K85/12</f>
        <v>1299.9334027500001</v>
      </c>
      <c r="AE85" s="16">
        <f>'Energy Storage'!AD44*$K85/12</f>
        <v>1299.9334027500001</v>
      </c>
      <c r="AF85" s="16">
        <f>'Energy Storage'!AE44*$K85/12</f>
        <v>1299.9334027500001</v>
      </c>
      <c r="AG85" s="16">
        <f>'Energy Storage'!AF44*$K85/12</f>
        <v>1299.9334027500001</v>
      </c>
      <c r="AH85" s="16">
        <f>'Energy Storage'!AG44*$K85/12</f>
        <v>1299.9334027500001</v>
      </c>
      <c r="AI85" s="16">
        <f>'Energy Storage'!AH44*$K85/12</f>
        <v>1299.9334027500001</v>
      </c>
      <c r="AJ85" s="16">
        <f>'Energy Storage'!AI44*$K85/12</f>
        <v>1299.9334027500001</v>
      </c>
      <c r="AK85" s="16">
        <f>'Energy Storage'!AJ44*$K85/12</f>
        <v>1299.9334027500001</v>
      </c>
      <c r="AL85" s="16">
        <f>'Energy Storage'!AK44*$K85/12</f>
        <v>1299.9334027500001</v>
      </c>
      <c r="AM85" s="16">
        <f>'Energy Storage'!AL44*$K85/12</f>
        <v>1299.9334027500001</v>
      </c>
      <c r="AN85" s="16">
        <f>'Energy Storage'!AM44*$K85/12</f>
        <v>1299.9334027500001</v>
      </c>
      <c r="AO85" s="16">
        <f>'Energy Storage'!AN44*$K85/12</f>
        <v>1299.9334027500001</v>
      </c>
      <c r="AP85" s="16">
        <f>'Energy Storage'!AO44*$K85/12</f>
        <v>1299.9334027500001</v>
      </c>
      <c r="AQ85" s="16">
        <f>'Energy Storage'!AP44*$K85/12</f>
        <v>1299.9334027500001</v>
      </c>
      <c r="AR85" s="16">
        <f>'Energy Storage'!AQ44*$K85/12</f>
        <v>1299.9334027500001</v>
      </c>
      <c r="AS85" s="16">
        <f>'Energy Storage'!AR44*$K85/12</f>
        <v>1299.9334027500001</v>
      </c>
      <c r="AT85" s="16">
        <f>'Energy Storage'!AS44*$K85/12</f>
        <v>1299.9334027500001</v>
      </c>
      <c r="AU85" s="16">
        <f>'Energy Storage'!AT44*$K85/12</f>
        <v>1299.9334027500001</v>
      </c>
      <c r="AV85" s="16">
        <f>'Energy Storage'!AU44*$K85/12</f>
        <v>1299.9334027500001</v>
      </c>
      <c r="AW85" s="16">
        <f>'Energy Storage'!AV44*$K85/12</f>
        <v>1299.9334027500001</v>
      </c>
      <c r="AX85" s="16">
        <f>'Energy Storage'!AW44*$K85/12</f>
        <v>1299.9334027500001</v>
      </c>
      <c r="AY85" s="16">
        <f>'Energy Storage'!AX44*$K85/12</f>
        <v>1299.9334027500001</v>
      </c>
      <c r="AZ85" s="16">
        <f>'Energy Storage'!AY44*$K85/12</f>
        <v>1299.9334027500001</v>
      </c>
      <c r="BA85" s="16">
        <f>'Energy Storage'!AZ44*$K85/12</f>
        <v>1299.9334027500001</v>
      </c>
      <c r="BB85" s="16">
        <f>'Energy Storage'!BA44*$K85/12</f>
        <v>1299.9334027500001</v>
      </c>
      <c r="BC85" s="16">
        <f>'Energy Storage'!BB44*$K85/12</f>
        <v>1299.9334027500001</v>
      </c>
      <c r="BD85" s="16">
        <f>'Energy Storage'!BC44*$K85/12</f>
        <v>1299.9334027500001</v>
      </c>
      <c r="BE85" s="16">
        <f>'Energy Storage'!BD44*$K85/12</f>
        <v>1299.9334027500001</v>
      </c>
      <c r="BF85" s="16">
        <f>'Energy Storage'!BE44*$K85/12</f>
        <v>1299.9334027500001</v>
      </c>
      <c r="BG85" s="16">
        <f>'Energy Storage'!BF44*$K85/12</f>
        <v>1299.9334027500001</v>
      </c>
      <c r="BH85" s="16">
        <f>'Energy Storage'!BG44*$K85/12</f>
        <v>1299.9334027500001</v>
      </c>
      <c r="BI85" s="16">
        <f>'Energy Storage'!BH44*$K85/12</f>
        <v>1299.9334027500001</v>
      </c>
      <c r="BJ85" s="16">
        <f>'Energy Storage'!BI44*$K85/12</f>
        <v>1299.9334027500001</v>
      </c>
      <c r="BK85" s="16">
        <f>'Energy Storage'!BJ44*$K85/12</f>
        <v>1299.9334027500001</v>
      </c>
      <c r="BL85" s="16">
        <f>'Energy Storage'!BK44*$K85/12</f>
        <v>1299.9334027500001</v>
      </c>
      <c r="BM85" s="16">
        <f>'Energy Storage'!BL44*$K85/12</f>
        <v>1299.9334027500001</v>
      </c>
      <c r="BN85" s="16">
        <f>'Energy Storage'!BM44*$K85/12</f>
        <v>1299.9334027500001</v>
      </c>
      <c r="BO85" s="16">
        <f>'Energy Storage'!BN44*$K85/12</f>
        <v>1299.9334027500001</v>
      </c>
      <c r="BP85" s="16">
        <f>'Energy Storage'!BO44*$K85/12</f>
        <v>1299.9334027500001</v>
      </c>
      <c r="BQ85" s="16">
        <f>'Energy Storage'!BP44*$K85/12</f>
        <v>1299.9334027500001</v>
      </c>
      <c r="BR85" s="16">
        <f>'Energy Storage'!BQ44*$K85/12</f>
        <v>1299.9334027500001</v>
      </c>
      <c r="BS85" s="16">
        <f>'Energy Storage'!BR44*$K85/12</f>
        <v>1299.9334027500001</v>
      </c>
    </row>
    <row r="86" spans="1:71" x14ac:dyDescent="0.35">
      <c r="A86" s="15" t="str">
        <f>'Energy Storage'!A24</f>
        <v>Found on tab Energy Storage -M</v>
      </c>
      <c r="B86" s="15" t="str">
        <f>'Energy Storage'!B24</f>
        <v>NEW-15880</v>
      </c>
      <c r="C86" s="15" t="str">
        <f>'Energy Storage'!D24</f>
        <v>CLEAN ENERGY &amp; EMERGING TECHNOLOGIES</v>
      </c>
      <c r="D86" s="15" t="str">
        <f>'Energy Storage'!E24</f>
        <v>D</v>
      </c>
      <c r="E86" s="15" t="str">
        <f>'Energy Storage'!F24</f>
        <v>NEW-15880</v>
      </c>
      <c r="F86" s="15" t="str">
        <f>'Energy Storage'!G24</f>
        <v>ED Energy Storage Capacit - MacDill</v>
      </c>
      <c r="G86" s="15" t="str">
        <f>'Energy Storage'!H24</f>
        <v>Electric Distribution Plant</v>
      </c>
      <c r="H86" s="15" t="str">
        <f>'Energy Storage'!I24</f>
        <v>Distribution Substation</v>
      </c>
      <c r="I86" s="15" t="str">
        <f>'Energy Storage'!J24</f>
        <v>ED Energy Storage Capacit - MacDill</v>
      </c>
      <c r="J86" s="71">
        <v>3.2000000000000001E-2</v>
      </c>
      <c r="K86" s="71">
        <v>3.6799999999999999E-2</v>
      </c>
      <c r="L86" s="16">
        <f>'Energy Storage'!K45*$J86/12</f>
        <v>0</v>
      </c>
      <c r="M86" s="16">
        <f>'Energy Storage'!L45*$J86/12</f>
        <v>0</v>
      </c>
      <c r="N86" s="16">
        <f>'Energy Storage'!M45*$J86/12</f>
        <v>0</v>
      </c>
      <c r="O86" s="16">
        <f>'Energy Storage'!N45*$J86/12</f>
        <v>0</v>
      </c>
      <c r="P86" s="16">
        <f>'Energy Storage'!O45*$J86/12</f>
        <v>0</v>
      </c>
      <c r="Q86" s="16">
        <f>'Energy Storage'!P45*$J86/12</f>
        <v>0</v>
      </c>
      <c r="R86" s="16">
        <f>'Energy Storage'!Q45*$J86/12</f>
        <v>0</v>
      </c>
      <c r="S86" s="16">
        <f>'Energy Storage'!R45*$J86/12</f>
        <v>0</v>
      </c>
      <c r="T86" s="16">
        <f>'Energy Storage'!S45*$J86/12</f>
        <v>0</v>
      </c>
      <c r="U86" s="16">
        <f>'Energy Storage'!T45*$J86/12</f>
        <v>0</v>
      </c>
      <c r="V86" s="16">
        <f>'Energy Storage'!U45*$J86/12</f>
        <v>0</v>
      </c>
      <c r="W86" s="16">
        <f>'Energy Storage'!V45*$J86/12</f>
        <v>0</v>
      </c>
      <c r="X86" s="16">
        <f>'Energy Storage'!W45*$K86/12</f>
        <v>0</v>
      </c>
      <c r="Y86" s="16">
        <f>'Energy Storage'!X45*$K86/12</f>
        <v>0</v>
      </c>
      <c r="Z86" s="16">
        <f>'Energy Storage'!Y45*$K86/12</f>
        <v>0</v>
      </c>
      <c r="AA86" s="16">
        <f>'Energy Storage'!Z45*$K86/12</f>
        <v>0</v>
      </c>
      <c r="AB86" s="16">
        <f>'Energy Storage'!AA45*$K86/12</f>
        <v>19.37553733333333</v>
      </c>
      <c r="AC86" s="16">
        <f>'Energy Storage'!AB45*$K86/12</f>
        <v>19.37553733333333</v>
      </c>
      <c r="AD86" s="16">
        <f>'Energy Storage'!AC45*$K86/12</f>
        <v>19.37553733333333</v>
      </c>
      <c r="AE86" s="16">
        <f>'Energy Storage'!AD45*$K86/12</f>
        <v>19.37553733333333</v>
      </c>
      <c r="AF86" s="16">
        <f>'Energy Storage'!AE45*$K86/12</f>
        <v>19.37553733333333</v>
      </c>
      <c r="AG86" s="16">
        <f>'Energy Storage'!AF45*$K86/12</f>
        <v>19.37553733333333</v>
      </c>
      <c r="AH86" s="16">
        <f>'Energy Storage'!AG45*$K86/12</f>
        <v>19.37553733333333</v>
      </c>
      <c r="AI86" s="16">
        <f>'Energy Storage'!AH45*$K86/12</f>
        <v>19.37553733333333</v>
      </c>
      <c r="AJ86" s="16">
        <f>'Energy Storage'!AI45*$K86/12</f>
        <v>19.37553733333333</v>
      </c>
      <c r="AK86" s="16">
        <f>'Energy Storage'!AJ45*$K86/12</f>
        <v>19.37553733333333</v>
      </c>
      <c r="AL86" s="16">
        <f>'Energy Storage'!AK45*$K86/12</f>
        <v>19.37553733333333</v>
      </c>
      <c r="AM86" s="16">
        <f>'Energy Storage'!AL45*$K86/12</f>
        <v>19.37553733333333</v>
      </c>
      <c r="AN86" s="16">
        <f>'Energy Storage'!AM45*$K86/12</f>
        <v>19.37553733333333</v>
      </c>
      <c r="AO86" s="16">
        <f>'Energy Storage'!AN45*$K86/12</f>
        <v>19.37553733333333</v>
      </c>
      <c r="AP86" s="16">
        <f>'Energy Storage'!AO45*$K86/12</f>
        <v>19.37553733333333</v>
      </c>
      <c r="AQ86" s="16">
        <f>'Energy Storage'!AP45*$K86/12</f>
        <v>19.37553733333333</v>
      </c>
      <c r="AR86" s="16">
        <f>'Energy Storage'!AQ45*$K86/12</f>
        <v>19.37553733333333</v>
      </c>
      <c r="AS86" s="16">
        <f>'Energy Storage'!AR45*$K86/12</f>
        <v>19.37553733333333</v>
      </c>
      <c r="AT86" s="16">
        <f>'Energy Storage'!AS45*$K86/12</f>
        <v>19.37553733333333</v>
      </c>
      <c r="AU86" s="16">
        <f>'Energy Storage'!AT45*$K86/12</f>
        <v>19.37553733333333</v>
      </c>
      <c r="AV86" s="16">
        <f>'Energy Storage'!AU45*$K86/12</f>
        <v>19.37553733333333</v>
      </c>
      <c r="AW86" s="16">
        <f>'Energy Storage'!AV45*$K86/12</f>
        <v>19.37553733333333</v>
      </c>
      <c r="AX86" s="16">
        <f>'Energy Storage'!AW45*$K86/12</f>
        <v>19.37553733333333</v>
      </c>
      <c r="AY86" s="16">
        <f>'Energy Storage'!AX45*$K86/12</f>
        <v>19.37553733333333</v>
      </c>
      <c r="AZ86" s="16">
        <f>'Energy Storage'!AY45*$K86/12</f>
        <v>19.37553733333333</v>
      </c>
      <c r="BA86" s="16">
        <f>'Energy Storage'!AZ45*$K86/12</f>
        <v>19.37553733333333</v>
      </c>
      <c r="BB86" s="16">
        <f>'Energy Storage'!BA45*$K86/12</f>
        <v>19.37553733333333</v>
      </c>
      <c r="BC86" s="16">
        <f>'Energy Storage'!BB45*$K86/12</f>
        <v>19.37553733333333</v>
      </c>
      <c r="BD86" s="16">
        <f>'Energy Storage'!BC45*$K86/12</f>
        <v>19.37553733333333</v>
      </c>
      <c r="BE86" s="16">
        <f>'Energy Storage'!BD45*$K86/12</f>
        <v>19.37553733333333</v>
      </c>
      <c r="BF86" s="16">
        <f>'Energy Storage'!BE45*$K86/12</f>
        <v>19.37553733333333</v>
      </c>
      <c r="BG86" s="16">
        <f>'Energy Storage'!BF45*$K86/12</f>
        <v>19.37553733333333</v>
      </c>
      <c r="BH86" s="16">
        <f>'Energy Storage'!BG45*$K86/12</f>
        <v>19.37553733333333</v>
      </c>
      <c r="BI86" s="16">
        <f>'Energy Storage'!BH45*$K86/12</f>
        <v>19.37553733333333</v>
      </c>
      <c r="BJ86" s="16">
        <f>'Energy Storage'!BI45*$K86/12</f>
        <v>19.37553733333333</v>
      </c>
      <c r="BK86" s="16">
        <f>'Energy Storage'!BJ45*$K86/12</f>
        <v>19.37553733333333</v>
      </c>
      <c r="BL86" s="16">
        <f>'Energy Storage'!BK45*$K86/12</f>
        <v>19.37553733333333</v>
      </c>
      <c r="BM86" s="16">
        <f>'Energy Storage'!BL45*$K86/12</f>
        <v>19.37553733333333</v>
      </c>
      <c r="BN86" s="16">
        <f>'Energy Storage'!BM45*$K86/12</f>
        <v>19.37553733333333</v>
      </c>
      <c r="BO86" s="16">
        <f>'Energy Storage'!BN45*$K86/12</f>
        <v>19.37553733333333</v>
      </c>
      <c r="BP86" s="16">
        <f>'Energy Storage'!BO45*$K86/12</f>
        <v>19.37553733333333</v>
      </c>
      <c r="BQ86" s="16">
        <f>'Energy Storage'!BP45*$K86/12</f>
        <v>19.37553733333333</v>
      </c>
      <c r="BR86" s="16">
        <f>'Energy Storage'!BQ45*$K86/12</f>
        <v>19.37553733333333</v>
      </c>
      <c r="BS86" s="16">
        <f>'Energy Storage'!BR45*$K86/12</f>
        <v>19.37553733333333</v>
      </c>
    </row>
    <row r="87" spans="1:71" x14ac:dyDescent="0.35">
      <c r="A87" s="15" t="str">
        <f>'Energy Storage'!A25</f>
        <v>Found on tab Energy Storage -M</v>
      </c>
      <c r="B87" s="15" t="str">
        <f>'Energy Storage'!B25</f>
        <v>NEW-15880.1</v>
      </c>
      <c r="C87" s="15" t="str">
        <f>'Energy Storage'!D25</f>
        <v/>
      </c>
      <c r="D87" s="15" t="str">
        <f>'Energy Storage'!E25</f>
        <v>D</v>
      </c>
      <c r="E87" s="15" t="str">
        <f>'Energy Storage'!F25</f>
        <v>NEW-15880</v>
      </c>
      <c r="F87" s="15" t="str">
        <f>'Energy Storage'!G25</f>
        <v>ED Energy Storage Capacit - MacDill</v>
      </c>
      <c r="G87" s="15" t="str">
        <f>'Energy Storage'!H25</f>
        <v>Electric Distribution Plant</v>
      </c>
      <c r="H87" s="15" t="str">
        <f>'Energy Storage'!I25</f>
        <v>Distribution Lines</v>
      </c>
      <c r="I87" s="15" t="str">
        <f>'Energy Storage'!J25</f>
        <v>ED Energy Storage Capacit - MacDill</v>
      </c>
      <c r="J87" s="71">
        <v>3.2000000000000001E-2</v>
      </c>
      <c r="K87" s="71">
        <v>3.6799999999999999E-2</v>
      </c>
      <c r="L87" s="16">
        <f>'Energy Storage'!K46*$J87/12</f>
        <v>0</v>
      </c>
      <c r="M87" s="16">
        <f>'Energy Storage'!L46*$J87/12</f>
        <v>0</v>
      </c>
      <c r="N87" s="16">
        <f>'Energy Storage'!M46*$J87/12</f>
        <v>0</v>
      </c>
      <c r="O87" s="16">
        <f>'Energy Storage'!N46*$J87/12</f>
        <v>0</v>
      </c>
      <c r="P87" s="16">
        <f>'Energy Storage'!O46*$J87/12</f>
        <v>0</v>
      </c>
      <c r="Q87" s="16">
        <f>'Energy Storage'!P46*$J87/12</f>
        <v>0</v>
      </c>
      <c r="R87" s="16">
        <f>'Energy Storage'!Q46*$J87/12</f>
        <v>0</v>
      </c>
      <c r="S87" s="16">
        <f>'Energy Storage'!R46*$J87/12</f>
        <v>0</v>
      </c>
      <c r="T87" s="16">
        <f>'Energy Storage'!S46*$J87/12</f>
        <v>0</v>
      </c>
      <c r="U87" s="16">
        <f>'Energy Storage'!T46*$J87/12</f>
        <v>0</v>
      </c>
      <c r="V87" s="16">
        <f>'Energy Storage'!U46*$J87/12</f>
        <v>0</v>
      </c>
      <c r="W87" s="16">
        <f>'Energy Storage'!V46*$J87/12</f>
        <v>0</v>
      </c>
      <c r="X87" s="16">
        <f>'Energy Storage'!W46*$K87/12</f>
        <v>0</v>
      </c>
      <c r="Y87" s="16">
        <f>'Energy Storage'!X46*$K87/12</f>
        <v>0</v>
      </c>
      <c r="Z87" s="16">
        <f>'Energy Storage'!Y46*$K87/12</f>
        <v>0</v>
      </c>
      <c r="AA87" s="16">
        <f>'Energy Storage'!Z46*$K87/12</f>
        <v>0</v>
      </c>
      <c r="AB87" s="16">
        <f>'Energy Storage'!AA46*$K87/12</f>
        <v>870.06574266666667</v>
      </c>
      <c r="AC87" s="16">
        <f>'Energy Storage'!AB46*$K87/12</f>
        <v>913.76574266666682</v>
      </c>
      <c r="AD87" s="16">
        <f>'Energy Storage'!AC46*$K87/12</f>
        <v>913.76574266666682</v>
      </c>
      <c r="AE87" s="16">
        <f>'Energy Storage'!AD46*$K87/12</f>
        <v>913.76574266666682</v>
      </c>
      <c r="AF87" s="16">
        <f>'Energy Storage'!AE46*$K87/12</f>
        <v>913.76574266666682</v>
      </c>
      <c r="AG87" s="16">
        <f>'Energy Storage'!AF46*$K87/12</f>
        <v>913.76574266666682</v>
      </c>
      <c r="AH87" s="16">
        <f>'Energy Storage'!AG46*$K87/12</f>
        <v>913.76574266666682</v>
      </c>
      <c r="AI87" s="16">
        <f>'Energy Storage'!AH46*$K87/12</f>
        <v>913.76574266666682</v>
      </c>
      <c r="AJ87" s="16">
        <f>'Energy Storage'!AI46*$K87/12</f>
        <v>913.76574266666682</v>
      </c>
      <c r="AK87" s="16">
        <f>'Energy Storage'!AJ46*$K87/12</f>
        <v>913.76574266666682</v>
      </c>
      <c r="AL87" s="16">
        <f>'Energy Storage'!AK46*$K87/12</f>
        <v>913.76574266666682</v>
      </c>
      <c r="AM87" s="16">
        <f>'Energy Storage'!AL46*$K87/12</f>
        <v>913.76574266666682</v>
      </c>
      <c r="AN87" s="16">
        <f>'Energy Storage'!AM46*$K87/12</f>
        <v>913.76574266666682</v>
      </c>
      <c r="AO87" s="16">
        <f>'Energy Storage'!AN46*$K87/12</f>
        <v>913.76574266666682</v>
      </c>
      <c r="AP87" s="16">
        <f>'Energy Storage'!AO46*$K87/12</f>
        <v>913.76574266666682</v>
      </c>
      <c r="AQ87" s="16">
        <f>'Energy Storage'!AP46*$K87/12</f>
        <v>913.76574266666682</v>
      </c>
      <c r="AR87" s="16">
        <f>'Energy Storage'!AQ46*$K87/12</f>
        <v>913.76574266666682</v>
      </c>
      <c r="AS87" s="16">
        <f>'Energy Storage'!AR46*$K87/12</f>
        <v>913.76574266666682</v>
      </c>
      <c r="AT87" s="16">
        <f>'Energy Storage'!AS46*$K87/12</f>
        <v>913.76574266666682</v>
      </c>
      <c r="AU87" s="16">
        <f>'Energy Storage'!AT46*$K87/12</f>
        <v>913.76574266666682</v>
      </c>
      <c r="AV87" s="16">
        <f>'Energy Storage'!AU46*$K87/12</f>
        <v>913.76574266666682</v>
      </c>
      <c r="AW87" s="16">
        <f>'Energy Storage'!AV46*$K87/12</f>
        <v>913.76574266666682</v>
      </c>
      <c r="AX87" s="16">
        <f>'Energy Storage'!AW46*$K87/12</f>
        <v>913.76574266666682</v>
      </c>
      <c r="AY87" s="16">
        <f>'Energy Storage'!AX46*$K87/12</f>
        <v>913.76574266666682</v>
      </c>
      <c r="AZ87" s="16">
        <f>'Energy Storage'!AY46*$K87/12</f>
        <v>913.76574266666682</v>
      </c>
      <c r="BA87" s="16">
        <f>'Energy Storage'!AZ46*$K87/12</f>
        <v>913.76574266666682</v>
      </c>
      <c r="BB87" s="16">
        <f>'Energy Storage'!BA46*$K87/12</f>
        <v>913.76574266666682</v>
      </c>
      <c r="BC87" s="16">
        <f>'Energy Storage'!BB46*$K87/12</f>
        <v>913.76574266666682</v>
      </c>
      <c r="BD87" s="16">
        <f>'Energy Storage'!BC46*$K87/12</f>
        <v>913.76574266666682</v>
      </c>
      <c r="BE87" s="16">
        <f>'Energy Storage'!BD46*$K87/12</f>
        <v>913.76574266666682</v>
      </c>
      <c r="BF87" s="16">
        <f>'Energy Storage'!BE46*$K87/12</f>
        <v>913.76574266666682</v>
      </c>
      <c r="BG87" s="16">
        <f>'Energy Storage'!BF46*$K87/12</f>
        <v>913.76574266666682</v>
      </c>
      <c r="BH87" s="16">
        <f>'Energy Storage'!BG46*$K87/12</f>
        <v>913.76574266666682</v>
      </c>
      <c r="BI87" s="16">
        <f>'Energy Storage'!BH46*$K87/12</f>
        <v>913.76574266666682</v>
      </c>
      <c r="BJ87" s="16">
        <f>'Energy Storage'!BI46*$K87/12</f>
        <v>913.76574266666682</v>
      </c>
      <c r="BK87" s="16">
        <f>'Energy Storage'!BJ46*$K87/12</f>
        <v>913.76574266666682</v>
      </c>
      <c r="BL87" s="16">
        <f>'Energy Storage'!BK46*$K87/12</f>
        <v>913.76574266666682</v>
      </c>
      <c r="BM87" s="16">
        <f>'Energy Storage'!BL46*$K87/12</f>
        <v>913.76574266666682</v>
      </c>
      <c r="BN87" s="16">
        <f>'Energy Storage'!BM46*$K87/12</f>
        <v>913.76574266666682</v>
      </c>
      <c r="BO87" s="16">
        <f>'Energy Storage'!BN46*$K87/12</f>
        <v>913.76574266666682</v>
      </c>
      <c r="BP87" s="16">
        <f>'Energy Storage'!BO46*$K87/12</f>
        <v>913.76574266666682</v>
      </c>
      <c r="BQ87" s="16">
        <f>'Energy Storage'!BP46*$K87/12</f>
        <v>913.76574266666682</v>
      </c>
      <c r="BR87" s="16">
        <f>'Energy Storage'!BQ46*$K87/12</f>
        <v>913.76574266666682</v>
      </c>
      <c r="BS87" s="16">
        <f>'Energy Storage'!BR46*$K87/12</f>
        <v>913.76574266666682</v>
      </c>
    </row>
    <row r="88" spans="1:71" x14ac:dyDescent="0.35">
      <c r="A88" s="15" t="str">
        <f>'Energy Storage'!A26</f>
        <v>Standard Close</v>
      </c>
      <c r="B88" s="15" t="str">
        <f>'Energy Storage'!B26</f>
        <v>A2826198</v>
      </c>
      <c r="C88" s="15" t="str">
        <f>'Energy Storage'!D26</f>
        <v/>
      </c>
      <c r="D88" s="15">
        <f>'Energy Storage'!E26</f>
        <v>39000</v>
      </c>
      <c r="E88" s="15" t="str">
        <f>'Energy Storage'!F26</f>
        <v>NEW-15525</v>
      </c>
      <c r="F88" s="15" t="str">
        <f>'Energy Storage'!G26</f>
        <v>CEDC Supercapacitors</v>
      </c>
      <c r="G88" s="15" t="str">
        <f>'Energy Storage'!H26</f>
        <v>Electric General Plant</v>
      </c>
      <c r="H88" s="15" t="str">
        <f>'Energy Storage'!I26</f>
        <v>Other Structures</v>
      </c>
      <c r="I88" s="15" t="str">
        <f>'Energy Storage'!J26</f>
        <v>Florida Conservation &amp; Technology Center</v>
      </c>
      <c r="J88" s="71">
        <v>3.2000000000000001E-2</v>
      </c>
      <c r="K88" s="71">
        <v>3.6799999999999999E-2</v>
      </c>
      <c r="L88" s="16">
        <f>'Energy Storage'!K47*$J88/12</f>
        <v>0</v>
      </c>
      <c r="M88" s="16">
        <f>'Energy Storage'!L47*$J88/12</f>
        <v>0</v>
      </c>
      <c r="N88" s="16">
        <f>'Energy Storage'!M47*$J88/12</f>
        <v>0</v>
      </c>
      <c r="O88" s="16">
        <f>'Energy Storage'!N47*$J88/12</f>
        <v>0</v>
      </c>
      <c r="P88" s="16">
        <f>'Energy Storage'!O47*$J88/12</f>
        <v>949.0644266666668</v>
      </c>
      <c r="Q88" s="16">
        <f>'Energy Storage'!P47*$J88/12</f>
        <v>949.0644266666668</v>
      </c>
      <c r="R88" s="16">
        <f>'Energy Storage'!Q47*$J88/12</f>
        <v>949.0644266666668</v>
      </c>
      <c r="S88" s="16">
        <f>'Energy Storage'!R47*$J88/12</f>
        <v>949.0644266666668</v>
      </c>
      <c r="T88" s="16">
        <f>'Energy Storage'!S47*$J88/12</f>
        <v>949.0644266666668</v>
      </c>
      <c r="U88" s="16">
        <f>'Energy Storage'!T47*$J88/12</f>
        <v>949.0644266666668</v>
      </c>
      <c r="V88" s="16">
        <f>'Energy Storage'!U47*$J88/12</f>
        <v>949.0644266666668</v>
      </c>
      <c r="W88" s="16">
        <f>'Energy Storage'!V47*$J88/12</f>
        <v>949.0644266666668</v>
      </c>
      <c r="X88" s="16">
        <f>'Energy Storage'!W47*$K88/12</f>
        <v>1091.4240906666666</v>
      </c>
      <c r="Y88" s="16">
        <f>'Energy Storage'!X47*$K88/12</f>
        <v>1091.4240906666666</v>
      </c>
      <c r="Z88" s="16">
        <f>'Energy Storage'!Y47*$K88/12</f>
        <v>1091.4240906666666</v>
      </c>
      <c r="AA88" s="16">
        <f>'Energy Storage'!Z47*$K88/12</f>
        <v>1091.4240906666666</v>
      </c>
      <c r="AB88" s="16">
        <f>'Energy Storage'!AA47*$K88/12</f>
        <v>1091.4240906666666</v>
      </c>
      <c r="AC88" s="16">
        <f>'Energy Storage'!AB47*$K88/12</f>
        <v>1091.4240906666666</v>
      </c>
      <c r="AD88" s="16">
        <f>'Energy Storage'!AC47*$K88/12</f>
        <v>1091.4240906666666</v>
      </c>
      <c r="AE88" s="16">
        <f>'Energy Storage'!AD47*$K88/12</f>
        <v>1091.4240906666666</v>
      </c>
      <c r="AF88" s="16">
        <f>'Energy Storage'!AE47*$K88/12</f>
        <v>1091.4240906666666</v>
      </c>
      <c r="AG88" s="16">
        <f>'Energy Storage'!AF47*$K88/12</f>
        <v>1091.4240906666666</v>
      </c>
      <c r="AH88" s="16">
        <f>'Energy Storage'!AG47*$K88/12</f>
        <v>1091.4240906666666</v>
      </c>
      <c r="AI88" s="16">
        <f>'Energy Storage'!AH47*$K88/12</f>
        <v>1091.4240906666666</v>
      </c>
      <c r="AJ88" s="16">
        <f>'Energy Storage'!AI47*$K88/12</f>
        <v>1091.4240906666666</v>
      </c>
      <c r="AK88" s="16">
        <f>'Energy Storage'!AJ47*$K88/12</f>
        <v>1091.4240906666666</v>
      </c>
      <c r="AL88" s="16">
        <f>'Energy Storage'!AK47*$K88/12</f>
        <v>1091.4240906666666</v>
      </c>
      <c r="AM88" s="16">
        <f>'Energy Storage'!AL47*$K88/12</f>
        <v>1091.4240906666666</v>
      </c>
      <c r="AN88" s="16">
        <f>'Energy Storage'!AM47*$K88/12</f>
        <v>1091.4240906666666</v>
      </c>
      <c r="AO88" s="16">
        <f>'Energy Storage'!AN47*$K88/12</f>
        <v>1091.4240906666666</v>
      </c>
      <c r="AP88" s="16">
        <f>'Energy Storage'!AO47*$K88/12</f>
        <v>1091.4240906666666</v>
      </c>
      <c r="AQ88" s="16">
        <f>'Energy Storage'!AP47*$K88/12</f>
        <v>1091.4240906666666</v>
      </c>
      <c r="AR88" s="16">
        <f>'Energy Storage'!AQ47*$K88/12</f>
        <v>1091.4240906666666</v>
      </c>
      <c r="AS88" s="16">
        <f>'Energy Storage'!AR47*$K88/12</f>
        <v>1091.4240906666666</v>
      </c>
      <c r="AT88" s="16">
        <f>'Energy Storage'!AS47*$K88/12</f>
        <v>1091.4240906666666</v>
      </c>
      <c r="AU88" s="16">
        <f>'Energy Storage'!AT47*$K88/12</f>
        <v>1091.4240906666666</v>
      </c>
      <c r="AV88" s="16">
        <f>'Energy Storage'!AU47*$K88/12</f>
        <v>1091.4240906666666</v>
      </c>
      <c r="AW88" s="16">
        <f>'Energy Storage'!AV47*$K88/12</f>
        <v>1091.4240906666666</v>
      </c>
      <c r="AX88" s="16">
        <f>'Energy Storage'!AW47*$K88/12</f>
        <v>1091.4240906666666</v>
      </c>
      <c r="AY88" s="16">
        <f>'Energy Storage'!AX47*$K88/12</f>
        <v>1091.4240906666666</v>
      </c>
      <c r="AZ88" s="16">
        <f>'Energy Storage'!AY47*$K88/12</f>
        <v>1091.4240906666666</v>
      </c>
      <c r="BA88" s="16">
        <f>'Energy Storage'!AZ47*$K88/12</f>
        <v>1091.4240906666666</v>
      </c>
      <c r="BB88" s="16">
        <f>'Energy Storage'!BA47*$K88/12</f>
        <v>1091.4240906666666</v>
      </c>
      <c r="BC88" s="16">
        <f>'Energy Storage'!BB47*$K88/12</f>
        <v>1091.4240906666666</v>
      </c>
      <c r="BD88" s="16">
        <f>'Energy Storage'!BC47*$K88/12</f>
        <v>1091.4240906666666</v>
      </c>
      <c r="BE88" s="16">
        <f>'Energy Storage'!BD47*$K88/12</f>
        <v>1091.4240906666666</v>
      </c>
      <c r="BF88" s="16">
        <f>'Energy Storage'!BE47*$K88/12</f>
        <v>1091.4240906666666</v>
      </c>
      <c r="BG88" s="16">
        <f>'Energy Storage'!BF47*$K88/12</f>
        <v>1091.4240906666666</v>
      </c>
      <c r="BH88" s="16">
        <f>'Energy Storage'!BG47*$K88/12</f>
        <v>1091.4240906666666</v>
      </c>
      <c r="BI88" s="16">
        <f>'Energy Storage'!BH47*$K88/12</f>
        <v>1091.4240906666666</v>
      </c>
      <c r="BJ88" s="16">
        <f>'Energy Storage'!BI47*$K88/12</f>
        <v>1091.4240906666666</v>
      </c>
      <c r="BK88" s="16">
        <f>'Energy Storage'!BJ47*$K88/12</f>
        <v>1091.4240906666666</v>
      </c>
      <c r="BL88" s="16">
        <f>'Energy Storage'!BK47*$K88/12</f>
        <v>1091.4240906666666</v>
      </c>
      <c r="BM88" s="16">
        <f>'Energy Storage'!BL47*$K88/12</f>
        <v>1091.4240906666666</v>
      </c>
      <c r="BN88" s="16">
        <f>'Energy Storage'!BM47*$K88/12</f>
        <v>1091.4240906666666</v>
      </c>
      <c r="BO88" s="16">
        <f>'Energy Storage'!BN47*$K88/12</f>
        <v>1091.4240906666666</v>
      </c>
      <c r="BP88" s="16">
        <f>'Energy Storage'!BO47*$K88/12</f>
        <v>1091.4240906666666</v>
      </c>
      <c r="BQ88" s="16">
        <f>'Energy Storage'!BP47*$K88/12</f>
        <v>1091.4240906666666</v>
      </c>
      <c r="BR88" s="16">
        <f>'Energy Storage'!BQ47*$K88/12</f>
        <v>1091.4240906666666</v>
      </c>
      <c r="BS88" s="16">
        <f>'Energy Storage'!BR47*$K88/12</f>
        <v>1091.4240906666666</v>
      </c>
    </row>
    <row r="89" spans="1:71" x14ac:dyDescent="0.35">
      <c r="A89" s="15" t="str">
        <f>'Energy Storage'!A27</f>
        <v>Standard Close</v>
      </c>
      <c r="B89" s="15" t="str">
        <f>'Energy Storage'!B27</f>
        <v>A2840390</v>
      </c>
      <c r="C89" s="15" t="str">
        <f>'Energy Storage'!D27</f>
        <v/>
      </c>
      <c r="D89" s="15">
        <f>'Energy Storage'!E27</f>
        <v>34899</v>
      </c>
      <c r="E89" s="15" t="str">
        <f>'Energy Storage'!F27</f>
        <v>NEW-15505</v>
      </c>
      <c r="F89" s="15" t="str">
        <f>'Energy Storage'!G27</f>
        <v>Energy Storage Capacity 15MW Dover</v>
      </c>
      <c r="G89" s="15" t="str">
        <f>'Energy Storage'!H27</f>
        <v>Electric Other Production Plant</v>
      </c>
      <c r="H89" s="15" t="str">
        <f>'Energy Storage'!I27</f>
        <v>Dover Solar</v>
      </c>
      <c r="I89" s="15" t="str">
        <f>'Energy Storage'!J27</f>
        <v>Dover Solar</v>
      </c>
      <c r="J89" s="71">
        <v>3.2000000000000001E-2</v>
      </c>
      <c r="K89" s="71">
        <v>3.6799999999999999E-2</v>
      </c>
      <c r="L89" s="16">
        <f>'Energy Storage'!K48*$J89/12</f>
        <v>0</v>
      </c>
      <c r="M89" s="16">
        <f>'Energy Storage'!L48*$J89/12</f>
        <v>0</v>
      </c>
      <c r="N89" s="16">
        <f>'Energy Storage'!M48*$J89/12</f>
        <v>0</v>
      </c>
      <c r="O89" s="16">
        <f>'Energy Storage'!N48*$J89/12</f>
        <v>0</v>
      </c>
      <c r="P89" s="16">
        <f>'Energy Storage'!O48*$J89/12</f>
        <v>0</v>
      </c>
      <c r="Q89" s="16">
        <f>'Energy Storage'!P48*$J89/12</f>
        <v>0</v>
      </c>
      <c r="R89" s="16">
        <f>'Energy Storage'!Q48*$J89/12</f>
        <v>0</v>
      </c>
      <c r="S89" s="16">
        <f>'Energy Storage'!R48*$J89/12</f>
        <v>0</v>
      </c>
      <c r="T89" s="16">
        <f>'Energy Storage'!S48*$J89/12</f>
        <v>0</v>
      </c>
      <c r="U89" s="16">
        <f>'Energy Storage'!T48*$J89/12</f>
        <v>48127.78290666666</v>
      </c>
      <c r="V89" s="16">
        <f>'Energy Storage'!U48*$J89/12</f>
        <v>48213.781866666657</v>
      </c>
      <c r="W89" s="16">
        <f>'Energy Storage'!V48*$J89/12</f>
        <v>50835.87855999999</v>
      </c>
      <c r="X89" s="16">
        <f>'Energy Storage'!W48*$K89/12</f>
        <v>58461.260343999988</v>
      </c>
      <c r="Y89" s="16">
        <f>'Energy Storage'!X48*$K89/12</f>
        <v>58461.260343999988</v>
      </c>
      <c r="Z89" s="16">
        <f>'Energy Storage'!Y48*$K89/12</f>
        <v>58461.260343999988</v>
      </c>
      <c r="AA89" s="16">
        <f>'Energy Storage'!Z48*$K89/12</f>
        <v>58461.260343999988</v>
      </c>
      <c r="AB89" s="16">
        <f>'Energy Storage'!AA48*$K89/12</f>
        <v>58461.260343999988</v>
      </c>
      <c r="AC89" s="16">
        <f>'Energy Storage'!AB48*$K89/12</f>
        <v>58461.260343999988</v>
      </c>
      <c r="AD89" s="16">
        <f>'Energy Storage'!AC48*$K89/12</f>
        <v>58461.260343999988</v>
      </c>
      <c r="AE89" s="16">
        <f>'Energy Storage'!AD48*$K89/12</f>
        <v>58461.260343999988</v>
      </c>
      <c r="AF89" s="16">
        <f>'Energy Storage'!AE48*$K89/12</f>
        <v>58461.260343999988</v>
      </c>
      <c r="AG89" s="16">
        <f>'Energy Storage'!AF48*$K89/12</f>
        <v>58461.260343999988</v>
      </c>
      <c r="AH89" s="16">
        <f>'Energy Storage'!AG48*$K89/12</f>
        <v>58461.260343999988</v>
      </c>
      <c r="AI89" s="16">
        <f>'Energy Storage'!AH48*$K89/12</f>
        <v>58461.260343999988</v>
      </c>
      <c r="AJ89" s="16">
        <f>'Energy Storage'!AI48*$K89/12</f>
        <v>58461.260343999988</v>
      </c>
      <c r="AK89" s="16">
        <f>'Energy Storage'!AJ48*$K89/12</f>
        <v>58461.260343999988</v>
      </c>
      <c r="AL89" s="16">
        <f>'Energy Storage'!AK48*$K89/12</f>
        <v>58461.260343999988</v>
      </c>
      <c r="AM89" s="16">
        <f>'Energy Storage'!AL48*$K89/12</f>
        <v>58461.260343999988</v>
      </c>
      <c r="AN89" s="16">
        <f>'Energy Storage'!AM48*$K89/12</f>
        <v>58461.260343999988</v>
      </c>
      <c r="AO89" s="16">
        <f>'Energy Storage'!AN48*$K89/12</f>
        <v>58461.260343999988</v>
      </c>
      <c r="AP89" s="16">
        <f>'Energy Storage'!AO48*$K89/12</f>
        <v>58461.260343999988</v>
      </c>
      <c r="AQ89" s="16">
        <f>'Energy Storage'!AP48*$K89/12</f>
        <v>58461.260343999988</v>
      </c>
      <c r="AR89" s="16">
        <f>'Energy Storage'!AQ48*$K89/12</f>
        <v>58461.260343999988</v>
      </c>
      <c r="AS89" s="16">
        <f>'Energy Storage'!AR48*$K89/12</f>
        <v>58461.260343999988</v>
      </c>
      <c r="AT89" s="16">
        <f>'Energy Storage'!AS48*$K89/12</f>
        <v>58461.260343999988</v>
      </c>
      <c r="AU89" s="16">
        <f>'Energy Storage'!AT48*$K89/12</f>
        <v>58461.260343999988</v>
      </c>
      <c r="AV89" s="16">
        <f>'Energy Storage'!AU48*$K89/12</f>
        <v>58461.260343999988</v>
      </c>
      <c r="AW89" s="16">
        <f>'Energy Storage'!AV48*$K89/12</f>
        <v>58461.260343999988</v>
      </c>
      <c r="AX89" s="16">
        <f>'Energy Storage'!AW48*$K89/12</f>
        <v>58461.260343999988</v>
      </c>
      <c r="AY89" s="16">
        <f>'Energy Storage'!AX48*$K89/12</f>
        <v>58461.260343999988</v>
      </c>
      <c r="AZ89" s="16">
        <f>'Energy Storage'!AY48*$K89/12</f>
        <v>58461.260343999988</v>
      </c>
      <c r="BA89" s="16">
        <f>'Energy Storage'!AZ48*$K89/12</f>
        <v>58461.260343999988</v>
      </c>
      <c r="BB89" s="16">
        <f>'Energy Storage'!BA48*$K89/12</f>
        <v>58461.260343999988</v>
      </c>
      <c r="BC89" s="16">
        <f>'Energy Storage'!BB48*$K89/12</f>
        <v>58461.260343999988</v>
      </c>
      <c r="BD89" s="16">
        <f>'Energy Storage'!BC48*$K89/12</f>
        <v>58461.260343999988</v>
      </c>
      <c r="BE89" s="16">
        <f>'Energy Storage'!BD48*$K89/12</f>
        <v>58461.260343999988</v>
      </c>
      <c r="BF89" s="16">
        <f>'Energy Storage'!BE48*$K89/12</f>
        <v>58461.260343999988</v>
      </c>
      <c r="BG89" s="16">
        <f>'Energy Storage'!BF48*$K89/12</f>
        <v>58461.260343999988</v>
      </c>
      <c r="BH89" s="16">
        <f>'Energy Storage'!BG48*$K89/12</f>
        <v>58461.260343999988</v>
      </c>
      <c r="BI89" s="16">
        <f>'Energy Storage'!BH48*$K89/12</f>
        <v>58461.260343999988</v>
      </c>
      <c r="BJ89" s="16">
        <f>'Energy Storage'!BI48*$K89/12</f>
        <v>58461.260343999988</v>
      </c>
      <c r="BK89" s="16">
        <f>'Energy Storage'!BJ48*$K89/12</f>
        <v>58461.260343999988</v>
      </c>
      <c r="BL89" s="16">
        <f>'Energy Storage'!BK48*$K89/12</f>
        <v>58461.260343999988</v>
      </c>
      <c r="BM89" s="16">
        <f>'Energy Storage'!BL48*$K89/12</f>
        <v>58461.260343999988</v>
      </c>
      <c r="BN89" s="16">
        <f>'Energy Storage'!BM48*$K89/12</f>
        <v>58461.260343999988</v>
      </c>
      <c r="BO89" s="16">
        <f>'Energy Storage'!BN48*$K89/12</f>
        <v>58461.260343999988</v>
      </c>
      <c r="BP89" s="16">
        <f>'Energy Storage'!BO48*$K89/12</f>
        <v>58461.260343999988</v>
      </c>
      <c r="BQ89" s="16">
        <f>'Energy Storage'!BP48*$K89/12</f>
        <v>58461.260343999988</v>
      </c>
      <c r="BR89" s="16">
        <f>'Energy Storage'!BQ48*$K89/12</f>
        <v>58461.260343999988</v>
      </c>
      <c r="BS89" s="16">
        <f>'Energy Storage'!BR48*$K89/12</f>
        <v>58461.260343999988</v>
      </c>
    </row>
    <row r="90" spans="1:71" x14ac:dyDescent="0.35">
      <c r="A90" s="15" t="str">
        <f>'Energy Storage'!A28</f>
        <v>Standard Close</v>
      </c>
      <c r="B90" s="15" t="str">
        <f>'Energy Storage'!B28</f>
        <v>A2900136</v>
      </c>
      <c r="C90" s="15" t="str">
        <f>'Energy Storage'!D28</f>
        <v/>
      </c>
      <c r="D90" s="15" t="str">
        <f>'Energy Storage'!E28</f>
        <v>T</v>
      </c>
      <c r="E90" s="15" t="str">
        <f>'Energy Storage'!F28</f>
        <v>NEW-15887</v>
      </c>
      <c r="F90" s="15" t="str">
        <f>'Energy Storage'!G28</f>
        <v xml:space="preserve">ED Energy Storage Capacity - Dover </v>
      </c>
      <c r="G90" s="15" t="str">
        <f>'Energy Storage'!H28</f>
        <v>Electric Transmission Plant</v>
      </c>
      <c r="H90" s="15" t="str">
        <f>'Energy Storage'!I28</f>
        <v>Transmission Substation</v>
      </c>
      <c r="I90" s="15" t="str">
        <f>'Energy Storage'!J28</f>
        <v>818T- DOVER SOLAR SUBSTATION</v>
      </c>
      <c r="J90" s="71">
        <v>3.2000000000000001E-2</v>
      </c>
      <c r="K90" s="71">
        <v>3.6799999999999999E-2</v>
      </c>
      <c r="L90" s="16">
        <f>'Energy Storage'!K49*$J90/12</f>
        <v>0</v>
      </c>
      <c r="M90" s="16">
        <f>'Energy Storage'!L49*$J90/12</f>
        <v>0</v>
      </c>
      <c r="N90" s="16">
        <f>'Energy Storage'!M49*$J90/12</f>
        <v>0</v>
      </c>
      <c r="O90" s="16">
        <f>'Energy Storage'!N49*$J90/12</f>
        <v>0</v>
      </c>
      <c r="P90" s="16">
        <f>'Energy Storage'!O49*$J90/12</f>
        <v>0</v>
      </c>
      <c r="Q90" s="16">
        <f>'Energy Storage'!P49*$J90/12</f>
        <v>0.51565333333333341</v>
      </c>
      <c r="R90" s="16">
        <f>'Energy Storage'!Q49*$J90/12</f>
        <v>0.51565333333333341</v>
      </c>
      <c r="S90" s="16">
        <f>'Energy Storage'!R49*$J90/12</f>
        <v>0.51565333333333341</v>
      </c>
      <c r="T90" s="16">
        <f>'Energy Storage'!S49*$J90/12</f>
        <v>0.51565333333333341</v>
      </c>
      <c r="U90" s="16">
        <f>'Energy Storage'!T49*$J90/12</f>
        <v>0.51565333333333341</v>
      </c>
      <c r="V90" s="16">
        <f>'Energy Storage'!U49*$J90/12</f>
        <v>0.51565333333333341</v>
      </c>
      <c r="W90" s="16">
        <f>'Energy Storage'!V49*$J90/12</f>
        <v>0.51565333333333341</v>
      </c>
      <c r="X90" s="16">
        <f>'Energy Storage'!W49*$K90/12</f>
        <v>0.59300133333333338</v>
      </c>
      <c r="Y90" s="16">
        <f>'Energy Storage'!X49*$K90/12</f>
        <v>0.59300133333333338</v>
      </c>
      <c r="Z90" s="16">
        <f>'Energy Storage'!Y49*$K90/12</f>
        <v>0.59300133333333338</v>
      </c>
      <c r="AA90" s="16">
        <f>'Energy Storage'!Z49*$K90/12</f>
        <v>0.59300133333333338</v>
      </c>
      <c r="AB90" s="16">
        <f>'Energy Storage'!AA49*$K90/12</f>
        <v>0.59300133333333338</v>
      </c>
      <c r="AC90" s="16">
        <f>'Energy Storage'!AB49*$K90/12</f>
        <v>0.59300133333333338</v>
      </c>
      <c r="AD90" s="16">
        <f>'Energy Storage'!AC49*$K90/12</f>
        <v>0.59300133333333338</v>
      </c>
      <c r="AE90" s="16">
        <f>'Energy Storage'!AD49*$K90/12</f>
        <v>0.59300133333333338</v>
      </c>
      <c r="AF90" s="16">
        <f>'Energy Storage'!AE49*$K90/12</f>
        <v>0.59300133333333338</v>
      </c>
      <c r="AG90" s="16">
        <f>'Energy Storage'!AF49*$K90/12</f>
        <v>0.59300133333333338</v>
      </c>
      <c r="AH90" s="16">
        <f>'Energy Storage'!AG49*$K90/12</f>
        <v>0.59300133333333338</v>
      </c>
      <c r="AI90" s="16">
        <f>'Energy Storage'!AH49*$K90/12</f>
        <v>0.59300133333333338</v>
      </c>
      <c r="AJ90" s="16">
        <f>'Energy Storage'!AI49*$K90/12</f>
        <v>0.59300133333333338</v>
      </c>
      <c r="AK90" s="16">
        <f>'Energy Storage'!AJ49*$K90/12</f>
        <v>0.59300133333333338</v>
      </c>
      <c r="AL90" s="16">
        <f>'Energy Storage'!AK49*$K90/12</f>
        <v>0.59300133333333338</v>
      </c>
      <c r="AM90" s="16">
        <f>'Energy Storage'!AL49*$K90/12</f>
        <v>0.59300133333333338</v>
      </c>
      <c r="AN90" s="16">
        <f>'Energy Storage'!AM49*$K90/12</f>
        <v>0.59300133333333338</v>
      </c>
      <c r="AO90" s="16">
        <f>'Energy Storage'!AN49*$K90/12</f>
        <v>0.59300133333333338</v>
      </c>
      <c r="AP90" s="16">
        <f>'Energy Storage'!AO49*$K90/12</f>
        <v>0.59300133333333338</v>
      </c>
      <c r="AQ90" s="16">
        <f>'Energy Storage'!AP49*$K90/12</f>
        <v>0.59300133333333338</v>
      </c>
      <c r="AR90" s="16">
        <f>'Energy Storage'!AQ49*$K90/12</f>
        <v>0.59300133333333338</v>
      </c>
      <c r="AS90" s="16">
        <f>'Energy Storage'!AR49*$K90/12</f>
        <v>0.59300133333333338</v>
      </c>
      <c r="AT90" s="16">
        <f>'Energy Storage'!AS49*$K90/12</f>
        <v>0.59300133333333338</v>
      </c>
      <c r="AU90" s="16">
        <f>'Energy Storage'!AT49*$K90/12</f>
        <v>0.59300133333333338</v>
      </c>
      <c r="AV90" s="16">
        <f>'Energy Storage'!AU49*$K90/12</f>
        <v>0.59300133333333338</v>
      </c>
      <c r="AW90" s="16">
        <f>'Energy Storage'!AV49*$K90/12</f>
        <v>0.59300133333333338</v>
      </c>
      <c r="AX90" s="16">
        <f>'Energy Storage'!AW49*$K90/12</f>
        <v>0.59300133333333338</v>
      </c>
      <c r="AY90" s="16">
        <f>'Energy Storage'!AX49*$K90/12</f>
        <v>0.59300133333333338</v>
      </c>
      <c r="AZ90" s="16">
        <f>'Energy Storage'!AY49*$K90/12</f>
        <v>0.59300133333333338</v>
      </c>
      <c r="BA90" s="16">
        <f>'Energy Storage'!AZ49*$K90/12</f>
        <v>0.59300133333333338</v>
      </c>
      <c r="BB90" s="16">
        <f>'Energy Storage'!BA49*$K90/12</f>
        <v>0.59300133333333338</v>
      </c>
      <c r="BC90" s="16">
        <f>'Energy Storage'!BB49*$K90/12</f>
        <v>0.59300133333333338</v>
      </c>
      <c r="BD90" s="16">
        <f>'Energy Storage'!BC49*$K90/12</f>
        <v>0.59300133333333338</v>
      </c>
      <c r="BE90" s="16">
        <f>'Energy Storage'!BD49*$K90/12</f>
        <v>0.59300133333333338</v>
      </c>
      <c r="BF90" s="16">
        <f>'Energy Storage'!BE49*$K90/12</f>
        <v>0.59300133333333338</v>
      </c>
      <c r="BG90" s="16">
        <f>'Energy Storage'!BF49*$K90/12</f>
        <v>0.59300133333333338</v>
      </c>
      <c r="BH90" s="16">
        <f>'Energy Storage'!BG49*$K90/12</f>
        <v>0.59300133333333338</v>
      </c>
      <c r="BI90" s="16">
        <f>'Energy Storage'!BH49*$K90/12</f>
        <v>0.59300133333333338</v>
      </c>
      <c r="BJ90" s="16">
        <f>'Energy Storage'!BI49*$K90/12</f>
        <v>0.59300133333333338</v>
      </c>
      <c r="BK90" s="16">
        <f>'Energy Storage'!BJ49*$K90/12</f>
        <v>0.59300133333333338</v>
      </c>
      <c r="BL90" s="16">
        <f>'Energy Storage'!BK49*$K90/12</f>
        <v>0.59300133333333338</v>
      </c>
      <c r="BM90" s="16">
        <f>'Energy Storage'!BL49*$K90/12</f>
        <v>0.59300133333333338</v>
      </c>
      <c r="BN90" s="16">
        <f>'Energy Storage'!BM49*$K90/12</f>
        <v>0.59300133333333338</v>
      </c>
      <c r="BO90" s="16">
        <f>'Energy Storage'!BN49*$K90/12</f>
        <v>0.59300133333333338</v>
      </c>
      <c r="BP90" s="16">
        <f>'Energy Storage'!BO49*$K90/12</f>
        <v>0.59300133333333338</v>
      </c>
      <c r="BQ90" s="16">
        <f>'Energy Storage'!BP49*$K90/12</f>
        <v>0.59300133333333338</v>
      </c>
      <c r="BR90" s="16">
        <f>'Energy Storage'!BQ49*$K90/12</f>
        <v>0.59300133333333338</v>
      </c>
      <c r="BS90" s="16">
        <f>'Energy Storage'!BR49*$K90/12</f>
        <v>0.59300133333333338</v>
      </c>
    </row>
    <row r="91" spans="1:71" x14ac:dyDescent="0.35">
      <c r="A91" s="15" t="str">
        <f>'Energy Storage'!A29</f>
        <v>Standard Close</v>
      </c>
      <c r="B91" s="15" t="str">
        <f>'Energy Storage'!B29</f>
        <v>NEW-15887</v>
      </c>
      <c r="C91" s="15" t="str">
        <f>'Energy Storage'!D29</f>
        <v>CLEAN ENERGY &amp; EMERGING TECHNOLOGIES</v>
      </c>
      <c r="D91" s="15" t="str">
        <f>'Energy Storage'!E29</f>
        <v>T</v>
      </c>
      <c r="E91" s="15" t="str">
        <f>'Energy Storage'!F29</f>
        <v>NEW-15887</v>
      </c>
      <c r="F91" s="15" t="str">
        <f>'Energy Storage'!G29</f>
        <v xml:space="preserve">ED Energy Storage Capacity - Dover </v>
      </c>
      <c r="G91" s="15" t="str">
        <f>'Energy Storage'!H29</f>
        <v>Electric Transmission Plant</v>
      </c>
      <c r="H91" s="15" t="str">
        <f>'Energy Storage'!I29</f>
        <v>Transmission Substation</v>
      </c>
      <c r="I91" s="15" t="str">
        <f>'Energy Storage'!J29</f>
        <v>992T-MOBILE SUBSTATION</v>
      </c>
      <c r="J91" s="71">
        <v>3.2000000000000001E-2</v>
      </c>
      <c r="K91" s="71">
        <v>3.6799999999999999E-2</v>
      </c>
      <c r="L91" s="16">
        <f>'Energy Storage'!K50*$J91/12</f>
        <v>0</v>
      </c>
      <c r="M91" s="16">
        <f>'Energy Storage'!L50*$J91/12</f>
        <v>0</v>
      </c>
      <c r="N91" s="16">
        <f>'Energy Storage'!M50*$J91/12</f>
        <v>0</v>
      </c>
      <c r="O91" s="16">
        <f>'Energy Storage'!N50*$J91/12</f>
        <v>0</v>
      </c>
      <c r="P91" s="16">
        <f>'Energy Storage'!O50*$J91/12</f>
        <v>0</v>
      </c>
      <c r="Q91" s="16">
        <f>'Energy Storage'!P50*$J91/12</f>
        <v>0</v>
      </c>
      <c r="R91" s="16">
        <f>'Energy Storage'!Q50*$J91/12</f>
        <v>0</v>
      </c>
      <c r="S91" s="16">
        <f>'Energy Storage'!R50*$J91/12</f>
        <v>8</v>
      </c>
      <c r="T91" s="16">
        <f>'Energy Storage'!S50*$J91/12</f>
        <v>16</v>
      </c>
      <c r="U91" s="16">
        <f>'Energy Storage'!T50*$J91/12</f>
        <v>16</v>
      </c>
      <c r="V91" s="16">
        <f>'Energy Storage'!U50*$J91/12</f>
        <v>16</v>
      </c>
      <c r="W91" s="16">
        <f>'Energy Storage'!V50*$J91/12</f>
        <v>16</v>
      </c>
      <c r="X91" s="16">
        <f>'Energy Storage'!W50*$K91/12</f>
        <v>18.399999999999999</v>
      </c>
      <c r="Y91" s="16">
        <f>'Energy Storage'!X50*$K91/12</f>
        <v>18.399999999999999</v>
      </c>
      <c r="Z91" s="16">
        <f>'Energy Storage'!Y50*$K91/12</f>
        <v>18.399999999999999</v>
      </c>
      <c r="AA91" s="16">
        <f>'Energy Storage'!Z50*$K91/12</f>
        <v>18.399999999999999</v>
      </c>
      <c r="AB91" s="16">
        <f>'Energy Storage'!AA50*$K91/12</f>
        <v>18.399999999999999</v>
      </c>
      <c r="AC91" s="16">
        <f>'Energy Storage'!AB50*$K91/12</f>
        <v>18.399999999999999</v>
      </c>
      <c r="AD91" s="16">
        <f>'Energy Storage'!AC50*$K91/12</f>
        <v>18.399999999999999</v>
      </c>
      <c r="AE91" s="16">
        <f>'Energy Storage'!AD50*$K91/12</f>
        <v>18.399999999999999</v>
      </c>
      <c r="AF91" s="16">
        <f>'Energy Storage'!AE50*$K91/12</f>
        <v>18.399999999999999</v>
      </c>
      <c r="AG91" s="16">
        <f>'Energy Storage'!AF50*$K91/12</f>
        <v>18.399999999999999</v>
      </c>
      <c r="AH91" s="16">
        <f>'Energy Storage'!AG50*$K91/12</f>
        <v>18.399999999999999</v>
      </c>
      <c r="AI91" s="16">
        <f>'Energy Storage'!AH50*$K91/12</f>
        <v>18.399999999999999</v>
      </c>
      <c r="AJ91" s="16">
        <f>'Energy Storage'!AI50*$K91/12</f>
        <v>18.399999999999999</v>
      </c>
      <c r="AK91" s="16">
        <f>'Energy Storage'!AJ50*$K91/12</f>
        <v>18.399999999999999</v>
      </c>
      <c r="AL91" s="16">
        <f>'Energy Storage'!AK50*$K91/12</f>
        <v>18.399999999999999</v>
      </c>
      <c r="AM91" s="16">
        <f>'Energy Storage'!AL50*$K91/12</f>
        <v>18.399999999999999</v>
      </c>
      <c r="AN91" s="16">
        <f>'Energy Storage'!AM50*$K91/12</f>
        <v>18.399999999999999</v>
      </c>
      <c r="AO91" s="16">
        <f>'Energy Storage'!AN50*$K91/12</f>
        <v>18.399999999999999</v>
      </c>
      <c r="AP91" s="16">
        <f>'Energy Storage'!AO50*$K91/12</f>
        <v>18.399999999999999</v>
      </c>
      <c r="AQ91" s="16">
        <f>'Energy Storage'!AP50*$K91/12</f>
        <v>18.399999999999999</v>
      </c>
      <c r="AR91" s="16">
        <f>'Energy Storage'!AQ50*$K91/12</f>
        <v>18.399999999999999</v>
      </c>
      <c r="AS91" s="16">
        <f>'Energy Storage'!AR50*$K91/12</f>
        <v>18.399999999999999</v>
      </c>
      <c r="AT91" s="16">
        <f>'Energy Storage'!AS50*$K91/12</f>
        <v>18.399999999999999</v>
      </c>
      <c r="AU91" s="16">
        <f>'Energy Storage'!AT50*$K91/12</f>
        <v>18.399999999999999</v>
      </c>
      <c r="AV91" s="16">
        <f>'Energy Storage'!AU50*$K91/12</f>
        <v>18.399999999999999</v>
      </c>
      <c r="AW91" s="16">
        <f>'Energy Storage'!AV50*$K91/12</f>
        <v>18.399999999999999</v>
      </c>
      <c r="AX91" s="16">
        <f>'Energy Storage'!AW50*$K91/12</f>
        <v>18.399999999999999</v>
      </c>
      <c r="AY91" s="16">
        <f>'Energy Storage'!AX50*$K91/12</f>
        <v>18.399999999999999</v>
      </c>
      <c r="AZ91" s="16">
        <f>'Energy Storage'!AY50*$K91/12</f>
        <v>18.399999999999999</v>
      </c>
      <c r="BA91" s="16">
        <f>'Energy Storage'!AZ50*$K91/12</f>
        <v>18.399999999999999</v>
      </c>
      <c r="BB91" s="16">
        <f>'Energy Storage'!BA50*$K91/12</f>
        <v>18.399999999999999</v>
      </c>
      <c r="BC91" s="16">
        <f>'Energy Storage'!BB50*$K91/12</f>
        <v>18.399999999999999</v>
      </c>
      <c r="BD91" s="16">
        <f>'Energy Storage'!BC50*$K91/12</f>
        <v>18.399999999999999</v>
      </c>
      <c r="BE91" s="16">
        <f>'Energy Storage'!BD50*$K91/12</f>
        <v>18.399999999999999</v>
      </c>
      <c r="BF91" s="16">
        <f>'Energy Storage'!BE50*$K91/12</f>
        <v>18.399999999999999</v>
      </c>
      <c r="BG91" s="16">
        <f>'Energy Storage'!BF50*$K91/12</f>
        <v>18.399999999999999</v>
      </c>
      <c r="BH91" s="16">
        <f>'Energy Storage'!BG50*$K91/12</f>
        <v>18.399999999999999</v>
      </c>
      <c r="BI91" s="16">
        <f>'Energy Storage'!BH50*$K91/12</f>
        <v>18.399999999999999</v>
      </c>
      <c r="BJ91" s="16">
        <f>'Energy Storage'!BI50*$K91/12</f>
        <v>18.399999999999999</v>
      </c>
      <c r="BK91" s="16">
        <f>'Energy Storage'!BJ50*$K91/12</f>
        <v>18.399999999999999</v>
      </c>
      <c r="BL91" s="16">
        <f>'Energy Storage'!BK50*$K91/12</f>
        <v>18.399999999999999</v>
      </c>
      <c r="BM91" s="16">
        <f>'Energy Storage'!BL50*$K91/12</f>
        <v>18.399999999999999</v>
      </c>
      <c r="BN91" s="16">
        <f>'Energy Storage'!BM50*$K91/12</f>
        <v>18.399999999999999</v>
      </c>
      <c r="BO91" s="16">
        <f>'Energy Storage'!BN50*$K91/12</f>
        <v>18.399999999999999</v>
      </c>
      <c r="BP91" s="16">
        <f>'Energy Storage'!BO50*$K91/12</f>
        <v>18.399999999999999</v>
      </c>
      <c r="BQ91" s="16">
        <f>'Energy Storage'!BP50*$K91/12</f>
        <v>18.399999999999999</v>
      </c>
      <c r="BR91" s="16">
        <f>'Energy Storage'!BQ50*$K91/12</f>
        <v>18.399999999999999</v>
      </c>
      <c r="BS91" s="16">
        <f>'Energy Storage'!BR50*$K91/12</f>
        <v>18.399999999999999</v>
      </c>
    </row>
    <row r="92" spans="1:71" x14ac:dyDescent="0.35">
      <c r="A92" s="15" t="str">
        <f>'Energy Storage'!A30</f>
        <v>Standard Close</v>
      </c>
      <c r="B92" s="15" t="str">
        <f>'Energy Storage'!B30</f>
        <v>NEW-15887.1</v>
      </c>
      <c r="C92" s="15" t="str">
        <f>'Energy Storage'!D30</f>
        <v/>
      </c>
      <c r="D92" s="15" t="str">
        <f>'Energy Storage'!E30</f>
        <v>D</v>
      </c>
      <c r="E92" s="15" t="str">
        <f>'Energy Storage'!F30</f>
        <v>NEW-15887</v>
      </c>
      <c r="F92" s="15" t="str">
        <f>'Energy Storage'!G30</f>
        <v xml:space="preserve">ED Energy Storage Capacity - Dover </v>
      </c>
      <c r="G92" s="15" t="str">
        <f>'Energy Storage'!H30</f>
        <v>Electric Distribution Plant</v>
      </c>
      <c r="H92" s="15" t="str">
        <f>'Energy Storage'!I30</f>
        <v>Distribution Lines</v>
      </c>
      <c r="I92" s="15" t="str">
        <f>'Energy Storage'!J30</f>
        <v>MASS DISTRIBUTION LINES</v>
      </c>
      <c r="J92" s="71">
        <v>3.2000000000000001E-2</v>
      </c>
      <c r="K92" s="71">
        <v>3.6799999999999999E-2</v>
      </c>
      <c r="L92" s="16">
        <f>'Energy Storage'!K51*$J92/12</f>
        <v>0</v>
      </c>
      <c r="M92" s="16">
        <f>'Energy Storage'!L51*$J92/12</f>
        <v>0</v>
      </c>
      <c r="N92" s="16">
        <f>'Energy Storage'!M51*$J92/12</f>
        <v>0</v>
      </c>
      <c r="O92" s="16">
        <f>'Energy Storage'!N51*$J92/12</f>
        <v>0</v>
      </c>
      <c r="P92" s="16">
        <f>'Energy Storage'!O51*$J92/12</f>
        <v>0</v>
      </c>
      <c r="Q92" s="16">
        <f>'Energy Storage'!P51*$J92/12</f>
        <v>0</v>
      </c>
      <c r="R92" s="16">
        <f>'Energy Storage'!Q51*$J92/12</f>
        <v>0</v>
      </c>
      <c r="S92" s="16">
        <f>'Energy Storage'!R51*$J92/12</f>
        <v>520.20863999999995</v>
      </c>
      <c r="T92" s="16">
        <f>'Energy Storage'!S51*$J92/12</f>
        <v>614.34197333333339</v>
      </c>
      <c r="U92" s="16">
        <f>'Energy Storage'!T51*$J92/12</f>
        <v>708.47530666666671</v>
      </c>
      <c r="V92" s="16">
        <f>'Energy Storage'!U51*$J92/12</f>
        <v>802.60863999999992</v>
      </c>
      <c r="W92" s="16">
        <f>'Energy Storage'!V51*$J92/12</f>
        <v>802.60863999999992</v>
      </c>
      <c r="X92" s="16">
        <f>'Energy Storage'!W51*$K92/12</f>
        <v>922.99993600000005</v>
      </c>
      <c r="Y92" s="16">
        <f>'Energy Storage'!X51*$K92/12</f>
        <v>922.99993600000005</v>
      </c>
      <c r="Z92" s="16">
        <f>'Energy Storage'!Y51*$K92/12</f>
        <v>922.99993600000005</v>
      </c>
      <c r="AA92" s="16">
        <f>'Energy Storage'!Z51*$K92/12</f>
        <v>922.99993600000005</v>
      </c>
      <c r="AB92" s="16">
        <f>'Energy Storage'!AA51*$K92/12</f>
        <v>922.99993600000005</v>
      </c>
      <c r="AC92" s="16">
        <f>'Energy Storage'!AB51*$K92/12</f>
        <v>922.99993600000005</v>
      </c>
      <c r="AD92" s="16">
        <f>'Energy Storage'!AC51*$K92/12</f>
        <v>922.99993600000005</v>
      </c>
      <c r="AE92" s="16">
        <f>'Energy Storage'!AD51*$K92/12</f>
        <v>922.99993600000005</v>
      </c>
      <c r="AF92" s="16">
        <f>'Energy Storage'!AE51*$K92/12</f>
        <v>922.99993600000005</v>
      </c>
      <c r="AG92" s="16">
        <f>'Energy Storage'!AF51*$K92/12</f>
        <v>922.99993600000005</v>
      </c>
      <c r="AH92" s="16">
        <f>'Energy Storage'!AG51*$K92/12</f>
        <v>922.99993600000005</v>
      </c>
      <c r="AI92" s="16">
        <f>'Energy Storage'!AH51*$K92/12</f>
        <v>922.99993600000005</v>
      </c>
      <c r="AJ92" s="16">
        <f>'Energy Storage'!AI51*$K92/12</f>
        <v>922.99993600000005</v>
      </c>
      <c r="AK92" s="16">
        <f>'Energy Storage'!AJ51*$K92/12</f>
        <v>922.99993600000005</v>
      </c>
      <c r="AL92" s="16">
        <f>'Energy Storage'!AK51*$K92/12</f>
        <v>922.99993600000005</v>
      </c>
      <c r="AM92" s="16">
        <f>'Energy Storage'!AL51*$K92/12</f>
        <v>922.99993600000005</v>
      </c>
      <c r="AN92" s="16">
        <f>'Energy Storage'!AM51*$K92/12</f>
        <v>922.99993600000005</v>
      </c>
      <c r="AO92" s="16">
        <f>'Energy Storage'!AN51*$K92/12</f>
        <v>922.99993600000005</v>
      </c>
      <c r="AP92" s="16">
        <f>'Energy Storage'!AO51*$K92/12</f>
        <v>922.99993600000005</v>
      </c>
      <c r="AQ92" s="16">
        <f>'Energy Storage'!AP51*$K92/12</f>
        <v>922.99993600000005</v>
      </c>
      <c r="AR92" s="16">
        <f>'Energy Storage'!AQ51*$K92/12</f>
        <v>922.99993600000005</v>
      </c>
      <c r="AS92" s="16">
        <f>'Energy Storage'!AR51*$K92/12</f>
        <v>922.99993600000005</v>
      </c>
      <c r="AT92" s="16">
        <f>'Energy Storage'!AS51*$K92/12</f>
        <v>922.99993600000005</v>
      </c>
      <c r="AU92" s="16">
        <f>'Energy Storage'!AT51*$K92/12</f>
        <v>922.99993600000005</v>
      </c>
      <c r="AV92" s="16">
        <f>'Energy Storage'!AU51*$K92/12</f>
        <v>922.99993600000005</v>
      </c>
      <c r="AW92" s="16">
        <f>'Energy Storage'!AV51*$K92/12</f>
        <v>922.99993600000005</v>
      </c>
      <c r="AX92" s="16">
        <f>'Energy Storage'!AW51*$K92/12</f>
        <v>922.99993600000005</v>
      </c>
      <c r="AY92" s="16">
        <f>'Energy Storage'!AX51*$K92/12</f>
        <v>922.99993600000005</v>
      </c>
      <c r="AZ92" s="16">
        <f>'Energy Storage'!AY51*$K92/12</f>
        <v>922.99993600000005</v>
      </c>
      <c r="BA92" s="16">
        <f>'Energy Storage'!AZ51*$K92/12</f>
        <v>922.99993600000005</v>
      </c>
      <c r="BB92" s="16">
        <f>'Energy Storage'!BA51*$K92/12</f>
        <v>922.99993600000005</v>
      </c>
      <c r="BC92" s="16">
        <f>'Energy Storage'!BB51*$K92/12</f>
        <v>922.99993600000005</v>
      </c>
      <c r="BD92" s="16">
        <f>'Energy Storage'!BC51*$K92/12</f>
        <v>922.99993600000005</v>
      </c>
      <c r="BE92" s="16">
        <f>'Energy Storage'!BD51*$K92/12</f>
        <v>922.99993600000005</v>
      </c>
      <c r="BF92" s="16">
        <f>'Energy Storage'!BE51*$K92/12</f>
        <v>922.99993600000005</v>
      </c>
      <c r="BG92" s="16">
        <f>'Energy Storage'!BF51*$K92/12</f>
        <v>922.99993600000005</v>
      </c>
      <c r="BH92" s="16">
        <f>'Energy Storage'!BG51*$K92/12</f>
        <v>922.99993600000005</v>
      </c>
      <c r="BI92" s="16">
        <f>'Energy Storage'!BH51*$K92/12</f>
        <v>922.99993600000005</v>
      </c>
      <c r="BJ92" s="16">
        <f>'Energy Storage'!BI51*$K92/12</f>
        <v>922.99993600000005</v>
      </c>
      <c r="BK92" s="16">
        <f>'Energy Storage'!BJ51*$K92/12</f>
        <v>922.99993600000005</v>
      </c>
      <c r="BL92" s="16">
        <f>'Energy Storage'!BK51*$K92/12</f>
        <v>922.99993600000005</v>
      </c>
      <c r="BM92" s="16">
        <f>'Energy Storage'!BL51*$K92/12</f>
        <v>922.99993600000005</v>
      </c>
      <c r="BN92" s="16">
        <f>'Energy Storage'!BM51*$K92/12</f>
        <v>922.99993600000005</v>
      </c>
      <c r="BO92" s="16">
        <f>'Energy Storage'!BN51*$K92/12</f>
        <v>922.99993600000005</v>
      </c>
      <c r="BP92" s="16">
        <f>'Energy Storage'!BO51*$K92/12</f>
        <v>922.99993600000005</v>
      </c>
      <c r="BQ92" s="16">
        <f>'Energy Storage'!BP51*$K92/12</f>
        <v>922.99993600000005</v>
      </c>
      <c r="BR92" s="16">
        <f>'Energy Storage'!BQ51*$K92/12</f>
        <v>922.99993600000005</v>
      </c>
      <c r="BS92" s="16">
        <f>'Energy Storage'!BR51*$K92/12</f>
        <v>922.99993600000005</v>
      </c>
    </row>
    <row r="93" spans="1:71" x14ac:dyDescent="0.35">
      <c r="C93" s="15"/>
      <c r="D93" s="50"/>
    </row>
    <row r="94" spans="1:71" ht="15" thickBot="1" x14ac:dyDescent="0.4">
      <c r="C94" s="15"/>
      <c r="D94" s="50"/>
      <c r="J94" s="52" t="s">
        <v>132</v>
      </c>
      <c r="K94" s="65" t="s">
        <v>154</v>
      </c>
      <c r="L94" s="70">
        <f t="shared" ref="L94:AQ94" si="113">SUM(L78:L93)</f>
        <v>0</v>
      </c>
      <c r="M94" s="70">
        <f t="shared" si="113"/>
        <v>0</v>
      </c>
      <c r="N94" s="70">
        <f t="shared" si="113"/>
        <v>0</v>
      </c>
      <c r="O94" s="70">
        <f t="shared" si="113"/>
        <v>0</v>
      </c>
      <c r="P94" s="70">
        <f t="shared" si="113"/>
        <v>949.0644266666668</v>
      </c>
      <c r="Q94" s="70">
        <f t="shared" si="113"/>
        <v>949.58008000000018</v>
      </c>
      <c r="R94" s="70">
        <f t="shared" si="113"/>
        <v>949.58008000000018</v>
      </c>
      <c r="S94" s="70">
        <f t="shared" si="113"/>
        <v>1477.78872</v>
      </c>
      <c r="T94" s="70">
        <f t="shared" si="113"/>
        <v>1579.9220533333337</v>
      </c>
      <c r="U94" s="70">
        <f t="shared" si="113"/>
        <v>49801.838293333327</v>
      </c>
      <c r="V94" s="70">
        <f t="shared" si="113"/>
        <v>49981.970586666655</v>
      </c>
      <c r="W94" s="70">
        <f t="shared" si="113"/>
        <v>52604.067279999988</v>
      </c>
      <c r="X94" s="70">
        <f t="shared" si="113"/>
        <v>61338.319690249991</v>
      </c>
      <c r="Y94" s="70">
        <f t="shared" si="113"/>
        <v>61476.319690249991</v>
      </c>
      <c r="Z94" s="70">
        <f t="shared" si="113"/>
        <v>426514.41165399988</v>
      </c>
      <c r="AA94" s="70">
        <f t="shared" si="113"/>
        <v>436152.47150399996</v>
      </c>
      <c r="AB94" s="70">
        <f t="shared" si="113"/>
        <v>1118380.4622163328</v>
      </c>
      <c r="AC94" s="70">
        <f t="shared" si="113"/>
        <v>1140959.2909329995</v>
      </c>
      <c r="AD94" s="70">
        <f t="shared" si="113"/>
        <v>1144986.0564996663</v>
      </c>
      <c r="AE94" s="70">
        <f t="shared" si="113"/>
        <v>1243305.1528346662</v>
      </c>
      <c r="AF94" s="70">
        <f t="shared" si="113"/>
        <v>1243305.1528346662</v>
      </c>
      <c r="AG94" s="70">
        <f t="shared" si="113"/>
        <v>1243305.1528346662</v>
      </c>
      <c r="AH94" s="70">
        <f t="shared" si="113"/>
        <v>1269509.3832513329</v>
      </c>
      <c r="AI94" s="70">
        <f t="shared" si="113"/>
        <v>1269509.3832513329</v>
      </c>
      <c r="AJ94" s="70">
        <f t="shared" si="113"/>
        <v>1310926.2857566662</v>
      </c>
      <c r="AK94" s="70">
        <f t="shared" si="113"/>
        <v>1310926.2857566662</v>
      </c>
      <c r="AL94" s="70">
        <f t="shared" si="113"/>
        <v>1310926.2857566662</v>
      </c>
      <c r="AM94" s="70">
        <f t="shared" si="113"/>
        <v>1310926.2857566662</v>
      </c>
      <c r="AN94" s="70">
        <f t="shared" si="113"/>
        <v>1310926.2857566662</v>
      </c>
      <c r="AO94" s="70">
        <f t="shared" si="113"/>
        <v>1310926.2857566662</v>
      </c>
      <c r="AP94" s="70">
        <f t="shared" si="113"/>
        <v>1310926.2857566662</v>
      </c>
      <c r="AQ94" s="70">
        <f t="shared" si="113"/>
        <v>1310926.2857566662</v>
      </c>
      <c r="AR94" s="70">
        <f t="shared" ref="AR94:BS94" si="114">SUM(AR78:AR93)</f>
        <v>1310926.2857566662</v>
      </c>
      <c r="AS94" s="70">
        <f t="shared" si="114"/>
        <v>1310926.2857566662</v>
      </c>
      <c r="AT94" s="70">
        <f t="shared" si="114"/>
        <v>1310926.2857566662</v>
      </c>
      <c r="AU94" s="70">
        <f t="shared" si="114"/>
        <v>1310926.2857566662</v>
      </c>
      <c r="AV94" s="70">
        <f t="shared" si="114"/>
        <v>1310926.2857566662</v>
      </c>
      <c r="AW94" s="70">
        <f t="shared" si="114"/>
        <v>1310926.2857566662</v>
      </c>
      <c r="AX94" s="70">
        <f t="shared" si="114"/>
        <v>1310926.2857566662</v>
      </c>
      <c r="AY94" s="70">
        <f t="shared" si="114"/>
        <v>1310926.2857566662</v>
      </c>
      <c r="AZ94" s="70">
        <f t="shared" si="114"/>
        <v>1310926.2857566662</v>
      </c>
      <c r="BA94" s="70">
        <f t="shared" si="114"/>
        <v>1310926.2857566662</v>
      </c>
      <c r="BB94" s="70">
        <f t="shared" si="114"/>
        <v>1310926.2857566662</v>
      </c>
      <c r="BC94" s="70">
        <f t="shared" si="114"/>
        <v>1310926.2857566662</v>
      </c>
      <c r="BD94" s="70">
        <f t="shared" si="114"/>
        <v>1310926.2857566662</v>
      </c>
      <c r="BE94" s="70">
        <f t="shared" si="114"/>
        <v>1310926.2857566662</v>
      </c>
      <c r="BF94" s="70">
        <f t="shared" si="114"/>
        <v>1310926.2857566662</v>
      </c>
      <c r="BG94" s="70">
        <f t="shared" si="114"/>
        <v>1310926.2857566662</v>
      </c>
      <c r="BH94" s="70">
        <f t="shared" si="114"/>
        <v>1310926.2857566662</v>
      </c>
      <c r="BI94" s="70">
        <f t="shared" si="114"/>
        <v>1310926.2857566662</v>
      </c>
      <c r="BJ94" s="70">
        <f t="shared" si="114"/>
        <v>1310926.2857566662</v>
      </c>
      <c r="BK94" s="70">
        <f t="shared" si="114"/>
        <v>1310926.2857566662</v>
      </c>
      <c r="BL94" s="70">
        <f t="shared" si="114"/>
        <v>1310926.2857566662</v>
      </c>
      <c r="BM94" s="70">
        <f t="shared" si="114"/>
        <v>1310926.2857566662</v>
      </c>
      <c r="BN94" s="70">
        <f t="shared" si="114"/>
        <v>1310926.2857566662</v>
      </c>
      <c r="BO94" s="70">
        <f t="shared" si="114"/>
        <v>1310926.2857566662</v>
      </c>
      <c r="BP94" s="70">
        <f t="shared" si="114"/>
        <v>1310926.2857566662</v>
      </c>
      <c r="BQ94" s="70">
        <f t="shared" si="114"/>
        <v>1310926.2857566662</v>
      </c>
      <c r="BR94" s="70">
        <f t="shared" si="114"/>
        <v>1310926.2857566662</v>
      </c>
      <c r="BS94" s="70">
        <f t="shared" si="114"/>
        <v>1310926.2857566662</v>
      </c>
    </row>
    <row r="95" spans="1:71" ht="15.5" thickTop="1" thickBot="1" x14ac:dyDescent="0.4">
      <c r="C95" s="15"/>
      <c r="D95" s="50"/>
      <c r="J95" s="52" t="s">
        <v>132</v>
      </c>
      <c r="K95" s="65" t="s">
        <v>162</v>
      </c>
      <c r="L95" s="72">
        <f>L94</f>
        <v>0</v>
      </c>
      <c r="M95" s="66">
        <f t="shared" ref="M95:W95" si="115">L95+M94</f>
        <v>0</v>
      </c>
      <c r="N95" s="66">
        <f t="shared" si="115"/>
        <v>0</v>
      </c>
      <c r="O95" s="66">
        <f t="shared" si="115"/>
        <v>0</v>
      </c>
      <c r="P95" s="66">
        <f t="shared" si="115"/>
        <v>949.0644266666668</v>
      </c>
      <c r="Q95" s="66">
        <f t="shared" si="115"/>
        <v>1898.644506666667</v>
      </c>
      <c r="R95" s="66">
        <f t="shared" si="115"/>
        <v>2848.2245866666672</v>
      </c>
      <c r="S95" s="66">
        <f t="shared" si="115"/>
        <v>4326.0133066666676</v>
      </c>
      <c r="T95" s="66">
        <f t="shared" si="115"/>
        <v>5905.9353600000013</v>
      </c>
      <c r="U95" s="66">
        <f t="shared" si="115"/>
        <v>55707.77365333333</v>
      </c>
      <c r="V95" s="66">
        <f t="shared" si="115"/>
        <v>105689.74423999999</v>
      </c>
      <c r="W95" s="66">
        <f t="shared" si="115"/>
        <v>158293.81151999999</v>
      </c>
      <c r="X95" s="72">
        <f>X94</f>
        <v>61338.319690249991</v>
      </c>
      <c r="Y95" s="66">
        <f t="shared" ref="Y95:AI95" si="116">X95+Y94</f>
        <v>122814.63938049998</v>
      </c>
      <c r="Z95" s="66">
        <f t="shared" si="116"/>
        <v>549329.05103449989</v>
      </c>
      <c r="AA95" s="66">
        <f t="shared" si="116"/>
        <v>985481.52253849991</v>
      </c>
      <c r="AB95" s="66">
        <f t="shared" si="116"/>
        <v>2103861.9847548325</v>
      </c>
      <c r="AC95" s="66">
        <f t="shared" si="116"/>
        <v>3244821.2756878319</v>
      </c>
      <c r="AD95" s="66">
        <f t="shared" si="116"/>
        <v>4389807.332187498</v>
      </c>
      <c r="AE95" s="66">
        <f t="shared" si="116"/>
        <v>5633112.4850221639</v>
      </c>
      <c r="AF95" s="66">
        <f t="shared" si="116"/>
        <v>6876417.6378568299</v>
      </c>
      <c r="AG95" s="66">
        <f t="shared" si="116"/>
        <v>8119722.7906914959</v>
      </c>
      <c r="AH95" s="66">
        <f t="shared" si="116"/>
        <v>9389232.1739428286</v>
      </c>
      <c r="AI95" s="66">
        <f t="shared" si="116"/>
        <v>10658741.557194162</v>
      </c>
      <c r="AJ95" s="72">
        <f>AJ94</f>
        <v>1310926.2857566662</v>
      </c>
      <c r="AK95" s="66">
        <f t="shared" ref="AK95:AU95" si="117">AJ95+AK94</f>
        <v>2621852.5715133324</v>
      </c>
      <c r="AL95" s="66">
        <f t="shared" si="117"/>
        <v>3932778.8572699986</v>
      </c>
      <c r="AM95" s="66">
        <f t="shared" si="117"/>
        <v>5243705.1430266649</v>
      </c>
      <c r="AN95" s="66">
        <f t="shared" si="117"/>
        <v>6554631.4287833311</v>
      </c>
      <c r="AO95" s="66">
        <f t="shared" si="117"/>
        <v>7865557.7145399973</v>
      </c>
      <c r="AP95" s="66">
        <f t="shared" si="117"/>
        <v>9176484.0002966635</v>
      </c>
      <c r="AQ95" s="66">
        <f t="shared" si="117"/>
        <v>10487410.28605333</v>
      </c>
      <c r="AR95" s="66">
        <f t="shared" si="117"/>
        <v>11798336.571809996</v>
      </c>
      <c r="AS95" s="66">
        <f t="shared" si="117"/>
        <v>13109262.857566662</v>
      </c>
      <c r="AT95" s="66">
        <f t="shared" si="117"/>
        <v>14420189.143323328</v>
      </c>
      <c r="AU95" s="66">
        <f t="shared" si="117"/>
        <v>15731115.429079995</v>
      </c>
      <c r="AV95" s="72">
        <f>AV94</f>
        <v>1310926.2857566662</v>
      </c>
      <c r="AW95" s="66">
        <f t="shared" ref="AW95:BG95" si="118">AV95+AW94</f>
        <v>2621852.5715133324</v>
      </c>
      <c r="AX95" s="66">
        <f t="shared" si="118"/>
        <v>3932778.8572699986</v>
      </c>
      <c r="AY95" s="66">
        <f t="shared" si="118"/>
        <v>5243705.1430266649</v>
      </c>
      <c r="AZ95" s="66">
        <f t="shared" si="118"/>
        <v>6554631.4287833311</v>
      </c>
      <c r="BA95" s="66">
        <f t="shared" si="118"/>
        <v>7865557.7145399973</v>
      </c>
      <c r="BB95" s="66">
        <f t="shared" si="118"/>
        <v>9176484.0002966635</v>
      </c>
      <c r="BC95" s="66">
        <f t="shared" si="118"/>
        <v>10487410.28605333</v>
      </c>
      <c r="BD95" s="66">
        <f t="shared" si="118"/>
        <v>11798336.571809996</v>
      </c>
      <c r="BE95" s="66">
        <f t="shared" si="118"/>
        <v>13109262.857566662</v>
      </c>
      <c r="BF95" s="66">
        <f t="shared" si="118"/>
        <v>14420189.143323328</v>
      </c>
      <c r="BG95" s="66">
        <f t="shared" si="118"/>
        <v>15731115.429079995</v>
      </c>
      <c r="BH95" s="72">
        <f>BH94</f>
        <v>1310926.2857566662</v>
      </c>
      <c r="BI95" s="66">
        <f t="shared" ref="BI95:BS95" si="119">BH95+BI94</f>
        <v>2621852.5715133324</v>
      </c>
      <c r="BJ95" s="66">
        <f t="shared" si="119"/>
        <v>3932778.8572699986</v>
      </c>
      <c r="BK95" s="66">
        <f t="shared" si="119"/>
        <v>5243705.1430266649</v>
      </c>
      <c r="BL95" s="66">
        <f t="shared" si="119"/>
        <v>6554631.4287833311</v>
      </c>
      <c r="BM95" s="66">
        <f t="shared" si="119"/>
        <v>7865557.7145399973</v>
      </c>
      <c r="BN95" s="66">
        <f t="shared" si="119"/>
        <v>9176484.0002966635</v>
      </c>
      <c r="BO95" s="66">
        <f t="shared" si="119"/>
        <v>10487410.28605333</v>
      </c>
      <c r="BP95" s="66">
        <f t="shared" si="119"/>
        <v>11798336.571809996</v>
      </c>
      <c r="BQ95" s="66">
        <f t="shared" si="119"/>
        <v>13109262.857566662</v>
      </c>
      <c r="BR95" s="66">
        <f t="shared" si="119"/>
        <v>14420189.143323328</v>
      </c>
      <c r="BS95" s="66">
        <f t="shared" si="119"/>
        <v>15731115.429079995</v>
      </c>
    </row>
    <row r="96" spans="1:71" ht="15" thickTop="1" x14ac:dyDescent="0.35">
      <c r="C96" s="15"/>
      <c r="D96" s="50"/>
      <c r="J96" s="50"/>
      <c r="K96" s="50"/>
    </row>
    <row r="97" spans="1:71" x14ac:dyDescent="0.35">
      <c r="C97" s="15"/>
      <c r="D97" s="50"/>
      <c r="J97" s="50"/>
      <c r="K97" s="50"/>
    </row>
    <row r="98" spans="1:71" x14ac:dyDescent="0.35">
      <c r="A98" s="56" t="s">
        <v>133</v>
      </c>
      <c r="B98" s="56" t="s">
        <v>134</v>
      </c>
      <c r="C98" s="56" t="s">
        <v>136</v>
      </c>
      <c r="D98" s="56">
        <v>300</v>
      </c>
      <c r="E98" s="56" t="s">
        <v>137</v>
      </c>
      <c r="F98" s="57" t="s">
        <v>138</v>
      </c>
      <c r="G98" s="56" t="s">
        <v>139</v>
      </c>
      <c r="H98" s="56" t="s">
        <v>140</v>
      </c>
      <c r="I98" s="56" t="s">
        <v>141</v>
      </c>
      <c r="J98" s="56" t="s">
        <v>142</v>
      </c>
      <c r="K98" s="67" t="s">
        <v>156</v>
      </c>
      <c r="L98" s="59">
        <v>202401</v>
      </c>
      <c r="M98" s="59">
        <v>202402</v>
      </c>
      <c r="N98" s="59">
        <v>202403</v>
      </c>
      <c r="O98" s="59">
        <v>202404</v>
      </c>
      <c r="P98" s="59">
        <v>202405</v>
      </c>
      <c r="Q98" s="59">
        <v>202406</v>
      </c>
      <c r="R98" s="59">
        <v>202407</v>
      </c>
      <c r="S98" s="59">
        <v>202408</v>
      </c>
      <c r="T98" s="59">
        <v>202409</v>
      </c>
      <c r="U98" s="59">
        <v>202410</v>
      </c>
      <c r="V98" s="59">
        <v>202411</v>
      </c>
      <c r="W98" s="59">
        <v>202412</v>
      </c>
      <c r="X98" s="59">
        <v>202501</v>
      </c>
      <c r="Y98" s="59">
        <v>202502</v>
      </c>
      <c r="Z98" s="59">
        <v>202503</v>
      </c>
      <c r="AA98" s="59">
        <v>202504</v>
      </c>
      <c r="AB98" s="59">
        <v>202505</v>
      </c>
      <c r="AC98" s="59">
        <v>202506</v>
      </c>
      <c r="AD98" s="59">
        <v>202507</v>
      </c>
      <c r="AE98" s="59">
        <v>202508</v>
      </c>
      <c r="AF98" s="59">
        <v>202509</v>
      </c>
      <c r="AG98" s="59">
        <v>202510</v>
      </c>
      <c r="AH98" s="59">
        <v>202511</v>
      </c>
      <c r="AI98" s="59">
        <v>202512</v>
      </c>
      <c r="AJ98" s="59">
        <v>202601</v>
      </c>
      <c r="AK98" s="59">
        <v>202602</v>
      </c>
      <c r="AL98" s="59">
        <v>202603</v>
      </c>
      <c r="AM98" s="59">
        <v>202604</v>
      </c>
      <c r="AN98" s="59">
        <v>202605</v>
      </c>
      <c r="AO98" s="59">
        <v>202606</v>
      </c>
      <c r="AP98" s="59">
        <v>202607</v>
      </c>
      <c r="AQ98" s="59">
        <v>202608</v>
      </c>
      <c r="AR98" s="59">
        <v>202609</v>
      </c>
      <c r="AS98" s="59">
        <v>202610</v>
      </c>
      <c r="AT98" s="59">
        <v>202611</v>
      </c>
      <c r="AU98" s="59">
        <v>202612</v>
      </c>
      <c r="AV98" s="59">
        <v>202701</v>
      </c>
      <c r="AW98" s="59">
        <v>202702</v>
      </c>
      <c r="AX98" s="59">
        <v>202703</v>
      </c>
      <c r="AY98" s="59">
        <v>202704</v>
      </c>
      <c r="AZ98" s="59">
        <v>202705</v>
      </c>
      <c r="BA98" s="59">
        <v>202706</v>
      </c>
      <c r="BB98" s="59">
        <v>202707</v>
      </c>
      <c r="BC98" s="59">
        <v>202708</v>
      </c>
      <c r="BD98" s="59">
        <v>202709</v>
      </c>
      <c r="BE98" s="59">
        <v>202710</v>
      </c>
      <c r="BF98" s="59">
        <v>202711</v>
      </c>
      <c r="BG98" s="59">
        <v>202712</v>
      </c>
      <c r="BH98" s="59">
        <v>202801</v>
      </c>
      <c r="BI98" s="59">
        <v>202802</v>
      </c>
      <c r="BJ98" s="59">
        <v>202803</v>
      </c>
      <c r="BK98" s="59">
        <v>202804</v>
      </c>
      <c r="BL98" s="59">
        <v>202805</v>
      </c>
      <c r="BM98" s="59">
        <v>202806</v>
      </c>
      <c r="BN98" s="59">
        <v>202807</v>
      </c>
      <c r="BO98" s="59">
        <v>202808</v>
      </c>
      <c r="BP98" s="59">
        <v>202809</v>
      </c>
      <c r="BQ98" s="59">
        <v>202810</v>
      </c>
      <c r="BR98" s="59">
        <v>202811</v>
      </c>
      <c r="BS98" s="59">
        <v>202812</v>
      </c>
    </row>
    <row r="99" spans="1:71" x14ac:dyDescent="0.35">
      <c r="A99" s="15" t="str">
        <f>'Energy Storage'!A37</f>
        <v>Not in SYA</v>
      </c>
      <c r="B99" s="15" t="str">
        <f>'Energy Storage'!B37</f>
        <v>A2811932</v>
      </c>
      <c r="C99" s="15" t="str">
        <f>'Energy Storage'!D37</f>
        <v/>
      </c>
      <c r="D99" s="15">
        <f>'Energy Storage'!E37</f>
        <v>34899</v>
      </c>
      <c r="E99" s="15" t="str">
        <f>'Energy Storage'!F37</f>
        <v>NEW-15526</v>
      </c>
      <c r="F99" s="15" t="str">
        <f>'Energy Storage'!G37</f>
        <v>BB II Energy Storage Capacity</v>
      </c>
      <c r="G99" s="15" t="str">
        <f>'Energy Storage'!H37</f>
        <v>Electric Other Production Plant</v>
      </c>
      <c r="H99" s="15" t="str">
        <f>'Energy Storage'!I37</f>
        <v>Big Bend II Solar</v>
      </c>
      <c r="I99" s="15" t="str">
        <f>'Energy Storage'!J37</f>
        <v>BB II Energy Storage Capacity</v>
      </c>
      <c r="J99" s="64">
        <f>'Energy Storage'!K16</f>
        <v>202512</v>
      </c>
      <c r="K99" s="68">
        <v>0</v>
      </c>
      <c r="L99" s="16">
        <f t="shared" ref="L99:AQ99" si="120">K99+L78</f>
        <v>0</v>
      </c>
      <c r="M99" s="16">
        <f t="shared" si="120"/>
        <v>0</v>
      </c>
      <c r="N99" s="16">
        <f t="shared" si="120"/>
        <v>0</v>
      </c>
      <c r="O99" s="16">
        <f t="shared" si="120"/>
        <v>0</v>
      </c>
      <c r="P99" s="16">
        <f t="shared" si="120"/>
        <v>0</v>
      </c>
      <c r="Q99" s="16">
        <f t="shared" si="120"/>
        <v>0</v>
      </c>
      <c r="R99" s="16">
        <f t="shared" si="120"/>
        <v>0</v>
      </c>
      <c r="S99" s="16">
        <f t="shared" si="120"/>
        <v>0</v>
      </c>
      <c r="T99" s="16">
        <f t="shared" si="120"/>
        <v>0</v>
      </c>
      <c r="U99" s="16">
        <f t="shared" si="120"/>
        <v>0</v>
      </c>
      <c r="V99" s="16">
        <f t="shared" si="120"/>
        <v>0</v>
      </c>
      <c r="W99" s="16">
        <f t="shared" si="120"/>
        <v>0</v>
      </c>
      <c r="X99" s="16">
        <f t="shared" si="120"/>
        <v>0</v>
      </c>
      <c r="Y99" s="16">
        <f t="shared" si="120"/>
        <v>0</v>
      </c>
      <c r="Z99" s="16">
        <f t="shared" si="120"/>
        <v>0</v>
      </c>
      <c r="AA99" s="16">
        <f t="shared" si="120"/>
        <v>0</v>
      </c>
      <c r="AB99" s="16">
        <f t="shared" si="120"/>
        <v>0</v>
      </c>
      <c r="AC99" s="16">
        <f t="shared" si="120"/>
        <v>0</v>
      </c>
      <c r="AD99" s="16">
        <f t="shared" si="120"/>
        <v>0</v>
      </c>
      <c r="AE99" s="16">
        <f t="shared" si="120"/>
        <v>0</v>
      </c>
      <c r="AF99" s="16">
        <f t="shared" si="120"/>
        <v>0</v>
      </c>
      <c r="AG99" s="16">
        <f t="shared" si="120"/>
        <v>0</v>
      </c>
      <c r="AH99" s="16">
        <f t="shared" si="120"/>
        <v>0</v>
      </c>
      <c r="AI99" s="16">
        <f t="shared" si="120"/>
        <v>0</v>
      </c>
      <c r="AJ99" s="16">
        <f t="shared" si="120"/>
        <v>41416.902505333339</v>
      </c>
      <c r="AK99" s="16">
        <f t="shared" si="120"/>
        <v>82833.805010666678</v>
      </c>
      <c r="AL99" s="16">
        <f t="shared" si="120"/>
        <v>124250.70751600002</v>
      </c>
      <c r="AM99" s="16">
        <f t="shared" si="120"/>
        <v>165667.61002133336</v>
      </c>
      <c r="AN99" s="16">
        <f t="shared" si="120"/>
        <v>207084.51252666669</v>
      </c>
      <c r="AO99" s="16">
        <f t="shared" si="120"/>
        <v>248501.41503200002</v>
      </c>
      <c r="AP99" s="16">
        <f t="shared" si="120"/>
        <v>289918.31753733335</v>
      </c>
      <c r="AQ99" s="16">
        <f t="shared" si="120"/>
        <v>331335.22004266671</v>
      </c>
      <c r="AR99" s="16">
        <f t="shared" ref="AR99:BS99" si="121">AQ99+AR78</f>
        <v>372752.12254800007</v>
      </c>
      <c r="AS99" s="16">
        <f t="shared" si="121"/>
        <v>414169.02505333343</v>
      </c>
      <c r="AT99" s="16">
        <f t="shared" si="121"/>
        <v>455585.92755866679</v>
      </c>
      <c r="AU99" s="16">
        <f t="shared" si="121"/>
        <v>497002.83006400015</v>
      </c>
      <c r="AV99" s="16">
        <f t="shared" si="121"/>
        <v>538419.73256933352</v>
      </c>
      <c r="AW99" s="16">
        <f t="shared" si="121"/>
        <v>579836.63507466682</v>
      </c>
      <c r="AX99" s="16">
        <f t="shared" si="121"/>
        <v>621253.53758000012</v>
      </c>
      <c r="AY99" s="16">
        <f t="shared" si="121"/>
        <v>662670.44008533342</v>
      </c>
      <c r="AZ99" s="16">
        <f t="shared" si="121"/>
        <v>704087.34259066673</v>
      </c>
      <c r="BA99" s="16">
        <f t="shared" si="121"/>
        <v>745504.24509600003</v>
      </c>
      <c r="BB99" s="16">
        <f t="shared" si="121"/>
        <v>786921.14760133333</v>
      </c>
      <c r="BC99" s="16">
        <f t="shared" si="121"/>
        <v>828338.05010666663</v>
      </c>
      <c r="BD99" s="16">
        <f t="shared" si="121"/>
        <v>869754.95261199994</v>
      </c>
      <c r="BE99" s="16">
        <f t="shared" si="121"/>
        <v>911171.85511733324</v>
      </c>
      <c r="BF99" s="16">
        <f t="shared" si="121"/>
        <v>952588.75762266654</v>
      </c>
      <c r="BG99" s="16">
        <f t="shared" si="121"/>
        <v>994005.66012799984</v>
      </c>
      <c r="BH99" s="16">
        <f t="shared" si="121"/>
        <v>1035422.5626333331</v>
      </c>
      <c r="BI99" s="16">
        <f t="shared" si="121"/>
        <v>1076839.4651386666</v>
      </c>
      <c r="BJ99" s="16">
        <f t="shared" si="121"/>
        <v>1118256.3676439999</v>
      </c>
      <c r="BK99" s="16">
        <f t="shared" si="121"/>
        <v>1159673.2701493332</v>
      </c>
      <c r="BL99" s="16">
        <f t="shared" si="121"/>
        <v>1201090.1726546665</v>
      </c>
      <c r="BM99" s="16">
        <f t="shared" si="121"/>
        <v>1242507.0751599998</v>
      </c>
      <c r="BN99" s="16">
        <f t="shared" si="121"/>
        <v>1283923.9776653331</v>
      </c>
      <c r="BO99" s="16">
        <f t="shared" si="121"/>
        <v>1325340.8801706664</v>
      </c>
      <c r="BP99" s="16">
        <f t="shared" si="121"/>
        <v>1366757.7826759997</v>
      </c>
      <c r="BQ99" s="16">
        <f t="shared" si="121"/>
        <v>1408174.685181333</v>
      </c>
      <c r="BR99" s="16">
        <f t="shared" si="121"/>
        <v>1449591.5876866663</v>
      </c>
      <c r="BS99" s="16">
        <f t="shared" si="121"/>
        <v>1491008.4901919996</v>
      </c>
    </row>
    <row r="100" spans="1:71" x14ac:dyDescent="0.35">
      <c r="A100" s="15" t="str">
        <f t="shared" ref="A100:I100" si="122">A79</f>
        <v>Found on tab Energy Storage -M</v>
      </c>
      <c r="B100" s="15" t="str">
        <f t="shared" si="122"/>
        <v>A2876656</v>
      </c>
      <c r="C100" s="15" t="str">
        <f t="shared" si="122"/>
        <v/>
      </c>
      <c r="D100" s="15">
        <f t="shared" si="122"/>
        <v>34820</v>
      </c>
      <c r="E100" s="15" t="str">
        <f t="shared" si="122"/>
        <v>NEW-15754</v>
      </c>
      <c r="F100" s="15" t="str">
        <f t="shared" si="122"/>
        <v>MacDill Energy Storage Capacity</v>
      </c>
      <c r="G100" s="15" t="str">
        <f t="shared" si="122"/>
        <v>Electric Other Production Plant</v>
      </c>
      <c r="H100" s="15" t="str">
        <f t="shared" si="122"/>
        <v>MacDill AFB DG</v>
      </c>
      <c r="I100" s="15" t="str">
        <f t="shared" si="122"/>
        <v>MacDill Energy Storage Capacity</v>
      </c>
      <c r="J100" s="64">
        <f>'Energy Storage'!K17</f>
        <v>202504</v>
      </c>
      <c r="K100" s="68">
        <v>0</v>
      </c>
      <c r="L100" s="16">
        <f t="shared" ref="L100:AQ100" si="123">K100+L79</f>
        <v>0</v>
      </c>
      <c r="M100" s="16">
        <f t="shared" si="123"/>
        <v>0</v>
      </c>
      <c r="N100" s="16">
        <f t="shared" si="123"/>
        <v>0</v>
      </c>
      <c r="O100" s="16">
        <f t="shared" si="123"/>
        <v>0</v>
      </c>
      <c r="P100" s="16">
        <f t="shared" si="123"/>
        <v>0</v>
      </c>
      <c r="Q100" s="16">
        <f t="shared" si="123"/>
        <v>0</v>
      </c>
      <c r="R100" s="16">
        <f t="shared" si="123"/>
        <v>0</v>
      </c>
      <c r="S100" s="16">
        <f t="shared" si="123"/>
        <v>0</v>
      </c>
      <c r="T100" s="16">
        <f t="shared" si="123"/>
        <v>0</v>
      </c>
      <c r="U100" s="16">
        <f t="shared" si="123"/>
        <v>0</v>
      </c>
      <c r="V100" s="16">
        <f t="shared" si="123"/>
        <v>0</v>
      </c>
      <c r="W100" s="16">
        <f t="shared" si="123"/>
        <v>0</v>
      </c>
      <c r="X100" s="16">
        <f t="shared" si="123"/>
        <v>0</v>
      </c>
      <c r="Y100" s="16">
        <f t="shared" si="123"/>
        <v>0</v>
      </c>
      <c r="Z100" s="16">
        <f t="shared" si="123"/>
        <v>0</v>
      </c>
      <c r="AA100" s="16">
        <f t="shared" si="123"/>
        <v>0</v>
      </c>
      <c r="AB100" s="16">
        <f t="shared" si="123"/>
        <v>230559.46525000001</v>
      </c>
      <c r="AC100" s="16">
        <f t="shared" si="123"/>
        <v>465192.24716666667</v>
      </c>
      <c r="AD100" s="16">
        <f t="shared" si="123"/>
        <v>701144.46241666668</v>
      </c>
      <c r="AE100" s="16">
        <f t="shared" si="123"/>
        <v>943305.77766666666</v>
      </c>
      <c r="AF100" s="16">
        <f t="shared" si="123"/>
        <v>1185467.0929166665</v>
      </c>
      <c r="AG100" s="16">
        <f t="shared" si="123"/>
        <v>1427628.4081666665</v>
      </c>
      <c r="AH100" s="16">
        <f t="shared" si="123"/>
        <v>1695993.9538333332</v>
      </c>
      <c r="AI100" s="16">
        <f t="shared" si="123"/>
        <v>1964359.4994999999</v>
      </c>
      <c r="AJ100" s="16">
        <f t="shared" si="123"/>
        <v>2232725.0451666666</v>
      </c>
      <c r="AK100" s="16">
        <f t="shared" si="123"/>
        <v>2501090.5908333333</v>
      </c>
      <c r="AL100" s="16">
        <f t="shared" si="123"/>
        <v>2769456.1365</v>
      </c>
      <c r="AM100" s="16">
        <f t="shared" si="123"/>
        <v>3037821.6821666667</v>
      </c>
      <c r="AN100" s="16">
        <f t="shared" si="123"/>
        <v>3306187.2278333334</v>
      </c>
      <c r="AO100" s="16">
        <f t="shared" si="123"/>
        <v>3574552.7735000001</v>
      </c>
      <c r="AP100" s="16">
        <f t="shared" si="123"/>
        <v>3842918.3191666668</v>
      </c>
      <c r="AQ100" s="16">
        <f t="shared" si="123"/>
        <v>4111283.8648333335</v>
      </c>
      <c r="AR100" s="16">
        <f t="shared" ref="AR100:BS100" si="124">AQ100+AR79</f>
        <v>4379649.4105000002</v>
      </c>
      <c r="AS100" s="16">
        <f t="shared" si="124"/>
        <v>4648014.9561666669</v>
      </c>
      <c r="AT100" s="16">
        <f t="shared" si="124"/>
        <v>4916380.5018333336</v>
      </c>
      <c r="AU100" s="16">
        <f t="shared" si="124"/>
        <v>5184746.0475000003</v>
      </c>
      <c r="AV100" s="16">
        <f t="shared" si="124"/>
        <v>5453111.593166667</v>
      </c>
      <c r="AW100" s="16">
        <f t="shared" si="124"/>
        <v>5721477.1388333337</v>
      </c>
      <c r="AX100" s="16">
        <f t="shared" si="124"/>
        <v>5989842.6845000004</v>
      </c>
      <c r="AY100" s="16">
        <f t="shared" si="124"/>
        <v>6258208.2301666671</v>
      </c>
      <c r="AZ100" s="16">
        <f t="shared" si="124"/>
        <v>6526573.7758333338</v>
      </c>
      <c r="BA100" s="16">
        <f t="shared" si="124"/>
        <v>6794939.3215000005</v>
      </c>
      <c r="BB100" s="16">
        <f t="shared" si="124"/>
        <v>7063304.8671666672</v>
      </c>
      <c r="BC100" s="16">
        <f t="shared" si="124"/>
        <v>7331670.4128333339</v>
      </c>
      <c r="BD100" s="16">
        <f t="shared" si="124"/>
        <v>7600035.9585000006</v>
      </c>
      <c r="BE100" s="16">
        <f t="shared" si="124"/>
        <v>7868401.5041666673</v>
      </c>
      <c r="BF100" s="16">
        <f t="shared" si="124"/>
        <v>8136767.0498333341</v>
      </c>
      <c r="BG100" s="16">
        <f t="shared" si="124"/>
        <v>8405132.5954999998</v>
      </c>
      <c r="BH100" s="16">
        <f t="shared" si="124"/>
        <v>8673498.1411666665</v>
      </c>
      <c r="BI100" s="16">
        <f t="shared" si="124"/>
        <v>8941863.6868333332</v>
      </c>
      <c r="BJ100" s="16">
        <f t="shared" si="124"/>
        <v>9210229.2324999999</v>
      </c>
      <c r="BK100" s="16">
        <f t="shared" si="124"/>
        <v>9478594.7781666666</v>
      </c>
      <c r="BL100" s="16">
        <f t="shared" si="124"/>
        <v>9746960.3238333333</v>
      </c>
      <c r="BM100" s="16">
        <f t="shared" si="124"/>
        <v>10015325.8695</v>
      </c>
      <c r="BN100" s="16">
        <f t="shared" si="124"/>
        <v>10283691.415166667</v>
      </c>
      <c r="BO100" s="16">
        <f t="shared" si="124"/>
        <v>10552056.960833333</v>
      </c>
      <c r="BP100" s="16">
        <f t="shared" si="124"/>
        <v>10820422.5065</v>
      </c>
      <c r="BQ100" s="16">
        <f t="shared" si="124"/>
        <v>11088788.052166667</v>
      </c>
      <c r="BR100" s="16">
        <f t="shared" si="124"/>
        <v>11357153.597833334</v>
      </c>
      <c r="BS100" s="16">
        <f t="shared" si="124"/>
        <v>11625519.1435</v>
      </c>
    </row>
    <row r="101" spans="1:71" x14ac:dyDescent="0.35">
      <c r="A101" s="15" t="str">
        <f t="shared" ref="A101:I101" si="125">A80</f>
        <v>Found on tab Energy Storage -W</v>
      </c>
      <c r="B101" s="15" t="str">
        <f t="shared" si="125"/>
        <v>A2876868</v>
      </c>
      <c r="C101" s="15" t="str">
        <f t="shared" si="125"/>
        <v/>
      </c>
      <c r="D101" s="15">
        <f t="shared" si="125"/>
        <v>34899</v>
      </c>
      <c r="E101" s="15" t="str">
        <f t="shared" si="125"/>
        <v>NEW-15753</v>
      </c>
      <c r="F101" s="15" t="str">
        <f t="shared" si="125"/>
        <v>Wimauma Energy Storage Capacity</v>
      </c>
      <c r="G101" s="15" t="str">
        <f t="shared" si="125"/>
        <v>Electric Other Production Plant</v>
      </c>
      <c r="H101" s="15" t="str">
        <f t="shared" si="125"/>
        <v>Wimauma Solar</v>
      </c>
      <c r="I101" s="15" t="str">
        <f t="shared" si="125"/>
        <v>Wimauma Energy Storage Capacity</v>
      </c>
      <c r="J101" s="64">
        <f>'Energy Storage'!K18</f>
        <v>202502</v>
      </c>
      <c r="K101" s="68">
        <v>0</v>
      </c>
      <c r="L101" s="16">
        <f t="shared" ref="L101:AQ101" si="126">K101+L80</f>
        <v>0</v>
      </c>
      <c r="M101" s="16">
        <f t="shared" si="126"/>
        <v>0</v>
      </c>
      <c r="N101" s="16">
        <f t="shared" si="126"/>
        <v>0</v>
      </c>
      <c r="O101" s="16">
        <f t="shared" si="126"/>
        <v>0</v>
      </c>
      <c r="P101" s="16">
        <f t="shared" si="126"/>
        <v>0</v>
      </c>
      <c r="Q101" s="16">
        <f t="shared" si="126"/>
        <v>0</v>
      </c>
      <c r="R101" s="16">
        <f t="shared" si="126"/>
        <v>0</v>
      </c>
      <c r="S101" s="16">
        <f t="shared" si="126"/>
        <v>0</v>
      </c>
      <c r="T101" s="16">
        <f t="shared" si="126"/>
        <v>0</v>
      </c>
      <c r="U101" s="16">
        <f t="shared" si="126"/>
        <v>0</v>
      </c>
      <c r="V101" s="16">
        <f t="shared" si="126"/>
        <v>0</v>
      </c>
      <c r="W101" s="16">
        <f t="shared" si="126"/>
        <v>0</v>
      </c>
      <c r="X101" s="16">
        <f t="shared" si="126"/>
        <v>0</v>
      </c>
      <c r="Y101" s="16">
        <f t="shared" si="126"/>
        <v>0</v>
      </c>
      <c r="Z101" s="16">
        <f t="shared" si="126"/>
        <v>363915.50299566658</v>
      </c>
      <c r="AA101" s="16">
        <f t="shared" si="126"/>
        <v>737275.86735799978</v>
      </c>
      <c r="AB101" s="16">
        <f t="shared" si="126"/>
        <v>1111068.3686536665</v>
      </c>
      <c r="AC101" s="16">
        <f t="shared" si="126"/>
        <v>1501593.0005826664</v>
      </c>
      <c r="AD101" s="16">
        <f t="shared" si="126"/>
        <v>1892217.4684449995</v>
      </c>
      <c r="AE101" s="16">
        <f t="shared" si="126"/>
        <v>2340438.7087423326</v>
      </c>
      <c r="AF101" s="16">
        <f t="shared" si="126"/>
        <v>2788659.949039666</v>
      </c>
      <c r="AG101" s="16">
        <f t="shared" si="126"/>
        <v>3236881.1893369993</v>
      </c>
      <c r="AH101" s="16">
        <f t="shared" si="126"/>
        <v>3685102.4296343327</v>
      </c>
      <c r="AI101" s="16">
        <f t="shared" si="126"/>
        <v>4133323.669931666</v>
      </c>
      <c r="AJ101" s="16">
        <f t="shared" si="126"/>
        <v>4581544.9102289993</v>
      </c>
      <c r="AK101" s="16">
        <f t="shared" si="126"/>
        <v>5029766.1505263327</v>
      </c>
      <c r="AL101" s="16">
        <f t="shared" si="126"/>
        <v>5477987.390823666</v>
      </c>
      <c r="AM101" s="16">
        <f t="shared" si="126"/>
        <v>5926208.6311209993</v>
      </c>
      <c r="AN101" s="16">
        <f t="shared" si="126"/>
        <v>6374429.8714183327</v>
      </c>
      <c r="AO101" s="16">
        <f t="shared" si="126"/>
        <v>6822651.111715666</v>
      </c>
      <c r="AP101" s="16">
        <f t="shared" si="126"/>
        <v>7270872.3520129994</v>
      </c>
      <c r="AQ101" s="16">
        <f t="shared" si="126"/>
        <v>7719093.5923103327</v>
      </c>
      <c r="AR101" s="16">
        <f t="shared" ref="AR101:BS101" si="127">AQ101+AR80</f>
        <v>8167314.832607666</v>
      </c>
      <c r="AS101" s="16">
        <f t="shared" si="127"/>
        <v>8615536.0729049984</v>
      </c>
      <c r="AT101" s="16">
        <f t="shared" si="127"/>
        <v>9063757.3132023308</v>
      </c>
      <c r="AU101" s="16">
        <f t="shared" si="127"/>
        <v>9511978.5534996632</v>
      </c>
      <c r="AV101" s="16">
        <f t="shared" si="127"/>
        <v>9960199.7937969957</v>
      </c>
      <c r="AW101" s="16">
        <f t="shared" si="127"/>
        <v>10408421.034094328</v>
      </c>
      <c r="AX101" s="16">
        <f t="shared" si="127"/>
        <v>10856642.27439166</v>
      </c>
      <c r="AY101" s="16">
        <f t="shared" si="127"/>
        <v>11304863.514688993</v>
      </c>
      <c r="AZ101" s="16">
        <f t="shared" si="127"/>
        <v>11753084.754986325</v>
      </c>
      <c r="BA101" s="16">
        <f t="shared" si="127"/>
        <v>12201305.995283658</v>
      </c>
      <c r="BB101" s="16">
        <f t="shared" si="127"/>
        <v>12649527.23558099</v>
      </c>
      <c r="BC101" s="16">
        <f t="shared" si="127"/>
        <v>13097748.475878322</v>
      </c>
      <c r="BD101" s="16">
        <f t="shared" si="127"/>
        <v>13545969.716175655</v>
      </c>
      <c r="BE101" s="16">
        <f t="shared" si="127"/>
        <v>13994190.956472987</v>
      </c>
      <c r="BF101" s="16">
        <f t="shared" si="127"/>
        <v>14442412.19677032</v>
      </c>
      <c r="BG101" s="16">
        <f t="shared" si="127"/>
        <v>14890633.437067652</v>
      </c>
      <c r="BH101" s="16">
        <f t="shared" si="127"/>
        <v>15338854.677364985</v>
      </c>
      <c r="BI101" s="16">
        <f t="shared" si="127"/>
        <v>15787075.917662317</v>
      </c>
      <c r="BJ101" s="16">
        <f t="shared" si="127"/>
        <v>16235297.157959649</v>
      </c>
      <c r="BK101" s="16">
        <f t="shared" si="127"/>
        <v>16683518.398256982</v>
      </c>
      <c r="BL101" s="16">
        <f t="shared" si="127"/>
        <v>17131739.638554316</v>
      </c>
      <c r="BM101" s="16">
        <f t="shared" si="127"/>
        <v>17579960.878851648</v>
      </c>
      <c r="BN101" s="16">
        <f t="shared" si="127"/>
        <v>18028182.119148981</v>
      </c>
      <c r="BO101" s="16">
        <f t="shared" si="127"/>
        <v>18476403.359446313</v>
      </c>
      <c r="BP101" s="16">
        <f t="shared" si="127"/>
        <v>18924624.599743646</v>
      </c>
      <c r="BQ101" s="16">
        <f t="shared" si="127"/>
        <v>19372845.840040978</v>
      </c>
      <c r="BR101" s="16">
        <f t="shared" si="127"/>
        <v>19821067.08033831</v>
      </c>
      <c r="BS101" s="16">
        <f t="shared" si="127"/>
        <v>20269288.320635643</v>
      </c>
    </row>
    <row r="102" spans="1:71" x14ac:dyDescent="0.35">
      <c r="A102" s="15" t="str">
        <f t="shared" ref="A102:I102" si="128">A81</f>
        <v>Found on tab Energy Storage -LM</v>
      </c>
      <c r="B102" s="15" t="str">
        <f t="shared" si="128"/>
        <v>A2876871</v>
      </c>
      <c r="C102" s="15" t="str">
        <f t="shared" si="128"/>
        <v/>
      </c>
      <c r="D102" s="15">
        <f t="shared" si="128"/>
        <v>34899</v>
      </c>
      <c r="E102" s="15" t="str">
        <f t="shared" si="128"/>
        <v>NEW-15755</v>
      </c>
      <c r="F102" s="15" t="str">
        <f t="shared" si="128"/>
        <v xml:space="preserve">Lake Mabel Energy Storage Capacity </v>
      </c>
      <c r="G102" s="15" t="str">
        <f t="shared" si="128"/>
        <v>Electric Other Production Plant</v>
      </c>
      <c r="H102" s="15" t="str">
        <f t="shared" si="128"/>
        <v>Lake Mabel Solar</v>
      </c>
      <c r="I102" s="15" t="str">
        <f t="shared" si="128"/>
        <v xml:space="preserve">Lake Mabel Energy Storage Capacity </v>
      </c>
      <c r="J102" s="64">
        <f>'Energy Storage'!K19</f>
        <v>202504</v>
      </c>
      <c r="K102" s="68">
        <v>0</v>
      </c>
      <c r="L102" s="16">
        <f t="shared" ref="L102:AQ102" si="129">K102+L81</f>
        <v>0</v>
      </c>
      <c r="M102" s="16">
        <f t="shared" si="129"/>
        <v>0</v>
      </c>
      <c r="N102" s="16">
        <f t="shared" si="129"/>
        <v>0</v>
      </c>
      <c r="O102" s="16">
        <f t="shared" si="129"/>
        <v>0</v>
      </c>
      <c r="P102" s="16">
        <f t="shared" si="129"/>
        <v>0</v>
      </c>
      <c r="Q102" s="16">
        <f t="shared" si="129"/>
        <v>0</v>
      </c>
      <c r="R102" s="16">
        <f t="shared" si="129"/>
        <v>0</v>
      </c>
      <c r="S102" s="16">
        <f t="shared" si="129"/>
        <v>0</v>
      </c>
      <c r="T102" s="16">
        <f t="shared" si="129"/>
        <v>0</v>
      </c>
      <c r="U102" s="16">
        <f t="shared" si="129"/>
        <v>0</v>
      </c>
      <c r="V102" s="16">
        <f t="shared" si="129"/>
        <v>0</v>
      </c>
      <c r="W102" s="16">
        <f t="shared" si="129"/>
        <v>0</v>
      </c>
      <c r="X102" s="16">
        <f t="shared" si="129"/>
        <v>0</v>
      </c>
      <c r="Y102" s="16">
        <f t="shared" si="129"/>
        <v>0</v>
      </c>
      <c r="Z102" s="16">
        <f t="shared" si="129"/>
        <v>0</v>
      </c>
      <c r="AA102" s="16">
        <f t="shared" si="129"/>
        <v>0</v>
      </c>
      <c r="AB102" s="16">
        <f t="shared" si="129"/>
        <v>450153.75094066659</v>
      </c>
      <c r="AC102" s="16">
        <f t="shared" si="129"/>
        <v>901959.01814799989</v>
      </c>
      <c r="AD102" s="16">
        <f t="shared" si="129"/>
        <v>1356371.7816553332</v>
      </c>
      <c r="AE102" s="16">
        <f t="shared" si="129"/>
        <v>1845297.7690626665</v>
      </c>
      <c r="AF102" s="16">
        <f t="shared" si="129"/>
        <v>2334223.7564699999</v>
      </c>
      <c r="AG102" s="16">
        <f t="shared" si="129"/>
        <v>2823149.7438773331</v>
      </c>
      <c r="AH102" s="16">
        <f t="shared" si="129"/>
        <v>3312075.7312846663</v>
      </c>
      <c r="AI102" s="16">
        <f t="shared" si="129"/>
        <v>3801001.7186919996</v>
      </c>
      <c r="AJ102" s="16">
        <f t="shared" si="129"/>
        <v>4289927.7060993332</v>
      </c>
      <c r="AK102" s="16">
        <f t="shared" si="129"/>
        <v>4778853.6935066665</v>
      </c>
      <c r="AL102" s="16">
        <f t="shared" si="129"/>
        <v>5267779.6809139997</v>
      </c>
      <c r="AM102" s="16">
        <f t="shared" si="129"/>
        <v>5756705.6683213329</v>
      </c>
      <c r="AN102" s="16">
        <f t="shared" si="129"/>
        <v>6245631.6557286661</v>
      </c>
      <c r="AO102" s="16">
        <f t="shared" si="129"/>
        <v>6734557.6431359993</v>
      </c>
      <c r="AP102" s="16">
        <f t="shared" si="129"/>
        <v>7223483.6305433325</v>
      </c>
      <c r="AQ102" s="16">
        <f t="shared" si="129"/>
        <v>7712409.6179506658</v>
      </c>
      <c r="AR102" s="16">
        <f t="shared" ref="AR102:BS102" si="130">AQ102+AR81</f>
        <v>8201335.605357999</v>
      </c>
      <c r="AS102" s="16">
        <f t="shared" si="130"/>
        <v>8690261.5927653331</v>
      </c>
      <c r="AT102" s="16">
        <f t="shared" si="130"/>
        <v>9179187.5801726673</v>
      </c>
      <c r="AU102" s="16">
        <f t="shared" si="130"/>
        <v>9668113.5675800014</v>
      </c>
      <c r="AV102" s="16">
        <f t="shared" si="130"/>
        <v>10157039.554987336</v>
      </c>
      <c r="AW102" s="16">
        <f t="shared" si="130"/>
        <v>10645965.54239467</v>
      </c>
      <c r="AX102" s="16">
        <f t="shared" si="130"/>
        <v>11134891.529802004</v>
      </c>
      <c r="AY102" s="16">
        <f t="shared" si="130"/>
        <v>11623817.517209338</v>
      </c>
      <c r="AZ102" s="16">
        <f t="shared" si="130"/>
        <v>12112743.504616672</v>
      </c>
      <c r="BA102" s="16">
        <f t="shared" si="130"/>
        <v>12601669.492024006</v>
      </c>
      <c r="BB102" s="16">
        <f t="shared" si="130"/>
        <v>13090595.47943134</v>
      </c>
      <c r="BC102" s="16">
        <f t="shared" si="130"/>
        <v>13579521.466838675</v>
      </c>
      <c r="BD102" s="16">
        <f t="shared" si="130"/>
        <v>14068447.454246009</v>
      </c>
      <c r="BE102" s="16">
        <f t="shared" si="130"/>
        <v>14557373.441653343</v>
      </c>
      <c r="BF102" s="16">
        <f t="shared" si="130"/>
        <v>15046299.429060677</v>
      </c>
      <c r="BG102" s="16">
        <f t="shared" si="130"/>
        <v>15535225.416468011</v>
      </c>
      <c r="BH102" s="16">
        <f t="shared" si="130"/>
        <v>16024151.403875345</v>
      </c>
      <c r="BI102" s="16">
        <f t="shared" si="130"/>
        <v>16513077.39128268</v>
      </c>
      <c r="BJ102" s="16">
        <f t="shared" si="130"/>
        <v>17002003.378690012</v>
      </c>
      <c r="BK102" s="16">
        <f t="shared" si="130"/>
        <v>17490929.366097346</v>
      </c>
      <c r="BL102" s="16">
        <f t="shared" si="130"/>
        <v>17979855.35350468</v>
      </c>
      <c r="BM102" s="16">
        <f t="shared" si="130"/>
        <v>18468781.340912014</v>
      </c>
      <c r="BN102" s="16">
        <f t="shared" si="130"/>
        <v>18957707.328319348</v>
      </c>
      <c r="BO102" s="16">
        <f t="shared" si="130"/>
        <v>19446633.315726683</v>
      </c>
      <c r="BP102" s="16">
        <f t="shared" si="130"/>
        <v>19935559.303134017</v>
      </c>
      <c r="BQ102" s="16">
        <f t="shared" si="130"/>
        <v>20424485.290541351</v>
      </c>
      <c r="BR102" s="16">
        <f t="shared" si="130"/>
        <v>20913411.277948685</v>
      </c>
      <c r="BS102" s="16">
        <f t="shared" si="130"/>
        <v>21402337.265356019</v>
      </c>
    </row>
    <row r="103" spans="1:71" x14ac:dyDescent="0.35">
      <c r="A103" s="15" t="str">
        <f t="shared" ref="A103:I103" si="131">A82</f>
        <v>Found on tab Energy Storage -LM</v>
      </c>
      <c r="B103" s="15" t="str">
        <f t="shared" si="131"/>
        <v>NEW-15877</v>
      </c>
      <c r="C103" s="15" t="str">
        <f t="shared" si="131"/>
        <v>CLEAN ENERGY &amp; EMERGING TECHNOLOGIES</v>
      </c>
      <c r="D103" s="15" t="str">
        <f t="shared" si="131"/>
        <v>T</v>
      </c>
      <c r="E103" s="15" t="str">
        <f t="shared" si="131"/>
        <v>NEW-15877</v>
      </c>
      <c r="F103" s="15" t="str">
        <f t="shared" si="131"/>
        <v>ED Energy Storage - Lake Mabel</v>
      </c>
      <c r="G103" s="15" t="str">
        <f t="shared" si="131"/>
        <v>Electric Transmission Plant</v>
      </c>
      <c r="H103" s="15" t="str">
        <f t="shared" si="131"/>
        <v>Transmission Substation</v>
      </c>
      <c r="I103" s="15" t="str">
        <f t="shared" si="131"/>
        <v>ED Energy Storage - Lake Mabel</v>
      </c>
      <c r="J103" s="64">
        <f>'Energy Storage'!K20</f>
        <v>202412</v>
      </c>
      <c r="K103" s="68">
        <v>0</v>
      </c>
      <c r="L103" s="16">
        <f t="shared" ref="L103:AQ103" si="132">K103+L82</f>
        <v>0</v>
      </c>
      <c r="M103" s="16">
        <f t="shared" si="132"/>
        <v>0</v>
      </c>
      <c r="N103" s="16">
        <f t="shared" si="132"/>
        <v>0</v>
      </c>
      <c r="O103" s="16">
        <f t="shared" si="132"/>
        <v>0</v>
      </c>
      <c r="P103" s="16">
        <f t="shared" si="132"/>
        <v>0</v>
      </c>
      <c r="Q103" s="16">
        <f t="shared" si="132"/>
        <v>0</v>
      </c>
      <c r="R103" s="16">
        <f t="shared" si="132"/>
        <v>0</v>
      </c>
      <c r="S103" s="16">
        <f t="shared" si="132"/>
        <v>0</v>
      </c>
      <c r="T103" s="16">
        <f t="shared" si="132"/>
        <v>0</v>
      </c>
      <c r="U103" s="16">
        <f t="shared" si="132"/>
        <v>0</v>
      </c>
      <c r="V103" s="16">
        <f t="shared" si="132"/>
        <v>0</v>
      </c>
      <c r="W103" s="16">
        <f t="shared" si="132"/>
        <v>0</v>
      </c>
      <c r="X103" s="16">
        <f t="shared" si="132"/>
        <v>20.289422250000005</v>
      </c>
      <c r="Y103" s="16">
        <f t="shared" si="132"/>
        <v>40.57884450000001</v>
      </c>
      <c r="Z103" s="16">
        <f t="shared" si="132"/>
        <v>60.868266750000018</v>
      </c>
      <c r="AA103" s="16">
        <f t="shared" si="132"/>
        <v>81.157689000000019</v>
      </c>
      <c r="AB103" s="16">
        <f t="shared" si="132"/>
        <v>101.44711125000002</v>
      </c>
      <c r="AC103" s="16">
        <f t="shared" si="132"/>
        <v>121.73653350000002</v>
      </c>
      <c r="AD103" s="16">
        <f t="shared" si="132"/>
        <v>142.02595575000004</v>
      </c>
      <c r="AE103" s="16">
        <f t="shared" si="132"/>
        <v>162.31537800000004</v>
      </c>
      <c r="AF103" s="16">
        <f t="shared" si="132"/>
        <v>182.60480025000004</v>
      </c>
      <c r="AG103" s="16">
        <f t="shared" si="132"/>
        <v>202.89422250000004</v>
      </c>
      <c r="AH103" s="16">
        <f t="shared" si="132"/>
        <v>223.18364475000004</v>
      </c>
      <c r="AI103" s="16">
        <f t="shared" si="132"/>
        <v>243.47306700000004</v>
      </c>
      <c r="AJ103" s="16">
        <f t="shared" si="132"/>
        <v>263.76248925000004</v>
      </c>
      <c r="AK103" s="16">
        <f t="shared" si="132"/>
        <v>284.05191150000007</v>
      </c>
      <c r="AL103" s="16">
        <f t="shared" si="132"/>
        <v>304.3413337500001</v>
      </c>
      <c r="AM103" s="16">
        <f t="shared" si="132"/>
        <v>324.63075600000013</v>
      </c>
      <c r="AN103" s="16">
        <f t="shared" si="132"/>
        <v>344.92017825000016</v>
      </c>
      <c r="AO103" s="16">
        <f t="shared" si="132"/>
        <v>365.20960050000019</v>
      </c>
      <c r="AP103" s="16">
        <f t="shared" si="132"/>
        <v>385.49902275000022</v>
      </c>
      <c r="AQ103" s="16">
        <f t="shared" si="132"/>
        <v>405.78844500000025</v>
      </c>
      <c r="AR103" s="16">
        <f t="shared" ref="AR103:BS103" si="133">AQ103+AR82</f>
        <v>426.07786725000028</v>
      </c>
      <c r="AS103" s="16">
        <f t="shared" si="133"/>
        <v>446.36728950000031</v>
      </c>
      <c r="AT103" s="16">
        <f t="shared" si="133"/>
        <v>466.65671175000034</v>
      </c>
      <c r="AU103" s="16">
        <f t="shared" si="133"/>
        <v>486.94613400000037</v>
      </c>
      <c r="AV103" s="16">
        <f t="shared" si="133"/>
        <v>507.2355562500004</v>
      </c>
      <c r="AW103" s="16">
        <f t="shared" si="133"/>
        <v>527.52497850000043</v>
      </c>
      <c r="AX103" s="16">
        <f t="shared" si="133"/>
        <v>547.81440075000046</v>
      </c>
      <c r="AY103" s="16">
        <f t="shared" si="133"/>
        <v>568.10382300000049</v>
      </c>
      <c r="AZ103" s="16">
        <f t="shared" si="133"/>
        <v>588.39324525000052</v>
      </c>
      <c r="BA103" s="16">
        <f t="shared" si="133"/>
        <v>608.68266750000055</v>
      </c>
      <c r="BB103" s="16">
        <f t="shared" si="133"/>
        <v>628.97208975000058</v>
      </c>
      <c r="BC103" s="16">
        <f t="shared" si="133"/>
        <v>649.26151200000061</v>
      </c>
      <c r="BD103" s="16">
        <f t="shared" si="133"/>
        <v>669.55093425000064</v>
      </c>
      <c r="BE103" s="16">
        <f t="shared" si="133"/>
        <v>689.84035650000067</v>
      </c>
      <c r="BF103" s="16">
        <f t="shared" si="133"/>
        <v>710.1297787500007</v>
      </c>
      <c r="BG103" s="16">
        <f t="shared" si="133"/>
        <v>730.41920100000073</v>
      </c>
      <c r="BH103" s="16">
        <f t="shared" si="133"/>
        <v>750.70862325000076</v>
      </c>
      <c r="BI103" s="16">
        <f t="shared" si="133"/>
        <v>770.99804550000079</v>
      </c>
      <c r="BJ103" s="16">
        <f t="shared" si="133"/>
        <v>791.28746775000081</v>
      </c>
      <c r="BK103" s="16">
        <f t="shared" si="133"/>
        <v>811.57689000000084</v>
      </c>
      <c r="BL103" s="16">
        <f t="shared" si="133"/>
        <v>831.86631225000087</v>
      </c>
      <c r="BM103" s="16">
        <f t="shared" si="133"/>
        <v>852.1557345000009</v>
      </c>
      <c r="BN103" s="16">
        <f t="shared" si="133"/>
        <v>872.44515675000093</v>
      </c>
      <c r="BO103" s="16">
        <f t="shared" si="133"/>
        <v>892.73457900000096</v>
      </c>
      <c r="BP103" s="16">
        <f t="shared" si="133"/>
        <v>913.02400125000099</v>
      </c>
      <c r="BQ103" s="16">
        <f t="shared" si="133"/>
        <v>933.31342350000102</v>
      </c>
      <c r="BR103" s="16">
        <f t="shared" si="133"/>
        <v>953.60284575000105</v>
      </c>
      <c r="BS103" s="16">
        <f t="shared" si="133"/>
        <v>973.89226800000108</v>
      </c>
    </row>
    <row r="104" spans="1:71" x14ac:dyDescent="0.35">
      <c r="A104" s="15" t="str">
        <f t="shared" ref="A104:I104" si="134">A83</f>
        <v>Found on tab Energy Storage -LM</v>
      </c>
      <c r="B104" s="15" t="str">
        <f t="shared" si="134"/>
        <v>NEW-15877.1</v>
      </c>
      <c r="C104" s="15" t="str">
        <f t="shared" si="134"/>
        <v/>
      </c>
      <c r="D104" s="15" t="str">
        <f t="shared" si="134"/>
        <v>D</v>
      </c>
      <c r="E104" s="15" t="str">
        <f t="shared" si="134"/>
        <v>NEW-15877</v>
      </c>
      <c r="F104" s="15" t="str">
        <f t="shared" si="134"/>
        <v>ED Energy Storage - Lake Mabel</v>
      </c>
      <c r="G104" s="15" t="str">
        <f t="shared" si="134"/>
        <v>Electric Distribution Plant</v>
      </c>
      <c r="H104" s="15" t="str">
        <f t="shared" si="134"/>
        <v>Distribution Lines</v>
      </c>
      <c r="I104" s="15" t="str">
        <f t="shared" si="134"/>
        <v>ED Energy Storage - Lake Mabel</v>
      </c>
      <c r="J104" s="64">
        <f>'Energy Storage'!K21</f>
        <v>202412</v>
      </c>
      <c r="K104" s="68">
        <v>0</v>
      </c>
      <c r="L104" s="16">
        <f t="shared" ref="L104:AQ104" si="135">K104+L83</f>
        <v>0</v>
      </c>
      <c r="M104" s="16">
        <f t="shared" si="135"/>
        <v>0</v>
      </c>
      <c r="N104" s="16">
        <f t="shared" si="135"/>
        <v>0</v>
      </c>
      <c r="O104" s="16">
        <f t="shared" si="135"/>
        <v>0</v>
      </c>
      <c r="P104" s="16">
        <f t="shared" si="135"/>
        <v>0</v>
      </c>
      <c r="Q104" s="16">
        <f t="shared" si="135"/>
        <v>0</v>
      </c>
      <c r="R104" s="16">
        <f t="shared" si="135"/>
        <v>0</v>
      </c>
      <c r="S104" s="16">
        <f t="shared" si="135"/>
        <v>0</v>
      </c>
      <c r="T104" s="16">
        <f t="shared" si="135"/>
        <v>0</v>
      </c>
      <c r="U104" s="16">
        <f t="shared" si="135"/>
        <v>0</v>
      </c>
      <c r="V104" s="16">
        <f t="shared" si="135"/>
        <v>0</v>
      </c>
      <c r="W104" s="16">
        <f t="shared" si="135"/>
        <v>0</v>
      </c>
      <c r="X104" s="16">
        <f t="shared" si="135"/>
        <v>823.35289599999987</v>
      </c>
      <c r="Y104" s="16">
        <f t="shared" si="135"/>
        <v>1784.7057919999997</v>
      </c>
      <c r="Z104" s="16">
        <f t="shared" si="135"/>
        <v>2834.9920213333326</v>
      </c>
      <c r="AA104" s="16">
        <f t="shared" si="135"/>
        <v>3974.2115839999988</v>
      </c>
      <c r="AB104" s="16">
        <f t="shared" si="135"/>
        <v>5202.3644799999984</v>
      </c>
      <c r="AC104" s="16">
        <f t="shared" si="135"/>
        <v>6430.517375999998</v>
      </c>
      <c r="AD104" s="16">
        <f t="shared" si="135"/>
        <v>7658.6702719999976</v>
      </c>
      <c r="AE104" s="16">
        <f t="shared" si="135"/>
        <v>8886.8231679999972</v>
      </c>
      <c r="AF104" s="16">
        <f t="shared" si="135"/>
        <v>10114.976063999997</v>
      </c>
      <c r="AG104" s="16">
        <f t="shared" si="135"/>
        <v>11343.128959999996</v>
      </c>
      <c r="AH104" s="16">
        <f t="shared" si="135"/>
        <v>12571.281855999996</v>
      </c>
      <c r="AI104" s="16">
        <f t="shared" si="135"/>
        <v>13799.434751999996</v>
      </c>
      <c r="AJ104" s="16">
        <f t="shared" si="135"/>
        <v>15027.587647999995</v>
      </c>
      <c r="AK104" s="16">
        <f t="shared" si="135"/>
        <v>16255.740543999995</v>
      </c>
      <c r="AL104" s="16">
        <f t="shared" si="135"/>
        <v>17483.893439999996</v>
      </c>
      <c r="AM104" s="16">
        <f t="shared" si="135"/>
        <v>18712.046335999996</v>
      </c>
      <c r="AN104" s="16">
        <f t="shared" si="135"/>
        <v>19940.199231999995</v>
      </c>
      <c r="AO104" s="16">
        <f t="shared" si="135"/>
        <v>21168.352127999995</v>
      </c>
      <c r="AP104" s="16">
        <f t="shared" si="135"/>
        <v>22396.505023999995</v>
      </c>
      <c r="AQ104" s="16">
        <f t="shared" si="135"/>
        <v>23624.657919999994</v>
      </c>
      <c r="AR104" s="16">
        <f t="shared" ref="AR104:BS104" si="136">AQ104+AR83</f>
        <v>24852.810815999994</v>
      </c>
      <c r="AS104" s="16">
        <f t="shared" si="136"/>
        <v>26080.963711999993</v>
      </c>
      <c r="AT104" s="16">
        <f t="shared" si="136"/>
        <v>27309.116607999993</v>
      </c>
      <c r="AU104" s="16">
        <f t="shared" si="136"/>
        <v>28537.269503999993</v>
      </c>
      <c r="AV104" s="16">
        <f t="shared" si="136"/>
        <v>29765.422399999992</v>
      </c>
      <c r="AW104" s="16">
        <f t="shared" si="136"/>
        <v>30993.575295999992</v>
      </c>
      <c r="AX104" s="16">
        <f t="shared" si="136"/>
        <v>32221.728191999991</v>
      </c>
      <c r="AY104" s="16">
        <f t="shared" si="136"/>
        <v>33449.881087999995</v>
      </c>
      <c r="AZ104" s="16">
        <f t="shared" si="136"/>
        <v>34678.033983999994</v>
      </c>
      <c r="BA104" s="16">
        <f t="shared" si="136"/>
        <v>35906.186879999994</v>
      </c>
      <c r="BB104" s="16">
        <f t="shared" si="136"/>
        <v>37134.339775999993</v>
      </c>
      <c r="BC104" s="16">
        <f t="shared" si="136"/>
        <v>38362.492671999993</v>
      </c>
      <c r="BD104" s="16">
        <f t="shared" si="136"/>
        <v>39590.645567999993</v>
      </c>
      <c r="BE104" s="16">
        <f t="shared" si="136"/>
        <v>40818.798463999992</v>
      </c>
      <c r="BF104" s="16">
        <f t="shared" si="136"/>
        <v>42046.951359999992</v>
      </c>
      <c r="BG104" s="16">
        <f t="shared" si="136"/>
        <v>43275.104255999991</v>
      </c>
      <c r="BH104" s="16">
        <f t="shared" si="136"/>
        <v>44503.257151999991</v>
      </c>
      <c r="BI104" s="16">
        <f t="shared" si="136"/>
        <v>45731.410047999991</v>
      </c>
      <c r="BJ104" s="16">
        <f t="shared" si="136"/>
        <v>46959.56294399999</v>
      </c>
      <c r="BK104" s="16">
        <f t="shared" si="136"/>
        <v>48187.71583999999</v>
      </c>
      <c r="BL104" s="16">
        <f t="shared" si="136"/>
        <v>49415.868735999989</v>
      </c>
      <c r="BM104" s="16">
        <f t="shared" si="136"/>
        <v>50644.021631999989</v>
      </c>
      <c r="BN104" s="16">
        <f t="shared" si="136"/>
        <v>51872.174527999989</v>
      </c>
      <c r="BO104" s="16">
        <f t="shared" si="136"/>
        <v>53100.327423999988</v>
      </c>
      <c r="BP104" s="16">
        <f t="shared" si="136"/>
        <v>54328.480319999988</v>
      </c>
      <c r="BQ104" s="16">
        <f t="shared" si="136"/>
        <v>55556.633215999987</v>
      </c>
      <c r="BR104" s="16">
        <f t="shared" si="136"/>
        <v>56784.786111999987</v>
      </c>
      <c r="BS104" s="16">
        <f t="shared" si="136"/>
        <v>58012.939007999987</v>
      </c>
    </row>
    <row r="105" spans="1:71" x14ac:dyDescent="0.35">
      <c r="A105" s="15" t="str">
        <f t="shared" ref="A105:I105" si="137">A84</f>
        <v>Found on tab Energy Storage -W</v>
      </c>
      <c r="B105" s="15" t="str">
        <f t="shared" si="137"/>
        <v>NEW-15878</v>
      </c>
      <c r="C105" s="15" t="str">
        <f t="shared" si="137"/>
        <v>CLEAN ENERGY &amp; EMERGING TECHNOLOGIES</v>
      </c>
      <c r="D105" s="15" t="str">
        <f t="shared" si="137"/>
        <v>T</v>
      </c>
      <c r="E105" s="15" t="str">
        <f t="shared" si="137"/>
        <v>NEW-15878</v>
      </c>
      <c r="F105" s="15" t="str">
        <f t="shared" si="137"/>
        <v>ED Energy Storage Cap - Wimauma</v>
      </c>
      <c r="G105" s="15" t="str">
        <f t="shared" si="137"/>
        <v>Electric Transmission Plant</v>
      </c>
      <c r="H105" s="15" t="str">
        <f t="shared" si="137"/>
        <v>Transmission Substation</v>
      </c>
      <c r="I105" s="15" t="str">
        <f t="shared" si="137"/>
        <v>ED Energy Storage Cap - Wimauma</v>
      </c>
      <c r="J105" s="64">
        <f>'Energy Storage'!K22</f>
        <v>202502</v>
      </c>
      <c r="K105" s="68">
        <v>0</v>
      </c>
      <c r="L105" s="16">
        <f t="shared" ref="L105:AQ105" si="138">K105+L84</f>
        <v>0</v>
      </c>
      <c r="M105" s="16">
        <f t="shared" si="138"/>
        <v>0</v>
      </c>
      <c r="N105" s="16">
        <f t="shared" si="138"/>
        <v>0</v>
      </c>
      <c r="O105" s="16">
        <f t="shared" si="138"/>
        <v>0</v>
      </c>
      <c r="P105" s="16">
        <f t="shared" si="138"/>
        <v>0</v>
      </c>
      <c r="Q105" s="16">
        <f t="shared" si="138"/>
        <v>0</v>
      </c>
      <c r="R105" s="16">
        <f t="shared" si="138"/>
        <v>0</v>
      </c>
      <c r="S105" s="16">
        <f t="shared" si="138"/>
        <v>0</v>
      </c>
      <c r="T105" s="16">
        <f t="shared" si="138"/>
        <v>0</v>
      </c>
      <c r="U105" s="16">
        <f t="shared" si="138"/>
        <v>0</v>
      </c>
      <c r="V105" s="16">
        <f t="shared" si="138"/>
        <v>0</v>
      </c>
      <c r="W105" s="16">
        <f t="shared" si="138"/>
        <v>0</v>
      </c>
      <c r="X105" s="16">
        <f t="shared" si="138"/>
        <v>0</v>
      </c>
      <c r="Y105" s="16">
        <f t="shared" si="138"/>
        <v>0</v>
      </c>
      <c r="Z105" s="16">
        <f t="shared" si="138"/>
        <v>20.415507000000002</v>
      </c>
      <c r="AA105" s="16">
        <f t="shared" si="138"/>
        <v>40.831014000000003</v>
      </c>
      <c r="AB105" s="16">
        <f t="shared" si="138"/>
        <v>61.246521000000001</v>
      </c>
      <c r="AC105" s="16">
        <f t="shared" si="138"/>
        <v>81.662028000000007</v>
      </c>
      <c r="AD105" s="16">
        <f t="shared" si="138"/>
        <v>102.07753500000001</v>
      </c>
      <c r="AE105" s="16">
        <f t="shared" si="138"/>
        <v>122.49304200000002</v>
      </c>
      <c r="AF105" s="16">
        <f t="shared" si="138"/>
        <v>142.90854900000002</v>
      </c>
      <c r="AG105" s="16">
        <f t="shared" si="138"/>
        <v>163.32405600000001</v>
      </c>
      <c r="AH105" s="16">
        <f t="shared" si="138"/>
        <v>183.739563</v>
      </c>
      <c r="AI105" s="16">
        <f t="shared" si="138"/>
        <v>204.15506999999999</v>
      </c>
      <c r="AJ105" s="16">
        <f t="shared" si="138"/>
        <v>224.57057699999999</v>
      </c>
      <c r="AK105" s="16">
        <f t="shared" si="138"/>
        <v>244.98608399999998</v>
      </c>
      <c r="AL105" s="16">
        <f t="shared" si="138"/>
        <v>265.401591</v>
      </c>
      <c r="AM105" s="16">
        <f t="shared" si="138"/>
        <v>285.81709799999999</v>
      </c>
      <c r="AN105" s="16">
        <f t="shared" si="138"/>
        <v>306.23260499999998</v>
      </c>
      <c r="AO105" s="16">
        <f t="shared" si="138"/>
        <v>326.64811199999997</v>
      </c>
      <c r="AP105" s="16">
        <f t="shared" si="138"/>
        <v>347.06361899999996</v>
      </c>
      <c r="AQ105" s="16">
        <f t="shared" si="138"/>
        <v>367.47912599999995</v>
      </c>
      <c r="AR105" s="16">
        <f t="shared" ref="AR105:BS105" si="139">AQ105+AR84</f>
        <v>387.89463299999994</v>
      </c>
      <c r="AS105" s="16">
        <f t="shared" si="139"/>
        <v>408.31013999999993</v>
      </c>
      <c r="AT105" s="16">
        <f t="shared" si="139"/>
        <v>428.72564699999992</v>
      </c>
      <c r="AU105" s="16">
        <f t="shared" si="139"/>
        <v>449.14115399999991</v>
      </c>
      <c r="AV105" s="16">
        <f t="shared" si="139"/>
        <v>469.55666099999991</v>
      </c>
      <c r="AW105" s="16">
        <f t="shared" si="139"/>
        <v>489.9721679999999</v>
      </c>
      <c r="AX105" s="16">
        <f t="shared" si="139"/>
        <v>510.38767499999989</v>
      </c>
      <c r="AY105" s="16">
        <f t="shared" si="139"/>
        <v>530.80318199999988</v>
      </c>
      <c r="AZ105" s="16">
        <f t="shared" si="139"/>
        <v>551.21868899999993</v>
      </c>
      <c r="BA105" s="16">
        <f t="shared" si="139"/>
        <v>571.63419599999997</v>
      </c>
      <c r="BB105" s="16">
        <f t="shared" si="139"/>
        <v>592.04970300000002</v>
      </c>
      <c r="BC105" s="16">
        <f t="shared" si="139"/>
        <v>612.46521000000007</v>
      </c>
      <c r="BD105" s="16">
        <f t="shared" si="139"/>
        <v>632.88071700000012</v>
      </c>
      <c r="BE105" s="16">
        <f t="shared" si="139"/>
        <v>653.29622400000017</v>
      </c>
      <c r="BF105" s="16">
        <f t="shared" si="139"/>
        <v>673.71173100000021</v>
      </c>
      <c r="BG105" s="16">
        <f t="shared" si="139"/>
        <v>694.12723800000026</v>
      </c>
      <c r="BH105" s="16">
        <f t="shared" si="139"/>
        <v>714.54274500000031</v>
      </c>
      <c r="BI105" s="16">
        <f t="shared" si="139"/>
        <v>734.95825200000036</v>
      </c>
      <c r="BJ105" s="16">
        <f t="shared" si="139"/>
        <v>755.3737590000004</v>
      </c>
      <c r="BK105" s="16">
        <f t="shared" si="139"/>
        <v>775.78926600000045</v>
      </c>
      <c r="BL105" s="16">
        <f t="shared" si="139"/>
        <v>796.2047730000005</v>
      </c>
      <c r="BM105" s="16">
        <f t="shared" si="139"/>
        <v>816.62028000000055</v>
      </c>
      <c r="BN105" s="16">
        <f t="shared" si="139"/>
        <v>837.0357870000006</v>
      </c>
      <c r="BO105" s="16">
        <f t="shared" si="139"/>
        <v>857.45129400000064</v>
      </c>
      <c r="BP105" s="16">
        <f t="shared" si="139"/>
        <v>877.86680100000069</v>
      </c>
      <c r="BQ105" s="16">
        <f t="shared" si="139"/>
        <v>898.28230800000074</v>
      </c>
      <c r="BR105" s="16">
        <f t="shared" si="139"/>
        <v>918.69781500000079</v>
      </c>
      <c r="BS105" s="16">
        <f t="shared" si="139"/>
        <v>939.11332200000084</v>
      </c>
    </row>
    <row r="106" spans="1:71" x14ac:dyDescent="0.35">
      <c r="A106" s="15" t="str">
        <f t="shared" ref="A106:I106" si="140">A85</f>
        <v>Found on tab Energy Storage -W</v>
      </c>
      <c r="B106" s="15" t="str">
        <f t="shared" si="140"/>
        <v>NEW-15878.1</v>
      </c>
      <c r="C106" s="15" t="str">
        <f t="shared" si="140"/>
        <v>CLEAN ENERGY &amp; EMERGING TECHNOLOGIES</v>
      </c>
      <c r="D106" s="15" t="str">
        <f t="shared" si="140"/>
        <v>T</v>
      </c>
      <c r="E106" s="15" t="str">
        <f t="shared" si="140"/>
        <v>NEW-15878</v>
      </c>
      <c r="F106" s="15" t="str">
        <f t="shared" si="140"/>
        <v>ED Energy Storage Cap - Wimauma</v>
      </c>
      <c r="G106" s="15" t="str">
        <f t="shared" si="140"/>
        <v>Electric Transmission Plant</v>
      </c>
      <c r="H106" s="15" t="str">
        <f t="shared" si="140"/>
        <v>Transmission Substation</v>
      </c>
      <c r="I106" s="15" t="str">
        <f t="shared" si="140"/>
        <v>ED Energy Storage Cap - Wimauma</v>
      </c>
      <c r="J106" s="64">
        <f>'Energy Storage'!K23</f>
        <v>202502</v>
      </c>
      <c r="K106" s="68">
        <v>0</v>
      </c>
      <c r="L106" s="16">
        <f t="shared" ref="L106:AQ106" si="141">K106+L85</f>
        <v>0</v>
      </c>
      <c r="M106" s="16">
        <f t="shared" si="141"/>
        <v>0</v>
      </c>
      <c r="N106" s="16">
        <f t="shared" si="141"/>
        <v>0</v>
      </c>
      <c r="O106" s="16">
        <f t="shared" si="141"/>
        <v>0</v>
      </c>
      <c r="P106" s="16">
        <f t="shared" si="141"/>
        <v>0</v>
      </c>
      <c r="Q106" s="16">
        <f t="shared" si="141"/>
        <v>0</v>
      </c>
      <c r="R106" s="16">
        <f t="shared" si="141"/>
        <v>0</v>
      </c>
      <c r="S106" s="16">
        <f t="shared" si="141"/>
        <v>0</v>
      </c>
      <c r="T106" s="16">
        <f t="shared" si="141"/>
        <v>0</v>
      </c>
      <c r="U106" s="16">
        <f t="shared" si="141"/>
        <v>0</v>
      </c>
      <c r="V106" s="16">
        <f t="shared" si="141"/>
        <v>0</v>
      </c>
      <c r="W106" s="16">
        <f t="shared" si="141"/>
        <v>0</v>
      </c>
      <c r="X106" s="16">
        <f t="shared" si="141"/>
        <v>0</v>
      </c>
      <c r="Y106" s="16">
        <f t="shared" si="141"/>
        <v>0</v>
      </c>
      <c r="Z106" s="16">
        <f t="shared" si="141"/>
        <v>1013.2401277500003</v>
      </c>
      <c r="AA106" s="16">
        <f t="shared" si="141"/>
        <v>2130.7454055000007</v>
      </c>
      <c r="AB106" s="16">
        <f t="shared" si="141"/>
        <v>3352.5136582500008</v>
      </c>
      <c r="AC106" s="16">
        <f t="shared" si="141"/>
        <v>4652.4470610000008</v>
      </c>
      <c r="AD106" s="16">
        <f t="shared" si="141"/>
        <v>5952.3804637500007</v>
      </c>
      <c r="AE106" s="16">
        <f t="shared" si="141"/>
        <v>7252.3138665000006</v>
      </c>
      <c r="AF106" s="16">
        <f t="shared" si="141"/>
        <v>8552.2472692500014</v>
      </c>
      <c r="AG106" s="16">
        <f t="shared" si="141"/>
        <v>9852.1806720000022</v>
      </c>
      <c r="AH106" s="16">
        <f t="shared" si="141"/>
        <v>11152.114074750003</v>
      </c>
      <c r="AI106" s="16">
        <f t="shared" si="141"/>
        <v>12452.047477500004</v>
      </c>
      <c r="AJ106" s="16">
        <f t="shared" si="141"/>
        <v>13751.980880250005</v>
      </c>
      <c r="AK106" s="16">
        <f t="shared" si="141"/>
        <v>15051.914283000006</v>
      </c>
      <c r="AL106" s="16">
        <f t="shared" si="141"/>
        <v>16351.847685750006</v>
      </c>
      <c r="AM106" s="16">
        <f t="shared" si="141"/>
        <v>17651.781088500007</v>
      </c>
      <c r="AN106" s="16">
        <f t="shared" si="141"/>
        <v>18951.714491250008</v>
      </c>
      <c r="AO106" s="16">
        <f t="shared" si="141"/>
        <v>20251.647894000009</v>
      </c>
      <c r="AP106" s="16">
        <f t="shared" si="141"/>
        <v>21551.58129675001</v>
      </c>
      <c r="AQ106" s="16">
        <f t="shared" si="141"/>
        <v>22851.51469950001</v>
      </c>
      <c r="AR106" s="16">
        <f t="shared" ref="AR106:BS106" si="142">AQ106+AR85</f>
        <v>24151.448102250011</v>
      </c>
      <c r="AS106" s="16">
        <f t="shared" si="142"/>
        <v>25451.381505000012</v>
      </c>
      <c r="AT106" s="16">
        <f t="shared" si="142"/>
        <v>26751.314907750013</v>
      </c>
      <c r="AU106" s="16">
        <f t="shared" si="142"/>
        <v>28051.248310500014</v>
      </c>
      <c r="AV106" s="16">
        <f t="shared" si="142"/>
        <v>29351.181713250015</v>
      </c>
      <c r="AW106" s="16">
        <f t="shared" si="142"/>
        <v>30651.115116000015</v>
      </c>
      <c r="AX106" s="16">
        <f t="shared" si="142"/>
        <v>31951.048518750016</v>
      </c>
      <c r="AY106" s="16">
        <f t="shared" si="142"/>
        <v>33250.981921500017</v>
      </c>
      <c r="AZ106" s="16">
        <f t="shared" si="142"/>
        <v>34550.915324250018</v>
      </c>
      <c r="BA106" s="16">
        <f t="shared" si="142"/>
        <v>35850.848727000019</v>
      </c>
      <c r="BB106" s="16">
        <f t="shared" si="142"/>
        <v>37150.78212975002</v>
      </c>
      <c r="BC106" s="16">
        <f t="shared" si="142"/>
        <v>38450.71553250002</v>
      </c>
      <c r="BD106" s="16">
        <f t="shared" si="142"/>
        <v>39750.648935250021</v>
      </c>
      <c r="BE106" s="16">
        <f t="shared" si="142"/>
        <v>41050.582338000022</v>
      </c>
      <c r="BF106" s="16">
        <f t="shared" si="142"/>
        <v>42350.515740750023</v>
      </c>
      <c r="BG106" s="16">
        <f t="shared" si="142"/>
        <v>43650.449143500024</v>
      </c>
      <c r="BH106" s="16">
        <f t="shared" si="142"/>
        <v>44950.382546250024</v>
      </c>
      <c r="BI106" s="16">
        <f t="shared" si="142"/>
        <v>46250.315949000025</v>
      </c>
      <c r="BJ106" s="16">
        <f t="shared" si="142"/>
        <v>47550.249351750026</v>
      </c>
      <c r="BK106" s="16">
        <f t="shared" si="142"/>
        <v>48850.182754500027</v>
      </c>
      <c r="BL106" s="16">
        <f t="shared" si="142"/>
        <v>50150.116157250028</v>
      </c>
      <c r="BM106" s="16">
        <f t="shared" si="142"/>
        <v>51450.049560000029</v>
      </c>
      <c r="BN106" s="16">
        <f t="shared" si="142"/>
        <v>52749.982962750029</v>
      </c>
      <c r="BO106" s="16">
        <f t="shared" si="142"/>
        <v>54049.91636550003</v>
      </c>
      <c r="BP106" s="16">
        <f t="shared" si="142"/>
        <v>55349.849768250031</v>
      </c>
      <c r="BQ106" s="16">
        <f t="shared" si="142"/>
        <v>56649.783171000032</v>
      </c>
      <c r="BR106" s="16">
        <f t="shared" si="142"/>
        <v>57949.716573750033</v>
      </c>
      <c r="BS106" s="16">
        <f t="shared" si="142"/>
        <v>59249.649976500034</v>
      </c>
    </row>
    <row r="107" spans="1:71" x14ac:dyDescent="0.35">
      <c r="A107" s="15" t="str">
        <f t="shared" ref="A107:I107" si="143">A86</f>
        <v>Found on tab Energy Storage -M</v>
      </c>
      <c r="B107" s="15" t="str">
        <f t="shared" si="143"/>
        <v>NEW-15880</v>
      </c>
      <c r="C107" s="15" t="str">
        <f t="shared" si="143"/>
        <v>CLEAN ENERGY &amp; EMERGING TECHNOLOGIES</v>
      </c>
      <c r="D107" s="15" t="str">
        <f t="shared" si="143"/>
        <v>D</v>
      </c>
      <c r="E107" s="15" t="str">
        <f t="shared" si="143"/>
        <v>NEW-15880</v>
      </c>
      <c r="F107" s="15" t="str">
        <f t="shared" si="143"/>
        <v>ED Energy Storage Capacit - MacDill</v>
      </c>
      <c r="G107" s="15" t="str">
        <f t="shared" si="143"/>
        <v>Electric Distribution Plant</v>
      </c>
      <c r="H107" s="15" t="str">
        <f t="shared" si="143"/>
        <v>Distribution Substation</v>
      </c>
      <c r="I107" s="15" t="str">
        <f t="shared" si="143"/>
        <v>ED Energy Storage Capacit - MacDill</v>
      </c>
      <c r="J107" s="64">
        <f>'Energy Storage'!K24</f>
        <v>202504</v>
      </c>
      <c r="K107" s="68">
        <v>0</v>
      </c>
      <c r="L107" s="16">
        <f t="shared" ref="L107:AQ107" si="144">K107+L86</f>
        <v>0</v>
      </c>
      <c r="M107" s="16">
        <f t="shared" si="144"/>
        <v>0</v>
      </c>
      <c r="N107" s="16">
        <f t="shared" si="144"/>
        <v>0</v>
      </c>
      <c r="O107" s="16">
        <f t="shared" si="144"/>
        <v>0</v>
      </c>
      <c r="P107" s="16">
        <f t="shared" si="144"/>
        <v>0</v>
      </c>
      <c r="Q107" s="16">
        <f t="shared" si="144"/>
        <v>0</v>
      </c>
      <c r="R107" s="16">
        <f t="shared" si="144"/>
        <v>0</v>
      </c>
      <c r="S107" s="16">
        <f t="shared" si="144"/>
        <v>0</v>
      </c>
      <c r="T107" s="16">
        <f t="shared" si="144"/>
        <v>0</v>
      </c>
      <c r="U107" s="16">
        <f t="shared" si="144"/>
        <v>0</v>
      </c>
      <c r="V107" s="16">
        <f t="shared" si="144"/>
        <v>0</v>
      </c>
      <c r="W107" s="16">
        <f t="shared" si="144"/>
        <v>0</v>
      </c>
      <c r="X107" s="16">
        <f t="shared" si="144"/>
        <v>0</v>
      </c>
      <c r="Y107" s="16">
        <f t="shared" si="144"/>
        <v>0</v>
      </c>
      <c r="Z107" s="16">
        <f t="shared" si="144"/>
        <v>0</v>
      </c>
      <c r="AA107" s="16">
        <f t="shared" si="144"/>
        <v>0</v>
      </c>
      <c r="AB107" s="16">
        <f t="shared" si="144"/>
        <v>19.37553733333333</v>
      </c>
      <c r="AC107" s="16">
        <f t="shared" si="144"/>
        <v>38.751074666666661</v>
      </c>
      <c r="AD107" s="16">
        <f t="shared" si="144"/>
        <v>58.126611999999994</v>
      </c>
      <c r="AE107" s="16">
        <f t="shared" si="144"/>
        <v>77.502149333333321</v>
      </c>
      <c r="AF107" s="16">
        <f t="shared" si="144"/>
        <v>96.877686666666648</v>
      </c>
      <c r="AG107" s="16">
        <f t="shared" si="144"/>
        <v>116.25322399999997</v>
      </c>
      <c r="AH107" s="16">
        <f t="shared" si="144"/>
        <v>135.6287613333333</v>
      </c>
      <c r="AI107" s="16">
        <f t="shared" si="144"/>
        <v>155.00429866666664</v>
      </c>
      <c r="AJ107" s="16">
        <f t="shared" si="144"/>
        <v>174.37983599999998</v>
      </c>
      <c r="AK107" s="16">
        <f t="shared" si="144"/>
        <v>193.75537333333332</v>
      </c>
      <c r="AL107" s="16">
        <f t="shared" si="144"/>
        <v>213.13091066666667</v>
      </c>
      <c r="AM107" s="16">
        <f t="shared" si="144"/>
        <v>232.50644800000001</v>
      </c>
      <c r="AN107" s="16">
        <f t="shared" si="144"/>
        <v>251.88198533333335</v>
      </c>
      <c r="AO107" s="16">
        <f t="shared" si="144"/>
        <v>271.25752266666666</v>
      </c>
      <c r="AP107" s="16">
        <f t="shared" si="144"/>
        <v>290.63306</v>
      </c>
      <c r="AQ107" s="16">
        <f t="shared" si="144"/>
        <v>310.00859733333334</v>
      </c>
      <c r="AR107" s="16">
        <f t="shared" ref="AR107:BS107" si="145">AQ107+AR86</f>
        <v>329.38413466666668</v>
      </c>
      <c r="AS107" s="16">
        <f t="shared" si="145"/>
        <v>348.75967200000002</v>
      </c>
      <c r="AT107" s="16">
        <f t="shared" si="145"/>
        <v>368.13520933333336</v>
      </c>
      <c r="AU107" s="16">
        <f t="shared" si="145"/>
        <v>387.51074666666671</v>
      </c>
      <c r="AV107" s="16">
        <f t="shared" si="145"/>
        <v>406.88628400000005</v>
      </c>
      <c r="AW107" s="16">
        <f t="shared" si="145"/>
        <v>426.26182133333339</v>
      </c>
      <c r="AX107" s="16">
        <f t="shared" si="145"/>
        <v>445.63735866666673</v>
      </c>
      <c r="AY107" s="16">
        <f t="shared" si="145"/>
        <v>465.01289600000007</v>
      </c>
      <c r="AZ107" s="16">
        <f t="shared" si="145"/>
        <v>484.38843333333341</v>
      </c>
      <c r="BA107" s="16">
        <f t="shared" si="145"/>
        <v>503.76397066666675</v>
      </c>
      <c r="BB107" s="16">
        <f t="shared" si="145"/>
        <v>523.13950800000009</v>
      </c>
      <c r="BC107" s="16">
        <f t="shared" si="145"/>
        <v>542.51504533333343</v>
      </c>
      <c r="BD107" s="16">
        <f t="shared" si="145"/>
        <v>561.89058266666677</v>
      </c>
      <c r="BE107" s="16">
        <f t="shared" si="145"/>
        <v>581.26612000000011</v>
      </c>
      <c r="BF107" s="16">
        <f t="shared" si="145"/>
        <v>600.64165733333346</v>
      </c>
      <c r="BG107" s="16">
        <f t="shared" si="145"/>
        <v>620.0171946666668</v>
      </c>
      <c r="BH107" s="16">
        <f t="shared" si="145"/>
        <v>639.39273200000014</v>
      </c>
      <c r="BI107" s="16">
        <f t="shared" si="145"/>
        <v>658.76826933333348</v>
      </c>
      <c r="BJ107" s="16">
        <f t="shared" si="145"/>
        <v>678.14380666666682</v>
      </c>
      <c r="BK107" s="16">
        <f t="shared" si="145"/>
        <v>697.51934400000016</v>
      </c>
      <c r="BL107" s="16">
        <f t="shared" si="145"/>
        <v>716.8948813333335</v>
      </c>
      <c r="BM107" s="16">
        <f t="shared" si="145"/>
        <v>736.27041866666684</v>
      </c>
      <c r="BN107" s="16">
        <f t="shared" si="145"/>
        <v>755.64595600000018</v>
      </c>
      <c r="BO107" s="16">
        <f t="shared" si="145"/>
        <v>775.02149333333352</v>
      </c>
      <c r="BP107" s="16">
        <f t="shared" si="145"/>
        <v>794.39703066666686</v>
      </c>
      <c r="BQ107" s="16">
        <f t="shared" si="145"/>
        <v>813.77256800000021</v>
      </c>
      <c r="BR107" s="16">
        <f t="shared" si="145"/>
        <v>833.14810533333355</v>
      </c>
      <c r="BS107" s="16">
        <f t="shared" si="145"/>
        <v>852.52364266666689</v>
      </c>
    </row>
    <row r="108" spans="1:71" x14ac:dyDescent="0.35">
      <c r="A108" s="15" t="str">
        <f t="shared" ref="A108:I108" si="146">A87</f>
        <v>Found on tab Energy Storage -M</v>
      </c>
      <c r="B108" s="15" t="str">
        <f t="shared" si="146"/>
        <v>NEW-15880.1</v>
      </c>
      <c r="C108" s="15" t="str">
        <f t="shared" si="146"/>
        <v/>
      </c>
      <c r="D108" s="15" t="str">
        <f t="shared" si="146"/>
        <v>D</v>
      </c>
      <c r="E108" s="15" t="str">
        <f t="shared" si="146"/>
        <v>NEW-15880</v>
      </c>
      <c r="F108" s="15" t="str">
        <f t="shared" si="146"/>
        <v>ED Energy Storage Capacit - MacDill</v>
      </c>
      <c r="G108" s="15" t="str">
        <f t="shared" si="146"/>
        <v>Electric Distribution Plant</v>
      </c>
      <c r="H108" s="15" t="str">
        <f t="shared" si="146"/>
        <v>Distribution Lines</v>
      </c>
      <c r="I108" s="15" t="str">
        <f t="shared" si="146"/>
        <v>ED Energy Storage Capacit - MacDill</v>
      </c>
      <c r="J108" s="64">
        <f>'Energy Storage'!K25</f>
        <v>202504</v>
      </c>
      <c r="K108" s="68">
        <v>0</v>
      </c>
      <c r="L108" s="16">
        <f t="shared" ref="L108:AQ108" si="147">K108+L87</f>
        <v>0</v>
      </c>
      <c r="M108" s="16">
        <f t="shared" si="147"/>
        <v>0</v>
      </c>
      <c r="N108" s="16">
        <f t="shared" si="147"/>
        <v>0</v>
      </c>
      <c r="O108" s="16">
        <f t="shared" si="147"/>
        <v>0</v>
      </c>
      <c r="P108" s="16">
        <f t="shared" si="147"/>
        <v>0</v>
      </c>
      <c r="Q108" s="16">
        <f t="shared" si="147"/>
        <v>0</v>
      </c>
      <c r="R108" s="16">
        <f t="shared" si="147"/>
        <v>0</v>
      </c>
      <c r="S108" s="16">
        <f t="shared" si="147"/>
        <v>0</v>
      </c>
      <c r="T108" s="16">
        <f t="shared" si="147"/>
        <v>0</v>
      </c>
      <c r="U108" s="16">
        <f t="shared" si="147"/>
        <v>0</v>
      </c>
      <c r="V108" s="16">
        <f t="shared" si="147"/>
        <v>0</v>
      </c>
      <c r="W108" s="16">
        <f t="shared" si="147"/>
        <v>0</v>
      </c>
      <c r="X108" s="16">
        <f t="shared" si="147"/>
        <v>0</v>
      </c>
      <c r="Y108" s="16">
        <f t="shared" si="147"/>
        <v>0</v>
      </c>
      <c r="Z108" s="16">
        <f t="shared" si="147"/>
        <v>0</v>
      </c>
      <c r="AA108" s="16">
        <f t="shared" si="147"/>
        <v>0</v>
      </c>
      <c r="AB108" s="16">
        <f t="shared" si="147"/>
        <v>870.06574266666667</v>
      </c>
      <c r="AC108" s="16">
        <f t="shared" si="147"/>
        <v>1783.8314853333336</v>
      </c>
      <c r="AD108" s="16">
        <f t="shared" si="147"/>
        <v>2697.5972280000005</v>
      </c>
      <c r="AE108" s="16">
        <f t="shared" si="147"/>
        <v>3611.3629706666675</v>
      </c>
      <c r="AF108" s="16">
        <f t="shared" si="147"/>
        <v>4525.1287133333344</v>
      </c>
      <c r="AG108" s="16">
        <f t="shared" si="147"/>
        <v>5438.8944560000009</v>
      </c>
      <c r="AH108" s="16">
        <f t="shared" si="147"/>
        <v>6352.6601986666674</v>
      </c>
      <c r="AI108" s="16">
        <f t="shared" si="147"/>
        <v>7266.4259413333339</v>
      </c>
      <c r="AJ108" s="16">
        <f t="shared" si="147"/>
        <v>8180.1916840000004</v>
      </c>
      <c r="AK108" s="16">
        <f t="shared" si="147"/>
        <v>9093.9574266666677</v>
      </c>
      <c r="AL108" s="16">
        <f t="shared" si="147"/>
        <v>10007.723169333334</v>
      </c>
      <c r="AM108" s="16">
        <f t="shared" si="147"/>
        <v>10921.488912000001</v>
      </c>
      <c r="AN108" s="16">
        <f t="shared" si="147"/>
        <v>11835.254654666667</v>
      </c>
      <c r="AO108" s="16">
        <f t="shared" si="147"/>
        <v>12749.020397333334</v>
      </c>
      <c r="AP108" s="16">
        <f t="shared" si="147"/>
        <v>13662.78614</v>
      </c>
      <c r="AQ108" s="16">
        <f t="shared" si="147"/>
        <v>14576.551882666667</v>
      </c>
      <c r="AR108" s="16">
        <f t="shared" ref="AR108:BS108" si="148">AQ108+AR87</f>
        <v>15490.317625333333</v>
      </c>
      <c r="AS108" s="16">
        <f t="shared" si="148"/>
        <v>16404.083368</v>
      </c>
      <c r="AT108" s="16">
        <f t="shared" si="148"/>
        <v>17317.849110666666</v>
      </c>
      <c r="AU108" s="16">
        <f t="shared" si="148"/>
        <v>18231.614853333333</v>
      </c>
      <c r="AV108" s="16">
        <f t="shared" si="148"/>
        <v>19145.380595999999</v>
      </c>
      <c r="AW108" s="16">
        <f t="shared" si="148"/>
        <v>20059.146338666666</v>
      </c>
      <c r="AX108" s="16">
        <f t="shared" si="148"/>
        <v>20972.912081333332</v>
      </c>
      <c r="AY108" s="16">
        <f t="shared" si="148"/>
        <v>21886.677823999999</v>
      </c>
      <c r="AZ108" s="16">
        <f t="shared" si="148"/>
        <v>22800.443566666665</v>
      </c>
      <c r="BA108" s="16">
        <f t="shared" si="148"/>
        <v>23714.209309333331</v>
      </c>
      <c r="BB108" s="16">
        <f t="shared" si="148"/>
        <v>24627.975051999998</v>
      </c>
      <c r="BC108" s="16">
        <f t="shared" si="148"/>
        <v>25541.740794666664</v>
      </c>
      <c r="BD108" s="16">
        <f t="shared" si="148"/>
        <v>26455.506537333331</v>
      </c>
      <c r="BE108" s="16">
        <f t="shared" si="148"/>
        <v>27369.272279999997</v>
      </c>
      <c r="BF108" s="16">
        <f t="shared" si="148"/>
        <v>28283.038022666664</v>
      </c>
      <c r="BG108" s="16">
        <f t="shared" si="148"/>
        <v>29196.80376533333</v>
      </c>
      <c r="BH108" s="16">
        <f t="shared" si="148"/>
        <v>30110.569507999997</v>
      </c>
      <c r="BI108" s="16">
        <f t="shared" si="148"/>
        <v>31024.335250666663</v>
      </c>
      <c r="BJ108" s="16">
        <f t="shared" si="148"/>
        <v>31938.10099333333</v>
      </c>
      <c r="BK108" s="16">
        <f t="shared" si="148"/>
        <v>32851.866735999996</v>
      </c>
      <c r="BL108" s="16">
        <f t="shared" si="148"/>
        <v>33765.632478666666</v>
      </c>
      <c r="BM108" s="16">
        <f t="shared" si="148"/>
        <v>34679.398221333337</v>
      </c>
      <c r="BN108" s="16">
        <f t="shared" si="148"/>
        <v>35593.163964000007</v>
      </c>
      <c r="BO108" s="16">
        <f t="shared" si="148"/>
        <v>36506.929706666677</v>
      </c>
      <c r="BP108" s="16">
        <f t="shared" si="148"/>
        <v>37420.695449333347</v>
      </c>
      <c r="BQ108" s="16">
        <f t="shared" si="148"/>
        <v>38334.461192000017</v>
      </c>
      <c r="BR108" s="16">
        <f t="shared" si="148"/>
        <v>39248.226934666687</v>
      </c>
      <c r="BS108" s="16">
        <f t="shared" si="148"/>
        <v>40161.992677333357</v>
      </c>
    </row>
    <row r="109" spans="1:71" x14ac:dyDescent="0.35">
      <c r="A109" s="15" t="str">
        <f t="shared" ref="A109:I109" si="149">A88</f>
        <v>Standard Close</v>
      </c>
      <c r="B109" s="15" t="str">
        <f t="shared" si="149"/>
        <v>A2826198</v>
      </c>
      <c r="C109" s="15" t="str">
        <f t="shared" si="149"/>
        <v/>
      </c>
      <c r="D109" s="15">
        <f t="shared" si="149"/>
        <v>39000</v>
      </c>
      <c r="E109" s="15" t="str">
        <f t="shared" si="149"/>
        <v>NEW-15525</v>
      </c>
      <c r="F109" s="15" t="str">
        <f t="shared" si="149"/>
        <v>CEDC Supercapacitors</v>
      </c>
      <c r="G109" s="15" t="str">
        <f t="shared" si="149"/>
        <v>Electric General Plant</v>
      </c>
      <c r="H109" s="15" t="str">
        <f t="shared" si="149"/>
        <v>Other Structures</v>
      </c>
      <c r="I109" s="15" t="str">
        <f t="shared" si="149"/>
        <v>Florida Conservation &amp; Technology Center</v>
      </c>
      <c r="J109" s="64">
        <f>'Energy Storage'!K26</f>
        <v>202404</v>
      </c>
      <c r="K109" s="68">
        <v>0</v>
      </c>
      <c r="L109" s="16">
        <f t="shared" ref="L109:BS109" si="150">K109+L88</f>
        <v>0</v>
      </c>
      <c r="M109" s="16">
        <f t="shared" si="150"/>
        <v>0</v>
      </c>
      <c r="N109" s="16">
        <f t="shared" si="150"/>
        <v>0</v>
      </c>
      <c r="O109" s="16">
        <f t="shared" si="150"/>
        <v>0</v>
      </c>
      <c r="P109" s="16">
        <f t="shared" si="150"/>
        <v>949.0644266666668</v>
      </c>
      <c r="Q109" s="16">
        <f t="shared" si="150"/>
        <v>1898.1288533333336</v>
      </c>
      <c r="R109" s="16">
        <f t="shared" si="150"/>
        <v>2847.1932800000004</v>
      </c>
      <c r="S109" s="16">
        <f t="shared" si="150"/>
        <v>3796.2577066666672</v>
      </c>
      <c r="T109" s="16">
        <f t="shared" si="150"/>
        <v>4745.322133333334</v>
      </c>
      <c r="U109" s="16">
        <f t="shared" si="150"/>
        <v>5694.3865600000008</v>
      </c>
      <c r="V109" s="16">
        <f t="shared" si="150"/>
        <v>6643.4509866666676</v>
      </c>
      <c r="W109" s="16">
        <f t="shared" si="150"/>
        <v>7592.5154133333344</v>
      </c>
      <c r="X109" s="16">
        <f t="shared" si="150"/>
        <v>8683.9395040000018</v>
      </c>
      <c r="Y109" s="16">
        <f t="shared" si="150"/>
        <v>9775.3635946666691</v>
      </c>
      <c r="Z109" s="16">
        <f t="shared" si="150"/>
        <v>10866.787685333336</v>
      </c>
      <c r="AA109" s="16">
        <f t="shared" si="150"/>
        <v>11958.211776000004</v>
      </c>
      <c r="AB109" s="16">
        <f t="shared" si="150"/>
        <v>13049.635866666671</v>
      </c>
      <c r="AC109" s="16">
        <f t="shared" si="150"/>
        <v>14141.059957333338</v>
      </c>
      <c r="AD109" s="16">
        <f t="shared" si="150"/>
        <v>15232.484048000006</v>
      </c>
      <c r="AE109" s="16">
        <f t="shared" si="150"/>
        <v>16323.908138666673</v>
      </c>
      <c r="AF109" s="16">
        <f t="shared" si="150"/>
        <v>17415.33222933334</v>
      </c>
      <c r="AG109" s="16">
        <f t="shared" si="150"/>
        <v>18506.756320000008</v>
      </c>
      <c r="AH109" s="16">
        <f t="shared" si="150"/>
        <v>19598.180410666675</v>
      </c>
      <c r="AI109" s="16">
        <f t="shared" si="150"/>
        <v>20689.604501333342</v>
      </c>
      <c r="AJ109" s="16">
        <f t="shared" si="150"/>
        <v>21781.02859200001</v>
      </c>
      <c r="AK109" s="16">
        <f t="shared" si="150"/>
        <v>22872.452682666677</v>
      </c>
      <c r="AL109" s="16">
        <f t="shared" si="150"/>
        <v>23963.876773333344</v>
      </c>
      <c r="AM109" s="16">
        <f t="shared" si="150"/>
        <v>25055.300864000012</v>
      </c>
      <c r="AN109" s="16">
        <f t="shared" si="150"/>
        <v>26146.724954666679</v>
      </c>
      <c r="AO109" s="16">
        <f t="shared" si="150"/>
        <v>27238.149045333346</v>
      </c>
      <c r="AP109" s="16">
        <f t="shared" si="150"/>
        <v>28329.573136000014</v>
      </c>
      <c r="AQ109" s="16">
        <f t="shared" si="150"/>
        <v>29420.997226666681</v>
      </c>
      <c r="AR109" s="16">
        <f t="shared" si="150"/>
        <v>30512.421317333348</v>
      </c>
      <c r="AS109" s="16">
        <f t="shared" si="150"/>
        <v>31603.845408000016</v>
      </c>
      <c r="AT109" s="16">
        <f t="shared" si="150"/>
        <v>32695.269498666683</v>
      </c>
      <c r="AU109" s="16">
        <f t="shared" si="150"/>
        <v>33786.69358933335</v>
      </c>
      <c r="AV109" s="16">
        <f t="shared" si="150"/>
        <v>34878.117680000018</v>
      </c>
      <c r="AW109" s="16">
        <f t="shared" si="150"/>
        <v>35969.541770666685</v>
      </c>
      <c r="AX109" s="16">
        <f t="shared" si="150"/>
        <v>37060.965861333352</v>
      </c>
      <c r="AY109" s="16">
        <f t="shared" si="150"/>
        <v>38152.38995200002</v>
      </c>
      <c r="AZ109" s="16">
        <f t="shared" si="150"/>
        <v>39243.814042666687</v>
      </c>
      <c r="BA109" s="16">
        <f t="shared" si="150"/>
        <v>40335.238133333354</v>
      </c>
      <c r="BB109" s="16">
        <f t="shared" si="150"/>
        <v>41426.662224000022</v>
      </c>
      <c r="BC109" s="16">
        <f t="shared" si="150"/>
        <v>42518.086314666689</v>
      </c>
      <c r="BD109" s="16">
        <f t="shared" si="150"/>
        <v>43609.510405333356</v>
      </c>
      <c r="BE109" s="16">
        <f t="shared" si="150"/>
        <v>44700.934496000024</v>
      </c>
      <c r="BF109" s="16">
        <f t="shared" si="150"/>
        <v>45792.358586666691</v>
      </c>
      <c r="BG109" s="16">
        <f t="shared" si="150"/>
        <v>46883.782677333358</v>
      </c>
      <c r="BH109" s="16">
        <f t="shared" si="150"/>
        <v>47975.206768000025</v>
      </c>
      <c r="BI109" s="16">
        <f t="shared" si="150"/>
        <v>49066.630858666693</v>
      </c>
      <c r="BJ109" s="16">
        <f t="shared" si="150"/>
        <v>50158.05494933336</v>
      </c>
      <c r="BK109" s="16">
        <f t="shared" si="150"/>
        <v>51249.479040000027</v>
      </c>
      <c r="BL109" s="16">
        <f t="shared" si="150"/>
        <v>52340.903130666695</v>
      </c>
      <c r="BM109" s="16">
        <f t="shared" si="150"/>
        <v>53432.327221333362</v>
      </c>
      <c r="BN109" s="16">
        <f t="shared" si="150"/>
        <v>54523.751312000029</v>
      </c>
      <c r="BO109" s="16">
        <f t="shared" si="150"/>
        <v>55615.175402666697</v>
      </c>
      <c r="BP109" s="16">
        <f t="shared" si="150"/>
        <v>56706.599493333364</v>
      </c>
      <c r="BQ109" s="16">
        <f t="shared" si="150"/>
        <v>57798.023584000031</v>
      </c>
      <c r="BR109" s="16">
        <f t="shared" si="150"/>
        <v>58889.447674666699</v>
      </c>
      <c r="BS109" s="16">
        <f t="shared" si="150"/>
        <v>59980.871765333366</v>
      </c>
    </row>
    <row r="110" spans="1:71" x14ac:dyDescent="0.35">
      <c r="A110" s="15" t="str">
        <f t="shared" ref="A110:I110" si="151">A89</f>
        <v>Standard Close</v>
      </c>
      <c r="B110" s="15" t="str">
        <f t="shared" si="151"/>
        <v>A2840390</v>
      </c>
      <c r="C110" s="15" t="str">
        <f t="shared" si="151"/>
        <v/>
      </c>
      <c r="D110" s="15">
        <f t="shared" si="151"/>
        <v>34899</v>
      </c>
      <c r="E110" s="15" t="str">
        <f t="shared" si="151"/>
        <v>NEW-15505</v>
      </c>
      <c r="F110" s="15" t="str">
        <f t="shared" si="151"/>
        <v>Energy Storage Capacity 15MW Dover</v>
      </c>
      <c r="G110" s="15" t="str">
        <f t="shared" si="151"/>
        <v>Electric Other Production Plant</v>
      </c>
      <c r="H110" s="15" t="str">
        <f t="shared" si="151"/>
        <v>Dover Solar</v>
      </c>
      <c r="I110" s="15" t="str">
        <f t="shared" si="151"/>
        <v>Dover Solar</v>
      </c>
      <c r="J110" s="64">
        <f>'Energy Storage'!K27</f>
        <v>202409</v>
      </c>
      <c r="K110" s="68">
        <v>0</v>
      </c>
      <c r="L110" s="16">
        <f t="shared" ref="L110:BS110" si="152">K110+L89</f>
        <v>0</v>
      </c>
      <c r="M110" s="16">
        <f t="shared" si="152"/>
        <v>0</v>
      </c>
      <c r="N110" s="16">
        <f t="shared" si="152"/>
        <v>0</v>
      </c>
      <c r="O110" s="16">
        <f t="shared" si="152"/>
        <v>0</v>
      </c>
      <c r="P110" s="16">
        <f t="shared" si="152"/>
        <v>0</v>
      </c>
      <c r="Q110" s="16">
        <f t="shared" si="152"/>
        <v>0</v>
      </c>
      <c r="R110" s="16">
        <f t="shared" si="152"/>
        <v>0</v>
      </c>
      <c r="S110" s="16">
        <f t="shared" si="152"/>
        <v>0</v>
      </c>
      <c r="T110" s="16">
        <f t="shared" si="152"/>
        <v>0</v>
      </c>
      <c r="U110" s="16">
        <f t="shared" si="152"/>
        <v>48127.78290666666</v>
      </c>
      <c r="V110" s="16">
        <f t="shared" si="152"/>
        <v>96341.564773333317</v>
      </c>
      <c r="W110" s="16">
        <f t="shared" si="152"/>
        <v>147177.4433333333</v>
      </c>
      <c r="X110" s="16">
        <f t="shared" si="152"/>
        <v>205638.70367733328</v>
      </c>
      <c r="Y110" s="16">
        <f t="shared" si="152"/>
        <v>264099.96402133326</v>
      </c>
      <c r="Z110" s="16">
        <f t="shared" si="152"/>
        <v>322561.22436533327</v>
      </c>
      <c r="AA110" s="16">
        <f t="shared" si="152"/>
        <v>381022.48470933328</v>
      </c>
      <c r="AB110" s="16">
        <f t="shared" si="152"/>
        <v>439483.74505333329</v>
      </c>
      <c r="AC110" s="16">
        <f t="shared" si="152"/>
        <v>497945.0053973333</v>
      </c>
      <c r="AD110" s="16">
        <f t="shared" si="152"/>
        <v>556406.26574133325</v>
      </c>
      <c r="AE110" s="16">
        <f t="shared" si="152"/>
        <v>614867.5260853332</v>
      </c>
      <c r="AF110" s="16">
        <f t="shared" si="152"/>
        <v>673328.78642933315</v>
      </c>
      <c r="AG110" s="16">
        <f t="shared" si="152"/>
        <v>731790.0467733331</v>
      </c>
      <c r="AH110" s="16">
        <f t="shared" si="152"/>
        <v>790251.30711733305</v>
      </c>
      <c r="AI110" s="16">
        <f t="shared" si="152"/>
        <v>848712.567461333</v>
      </c>
      <c r="AJ110" s="16">
        <f t="shared" si="152"/>
        <v>907173.82780533296</v>
      </c>
      <c r="AK110" s="16">
        <f t="shared" si="152"/>
        <v>965635.08814933291</v>
      </c>
      <c r="AL110" s="16">
        <f t="shared" si="152"/>
        <v>1024096.3484933329</v>
      </c>
      <c r="AM110" s="16">
        <f t="shared" si="152"/>
        <v>1082557.6088373328</v>
      </c>
      <c r="AN110" s="16">
        <f t="shared" si="152"/>
        <v>1141018.8691813329</v>
      </c>
      <c r="AO110" s="16">
        <f t="shared" si="152"/>
        <v>1199480.1295253329</v>
      </c>
      <c r="AP110" s="16">
        <f t="shared" si="152"/>
        <v>1257941.389869333</v>
      </c>
      <c r="AQ110" s="16">
        <f t="shared" si="152"/>
        <v>1316402.6502133331</v>
      </c>
      <c r="AR110" s="16">
        <f t="shared" si="152"/>
        <v>1374863.9105573331</v>
      </c>
      <c r="AS110" s="16">
        <f t="shared" si="152"/>
        <v>1433325.1709013332</v>
      </c>
      <c r="AT110" s="16">
        <f t="shared" si="152"/>
        <v>1491786.4312453333</v>
      </c>
      <c r="AU110" s="16">
        <f t="shared" si="152"/>
        <v>1550247.6915893333</v>
      </c>
      <c r="AV110" s="16">
        <f t="shared" si="152"/>
        <v>1608708.9519333334</v>
      </c>
      <c r="AW110" s="16">
        <f t="shared" si="152"/>
        <v>1667170.2122773335</v>
      </c>
      <c r="AX110" s="16">
        <f t="shared" si="152"/>
        <v>1725631.4726213336</v>
      </c>
      <c r="AY110" s="16">
        <f t="shared" si="152"/>
        <v>1784092.7329653336</v>
      </c>
      <c r="AZ110" s="16">
        <f t="shared" si="152"/>
        <v>1842553.9933093337</v>
      </c>
      <c r="BA110" s="16">
        <f t="shared" si="152"/>
        <v>1901015.2536533338</v>
      </c>
      <c r="BB110" s="16">
        <f t="shared" si="152"/>
        <v>1959476.5139973338</v>
      </c>
      <c r="BC110" s="16">
        <f t="shared" si="152"/>
        <v>2017937.7743413339</v>
      </c>
      <c r="BD110" s="16">
        <f t="shared" si="152"/>
        <v>2076399.034685334</v>
      </c>
      <c r="BE110" s="16">
        <f t="shared" si="152"/>
        <v>2134860.2950293338</v>
      </c>
      <c r="BF110" s="16">
        <f t="shared" si="152"/>
        <v>2193321.5553733339</v>
      </c>
      <c r="BG110" s="16">
        <f t="shared" si="152"/>
        <v>2251782.8157173339</v>
      </c>
      <c r="BH110" s="16">
        <f t="shared" si="152"/>
        <v>2310244.076061334</v>
      </c>
      <c r="BI110" s="16">
        <f t="shared" si="152"/>
        <v>2368705.3364053341</v>
      </c>
      <c r="BJ110" s="16">
        <f t="shared" si="152"/>
        <v>2427166.5967493341</v>
      </c>
      <c r="BK110" s="16">
        <f t="shared" si="152"/>
        <v>2485627.8570933342</v>
      </c>
      <c r="BL110" s="16">
        <f t="shared" si="152"/>
        <v>2544089.1174373343</v>
      </c>
      <c r="BM110" s="16">
        <f t="shared" si="152"/>
        <v>2602550.3777813343</v>
      </c>
      <c r="BN110" s="16">
        <f t="shared" si="152"/>
        <v>2661011.6381253344</v>
      </c>
      <c r="BO110" s="16">
        <f t="shared" si="152"/>
        <v>2719472.8984693345</v>
      </c>
      <c r="BP110" s="16">
        <f t="shared" si="152"/>
        <v>2777934.1588133345</v>
      </c>
      <c r="BQ110" s="16">
        <f t="shared" si="152"/>
        <v>2836395.4191573346</v>
      </c>
      <c r="BR110" s="16">
        <f t="shared" si="152"/>
        <v>2894856.6795013347</v>
      </c>
      <c r="BS110" s="16">
        <f t="shared" si="152"/>
        <v>2953317.9398453347</v>
      </c>
    </row>
    <row r="111" spans="1:71" x14ac:dyDescent="0.35">
      <c r="A111" s="15" t="str">
        <f t="shared" ref="A111:I111" si="153">A90</f>
        <v>Standard Close</v>
      </c>
      <c r="B111" s="15" t="str">
        <f t="shared" si="153"/>
        <v>A2900136</v>
      </c>
      <c r="C111" s="15" t="str">
        <f t="shared" si="153"/>
        <v/>
      </c>
      <c r="D111" s="15" t="str">
        <f t="shared" si="153"/>
        <v>T</v>
      </c>
      <c r="E111" s="15" t="str">
        <f t="shared" si="153"/>
        <v>NEW-15887</v>
      </c>
      <c r="F111" s="15" t="str">
        <f t="shared" si="153"/>
        <v xml:space="preserve">ED Energy Storage Capacity - Dover </v>
      </c>
      <c r="G111" s="15" t="str">
        <f t="shared" si="153"/>
        <v>Electric Transmission Plant</v>
      </c>
      <c r="H111" s="15" t="str">
        <f t="shared" si="153"/>
        <v>Transmission Substation</v>
      </c>
      <c r="I111" s="15" t="str">
        <f t="shared" si="153"/>
        <v>818T- DOVER SOLAR SUBSTATION</v>
      </c>
      <c r="J111" s="64">
        <f>'Energy Storage'!K28</f>
        <v>202405</v>
      </c>
      <c r="K111" s="68">
        <v>0</v>
      </c>
      <c r="L111" s="16">
        <f t="shared" ref="L111:BS111" si="154">K111+L90</f>
        <v>0</v>
      </c>
      <c r="M111" s="16">
        <f t="shared" si="154"/>
        <v>0</v>
      </c>
      <c r="N111" s="16">
        <f t="shared" si="154"/>
        <v>0</v>
      </c>
      <c r="O111" s="16">
        <f t="shared" si="154"/>
        <v>0</v>
      </c>
      <c r="P111" s="16">
        <f t="shared" si="154"/>
        <v>0</v>
      </c>
      <c r="Q111" s="16">
        <f t="shared" si="154"/>
        <v>0.51565333333333341</v>
      </c>
      <c r="R111" s="16">
        <f t="shared" si="154"/>
        <v>1.0313066666666668</v>
      </c>
      <c r="S111" s="16">
        <f t="shared" si="154"/>
        <v>1.5469600000000003</v>
      </c>
      <c r="T111" s="16">
        <f t="shared" si="154"/>
        <v>2.0626133333333336</v>
      </c>
      <c r="U111" s="16">
        <f t="shared" si="154"/>
        <v>2.5782666666666669</v>
      </c>
      <c r="V111" s="16">
        <f t="shared" si="154"/>
        <v>3.0939200000000002</v>
      </c>
      <c r="W111" s="16">
        <f t="shared" si="154"/>
        <v>3.6095733333333335</v>
      </c>
      <c r="X111" s="16">
        <f t="shared" si="154"/>
        <v>4.202574666666667</v>
      </c>
      <c r="Y111" s="16">
        <f t="shared" si="154"/>
        <v>4.7955760000000005</v>
      </c>
      <c r="Z111" s="16">
        <f t="shared" si="154"/>
        <v>5.388577333333334</v>
      </c>
      <c r="AA111" s="16">
        <f t="shared" si="154"/>
        <v>5.9815786666666675</v>
      </c>
      <c r="AB111" s="16">
        <f t="shared" si="154"/>
        <v>6.574580000000001</v>
      </c>
      <c r="AC111" s="16">
        <f t="shared" si="154"/>
        <v>7.1675813333333345</v>
      </c>
      <c r="AD111" s="16">
        <f t="shared" si="154"/>
        <v>7.760582666666668</v>
      </c>
      <c r="AE111" s="16">
        <f t="shared" si="154"/>
        <v>8.3535840000000015</v>
      </c>
      <c r="AF111" s="16">
        <f t="shared" si="154"/>
        <v>8.9465853333333349</v>
      </c>
      <c r="AG111" s="16">
        <f t="shared" si="154"/>
        <v>9.5395866666666684</v>
      </c>
      <c r="AH111" s="16">
        <f t="shared" si="154"/>
        <v>10.132588000000002</v>
      </c>
      <c r="AI111" s="16">
        <f t="shared" si="154"/>
        <v>10.725589333333335</v>
      </c>
      <c r="AJ111" s="16">
        <f t="shared" si="154"/>
        <v>11.318590666666669</v>
      </c>
      <c r="AK111" s="16">
        <f t="shared" si="154"/>
        <v>11.911592000000002</v>
      </c>
      <c r="AL111" s="16">
        <f t="shared" si="154"/>
        <v>12.504593333333336</v>
      </c>
      <c r="AM111" s="16">
        <f t="shared" si="154"/>
        <v>13.097594666666669</v>
      </c>
      <c r="AN111" s="16">
        <f t="shared" si="154"/>
        <v>13.690596000000003</v>
      </c>
      <c r="AO111" s="16">
        <f t="shared" si="154"/>
        <v>14.283597333333336</v>
      </c>
      <c r="AP111" s="16">
        <f t="shared" si="154"/>
        <v>14.87659866666667</v>
      </c>
      <c r="AQ111" s="16">
        <f t="shared" si="154"/>
        <v>15.469600000000003</v>
      </c>
      <c r="AR111" s="16">
        <f t="shared" si="154"/>
        <v>16.062601333333337</v>
      </c>
      <c r="AS111" s="16">
        <f t="shared" si="154"/>
        <v>16.65560266666667</v>
      </c>
      <c r="AT111" s="16">
        <f t="shared" si="154"/>
        <v>17.248604000000004</v>
      </c>
      <c r="AU111" s="16">
        <f t="shared" si="154"/>
        <v>17.841605333333337</v>
      </c>
      <c r="AV111" s="16">
        <f t="shared" si="154"/>
        <v>18.434606666666671</v>
      </c>
      <c r="AW111" s="16">
        <f t="shared" si="154"/>
        <v>19.027608000000004</v>
      </c>
      <c r="AX111" s="16">
        <f t="shared" si="154"/>
        <v>19.620609333333338</v>
      </c>
      <c r="AY111" s="16">
        <f t="shared" si="154"/>
        <v>20.213610666666671</v>
      </c>
      <c r="AZ111" s="16">
        <f t="shared" si="154"/>
        <v>20.806612000000005</v>
      </c>
      <c r="BA111" s="16">
        <f t="shared" si="154"/>
        <v>21.399613333333338</v>
      </c>
      <c r="BB111" s="16">
        <f t="shared" si="154"/>
        <v>21.992614666666672</v>
      </c>
      <c r="BC111" s="16">
        <f t="shared" si="154"/>
        <v>22.585616000000005</v>
      </c>
      <c r="BD111" s="16">
        <f t="shared" si="154"/>
        <v>23.178617333333339</v>
      </c>
      <c r="BE111" s="16">
        <f t="shared" si="154"/>
        <v>23.771618666666672</v>
      </c>
      <c r="BF111" s="16">
        <f t="shared" si="154"/>
        <v>24.364620000000006</v>
      </c>
      <c r="BG111" s="16">
        <f t="shared" si="154"/>
        <v>24.957621333333339</v>
      </c>
      <c r="BH111" s="16">
        <f t="shared" si="154"/>
        <v>25.550622666666673</v>
      </c>
      <c r="BI111" s="16">
        <f t="shared" si="154"/>
        <v>26.143624000000006</v>
      </c>
      <c r="BJ111" s="16">
        <f t="shared" si="154"/>
        <v>26.73662533333334</v>
      </c>
      <c r="BK111" s="16">
        <f t="shared" si="154"/>
        <v>27.329626666666673</v>
      </c>
      <c r="BL111" s="16">
        <f t="shared" si="154"/>
        <v>27.922628000000007</v>
      </c>
      <c r="BM111" s="16">
        <f t="shared" si="154"/>
        <v>28.51562933333334</v>
      </c>
      <c r="BN111" s="16">
        <f t="shared" si="154"/>
        <v>29.108630666666674</v>
      </c>
      <c r="BO111" s="16">
        <f t="shared" si="154"/>
        <v>29.701632000000007</v>
      </c>
      <c r="BP111" s="16">
        <f t="shared" si="154"/>
        <v>30.294633333333341</v>
      </c>
      <c r="BQ111" s="16">
        <f t="shared" si="154"/>
        <v>30.887634666666674</v>
      </c>
      <c r="BR111" s="16">
        <f t="shared" si="154"/>
        <v>31.480636000000008</v>
      </c>
      <c r="BS111" s="16">
        <f t="shared" si="154"/>
        <v>32.073637333333338</v>
      </c>
    </row>
    <row r="112" spans="1:71" x14ac:dyDescent="0.35">
      <c r="A112" s="15" t="str">
        <f t="shared" ref="A112:I112" si="155">A91</f>
        <v>Standard Close</v>
      </c>
      <c r="B112" s="15" t="str">
        <f t="shared" si="155"/>
        <v>NEW-15887</v>
      </c>
      <c r="C112" s="15" t="str">
        <f t="shared" si="155"/>
        <v>CLEAN ENERGY &amp; EMERGING TECHNOLOGIES</v>
      </c>
      <c r="D112" s="15" t="str">
        <f t="shared" si="155"/>
        <v>T</v>
      </c>
      <c r="E112" s="15" t="str">
        <f t="shared" si="155"/>
        <v>NEW-15887</v>
      </c>
      <c r="F112" s="15" t="str">
        <f t="shared" si="155"/>
        <v xml:space="preserve">ED Energy Storage Capacity - Dover </v>
      </c>
      <c r="G112" s="15" t="str">
        <f t="shared" si="155"/>
        <v>Electric Transmission Plant</v>
      </c>
      <c r="H112" s="15" t="str">
        <f t="shared" si="155"/>
        <v>Transmission Substation</v>
      </c>
      <c r="I112" s="15" t="str">
        <f t="shared" si="155"/>
        <v>992T-MOBILE SUBSTATION</v>
      </c>
      <c r="J112" s="64">
        <f>'Energy Storage'!K29</f>
        <v>202407</v>
      </c>
      <c r="K112" s="68">
        <v>0</v>
      </c>
      <c r="L112" s="16">
        <f t="shared" ref="L112:BS112" si="156">K112+L91</f>
        <v>0</v>
      </c>
      <c r="M112" s="16">
        <f t="shared" si="156"/>
        <v>0</v>
      </c>
      <c r="N112" s="16">
        <f t="shared" si="156"/>
        <v>0</v>
      </c>
      <c r="O112" s="16">
        <f t="shared" si="156"/>
        <v>0</v>
      </c>
      <c r="P112" s="16">
        <f t="shared" si="156"/>
        <v>0</v>
      </c>
      <c r="Q112" s="16">
        <f t="shared" si="156"/>
        <v>0</v>
      </c>
      <c r="R112" s="16">
        <f t="shared" si="156"/>
        <v>0</v>
      </c>
      <c r="S112" s="16">
        <f t="shared" si="156"/>
        <v>8</v>
      </c>
      <c r="T112" s="16">
        <f t="shared" si="156"/>
        <v>24</v>
      </c>
      <c r="U112" s="16">
        <f t="shared" si="156"/>
        <v>40</v>
      </c>
      <c r="V112" s="16">
        <f t="shared" si="156"/>
        <v>56</v>
      </c>
      <c r="W112" s="16">
        <f t="shared" si="156"/>
        <v>72</v>
      </c>
      <c r="X112" s="16">
        <f t="shared" si="156"/>
        <v>90.4</v>
      </c>
      <c r="Y112" s="16">
        <f t="shared" si="156"/>
        <v>108.80000000000001</v>
      </c>
      <c r="Z112" s="16">
        <f t="shared" si="156"/>
        <v>127.20000000000002</v>
      </c>
      <c r="AA112" s="16">
        <f t="shared" si="156"/>
        <v>145.60000000000002</v>
      </c>
      <c r="AB112" s="16">
        <f t="shared" si="156"/>
        <v>164.00000000000003</v>
      </c>
      <c r="AC112" s="16">
        <f t="shared" si="156"/>
        <v>182.40000000000003</v>
      </c>
      <c r="AD112" s="16">
        <f t="shared" si="156"/>
        <v>200.80000000000004</v>
      </c>
      <c r="AE112" s="16">
        <f t="shared" si="156"/>
        <v>219.20000000000005</v>
      </c>
      <c r="AF112" s="16">
        <f t="shared" si="156"/>
        <v>237.60000000000005</v>
      </c>
      <c r="AG112" s="16">
        <f t="shared" si="156"/>
        <v>256.00000000000006</v>
      </c>
      <c r="AH112" s="16">
        <f t="shared" si="156"/>
        <v>274.40000000000003</v>
      </c>
      <c r="AI112" s="16">
        <f t="shared" si="156"/>
        <v>292.8</v>
      </c>
      <c r="AJ112" s="16">
        <f t="shared" si="156"/>
        <v>311.2</v>
      </c>
      <c r="AK112" s="16">
        <f t="shared" si="156"/>
        <v>329.59999999999997</v>
      </c>
      <c r="AL112" s="16">
        <f t="shared" si="156"/>
        <v>347.99999999999994</v>
      </c>
      <c r="AM112" s="16">
        <f t="shared" si="156"/>
        <v>366.39999999999992</v>
      </c>
      <c r="AN112" s="16">
        <f t="shared" si="156"/>
        <v>384.7999999999999</v>
      </c>
      <c r="AO112" s="16">
        <f t="shared" si="156"/>
        <v>403.19999999999987</v>
      </c>
      <c r="AP112" s="16">
        <f t="shared" si="156"/>
        <v>421.59999999999985</v>
      </c>
      <c r="AQ112" s="16">
        <f t="shared" si="156"/>
        <v>439.99999999999983</v>
      </c>
      <c r="AR112" s="16">
        <f t="shared" si="156"/>
        <v>458.39999999999981</v>
      </c>
      <c r="AS112" s="16">
        <f t="shared" si="156"/>
        <v>476.79999999999978</v>
      </c>
      <c r="AT112" s="16">
        <f t="shared" si="156"/>
        <v>495.19999999999976</v>
      </c>
      <c r="AU112" s="16">
        <f t="shared" si="156"/>
        <v>513.5999999999998</v>
      </c>
      <c r="AV112" s="16">
        <f t="shared" si="156"/>
        <v>531.99999999999977</v>
      </c>
      <c r="AW112" s="16">
        <f t="shared" si="156"/>
        <v>550.39999999999975</v>
      </c>
      <c r="AX112" s="16">
        <f t="shared" si="156"/>
        <v>568.79999999999973</v>
      </c>
      <c r="AY112" s="16">
        <f t="shared" si="156"/>
        <v>587.1999999999997</v>
      </c>
      <c r="AZ112" s="16">
        <f t="shared" si="156"/>
        <v>605.59999999999968</v>
      </c>
      <c r="BA112" s="16">
        <f t="shared" si="156"/>
        <v>623.99999999999966</v>
      </c>
      <c r="BB112" s="16">
        <f t="shared" si="156"/>
        <v>642.39999999999964</v>
      </c>
      <c r="BC112" s="16">
        <f t="shared" si="156"/>
        <v>660.79999999999961</v>
      </c>
      <c r="BD112" s="16">
        <f t="shared" si="156"/>
        <v>679.19999999999959</v>
      </c>
      <c r="BE112" s="16">
        <f t="shared" si="156"/>
        <v>697.59999999999957</v>
      </c>
      <c r="BF112" s="16">
        <f t="shared" si="156"/>
        <v>715.99999999999955</v>
      </c>
      <c r="BG112" s="16">
        <f t="shared" si="156"/>
        <v>734.39999999999952</v>
      </c>
      <c r="BH112" s="16">
        <f t="shared" si="156"/>
        <v>752.7999999999995</v>
      </c>
      <c r="BI112" s="16">
        <f t="shared" si="156"/>
        <v>771.19999999999948</v>
      </c>
      <c r="BJ112" s="16">
        <f t="shared" si="156"/>
        <v>789.59999999999945</v>
      </c>
      <c r="BK112" s="16">
        <f t="shared" si="156"/>
        <v>807.99999999999943</v>
      </c>
      <c r="BL112" s="16">
        <f t="shared" si="156"/>
        <v>826.39999999999941</v>
      </c>
      <c r="BM112" s="16">
        <f t="shared" si="156"/>
        <v>844.79999999999939</v>
      </c>
      <c r="BN112" s="16">
        <f t="shared" si="156"/>
        <v>863.19999999999936</v>
      </c>
      <c r="BO112" s="16">
        <f t="shared" si="156"/>
        <v>881.59999999999934</v>
      </c>
      <c r="BP112" s="16">
        <f t="shared" si="156"/>
        <v>899.99999999999932</v>
      </c>
      <c r="BQ112" s="16">
        <f t="shared" si="156"/>
        <v>918.3999999999993</v>
      </c>
      <c r="BR112" s="16">
        <f t="shared" si="156"/>
        <v>936.79999999999927</v>
      </c>
      <c r="BS112" s="16">
        <f t="shared" si="156"/>
        <v>955.19999999999925</v>
      </c>
    </row>
    <row r="113" spans="1:71" x14ac:dyDescent="0.35">
      <c r="A113" s="15" t="str">
        <f t="shared" ref="A113:I113" si="157">A92</f>
        <v>Standard Close</v>
      </c>
      <c r="B113" s="15" t="str">
        <f t="shared" si="157"/>
        <v>NEW-15887.1</v>
      </c>
      <c r="C113" s="15" t="str">
        <f t="shared" si="157"/>
        <v/>
      </c>
      <c r="D113" s="15" t="str">
        <f t="shared" si="157"/>
        <v>D</v>
      </c>
      <c r="E113" s="15" t="str">
        <f t="shared" si="157"/>
        <v>NEW-15887</v>
      </c>
      <c r="F113" s="15" t="str">
        <f t="shared" si="157"/>
        <v xml:space="preserve">ED Energy Storage Capacity - Dover </v>
      </c>
      <c r="G113" s="15" t="str">
        <f t="shared" si="157"/>
        <v>Electric Distribution Plant</v>
      </c>
      <c r="H113" s="15" t="str">
        <f t="shared" si="157"/>
        <v>Distribution Lines</v>
      </c>
      <c r="I113" s="15" t="str">
        <f t="shared" si="157"/>
        <v>MASS DISTRIBUTION LINES</v>
      </c>
      <c r="J113" s="64">
        <f>'Energy Storage'!K30</f>
        <v>202407</v>
      </c>
      <c r="K113" s="68">
        <v>0</v>
      </c>
      <c r="L113" s="16">
        <f t="shared" ref="L113:BS113" si="158">K113+L92</f>
        <v>0</v>
      </c>
      <c r="M113" s="16">
        <f t="shared" si="158"/>
        <v>0</v>
      </c>
      <c r="N113" s="16">
        <f t="shared" si="158"/>
        <v>0</v>
      </c>
      <c r="O113" s="16">
        <f t="shared" si="158"/>
        <v>0</v>
      </c>
      <c r="P113" s="16">
        <f t="shared" si="158"/>
        <v>0</v>
      </c>
      <c r="Q113" s="16">
        <f t="shared" si="158"/>
        <v>0</v>
      </c>
      <c r="R113" s="16">
        <f t="shared" si="158"/>
        <v>0</v>
      </c>
      <c r="S113" s="16">
        <f t="shared" si="158"/>
        <v>520.20863999999995</v>
      </c>
      <c r="T113" s="16">
        <f t="shared" si="158"/>
        <v>1134.5506133333333</v>
      </c>
      <c r="U113" s="16">
        <f t="shared" si="158"/>
        <v>1843.02592</v>
      </c>
      <c r="V113" s="16">
        <f t="shared" si="158"/>
        <v>2645.63456</v>
      </c>
      <c r="W113" s="16">
        <f t="shared" si="158"/>
        <v>3448.2431999999999</v>
      </c>
      <c r="X113" s="16">
        <f t="shared" si="158"/>
        <v>4371.243136</v>
      </c>
      <c r="Y113" s="16">
        <f t="shared" si="158"/>
        <v>5294.2430720000002</v>
      </c>
      <c r="Z113" s="16">
        <f t="shared" si="158"/>
        <v>6217.2430080000004</v>
      </c>
      <c r="AA113" s="16">
        <f t="shared" si="158"/>
        <v>7140.2429440000005</v>
      </c>
      <c r="AB113" s="16">
        <f t="shared" si="158"/>
        <v>8063.2428800000007</v>
      </c>
      <c r="AC113" s="16">
        <f t="shared" si="158"/>
        <v>8986.2428159999999</v>
      </c>
      <c r="AD113" s="16">
        <f t="shared" si="158"/>
        <v>9909.2427520000001</v>
      </c>
      <c r="AE113" s="16">
        <f t="shared" si="158"/>
        <v>10832.242688</v>
      </c>
      <c r="AF113" s="16">
        <f t="shared" si="158"/>
        <v>11755.242624</v>
      </c>
      <c r="AG113" s="16">
        <f t="shared" si="158"/>
        <v>12678.242560000001</v>
      </c>
      <c r="AH113" s="16">
        <f t="shared" si="158"/>
        <v>13601.242496000001</v>
      </c>
      <c r="AI113" s="16">
        <f t="shared" si="158"/>
        <v>14524.242432000001</v>
      </c>
      <c r="AJ113" s="16">
        <f t="shared" si="158"/>
        <v>15447.242368000001</v>
      </c>
      <c r="AK113" s="16">
        <f t="shared" si="158"/>
        <v>16370.242304000001</v>
      </c>
      <c r="AL113" s="16">
        <f t="shared" si="158"/>
        <v>17293.24224</v>
      </c>
      <c r="AM113" s="16">
        <f t="shared" si="158"/>
        <v>18216.242176</v>
      </c>
      <c r="AN113" s="16">
        <f t="shared" si="158"/>
        <v>19139.242112</v>
      </c>
      <c r="AO113" s="16">
        <f t="shared" si="158"/>
        <v>20062.242048</v>
      </c>
      <c r="AP113" s="16">
        <f t="shared" si="158"/>
        <v>20985.241984</v>
      </c>
      <c r="AQ113" s="16">
        <f t="shared" si="158"/>
        <v>21908.24192</v>
      </c>
      <c r="AR113" s="16">
        <f t="shared" si="158"/>
        <v>22831.241856000001</v>
      </c>
      <c r="AS113" s="16">
        <f t="shared" si="158"/>
        <v>23754.241792000001</v>
      </c>
      <c r="AT113" s="16">
        <f t="shared" si="158"/>
        <v>24677.241728000001</v>
      </c>
      <c r="AU113" s="16">
        <f t="shared" si="158"/>
        <v>25600.241664000001</v>
      </c>
      <c r="AV113" s="16">
        <f t="shared" si="158"/>
        <v>26523.241600000001</v>
      </c>
      <c r="AW113" s="16">
        <f t="shared" si="158"/>
        <v>27446.241536000001</v>
      </c>
      <c r="AX113" s="16">
        <f t="shared" si="158"/>
        <v>28369.241472000002</v>
      </c>
      <c r="AY113" s="16">
        <f t="shared" si="158"/>
        <v>29292.241408000002</v>
      </c>
      <c r="AZ113" s="16">
        <f t="shared" si="158"/>
        <v>30215.241344000002</v>
      </c>
      <c r="BA113" s="16">
        <f t="shared" si="158"/>
        <v>31138.241280000002</v>
      </c>
      <c r="BB113" s="16">
        <f t="shared" si="158"/>
        <v>32061.241216000002</v>
      </c>
      <c r="BC113" s="16">
        <f t="shared" si="158"/>
        <v>32984.241152000002</v>
      </c>
      <c r="BD113" s="16">
        <f t="shared" si="158"/>
        <v>33907.241088000002</v>
      </c>
      <c r="BE113" s="16">
        <f t="shared" si="158"/>
        <v>34830.241024000003</v>
      </c>
      <c r="BF113" s="16">
        <f t="shared" si="158"/>
        <v>35753.240960000003</v>
      </c>
      <c r="BG113" s="16">
        <f t="shared" si="158"/>
        <v>36676.240896000003</v>
      </c>
      <c r="BH113" s="16">
        <f t="shared" si="158"/>
        <v>37599.240832000003</v>
      </c>
      <c r="BI113" s="16">
        <f t="shared" si="158"/>
        <v>38522.240768000003</v>
      </c>
      <c r="BJ113" s="16">
        <f t="shared" si="158"/>
        <v>39445.240704000003</v>
      </c>
      <c r="BK113" s="16">
        <f t="shared" si="158"/>
        <v>40368.240640000004</v>
      </c>
      <c r="BL113" s="16">
        <f t="shared" si="158"/>
        <v>41291.240576000004</v>
      </c>
      <c r="BM113" s="16">
        <f t="shared" si="158"/>
        <v>42214.240512000004</v>
      </c>
      <c r="BN113" s="16">
        <f t="shared" si="158"/>
        <v>43137.240448000004</v>
      </c>
      <c r="BO113" s="16">
        <f t="shared" si="158"/>
        <v>44060.240384000004</v>
      </c>
      <c r="BP113" s="16">
        <f t="shared" si="158"/>
        <v>44983.240320000004</v>
      </c>
      <c r="BQ113" s="16">
        <f t="shared" si="158"/>
        <v>45906.240256000005</v>
      </c>
      <c r="BR113" s="16">
        <f t="shared" si="158"/>
        <v>46829.240192000005</v>
      </c>
      <c r="BS113" s="16">
        <f t="shared" si="158"/>
        <v>47752.240128000005</v>
      </c>
    </row>
    <row r="114" spans="1:71" x14ac:dyDescent="0.35">
      <c r="D114" s="50"/>
    </row>
    <row r="115" spans="1:71" ht="15" thickBot="1" x14ac:dyDescent="0.4">
      <c r="C115" s="15"/>
      <c r="D115" s="50"/>
      <c r="J115" s="52" t="s">
        <v>163</v>
      </c>
      <c r="K115" s="73">
        <f t="shared" ref="K115:BS115" si="159">SUM(K99:K114)</f>
        <v>0</v>
      </c>
      <c r="L115" s="73">
        <f t="shared" si="159"/>
        <v>0</v>
      </c>
      <c r="M115" s="73">
        <f t="shared" si="159"/>
        <v>0</v>
      </c>
      <c r="N115" s="73">
        <f t="shared" si="159"/>
        <v>0</v>
      </c>
      <c r="O115" s="73">
        <f t="shared" si="159"/>
        <v>0</v>
      </c>
      <c r="P115" s="73">
        <f t="shared" si="159"/>
        <v>949.0644266666668</v>
      </c>
      <c r="Q115" s="73">
        <f t="shared" si="159"/>
        <v>1898.644506666667</v>
      </c>
      <c r="R115" s="73">
        <f t="shared" si="159"/>
        <v>2848.2245866666672</v>
      </c>
      <c r="S115" s="73">
        <f t="shared" si="159"/>
        <v>4326.0133066666676</v>
      </c>
      <c r="T115" s="73">
        <f t="shared" si="159"/>
        <v>5905.9353600000013</v>
      </c>
      <c r="U115" s="73">
        <f t="shared" si="159"/>
        <v>55707.773653333323</v>
      </c>
      <c r="V115" s="73">
        <f t="shared" si="159"/>
        <v>105689.74423999999</v>
      </c>
      <c r="W115" s="84">
        <f t="shared" si="159"/>
        <v>158293.81151999996</v>
      </c>
      <c r="X115" s="73">
        <f t="shared" si="159"/>
        <v>219632.13121024997</v>
      </c>
      <c r="Y115" s="73">
        <f t="shared" si="159"/>
        <v>281108.45090049988</v>
      </c>
      <c r="Z115" s="73">
        <f t="shared" si="159"/>
        <v>707622.86255449965</v>
      </c>
      <c r="AA115" s="73">
        <f t="shared" si="159"/>
        <v>1143775.3340585001</v>
      </c>
      <c r="AB115" s="73">
        <f t="shared" si="159"/>
        <v>2262155.7962748324</v>
      </c>
      <c r="AC115" s="73">
        <f t="shared" si="159"/>
        <v>3403115.0872078324</v>
      </c>
      <c r="AD115" s="73">
        <f t="shared" si="159"/>
        <v>4548101.1437074998</v>
      </c>
      <c r="AE115" s="73">
        <f t="shared" si="159"/>
        <v>5791406.2965421649</v>
      </c>
      <c r="AF115" s="73">
        <f t="shared" si="159"/>
        <v>7034711.4493768308</v>
      </c>
      <c r="AG115" s="73">
        <f t="shared" si="159"/>
        <v>8278016.6022114996</v>
      </c>
      <c r="AH115" s="73">
        <f t="shared" si="159"/>
        <v>9547525.9854628295</v>
      </c>
      <c r="AI115" s="84">
        <f t="shared" si="159"/>
        <v>10817035.368714165</v>
      </c>
      <c r="AJ115" s="73">
        <f t="shared" si="159"/>
        <v>12127961.654470831</v>
      </c>
      <c r="AK115" s="73">
        <f t="shared" si="159"/>
        <v>13438887.940227497</v>
      </c>
      <c r="AL115" s="73">
        <f t="shared" si="159"/>
        <v>14749814.225984167</v>
      </c>
      <c r="AM115" s="73">
        <f t="shared" si="159"/>
        <v>16060740.511740832</v>
      </c>
      <c r="AN115" s="73">
        <f t="shared" si="159"/>
        <v>17371666.797497496</v>
      </c>
      <c r="AO115" s="73">
        <f t="shared" si="159"/>
        <v>18682593.083254155</v>
      </c>
      <c r="AP115" s="73">
        <f t="shared" si="159"/>
        <v>19993519.369010832</v>
      </c>
      <c r="AQ115" s="73">
        <f t="shared" si="159"/>
        <v>21304445.654767498</v>
      </c>
      <c r="AR115" s="73">
        <f t="shared" si="159"/>
        <v>22615371.940524161</v>
      </c>
      <c r="AS115" s="73">
        <f t="shared" si="159"/>
        <v>23926298.226280835</v>
      </c>
      <c r="AT115" s="73">
        <f t="shared" si="159"/>
        <v>25237224.512037493</v>
      </c>
      <c r="AU115" s="73">
        <f t="shared" si="159"/>
        <v>26548150.797794163</v>
      </c>
      <c r="AV115" s="73">
        <f t="shared" si="159"/>
        <v>27859077.083550826</v>
      </c>
      <c r="AW115" s="73">
        <f t="shared" si="159"/>
        <v>29170003.369307496</v>
      </c>
      <c r="AX115" s="73">
        <f t="shared" si="159"/>
        <v>30480929.655064166</v>
      </c>
      <c r="AY115" s="73">
        <f t="shared" si="159"/>
        <v>31791855.940820836</v>
      </c>
      <c r="AZ115" s="73">
        <f t="shared" si="159"/>
        <v>33102782.226577498</v>
      </c>
      <c r="BA115" s="73">
        <f t="shared" si="159"/>
        <v>34413708.512334161</v>
      </c>
      <c r="BB115" s="73">
        <f t="shared" si="159"/>
        <v>35724634.79809083</v>
      </c>
      <c r="BC115" s="73">
        <f t="shared" si="159"/>
        <v>37035561.083847485</v>
      </c>
      <c r="BD115" s="73">
        <f t="shared" si="159"/>
        <v>38346487.36960417</v>
      </c>
      <c r="BE115" s="73">
        <f t="shared" si="159"/>
        <v>39657413.655360833</v>
      </c>
      <c r="BF115" s="73">
        <f t="shared" si="159"/>
        <v>40968339.941117503</v>
      </c>
      <c r="BG115" s="73">
        <f t="shared" si="159"/>
        <v>42279266.226874158</v>
      </c>
      <c r="BH115" s="73">
        <f t="shared" si="159"/>
        <v>43590192.512630828</v>
      </c>
      <c r="BI115" s="73">
        <f t="shared" si="159"/>
        <v>44901118.798387498</v>
      </c>
      <c r="BJ115" s="73">
        <f t="shared" si="159"/>
        <v>46212045.084144168</v>
      </c>
      <c r="BK115" s="73">
        <f t="shared" si="159"/>
        <v>47522971.369900823</v>
      </c>
      <c r="BL115" s="73">
        <f t="shared" si="159"/>
        <v>48833897.655657493</v>
      </c>
      <c r="BM115" s="73">
        <f t="shared" si="159"/>
        <v>50144823.941414163</v>
      </c>
      <c r="BN115" s="73">
        <f t="shared" si="159"/>
        <v>51455750.227170847</v>
      </c>
      <c r="BO115" s="73">
        <f t="shared" si="159"/>
        <v>52766676.512927487</v>
      </c>
      <c r="BP115" s="73">
        <f t="shared" si="159"/>
        <v>54077602.798684157</v>
      </c>
      <c r="BQ115" s="73">
        <f t="shared" si="159"/>
        <v>55388529.08444082</v>
      </c>
      <c r="BR115" s="73">
        <f t="shared" si="159"/>
        <v>56699455.370197505</v>
      </c>
      <c r="BS115" s="73">
        <f t="shared" si="159"/>
        <v>58010381.65595416</v>
      </c>
    </row>
    <row r="116" spans="1:71" ht="15" thickTop="1" x14ac:dyDescent="0.35">
      <c r="D116" s="50"/>
    </row>
    <row r="117" spans="1:71" x14ac:dyDescent="0.35">
      <c r="D117" s="50"/>
    </row>
    <row r="118" spans="1:71" x14ac:dyDescent="0.35">
      <c r="D118" s="50"/>
    </row>
    <row r="119" spans="1:71" x14ac:dyDescent="0.35">
      <c r="A119" s="56" t="s">
        <v>133</v>
      </c>
      <c r="B119" s="56" t="s">
        <v>134</v>
      </c>
      <c r="C119" s="56" t="s">
        <v>136</v>
      </c>
      <c r="D119" s="56">
        <v>300</v>
      </c>
      <c r="E119" s="56" t="s">
        <v>137</v>
      </c>
      <c r="F119" s="57" t="s">
        <v>138</v>
      </c>
      <c r="G119" s="56" t="s">
        <v>139</v>
      </c>
      <c r="H119" s="56" t="s">
        <v>140</v>
      </c>
      <c r="I119" s="56" t="s">
        <v>141</v>
      </c>
      <c r="J119" s="56" t="s">
        <v>142</v>
      </c>
      <c r="K119" s="67" t="s">
        <v>158</v>
      </c>
      <c r="L119" s="59">
        <v>202401</v>
      </c>
      <c r="M119" s="59">
        <v>202402</v>
      </c>
      <c r="N119" s="59">
        <v>202403</v>
      </c>
      <c r="O119" s="59">
        <v>202404</v>
      </c>
      <c r="P119" s="59">
        <v>202405</v>
      </c>
      <c r="Q119" s="59">
        <v>202406</v>
      </c>
      <c r="R119" s="59">
        <v>202407</v>
      </c>
      <c r="S119" s="59">
        <v>202408</v>
      </c>
      <c r="T119" s="59">
        <v>202409</v>
      </c>
      <c r="U119" s="59">
        <v>202410</v>
      </c>
      <c r="V119" s="59">
        <v>202411</v>
      </c>
      <c r="W119" s="59">
        <v>202412</v>
      </c>
      <c r="X119" s="59">
        <v>202501</v>
      </c>
      <c r="Y119" s="59">
        <v>202502</v>
      </c>
      <c r="Z119" s="59">
        <v>202503</v>
      </c>
      <c r="AA119" s="59">
        <v>202504</v>
      </c>
      <c r="AB119" s="59">
        <v>202505</v>
      </c>
      <c r="AC119" s="59">
        <v>202506</v>
      </c>
      <c r="AD119" s="59">
        <v>202507</v>
      </c>
      <c r="AE119" s="59">
        <v>202508</v>
      </c>
      <c r="AF119" s="59">
        <v>202509</v>
      </c>
      <c r="AG119" s="59">
        <v>202510</v>
      </c>
      <c r="AH119" s="59">
        <v>202511</v>
      </c>
      <c r="AI119" s="59">
        <v>202512</v>
      </c>
      <c r="AJ119" s="59">
        <v>202601</v>
      </c>
      <c r="AK119" s="59">
        <v>202602</v>
      </c>
      <c r="AL119" s="59">
        <v>202603</v>
      </c>
      <c r="AM119" s="59">
        <v>202604</v>
      </c>
      <c r="AN119" s="59">
        <v>202605</v>
      </c>
      <c r="AO119" s="59">
        <v>202606</v>
      </c>
      <c r="AP119" s="59">
        <v>202607</v>
      </c>
      <c r="AQ119" s="59">
        <v>202608</v>
      </c>
      <c r="AR119" s="59">
        <v>202609</v>
      </c>
      <c r="AS119" s="59">
        <v>202610</v>
      </c>
      <c r="AT119" s="59">
        <v>202611</v>
      </c>
      <c r="AU119" s="59">
        <v>202612</v>
      </c>
      <c r="AV119" s="59">
        <v>202701</v>
      </c>
      <c r="AW119" s="59">
        <v>202702</v>
      </c>
      <c r="AX119" s="59">
        <v>202703</v>
      </c>
      <c r="AY119" s="59">
        <v>202704</v>
      </c>
      <c r="AZ119" s="59">
        <v>202705</v>
      </c>
      <c r="BA119" s="59">
        <v>202706</v>
      </c>
      <c r="BB119" s="59">
        <v>202707</v>
      </c>
      <c r="BC119" s="59">
        <v>202708</v>
      </c>
      <c r="BD119" s="59">
        <v>202709</v>
      </c>
      <c r="BE119" s="59">
        <v>202710</v>
      </c>
      <c r="BF119" s="59">
        <v>202711</v>
      </c>
      <c r="BG119" s="59">
        <v>202712</v>
      </c>
      <c r="BH119" s="59">
        <v>202801</v>
      </c>
      <c r="BI119" s="59">
        <v>202802</v>
      </c>
      <c r="BJ119" s="59">
        <v>202803</v>
      </c>
      <c r="BK119" s="59">
        <v>202804</v>
      </c>
      <c r="BL119" s="59">
        <v>202805</v>
      </c>
      <c r="BM119" s="59">
        <v>202806</v>
      </c>
      <c r="BN119" s="59">
        <v>202807</v>
      </c>
      <c r="BO119" s="59">
        <v>202808</v>
      </c>
      <c r="BP119" s="59">
        <v>202809</v>
      </c>
      <c r="BQ119" s="59">
        <v>202810</v>
      </c>
      <c r="BR119" s="59">
        <v>202811</v>
      </c>
      <c r="BS119" s="59">
        <v>202812</v>
      </c>
    </row>
    <row r="120" spans="1:71" x14ac:dyDescent="0.35">
      <c r="A120" s="15" t="str">
        <f>'Energy Storage'!A58</f>
        <v>Not in SYA</v>
      </c>
      <c r="B120" s="15" t="str">
        <f>'Energy Storage'!B58</f>
        <v>A2811932</v>
      </c>
      <c r="C120" s="15" t="str">
        <f>'Energy Storage'!D58</f>
        <v/>
      </c>
      <c r="D120" s="15">
        <f>'Energy Storage'!E58</f>
        <v>34899</v>
      </c>
      <c r="E120" s="15" t="str">
        <f>'Energy Storage'!F58</f>
        <v>NEW-15526</v>
      </c>
      <c r="F120" s="15" t="str">
        <f>'Energy Storage'!G58</f>
        <v>BB II Energy Storage Capacity</v>
      </c>
      <c r="G120" s="15" t="str">
        <f>'Energy Storage'!H58</f>
        <v>Electric Other Production Plant</v>
      </c>
      <c r="H120" s="15" t="str">
        <f>'Energy Storage'!I58</f>
        <v>Big Bend II Solar</v>
      </c>
      <c r="I120" s="15" t="str">
        <f>'Energy Storage'!J58</f>
        <v>BB II Energy Storage Capacity</v>
      </c>
      <c r="J120" s="15">
        <f t="shared" ref="J120:J129" si="160">J99</f>
        <v>202512</v>
      </c>
      <c r="K120" s="16">
        <f>SUM($K99:K99)/13</f>
        <v>0</v>
      </c>
      <c r="L120" s="16">
        <f>SUM($K99:L99)/13</f>
        <v>0</v>
      </c>
      <c r="M120" s="16">
        <f>SUM($K99:M99)/13</f>
        <v>0</v>
      </c>
      <c r="N120" s="16">
        <f>SUM($K99:N99)/13</f>
        <v>0</v>
      </c>
      <c r="O120" s="16">
        <f>SUM($K99:O99)/13</f>
        <v>0</v>
      </c>
      <c r="P120" s="16">
        <f>SUM($K99:P99)/13</f>
        <v>0</v>
      </c>
      <c r="Q120" s="16">
        <f>SUM($K99:Q99)/13</f>
        <v>0</v>
      </c>
      <c r="R120" s="16">
        <f>SUM($K99:R99)/13</f>
        <v>0</v>
      </c>
      <c r="S120" s="16">
        <f>SUM($K99:S99)/13</f>
        <v>0</v>
      </c>
      <c r="T120" s="16">
        <f>SUM($K99:T99)/13</f>
        <v>0</v>
      </c>
      <c r="U120" s="16">
        <f>SUM($K99:U99)/13</f>
        <v>0</v>
      </c>
      <c r="V120" s="16">
        <f>SUM($K99:V99)/13</f>
        <v>0</v>
      </c>
      <c r="W120" s="16">
        <f t="shared" ref="W120:W129" si="161">SUM(K99:W99)/13</f>
        <v>0</v>
      </c>
      <c r="X120" s="16">
        <f t="shared" ref="X120:X129" si="162">SUM(L99:X99)/13</f>
        <v>0</v>
      </c>
      <c r="Y120" s="16">
        <f t="shared" ref="Y120:Y129" si="163">SUM(M99:Y99)/13</f>
        <v>0</v>
      </c>
      <c r="Z120" s="16">
        <f t="shared" ref="Z120:Z129" si="164">SUM(N99:Z99)/13</f>
        <v>0</v>
      </c>
      <c r="AA120" s="16">
        <f t="shared" ref="AA120:AA129" si="165">SUM(O99:AA99)/13</f>
        <v>0</v>
      </c>
      <c r="AB120" s="16">
        <f t="shared" ref="AB120:AB129" si="166">SUM(P99:AB99)/13</f>
        <v>0</v>
      </c>
      <c r="AC120" s="16">
        <f t="shared" ref="AC120:AC129" si="167">SUM(Q99:AC99)/13</f>
        <v>0</v>
      </c>
      <c r="AD120" s="16">
        <f t="shared" ref="AD120:AD129" si="168">SUM(R99:AD99)/13</f>
        <v>0</v>
      </c>
      <c r="AE120" s="16">
        <f t="shared" ref="AE120:AE129" si="169">SUM(S99:AE99)/13</f>
        <v>0</v>
      </c>
      <c r="AF120" s="16">
        <f t="shared" ref="AF120:AF129" si="170">SUM(T99:AF99)/13</f>
        <v>0</v>
      </c>
      <c r="AG120" s="16">
        <f t="shared" ref="AG120:AG129" si="171">SUM(U99:AG99)/13</f>
        <v>0</v>
      </c>
      <c r="AH120" s="16">
        <f t="shared" ref="AH120:AH129" si="172">SUM(V99:AH99)/13</f>
        <v>0</v>
      </c>
      <c r="AI120" s="16">
        <f t="shared" ref="AI120:AI129" si="173">SUM(W99:AI99)/13</f>
        <v>0</v>
      </c>
      <c r="AJ120" s="16">
        <f t="shared" ref="AJ120:AJ129" si="174">SUM(X99:AJ99)/13</f>
        <v>3185.9155773333337</v>
      </c>
      <c r="AK120" s="16">
        <f t="shared" ref="AK120:AK129" si="175">SUM(Y99:AK99)/13</f>
        <v>9557.7467320000014</v>
      </c>
      <c r="AL120" s="16">
        <f t="shared" ref="AL120:AL129" si="176">SUM(Z99:AL99)/13</f>
        <v>19115.493464000003</v>
      </c>
      <c r="AM120" s="16">
        <f t="shared" ref="AM120:AM129" si="177">SUM(AA99:AM99)/13</f>
        <v>31859.155773333336</v>
      </c>
      <c r="AN120" s="16">
        <f t="shared" ref="AN120:AN129" si="178">SUM(AB99:AN99)/13</f>
        <v>47788.733659999998</v>
      </c>
      <c r="AO120" s="16">
        <f t="shared" ref="AO120:AO129" si="179">SUM(AC99:AO99)/13</f>
        <v>66904.227123999997</v>
      </c>
      <c r="AP120" s="16">
        <f t="shared" ref="AP120:AP129" si="180">SUM(AD99:AP99)/13</f>
        <v>89205.636165333344</v>
      </c>
      <c r="AQ120" s="16">
        <f t="shared" ref="AQ120:AQ129" si="181">SUM(AE99:AQ99)/13</f>
        <v>114692.96078400001</v>
      </c>
      <c r="AR120" s="16">
        <f t="shared" ref="AR120:AR129" si="182">SUM(AF99:AR99)/13</f>
        <v>143366.20098000002</v>
      </c>
      <c r="AS120" s="16">
        <f t="shared" ref="AS120:AS129" si="183">SUM(AG99:AS99)/13</f>
        <v>175225.35675333336</v>
      </c>
      <c r="AT120" s="16">
        <f t="shared" ref="AT120:AT129" si="184">SUM(AH99:AT99)/13</f>
        <v>210270.42810400002</v>
      </c>
      <c r="AU120" s="16">
        <f t="shared" ref="AU120:AU129" si="185">SUM(AI99:AU99)/13</f>
        <v>248501.41503200002</v>
      </c>
      <c r="AV120" s="16">
        <f t="shared" ref="AV120:AV129" si="186">SUM(AJ99:AV99)/13</f>
        <v>289918.31753733341</v>
      </c>
      <c r="AW120" s="16">
        <f t="shared" ref="AW120:AW129" si="187">SUM(AK99:AW99)/13</f>
        <v>331335.22004266671</v>
      </c>
      <c r="AX120" s="16">
        <f t="shared" ref="AX120:AX129" si="188">SUM(AL99:AX99)/13</f>
        <v>372752.12254800007</v>
      </c>
      <c r="AY120" s="16">
        <f t="shared" ref="AY120:AY129" si="189">SUM(AM99:AY99)/13</f>
        <v>414169.02505333349</v>
      </c>
      <c r="AZ120" s="16">
        <f t="shared" ref="AZ120:AZ129" si="190">SUM(AN99:AZ99)/13</f>
        <v>455585.92755866674</v>
      </c>
      <c r="BA120" s="16">
        <f t="shared" ref="BA120:BA129" si="191">SUM(AO99:BA99)/13</f>
        <v>497002.83006400004</v>
      </c>
      <c r="BB120" s="16">
        <f t="shared" ref="BB120:BB129" si="192">SUM(AP99:BB99)/13</f>
        <v>538419.7325693334</v>
      </c>
      <c r="BC120" s="16">
        <f t="shared" ref="BC120:BC129" si="193">SUM(AQ99:BC99)/13</f>
        <v>579836.63507466682</v>
      </c>
      <c r="BD120" s="16">
        <f t="shared" ref="BD120:BD129" si="194">SUM(AR99:BD99)/13</f>
        <v>621253.53758</v>
      </c>
      <c r="BE120" s="16">
        <f t="shared" ref="BE120:BE129" si="195">SUM(AS99:BE99)/13</f>
        <v>662670.44008533342</v>
      </c>
      <c r="BF120" s="16">
        <f t="shared" ref="BF120:BF129" si="196">SUM(AT99:BF99)/13</f>
        <v>704087.34259066673</v>
      </c>
      <c r="BG120" s="16">
        <f t="shared" ref="BG120:BG129" si="197">SUM(AU99:BG99)/13</f>
        <v>745504.24509599991</v>
      </c>
      <c r="BH120" s="16">
        <f t="shared" ref="BH120:BH129" si="198">SUM(AV99:BH99)/13</f>
        <v>786921.14760133333</v>
      </c>
      <c r="BI120" s="16">
        <f t="shared" ref="BI120:BI129" si="199">SUM(AW99:BI99)/13</f>
        <v>828338.05010666675</v>
      </c>
      <c r="BJ120" s="16">
        <f t="shared" ref="BJ120:BJ129" si="200">SUM(AX99:BJ99)/13</f>
        <v>869754.95261200005</v>
      </c>
      <c r="BK120" s="16">
        <f t="shared" ref="BK120:BK129" si="201">SUM(AY99:BK99)/13</f>
        <v>911171.85511733324</v>
      </c>
      <c r="BL120" s="16">
        <f t="shared" ref="BL120:BL129" si="202">SUM(AZ99:BL99)/13</f>
        <v>952588.75762266654</v>
      </c>
      <c r="BM120" s="16">
        <f t="shared" ref="BM120:BM129" si="203">SUM(BA99:BM99)/13</f>
        <v>994005.66012799984</v>
      </c>
      <c r="BN120" s="16">
        <f t="shared" ref="BN120:BN129" si="204">SUM(BB99:BN99)/13</f>
        <v>1035422.5626333333</v>
      </c>
      <c r="BO120" s="16">
        <f t="shared" ref="BO120:BO129" si="205">SUM(BC99:BO99)/13</f>
        <v>1076839.4651386666</v>
      </c>
      <c r="BP120" s="16">
        <f t="shared" ref="BP120:BP129" si="206">SUM(BD99:BP99)/13</f>
        <v>1118256.3676439999</v>
      </c>
      <c r="BQ120" s="16">
        <f t="shared" ref="BQ120:BQ129" si="207">SUM(BE99:BQ99)/13</f>
        <v>1159673.2701493332</v>
      </c>
      <c r="BR120" s="16">
        <f t="shared" ref="BR120:BR129" si="208">SUM(BF99:BR99)/13</f>
        <v>1201090.1726546665</v>
      </c>
      <c r="BS120" s="16">
        <f t="shared" ref="BS120:BS129" si="209">SUM(BG99:BS99)/13</f>
        <v>1242507.07516</v>
      </c>
    </row>
    <row r="121" spans="1:71" x14ac:dyDescent="0.35">
      <c r="A121" s="15" t="str">
        <f t="shared" ref="A121:I121" si="210">A100</f>
        <v>Found on tab Energy Storage -M</v>
      </c>
      <c r="B121" s="15" t="str">
        <f t="shared" si="210"/>
        <v>A2876656</v>
      </c>
      <c r="C121" s="15" t="str">
        <f t="shared" si="210"/>
        <v/>
      </c>
      <c r="D121" s="15">
        <f t="shared" si="210"/>
        <v>34820</v>
      </c>
      <c r="E121" s="15" t="str">
        <f t="shared" si="210"/>
        <v>NEW-15754</v>
      </c>
      <c r="F121" s="15" t="str">
        <f t="shared" si="210"/>
        <v>MacDill Energy Storage Capacity</v>
      </c>
      <c r="G121" s="15" t="str">
        <f t="shared" si="210"/>
        <v>Electric Other Production Plant</v>
      </c>
      <c r="H121" s="15" t="str">
        <f t="shared" si="210"/>
        <v>MacDill AFB DG</v>
      </c>
      <c r="I121" s="15" t="str">
        <f t="shared" si="210"/>
        <v>MacDill Energy Storage Capacity</v>
      </c>
      <c r="J121" s="15">
        <f t="shared" si="160"/>
        <v>202504</v>
      </c>
      <c r="K121" s="16">
        <f>SUM($K100:K100)/13</f>
        <v>0</v>
      </c>
      <c r="L121" s="16">
        <f>SUM($K100:L100)/13</f>
        <v>0</v>
      </c>
      <c r="M121" s="16">
        <f>SUM($K100:M100)/13</f>
        <v>0</v>
      </c>
      <c r="N121" s="16">
        <f>SUM($K100:N100)/13</f>
        <v>0</v>
      </c>
      <c r="O121" s="16">
        <f>SUM($K100:O100)/13</f>
        <v>0</v>
      </c>
      <c r="P121" s="16">
        <f>SUM($K100:P100)/13</f>
        <v>0</v>
      </c>
      <c r="Q121" s="16">
        <f>SUM($K100:Q100)/13</f>
        <v>0</v>
      </c>
      <c r="R121" s="16">
        <f>SUM($K100:R100)/13</f>
        <v>0</v>
      </c>
      <c r="S121" s="16">
        <f>SUM($K100:S100)/13</f>
        <v>0</v>
      </c>
      <c r="T121" s="16">
        <f>SUM($K100:T100)/13</f>
        <v>0</v>
      </c>
      <c r="U121" s="16">
        <f>SUM($K100:U100)/13</f>
        <v>0</v>
      </c>
      <c r="V121" s="16">
        <f>SUM($K100:V100)/13</f>
        <v>0</v>
      </c>
      <c r="W121" s="16">
        <f t="shared" si="161"/>
        <v>0</v>
      </c>
      <c r="X121" s="16">
        <f t="shared" si="162"/>
        <v>0</v>
      </c>
      <c r="Y121" s="16">
        <f t="shared" si="163"/>
        <v>0</v>
      </c>
      <c r="Z121" s="16">
        <f t="shared" si="164"/>
        <v>0</v>
      </c>
      <c r="AA121" s="16">
        <f t="shared" si="165"/>
        <v>0</v>
      </c>
      <c r="AB121" s="16">
        <f t="shared" si="166"/>
        <v>17735.343480769232</v>
      </c>
      <c r="AC121" s="16">
        <f t="shared" si="167"/>
        <v>53519.362493589746</v>
      </c>
      <c r="AD121" s="16">
        <f t="shared" si="168"/>
        <v>107453.55191025641</v>
      </c>
      <c r="AE121" s="16">
        <f t="shared" si="169"/>
        <v>180015.53480769231</v>
      </c>
      <c r="AF121" s="16">
        <f t="shared" si="170"/>
        <v>271205.31118589744</v>
      </c>
      <c r="AG121" s="16">
        <f t="shared" si="171"/>
        <v>381022.88104487181</v>
      </c>
      <c r="AH121" s="16">
        <f t="shared" si="172"/>
        <v>511483.9544166667</v>
      </c>
      <c r="AI121" s="16">
        <f t="shared" si="173"/>
        <v>662588.53130128211</v>
      </c>
      <c r="AJ121" s="16">
        <f t="shared" si="174"/>
        <v>834336.61169871804</v>
      </c>
      <c r="AK121" s="16">
        <f t="shared" si="175"/>
        <v>1026728.1956089743</v>
      </c>
      <c r="AL121" s="16">
        <f t="shared" si="176"/>
        <v>1239763.2830320513</v>
      </c>
      <c r="AM121" s="16">
        <f t="shared" si="177"/>
        <v>1473441.8739679488</v>
      </c>
      <c r="AN121" s="16">
        <f t="shared" si="178"/>
        <v>1727763.9684166668</v>
      </c>
      <c r="AO121" s="16">
        <f t="shared" si="179"/>
        <v>1984994.222897436</v>
      </c>
      <c r="AP121" s="16">
        <f t="shared" si="180"/>
        <v>2244819.3053589743</v>
      </c>
      <c r="AQ121" s="16">
        <f t="shared" si="181"/>
        <v>2507137.7209294871</v>
      </c>
      <c r="AR121" s="16">
        <f t="shared" si="182"/>
        <v>2771471.8465320515</v>
      </c>
      <c r="AS121" s="16">
        <f t="shared" si="183"/>
        <v>3037821.6821666667</v>
      </c>
      <c r="AT121" s="16">
        <f t="shared" si="184"/>
        <v>3306187.2278333334</v>
      </c>
      <c r="AU121" s="16">
        <f t="shared" si="185"/>
        <v>3574552.7735000001</v>
      </c>
      <c r="AV121" s="16">
        <f t="shared" si="186"/>
        <v>3842918.3191666668</v>
      </c>
      <c r="AW121" s="16">
        <f t="shared" si="187"/>
        <v>4111283.8648333331</v>
      </c>
      <c r="AX121" s="16">
        <f t="shared" si="188"/>
        <v>4379649.4105000002</v>
      </c>
      <c r="AY121" s="16">
        <f t="shared" si="189"/>
        <v>4648014.9561666669</v>
      </c>
      <c r="AZ121" s="16">
        <f t="shared" si="190"/>
        <v>4916380.5018333336</v>
      </c>
      <c r="BA121" s="16">
        <f t="shared" si="191"/>
        <v>5184746.0475000003</v>
      </c>
      <c r="BB121" s="16">
        <f t="shared" si="192"/>
        <v>5453111.5931666661</v>
      </c>
      <c r="BC121" s="16">
        <f t="shared" si="193"/>
        <v>5721477.1388333337</v>
      </c>
      <c r="BD121" s="16">
        <f t="shared" si="194"/>
        <v>5989842.6845000004</v>
      </c>
      <c r="BE121" s="16">
        <f t="shared" si="195"/>
        <v>6258208.2301666671</v>
      </c>
      <c r="BF121" s="16">
        <f t="shared" si="196"/>
        <v>6526573.7758333329</v>
      </c>
      <c r="BG121" s="16">
        <f t="shared" si="197"/>
        <v>6794939.3214999987</v>
      </c>
      <c r="BH121" s="16">
        <f t="shared" si="198"/>
        <v>7063304.8671666672</v>
      </c>
      <c r="BI121" s="16">
        <f t="shared" si="199"/>
        <v>7331670.412833333</v>
      </c>
      <c r="BJ121" s="16">
        <f t="shared" si="200"/>
        <v>7600035.9585000016</v>
      </c>
      <c r="BK121" s="16">
        <f t="shared" si="201"/>
        <v>7868401.5041666673</v>
      </c>
      <c r="BL121" s="16">
        <f t="shared" si="202"/>
        <v>8136767.0498333341</v>
      </c>
      <c r="BM121" s="16">
        <f t="shared" si="203"/>
        <v>8405132.5954999998</v>
      </c>
      <c r="BN121" s="16">
        <f t="shared" si="204"/>
        <v>8673498.1411666665</v>
      </c>
      <c r="BO121" s="16">
        <f t="shared" si="205"/>
        <v>8941863.6868333332</v>
      </c>
      <c r="BP121" s="16">
        <f t="shared" si="206"/>
        <v>9210229.2324999999</v>
      </c>
      <c r="BQ121" s="16">
        <f t="shared" si="207"/>
        <v>9478594.7781666685</v>
      </c>
      <c r="BR121" s="16">
        <f t="shared" si="208"/>
        <v>9746960.3238333333</v>
      </c>
      <c r="BS121" s="16">
        <f t="shared" si="209"/>
        <v>10015325.8695</v>
      </c>
    </row>
    <row r="122" spans="1:71" x14ac:dyDescent="0.35">
      <c r="A122" s="15" t="str">
        <f t="shared" ref="A122:I122" si="211">A101</f>
        <v>Found on tab Energy Storage -W</v>
      </c>
      <c r="B122" s="15" t="str">
        <f t="shared" si="211"/>
        <v>A2876868</v>
      </c>
      <c r="C122" s="15" t="str">
        <f t="shared" si="211"/>
        <v/>
      </c>
      <c r="D122" s="15">
        <f t="shared" si="211"/>
        <v>34899</v>
      </c>
      <c r="E122" s="15" t="str">
        <f t="shared" si="211"/>
        <v>NEW-15753</v>
      </c>
      <c r="F122" s="15" t="str">
        <f t="shared" si="211"/>
        <v>Wimauma Energy Storage Capacity</v>
      </c>
      <c r="G122" s="15" t="str">
        <f t="shared" si="211"/>
        <v>Electric Other Production Plant</v>
      </c>
      <c r="H122" s="15" t="str">
        <f t="shared" si="211"/>
        <v>Wimauma Solar</v>
      </c>
      <c r="I122" s="15" t="str">
        <f t="shared" si="211"/>
        <v>Wimauma Energy Storage Capacity</v>
      </c>
      <c r="J122" s="15">
        <f t="shared" si="160"/>
        <v>202502</v>
      </c>
      <c r="K122" s="16">
        <f>SUM($K101:K101)/13</f>
        <v>0</v>
      </c>
      <c r="L122" s="16">
        <f>SUM($K101:L101)/13</f>
        <v>0</v>
      </c>
      <c r="M122" s="16">
        <f>SUM($K101:M101)/13</f>
        <v>0</v>
      </c>
      <c r="N122" s="16">
        <f>SUM($K101:N101)/13</f>
        <v>0</v>
      </c>
      <c r="O122" s="16">
        <f>SUM($K101:O101)/13</f>
        <v>0</v>
      </c>
      <c r="P122" s="16">
        <f>SUM($K101:P101)/13</f>
        <v>0</v>
      </c>
      <c r="Q122" s="16">
        <f>SUM($K101:Q101)/13</f>
        <v>0</v>
      </c>
      <c r="R122" s="16">
        <f>SUM($K101:R101)/13</f>
        <v>0</v>
      </c>
      <c r="S122" s="16">
        <f>SUM($K101:S101)/13</f>
        <v>0</v>
      </c>
      <c r="T122" s="16">
        <f>SUM($K101:T101)/13</f>
        <v>0</v>
      </c>
      <c r="U122" s="16">
        <f>SUM($K101:U101)/13</f>
        <v>0</v>
      </c>
      <c r="V122" s="16">
        <f>SUM($K101:V101)/13</f>
        <v>0</v>
      </c>
      <c r="W122" s="16">
        <f t="shared" si="161"/>
        <v>0</v>
      </c>
      <c r="X122" s="16">
        <f t="shared" si="162"/>
        <v>0</v>
      </c>
      <c r="Y122" s="16">
        <f t="shared" si="163"/>
        <v>0</v>
      </c>
      <c r="Z122" s="16">
        <f t="shared" si="164"/>
        <v>27993.50023043589</v>
      </c>
      <c r="AA122" s="16">
        <f t="shared" si="165"/>
        <v>84707.02848874357</v>
      </c>
      <c r="AB122" s="16">
        <f t="shared" si="166"/>
        <v>170173.82607748715</v>
      </c>
      <c r="AC122" s="16">
        <f t="shared" si="167"/>
        <v>285680.9799684615</v>
      </c>
      <c r="AD122" s="16">
        <f t="shared" si="168"/>
        <v>431236.16984884604</v>
      </c>
      <c r="AE122" s="16">
        <f t="shared" si="169"/>
        <v>611269.91667517938</v>
      </c>
      <c r="AF122" s="16">
        <f t="shared" si="170"/>
        <v>825782.22044746135</v>
      </c>
      <c r="AG122" s="16">
        <f t="shared" si="171"/>
        <v>1074773.0811656921</v>
      </c>
      <c r="AH122" s="16">
        <f t="shared" si="172"/>
        <v>1358242.4988298714</v>
      </c>
      <c r="AI122" s="16">
        <f t="shared" si="173"/>
        <v>1676190.4734399994</v>
      </c>
      <c r="AJ122" s="16">
        <f t="shared" si="174"/>
        <v>2028617.0049960762</v>
      </c>
      <c r="AK122" s="16">
        <f t="shared" si="175"/>
        <v>2415522.0934981019</v>
      </c>
      <c r="AL122" s="16">
        <f t="shared" si="176"/>
        <v>2836905.738946076</v>
      </c>
      <c r="AM122" s="16">
        <f t="shared" si="177"/>
        <v>3264774.4411095637</v>
      </c>
      <c r="AN122" s="16">
        <f t="shared" si="178"/>
        <v>3698401.6721911281</v>
      </c>
      <c r="AO122" s="16">
        <f t="shared" si="179"/>
        <v>4137754.1908882046</v>
      </c>
      <c r="AP122" s="16">
        <f t="shared" si="180"/>
        <v>4581544.9102289993</v>
      </c>
      <c r="AQ122" s="16">
        <f t="shared" si="181"/>
        <v>5029766.1505263336</v>
      </c>
      <c r="AR122" s="16">
        <f t="shared" si="182"/>
        <v>5477987.3908236669</v>
      </c>
      <c r="AS122" s="16">
        <f t="shared" si="183"/>
        <v>5926208.6311209993</v>
      </c>
      <c r="AT122" s="16">
        <f t="shared" si="184"/>
        <v>6374429.8714183327</v>
      </c>
      <c r="AU122" s="16">
        <f t="shared" si="185"/>
        <v>6822651.111715666</v>
      </c>
      <c r="AV122" s="16">
        <f t="shared" si="186"/>
        <v>7270872.3520129984</v>
      </c>
      <c r="AW122" s="16">
        <f t="shared" si="187"/>
        <v>7719093.5923103327</v>
      </c>
      <c r="AX122" s="16">
        <f t="shared" si="188"/>
        <v>8167314.832607666</v>
      </c>
      <c r="AY122" s="16">
        <f t="shared" si="189"/>
        <v>8615536.0729050003</v>
      </c>
      <c r="AZ122" s="16">
        <f t="shared" si="190"/>
        <v>9063757.3132023327</v>
      </c>
      <c r="BA122" s="16">
        <f t="shared" si="191"/>
        <v>9511978.5534996651</v>
      </c>
      <c r="BB122" s="16">
        <f t="shared" si="192"/>
        <v>9960199.7937969975</v>
      </c>
      <c r="BC122" s="16">
        <f t="shared" si="193"/>
        <v>10408421.03409433</v>
      </c>
      <c r="BD122" s="16">
        <f t="shared" si="194"/>
        <v>10856642.274391662</v>
      </c>
      <c r="BE122" s="16">
        <f t="shared" si="195"/>
        <v>11304863.514688995</v>
      </c>
      <c r="BF122" s="16">
        <f t="shared" si="196"/>
        <v>11753084.754986325</v>
      </c>
      <c r="BG122" s="16">
        <f t="shared" si="197"/>
        <v>12201305.99528366</v>
      </c>
      <c r="BH122" s="16">
        <f t="shared" si="198"/>
        <v>12649527.23558099</v>
      </c>
      <c r="BI122" s="16">
        <f t="shared" si="199"/>
        <v>13097748.475878324</v>
      </c>
      <c r="BJ122" s="16">
        <f t="shared" si="200"/>
        <v>13545969.716175657</v>
      </c>
      <c r="BK122" s="16">
        <f t="shared" si="201"/>
        <v>13994190.956472989</v>
      </c>
      <c r="BL122" s="16">
        <f t="shared" si="202"/>
        <v>14442412.19677032</v>
      </c>
      <c r="BM122" s="16">
        <f t="shared" si="203"/>
        <v>14890633.437067654</v>
      </c>
      <c r="BN122" s="16">
        <f t="shared" si="204"/>
        <v>15338854.677364985</v>
      </c>
      <c r="BO122" s="16">
        <f t="shared" si="205"/>
        <v>15787075.917662319</v>
      </c>
      <c r="BP122" s="16">
        <f t="shared" si="206"/>
        <v>16235297.157959649</v>
      </c>
      <c r="BQ122" s="16">
        <f t="shared" si="207"/>
        <v>16683518.398256984</v>
      </c>
      <c r="BR122" s="16">
        <f t="shared" si="208"/>
        <v>17131739.638554312</v>
      </c>
      <c r="BS122" s="16">
        <f t="shared" si="209"/>
        <v>17579960.878851648</v>
      </c>
    </row>
    <row r="123" spans="1:71" x14ac:dyDescent="0.35">
      <c r="A123" s="15" t="str">
        <f t="shared" ref="A123:I123" si="212">A102</f>
        <v>Found on tab Energy Storage -LM</v>
      </c>
      <c r="B123" s="15" t="str">
        <f t="shared" si="212"/>
        <v>A2876871</v>
      </c>
      <c r="C123" s="15" t="str">
        <f t="shared" si="212"/>
        <v/>
      </c>
      <c r="D123" s="15">
        <f t="shared" si="212"/>
        <v>34899</v>
      </c>
      <c r="E123" s="15" t="str">
        <f t="shared" si="212"/>
        <v>NEW-15755</v>
      </c>
      <c r="F123" s="15" t="str">
        <f t="shared" si="212"/>
        <v xml:space="preserve">Lake Mabel Energy Storage Capacity </v>
      </c>
      <c r="G123" s="15" t="str">
        <f t="shared" si="212"/>
        <v>Electric Other Production Plant</v>
      </c>
      <c r="H123" s="15" t="str">
        <f t="shared" si="212"/>
        <v>Lake Mabel Solar</v>
      </c>
      <c r="I123" s="15" t="str">
        <f t="shared" si="212"/>
        <v xml:space="preserve">Lake Mabel Energy Storage Capacity </v>
      </c>
      <c r="J123" s="15">
        <f t="shared" si="160"/>
        <v>202504</v>
      </c>
      <c r="K123" s="16">
        <f>SUM($K102:K102)/13</f>
        <v>0</v>
      </c>
      <c r="L123" s="16">
        <f>SUM($K102:L102)/13</f>
        <v>0</v>
      </c>
      <c r="M123" s="16">
        <f>SUM($K102:M102)/13</f>
        <v>0</v>
      </c>
      <c r="N123" s="16">
        <f>SUM($K102:N102)/13</f>
        <v>0</v>
      </c>
      <c r="O123" s="16">
        <f>SUM($K102:O102)/13</f>
        <v>0</v>
      </c>
      <c r="P123" s="16">
        <f>SUM($K102:P102)/13</f>
        <v>0</v>
      </c>
      <c r="Q123" s="16">
        <f>SUM($K102:Q102)/13</f>
        <v>0</v>
      </c>
      <c r="R123" s="16">
        <f>SUM($K102:R102)/13</f>
        <v>0</v>
      </c>
      <c r="S123" s="16">
        <f>SUM($K102:S102)/13</f>
        <v>0</v>
      </c>
      <c r="T123" s="16">
        <f>SUM($K102:T102)/13</f>
        <v>0</v>
      </c>
      <c r="U123" s="16">
        <f>SUM($K102:U102)/13</f>
        <v>0</v>
      </c>
      <c r="V123" s="16">
        <f>SUM($K102:V102)/13</f>
        <v>0</v>
      </c>
      <c r="W123" s="16">
        <f t="shared" si="161"/>
        <v>0</v>
      </c>
      <c r="X123" s="16">
        <f t="shared" si="162"/>
        <v>0</v>
      </c>
      <c r="Y123" s="16">
        <f t="shared" si="163"/>
        <v>0</v>
      </c>
      <c r="Z123" s="16">
        <f t="shared" si="164"/>
        <v>0</v>
      </c>
      <c r="AA123" s="16">
        <f t="shared" si="165"/>
        <v>0</v>
      </c>
      <c r="AB123" s="16">
        <f t="shared" si="166"/>
        <v>34627.211610820508</v>
      </c>
      <c r="AC123" s="16">
        <f t="shared" si="167"/>
        <v>104008.67454528203</v>
      </c>
      <c r="AD123" s="16">
        <f t="shared" si="168"/>
        <v>208344.96544184614</v>
      </c>
      <c r="AE123" s="16">
        <f t="shared" si="169"/>
        <v>350290.94767743588</v>
      </c>
      <c r="AF123" s="16">
        <f t="shared" si="170"/>
        <v>529846.62125205121</v>
      </c>
      <c r="AG123" s="16">
        <f t="shared" si="171"/>
        <v>747011.98616569221</v>
      </c>
      <c r="AH123" s="16">
        <f t="shared" si="172"/>
        <v>1001787.0424183588</v>
      </c>
      <c r="AI123" s="16">
        <f t="shared" si="173"/>
        <v>1294171.7900100511</v>
      </c>
      <c r="AJ123" s="16">
        <f t="shared" si="174"/>
        <v>1624166.2289407689</v>
      </c>
      <c r="AK123" s="16">
        <f t="shared" si="175"/>
        <v>1991770.3592105124</v>
      </c>
      <c r="AL123" s="16">
        <f t="shared" si="176"/>
        <v>2396984.1808192814</v>
      </c>
      <c r="AM123" s="16">
        <f t="shared" si="177"/>
        <v>2839807.6937670764</v>
      </c>
      <c r="AN123" s="16">
        <f t="shared" si="178"/>
        <v>3320240.8980538971</v>
      </c>
      <c r="AO123" s="16">
        <f t="shared" si="179"/>
        <v>3803656.5820689229</v>
      </c>
      <c r="AP123" s="16">
        <f t="shared" si="180"/>
        <v>4289927.7060993332</v>
      </c>
      <c r="AQ123" s="16">
        <f t="shared" si="181"/>
        <v>4778853.6935066665</v>
      </c>
      <c r="AR123" s="16">
        <f t="shared" si="182"/>
        <v>5267779.6809139997</v>
      </c>
      <c r="AS123" s="16">
        <f t="shared" si="183"/>
        <v>5756705.6683213329</v>
      </c>
      <c r="AT123" s="16">
        <f t="shared" si="184"/>
        <v>6245631.655728667</v>
      </c>
      <c r="AU123" s="16">
        <f t="shared" si="185"/>
        <v>6734557.6431360003</v>
      </c>
      <c r="AV123" s="16">
        <f t="shared" si="186"/>
        <v>7223483.6305433325</v>
      </c>
      <c r="AW123" s="16">
        <f t="shared" si="187"/>
        <v>7712409.6179506667</v>
      </c>
      <c r="AX123" s="16">
        <f t="shared" si="188"/>
        <v>8201335.6053580008</v>
      </c>
      <c r="AY123" s="16">
        <f t="shared" si="189"/>
        <v>8690261.592765335</v>
      </c>
      <c r="AZ123" s="16">
        <f t="shared" si="190"/>
        <v>9179187.5801726691</v>
      </c>
      <c r="BA123" s="16">
        <f t="shared" si="191"/>
        <v>9668113.5675800014</v>
      </c>
      <c r="BB123" s="16">
        <f t="shared" si="192"/>
        <v>10157039.554987337</v>
      </c>
      <c r="BC123" s="16">
        <f t="shared" si="193"/>
        <v>10645965.54239467</v>
      </c>
      <c r="BD123" s="16">
        <f t="shared" si="194"/>
        <v>11134891.529802004</v>
      </c>
      <c r="BE123" s="16">
        <f t="shared" si="195"/>
        <v>11623817.517209338</v>
      </c>
      <c r="BF123" s="16">
        <f t="shared" si="196"/>
        <v>12112743.504616674</v>
      </c>
      <c r="BG123" s="16">
        <f t="shared" si="197"/>
        <v>12601669.492024006</v>
      </c>
      <c r="BH123" s="16">
        <f t="shared" si="198"/>
        <v>13090595.479431342</v>
      </c>
      <c r="BI123" s="16">
        <f t="shared" si="199"/>
        <v>13579521.466838676</v>
      </c>
      <c r="BJ123" s="16">
        <f t="shared" si="200"/>
        <v>14068447.454246007</v>
      </c>
      <c r="BK123" s="16">
        <f t="shared" si="201"/>
        <v>14557373.441653343</v>
      </c>
      <c r="BL123" s="16">
        <f t="shared" si="202"/>
        <v>15046299.429060677</v>
      </c>
      <c r="BM123" s="16">
        <f t="shared" si="203"/>
        <v>15535225.416468011</v>
      </c>
      <c r="BN123" s="16">
        <f t="shared" si="204"/>
        <v>16024151.403875344</v>
      </c>
      <c r="BO123" s="16">
        <f t="shared" si="205"/>
        <v>16513077.391282678</v>
      </c>
      <c r="BP123" s="16">
        <f t="shared" si="206"/>
        <v>17002003.378690012</v>
      </c>
      <c r="BQ123" s="16">
        <f t="shared" si="207"/>
        <v>17490929.366097346</v>
      </c>
      <c r="BR123" s="16">
        <f t="shared" si="208"/>
        <v>17979855.35350468</v>
      </c>
      <c r="BS123" s="16">
        <f t="shared" si="209"/>
        <v>18468781.340912011</v>
      </c>
    </row>
    <row r="124" spans="1:71" x14ac:dyDescent="0.35">
      <c r="A124" s="15" t="str">
        <f t="shared" ref="A124:I124" si="213">A103</f>
        <v>Found on tab Energy Storage -LM</v>
      </c>
      <c r="B124" s="15" t="str">
        <f t="shared" si="213"/>
        <v>NEW-15877</v>
      </c>
      <c r="C124" s="15" t="str">
        <f t="shared" si="213"/>
        <v>CLEAN ENERGY &amp; EMERGING TECHNOLOGIES</v>
      </c>
      <c r="D124" s="15" t="str">
        <f t="shared" si="213"/>
        <v>T</v>
      </c>
      <c r="E124" s="15" t="str">
        <f t="shared" si="213"/>
        <v>NEW-15877</v>
      </c>
      <c r="F124" s="15" t="str">
        <f t="shared" si="213"/>
        <v>ED Energy Storage - Lake Mabel</v>
      </c>
      <c r="G124" s="15" t="str">
        <f t="shared" si="213"/>
        <v>Electric Transmission Plant</v>
      </c>
      <c r="H124" s="15" t="str">
        <f t="shared" si="213"/>
        <v>Transmission Substation</v>
      </c>
      <c r="I124" s="15" t="str">
        <f t="shared" si="213"/>
        <v>ED Energy Storage - Lake Mabel</v>
      </c>
      <c r="J124" s="15">
        <f t="shared" si="160"/>
        <v>202412</v>
      </c>
      <c r="K124" s="16">
        <f>SUM($K103:K103)/13</f>
        <v>0</v>
      </c>
      <c r="L124" s="16">
        <f>SUM($K103:L103)/13</f>
        <v>0</v>
      </c>
      <c r="M124" s="16">
        <f>SUM($K103:M103)/13</f>
        <v>0</v>
      </c>
      <c r="N124" s="16">
        <f>SUM($K103:N103)/13</f>
        <v>0</v>
      </c>
      <c r="O124" s="16">
        <f>SUM($K103:O103)/13</f>
        <v>0</v>
      </c>
      <c r="P124" s="16">
        <f>SUM($K103:P103)/13</f>
        <v>0</v>
      </c>
      <c r="Q124" s="16">
        <f>SUM($K103:Q103)/13</f>
        <v>0</v>
      </c>
      <c r="R124" s="16">
        <f>SUM($K103:R103)/13</f>
        <v>0</v>
      </c>
      <c r="S124" s="16">
        <f>SUM($K103:S103)/13</f>
        <v>0</v>
      </c>
      <c r="T124" s="16">
        <f>SUM($K103:T103)/13</f>
        <v>0</v>
      </c>
      <c r="U124" s="16">
        <f>SUM($K103:U103)/13</f>
        <v>0</v>
      </c>
      <c r="V124" s="16">
        <f>SUM($K103:V103)/13</f>
        <v>0</v>
      </c>
      <c r="W124" s="16">
        <f t="shared" si="161"/>
        <v>0</v>
      </c>
      <c r="X124" s="16">
        <f t="shared" si="162"/>
        <v>1.5607247884615387</v>
      </c>
      <c r="Y124" s="16">
        <f t="shared" si="163"/>
        <v>4.6821743653846166</v>
      </c>
      <c r="Z124" s="16">
        <f t="shared" si="164"/>
        <v>9.3643487307692332</v>
      </c>
      <c r="AA124" s="16">
        <f t="shared" si="165"/>
        <v>15.60724788461539</v>
      </c>
      <c r="AB124" s="16">
        <f t="shared" si="166"/>
        <v>23.410871826923085</v>
      </c>
      <c r="AC124" s="16">
        <f t="shared" si="167"/>
        <v>32.775220557692315</v>
      </c>
      <c r="AD124" s="16">
        <f t="shared" si="168"/>
        <v>43.700294076923086</v>
      </c>
      <c r="AE124" s="16">
        <f t="shared" si="169"/>
        <v>56.186092384615399</v>
      </c>
      <c r="AF124" s="16">
        <f t="shared" si="170"/>
        <v>70.23261548076924</v>
      </c>
      <c r="AG124" s="16">
        <f t="shared" si="171"/>
        <v>85.83986336538463</v>
      </c>
      <c r="AH124" s="16">
        <f t="shared" si="172"/>
        <v>103.00783603846155</v>
      </c>
      <c r="AI124" s="16">
        <f t="shared" si="173"/>
        <v>121.73653350000002</v>
      </c>
      <c r="AJ124" s="16">
        <f t="shared" si="174"/>
        <v>142.02595575000004</v>
      </c>
      <c r="AK124" s="16">
        <f t="shared" si="175"/>
        <v>162.31537800000004</v>
      </c>
      <c r="AL124" s="16">
        <f t="shared" si="176"/>
        <v>182.60480025000004</v>
      </c>
      <c r="AM124" s="16">
        <f t="shared" si="177"/>
        <v>202.89422250000004</v>
      </c>
      <c r="AN124" s="16">
        <f t="shared" si="178"/>
        <v>223.18364475000004</v>
      </c>
      <c r="AO124" s="16">
        <f t="shared" si="179"/>
        <v>243.4730670000001</v>
      </c>
      <c r="AP124" s="16">
        <f t="shared" si="180"/>
        <v>263.7624892500001</v>
      </c>
      <c r="AQ124" s="16">
        <f t="shared" si="181"/>
        <v>284.05191150000007</v>
      </c>
      <c r="AR124" s="16">
        <f t="shared" si="182"/>
        <v>304.34133375000016</v>
      </c>
      <c r="AS124" s="16">
        <f t="shared" si="183"/>
        <v>324.63075600000013</v>
      </c>
      <c r="AT124" s="16">
        <f t="shared" si="184"/>
        <v>344.92017825000016</v>
      </c>
      <c r="AU124" s="16">
        <f t="shared" si="185"/>
        <v>365.20960050000025</v>
      </c>
      <c r="AV124" s="16">
        <f t="shared" si="186"/>
        <v>385.49902275000028</v>
      </c>
      <c r="AW124" s="16">
        <f t="shared" si="187"/>
        <v>405.78844500000025</v>
      </c>
      <c r="AX124" s="16">
        <f t="shared" si="188"/>
        <v>426.07786725000028</v>
      </c>
      <c r="AY124" s="16">
        <f t="shared" si="189"/>
        <v>446.36728950000031</v>
      </c>
      <c r="AZ124" s="16">
        <f t="shared" si="190"/>
        <v>466.65671175000028</v>
      </c>
      <c r="BA124" s="16">
        <f t="shared" si="191"/>
        <v>486.94613400000031</v>
      </c>
      <c r="BB124" s="16">
        <f t="shared" si="192"/>
        <v>507.2355562500004</v>
      </c>
      <c r="BC124" s="16">
        <f t="shared" si="193"/>
        <v>527.52497850000043</v>
      </c>
      <c r="BD124" s="16">
        <f t="shared" si="194"/>
        <v>547.81440075000035</v>
      </c>
      <c r="BE124" s="16">
        <f t="shared" si="195"/>
        <v>568.10382300000049</v>
      </c>
      <c r="BF124" s="16">
        <f t="shared" si="196"/>
        <v>588.39324525000052</v>
      </c>
      <c r="BG124" s="16">
        <f t="shared" si="197"/>
        <v>608.68266750000055</v>
      </c>
      <c r="BH124" s="16">
        <f t="shared" si="198"/>
        <v>628.97208975000058</v>
      </c>
      <c r="BI124" s="16">
        <f t="shared" si="199"/>
        <v>649.26151200000072</v>
      </c>
      <c r="BJ124" s="16">
        <f t="shared" si="200"/>
        <v>669.55093425000064</v>
      </c>
      <c r="BK124" s="16">
        <f t="shared" si="201"/>
        <v>689.84035650000067</v>
      </c>
      <c r="BL124" s="16">
        <f t="shared" si="202"/>
        <v>710.12977875000058</v>
      </c>
      <c r="BM124" s="16">
        <f t="shared" si="203"/>
        <v>730.41920100000061</v>
      </c>
      <c r="BN124" s="16">
        <f t="shared" si="204"/>
        <v>750.70862325000076</v>
      </c>
      <c r="BO124" s="16">
        <f t="shared" si="205"/>
        <v>770.9980455000009</v>
      </c>
      <c r="BP124" s="16">
        <f t="shared" si="206"/>
        <v>791.28746775000093</v>
      </c>
      <c r="BQ124" s="16">
        <f t="shared" si="207"/>
        <v>811.57689000000096</v>
      </c>
      <c r="BR124" s="16">
        <f t="shared" si="208"/>
        <v>831.86631225000099</v>
      </c>
      <c r="BS124" s="16">
        <f t="shared" si="209"/>
        <v>852.15573450000113</v>
      </c>
    </row>
    <row r="125" spans="1:71" x14ac:dyDescent="0.35">
      <c r="A125" s="15" t="str">
        <f t="shared" ref="A125:I125" si="214">A104</f>
        <v>Found on tab Energy Storage -LM</v>
      </c>
      <c r="B125" s="15" t="str">
        <f t="shared" si="214"/>
        <v>NEW-15877.1</v>
      </c>
      <c r="C125" s="15" t="str">
        <f t="shared" si="214"/>
        <v/>
      </c>
      <c r="D125" s="15" t="str">
        <f t="shared" si="214"/>
        <v>D</v>
      </c>
      <c r="E125" s="15" t="str">
        <f t="shared" si="214"/>
        <v>NEW-15877</v>
      </c>
      <c r="F125" s="15" t="str">
        <f t="shared" si="214"/>
        <v>ED Energy Storage - Lake Mabel</v>
      </c>
      <c r="G125" s="15" t="str">
        <f t="shared" si="214"/>
        <v>Electric Distribution Plant</v>
      </c>
      <c r="H125" s="15" t="str">
        <f t="shared" si="214"/>
        <v>Distribution Lines</v>
      </c>
      <c r="I125" s="15" t="str">
        <f t="shared" si="214"/>
        <v>ED Energy Storage - Lake Mabel</v>
      </c>
      <c r="J125" s="15">
        <f t="shared" si="160"/>
        <v>202412</v>
      </c>
      <c r="K125" s="16">
        <f>SUM($K104:K104)/13</f>
        <v>0</v>
      </c>
      <c r="L125" s="16">
        <f>SUM($K104:L104)/13</f>
        <v>0</v>
      </c>
      <c r="M125" s="16">
        <f>SUM($K104:M104)/13</f>
        <v>0</v>
      </c>
      <c r="N125" s="16">
        <f>SUM($K104:N104)/13</f>
        <v>0</v>
      </c>
      <c r="O125" s="16">
        <f>SUM($K104:O104)/13</f>
        <v>0</v>
      </c>
      <c r="P125" s="16">
        <f>SUM($K104:P104)/13</f>
        <v>0</v>
      </c>
      <c r="Q125" s="16">
        <f>SUM($K104:Q104)/13</f>
        <v>0</v>
      </c>
      <c r="R125" s="16">
        <f>SUM($K104:R104)/13</f>
        <v>0</v>
      </c>
      <c r="S125" s="16">
        <f>SUM($K104:S104)/13</f>
        <v>0</v>
      </c>
      <c r="T125" s="16">
        <f>SUM($K104:T104)/13</f>
        <v>0</v>
      </c>
      <c r="U125" s="16">
        <f>SUM($K104:U104)/13</f>
        <v>0</v>
      </c>
      <c r="V125" s="16">
        <f>SUM($K104:V104)/13</f>
        <v>0</v>
      </c>
      <c r="W125" s="16">
        <f t="shared" si="161"/>
        <v>0</v>
      </c>
      <c r="X125" s="16">
        <f t="shared" si="162"/>
        <v>63.334838153846142</v>
      </c>
      <c r="Y125" s="16">
        <f t="shared" si="163"/>
        <v>200.61989907692305</v>
      </c>
      <c r="Z125" s="16">
        <f t="shared" si="164"/>
        <v>418.69620841025636</v>
      </c>
      <c r="AA125" s="16">
        <f t="shared" si="165"/>
        <v>724.4047917948717</v>
      </c>
      <c r="AB125" s="16">
        <f t="shared" si="166"/>
        <v>1124.5866748717947</v>
      </c>
      <c r="AC125" s="16">
        <f t="shared" si="167"/>
        <v>1619.241857641025</v>
      </c>
      <c r="AD125" s="16">
        <f t="shared" si="168"/>
        <v>2208.3703401025632</v>
      </c>
      <c r="AE125" s="16">
        <f t="shared" si="169"/>
        <v>2891.972122256409</v>
      </c>
      <c r="AF125" s="16">
        <f t="shared" si="170"/>
        <v>3670.0472041025623</v>
      </c>
      <c r="AG125" s="16">
        <f t="shared" si="171"/>
        <v>4542.5955856410237</v>
      </c>
      <c r="AH125" s="16">
        <f t="shared" si="172"/>
        <v>5509.6172668717927</v>
      </c>
      <c r="AI125" s="16">
        <f t="shared" si="173"/>
        <v>6571.1122477948702</v>
      </c>
      <c r="AJ125" s="16">
        <f t="shared" si="174"/>
        <v>7727.0805284102544</v>
      </c>
      <c r="AK125" s="16">
        <f t="shared" si="175"/>
        <v>8914.1872705641017</v>
      </c>
      <c r="AL125" s="16">
        <f t="shared" si="176"/>
        <v>10121.817089641023</v>
      </c>
      <c r="AM125" s="16">
        <f t="shared" si="177"/>
        <v>11343.128959999998</v>
      </c>
      <c r="AN125" s="16">
        <f t="shared" si="178"/>
        <v>12571.281855999996</v>
      </c>
      <c r="AO125" s="16">
        <f t="shared" si="179"/>
        <v>13799.434751999997</v>
      </c>
      <c r="AP125" s="16">
        <f t="shared" si="180"/>
        <v>15027.587647999995</v>
      </c>
      <c r="AQ125" s="16">
        <f t="shared" si="181"/>
        <v>16255.740543999997</v>
      </c>
      <c r="AR125" s="16">
        <f t="shared" si="182"/>
        <v>17483.893439999993</v>
      </c>
      <c r="AS125" s="16">
        <f t="shared" si="183"/>
        <v>18712.046335999996</v>
      </c>
      <c r="AT125" s="16">
        <f t="shared" si="184"/>
        <v>19940.199231999992</v>
      </c>
      <c r="AU125" s="16">
        <f t="shared" si="185"/>
        <v>21168.352127999995</v>
      </c>
      <c r="AV125" s="16">
        <f t="shared" si="186"/>
        <v>22396.505023999995</v>
      </c>
      <c r="AW125" s="16">
        <f t="shared" si="187"/>
        <v>23624.657919999994</v>
      </c>
      <c r="AX125" s="16">
        <f t="shared" si="188"/>
        <v>24852.81081599999</v>
      </c>
      <c r="AY125" s="16">
        <f t="shared" si="189"/>
        <v>26080.963711999993</v>
      </c>
      <c r="AZ125" s="16">
        <f t="shared" si="190"/>
        <v>27309.116607999993</v>
      </c>
      <c r="BA125" s="16">
        <f t="shared" si="191"/>
        <v>28537.269503999989</v>
      </c>
      <c r="BB125" s="16">
        <f t="shared" si="192"/>
        <v>29765.422399999989</v>
      </c>
      <c r="BC125" s="16">
        <f t="shared" si="193"/>
        <v>30993.575295999995</v>
      </c>
      <c r="BD125" s="16">
        <f t="shared" si="194"/>
        <v>32221.728191999991</v>
      </c>
      <c r="BE125" s="16">
        <f t="shared" si="195"/>
        <v>33449.881087999995</v>
      </c>
      <c r="BF125" s="16">
        <f t="shared" si="196"/>
        <v>34678.033983999994</v>
      </c>
      <c r="BG125" s="16">
        <f t="shared" si="197"/>
        <v>35906.186880000001</v>
      </c>
      <c r="BH125" s="16">
        <f t="shared" si="198"/>
        <v>37134.339775999993</v>
      </c>
      <c r="BI125" s="16">
        <f t="shared" si="199"/>
        <v>38362.492671999993</v>
      </c>
      <c r="BJ125" s="16">
        <f t="shared" si="200"/>
        <v>39590.645567999993</v>
      </c>
      <c r="BK125" s="16">
        <f t="shared" si="201"/>
        <v>40818.798463999992</v>
      </c>
      <c r="BL125" s="16">
        <f t="shared" si="202"/>
        <v>42046.951359999999</v>
      </c>
      <c r="BM125" s="16">
        <f t="shared" si="203"/>
        <v>43275.104255999991</v>
      </c>
      <c r="BN125" s="16">
        <f t="shared" si="204"/>
        <v>44503.257151999991</v>
      </c>
      <c r="BO125" s="16">
        <f t="shared" si="205"/>
        <v>45731.410047999998</v>
      </c>
      <c r="BP125" s="16">
        <f t="shared" si="206"/>
        <v>46959.562943999998</v>
      </c>
      <c r="BQ125" s="16">
        <f t="shared" si="207"/>
        <v>48187.715839999997</v>
      </c>
      <c r="BR125" s="16">
        <f t="shared" si="208"/>
        <v>49415.868735999997</v>
      </c>
      <c r="BS125" s="16">
        <f t="shared" si="209"/>
        <v>50644.021631999989</v>
      </c>
    </row>
    <row r="126" spans="1:71" x14ac:dyDescent="0.35">
      <c r="A126" s="15" t="str">
        <f t="shared" ref="A126:I126" si="215">A105</f>
        <v>Found on tab Energy Storage -W</v>
      </c>
      <c r="B126" s="15" t="str">
        <f t="shared" si="215"/>
        <v>NEW-15878</v>
      </c>
      <c r="C126" s="15" t="str">
        <f t="shared" si="215"/>
        <v>CLEAN ENERGY &amp; EMERGING TECHNOLOGIES</v>
      </c>
      <c r="D126" s="15" t="str">
        <f t="shared" si="215"/>
        <v>T</v>
      </c>
      <c r="E126" s="15" t="str">
        <f t="shared" si="215"/>
        <v>NEW-15878</v>
      </c>
      <c r="F126" s="15" t="str">
        <f t="shared" si="215"/>
        <v>ED Energy Storage Cap - Wimauma</v>
      </c>
      <c r="G126" s="15" t="str">
        <f t="shared" si="215"/>
        <v>Electric Transmission Plant</v>
      </c>
      <c r="H126" s="15" t="str">
        <f t="shared" si="215"/>
        <v>Transmission Substation</v>
      </c>
      <c r="I126" s="15" t="str">
        <f t="shared" si="215"/>
        <v>ED Energy Storage Cap - Wimauma</v>
      </c>
      <c r="J126" s="15">
        <f t="shared" si="160"/>
        <v>202502</v>
      </c>
      <c r="K126" s="16">
        <f>SUM($K105:K105)/13</f>
        <v>0</v>
      </c>
      <c r="L126" s="16">
        <f>SUM($K105:L105)/13</f>
        <v>0</v>
      </c>
      <c r="M126" s="16">
        <f>SUM($K105:M105)/13</f>
        <v>0</v>
      </c>
      <c r="N126" s="16">
        <f>SUM($K105:N105)/13</f>
        <v>0</v>
      </c>
      <c r="O126" s="16">
        <f>SUM($K105:O105)/13</f>
        <v>0</v>
      </c>
      <c r="P126" s="16">
        <f>SUM($K105:P105)/13</f>
        <v>0</v>
      </c>
      <c r="Q126" s="16">
        <f>SUM($K105:Q105)/13</f>
        <v>0</v>
      </c>
      <c r="R126" s="16">
        <f>SUM($K105:R105)/13</f>
        <v>0</v>
      </c>
      <c r="S126" s="16">
        <f>SUM($K105:S105)/13</f>
        <v>0</v>
      </c>
      <c r="T126" s="16">
        <f>SUM($K105:T105)/13</f>
        <v>0</v>
      </c>
      <c r="U126" s="16">
        <f>SUM($K105:U105)/13</f>
        <v>0</v>
      </c>
      <c r="V126" s="16">
        <f>SUM($K105:V105)/13</f>
        <v>0</v>
      </c>
      <c r="W126" s="16">
        <f t="shared" si="161"/>
        <v>0</v>
      </c>
      <c r="X126" s="16">
        <f t="shared" si="162"/>
        <v>0</v>
      </c>
      <c r="Y126" s="16">
        <f t="shared" si="163"/>
        <v>0</v>
      </c>
      <c r="Z126" s="16">
        <f t="shared" si="164"/>
        <v>1.5704236153846156</v>
      </c>
      <c r="AA126" s="16">
        <f t="shared" si="165"/>
        <v>4.7112708461538464</v>
      </c>
      <c r="AB126" s="16">
        <f t="shared" si="166"/>
        <v>9.4225416923076928</v>
      </c>
      <c r="AC126" s="16">
        <f t="shared" si="167"/>
        <v>15.704236153846155</v>
      </c>
      <c r="AD126" s="16">
        <f t="shared" si="168"/>
        <v>23.556354230769234</v>
      </c>
      <c r="AE126" s="16">
        <f t="shared" si="169"/>
        <v>32.978895923076927</v>
      </c>
      <c r="AF126" s="16">
        <f t="shared" si="170"/>
        <v>43.971861230769235</v>
      </c>
      <c r="AG126" s="16">
        <f t="shared" si="171"/>
        <v>56.535250153846164</v>
      </c>
      <c r="AH126" s="16">
        <f t="shared" si="172"/>
        <v>70.669062692307705</v>
      </c>
      <c r="AI126" s="16">
        <f t="shared" si="173"/>
        <v>86.373298846153844</v>
      </c>
      <c r="AJ126" s="16">
        <f t="shared" si="174"/>
        <v>103.64795861538461</v>
      </c>
      <c r="AK126" s="16">
        <f t="shared" si="175"/>
        <v>122.49304199999999</v>
      </c>
      <c r="AL126" s="16">
        <f t="shared" si="176"/>
        <v>142.90854899999999</v>
      </c>
      <c r="AM126" s="16">
        <f t="shared" si="177"/>
        <v>163.32405599999998</v>
      </c>
      <c r="AN126" s="16">
        <f t="shared" si="178"/>
        <v>183.73956300000003</v>
      </c>
      <c r="AO126" s="16">
        <f t="shared" si="179"/>
        <v>204.15506999999999</v>
      </c>
      <c r="AP126" s="16">
        <f t="shared" si="180"/>
        <v>224.57057699999999</v>
      </c>
      <c r="AQ126" s="16">
        <f t="shared" si="181"/>
        <v>244.98608399999998</v>
      </c>
      <c r="AR126" s="16">
        <f t="shared" si="182"/>
        <v>265.40159099999994</v>
      </c>
      <c r="AS126" s="16">
        <f t="shared" si="183"/>
        <v>285.81709799999999</v>
      </c>
      <c r="AT126" s="16">
        <f t="shared" si="184"/>
        <v>306.23260499999992</v>
      </c>
      <c r="AU126" s="16">
        <f t="shared" si="185"/>
        <v>326.64811199999991</v>
      </c>
      <c r="AV126" s="16">
        <f t="shared" si="186"/>
        <v>347.0636189999999</v>
      </c>
      <c r="AW126" s="16">
        <f t="shared" si="187"/>
        <v>367.47912599999995</v>
      </c>
      <c r="AX126" s="16">
        <f t="shared" si="188"/>
        <v>387.89463299999994</v>
      </c>
      <c r="AY126" s="16">
        <f t="shared" si="189"/>
        <v>408.31013999999993</v>
      </c>
      <c r="AZ126" s="16">
        <f t="shared" si="190"/>
        <v>428.72564699999992</v>
      </c>
      <c r="BA126" s="16">
        <f t="shared" si="191"/>
        <v>449.14115399999991</v>
      </c>
      <c r="BB126" s="16">
        <f t="shared" si="192"/>
        <v>469.55666099999991</v>
      </c>
      <c r="BC126" s="16">
        <f t="shared" si="193"/>
        <v>489.97216799999995</v>
      </c>
      <c r="BD126" s="16">
        <f t="shared" si="194"/>
        <v>510.38767499999994</v>
      </c>
      <c r="BE126" s="16">
        <f t="shared" si="195"/>
        <v>530.80318199999988</v>
      </c>
      <c r="BF126" s="16">
        <f t="shared" si="196"/>
        <v>551.21868900000004</v>
      </c>
      <c r="BG126" s="16">
        <f t="shared" si="197"/>
        <v>571.63419600000009</v>
      </c>
      <c r="BH126" s="16">
        <f t="shared" si="198"/>
        <v>592.04970300000002</v>
      </c>
      <c r="BI126" s="16">
        <f t="shared" si="199"/>
        <v>612.46521000000018</v>
      </c>
      <c r="BJ126" s="16">
        <f t="shared" si="200"/>
        <v>632.88071700000012</v>
      </c>
      <c r="BK126" s="16">
        <f t="shared" si="201"/>
        <v>653.29622400000017</v>
      </c>
      <c r="BL126" s="16">
        <f t="shared" si="202"/>
        <v>673.71173100000021</v>
      </c>
      <c r="BM126" s="16">
        <f t="shared" si="203"/>
        <v>694.12723800000037</v>
      </c>
      <c r="BN126" s="16">
        <f t="shared" si="204"/>
        <v>714.54274500000042</v>
      </c>
      <c r="BO126" s="16">
        <f t="shared" si="205"/>
        <v>734.95825200000036</v>
      </c>
      <c r="BP126" s="16">
        <f t="shared" si="206"/>
        <v>755.37375900000029</v>
      </c>
      <c r="BQ126" s="16">
        <f t="shared" si="207"/>
        <v>775.78926600000034</v>
      </c>
      <c r="BR126" s="16">
        <f t="shared" si="208"/>
        <v>796.20477300000061</v>
      </c>
      <c r="BS126" s="16">
        <f t="shared" si="209"/>
        <v>816.62028000000055</v>
      </c>
    </row>
    <row r="127" spans="1:71" x14ac:dyDescent="0.35">
      <c r="A127" s="15" t="str">
        <f t="shared" ref="A127:I127" si="216">A106</f>
        <v>Found on tab Energy Storage -W</v>
      </c>
      <c r="B127" s="15" t="str">
        <f t="shared" si="216"/>
        <v>NEW-15878.1</v>
      </c>
      <c r="C127" s="15" t="str">
        <f t="shared" si="216"/>
        <v>CLEAN ENERGY &amp; EMERGING TECHNOLOGIES</v>
      </c>
      <c r="D127" s="15" t="str">
        <f t="shared" si="216"/>
        <v>T</v>
      </c>
      <c r="E127" s="15" t="str">
        <f t="shared" si="216"/>
        <v>NEW-15878</v>
      </c>
      <c r="F127" s="15" t="str">
        <f t="shared" si="216"/>
        <v>ED Energy Storage Cap - Wimauma</v>
      </c>
      <c r="G127" s="15" t="str">
        <f t="shared" si="216"/>
        <v>Electric Transmission Plant</v>
      </c>
      <c r="H127" s="15" t="str">
        <f t="shared" si="216"/>
        <v>Transmission Substation</v>
      </c>
      <c r="I127" s="15" t="str">
        <f t="shared" si="216"/>
        <v>ED Energy Storage Cap - Wimauma</v>
      </c>
      <c r="J127" s="15">
        <f t="shared" si="160"/>
        <v>202502</v>
      </c>
      <c r="K127" s="16">
        <f>SUM($K106:K106)/13</f>
        <v>0</v>
      </c>
      <c r="L127" s="16">
        <f>SUM($K106:L106)/13</f>
        <v>0</v>
      </c>
      <c r="M127" s="16">
        <f>SUM($K106:M106)/13</f>
        <v>0</v>
      </c>
      <c r="N127" s="16">
        <f>SUM($K106:N106)/13</f>
        <v>0</v>
      </c>
      <c r="O127" s="16">
        <f>SUM($K106:O106)/13</f>
        <v>0</v>
      </c>
      <c r="P127" s="16">
        <f>SUM($K106:P106)/13</f>
        <v>0</v>
      </c>
      <c r="Q127" s="16">
        <f>SUM($K106:Q106)/13</f>
        <v>0</v>
      </c>
      <c r="R127" s="16">
        <f>SUM($K106:R106)/13</f>
        <v>0</v>
      </c>
      <c r="S127" s="16">
        <f>SUM($K106:S106)/13</f>
        <v>0</v>
      </c>
      <c r="T127" s="16">
        <f>SUM($K106:T106)/13</f>
        <v>0</v>
      </c>
      <c r="U127" s="16">
        <f>SUM($K106:U106)/13</f>
        <v>0</v>
      </c>
      <c r="V127" s="16">
        <f>SUM($K106:V106)/13</f>
        <v>0</v>
      </c>
      <c r="W127" s="16">
        <f t="shared" si="161"/>
        <v>0</v>
      </c>
      <c r="X127" s="16">
        <f t="shared" si="162"/>
        <v>0</v>
      </c>
      <c r="Y127" s="16">
        <f t="shared" si="163"/>
        <v>0</v>
      </c>
      <c r="Z127" s="16">
        <f t="shared" si="164"/>
        <v>77.941548288461561</v>
      </c>
      <c r="AA127" s="16">
        <f t="shared" si="165"/>
        <v>241.84504101923085</v>
      </c>
      <c r="AB127" s="16">
        <f t="shared" si="166"/>
        <v>499.73070703846167</v>
      </c>
      <c r="AC127" s="16">
        <f t="shared" si="167"/>
        <v>857.61125019230781</v>
      </c>
      <c r="AD127" s="16">
        <f t="shared" si="168"/>
        <v>1315.4866704807694</v>
      </c>
      <c r="AE127" s="16">
        <f t="shared" si="169"/>
        <v>1873.3569679038462</v>
      </c>
      <c r="AF127" s="16">
        <f t="shared" si="170"/>
        <v>2531.2221424615386</v>
      </c>
      <c r="AG127" s="16">
        <f t="shared" si="171"/>
        <v>3289.0821941538461</v>
      </c>
      <c r="AH127" s="16">
        <f t="shared" si="172"/>
        <v>4146.9371229807693</v>
      </c>
      <c r="AI127" s="16">
        <f t="shared" si="173"/>
        <v>5104.7869289423088</v>
      </c>
      <c r="AJ127" s="16">
        <f t="shared" si="174"/>
        <v>6162.6316120384627</v>
      </c>
      <c r="AK127" s="16">
        <f t="shared" si="175"/>
        <v>7320.4711722692318</v>
      </c>
      <c r="AL127" s="16">
        <f t="shared" si="176"/>
        <v>8578.3056096346172</v>
      </c>
      <c r="AM127" s="16">
        <f t="shared" si="177"/>
        <v>9858.1933758461564</v>
      </c>
      <c r="AN127" s="16">
        <f t="shared" si="178"/>
        <v>11152.114074750005</v>
      </c>
      <c r="AO127" s="16">
        <f t="shared" si="179"/>
        <v>12452.047477500002</v>
      </c>
      <c r="AP127" s="16">
        <f t="shared" si="180"/>
        <v>13751.980880250003</v>
      </c>
      <c r="AQ127" s="16">
        <f t="shared" si="181"/>
        <v>15051.914283000004</v>
      </c>
      <c r="AR127" s="16">
        <f t="shared" si="182"/>
        <v>16351.847685750005</v>
      </c>
      <c r="AS127" s="16">
        <f t="shared" si="183"/>
        <v>17651.7810885</v>
      </c>
      <c r="AT127" s="16">
        <f t="shared" si="184"/>
        <v>18951.714491250001</v>
      </c>
      <c r="AU127" s="16">
        <f t="shared" si="185"/>
        <v>20251.647894000002</v>
      </c>
      <c r="AV127" s="16">
        <f t="shared" si="186"/>
        <v>21551.581296750002</v>
      </c>
      <c r="AW127" s="16">
        <f t="shared" si="187"/>
        <v>22851.514699500003</v>
      </c>
      <c r="AX127" s="16">
        <f t="shared" si="188"/>
        <v>24151.448102250004</v>
      </c>
      <c r="AY127" s="16">
        <f t="shared" si="189"/>
        <v>25451.381505000005</v>
      </c>
      <c r="AZ127" s="16">
        <f t="shared" si="190"/>
        <v>26751.314907750006</v>
      </c>
      <c r="BA127" s="16">
        <f t="shared" si="191"/>
        <v>28051.248310500006</v>
      </c>
      <c r="BB127" s="16">
        <f t="shared" si="192"/>
        <v>29351.181713250007</v>
      </c>
      <c r="BC127" s="16">
        <f t="shared" si="193"/>
        <v>30651.115116000008</v>
      </c>
      <c r="BD127" s="16">
        <f t="shared" si="194"/>
        <v>31951.048518750005</v>
      </c>
      <c r="BE127" s="16">
        <f t="shared" si="195"/>
        <v>33250.98192150001</v>
      </c>
      <c r="BF127" s="16">
        <f t="shared" si="196"/>
        <v>34550.915324250011</v>
      </c>
      <c r="BG127" s="16">
        <f t="shared" si="197"/>
        <v>35850.848727000011</v>
      </c>
      <c r="BH127" s="16">
        <f t="shared" si="198"/>
        <v>37150.782129750012</v>
      </c>
      <c r="BI127" s="16">
        <f t="shared" si="199"/>
        <v>38450.715532500013</v>
      </c>
      <c r="BJ127" s="16">
        <f t="shared" si="200"/>
        <v>39750.648935250014</v>
      </c>
      <c r="BK127" s="16">
        <f t="shared" si="201"/>
        <v>41050.582338000015</v>
      </c>
      <c r="BL127" s="16">
        <f t="shared" si="202"/>
        <v>42350.515740750016</v>
      </c>
      <c r="BM127" s="16">
        <f t="shared" si="203"/>
        <v>43650.449143500016</v>
      </c>
      <c r="BN127" s="16">
        <f t="shared" si="204"/>
        <v>44950.382546250017</v>
      </c>
      <c r="BO127" s="16">
        <f t="shared" si="205"/>
        <v>46250.315949000025</v>
      </c>
      <c r="BP127" s="16">
        <f t="shared" si="206"/>
        <v>47550.249351750019</v>
      </c>
      <c r="BQ127" s="16">
        <f t="shared" si="207"/>
        <v>48850.182754500027</v>
      </c>
      <c r="BR127" s="16">
        <f t="shared" si="208"/>
        <v>50150.11615725002</v>
      </c>
      <c r="BS127" s="16">
        <f t="shared" si="209"/>
        <v>51450.049560000029</v>
      </c>
    </row>
    <row r="128" spans="1:71" x14ac:dyDescent="0.35">
      <c r="A128" s="15" t="str">
        <f t="shared" ref="A128:I128" si="217">A107</f>
        <v>Found on tab Energy Storage -M</v>
      </c>
      <c r="B128" s="15" t="str">
        <f t="shared" si="217"/>
        <v>NEW-15880</v>
      </c>
      <c r="C128" s="15" t="str">
        <f t="shared" si="217"/>
        <v>CLEAN ENERGY &amp; EMERGING TECHNOLOGIES</v>
      </c>
      <c r="D128" s="15" t="str">
        <f t="shared" si="217"/>
        <v>D</v>
      </c>
      <c r="E128" s="15" t="str">
        <f t="shared" si="217"/>
        <v>NEW-15880</v>
      </c>
      <c r="F128" s="15" t="str">
        <f t="shared" si="217"/>
        <v>ED Energy Storage Capacit - MacDill</v>
      </c>
      <c r="G128" s="15" t="str">
        <f t="shared" si="217"/>
        <v>Electric Distribution Plant</v>
      </c>
      <c r="H128" s="15" t="str">
        <f t="shared" si="217"/>
        <v>Distribution Substation</v>
      </c>
      <c r="I128" s="15" t="str">
        <f t="shared" si="217"/>
        <v>ED Energy Storage Capacit - MacDill</v>
      </c>
      <c r="J128" s="15">
        <f t="shared" si="160"/>
        <v>202504</v>
      </c>
      <c r="K128" s="16">
        <f>SUM($K107:K107)/13</f>
        <v>0</v>
      </c>
      <c r="L128" s="16">
        <f>SUM($K107:L107)/13</f>
        <v>0</v>
      </c>
      <c r="M128" s="16">
        <f>SUM($K107:M107)/13</f>
        <v>0</v>
      </c>
      <c r="N128" s="16">
        <f>SUM($K107:N107)/13</f>
        <v>0</v>
      </c>
      <c r="O128" s="16">
        <f>SUM($K107:O107)/13</f>
        <v>0</v>
      </c>
      <c r="P128" s="16">
        <f>SUM($K107:P107)/13</f>
        <v>0</v>
      </c>
      <c r="Q128" s="16">
        <f>SUM($K107:Q107)/13</f>
        <v>0</v>
      </c>
      <c r="R128" s="16">
        <f>SUM($K107:R107)/13</f>
        <v>0</v>
      </c>
      <c r="S128" s="16">
        <f>SUM($K107:S107)/13</f>
        <v>0</v>
      </c>
      <c r="T128" s="16">
        <f>SUM($K107:T107)/13</f>
        <v>0</v>
      </c>
      <c r="U128" s="16">
        <f>SUM($K107:U107)/13</f>
        <v>0</v>
      </c>
      <c r="V128" s="16">
        <f>SUM($K107:V107)/13</f>
        <v>0</v>
      </c>
      <c r="W128" s="16">
        <f t="shared" si="161"/>
        <v>0</v>
      </c>
      <c r="X128" s="16">
        <f t="shared" si="162"/>
        <v>0</v>
      </c>
      <c r="Y128" s="16">
        <f t="shared" si="163"/>
        <v>0</v>
      </c>
      <c r="Z128" s="16">
        <f t="shared" si="164"/>
        <v>0</v>
      </c>
      <c r="AA128" s="16">
        <f t="shared" si="165"/>
        <v>0</v>
      </c>
      <c r="AB128" s="16">
        <f t="shared" si="166"/>
        <v>1.4904259487179485</v>
      </c>
      <c r="AC128" s="16">
        <f t="shared" si="167"/>
        <v>4.4712778461538454</v>
      </c>
      <c r="AD128" s="16">
        <f t="shared" si="168"/>
        <v>8.9425556923076908</v>
      </c>
      <c r="AE128" s="16">
        <f t="shared" si="169"/>
        <v>14.904259487179484</v>
      </c>
      <c r="AF128" s="16">
        <f t="shared" si="170"/>
        <v>22.356389230769228</v>
      </c>
      <c r="AG128" s="16">
        <f t="shared" si="171"/>
        <v>31.298944923076917</v>
      </c>
      <c r="AH128" s="16">
        <f t="shared" si="172"/>
        <v>41.731926564102551</v>
      </c>
      <c r="AI128" s="16">
        <f t="shared" si="173"/>
        <v>53.655334153846141</v>
      </c>
      <c r="AJ128" s="16">
        <f t="shared" si="174"/>
        <v>67.069167692307673</v>
      </c>
      <c r="AK128" s="16">
        <f t="shared" si="175"/>
        <v>81.97342717948716</v>
      </c>
      <c r="AL128" s="16">
        <f t="shared" si="176"/>
        <v>98.368112615384604</v>
      </c>
      <c r="AM128" s="16">
        <f t="shared" si="177"/>
        <v>116.25322399999999</v>
      </c>
      <c r="AN128" s="16">
        <f t="shared" si="178"/>
        <v>135.62876133333333</v>
      </c>
      <c r="AO128" s="16">
        <f t="shared" si="179"/>
        <v>155.00429866666667</v>
      </c>
      <c r="AP128" s="16">
        <f t="shared" si="180"/>
        <v>174.37983600000001</v>
      </c>
      <c r="AQ128" s="16">
        <f t="shared" si="181"/>
        <v>193.75537333333335</v>
      </c>
      <c r="AR128" s="16">
        <f t="shared" si="182"/>
        <v>213.13091066666669</v>
      </c>
      <c r="AS128" s="16">
        <f t="shared" si="183"/>
        <v>232.50644800000003</v>
      </c>
      <c r="AT128" s="16">
        <f t="shared" si="184"/>
        <v>251.8819853333334</v>
      </c>
      <c r="AU128" s="16">
        <f t="shared" si="185"/>
        <v>271.25752266666672</v>
      </c>
      <c r="AV128" s="16">
        <f t="shared" si="186"/>
        <v>290.63306000000006</v>
      </c>
      <c r="AW128" s="16">
        <f t="shared" si="187"/>
        <v>310.0085973333334</v>
      </c>
      <c r="AX128" s="16">
        <f t="shared" si="188"/>
        <v>329.38413466666674</v>
      </c>
      <c r="AY128" s="16">
        <f t="shared" si="189"/>
        <v>348.75967200000008</v>
      </c>
      <c r="AZ128" s="16">
        <f t="shared" si="190"/>
        <v>368.13520933333342</v>
      </c>
      <c r="BA128" s="16">
        <f t="shared" si="191"/>
        <v>387.51074666666676</v>
      </c>
      <c r="BB128" s="16">
        <f t="shared" si="192"/>
        <v>406.8862840000001</v>
      </c>
      <c r="BC128" s="16">
        <f t="shared" si="193"/>
        <v>426.26182133333344</v>
      </c>
      <c r="BD128" s="16">
        <f t="shared" si="194"/>
        <v>445.63735866666678</v>
      </c>
      <c r="BE128" s="16">
        <f t="shared" si="195"/>
        <v>465.01289600000013</v>
      </c>
      <c r="BF128" s="16">
        <f t="shared" si="196"/>
        <v>484.38843333333347</v>
      </c>
      <c r="BG128" s="16">
        <f t="shared" si="197"/>
        <v>503.76397066666681</v>
      </c>
      <c r="BH128" s="16">
        <f t="shared" si="198"/>
        <v>523.13950800000009</v>
      </c>
      <c r="BI128" s="16">
        <f t="shared" si="199"/>
        <v>542.51504533333343</v>
      </c>
      <c r="BJ128" s="16">
        <f t="shared" si="200"/>
        <v>561.89058266666677</v>
      </c>
      <c r="BK128" s="16">
        <f t="shared" si="201"/>
        <v>581.26612000000011</v>
      </c>
      <c r="BL128" s="16">
        <f t="shared" si="202"/>
        <v>600.64165733333346</v>
      </c>
      <c r="BM128" s="16">
        <f t="shared" si="203"/>
        <v>620.0171946666668</v>
      </c>
      <c r="BN128" s="16">
        <f t="shared" si="204"/>
        <v>639.39273200000014</v>
      </c>
      <c r="BO128" s="16">
        <f t="shared" si="205"/>
        <v>658.76826933333348</v>
      </c>
      <c r="BP128" s="16">
        <f t="shared" si="206"/>
        <v>678.14380666666682</v>
      </c>
      <c r="BQ128" s="16">
        <f t="shared" si="207"/>
        <v>697.51934400000016</v>
      </c>
      <c r="BR128" s="16">
        <f t="shared" si="208"/>
        <v>716.8948813333335</v>
      </c>
      <c r="BS128" s="16">
        <f t="shared" si="209"/>
        <v>736.27041866666684</v>
      </c>
    </row>
    <row r="129" spans="1:71" x14ac:dyDescent="0.35">
      <c r="A129" s="15" t="str">
        <f t="shared" ref="A129:I129" si="218">A108</f>
        <v>Found on tab Energy Storage -M</v>
      </c>
      <c r="B129" s="15" t="str">
        <f t="shared" si="218"/>
        <v>NEW-15880.1</v>
      </c>
      <c r="C129" s="15" t="str">
        <f t="shared" si="218"/>
        <v/>
      </c>
      <c r="D129" s="15" t="str">
        <f t="shared" si="218"/>
        <v>D</v>
      </c>
      <c r="E129" s="15" t="str">
        <f t="shared" si="218"/>
        <v>NEW-15880</v>
      </c>
      <c r="F129" s="15" t="str">
        <f t="shared" si="218"/>
        <v>ED Energy Storage Capacit - MacDill</v>
      </c>
      <c r="G129" s="15" t="str">
        <f t="shared" si="218"/>
        <v>Electric Distribution Plant</v>
      </c>
      <c r="H129" s="15" t="str">
        <f t="shared" si="218"/>
        <v>Distribution Lines</v>
      </c>
      <c r="I129" s="15" t="str">
        <f t="shared" si="218"/>
        <v>ED Energy Storage Capacit - MacDill</v>
      </c>
      <c r="J129" s="15">
        <f t="shared" si="160"/>
        <v>202504</v>
      </c>
      <c r="K129" s="16">
        <f>SUM($K108:K108)/13</f>
        <v>0</v>
      </c>
      <c r="L129" s="16">
        <f>SUM($K108:L108)/13</f>
        <v>0</v>
      </c>
      <c r="M129" s="16">
        <f>SUM($K108:M108)/13</f>
        <v>0</v>
      </c>
      <c r="N129" s="16">
        <f>SUM($K108:N108)/13</f>
        <v>0</v>
      </c>
      <c r="O129" s="16">
        <f>SUM($K108:O108)/13</f>
        <v>0</v>
      </c>
      <c r="P129" s="16">
        <f>SUM($K108:P108)/13</f>
        <v>0</v>
      </c>
      <c r="Q129" s="16">
        <f>SUM($K108:Q108)/13</f>
        <v>0</v>
      </c>
      <c r="R129" s="16">
        <f>SUM($K108:R108)/13</f>
        <v>0</v>
      </c>
      <c r="S129" s="16">
        <f>SUM($K108:S108)/13</f>
        <v>0</v>
      </c>
      <c r="T129" s="16">
        <f>SUM($K108:T108)/13</f>
        <v>0</v>
      </c>
      <c r="U129" s="16">
        <f>SUM($K108:U108)/13</f>
        <v>0</v>
      </c>
      <c r="V129" s="16">
        <f>SUM($K108:V108)/13</f>
        <v>0</v>
      </c>
      <c r="W129" s="16">
        <f t="shared" si="161"/>
        <v>0</v>
      </c>
      <c r="X129" s="16">
        <f t="shared" si="162"/>
        <v>0</v>
      </c>
      <c r="Y129" s="16">
        <f t="shared" si="163"/>
        <v>0</v>
      </c>
      <c r="Z129" s="16">
        <f t="shared" si="164"/>
        <v>0</v>
      </c>
      <c r="AA129" s="16">
        <f t="shared" si="165"/>
        <v>0</v>
      </c>
      <c r="AB129" s="16">
        <f t="shared" si="166"/>
        <v>66.928134051282058</v>
      </c>
      <c r="AC129" s="16">
        <f t="shared" si="167"/>
        <v>204.14594061538463</v>
      </c>
      <c r="AD129" s="16">
        <f t="shared" si="168"/>
        <v>411.65341969230769</v>
      </c>
      <c r="AE129" s="16">
        <f t="shared" si="169"/>
        <v>689.45057128205133</v>
      </c>
      <c r="AF129" s="16">
        <f t="shared" si="170"/>
        <v>1037.5373953846154</v>
      </c>
      <c r="AG129" s="16">
        <f t="shared" si="171"/>
        <v>1455.9138920000003</v>
      </c>
      <c r="AH129" s="16">
        <f t="shared" si="172"/>
        <v>1944.5800611282054</v>
      </c>
      <c r="AI129" s="16">
        <f t="shared" si="173"/>
        <v>2503.5359027692311</v>
      </c>
      <c r="AJ129" s="16">
        <f t="shared" si="174"/>
        <v>3132.7814169230774</v>
      </c>
      <c r="AK129" s="16">
        <f t="shared" si="175"/>
        <v>3832.3166035897443</v>
      </c>
      <c r="AL129" s="16">
        <f t="shared" si="176"/>
        <v>4602.141462769232</v>
      </c>
      <c r="AM129" s="16">
        <f t="shared" si="177"/>
        <v>5442.2559944615396</v>
      </c>
      <c r="AN129" s="16">
        <f t="shared" si="178"/>
        <v>6352.6601986666683</v>
      </c>
      <c r="AO129" s="16">
        <f t="shared" si="179"/>
        <v>7266.4259413333339</v>
      </c>
      <c r="AP129" s="16">
        <f t="shared" si="180"/>
        <v>8180.1916840000004</v>
      </c>
      <c r="AQ129" s="16">
        <f t="shared" si="181"/>
        <v>9093.9574266666677</v>
      </c>
      <c r="AR129" s="16">
        <f t="shared" si="182"/>
        <v>10007.723169333334</v>
      </c>
      <c r="AS129" s="16">
        <f t="shared" si="183"/>
        <v>10921.488912000001</v>
      </c>
      <c r="AT129" s="16">
        <f t="shared" si="184"/>
        <v>11835.254654666667</v>
      </c>
      <c r="AU129" s="16">
        <f t="shared" si="185"/>
        <v>12749.020397333334</v>
      </c>
      <c r="AV129" s="16">
        <f t="shared" si="186"/>
        <v>13662.78614</v>
      </c>
      <c r="AW129" s="16">
        <f t="shared" si="187"/>
        <v>14576.551882666668</v>
      </c>
      <c r="AX129" s="16">
        <f t="shared" si="188"/>
        <v>15490.317625333335</v>
      </c>
      <c r="AY129" s="16">
        <f t="shared" si="189"/>
        <v>16404.083368</v>
      </c>
      <c r="AZ129" s="16">
        <f t="shared" si="190"/>
        <v>17317.849110666666</v>
      </c>
      <c r="BA129" s="16">
        <f t="shared" si="191"/>
        <v>18231.614853333333</v>
      </c>
      <c r="BB129" s="16">
        <f t="shared" si="192"/>
        <v>19145.380595999999</v>
      </c>
      <c r="BC129" s="16">
        <f t="shared" si="193"/>
        <v>20059.146338666666</v>
      </c>
      <c r="BD129" s="16">
        <f t="shared" si="194"/>
        <v>20972.912081333328</v>
      </c>
      <c r="BE129" s="16">
        <f t="shared" si="195"/>
        <v>21886.677823999995</v>
      </c>
      <c r="BF129" s="16">
        <f t="shared" si="196"/>
        <v>22800.443566666661</v>
      </c>
      <c r="BG129" s="16">
        <f t="shared" si="197"/>
        <v>23714.209309333331</v>
      </c>
      <c r="BH129" s="16">
        <f t="shared" si="198"/>
        <v>24627.975051999998</v>
      </c>
      <c r="BI129" s="16">
        <f t="shared" si="199"/>
        <v>25541.740794666668</v>
      </c>
      <c r="BJ129" s="16">
        <f t="shared" si="200"/>
        <v>26455.506537333331</v>
      </c>
      <c r="BK129" s="16">
        <f t="shared" si="201"/>
        <v>27369.272279999997</v>
      </c>
      <c r="BL129" s="16">
        <f t="shared" si="202"/>
        <v>28283.038022666664</v>
      </c>
      <c r="BM129" s="16">
        <f t="shared" si="203"/>
        <v>29196.80376533333</v>
      </c>
      <c r="BN129" s="16">
        <f t="shared" si="204"/>
        <v>30110.569508</v>
      </c>
      <c r="BO129" s="16">
        <f t="shared" si="205"/>
        <v>31024.335250666663</v>
      </c>
      <c r="BP129" s="16">
        <f t="shared" si="206"/>
        <v>31938.10099333333</v>
      </c>
      <c r="BQ129" s="16">
        <f t="shared" si="207"/>
        <v>32851.866736000004</v>
      </c>
      <c r="BR129" s="16">
        <f t="shared" si="208"/>
        <v>33765.632478666674</v>
      </c>
      <c r="BS129" s="16">
        <f t="shared" si="209"/>
        <v>34679.398221333344</v>
      </c>
    </row>
    <row r="130" spans="1:71" x14ac:dyDescent="0.35">
      <c r="A130" s="15" t="str">
        <f t="shared" ref="A130:J130" si="219">A109</f>
        <v>Standard Close</v>
      </c>
      <c r="B130" s="15" t="str">
        <f t="shared" si="219"/>
        <v>A2826198</v>
      </c>
      <c r="C130" s="15" t="str">
        <f t="shared" si="219"/>
        <v/>
      </c>
      <c r="D130" s="15">
        <f t="shared" si="219"/>
        <v>39000</v>
      </c>
      <c r="E130" s="15" t="str">
        <f t="shared" si="219"/>
        <v>NEW-15525</v>
      </c>
      <c r="F130" s="15" t="str">
        <f t="shared" si="219"/>
        <v>CEDC Supercapacitors</v>
      </c>
      <c r="G130" s="15" t="str">
        <f t="shared" si="219"/>
        <v>Electric General Plant</v>
      </c>
      <c r="H130" s="15" t="str">
        <f t="shared" si="219"/>
        <v>Other Structures</v>
      </c>
      <c r="I130" s="15" t="str">
        <f t="shared" si="219"/>
        <v>Florida Conservation &amp; Technology Center</v>
      </c>
      <c r="J130" s="15">
        <f t="shared" si="219"/>
        <v>202404</v>
      </c>
      <c r="K130" s="16">
        <f>SUM($K109:K109)/13</f>
        <v>0</v>
      </c>
      <c r="L130" s="16">
        <f>SUM($K109:L109)/13</f>
        <v>0</v>
      </c>
      <c r="M130" s="16">
        <f>SUM($K109:M109)/13</f>
        <v>0</v>
      </c>
      <c r="N130" s="16">
        <f>SUM($K109:N109)/13</f>
        <v>0</v>
      </c>
      <c r="O130" s="16">
        <f>SUM($K109:O109)/13</f>
        <v>0</v>
      </c>
      <c r="P130" s="16">
        <f>SUM($K109:P109)/13</f>
        <v>73.004955897435906</v>
      </c>
      <c r="Q130" s="16">
        <f>SUM($K109:Q109)/13</f>
        <v>219.01486769230772</v>
      </c>
      <c r="R130" s="16">
        <f>SUM($K109:R109)/13</f>
        <v>438.02973538461544</v>
      </c>
      <c r="S130" s="16">
        <f>SUM($K109:S109)/13</f>
        <v>730.04955897435912</v>
      </c>
      <c r="T130" s="16">
        <f>SUM($K109:T109)/13</f>
        <v>1095.0743384615384</v>
      </c>
      <c r="U130" s="16">
        <f>SUM($K109:U109)/13</f>
        <v>1533.1040738461541</v>
      </c>
      <c r="V130" s="16">
        <f>SUM($K109:V109)/13</f>
        <v>2044.1387651282055</v>
      </c>
      <c r="W130" s="16">
        <f t="shared" ref="W130:BS130" si="220">SUM(K109:W109)/13</f>
        <v>2628.1784123076932</v>
      </c>
      <c r="X130" s="16">
        <f t="shared" si="220"/>
        <v>3296.1737587692314</v>
      </c>
      <c r="Y130" s="16">
        <f t="shared" si="220"/>
        <v>4048.1248045128214</v>
      </c>
      <c r="Z130" s="16">
        <f t="shared" si="220"/>
        <v>4884.031549538463</v>
      </c>
      <c r="AA130" s="16">
        <f t="shared" si="220"/>
        <v>5803.8939938461554</v>
      </c>
      <c r="AB130" s="16">
        <f t="shared" si="220"/>
        <v>6807.7121374358985</v>
      </c>
      <c r="AC130" s="16">
        <f t="shared" si="220"/>
        <v>7822.48102441026</v>
      </c>
      <c r="AD130" s="16">
        <f t="shared" si="220"/>
        <v>8848.2006547692363</v>
      </c>
      <c r="AE130" s="16">
        <f t="shared" si="220"/>
        <v>9884.8710285128254</v>
      </c>
      <c r="AF130" s="16">
        <f t="shared" si="220"/>
        <v>10932.49214564103</v>
      </c>
      <c r="AG130" s="16">
        <f t="shared" si="220"/>
        <v>11991.064006153852</v>
      </c>
      <c r="AH130" s="16">
        <f t="shared" si="220"/>
        <v>13060.586610051289</v>
      </c>
      <c r="AI130" s="16">
        <f t="shared" si="220"/>
        <v>14141.059957333342</v>
      </c>
      <c r="AJ130" s="16">
        <f t="shared" si="220"/>
        <v>15232.484048000009</v>
      </c>
      <c r="AK130" s="16">
        <f t="shared" si="220"/>
        <v>16323.908138666677</v>
      </c>
      <c r="AL130" s="16">
        <f t="shared" si="220"/>
        <v>17415.332229333344</v>
      </c>
      <c r="AM130" s="16">
        <f t="shared" si="220"/>
        <v>18506.756320000011</v>
      </c>
      <c r="AN130" s="16">
        <f t="shared" si="220"/>
        <v>19598.180410666679</v>
      </c>
      <c r="AO130" s="16">
        <f t="shared" si="220"/>
        <v>20689.604501333346</v>
      </c>
      <c r="AP130" s="16">
        <f t="shared" si="220"/>
        <v>21781.028592000013</v>
      </c>
      <c r="AQ130" s="16">
        <f t="shared" si="220"/>
        <v>22872.452682666677</v>
      </c>
      <c r="AR130" s="16">
        <f t="shared" si="220"/>
        <v>23963.876773333348</v>
      </c>
      <c r="AS130" s="16">
        <f t="shared" si="220"/>
        <v>25055.300864000012</v>
      </c>
      <c r="AT130" s="16">
        <f t="shared" si="220"/>
        <v>26146.724954666683</v>
      </c>
      <c r="AU130" s="16">
        <f t="shared" si="220"/>
        <v>27238.149045333346</v>
      </c>
      <c r="AV130" s="16">
        <f t="shared" si="220"/>
        <v>28329.573136000017</v>
      </c>
      <c r="AW130" s="16">
        <f t="shared" si="220"/>
        <v>29420.997226666681</v>
      </c>
      <c r="AX130" s="16">
        <f t="shared" si="220"/>
        <v>30512.421317333352</v>
      </c>
      <c r="AY130" s="16">
        <f t="shared" si="220"/>
        <v>31603.845408000016</v>
      </c>
      <c r="AZ130" s="16">
        <f t="shared" si="220"/>
        <v>32695.269498666683</v>
      </c>
      <c r="BA130" s="16">
        <f t="shared" si="220"/>
        <v>33786.69358933335</v>
      </c>
      <c r="BB130" s="16">
        <f t="shared" si="220"/>
        <v>34878.117680000018</v>
      </c>
      <c r="BC130" s="16">
        <f t="shared" si="220"/>
        <v>35969.541770666678</v>
      </c>
      <c r="BD130" s="16">
        <f t="shared" si="220"/>
        <v>37060.965861333352</v>
      </c>
      <c r="BE130" s="16">
        <f t="shared" si="220"/>
        <v>38152.389952000012</v>
      </c>
      <c r="BF130" s="16">
        <f t="shared" si="220"/>
        <v>39243.814042666687</v>
      </c>
      <c r="BG130" s="16">
        <f t="shared" si="220"/>
        <v>40335.238133333354</v>
      </c>
      <c r="BH130" s="16">
        <f t="shared" si="220"/>
        <v>41426.662224000014</v>
      </c>
      <c r="BI130" s="16">
        <f t="shared" si="220"/>
        <v>42518.086314666682</v>
      </c>
      <c r="BJ130" s="16">
        <f t="shared" si="220"/>
        <v>43609.510405333356</v>
      </c>
      <c r="BK130" s="16">
        <f t="shared" si="220"/>
        <v>44700.934496000016</v>
      </c>
      <c r="BL130" s="16">
        <f t="shared" si="220"/>
        <v>45792.358586666691</v>
      </c>
      <c r="BM130" s="16">
        <f t="shared" si="220"/>
        <v>46883.782677333351</v>
      </c>
      <c r="BN130" s="16">
        <f t="shared" si="220"/>
        <v>47975.206768000025</v>
      </c>
      <c r="BO130" s="16">
        <f t="shared" si="220"/>
        <v>49066.630858666686</v>
      </c>
      <c r="BP130" s="16">
        <f t="shared" si="220"/>
        <v>50158.054949333353</v>
      </c>
      <c r="BQ130" s="16">
        <f t="shared" si="220"/>
        <v>51249.479040000035</v>
      </c>
      <c r="BR130" s="16">
        <f t="shared" si="220"/>
        <v>52340.903130666695</v>
      </c>
      <c r="BS130" s="16">
        <f t="shared" si="220"/>
        <v>53432.327221333355</v>
      </c>
    </row>
    <row r="131" spans="1:71" x14ac:dyDescent="0.35">
      <c r="A131" s="15" t="str">
        <f t="shared" ref="A131:J131" si="221">A110</f>
        <v>Standard Close</v>
      </c>
      <c r="B131" s="15" t="str">
        <f t="shared" si="221"/>
        <v>A2840390</v>
      </c>
      <c r="C131" s="15" t="str">
        <f t="shared" si="221"/>
        <v/>
      </c>
      <c r="D131" s="15">
        <f t="shared" si="221"/>
        <v>34899</v>
      </c>
      <c r="E131" s="15" t="str">
        <f t="shared" si="221"/>
        <v>NEW-15505</v>
      </c>
      <c r="F131" s="15" t="str">
        <f t="shared" si="221"/>
        <v>Energy Storage Capacity 15MW Dover</v>
      </c>
      <c r="G131" s="15" t="str">
        <f t="shared" si="221"/>
        <v>Electric Other Production Plant</v>
      </c>
      <c r="H131" s="15" t="str">
        <f t="shared" si="221"/>
        <v>Dover Solar</v>
      </c>
      <c r="I131" s="15" t="str">
        <f t="shared" si="221"/>
        <v>Dover Solar</v>
      </c>
      <c r="J131" s="15">
        <f t="shared" si="221"/>
        <v>202409</v>
      </c>
      <c r="K131" s="16">
        <f>SUM($K110:K110)/13</f>
        <v>0</v>
      </c>
      <c r="L131" s="16">
        <f>SUM($K110:L110)/13</f>
        <v>0</v>
      </c>
      <c r="M131" s="16">
        <f>SUM($K110:M110)/13</f>
        <v>0</v>
      </c>
      <c r="N131" s="16">
        <f>SUM($K110:N110)/13</f>
        <v>0</v>
      </c>
      <c r="O131" s="16">
        <f>SUM($K110:O110)/13</f>
        <v>0</v>
      </c>
      <c r="P131" s="16">
        <f>SUM($K110:P110)/13</f>
        <v>0</v>
      </c>
      <c r="Q131" s="16">
        <f>SUM($K110:Q110)/13</f>
        <v>0</v>
      </c>
      <c r="R131" s="16">
        <f>SUM($K110:R110)/13</f>
        <v>0</v>
      </c>
      <c r="S131" s="16">
        <f>SUM($K110:S110)/13</f>
        <v>0</v>
      </c>
      <c r="T131" s="16">
        <f>SUM($K110:T110)/13</f>
        <v>0</v>
      </c>
      <c r="U131" s="16">
        <f>SUM($K110:U110)/13</f>
        <v>3702.137146666666</v>
      </c>
      <c r="V131" s="16">
        <f>SUM($K110:V110)/13</f>
        <v>11113.026744615383</v>
      </c>
      <c r="W131" s="16">
        <f t="shared" ref="W131:BS131" si="222">SUM(K110:W110)/13</f>
        <v>22434.368539487172</v>
      </c>
      <c r="X131" s="16">
        <f t="shared" si="222"/>
        <v>38252.730360820504</v>
      </c>
      <c r="Y131" s="16">
        <f t="shared" si="222"/>
        <v>58568.11220861537</v>
      </c>
      <c r="Z131" s="16">
        <f t="shared" si="222"/>
        <v>83380.51408287177</v>
      </c>
      <c r="AA131" s="16">
        <f t="shared" si="222"/>
        <v>112689.9359835897</v>
      </c>
      <c r="AB131" s="16">
        <f t="shared" si="222"/>
        <v>146496.3779107692</v>
      </c>
      <c r="AC131" s="16">
        <f t="shared" si="222"/>
        <v>184799.8398644102</v>
      </c>
      <c r="AD131" s="16">
        <f t="shared" si="222"/>
        <v>227600.32184451277</v>
      </c>
      <c r="AE131" s="16">
        <f t="shared" si="222"/>
        <v>274897.82385107689</v>
      </c>
      <c r="AF131" s="16">
        <f t="shared" si="222"/>
        <v>326692.34588410251</v>
      </c>
      <c r="AG131" s="16">
        <f t="shared" si="222"/>
        <v>382983.88794358971</v>
      </c>
      <c r="AH131" s="16">
        <f t="shared" si="222"/>
        <v>440070.31288287172</v>
      </c>
      <c r="AI131" s="16">
        <f t="shared" si="222"/>
        <v>497945.00539733324</v>
      </c>
      <c r="AJ131" s="16">
        <f t="shared" si="222"/>
        <v>556406.26574133325</v>
      </c>
      <c r="AK131" s="16">
        <f t="shared" si="222"/>
        <v>614867.5260853332</v>
      </c>
      <c r="AL131" s="16">
        <f t="shared" si="222"/>
        <v>673328.78642933303</v>
      </c>
      <c r="AM131" s="16">
        <f t="shared" si="222"/>
        <v>731790.04677333299</v>
      </c>
      <c r="AN131" s="16">
        <f t="shared" si="222"/>
        <v>790251.30711733317</v>
      </c>
      <c r="AO131" s="16">
        <f t="shared" si="222"/>
        <v>848712.56746133312</v>
      </c>
      <c r="AP131" s="16">
        <f t="shared" si="222"/>
        <v>907173.82780533296</v>
      </c>
      <c r="AQ131" s="16">
        <f t="shared" si="222"/>
        <v>965635.08814933291</v>
      </c>
      <c r="AR131" s="16">
        <f t="shared" si="222"/>
        <v>1024096.3484933329</v>
      </c>
      <c r="AS131" s="16">
        <f t="shared" si="222"/>
        <v>1082557.608837333</v>
      </c>
      <c r="AT131" s="16">
        <f t="shared" si="222"/>
        <v>1141018.8691813329</v>
      </c>
      <c r="AU131" s="16">
        <f t="shared" si="222"/>
        <v>1199480.1295253332</v>
      </c>
      <c r="AV131" s="16">
        <f t="shared" si="222"/>
        <v>1257941.3898693332</v>
      </c>
      <c r="AW131" s="16">
        <f t="shared" si="222"/>
        <v>1316402.6502133331</v>
      </c>
      <c r="AX131" s="16">
        <f t="shared" si="222"/>
        <v>1374863.9105573331</v>
      </c>
      <c r="AY131" s="16">
        <f t="shared" si="222"/>
        <v>1433325.1709013334</v>
      </c>
      <c r="AZ131" s="16">
        <f t="shared" si="222"/>
        <v>1491786.4312453333</v>
      </c>
      <c r="BA131" s="16">
        <f t="shared" si="222"/>
        <v>1550247.6915893331</v>
      </c>
      <c r="BB131" s="16">
        <f t="shared" si="222"/>
        <v>1608708.9519333334</v>
      </c>
      <c r="BC131" s="16">
        <f t="shared" si="222"/>
        <v>1667170.2122773337</v>
      </c>
      <c r="BD131" s="16">
        <f t="shared" si="222"/>
        <v>1725631.4726213333</v>
      </c>
      <c r="BE131" s="16">
        <f t="shared" si="222"/>
        <v>1784092.7329653336</v>
      </c>
      <c r="BF131" s="16">
        <f t="shared" si="222"/>
        <v>1842553.9933093337</v>
      </c>
      <c r="BG131" s="16">
        <f t="shared" si="222"/>
        <v>1901015.2536533338</v>
      </c>
      <c r="BH131" s="16">
        <f t="shared" si="222"/>
        <v>1959476.5139973338</v>
      </c>
      <c r="BI131" s="16">
        <f t="shared" si="222"/>
        <v>2017937.7743413339</v>
      </c>
      <c r="BJ131" s="16">
        <f t="shared" si="222"/>
        <v>2076399.0346853337</v>
      </c>
      <c r="BK131" s="16">
        <f t="shared" si="222"/>
        <v>2134860.2950293343</v>
      </c>
      <c r="BL131" s="16">
        <f t="shared" si="222"/>
        <v>2193321.5553733339</v>
      </c>
      <c r="BM131" s="16">
        <f t="shared" si="222"/>
        <v>2251782.8157173339</v>
      </c>
      <c r="BN131" s="16">
        <f t="shared" si="222"/>
        <v>2310244.076061334</v>
      </c>
      <c r="BO131" s="16">
        <f t="shared" si="222"/>
        <v>2368705.3364053341</v>
      </c>
      <c r="BP131" s="16">
        <f t="shared" si="222"/>
        <v>2427166.5967493346</v>
      </c>
      <c r="BQ131" s="16">
        <f t="shared" si="222"/>
        <v>2485627.8570933342</v>
      </c>
      <c r="BR131" s="16">
        <f t="shared" si="222"/>
        <v>2544089.1174373343</v>
      </c>
      <c r="BS131" s="16">
        <f t="shared" si="222"/>
        <v>2602550.3777813343</v>
      </c>
    </row>
    <row r="132" spans="1:71" x14ac:dyDescent="0.35">
      <c r="A132" s="15" t="str">
        <f t="shared" ref="A132:J132" si="223">A111</f>
        <v>Standard Close</v>
      </c>
      <c r="B132" s="15" t="str">
        <f t="shared" si="223"/>
        <v>A2900136</v>
      </c>
      <c r="C132" s="15" t="str">
        <f t="shared" si="223"/>
        <v/>
      </c>
      <c r="D132" s="15" t="str">
        <f t="shared" si="223"/>
        <v>T</v>
      </c>
      <c r="E132" s="15" t="str">
        <f t="shared" si="223"/>
        <v>NEW-15887</v>
      </c>
      <c r="F132" s="15" t="str">
        <f t="shared" si="223"/>
        <v xml:space="preserve">ED Energy Storage Capacity - Dover </v>
      </c>
      <c r="G132" s="15" t="str">
        <f t="shared" si="223"/>
        <v>Electric Transmission Plant</v>
      </c>
      <c r="H132" s="15" t="str">
        <f t="shared" si="223"/>
        <v>Transmission Substation</v>
      </c>
      <c r="I132" s="15" t="str">
        <f t="shared" si="223"/>
        <v>818T- DOVER SOLAR SUBSTATION</v>
      </c>
      <c r="J132" s="15">
        <f t="shared" si="223"/>
        <v>202405</v>
      </c>
      <c r="K132" s="16">
        <f>SUM($K111:K111)/13</f>
        <v>0</v>
      </c>
      <c r="L132" s="16">
        <f>SUM($K111:L111)/13</f>
        <v>0</v>
      </c>
      <c r="M132" s="16">
        <f>SUM($K111:M111)/13</f>
        <v>0</v>
      </c>
      <c r="N132" s="16">
        <f>SUM($K111:N111)/13</f>
        <v>0</v>
      </c>
      <c r="O132" s="16">
        <f>SUM($K111:O111)/13</f>
        <v>0</v>
      </c>
      <c r="P132" s="16">
        <f>SUM($K111:P111)/13</f>
        <v>0</v>
      </c>
      <c r="Q132" s="16">
        <f>SUM($K111:Q111)/13</f>
        <v>3.9665641025641032E-2</v>
      </c>
      <c r="R132" s="16">
        <f>SUM($K111:R111)/13</f>
        <v>0.1189969230769231</v>
      </c>
      <c r="S132" s="16">
        <f>SUM($K111:S111)/13</f>
        <v>0.23799384615384619</v>
      </c>
      <c r="T132" s="16">
        <f>SUM($K111:T111)/13</f>
        <v>0.3966564102564103</v>
      </c>
      <c r="U132" s="16">
        <f>SUM($K111:U111)/13</f>
        <v>0.59498461538461545</v>
      </c>
      <c r="V132" s="16">
        <f>SUM($K111:V111)/13</f>
        <v>0.83297846153846156</v>
      </c>
      <c r="W132" s="16">
        <f t="shared" ref="W132:BS132" si="224">SUM(K111:W111)/13</f>
        <v>1.1106379487179487</v>
      </c>
      <c r="X132" s="16">
        <f t="shared" si="224"/>
        <v>1.4339129230769232</v>
      </c>
      <c r="Y132" s="16">
        <f t="shared" si="224"/>
        <v>1.8028033846153848</v>
      </c>
      <c r="Z132" s="16">
        <f t="shared" si="224"/>
        <v>2.2173093333333336</v>
      </c>
      <c r="AA132" s="16">
        <f t="shared" si="224"/>
        <v>2.6774307692307695</v>
      </c>
      <c r="AB132" s="16">
        <f t="shared" si="224"/>
        <v>3.1831676923076921</v>
      </c>
      <c r="AC132" s="16">
        <f t="shared" si="224"/>
        <v>3.7345201025641024</v>
      </c>
      <c r="AD132" s="16">
        <f t="shared" si="224"/>
        <v>4.2918223589743585</v>
      </c>
      <c r="AE132" s="16">
        <f t="shared" si="224"/>
        <v>4.8550744615384609</v>
      </c>
      <c r="AF132" s="16">
        <f t="shared" si="224"/>
        <v>5.4242764102564101</v>
      </c>
      <c r="AG132" s="16">
        <f t="shared" si="224"/>
        <v>5.9994282051282051</v>
      </c>
      <c r="AH132" s="16">
        <f t="shared" si="224"/>
        <v>6.580529846153846</v>
      </c>
      <c r="AI132" s="16">
        <f t="shared" si="224"/>
        <v>7.1675813333333327</v>
      </c>
      <c r="AJ132" s="16">
        <f t="shared" si="224"/>
        <v>7.7605826666666662</v>
      </c>
      <c r="AK132" s="16">
        <f t="shared" si="224"/>
        <v>8.3535839999999997</v>
      </c>
      <c r="AL132" s="16">
        <f t="shared" si="224"/>
        <v>8.9465853333333332</v>
      </c>
      <c r="AM132" s="16">
        <f t="shared" si="224"/>
        <v>9.5395866666666667</v>
      </c>
      <c r="AN132" s="16">
        <f t="shared" si="224"/>
        <v>10.132588</v>
      </c>
      <c r="AO132" s="16">
        <f t="shared" si="224"/>
        <v>10.725589333333334</v>
      </c>
      <c r="AP132" s="16">
        <f t="shared" si="224"/>
        <v>11.318590666666667</v>
      </c>
      <c r="AQ132" s="16">
        <f t="shared" si="224"/>
        <v>11.911592000000002</v>
      </c>
      <c r="AR132" s="16">
        <f t="shared" si="224"/>
        <v>12.504593333333334</v>
      </c>
      <c r="AS132" s="16">
        <f t="shared" si="224"/>
        <v>13.097594666666669</v>
      </c>
      <c r="AT132" s="16">
        <f t="shared" si="224"/>
        <v>13.690596000000001</v>
      </c>
      <c r="AU132" s="16">
        <f t="shared" si="224"/>
        <v>14.283597333333336</v>
      </c>
      <c r="AV132" s="16">
        <f t="shared" si="224"/>
        <v>14.876598666666668</v>
      </c>
      <c r="AW132" s="16">
        <f t="shared" si="224"/>
        <v>15.469600000000003</v>
      </c>
      <c r="AX132" s="16">
        <f t="shared" si="224"/>
        <v>16.062601333333337</v>
      </c>
      <c r="AY132" s="16">
        <f t="shared" si="224"/>
        <v>16.65560266666667</v>
      </c>
      <c r="AZ132" s="16">
        <f t="shared" si="224"/>
        <v>17.248604000000004</v>
      </c>
      <c r="BA132" s="16">
        <f t="shared" si="224"/>
        <v>17.841605333333341</v>
      </c>
      <c r="BB132" s="16">
        <f t="shared" si="224"/>
        <v>18.434606666666671</v>
      </c>
      <c r="BC132" s="16">
        <f t="shared" si="224"/>
        <v>19.027608000000008</v>
      </c>
      <c r="BD132" s="16">
        <f t="shared" si="224"/>
        <v>19.620609333333338</v>
      </c>
      <c r="BE132" s="16">
        <f t="shared" si="224"/>
        <v>20.213610666666675</v>
      </c>
      <c r="BF132" s="16">
        <f t="shared" si="224"/>
        <v>20.806612000000008</v>
      </c>
      <c r="BG132" s="16">
        <f t="shared" si="224"/>
        <v>21.399613333333338</v>
      </c>
      <c r="BH132" s="16">
        <f t="shared" si="224"/>
        <v>21.992614666666672</v>
      </c>
      <c r="BI132" s="16">
        <f t="shared" si="224"/>
        <v>22.585616000000009</v>
      </c>
      <c r="BJ132" s="16">
        <f t="shared" si="224"/>
        <v>23.178617333333339</v>
      </c>
      <c r="BK132" s="16">
        <f t="shared" si="224"/>
        <v>23.771618666666676</v>
      </c>
      <c r="BL132" s="16">
        <f t="shared" si="224"/>
        <v>24.364620000000009</v>
      </c>
      <c r="BM132" s="16">
        <f t="shared" si="224"/>
        <v>24.957621333333343</v>
      </c>
      <c r="BN132" s="16">
        <f t="shared" si="224"/>
        <v>25.550622666666673</v>
      </c>
      <c r="BO132" s="16">
        <f t="shared" si="224"/>
        <v>26.143624000000006</v>
      </c>
      <c r="BP132" s="16">
        <f t="shared" si="224"/>
        <v>26.73662533333334</v>
      </c>
      <c r="BQ132" s="16">
        <f t="shared" si="224"/>
        <v>27.329626666666677</v>
      </c>
      <c r="BR132" s="16">
        <f t="shared" si="224"/>
        <v>27.922628000000007</v>
      </c>
      <c r="BS132" s="16">
        <f t="shared" si="224"/>
        <v>28.51562933333334</v>
      </c>
    </row>
    <row r="133" spans="1:71" x14ac:dyDescent="0.35">
      <c r="A133" s="15" t="str">
        <f t="shared" ref="A133:J133" si="225">A112</f>
        <v>Standard Close</v>
      </c>
      <c r="B133" s="15" t="str">
        <f t="shared" si="225"/>
        <v>NEW-15887</v>
      </c>
      <c r="C133" s="15" t="str">
        <f t="shared" si="225"/>
        <v>CLEAN ENERGY &amp; EMERGING TECHNOLOGIES</v>
      </c>
      <c r="D133" s="15" t="str">
        <f t="shared" si="225"/>
        <v>T</v>
      </c>
      <c r="E133" s="15" t="str">
        <f t="shared" si="225"/>
        <v>NEW-15887</v>
      </c>
      <c r="F133" s="15" t="str">
        <f t="shared" si="225"/>
        <v xml:space="preserve">ED Energy Storage Capacity - Dover </v>
      </c>
      <c r="G133" s="15" t="str">
        <f t="shared" si="225"/>
        <v>Electric Transmission Plant</v>
      </c>
      <c r="H133" s="15" t="str">
        <f t="shared" si="225"/>
        <v>Transmission Substation</v>
      </c>
      <c r="I133" s="15" t="str">
        <f t="shared" si="225"/>
        <v>992T-MOBILE SUBSTATION</v>
      </c>
      <c r="J133" s="15">
        <f t="shared" si="225"/>
        <v>202407</v>
      </c>
      <c r="K133" s="16">
        <f>SUM($K112:K112)/13</f>
        <v>0</v>
      </c>
      <c r="L133" s="16">
        <f>SUM($K112:L112)/13</f>
        <v>0</v>
      </c>
      <c r="M133" s="16">
        <f>SUM($K112:M112)/13</f>
        <v>0</v>
      </c>
      <c r="N133" s="16">
        <f>SUM($K112:N112)/13</f>
        <v>0</v>
      </c>
      <c r="O133" s="16">
        <f>SUM($K112:O112)/13</f>
        <v>0</v>
      </c>
      <c r="P133" s="16">
        <f>SUM($K112:P112)/13</f>
        <v>0</v>
      </c>
      <c r="Q133" s="16">
        <f>SUM($K112:Q112)/13</f>
        <v>0</v>
      </c>
      <c r="R133" s="16">
        <f>SUM($K112:R112)/13</f>
        <v>0</v>
      </c>
      <c r="S133" s="16">
        <f>SUM($K112:S112)/13</f>
        <v>0.61538461538461542</v>
      </c>
      <c r="T133" s="16">
        <f>SUM($K112:T112)/13</f>
        <v>2.4615384615384617</v>
      </c>
      <c r="U133" s="16">
        <f>SUM($K112:U112)/13</f>
        <v>5.5384615384615383</v>
      </c>
      <c r="V133" s="16">
        <f>SUM($K112:V112)/13</f>
        <v>9.8461538461538467</v>
      </c>
      <c r="W133" s="16">
        <f t="shared" ref="W133:BS133" si="226">SUM(K112:W112)/13</f>
        <v>15.384615384615385</v>
      </c>
      <c r="X133" s="16">
        <f t="shared" si="226"/>
        <v>22.338461538461537</v>
      </c>
      <c r="Y133" s="16">
        <f t="shared" si="226"/>
        <v>30.707692307692305</v>
      </c>
      <c r="Z133" s="16">
        <f t="shared" si="226"/>
        <v>40.492307692307691</v>
      </c>
      <c r="AA133" s="16">
        <f t="shared" si="226"/>
        <v>51.692307692307693</v>
      </c>
      <c r="AB133" s="16">
        <f t="shared" si="226"/>
        <v>64.307692307692307</v>
      </c>
      <c r="AC133" s="16">
        <f t="shared" si="226"/>
        <v>78.338461538461544</v>
      </c>
      <c r="AD133" s="16">
        <f t="shared" si="226"/>
        <v>93.784615384615392</v>
      </c>
      <c r="AE133" s="16">
        <f t="shared" si="226"/>
        <v>110.64615384615385</v>
      </c>
      <c r="AF133" s="16">
        <f t="shared" si="226"/>
        <v>128.30769230769232</v>
      </c>
      <c r="AG133" s="16">
        <f t="shared" si="226"/>
        <v>146.15384615384616</v>
      </c>
      <c r="AH133" s="16">
        <f t="shared" si="226"/>
        <v>164.1846153846154</v>
      </c>
      <c r="AI133" s="16">
        <f t="shared" si="226"/>
        <v>182.40000000000003</v>
      </c>
      <c r="AJ133" s="16">
        <f t="shared" si="226"/>
        <v>200.8</v>
      </c>
      <c r="AK133" s="16">
        <f t="shared" si="226"/>
        <v>219.2</v>
      </c>
      <c r="AL133" s="16">
        <f t="shared" si="226"/>
        <v>237.60000000000002</v>
      </c>
      <c r="AM133" s="16">
        <f t="shared" si="226"/>
        <v>256</v>
      </c>
      <c r="AN133" s="16">
        <f t="shared" si="226"/>
        <v>274.39999999999998</v>
      </c>
      <c r="AO133" s="16">
        <f t="shared" si="226"/>
        <v>292.8</v>
      </c>
      <c r="AP133" s="16">
        <f t="shared" si="226"/>
        <v>311.2</v>
      </c>
      <c r="AQ133" s="16">
        <f t="shared" si="226"/>
        <v>329.59999999999997</v>
      </c>
      <c r="AR133" s="16">
        <f t="shared" si="226"/>
        <v>347.99999999999994</v>
      </c>
      <c r="AS133" s="16">
        <f t="shared" si="226"/>
        <v>366.4</v>
      </c>
      <c r="AT133" s="16">
        <f t="shared" si="226"/>
        <v>384.7999999999999</v>
      </c>
      <c r="AU133" s="16">
        <f t="shared" si="226"/>
        <v>403.19999999999987</v>
      </c>
      <c r="AV133" s="16">
        <f t="shared" si="226"/>
        <v>421.59999999999985</v>
      </c>
      <c r="AW133" s="16">
        <f t="shared" si="226"/>
        <v>439.99999999999977</v>
      </c>
      <c r="AX133" s="16">
        <f t="shared" si="226"/>
        <v>458.39999999999975</v>
      </c>
      <c r="AY133" s="16">
        <f t="shared" si="226"/>
        <v>476.79999999999978</v>
      </c>
      <c r="AZ133" s="16">
        <f t="shared" si="226"/>
        <v>495.19999999999976</v>
      </c>
      <c r="BA133" s="16">
        <f t="shared" si="226"/>
        <v>513.5999999999998</v>
      </c>
      <c r="BB133" s="16">
        <f t="shared" si="226"/>
        <v>531.99999999999977</v>
      </c>
      <c r="BC133" s="16">
        <f t="shared" si="226"/>
        <v>550.39999999999975</v>
      </c>
      <c r="BD133" s="16">
        <f t="shared" si="226"/>
        <v>568.79999999999973</v>
      </c>
      <c r="BE133" s="16">
        <f t="shared" si="226"/>
        <v>587.1999999999997</v>
      </c>
      <c r="BF133" s="16">
        <f t="shared" si="226"/>
        <v>605.59999999999968</v>
      </c>
      <c r="BG133" s="16">
        <f t="shared" si="226"/>
        <v>623.99999999999977</v>
      </c>
      <c r="BH133" s="16">
        <f t="shared" si="226"/>
        <v>642.39999999999964</v>
      </c>
      <c r="BI133" s="16">
        <f t="shared" si="226"/>
        <v>660.7999999999995</v>
      </c>
      <c r="BJ133" s="16">
        <f t="shared" si="226"/>
        <v>679.19999999999959</v>
      </c>
      <c r="BK133" s="16">
        <f t="shared" si="226"/>
        <v>697.59999999999968</v>
      </c>
      <c r="BL133" s="16">
        <f t="shared" si="226"/>
        <v>715.99999999999955</v>
      </c>
      <c r="BM133" s="16">
        <f t="shared" si="226"/>
        <v>734.39999999999952</v>
      </c>
      <c r="BN133" s="16">
        <f t="shared" si="226"/>
        <v>752.7999999999995</v>
      </c>
      <c r="BO133" s="16">
        <f t="shared" si="226"/>
        <v>771.19999999999948</v>
      </c>
      <c r="BP133" s="16">
        <f t="shared" si="226"/>
        <v>789.59999999999957</v>
      </c>
      <c r="BQ133" s="16">
        <f t="shared" si="226"/>
        <v>807.99999999999943</v>
      </c>
      <c r="BR133" s="16">
        <f t="shared" si="226"/>
        <v>826.39999999999952</v>
      </c>
      <c r="BS133" s="16">
        <f t="shared" si="226"/>
        <v>844.79999999999939</v>
      </c>
    </row>
    <row r="134" spans="1:71" x14ac:dyDescent="0.35">
      <c r="A134" s="15" t="str">
        <f t="shared" ref="A134:J134" si="227">A113</f>
        <v>Standard Close</v>
      </c>
      <c r="B134" s="15" t="str">
        <f t="shared" si="227"/>
        <v>NEW-15887.1</v>
      </c>
      <c r="C134" s="15" t="str">
        <f t="shared" si="227"/>
        <v/>
      </c>
      <c r="D134" s="15" t="str">
        <f t="shared" si="227"/>
        <v>D</v>
      </c>
      <c r="E134" s="15" t="str">
        <f t="shared" si="227"/>
        <v>NEW-15887</v>
      </c>
      <c r="F134" s="15" t="str">
        <f t="shared" si="227"/>
        <v xml:space="preserve">ED Energy Storage Capacity - Dover </v>
      </c>
      <c r="G134" s="15" t="str">
        <f t="shared" si="227"/>
        <v>Electric Distribution Plant</v>
      </c>
      <c r="H134" s="15" t="str">
        <f t="shared" si="227"/>
        <v>Distribution Lines</v>
      </c>
      <c r="I134" s="15" t="str">
        <f t="shared" si="227"/>
        <v>MASS DISTRIBUTION LINES</v>
      </c>
      <c r="J134" s="15">
        <f t="shared" si="227"/>
        <v>202407</v>
      </c>
      <c r="K134" s="16">
        <f>SUM($K113:K113)/13</f>
        <v>0</v>
      </c>
      <c r="L134" s="16">
        <f>SUM($K113:L113)/13</f>
        <v>0</v>
      </c>
      <c r="M134" s="16">
        <f>SUM($K113:M113)/13</f>
        <v>0</v>
      </c>
      <c r="N134" s="16">
        <f>SUM($K113:N113)/13</f>
        <v>0</v>
      </c>
      <c r="O134" s="16">
        <f>SUM($K113:O113)/13</f>
        <v>0</v>
      </c>
      <c r="P134" s="16">
        <f>SUM($K113:P113)/13</f>
        <v>0</v>
      </c>
      <c r="Q134" s="16">
        <f>SUM($K113:Q113)/13</f>
        <v>0</v>
      </c>
      <c r="R134" s="16">
        <f>SUM($K113:R113)/13</f>
        <v>0</v>
      </c>
      <c r="S134" s="16">
        <f>SUM($K113:S113)/13</f>
        <v>40.016049230769227</v>
      </c>
      <c r="T134" s="16">
        <f>SUM($K113:T113)/13</f>
        <v>127.28917333333332</v>
      </c>
      <c r="U134" s="16">
        <f>SUM($K113:U113)/13</f>
        <v>269.06039794871793</v>
      </c>
      <c r="V134" s="16">
        <f>SUM($K113:V113)/13</f>
        <v>472.57074871794873</v>
      </c>
      <c r="W134" s="16">
        <f t="shared" ref="W134:BS134" si="228">SUM(K113:W113)/13</f>
        <v>737.82022564102567</v>
      </c>
      <c r="X134" s="16">
        <f t="shared" si="228"/>
        <v>1074.0696976410256</v>
      </c>
      <c r="Y134" s="16">
        <f t="shared" si="228"/>
        <v>1481.3191647179488</v>
      </c>
      <c r="Z134" s="16">
        <f t="shared" si="228"/>
        <v>1959.568626871795</v>
      </c>
      <c r="AA134" s="16">
        <f t="shared" si="228"/>
        <v>2508.8180841025646</v>
      </c>
      <c r="AB134" s="16">
        <f t="shared" si="228"/>
        <v>3129.0675364102567</v>
      </c>
      <c r="AC134" s="16">
        <f t="shared" si="228"/>
        <v>3820.3169837948717</v>
      </c>
      <c r="AD134" s="16">
        <f t="shared" si="228"/>
        <v>4582.5664262564105</v>
      </c>
      <c r="AE134" s="16">
        <f t="shared" si="228"/>
        <v>5415.8158637948718</v>
      </c>
      <c r="AF134" s="16">
        <f t="shared" si="228"/>
        <v>6280.0492471794878</v>
      </c>
      <c r="AG134" s="16">
        <f t="shared" si="228"/>
        <v>7168.0255507692309</v>
      </c>
      <c r="AH134" s="16">
        <f t="shared" si="228"/>
        <v>8072.5037489230781</v>
      </c>
      <c r="AI134" s="16">
        <f t="shared" si="228"/>
        <v>8986.2428159999999</v>
      </c>
      <c r="AJ134" s="16">
        <f t="shared" si="228"/>
        <v>9909.2427520000019</v>
      </c>
      <c r="AK134" s="16">
        <f t="shared" si="228"/>
        <v>10832.242688</v>
      </c>
      <c r="AL134" s="16">
        <f t="shared" si="228"/>
        <v>11755.242624000002</v>
      </c>
      <c r="AM134" s="16">
        <f t="shared" si="228"/>
        <v>12678.242560000001</v>
      </c>
      <c r="AN134" s="16">
        <f t="shared" si="228"/>
        <v>13601.242496000001</v>
      </c>
      <c r="AO134" s="16">
        <f t="shared" si="228"/>
        <v>14524.242431999999</v>
      </c>
      <c r="AP134" s="16">
        <f t="shared" si="228"/>
        <v>15447.242368000003</v>
      </c>
      <c r="AQ134" s="16">
        <f t="shared" si="228"/>
        <v>16370.242303999998</v>
      </c>
      <c r="AR134" s="16">
        <f t="shared" si="228"/>
        <v>17293.24224</v>
      </c>
      <c r="AS134" s="16">
        <f t="shared" si="228"/>
        <v>18216.242176000003</v>
      </c>
      <c r="AT134" s="16">
        <f t="shared" si="228"/>
        <v>19139.242112000004</v>
      </c>
      <c r="AU134" s="16">
        <f t="shared" si="228"/>
        <v>20062.242048</v>
      </c>
      <c r="AV134" s="16">
        <f t="shared" si="228"/>
        <v>20985.241984</v>
      </c>
      <c r="AW134" s="16">
        <f t="shared" si="228"/>
        <v>21908.24192</v>
      </c>
      <c r="AX134" s="16">
        <f t="shared" si="228"/>
        <v>22831.241856000004</v>
      </c>
      <c r="AY134" s="16">
        <f t="shared" si="228"/>
        <v>23754.241792000001</v>
      </c>
      <c r="AZ134" s="16">
        <f t="shared" si="228"/>
        <v>24677.241728000001</v>
      </c>
      <c r="BA134" s="16">
        <f t="shared" si="228"/>
        <v>25600.241664000005</v>
      </c>
      <c r="BB134" s="16">
        <f t="shared" si="228"/>
        <v>26523.241600000005</v>
      </c>
      <c r="BC134" s="16">
        <f t="shared" si="228"/>
        <v>27446.241536000001</v>
      </c>
      <c r="BD134" s="16">
        <f t="shared" si="228"/>
        <v>28369.241472000005</v>
      </c>
      <c r="BE134" s="16">
        <f t="shared" si="228"/>
        <v>29292.241408000002</v>
      </c>
      <c r="BF134" s="16">
        <f t="shared" si="228"/>
        <v>30215.241344000002</v>
      </c>
      <c r="BG134" s="16">
        <f t="shared" si="228"/>
        <v>31138.241280000002</v>
      </c>
      <c r="BH134" s="16">
        <f t="shared" si="228"/>
        <v>32061.241215999999</v>
      </c>
      <c r="BI134" s="16">
        <f t="shared" si="228"/>
        <v>32984.241152000002</v>
      </c>
      <c r="BJ134" s="16">
        <f t="shared" si="228"/>
        <v>33907.241088000002</v>
      </c>
      <c r="BK134" s="16">
        <f t="shared" si="228"/>
        <v>34830.241024000003</v>
      </c>
      <c r="BL134" s="16">
        <f t="shared" si="228"/>
        <v>35753.24096000001</v>
      </c>
      <c r="BM134" s="16">
        <f t="shared" si="228"/>
        <v>36676.24089600001</v>
      </c>
      <c r="BN134" s="16">
        <f t="shared" si="228"/>
        <v>37599.240832000003</v>
      </c>
      <c r="BO134" s="16">
        <f t="shared" si="228"/>
        <v>38522.240768000011</v>
      </c>
      <c r="BP134" s="16">
        <f t="shared" si="228"/>
        <v>39445.240704000003</v>
      </c>
      <c r="BQ134" s="16">
        <f t="shared" si="228"/>
        <v>40368.240640000004</v>
      </c>
      <c r="BR134" s="16">
        <f t="shared" si="228"/>
        <v>41291.240576000004</v>
      </c>
      <c r="BS134" s="16">
        <f t="shared" si="228"/>
        <v>42214.240512000004</v>
      </c>
    </row>
    <row r="135" spans="1:71" x14ac:dyDescent="0.35">
      <c r="D135" s="50"/>
    </row>
    <row r="136" spans="1:71" ht="15" thickBot="1" x14ac:dyDescent="0.4">
      <c r="C136" s="15"/>
      <c r="D136" s="50"/>
      <c r="J136" s="52" t="s">
        <v>165</v>
      </c>
      <c r="K136" s="73">
        <f t="shared" ref="K136:BS136" si="229">SUM(K120:K135)</f>
        <v>0</v>
      </c>
      <c r="L136" s="73">
        <f t="shared" si="229"/>
        <v>0</v>
      </c>
      <c r="M136" s="73">
        <f t="shared" si="229"/>
        <v>0</v>
      </c>
      <c r="N136" s="73">
        <f t="shared" si="229"/>
        <v>0</v>
      </c>
      <c r="O136" s="73">
        <f t="shared" si="229"/>
        <v>0</v>
      </c>
      <c r="P136" s="73">
        <f t="shared" si="229"/>
        <v>73.004955897435906</v>
      </c>
      <c r="Q136" s="73">
        <f t="shared" si="229"/>
        <v>219.05453333333335</v>
      </c>
      <c r="R136" s="73">
        <f t="shared" si="229"/>
        <v>438.14873230769234</v>
      </c>
      <c r="S136" s="73">
        <f t="shared" si="229"/>
        <v>770.9189866666668</v>
      </c>
      <c r="T136" s="73">
        <f t="shared" si="229"/>
        <v>1225.2217066666667</v>
      </c>
      <c r="U136" s="73">
        <f t="shared" si="229"/>
        <v>5510.4350646153844</v>
      </c>
      <c r="V136" s="73">
        <f t="shared" si="229"/>
        <v>13640.415390769229</v>
      </c>
      <c r="W136" s="73">
        <f t="shared" si="229"/>
        <v>25816.862430769226</v>
      </c>
      <c r="X136" s="73">
        <f t="shared" si="229"/>
        <v>42711.641754634613</v>
      </c>
      <c r="Y136" s="73">
        <f t="shared" si="229"/>
        <v>64335.368746980748</v>
      </c>
      <c r="Z136" s="73">
        <f t="shared" si="229"/>
        <v>118767.89663578843</v>
      </c>
      <c r="AA136" s="73">
        <f t="shared" si="229"/>
        <v>206750.6146402884</v>
      </c>
      <c r="AB136" s="73">
        <f t="shared" si="229"/>
        <v>380762.59896912175</v>
      </c>
      <c r="AC136" s="73">
        <f t="shared" si="229"/>
        <v>642467.6776445962</v>
      </c>
      <c r="AD136" s="73">
        <f t="shared" si="229"/>
        <v>992175.5621985062</v>
      </c>
      <c r="AE136" s="73">
        <f t="shared" si="229"/>
        <v>1437449.2600412371</v>
      </c>
      <c r="AF136" s="73">
        <f t="shared" si="229"/>
        <v>1978248.1397389418</v>
      </c>
      <c r="AG136" s="73">
        <f t="shared" si="229"/>
        <v>2614564.3448813651</v>
      </c>
      <c r="AH136" s="73">
        <f t="shared" si="229"/>
        <v>3344704.2073282497</v>
      </c>
      <c r="AI136" s="73">
        <f>SUM(AI120:AI135)</f>
        <v>4168653.8707493381</v>
      </c>
      <c r="AJ136" s="73">
        <f t="shared" si="229"/>
        <v>5089397.5509763248</v>
      </c>
      <c r="AK136" s="73">
        <f t="shared" si="229"/>
        <v>6106263.3824391905</v>
      </c>
      <c r="AL136" s="73">
        <f t="shared" si="229"/>
        <v>7219240.7497533187</v>
      </c>
      <c r="AM136" s="73">
        <f t="shared" si="229"/>
        <v>8400249.7996907309</v>
      </c>
      <c r="AN136" s="73">
        <f t="shared" si="229"/>
        <v>9648549.1430321895</v>
      </c>
      <c r="AO136" s="73">
        <f t="shared" si="229"/>
        <v>10911659.703569062</v>
      </c>
      <c r="AP136" s="73">
        <f t="shared" si="229"/>
        <v>12187844.648323139</v>
      </c>
      <c r="AQ136" s="73">
        <f t="shared" si="229"/>
        <v>13476794.226096984</v>
      </c>
      <c r="AR136" s="73">
        <f t="shared" si="229"/>
        <v>14770945.429480219</v>
      </c>
      <c r="AS136" s="73">
        <f t="shared" si="229"/>
        <v>16070298.258472832</v>
      </c>
      <c r="AT136" s="73">
        <f t="shared" si="229"/>
        <v>17374852.713074833</v>
      </c>
      <c r="AU136" s="73">
        <f t="shared" si="229"/>
        <v>18682593.083254155</v>
      </c>
      <c r="AV136" s="73">
        <f t="shared" si="229"/>
        <v>19993519.369010832</v>
      </c>
      <c r="AW136" s="73">
        <f t="shared" si="229"/>
        <v>21304445.654767498</v>
      </c>
      <c r="AX136" s="73">
        <f t="shared" si="229"/>
        <v>22615371.940524161</v>
      </c>
      <c r="AY136" s="73">
        <f t="shared" si="229"/>
        <v>23926298.226280835</v>
      </c>
      <c r="AZ136" s="73">
        <f t="shared" si="229"/>
        <v>25237224.512037501</v>
      </c>
      <c r="BA136" s="73">
        <f t="shared" si="229"/>
        <v>26548150.797794163</v>
      </c>
      <c r="BB136" s="73">
        <f t="shared" si="229"/>
        <v>27859077.083550833</v>
      </c>
      <c r="BC136" s="73">
        <f t="shared" si="229"/>
        <v>29170003.369307496</v>
      </c>
      <c r="BD136" s="73">
        <f t="shared" si="229"/>
        <v>30480929.655064166</v>
      </c>
      <c r="BE136" s="73">
        <f t="shared" si="229"/>
        <v>31791855.940820836</v>
      </c>
      <c r="BF136" s="73">
        <f t="shared" si="229"/>
        <v>33102782.226577498</v>
      </c>
      <c r="BG136" s="73">
        <f t="shared" si="229"/>
        <v>34413708.512334161</v>
      </c>
      <c r="BH136" s="73">
        <f t="shared" si="229"/>
        <v>35724634.79809083</v>
      </c>
      <c r="BI136" s="73">
        <f t="shared" si="229"/>
        <v>37035561.083847485</v>
      </c>
      <c r="BJ136" s="73">
        <f t="shared" si="229"/>
        <v>38346487.36960417</v>
      </c>
      <c r="BK136" s="73">
        <f t="shared" si="229"/>
        <v>39657413.655360833</v>
      </c>
      <c r="BL136" s="73">
        <f t="shared" si="229"/>
        <v>40968339.941117503</v>
      </c>
      <c r="BM136" s="73">
        <f t="shared" si="229"/>
        <v>42279266.226874158</v>
      </c>
      <c r="BN136" s="73">
        <f t="shared" si="229"/>
        <v>43590192.512630828</v>
      </c>
      <c r="BO136" s="73">
        <f t="shared" si="229"/>
        <v>44901118.798387498</v>
      </c>
      <c r="BP136" s="73">
        <f t="shared" si="229"/>
        <v>46212045.084144168</v>
      </c>
      <c r="BQ136" s="73">
        <f t="shared" si="229"/>
        <v>47522971.36990083</v>
      </c>
      <c r="BR136" s="73">
        <f t="shared" si="229"/>
        <v>48833897.655657485</v>
      </c>
      <c r="BS136" s="73">
        <f t="shared" si="229"/>
        <v>50144823.941414163</v>
      </c>
    </row>
    <row r="137" spans="1:71" ht="15" thickTop="1" x14ac:dyDescent="0.35">
      <c r="C137" s="15"/>
      <c r="D137" s="50"/>
      <c r="J137" s="50"/>
      <c r="K137" s="50"/>
    </row>
  </sheetData>
  <autoFilter ref="A98:BS108" xr:uid="{DA347474-D1C0-4A5D-A2BE-788738368512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80A7-CDBB-4031-BAB3-C700D34CEADA}">
  <sheetPr>
    <tabColor rgb="FFFFFF00"/>
  </sheetPr>
  <dimension ref="A1:BS520"/>
  <sheetViews>
    <sheetView topLeftCell="A49" zoomScale="70" zoomScaleNormal="70" workbookViewId="0">
      <selection activeCell="W76" sqref="W76"/>
    </sheetView>
  </sheetViews>
  <sheetFormatPr defaultColWidth="9.26953125" defaultRowHeight="14.5" x14ac:dyDescent="0.35"/>
  <cols>
    <col min="1" max="1" width="35.54296875" style="51" bestFit="1" customWidth="1"/>
    <col min="2" max="6" width="13.453125" style="51" customWidth="1"/>
    <col min="7" max="7" width="25.26953125" style="51" customWidth="1"/>
    <col min="8" max="11" width="13.453125" style="51" customWidth="1"/>
    <col min="12" max="12" width="10.54296875" style="51" bestFit="1" customWidth="1"/>
    <col min="13" max="13" width="11.26953125" style="51" bestFit="1" customWidth="1"/>
    <col min="14" max="22" width="10.54296875" style="51" bestFit="1" customWidth="1"/>
    <col min="23" max="23" width="14.1796875" style="51" bestFit="1" customWidth="1"/>
    <col min="24" max="34" width="11.54296875" style="51" bestFit="1" customWidth="1"/>
    <col min="35" max="35" width="12.7265625" style="51" bestFit="1" customWidth="1"/>
    <col min="36" max="43" width="11.54296875" style="51" hidden="1" customWidth="1"/>
    <col min="44" max="71" width="12.54296875" style="51" hidden="1" customWidth="1"/>
    <col min="72" max="16384" width="9.26953125" style="51"/>
  </cols>
  <sheetData>
    <row r="1" spans="1:71" ht="18.5" x14ac:dyDescent="0.45">
      <c r="A1" s="75" t="s">
        <v>261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139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'Grid Reliability and Resili'!W151</f>
        <v>13582840.399999997</v>
      </c>
      <c r="D4" s="16">
        <f>'Grid Reliability and Resili'!AI151</f>
        <v>51854583.070000008</v>
      </c>
      <c r="E4" s="16">
        <f>'Grid Reliability and Resili'!AU151</f>
        <v>213837324.24999997</v>
      </c>
      <c r="F4" s="16">
        <f>'Grid Reliability and Resili'!BG151</f>
        <v>411535889.50999999</v>
      </c>
      <c r="G4"/>
      <c r="I4" s="16">
        <f>E4-D4</f>
        <v>161982741.17999995</v>
      </c>
      <c r="J4" s="16">
        <f>F4-E4</f>
        <v>197698565.26000002</v>
      </c>
      <c r="K4"/>
      <c r="M4" s="79"/>
    </row>
    <row r="5" spans="1:71" x14ac:dyDescent="0.35">
      <c r="A5" s="52" t="s">
        <v>127</v>
      </c>
      <c r="B5" s="52" t="s">
        <v>129</v>
      </c>
      <c r="C5" s="16">
        <f>'Grid Reliability and Resili'!W359</f>
        <v>205551.40462666663</v>
      </c>
      <c r="D5" s="16">
        <f>'Grid Reliability and Resili'!AI359</f>
        <v>1796787.517334834</v>
      </c>
      <c r="E5" s="16">
        <f>'Grid Reliability and Resili'!AU359</f>
        <v>6101363.8058593348</v>
      </c>
      <c r="F5" s="16">
        <f>'Grid Reliability and Resili'!BG359</f>
        <v>21361433.828917678</v>
      </c>
      <c r="G5"/>
      <c r="K5"/>
    </row>
    <row r="6" spans="1:71" ht="15" thickBot="1" x14ac:dyDescent="0.4">
      <c r="B6" s="52" t="s">
        <v>130</v>
      </c>
      <c r="C6" s="55">
        <f>C4-C5</f>
        <v>13377288.995373329</v>
      </c>
      <c r="D6" s="55">
        <f>D4-D5</f>
        <v>50057795.552665174</v>
      </c>
      <c r="E6" s="55">
        <f>E4-E5</f>
        <v>207735960.44414064</v>
      </c>
      <c r="F6" s="55">
        <f>F4-F5</f>
        <v>390174455.68108231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'Grid Reliability and Resili'!W221</f>
        <v>5106943.9230769239</v>
      </c>
      <c r="D8" s="16">
        <f>'Grid Reliability and Resili'!AI221</f>
        <v>32657935.808461547</v>
      </c>
      <c r="E8" s="16">
        <f>'Grid Reliability and Resili'!AU221</f>
        <v>100215902.83307691</v>
      </c>
      <c r="F8" s="16">
        <f>'Grid Reliability and Resili'!BG221</f>
        <v>296498604.95461535</v>
      </c>
      <c r="G8"/>
      <c r="I8" s="16">
        <f>E8-D8</f>
        <v>67557967.024615362</v>
      </c>
      <c r="J8" s="16">
        <f>F8-E8</f>
        <v>196282702.12153846</v>
      </c>
      <c r="K8"/>
    </row>
    <row r="9" spans="1:71" x14ac:dyDescent="0.35">
      <c r="A9" s="52" t="s">
        <v>131</v>
      </c>
      <c r="B9" s="52" t="s">
        <v>129</v>
      </c>
      <c r="C9" s="16">
        <f>'Grid Reliability and Resili'!W429</f>
        <v>75008.733783397431</v>
      </c>
      <c r="D9" s="16">
        <f>'Grid Reliability and Resili'!AI429</f>
        <v>865696.77704403864</v>
      </c>
      <c r="E9" s="16">
        <f>'Grid Reliability and Resili'!AU429</f>
        <v>3590649.3985555265</v>
      </c>
      <c r="F9" s="16">
        <f>'Grid Reliability and Resili'!BG429</f>
        <v>12935942.167101191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5031935.1892935261</v>
      </c>
      <c r="D10" s="77">
        <f>D8-D9</f>
        <v>31792239.031417508</v>
      </c>
      <c r="E10" s="55">
        <f>E8-E9</f>
        <v>96625253.434521377</v>
      </c>
      <c r="F10" s="55">
        <f>F8-F9</f>
        <v>283562662.78751415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'Grid Reliability and Resili'!W290</f>
        <v>196002.37999499997</v>
      </c>
      <c r="D12" s="16">
        <f>'Grid Reliability and Resili'!AI290</f>
        <v>1591236.1127081665</v>
      </c>
      <c r="E12" s="16">
        <f>'Grid Reliability and Resili'!AU290</f>
        <v>4304576.2885244992</v>
      </c>
      <c r="F12" s="16">
        <f>'Grid Reliability and Resili'!BG290</f>
        <v>15260070.023058331</v>
      </c>
      <c r="G12"/>
      <c r="I12" s="16">
        <f>E12-D12</f>
        <v>2713340.1758163329</v>
      </c>
      <c r="J12" s="16">
        <f>F12-E12</f>
        <v>10955493.734533831</v>
      </c>
      <c r="K12"/>
    </row>
    <row r="14" spans="1:71" x14ac:dyDescent="0.35">
      <c r="C14" s="79">
        <f>+C4+'Grid Communnications Netwk'!C4</f>
        <v>21089031.259999998</v>
      </c>
      <c r="D14" s="51">
        <v>19334501</v>
      </c>
      <c r="E14" s="79">
        <f>+C14-D14</f>
        <v>1754530.2599999979</v>
      </c>
    </row>
    <row r="15" spans="1:71" ht="26.5" x14ac:dyDescent="0.35">
      <c r="A15" s="56" t="s">
        <v>133</v>
      </c>
      <c r="B15" s="56" t="s">
        <v>134</v>
      </c>
      <c r="C15" s="56" t="s">
        <v>135</v>
      </c>
      <c r="D15" s="56" t="s">
        <v>136</v>
      </c>
      <c r="E15" s="67">
        <v>300</v>
      </c>
      <c r="F15" s="67" t="s">
        <v>137</v>
      </c>
      <c r="G15" s="57" t="s">
        <v>138</v>
      </c>
      <c r="H15" s="56" t="s">
        <v>139</v>
      </c>
      <c r="I15" s="56" t="s">
        <v>140</v>
      </c>
      <c r="J15" s="56" t="s">
        <v>141</v>
      </c>
      <c r="K15" s="58" t="s">
        <v>142</v>
      </c>
      <c r="L15" s="59">
        <v>202401</v>
      </c>
      <c r="M15" s="59">
        <v>202402</v>
      </c>
      <c r="N15" s="59">
        <v>202403</v>
      </c>
      <c r="O15" s="59">
        <v>202404</v>
      </c>
      <c r="P15" s="59">
        <v>202405</v>
      </c>
      <c r="Q15" s="59">
        <v>202406</v>
      </c>
      <c r="R15" s="59">
        <v>202407</v>
      </c>
      <c r="S15" s="59">
        <v>202408</v>
      </c>
      <c r="T15" s="59">
        <v>202409</v>
      </c>
      <c r="U15" s="59">
        <v>202410</v>
      </c>
      <c r="V15" s="59">
        <v>202411</v>
      </c>
      <c r="W15" s="59">
        <v>202412</v>
      </c>
      <c r="X15" s="59">
        <v>202501</v>
      </c>
      <c r="Y15" s="59">
        <v>202502</v>
      </c>
      <c r="Z15" s="59">
        <v>202503</v>
      </c>
      <c r="AA15" s="59">
        <v>202504</v>
      </c>
      <c r="AB15" s="59">
        <v>202505</v>
      </c>
      <c r="AC15" s="59">
        <v>202506</v>
      </c>
      <c r="AD15" s="59">
        <v>202507</v>
      </c>
      <c r="AE15" s="59">
        <v>202508</v>
      </c>
      <c r="AF15" s="59">
        <v>202509</v>
      </c>
      <c r="AG15" s="59">
        <v>202510</v>
      </c>
      <c r="AH15" s="59">
        <v>202511</v>
      </c>
      <c r="AI15" s="59">
        <v>202512</v>
      </c>
      <c r="AJ15" s="59">
        <v>202601</v>
      </c>
      <c r="AK15" s="59">
        <v>202602</v>
      </c>
      <c r="AL15" s="59">
        <v>202603</v>
      </c>
      <c r="AM15" s="59">
        <v>202604</v>
      </c>
      <c r="AN15" s="59">
        <v>202605</v>
      </c>
      <c r="AO15" s="59">
        <v>202606</v>
      </c>
      <c r="AP15" s="59">
        <v>202607</v>
      </c>
      <c r="AQ15" s="59">
        <v>202608</v>
      </c>
      <c r="AR15" s="59">
        <v>202609</v>
      </c>
      <c r="AS15" s="59">
        <v>202610</v>
      </c>
      <c r="AT15" s="59">
        <v>202611</v>
      </c>
      <c r="AU15" s="59">
        <v>202612</v>
      </c>
      <c r="AV15" s="59">
        <v>202701</v>
      </c>
      <c r="AW15" s="59">
        <v>202702</v>
      </c>
      <c r="AX15" s="59">
        <v>202703</v>
      </c>
      <c r="AY15" s="59">
        <v>202704</v>
      </c>
      <c r="AZ15" s="59">
        <v>202705</v>
      </c>
      <c r="BA15" s="59">
        <v>202706</v>
      </c>
      <c r="BB15" s="59">
        <v>202707</v>
      </c>
      <c r="BC15" s="59">
        <v>202708</v>
      </c>
      <c r="BD15" s="59">
        <v>202709</v>
      </c>
      <c r="BE15" s="59">
        <v>202710</v>
      </c>
      <c r="BF15" s="59">
        <v>202711</v>
      </c>
      <c r="BG15" s="59">
        <v>202712</v>
      </c>
      <c r="BH15" s="59">
        <v>202801</v>
      </c>
      <c r="BI15" s="59">
        <v>202802</v>
      </c>
      <c r="BJ15" s="59">
        <v>202803</v>
      </c>
      <c r="BK15" s="59">
        <v>202804</v>
      </c>
      <c r="BL15" s="59">
        <v>202805</v>
      </c>
      <c r="BM15" s="59">
        <v>202806</v>
      </c>
      <c r="BN15" s="59">
        <v>202807</v>
      </c>
      <c r="BO15" s="59">
        <v>202808</v>
      </c>
      <c r="BP15" s="59">
        <v>202809</v>
      </c>
      <c r="BQ15" s="59">
        <v>202810</v>
      </c>
      <c r="BR15" s="59">
        <v>202811</v>
      </c>
      <c r="BS15" s="59">
        <v>202812</v>
      </c>
    </row>
    <row r="16" spans="1:71" x14ac:dyDescent="0.35">
      <c r="A16" s="15" t="s">
        <v>262</v>
      </c>
      <c r="B16" s="60" t="s">
        <v>263</v>
      </c>
      <c r="C16" s="61" t="s">
        <v>145</v>
      </c>
      <c r="D16" s="61" t="s">
        <v>146</v>
      </c>
      <c r="E16" s="82">
        <v>36500</v>
      </c>
      <c r="F16" s="61" t="s">
        <v>264</v>
      </c>
      <c r="G16" s="62" t="s">
        <v>265</v>
      </c>
      <c r="H16" s="63" t="s">
        <v>197</v>
      </c>
      <c r="I16" s="63" t="s">
        <v>198</v>
      </c>
      <c r="J16" s="63" t="s">
        <v>265</v>
      </c>
      <c r="K16" s="64">
        <v>202402</v>
      </c>
      <c r="L16" s="16">
        <v>0</v>
      </c>
      <c r="M16" s="16">
        <v>27815.53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</row>
    <row r="17" spans="1:71" x14ac:dyDescent="0.35">
      <c r="A17" s="51" t="s">
        <v>210</v>
      </c>
      <c r="B17" s="60" t="s">
        <v>266</v>
      </c>
      <c r="C17" s="61" t="s">
        <v>145</v>
      </c>
      <c r="D17" s="61" t="s">
        <v>146</v>
      </c>
      <c r="E17" s="82">
        <v>36500</v>
      </c>
      <c r="F17" s="61" t="s">
        <v>264</v>
      </c>
      <c r="G17" s="62" t="s">
        <v>265</v>
      </c>
      <c r="H17" s="63" t="s">
        <v>197</v>
      </c>
      <c r="I17" s="63" t="s">
        <v>198</v>
      </c>
      <c r="J17" s="63" t="s">
        <v>265</v>
      </c>
      <c r="K17" s="64">
        <v>202403</v>
      </c>
      <c r="L17" s="16">
        <v>0</v>
      </c>
      <c r="M17" s="16">
        <v>0</v>
      </c>
      <c r="N17" s="16">
        <v>10858.06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51" t="s">
        <v>210</v>
      </c>
      <c r="B18" s="60" t="s">
        <v>267</v>
      </c>
      <c r="C18" s="61" t="s">
        <v>145</v>
      </c>
      <c r="D18" s="61" t="s">
        <v>146</v>
      </c>
      <c r="E18" s="82">
        <v>36500</v>
      </c>
      <c r="F18" s="61" t="s">
        <v>264</v>
      </c>
      <c r="G18" s="62" t="s">
        <v>265</v>
      </c>
      <c r="H18" s="63" t="s">
        <v>197</v>
      </c>
      <c r="I18" s="63" t="s">
        <v>198</v>
      </c>
      <c r="J18" s="63" t="s">
        <v>265</v>
      </c>
      <c r="K18" s="64">
        <v>202404</v>
      </c>
      <c r="L18" s="16">
        <v>0</v>
      </c>
      <c r="M18" s="16">
        <v>0</v>
      </c>
      <c r="N18" s="16">
        <v>0</v>
      </c>
      <c r="O18" s="16">
        <v>28328.600000000002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51" t="s">
        <v>210</v>
      </c>
      <c r="B19" s="60" t="s">
        <v>268</v>
      </c>
      <c r="C19" s="61" t="s">
        <v>145</v>
      </c>
      <c r="D19" s="61" t="s">
        <v>146</v>
      </c>
      <c r="E19" s="82">
        <v>36500</v>
      </c>
      <c r="F19" s="61" t="s">
        <v>264</v>
      </c>
      <c r="G19" s="62" t="s">
        <v>265</v>
      </c>
      <c r="H19" s="63" t="s">
        <v>197</v>
      </c>
      <c r="I19" s="63" t="s">
        <v>198</v>
      </c>
      <c r="J19" s="63" t="s">
        <v>265</v>
      </c>
      <c r="K19" s="64">
        <v>202404</v>
      </c>
      <c r="L19" s="16">
        <v>0</v>
      </c>
      <c r="M19" s="16">
        <v>0</v>
      </c>
      <c r="N19" s="16">
        <v>0</v>
      </c>
      <c r="O19" s="16">
        <v>83311.67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51" t="s">
        <v>210</v>
      </c>
      <c r="B20" s="60" t="s">
        <v>269</v>
      </c>
      <c r="C20" s="61" t="s">
        <v>145</v>
      </c>
      <c r="D20" s="61" t="s">
        <v>146</v>
      </c>
      <c r="E20" s="82" t="s">
        <v>196</v>
      </c>
      <c r="F20" s="61" t="s">
        <v>264</v>
      </c>
      <c r="G20" s="62" t="s">
        <v>265</v>
      </c>
      <c r="H20" s="63" t="s">
        <v>197</v>
      </c>
      <c r="I20" s="63" t="s">
        <v>198</v>
      </c>
      <c r="J20" s="63" t="s">
        <v>265</v>
      </c>
      <c r="K20" s="64">
        <v>202403</v>
      </c>
      <c r="L20" s="16">
        <v>0</v>
      </c>
      <c r="M20" s="16">
        <v>0</v>
      </c>
      <c r="N20" s="16">
        <v>51552.840000000004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51" t="s">
        <v>270</v>
      </c>
      <c r="B21" s="60" t="s">
        <v>271</v>
      </c>
      <c r="C21" s="61" t="s">
        <v>145</v>
      </c>
      <c r="D21" s="61" t="s">
        <v>272</v>
      </c>
      <c r="E21" s="82">
        <v>36500</v>
      </c>
      <c r="F21" s="61" t="s">
        <v>271</v>
      </c>
      <c r="G21" s="62" t="s">
        <v>273</v>
      </c>
      <c r="H21" s="63" t="s">
        <v>197</v>
      </c>
      <c r="I21" s="63" t="s">
        <v>198</v>
      </c>
      <c r="J21" s="63" t="s">
        <v>273</v>
      </c>
      <c r="K21" s="64" t="s">
        <v>274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121714.78</v>
      </c>
      <c r="Y21" s="16">
        <v>121714.78</v>
      </c>
      <c r="Z21" s="16">
        <v>121714.77999999997</v>
      </c>
      <c r="AA21" s="16">
        <v>121714.78000000003</v>
      </c>
      <c r="AB21" s="16">
        <v>121714.78000000003</v>
      </c>
      <c r="AC21" s="16">
        <v>175807.21999999997</v>
      </c>
      <c r="AD21" s="16">
        <v>175807.21999999997</v>
      </c>
      <c r="AE21" s="16">
        <v>175807.22000000009</v>
      </c>
      <c r="AF21" s="16">
        <v>175807.21999999997</v>
      </c>
      <c r="AG21" s="16">
        <v>121714.78000000003</v>
      </c>
      <c r="AH21" s="16">
        <v>136155.74</v>
      </c>
      <c r="AI21" s="16">
        <v>121714.78000000003</v>
      </c>
      <c r="AJ21" s="16">
        <v>243753.12999999989</v>
      </c>
      <c r="AK21" s="16">
        <v>243753.16999999993</v>
      </c>
      <c r="AL21" s="16">
        <v>243753.16999999993</v>
      </c>
      <c r="AM21" s="16">
        <v>243753.16999999993</v>
      </c>
      <c r="AN21" s="16">
        <v>243753.16999999993</v>
      </c>
      <c r="AO21" s="16">
        <v>243753.16999999993</v>
      </c>
      <c r="AP21" s="16">
        <v>243753.16999999993</v>
      </c>
      <c r="AQ21" s="16">
        <v>243753.16999999993</v>
      </c>
      <c r="AR21" s="16">
        <v>243753.16999999993</v>
      </c>
      <c r="AS21" s="16">
        <v>243753.16999999993</v>
      </c>
      <c r="AT21" s="16">
        <v>243753.16999999993</v>
      </c>
      <c r="AU21" s="16">
        <v>243753.16999999993</v>
      </c>
      <c r="AV21" s="16">
        <v>225179.25</v>
      </c>
      <c r="AW21" s="16">
        <v>225179.25</v>
      </c>
      <c r="AX21" s="16">
        <v>225179.25</v>
      </c>
      <c r="AY21" s="16">
        <v>225179.25</v>
      </c>
      <c r="AZ21" s="16">
        <v>225179.25</v>
      </c>
      <c r="BA21" s="16">
        <v>225179.25</v>
      </c>
      <c r="BB21" s="16">
        <v>225179.25</v>
      </c>
      <c r="BC21" s="16">
        <v>225179.25</v>
      </c>
      <c r="BD21" s="16">
        <v>225179.25</v>
      </c>
      <c r="BE21" s="16">
        <v>225179.25</v>
      </c>
      <c r="BF21" s="16">
        <v>225179.25</v>
      </c>
      <c r="BG21" s="16">
        <v>225179.25</v>
      </c>
      <c r="BH21" s="16">
        <v>192808.87999999989</v>
      </c>
      <c r="BI21" s="16">
        <v>192808.91999999993</v>
      </c>
      <c r="BJ21" s="16">
        <v>192808.91999999993</v>
      </c>
      <c r="BK21" s="16">
        <v>192808.91999999993</v>
      </c>
      <c r="BL21" s="16">
        <v>192808.91999999993</v>
      </c>
      <c r="BM21" s="16">
        <v>192808.91999999993</v>
      </c>
      <c r="BN21" s="16">
        <v>192808.91999999993</v>
      </c>
      <c r="BO21" s="16">
        <v>192808.91999999993</v>
      </c>
      <c r="BP21" s="16">
        <v>192808.91999999993</v>
      </c>
      <c r="BQ21" s="16">
        <v>192808.91999999993</v>
      </c>
      <c r="BR21" s="16">
        <v>192808.91999999993</v>
      </c>
      <c r="BS21" s="16">
        <v>192808.91999999993</v>
      </c>
    </row>
    <row r="22" spans="1:71" x14ac:dyDescent="0.35">
      <c r="A22" s="51" t="s">
        <v>210</v>
      </c>
      <c r="B22" s="60" t="s">
        <v>275</v>
      </c>
      <c r="C22" s="61" t="s">
        <v>145</v>
      </c>
      <c r="D22" s="61" t="s">
        <v>146</v>
      </c>
      <c r="E22" s="82">
        <v>39700</v>
      </c>
      <c r="F22" s="61" t="s">
        <v>276</v>
      </c>
      <c r="G22" s="62" t="s">
        <v>277</v>
      </c>
      <c r="H22" s="63" t="s">
        <v>174</v>
      </c>
      <c r="I22" s="63" t="s">
        <v>175</v>
      </c>
      <c r="J22" s="63" t="s">
        <v>277</v>
      </c>
      <c r="K22" s="64">
        <v>202612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10435.27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51" t="s">
        <v>210</v>
      </c>
      <c r="B23" s="60" t="s">
        <v>278</v>
      </c>
      <c r="C23" s="61" t="s">
        <v>145</v>
      </c>
      <c r="D23" s="61" t="s">
        <v>146</v>
      </c>
      <c r="E23" s="82">
        <v>39700</v>
      </c>
      <c r="F23" s="61" t="s">
        <v>276</v>
      </c>
      <c r="G23" s="62" t="s">
        <v>277</v>
      </c>
      <c r="H23" s="63" t="s">
        <v>174</v>
      </c>
      <c r="I23" s="63" t="s">
        <v>175</v>
      </c>
      <c r="J23" s="63" t="s">
        <v>277</v>
      </c>
      <c r="K23" s="64">
        <v>202612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738649.4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51" t="s">
        <v>210</v>
      </c>
      <c r="B24" s="60" t="s">
        <v>279</v>
      </c>
      <c r="C24" s="61" t="s">
        <v>145</v>
      </c>
      <c r="D24" s="61" t="s">
        <v>146</v>
      </c>
      <c r="E24" s="82" t="s">
        <v>196</v>
      </c>
      <c r="F24" s="61" t="s">
        <v>280</v>
      </c>
      <c r="G24" s="62" t="s">
        <v>281</v>
      </c>
      <c r="H24" s="63" t="s">
        <v>174</v>
      </c>
      <c r="I24" s="63" t="s">
        <v>238</v>
      </c>
      <c r="J24" s="63" t="s">
        <v>281</v>
      </c>
      <c r="K24" s="64">
        <v>202909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51" t="s">
        <v>210</v>
      </c>
      <c r="B25" s="60" t="s">
        <v>282</v>
      </c>
      <c r="C25" s="61" t="s">
        <v>145</v>
      </c>
      <c r="D25" s="61" t="s">
        <v>272</v>
      </c>
      <c r="E25" s="82">
        <v>30315</v>
      </c>
      <c r="F25" s="61" t="s">
        <v>282</v>
      </c>
      <c r="G25" s="62" t="s">
        <v>283</v>
      </c>
      <c r="H25" s="63" t="s">
        <v>174</v>
      </c>
      <c r="I25" s="63" t="s">
        <v>175</v>
      </c>
      <c r="J25" s="63" t="s">
        <v>283</v>
      </c>
      <c r="K25" s="64">
        <v>202612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52353015.000000007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51" t="s">
        <v>210</v>
      </c>
      <c r="B26" s="60" t="s">
        <v>284</v>
      </c>
      <c r="C26" s="61" t="s">
        <v>145</v>
      </c>
      <c r="D26" s="61" t="s">
        <v>272</v>
      </c>
      <c r="E26" s="82">
        <v>30315</v>
      </c>
      <c r="F26" s="61" t="s">
        <v>284</v>
      </c>
      <c r="G26" s="62" t="s">
        <v>285</v>
      </c>
      <c r="H26" s="63" t="s">
        <v>286</v>
      </c>
      <c r="I26" s="63" t="s">
        <v>175</v>
      </c>
      <c r="J26" s="63" t="s">
        <v>285</v>
      </c>
      <c r="K26" s="64">
        <v>202412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4725281.6000000006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</row>
    <row r="27" spans="1:71" x14ac:dyDescent="0.35">
      <c r="A27" s="51" t="s">
        <v>210</v>
      </c>
      <c r="B27" s="60" t="s">
        <v>287</v>
      </c>
      <c r="C27" s="61" t="s">
        <v>145</v>
      </c>
      <c r="D27" s="61" t="s">
        <v>272</v>
      </c>
      <c r="E27" s="82">
        <v>35600</v>
      </c>
      <c r="F27" s="61" t="s">
        <v>287</v>
      </c>
      <c r="G27" s="62" t="s">
        <v>288</v>
      </c>
      <c r="H27" s="63" t="s">
        <v>197</v>
      </c>
      <c r="I27" s="63" t="s">
        <v>238</v>
      </c>
      <c r="J27" s="63" t="s">
        <v>288</v>
      </c>
      <c r="K27" s="64">
        <v>202812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6724722.7299999995</v>
      </c>
    </row>
    <row r="28" spans="1:71" x14ac:dyDescent="0.35">
      <c r="A28" s="51" t="s">
        <v>210</v>
      </c>
      <c r="B28" s="60" t="s">
        <v>289</v>
      </c>
      <c r="C28" s="61" t="s">
        <v>145</v>
      </c>
      <c r="D28" s="61" t="s">
        <v>272</v>
      </c>
      <c r="E28" s="82">
        <v>30315</v>
      </c>
      <c r="F28" s="61" t="s">
        <v>289</v>
      </c>
      <c r="G28" s="62" t="s">
        <v>290</v>
      </c>
      <c r="H28" s="63" t="s">
        <v>286</v>
      </c>
      <c r="I28" s="63" t="s">
        <v>175</v>
      </c>
      <c r="J28" s="63" t="s">
        <v>290</v>
      </c>
      <c r="K28" s="64">
        <v>202712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23317799.29999999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</row>
    <row r="29" spans="1:71" x14ac:dyDescent="0.35">
      <c r="A29" s="51" t="s">
        <v>210</v>
      </c>
      <c r="B29" s="60" t="s">
        <v>291</v>
      </c>
      <c r="C29" s="61" t="s">
        <v>145</v>
      </c>
      <c r="D29" s="61" t="s">
        <v>272</v>
      </c>
      <c r="E29" s="82">
        <v>30315</v>
      </c>
      <c r="F29" s="61" t="s">
        <v>291</v>
      </c>
      <c r="G29" s="62" t="s">
        <v>292</v>
      </c>
      <c r="H29" s="63" t="s">
        <v>286</v>
      </c>
      <c r="I29" s="63" t="s">
        <v>175</v>
      </c>
      <c r="J29" s="63" t="s">
        <v>292</v>
      </c>
      <c r="K29" s="64">
        <v>202703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12888502.549999999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</row>
    <row r="30" spans="1:71" x14ac:dyDescent="0.35">
      <c r="A30" s="51" t="s">
        <v>210</v>
      </c>
      <c r="B30" s="60" t="s">
        <v>293</v>
      </c>
      <c r="C30" s="61" t="s">
        <v>145</v>
      </c>
      <c r="D30" s="61" t="s">
        <v>272</v>
      </c>
      <c r="E30" s="82">
        <v>30315</v>
      </c>
      <c r="F30" s="61" t="s">
        <v>293</v>
      </c>
      <c r="G30" s="62" t="s">
        <v>294</v>
      </c>
      <c r="H30" s="63" t="s">
        <v>174</v>
      </c>
      <c r="I30" s="63" t="s">
        <v>175</v>
      </c>
      <c r="J30" s="63" t="s">
        <v>294</v>
      </c>
      <c r="K30" s="64">
        <v>202912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</row>
    <row r="31" spans="1:71" x14ac:dyDescent="0.35">
      <c r="A31" s="51" t="s">
        <v>210</v>
      </c>
      <c r="B31" s="60" t="s">
        <v>295</v>
      </c>
      <c r="C31" s="61" t="s">
        <v>145</v>
      </c>
      <c r="D31" s="61" t="s">
        <v>272</v>
      </c>
      <c r="E31" s="82">
        <v>30315</v>
      </c>
      <c r="F31" s="61" t="s">
        <v>295</v>
      </c>
      <c r="G31" s="62" t="s">
        <v>296</v>
      </c>
      <c r="H31" s="63" t="s">
        <v>174</v>
      </c>
      <c r="I31" s="63" t="s">
        <v>175</v>
      </c>
      <c r="J31" s="63" t="s">
        <v>296</v>
      </c>
      <c r="K31" s="64">
        <v>202706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24407267.600000005</v>
      </c>
      <c r="BB31" s="16">
        <v>357352.92000000179</v>
      </c>
      <c r="BC31" s="16">
        <v>357352.92000000179</v>
      </c>
      <c r="BD31" s="16">
        <v>357352.92000000179</v>
      </c>
      <c r="BE31" s="16">
        <v>357352.92000000179</v>
      </c>
      <c r="BF31" s="16">
        <v>357352.92000000179</v>
      </c>
      <c r="BG31" s="16">
        <v>357352.92000000179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</row>
    <row r="32" spans="1:71" x14ac:dyDescent="0.35">
      <c r="A32" s="51" t="s">
        <v>210</v>
      </c>
      <c r="B32" s="60" t="s">
        <v>297</v>
      </c>
      <c r="C32" s="61" t="s">
        <v>145</v>
      </c>
      <c r="D32" s="61" t="s">
        <v>272</v>
      </c>
      <c r="E32" s="82">
        <v>30399</v>
      </c>
      <c r="F32" s="61" t="s">
        <v>297</v>
      </c>
      <c r="G32" s="62" t="s">
        <v>298</v>
      </c>
      <c r="H32" s="63" t="s">
        <v>174</v>
      </c>
      <c r="I32" s="63" t="s">
        <v>175</v>
      </c>
      <c r="J32" s="63" t="s">
        <v>298</v>
      </c>
      <c r="K32" s="64">
        <v>202909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</row>
    <row r="33" spans="1:71" x14ac:dyDescent="0.35">
      <c r="A33" s="51" t="s">
        <v>210</v>
      </c>
      <c r="B33" s="60" t="s">
        <v>299</v>
      </c>
      <c r="C33" s="61" t="s">
        <v>145</v>
      </c>
      <c r="D33" s="61" t="s">
        <v>272</v>
      </c>
      <c r="E33" s="82">
        <v>30315</v>
      </c>
      <c r="F33" s="61" t="s">
        <v>299</v>
      </c>
      <c r="G33" s="62" t="s">
        <v>300</v>
      </c>
      <c r="H33" s="63" t="s">
        <v>286</v>
      </c>
      <c r="I33" s="63" t="s">
        <v>175</v>
      </c>
      <c r="J33" s="63" t="s">
        <v>300</v>
      </c>
      <c r="K33" s="64">
        <v>202709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5161894.7</v>
      </c>
      <c r="BE33" s="16">
        <v>6000</v>
      </c>
      <c r="BF33" s="16">
        <v>6000</v>
      </c>
      <c r="BG33" s="16">
        <v>6000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</row>
    <row r="34" spans="1:71" x14ac:dyDescent="0.35">
      <c r="A34" s="51" t="s">
        <v>270</v>
      </c>
      <c r="B34" s="60" t="s">
        <v>280</v>
      </c>
      <c r="C34" s="61" t="s">
        <v>145</v>
      </c>
      <c r="D34" s="61" t="s">
        <v>272</v>
      </c>
      <c r="E34" s="82">
        <v>36500</v>
      </c>
      <c r="F34" s="61" t="s">
        <v>280</v>
      </c>
      <c r="G34" s="62" t="s">
        <v>281</v>
      </c>
      <c r="H34" s="63" t="s">
        <v>197</v>
      </c>
      <c r="I34" s="63" t="s">
        <v>238</v>
      </c>
      <c r="J34" s="63" t="s">
        <v>281</v>
      </c>
      <c r="K34" s="64" t="s">
        <v>274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125066.04000000001</v>
      </c>
      <c r="Y34" s="16">
        <v>125066.04000000001</v>
      </c>
      <c r="Z34" s="16">
        <v>125066.03999999998</v>
      </c>
      <c r="AA34" s="16">
        <v>125066.04000000004</v>
      </c>
      <c r="AB34" s="16">
        <v>125066.04000000004</v>
      </c>
      <c r="AC34" s="16">
        <v>125066.04000000004</v>
      </c>
      <c r="AD34" s="16">
        <v>125066.04000000004</v>
      </c>
      <c r="AE34" s="16">
        <v>125066.04000000004</v>
      </c>
      <c r="AF34" s="16">
        <v>125066.03999999992</v>
      </c>
      <c r="AG34" s="16">
        <v>125066.04000000004</v>
      </c>
      <c r="AH34" s="16">
        <v>125066.04000000004</v>
      </c>
      <c r="AI34" s="16">
        <v>125063.04000000004</v>
      </c>
      <c r="AJ34" s="16">
        <v>394255.5</v>
      </c>
      <c r="AK34" s="16">
        <v>394255.50000000023</v>
      </c>
      <c r="AL34" s="16">
        <v>394255.5</v>
      </c>
      <c r="AM34" s="16">
        <v>394255.5</v>
      </c>
      <c r="AN34" s="16">
        <v>394255.5</v>
      </c>
      <c r="AO34" s="16">
        <v>394255.5</v>
      </c>
      <c r="AP34" s="16">
        <v>394255.5</v>
      </c>
      <c r="AQ34" s="16">
        <v>394255.5</v>
      </c>
      <c r="AR34" s="16">
        <v>394255.5</v>
      </c>
      <c r="AS34" s="16">
        <v>394255.5</v>
      </c>
      <c r="AT34" s="16">
        <v>394255.5</v>
      </c>
      <c r="AU34" s="16">
        <v>394255.5</v>
      </c>
      <c r="AV34" s="16">
        <v>503064.12999999989</v>
      </c>
      <c r="AW34" s="16">
        <v>503064.16999999993</v>
      </c>
      <c r="AX34" s="16">
        <v>503064.16999999993</v>
      </c>
      <c r="AY34" s="16">
        <v>503064.16999999993</v>
      </c>
      <c r="AZ34" s="16">
        <v>503064.17000000086</v>
      </c>
      <c r="BA34" s="16">
        <v>503064.16999999993</v>
      </c>
      <c r="BB34" s="16">
        <v>503064.16999999993</v>
      </c>
      <c r="BC34" s="16">
        <v>503064.16999999993</v>
      </c>
      <c r="BD34" s="16">
        <v>503064.16999999993</v>
      </c>
      <c r="BE34" s="16">
        <v>503064.16999999993</v>
      </c>
      <c r="BF34" s="16">
        <v>503064.16999999993</v>
      </c>
      <c r="BG34" s="16">
        <v>503064.16999999993</v>
      </c>
      <c r="BH34" s="16">
        <v>654856.11999999918</v>
      </c>
      <c r="BI34" s="16">
        <v>654856.08000000007</v>
      </c>
      <c r="BJ34" s="16">
        <v>654856.08000000007</v>
      </c>
      <c r="BK34" s="16">
        <v>654856.08000000007</v>
      </c>
      <c r="BL34" s="16">
        <v>654856.08000000007</v>
      </c>
      <c r="BM34" s="16">
        <v>654856.08000000007</v>
      </c>
      <c r="BN34" s="16">
        <v>654856.07999999821</v>
      </c>
      <c r="BO34" s="16">
        <v>654856.07999999821</v>
      </c>
      <c r="BP34" s="16">
        <v>654856.07999999821</v>
      </c>
      <c r="BQ34" s="16">
        <v>654856.07999999821</v>
      </c>
      <c r="BR34" s="16">
        <v>654856.07999999821</v>
      </c>
      <c r="BS34" s="16">
        <v>654856.07999999821</v>
      </c>
    </row>
    <row r="35" spans="1:71" x14ac:dyDescent="0.35">
      <c r="A35" s="51" t="s">
        <v>210</v>
      </c>
      <c r="B35" s="60" t="s">
        <v>301</v>
      </c>
      <c r="C35" s="61" t="s">
        <v>145</v>
      </c>
      <c r="D35" s="61" t="s">
        <v>272</v>
      </c>
      <c r="E35" s="82">
        <v>30315</v>
      </c>
      <c r="F35" s="61" t="s">
        <v>301</v>
      </c>
      <c r="G35" s="62" t="s">
        <v>302</v>
      </c>
      <c r="H35" s="63" t="s">
        <v>286</v>
      </c>
      <c r="I35" s="63" t="s">
        <v>175</v>
      </c>
      <c r="J35" s="63" t="s">
        <v>302</v>
      </c>
      <c r="K35" s="64">
        <v>202709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23778833.030000005</v>
      </c>
      <c r="BE35" s="16">
        <v>325427.17000000179</v>
      </c>
      <c r="BF35" s="16">
        <v>325427.17000000179</v>
      </c>
      <c r="BG35" s="16">
        <v>325427.17000000179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</row>
    <row r="36" spans="1:71" x14ac:dyDescent="0.35">
      <c r="A36" s="51" t="s">
        <v>210</v>
      </c>
      <c r="B36" s="60" t="s">
        <v>303</v>
      </c>
      <c r="C36" s="61" t="s">
        <v>145</v>
      </c>
      <c r="D36" s="61" t="s">
        <v>272</v>
      </c>
      <c r="E36" s="82">
        <v>30315</v>
      </c>
      <c r="F36" s="61" t="s">
        <v>303</v>
      </c>
      <c r="G36" s="62" t="s">
        <v>304</v>
      </c>
      <c r="H36" s="63" t="s">
        <v>286</v>
      </c>
      <c r="I36" s="63" t="s">
        <v>175</v>
      </c>
      <c r="J36" s="63" t="s">
        <v>304</v>
      </c>
      <c r="K36" s="64">
        <v>202609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786978.14000000013</v>
      </c>
      <c r="AS36" s="16">
        <v>87442.020000000019</v>
      </c>
      <c r="AT36" s="16">
        <v>87442.020000000019</v>
      </c>
      <c r="AU36" s="16">
        <v>87442.020000000019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</row>
    <row r="37" spans="1:71" x14ac:dyDescent="0.35">
      <c r="A37" s="51" t="s">
        <v>210</v>
      </c>
      <c r="B37" s="60" t="s">
        <v>305</v>
      </c>
      <c r="C37" s="61" t="s">
        <v>145</v>
      </c>
      <c r="D37" s="61" t="s">
        <v>272</v>
      </c>
      <c r="E37" s="82">
        <v>30315</v>
      </c>
      <c r="F37" s="61" t="s">
        <v>305</v>
      </c>
      <c r="G37" s="62" t="s">
        <v>306</v>
      </c>
      <c r="H37" s="63" t="s">
        <v>174</v>
      </c>
      <c r="I37" s="63" t="s">
        <v>238</v>
      </c>
      <c r="J37" s="63" t="s">
        <v>306</v>
      </c>
      <c r="K37" s="64">
        <v>202609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21642214.980000004</v>
      </c>
      <c r="AS37" s="16">
        <v>879162.82999999821</v>
      </c>
      <c r="AT37" s="16">
        <v>879162.82999999821</v>
      </c>
      <c r="AU37" s="16">
        <v>879162.82999999821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</row>
    <row r="38" spans="1:71" x14ac:dyDescent="0.35">
      <c r="A38" s="51" t="s">
        <v>210</v>
      </c>
      <c r="B38" s="60" t="s">
        <v>307</v>
      </c>
      <c r="C38" s="61" t="s">
        <v>145</v>
      </c>
      <c r="D38" s="61" t="s">
        <v>272</v>
      </c>
      <c r="E38" s="82">
        <v>39725</v>
      </c>
      <c r="F38" s="61" t="s">
        <v>307</v>
      </c>
      <c r="G38" s="62" t="s">
        <v>308</v>
      </c>
      <c r="H38" s="63" t="s">
        <v>286</v>
      </c>
      <c r="I38" s="63" t="s">
        <v>175</v>
      </c>
      <c r="J38" s="63" t="s">
        <v>308</v>
      </c>
      <c r="K38" s="64">
        <v>202709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5382161.2799999993</v>
      </c>
      <c r="BE38" s="16">
        <v>101855.40000000037</v>
      </c>
      <c r="BF38" s="16">
        <v>101855.40000000037</v>
      </c>
      <c r="BG38" s="16">
        <v>101855.40000000037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</row>
    <row r="39" spans="1:71" x14ac:dyDescent="0.35">
      <c r="A39" s="51" t="s">
        <v>210</v>
      </c>
      <c r="B39" s="60" t="s">
        <v>309</v>
      </c>
      <c r="C39" s="61" t="s">
        <v>145</v>
      </c>
      <c r="D39" s="61" t="s">
        <v>272</v>
      </c>
      <c r="E39" s="82">
        <v>30315</v>
      </c>
      <c r="F39" s="61" t="s">
        <v>309</v>
      </c>
      <c r="G39" s="62" t="s">
        <v>310</v>
      </c>
      <c r="H39" s="63" t="s">
        <v>286</v>
      </c>
      <c r="I39" s="63" t="s">
        <v>175</v>
      </c>
      <c r="J39" s="63" t="s">
        <v>310</v>
      </c>
      <c r="K39" s="64">
        <v>202709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16568252.069999998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</row>
    <row r="40" spans="1:71" x14ac:dyDescent="0.35">
      <c r="A40" s="51" t="s">
        <v>270</v>
      </c>
      <c r="B40" s="60" t="s">
        <v>311</v>
      </c>
      <c r="C40" s="61" t="s">
        <v>145</v>
      </c>
      <c r="D40" s="61" t="s">
        <v>272</v>
      </c>
      <c r="E40" s="82">
        <v>39725</v>
      </c>
      <c r="F40" s="61" t="s">
        <v>311</v>
      </c>
      <c r="G40" s="62" t="s">
        <v>312</v>
      </c>
      <c r="H40" s="63" t="s">
        <v>174</v>
      </c>
      <c r="I40" s="63" t="s">
        <v>198</v>
      </c>
      <c r="J40" s="63" t="s">
        <v>312</v>
      </c>
      <c r="K40" s="64" t="s">
        <v>274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354531.98</v>
      </c>
      <c r="Y40" s="16">
        <v>354531.98</v>
      </c>
      <c r="Z40" s="16">
        <v>354531.98</v>
      </c>
      <c r="AA40" s="16">
        <v>354531.98</v>
      </c>
      <c r="AB40" s="16">
        <v>354531.98</v>
      </c>
      <c r="AC40" s="16">
        <v>354531.98</v>
      </c>
      <c r="AD40" s="16">
        <v>354531.98</v>
      </c>
      <c r="AE40" s="16">
        <v>354531.98</v>
      </c>
      <c r="AF40" s="16">
        <v>354531.98</v>
      </c>
      <c r="AG40" s="16">
        <v>354531.98</v>
      </c>
      <c r="AH40" s="16">
        <v>354531.98</v>
      </c>
      <c r="AI40" s="16">
        <v>354531.93999999994</v>
      </c>
      <c r="AJ40" s="16">
        <v>191274</v>
      </c>
      <c r="AK40" s="16">
        <v>191274</v>
      </c>
      <c r="AL40" s="16">
        <v>191274</v>
      </c>
      <c r="AM40" s="16">
        <v>191274</v>
      </c>
      <c r="AN40" s="16">
        <v>191274</v>
      </c>
      <c r="AO40" s="16">
        <v>191274</v>
      </c>
      <c r="AP40" s="16">
        <v>191274</v>
      </c>
      <c r="AQ40" s="16">
        <v>191274</v>
      </c>
      <c r="AR40" s="16">
        <v>191274</v>
      </c>
      <c r="AS40" s="16">
        <v>191274</v>
      </c>
      <c r="AT40" s="16">
        <v>191274</v>
      </c>
      <c r="AU40" s="16">
        <v>191274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</row>
    <row r="41" spans="1:71" x14ac:dyDescent="0.35">
      <c r="A41" s="51" t="s">
        <v>270</v>
      </c>
      <c r="B41" s="60" t="s">
        <v>313</v>
      </c>
      <c r="C41" s="61" t="s">
        <v>145</v>
      </c>
      <c r="D41" s="61" t="s">
        <v>272</v>
      </c>
      <c r="E41" s="82">
        <v>39700</v>
      </c>
      <c r="F41" s="61" t="s">
        <v>313</v>
      </c>
      <c r="G41" s="62" t="s">
        <v>314</v>
      </c>
      <c r="H41" s="63" t="s">
        <v>174</v>
      </c>
      <c r="I41" s="63" t="s">
        <v>198</v>
      </c>
      <c r="J41" s="63" t="s">
        <v>314</v>
      </c>
      <c r="K41" s="64" t="s">
        <v>274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186978.71000000002</v>
      </c>
      <c r="Y41" s="16">
        <v>186978.71000000002</v>
      </c>
      <c r="Z41" s="16">
        <v>186978.71000000008</v>
      </c>
      <c r="AA41" s="16">
        <v>186978.70999999996</v>
      </c>
      <c r="AB41" s="16">
        <v>186978.70999999996</v>
      </c>
      <c r="AC41" s="16">
        <v>186978.70999999996</v>
      </c>
      <c r="AD41" s="16">
        <v>186978.70999999996</v>
      </c>
      <c r="AE41" s="16">
        <v>186978.70999999996</v>
      </c>
      <c r="AF41" s="16">
        <v>186978.70999999996</v>
      </c>
      <c r="AG41" s="16">
        <v>186978.70999999996</v>
      </c>
      <c r="AH41" s="16">
        <v>186978.70999999996</v>
      </c>
      <c r="AI41" s="16">
        <v>186978.74999999977</v>
      </c>
      <c r="AJ41" s="16">
        <v>216019.37999999989</v>
      </c>
      <c r="AK41" s="16">
        <v>216019.41999999993</v>
      </c>
      <c r="AL41" s="16">
        <v>216019.41999999993</v>
      </c>
      <c r="AM41" s="16">
        <v>216019.41999999993</v>
      </c>
      <c r="AN41" s="16">
        <v>216019.41999999993</v>
      </c>
      <c r="AO41" s="16">
        <v>216019.41999999993</v>
      </c>
      <c r="AP41" s="16">
        <v>216019.41999999993</v>
      </c>
      <c r="AQ41" s="16">
        <v>216019.41999999993</v>
      </c>
      <c r="AR41" s="16">
        <v>216019.41999999993</v>
      </c>
      <c r="AS41" s="16">
        <v>216019.41999999993</v>
      </c>
      <c r="AT41" s="16">
        <v>216019.41999999993</v>
      </c>
      <c r="AU41" s="16">
        <v>216019.41999999993</v>
      </c>
      <c r="AV41" s="16">
        <v>348583.8200000003</v>
      </c>
      <c r="AW41" s="16">
        <v>348583.87999999989</v>
      </c>
      <c r="AX41" s="16">
        <v>348583.87999999989</v>
      </c>
      <c r="AY41" s="16">
        <v>348583.87999999989</v>
      </c>
      <c r="AZ41" s="16">
        <v>348583.87999999989</v>
      </c>
      <c r="BA41" s="16">
        <v>348583.87999999989</v>
      </c>
      <c r="BB41" s="16">
        <v>348583.87999999989</v>
      </c>
      <c r="BC41" s="16">
        <v>348583.87999999989</v>
      </c>
      <c r="BD41" s="16">
        <v>348583.87999999989</v>
      </c>
      <c r="BE41" s="16">
        <v>348583.87999999989</v>
      </c>
      <c r="BF41" s="16">
        <v>348583.87999999989</v>
      </c>
      <c r="BG41" s="16">
        <v>348583.88000000082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</row>
    <row r="42" spans="1:71" x14ac:dyDescent="0.35">
      <c r="A42" s="51" t="s">
        <v>270</v>
      </c>
      <c r="B42" s="60" t="s">
        <v>315</v>
      </c>
      <c r="C42" s="61" t="s">
        <v>145</v>
      </c>
      <c r="D42" s="61" t="s">
        <v>272</v>
      </c>
      <c r="E42" s="82">
        <v>30315</v>
      </c>
      <c r="F42" s="61" t="s">
        <v>315</v>
      </c>
      <c r="G42" s="62" t="s">
        <v>316</v>
      </c>
      <c r="H42" s="63" t="s">
        <v>174</v>
      </c>
      <c r="I42" s="63" t="s">
        <v>238</v>
      </c>
      <c r="J42" s="63" t="s">
        <v>316</v>
      </c>
      <c r="K42" s="64" t="s">
        <v>274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124301.16</v>
      </c>
      <c r="Y42" s="16">
        <v>124301.16</v>
      </c>
      <c r="Z42" s="16">
        <v>124301.15999999997</v>
      </c>
      <c r="AA42" s="16">
        <v>124301.16000000003</v>
      </c>
      <c r="AB42" s="16">
        <v>124301.16000000003</v>
      </c>
      <c r="AC42" s="16">
        <v>124301.16000000003</v>
      </c>
      <c r="AD42" s="16">
        <v>124301.16000000003</v>
      </c>
      <c r="AE42" s="16">
        <v>124301.16000000003</v>
      </c>
      <c r="AF42" s="16">
        <v>124301.16000000003</v>
      </c>
      <c r="AG42" s="16">
        <v>124301.15999999992</v>
      </c>
      <c r="AH42" s="16">
        <v>124301.15999999992</v>
      </c>
      <c r="AI42" s="16">
        <v>124303.15999999992</v>
      </c>
      <c r="AJ42" s="16">
        <v>295715</v>
      </c>
      <c r="AK42" s="16">
        <v>295715</v>
      </c>
      <c r="AL42" s="16">
        <v>295715</v>
      </c>
      <c r="AM42" s="16">
        <v>295715</v>
      </c>
      <c r="AN42" s="16">
        <v>295715</v>
      </c>
      <c r="AO42" s="16">
        <v>295715</v>
      </c>
      <c r="AP42" s="16">
        <v>295715</v>
      </c>
      <c r="AQ42" s="16">
        <v>295715</v>
      </c>
      <c r="AR42" s="16">
        <v>295715</v>
      </c>
      <c r="AS42" s="16">
        <v>295715</v>
      </c>
      <c r="AT42" s="16">
        <v>295715</v>
      </c>
      <c r="AU42" s="16">
        <v>295715</v>
      </c>
      <c r="AV42" s="16">
        <v>486827.87999999989</v>
      </c>
      <c r="AW42" s="16">
        <v>486827.91999999993</v>
      </c>
      <c r="AX42" s="16">
        <v>486827.91999999993</v>
      </c>
      <c r="AY42" s="16">
        <v>486827.91999999993</v>
      </c>
      <c r="AZ42" s="16">
        <v>486827.91999999993</v>
      </c>
      <c r="BA42" s="16">
        <v>486827.91999999993</v>
      </c>
      <c r="BB42" s="16">
        <v>486827.92000000086</v>
      </c>
      <c r="BC42" s="16">
        <v>486827.91999999993</v>
      </c>
      <c r="BD42" s="16">
        <v>486827.91999999993</v>
      </c>
      <c r="BE42" s="16">
        <v>486827.91999999993</v>
      </c>
      <c r="BF42" s="16">
        <v>486827.91999999993</v>
      </c>
      <c r="BG42" s="16">
        <v>486827.91999999993</v>
      </c>
      <c r="BH42" s="16">
        <v>638147.88000000082</v>
      </c>
      <c r="BI42" s="16">
        <v>638147.91999999993</v>
      </c>
      <c r="BJ42" s="16">
        <v>638147.91999999993</v>
      </c>
      <c r="BK42" s="16">
        <v>638147.91999999993</v>
      </c>
      <c r="BL42" s="16">
        <v>638147.91999999993</v>
      </c>
      <c r="BM42" s="16">
        <v>638147.91999999993</v>
      </c>
      <c r="BN42" s="16">
        <v>638147.91999999993</v>
      </c>
      <c r="BO42" s="16">
        <v>638147.91999999993</v>
      </c>
      <c r="BP42" s="16">
        <v>638147.91999999993</v>
      </c>
      <c r="BQ42" s="16">
        <v>638147.92000000179</v>
      </c>
      <c r="BR42" s="16">
        <v>638147.92000000179</v>
      </c>
      <c r="BS42" s="16">
        <v>638147.92000000179</v>
      </c>
    </row>
    <row r="43" spans="1:71" x14ac:dyDescent="0.35">
      <c r="A43" s="51" t="s">
        <v>270</v>
      </c>
      <c r="B43" s="60" t="s">
        <v>317</v>
      </c>
      <c r="C43" s="61" t="s">
        <v>145</v>
      </c>
      <c r="D43" s="61" t="s">
        <v>272</v>
      </c>
      <c r="E43" s="82">
        <v>36500</v>
      </c>
      <c r="F43" s="61" t="s">
        <v>317</v>
      </c>
      <c r="G43" s="62" t="s">
        <v>318</v>
      </c>
      <c r="H43" s="63" t="s">
        <v>174</v>
      </c>
      <c r="I43" s="63" t="s">
        <v>238</v>
      </c>
      <c r="J43" s="63" t="s">
        <v>318</v>
      </c>
      <c r="K43" s="64" t="s">
        <v>274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184237.87</v>
      </c>
      <c r="Y43" s="16">
        <v>184237.87</v>
      </c>
      <c r="Z43" s="16">
        <v>184237.87</v>
      </c>
      <c r="AA43" s="16">
        <v>184237.87</v>
      </c>
      <c r="AB43" s="16">
        <v>184237.87</v>
      </c>
      <c r="AC43" s="16">
        <v>184237.87</v>
      </c>
      <c r="AD43" s="16">
        <v>184237.86999999988</v>
      </c>
      <c r="AE43" s="16">
        <v>184237.87000000011</v>
      </c>
      <c r="AF43" s="16">
        <v>184237.87000000011</v>
      </c>
      <c r="AG43" s="16">
        <v>184237.87000000011</v>
      </c>
      <c r="AH43" s="16">
        <v>184237.87000000011</v>
      </c>
      <c r="AI43" s="16">
        <v>184233.87000000011</v>
      </c>
      <c r="AJ43" s="16">
        <v>490859.75</v>
      </c>
      <c r="AK43" s="16">
        <v>490859.75</v>
      </c>
      <c r="AL43" s="16">
        <v>490859.75</v>
      </c>
      <c r="AM43" s="16">
        <v>490859.75</v>
      </c>
      <c r="AN43" s="16">
        <v>490859.75</v>
      </c>
      <c r="AO43" s="16">
        <v>490859.75</v>
      </c>
      <c r="AP43" s="16">
        <v>490859.75</v>
      </c>
      <c r="AQ43" s="16">
        <v>490859.75</v>
      </c>
      <c r="AR43" s="16">
        <v>490859.75</v>
      </c>
      <c r="AS43" s="16">
        <v>490859.75</v>
      </c>
      <c r="AT43" s="16">
        <v>490859.75</v>
      </c>
      <c r="AU43" s="16">
        <v>490859.75</v>
      </c>
      <c r="AV43" s="16">
        <v>765536.37999999989</v>
      </c>
      <c r="AW43" s="16">
        <v>765536.41999999993</v>
      </c>
      <c r="AX43" s="16">
        <v>765536.41999999993</v>
      </c>
      <c r="AY43" s="16">
        <v>765536.41999999993</v>
      </c>
      <c r="AZ43" s="16">
        <v>765536.41999999993</v>
      </c>
      <c r="BA43" s="16">
        <v>765536.41999999993</v>
      </c>
      <c r="BB43" s="16">
        <v>765536.41999999993</v>
      </c>
      <c r="BC43" s="16">
        <v>765536.41999999993</v>
      </c>
      <c r="BD43" s="16">
        <v>765536.41999999993</v>
      </c>
      <c r="BE43" s="16">
        <v>765536.41999999993</v>
      </c>
      <c r="BF43" s="16">
        <v>765536.41999999993</v>
      </c>
      <c r="BG43" s="16">
        <v>765536.42000000179</v>
      </c>
      <c r="BH43" s="16">
        <v>954554.37999999896</v>
      </c>
      <c r="BI43" s="16">
        <v>954554.42000000179</v>
      </c>
      <c r="BJ43" s="16">
        <v>954554.42000000179</v>
      </c>
      <c r="BK43" s="16">
        <v>954554.42000000179</v>
      </c>
      <c r="BL43" s="16">
        <v>954554.42000000179</v>
      </c>
      <c r="BM43" s="16">
        <v>954554.42000000179</v>
      </c>
      <c r="BN43" s="16">
        <v>954554.42000000179</v>
      </c>
      <c r="BO43" s="16">
        <v>954554.42000000179</v>
      </c>
      <c r="BP43" s="16">
        <v>954554.42000000179</v>
      </c>
      <c r="BQ43" s="16">
        <v>954554.42000000179</v>
      </c>
      <c r="BR43" s="16">
        <v>954554.42000000179</v>
      </c>
      <c r="BS43" s="16">
        <v>954554.42000000179</v>
      </c>
    </row>
    <row r="44" spans="1:71" x14ac:dyDescent="0.35">
      <c r="A44" s="51" t="s">
        <v>270</v>
      </c>
      <c r="B44" s="60" t="s">
        <v>319</v>
      </c>
      <c r="C44" s="61" t="s">
        <v>145</v>
      </c>
      <c r="D44" s="61" t="s">
        <v>272</v>
      </c>
      <c r="E44" s="82">
        <v>36500</v>
      </c>
      <c r="F44" s="61" t="s">
        <v>319</v>
      </c>
      <c r="G44" s="62" t="s">
        <v>320</v>
      </c>
      <c r="H44" s="63" t="s">
        <v>174</v>
      </c>
      <c r="I44" s="63" t="s">
        <v>238</v>
      </c>
      <c r="J44" s="63" t="s">
        <v>320</v>
      </c>
      <c r="K44" s="64" t="s">
        <v>274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50218.91</v>
      </c>
      <c r="Y44" s="16">
        <v>50218.91</v>
      </c>
      <c r="Z44" s="16">
        <v>50218.91</v>
      </c>
      <c r="AA44" s="16">
        <v>50218.91</v>
      </c>
      <c r="AB44" s="16">
        <v>50218.91</v>
      </c>
      <c r="AC44" s="16">
        <v>50218.91</v>
      </c>
      <c r="AD44" s="16">
        <v>50218.909999999974</v>
      </c>
      <c r="AE44" s="16">
        <v>50218.910000000033</v>
      </c>
      <c r="AF44" s="16">
        <v>50218.910000000033</v>
      </c>
      <c r="AG44" s="16">
        <v>50218.910000000033</v>
      </c>
      <c r="AH44" s="16">
        <v>50218.910000000033</v>
      </c>
      <c r="AI44" s="16">
        <v>50221.910000000033</v>
      </c>
      <c r="AJ44" s="16">
        <v>124236.12</v>
      </c>
      <c r="AK44" s="16">
        <v>124236.07999999996</v>
      </c>
      <c r="AL44" s="16">
        <v>124236.07999999996</v>
      </c>
      <c r="AM44" s="16">
        <v>124236.07999999996</v>
      </c>
      <c r="AN44" s="16">
        <v>124236.08000000007</v>
      </c>
      <c r="AO44" s="16">
        <v>124236.08000000007</v>
      </c>
      <c r="AP44" s="16">
        <v>124236.08000000007</v>
      </c>
      <c r="AQ44" s="16">
        <v>124236.08000000007</v>
      </c>
      <c r="AR44" s="16">
        <v>124236.08000000007</v>
      </c>
      <c r="AS44" s="16">
        <v>124236.08000000007</v>
      </c>
      <c r="AT44" s="16">
        <v>124236.08000000007</v>
      </c>
      <c r="AU44" s="16">
        <v>124236.08000000007</v>
      </c>
      <c r="AV44" s="16">
        <v>165840.86999999988</v>
      </c>
      <c r="AW44" s="16">
        <v>165840.83000000007</v>
      </c>
      <c r="AX44" s="16">
        <v>165840.83000000007</v>
      </c>
      <c r="AY44" s="16">
        <v>165840.83000000007</v>
      </c>
      <c r="AZ44" s="16">
        <v>165840.83000000007</v>
      </c>
      <c r="BA44" s="16">
        <v>165840.83000000007</v>
      </c>
      <c r="BB44" s="16">
        <v>165840.83000000007</v>
      </c>
      <c r="BC44" s="16">
        <v>165840.83000000007</v>
      </c>
      <c r="BD44" s="16">
        <v>165840.83000000007</v>
      </c>
      <c r="BE44" s="16">
        <v>165840.83000000007</v>
      </c>
      <c r="BF44" s="16">
        <v>165840.83000000007</v>
      </c>
      <c r="BG44" s="16">
        <v>165840.83000000007</v>
      </c>
      <c r="BH44" s="16">
        <v>242404.50000000047</v>
      </c>
      <c r="BI44" s="16">
        <v>242404.5</v>
      </c>
      <c r="BJ44" s="16">
        <v>242404.5</v>
      </c>
      <c r="BK44" s="16">
        <v>242404.5</v>
      </c>
      <c r="BL44" s="16">
        <v>242404.5</v>
      </c>
      <c r="BM44" s="16">
        <v>242404.5</v>
      </c>
      <c r="BN44" s="16">
        <v>242404.5</v>
      </c>
      <c r="BO44" s="16">
        <v>242404.5</v>
      </c>
      <c r="BP44" s="16">
        <v>242404.5</v>
      </c>
      <c r="BQ44" s="16">
        <v>242404.5</v>
      </c>
      <c r="BR44" s="16">
        <v>242404.5</v>
      </c>
      <c r="BS44" s="16">
        <v>242404.5</v>
      </c>
    </row>
    <row r="45" spans="1:71" x14ac:dyDescent="0.35">
      <c r="A45" s="51" t="s">
        <v>270</v>
      </c>
      <c r="B45" s="60" t="s">
        <v>321</v>
      </c>
      <c r="C45" s="61" t="s">
        <v>145</v>
      </c>
      <c r="D45" s="61" t="s">
        <v>272</v>
      </c>
      <c r="E45" s="82">
        <v>36500</v>
      </c>
      <c r="F45" s="61" t="s">
        <v>321</v>
      </c>
      <c r="G45" s="62" t="s">
        <v>322</v>
      </c>
      <c r="H45" s="63" t="s">
        <v>174</v>
      </c>
      <c r="I45" s="63" t="s">
        <v>238</v>
      </c>
      <c r="J45" s="63" t="s">
        <v>322</v>
      </c>
      <c r="K45" s="64" t="s">
        <v>274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438035.36000000004</v>
      </c>
      <c r="Y45" s="16">
        <v>438035.36000000004</v>
      </c>
      <c r="Z45" s="16">
        <v>438035.36</v>
      </c>
      <c r="AA45" s="16">
        <v>438035.3600000001</v>
      </c>
      <c r="AB45" s="16">
        <v>438035.3600000001</v>
      </c>
      <c r="AC45" s="16">
        <v>438035.35999999987</v>
      </c>
      <c r="AD45" s="16">
        <v>438035.35999999987</v>
      </c>
      <c r="AE45" s="16">
        <v>438035.35999999987</v>
      </c>
      <c r="AF45" s="16">
        <v>438035.35999999987</v>
      </c>
      <c r="AG45" s="16">
        <v>438035.35999999987</v>
      </c>
      <c r="AH45" s="16">
        <v>438035.36000000034</v>
      </c>
      <c r="AI45" s="16">
        <v>438039.36000000034</v>
      </c>
      <c r="AJ45" s="16">
        <v>1153771.3799999999</v>
      </c>
      <c r="AK45" s="16">
        <v>1153771.42</v>
      </c>
      <c r="AL45" s="16">
        <v>1153771.419999999</v>
      </c>
      <c r="AM45" s="16">
        <v>1153771.42</v>
      </c>
      <c r="AN45" s="16">
        <v>1153771.42</v>
      </c>
      <c r="AO45" s="16">
        <v>1153771.42</v>
      </c>
      <c r="AP45" s="16">
        <v>1153771.42</v>
      </c>
      <c r="AQ45" s="16">
        <v>1153771.42</v>
      </c>
      <c r="AR45" s="16">
        <v>1153771.42</v>
      </c>
      <c r="AS45" s="16">
        <v>1153771.4199999981</v>
      </c>
      <c r="AT45" s="16">
        <v>1153771.4200000018</v>
      </c>
      <c r="AU45" s="16">
        <v>1153771.4200000018</v>
      </c>
      <c r="AV45" s="16">
        <v>1749573.629999999</v>
      </c>
      <c r="AW45" s="16">
        <v>1749573.6699999981</v>
      </c>
      <c r="AX45" s="16">
        <v>1749573.6700000018</v>
      </c>
      <c r="AY45" s="16">
        <v>1749573.6700000018</v>
      </c>
      <c r="AZ45" s="16">
        <v>1749573.6700000018</v>
      </c>
      <c r="BA45" s="16">
        <v>1749573.6700000018</v>
      </c>
      <c r="BB45" s="16">
        <v>1749573.6700000018</v>
      </c>
      <c r="BC45" s="16">
        <v>1749573.6700000018</v>
      </c>
      <c r="BD45" s="16">
        <v>1749573.6700000018</v>
      </c>
      <c r="BE45" s="16">
        <v>1749573.6700000018</v>
      </c>
      <c r="BF45" s="16">
        <v>1749573.6700000018</v>
      </c>
      <c r="BG45" s="16">
        <v>1749573.6700000018</v>
      </c>
      <c r="BH45" s="16">
        <v>1943292.8699999973</v>
      </c>
      <c r="BI45" s="16">
        <v>1943292.8299999982</v>
      </c>
      <c r="BJ45" s="16">
        <v>1943292.8299999982</v>
      </c>
      <c r="BK45" s="16">
        <v>1943292.8299999982</v>
      </c>
      <c r="BL45" s="16">
        <v>1943292.8299999982</v>
      </c>
      <c r="BM45" s="16">
        <v>1943292.8299999982</v>
      </c>
      <c r="BN45" s="16">
        <v>1943292.8299999982</v>
      </c>
      <c r="BO45" s="16">
        <v>1943292.8299999982</v>
      </c>
      <c r="BP45" s="16">
        <v>1943292.8299999982</v>
      </c>
      <c r="BQ45" s="16">
        <v>1943292.8299999982</v>
      </c>
      <c r="BR45" s="16">
        <v>1943292.8299999982</v>
      </c>
      <c r="BS45" s="16">
        <v>1943292.8299999982</v>
      </c>
    </row>
    <row r="46" spans="1:71" x14ac:dyDescent="0.35">
      <c r="A46" s="51" t="s">
        <v>270</v>
      </c>
      <c r="B46" s="60" t="s">
        <v>323</v>
      </c>
      <c r="C46" s="61" t="s">
        <v>145</v>
      </c>
      <c r="D46" s="61" t="s">
        <v>272</v>
      </c>
      <c r="E46" s="82">
        <v>36500</v>
      </c>
      <c r="F46" s="61" t="s">
        <v>323</v>
      </c>
      <c r="G46" s="62" t="s">
        <v>324</v>
      </c>
      <c r="H46" s="63" t="s">
        <v>174</v>
      </c>
      <c r="I46" s="63" t="s">
        <v>175</v>
      </c>
      <c r="J46" s="63" t="s">
        <v>324</v>
      </c>
      <c r="K46" s="64" t="s">
        <v>274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319574.81</v>
      </c>
      <c r="Z46" s="16">
        <v>319574.81</v>
      </c>
      <c r="AA46" s="16">
        <v>319574.80999999994</v>
      </c>
      <c r="AB46" s="16">
        <v>319574.81000000006</v>
      </c>
      <c r="AC46" s="16">
        <v>319574.81000000006</v>
      </c>
      <c r="AD46" s="16">
        <v>319574.81000000006</v>
      </c>
      <c r="AE46" s="16">
        <v>319574.80999999982</v>
      </c>
      <c r="AF46" s="16">
        <v>319576.81000000006</v>
      </c>
      <c r="AG46" s="16">
        <v>0</v>
      </c>
      <c r="AH46" s="16">
        <v>0</v>
      </c>
      <c r="AI46" s="16">
        <v>-2.0000000018626451E-2</v>
      </c>
      <c r="AJ46" s="16">
        <v>390702.12999999989</v>
      </c>
      <c r="AK46" s="16">
        <v>390702.16999999993</v>
      </c>
      <c r="AL46" s="16">
        <v>390702.16999999993</v>
      </c>
      <c r="AM46" s="16">
        <v>390702.16999999993</v>
      </c>
      <c r="AN46" s="16">
        <v>390702.16999999993</v>
      </c>
      <c r="AO46" s="16">
        <v>390702.16999999993</v>
      </c>
      <c r="AP46" s="16">
        <v>390702.16999999993</v>
      </c>
      <c r="AQ46" s="16">
        <v>390702.16999999993</v>
      </c>
      <c r="AR46" s="16">
        <v>390702.16999999993</v>
      </c>
      <c r="AS46" s="16">
        <v>390702.16999999993</v>
      </c>
      <c r="AT46" s="16">
        <v>390702.16999999993</v>
      </c>
      <c r="AU46" s="16">
        <v>390702.16999999993</v>
      </c>
      <c r="AV46" s="16">
        <v>404364.87999999989</v>
      </c>
      <c r="AW46" s="16">
        <v>404364.91999999993</v>
      </c>
      <c r="AX46" s="16">
        <v>404364.92000000086</v>
      </c>
      <c r="AY46" s="16">
        <v>404364.91999999993</v>
      </c>
      <c r="AZ46" s="16">
        <v>404364.91999999993</v>
      </c>
      <c r="BA46" s="16">
        <v>404364.91999999993</v>
      </c>
      <c r="BB46" s="16">
        <v>404364.91999999993</v>
      </c>
      <c r="BC46" s="16">
        <v>404364.91999999993</v>
      </c>
      <c r="BD46" s="16">
        <v>404364.91999999993</v>
      </c>
      <c r="BE46" s="16">
        <v>404364.91999999993</v>
      </c>
      <c r="BF46" s="16">
        <v>404364.91999999993</v>
      </c>
      <c r="BG46" s="16">
        <v>404364.91999999993</v>
      </c>
      <c r="BH46" s="16">
        <v>480433.61999999918</v>
      </c>
      <c r="BI46" s="16">
        <v>480433.58000000007</v>
      </c>
      <c r="BJ46" s="16">
        <v>480433.58000000007</v>
      </c>
      <c r="BK46" s="16">
        <v>480433.58000000007</v>
      </c>
      <c r="BL46" s="16">
        <v>480433.58000000007</v>
      </c>
      <c r="BM46" s="16">
        <v>480433.58000000007</v>
      </c>
      <c r="BN46" s="16">
        <v>480433.58000000007</v>
      </c>
      <c r="BO46" s="16">
        <v>480433.58000000007</v>
      </c>
      <c r="BP46" s="16">
        <v>480433.58000000007</v>
      </c>
      <c r="BQ46" s="16">
        <v>480433.57999999821</v>
      </c>
      <c r="BR46" s="16">
        <v>480433.57999999821</v>
      </c>
      <c r="BS46" s="16">
        <v>480433.57999999821</v>
      </c>
    </row>
    <row r="47" spans="1:71" x14ac:dyDescent="0.35">
      <c r="A47" s="51" t="s">
        <v>210</v>
      </c>
      <c r="B47" s="60" t="s">
        <v>325</v>
      </c>
      <c r="C47" s="61" t="s">
        <v>145</v>
      </c>
      <c r="D47" s="61" t="s">
        <v>272</v>
      </c>
      <c r="E47" s="82">
        <v>30315</v>
      </c>
      <c r="F47" s="61" t="s">
        <v>325</v>
      </c>
      <c r="G47" s="62" t="s">
        <v>326</v>
      </c>
      <c r="H47" s="63" t="s">
        <v>286</v>
      </c>
      <c r="I47" s="63" t="s">
        <v>175</v>
      </c>
      <c r="J47" s="63" t="s">
        <v>326</v>
      </c>
      <c r="K47" s="64">
        <v>202603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2881975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</row>
    <row r="48" spans="1:71" x14ac:dyDescent="0.35">
      <c r="A48" s="51" t="s">
        <v>270</v>
      </c>
      <c r="B48" s="60" t="s">
        <v>327</v>
      </c>
      <c r="C48" s="61" t="s">
        <v>145</v>
      </c>
      <c r="D48" s="61" t="s">
        <v>272</v>
      </c>
      <c r="E48" s="82">
        <v>35600</v>
      </c>
      <c r="F48" s="61" t="s">
        <v>327</v>
      </c>
      <c r="G48" s="62" t="s">
        <v>328</v>
      </c>
      <c r="H48" s="63" t="s">
        <v>286</v>
      </c>
      <c r="I48" s="63" t="s">
        <v>238</v>
      </c>
      <c r="J48" s="63" t="s">
        <v>328</v>
      </c>
      <c r="K48" s="64" t="s">
        <v>274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41666.67</v>
      </c>
      <c r="Y48" s="16">
        <v>41666.67</v>
      </c>
      <c r="Z48" s="16">
        <v>41666.67</v>
      </c>
      <c r="AA48" s="16">
        <v>41666.67</v>
      </c>
      <c r="AB48" s="16">
        <v>41666.669999999984</v>
      </c>
      <c r="AC48" s="16">
        <v>41666.669999999984</v>
      </c>
      <c r="AD48" s="16">
        <v>41666.669999999984</v>
      </c>
      <c r="AE48" s="16">
        <v>41666.669999999984</v>
      </c>
      <c r="AF48" s="16">
        <v>41666.669999999984</v>
      </c>
      <c r="AG48" s="16">
        <v>41666.669999999984</v>
      </c>
      <c r="AH48" s="16">
        <v>41666.669999999984</v>
      </c>
      <c r="AI48" s="16">
        <v>41666.669999999984</v>
      </c>
      <c r="AJ48" s="16">
        <v>131613.88000000006</v>
      </c>
      <c r="AK48" s="16">
        <v>131613.92000000004</v>
      </c>
      <c r="AL48" s="16">
        <v>131613.92000000004</v>
      </c>
      <c r="AM48" s="16">
        <v>131613.92000000004</v>
      </c>
      <c r="AN48" s="16">
        <v>131613.92000000004</v>
      </c>
      <c r="AO48" s="16">
        <v>131613.91999999993</v>
      </c>
      <c r="AP48" s="16">
        <v>131613.91999999993</v>
      </c>
      <c r="AQ48" s="16">
        <v>131613.91999999993</v>
      </c>
      <c r="AR48" s="16">
        <v>131613.91999999993</v>
      </c>
      <c r="AS48" s="16">
        <v>131613.91999999993</v>
      </c>
      <c r="AT48" s="16">
        <v>131613.91999999993</v>
      </c>
      <c r="AU48" s="16">
        <v>131613.91999999993</v>
      </c>
      <c r="AV48" s="16">
        <v>375849</v>
      </c>
      <c r="AW48" s="16">
        <v>375849</v>
      </c>
      <c r="AX48" s="16">
        <v>375849</v>
      </c>
      <c r="AY48" s="16">
        <v>375849</v>
      </c>
      <c r="AZ48" s="16">
        <v>375849</v>
      </c>
      <c r="BA48" s="16">
        <v>375848.99999999953</v>
      </c>
      <c r="BB48" s="16">
        <v>375849</v>
      </c>
      <c r="BC48" s="16">
        <v>375849</v>
      </c>
      <c r="BD48" s="16">
        <v>375849</v>
      </c>
      <c r="BE48" s="16">
        <v>375849</v>
      </c>
      <c r="BF48" s="16">
        <v>375849</v>
      </c>
      <c r="BG48" s="16">
        <v>375849</v>
      </c>
      <c r="BH48" s="16">
        <v>537639.62000000011</v>
      </c>
      <c r="BI48" s="16">
        <v>537639.58000000007</v>
      </c>
      <c r="BJ48" s="16">
        <v>537639.58000000007</v>
      </c>
      <c r="BK48" s="16">
        <v>537639.57999999914</v>
      </c>
      <c r="BL48" s="16">
        <v>537639.58000000007</v>
      </c>
      <c r="BM48" s="16">
        <v>537639.58000000007</v>
      </c>
      <c r="BN48" s="16">
        <v>537639.58000000007</v>
      </c>
      <c r="BO48" s="16">
        <v>537639.58000000007</v>
      </c>
      <c r="BP48" s="16">
        <v>537639.58000000007</v>
      </c>
      <c r="BQ48" s="16">
        <v>537639.58000000007</v>
      </c>
      <c r="BR48" s="16">
        <v>537639.58000000007</v>
      </c>
      <c r="BS48" s="16">
        <v>537639.58000000007</v>
      </c>
    </row>
    <row r="49" spans="1:71" x14ac:dyDescent="0.35">
      <c r="A49" s="51" t="s">
        <v>210</v>
      </c>
      <c r="B49" s="60" t="s">
        <v>329</v>
      </c>
      <c r="C49" s="61" t="s">
        <v>145</v>
      </c>
      <c r="D49" s="61" t="s">
        <v>272</v>
      </c>
      <c r="E49" s="82">
        <v>30315</v>
      </c>
      <c r="F49" s="61" t="s">
        <v>329</v>
      </c>
      <c r="G49" s="62" t="s">
        <v>330</v>
      </c>
      <c r="H49" s="63" t="s">
        <v>286</v>
      </c>
      <c r="I49" s="63" t="s">
        <v>175</v>
      </c>
      <c r="J49" s="63" t="s">
        <v>330</v>
      </c>
      <c r="K49" s="64">
        <v>202612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10132113.48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</row>
    <row r="50" spans="1:71" x14ac:dyDescent="0.35">
      <c r="A50" s="51" t="s">
        <v>270</v>
      </c>
      <c r="B50" s="60" t="s">
        <v>331</v>
      </c>
      <c r="C50" s="61" t="s">
        <v>145</v>
      </c>
      <c r="D50" s="61" t="s">
        <v>272</v>
      </c>
      <c r="E50" s="82" t="s">
        <v>196</v>
      </c>
      <c r="F50" s="61" t="s">
        <v>331</v>
      </c>
      <c r="G50" s="62" t="s">
        <v>332</v>
      </c>
      <c r="H50" s="63" t="s">
        <v>197</v>
      </c>
      <c r="I50" s="63" t="s">
        <v>198</v>
      </c>
      <c r="J50" s="63" t="s">
        <v>332</v>
      </c>
      <c r="K50" s="64" t="s">
        <v>274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147595.41999999998</v>
      </c>
      <c r="Y50" s="16">
        <v>147595.41999999998</v>
      </c>
      <c r="Z50" s="16">
        <v>147595.41999999998</v>
      </c>
      <c r="AA50" s="16">
        <v>147595.41999999998</v>
      </c>
      <c r="AB50" s="16">
        <v>147595.41999999993</v>
      </c>
      <c r="AC50" s="16">
        <v>147595.41999999993</v>
      </c>
      <c r="AD50" s="16">
        <v>147595.41999999993</v>
      </c>
      <c r="AE50" s="16">
        <v>130278.98999999999</v>
      </c>
      <c r="AF50" s="16">
        <v>105211.98999999999</v>
      </c>
      <c r="AG50" s="16">
        <v>0</v>
      </c>
      <c r="AH50" s="16">
        <v>0</v>
      </c>
      <c r="AI50" s="16">
        <v>1.0000000009313226E-2</v>
      </c>
      <c r="AJ50" s="16">
        <v>123548.37000000011</v>
      </c>
      <c r="AK50" s="16">
        <v>123548.33000000007</v>
      </c>
      <c r="AL50" s="16">
        <v>123548.33000000007</v>
      </c>
      <c r="AM50" s="16">
        <v>123548.33000000007</v>
      </c>
      <c r="AN50" s="16">
        <v>123548.33000000007</v>
      </c>
      <c r="AO50" s="16">
        <v>123548.33000000007</v>
      </c>
      <c r="AP50" s="16">
        <v>123548.33000000007</v>
      </c>
      <c r="AQ50" s="16">
        <v>123548.33000000007</v>
      </c>
      <c r="AR50" s="16">
        <v>123548.33000000007</v>
      </c>
      <c r="AS50" s="16">
        <v>123548.33000000007</v>
      </c>
      <c r="AT50" s="16">
        <v>123548.33000000007</v>
      </c>
      <c r="AU50" s="16">
        <v>123548.33000000007</v>
      </c>
      <c r="AV50" s="16">
        <v>251766.87000000011</v>
      </c>
      <c r="AW50" s="16">
        <v>251766.83000000007</v>
      </c>
      <c r="AX50" s="16">
        <v>251766.83000000007</v>
      </c>
      <c r="AY50" s="16">
        <v>251766.83000000007</v>
      </c>
      <c r="AZ50" s="16">
        <v>251766.83000000007</v>
      </c>
      <c r="BA50" s="16">
        <v>251766.83000000007</v>
      </c>
      <c r="BB50" s="16">
        <v>251766.83000000007</v>
      </c>
      <c r="BC50" s="16">
        <v>251766.83000000007</v>
      </c>
      <c r="BD50" s="16">
        <v>251766.83000000007</v>
      </c>
      <c r="BE50" s="16">
        <v>251766.83000000007</v>
      </c>
      <c r="BF50" s="16">
        <v>251766.83000000007</v>
      </c>
      <c r="BG50" s="16">
        <v>251766.83000000007</v>
      </c>
      <c r="BH50" s="16">
        <v>387668.87000000011</v>
      </c>
      <c r="BI50" s="16">
        <v>387668.83000000007</v>
      </c>
      <c r="BJ50" s="16">
        <v>387668.83000000007</v>
      </c>
      <c r="BK50" s="16">
        <v>387668.83000000007</v>
      </c>
      <c r="BL50" s="16">
        <v>387668.83000000007</v>
      </c>
      <c r="BM50" s="16">
        <v>387668.83000000007</v>
      </c>
      <c r="BN50" s="16">
        <v>387668.82999999914</v>
      </c>
      <c r="BO50" s="16">
        <v>387668.83000000007</v>
      </c>
      <c r="BP50" s="16">
        <v>387668.83000000007</v>
      </c>
      <c r="BQ50" s="16">
        <v>387668.83000000007</v>
      </c>
      <c r="BR50" s="16">
        <v>387668.83000000007</v>
      </c>
      <c r="BS50" s="16">
        <v>387668.83000000007</v>
      </c>
    </row>
    <row r="51" spans="1:71" x14ac:dyDescent="0.35">
      <c r="A51" s="51" t="s">
        <v>270</v>
      </c>
      <c r="B51" s="60" t="s">
        <v>333</v>
      </c>
      <c r="C51" s="61" t="s">
        <v>145</v>
      </c>
      <c r="D51" s="61" t="s">
        <v>272</v>
      </c>
      <c r="E51" s="82">
        <v>39725</v>
      </c>
      <c r="F51" s="61" t="s">
        <v>333</v>
      </c>
      <c r="G51" s="62" t="s">
        <v>334</v>
      </c>
      <c r="H51" s="63" t="s">
        <v>174</v>
      </c>
      <c r="I51" s="63" t="s">
        <v>335</v>
      </c>
      <c r="J51" s="63" t="s">
        <v>334</v>
      </c>
      <c r="K51" s="64" t="s">
        <v>274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287560.09999999998</v>
      </c>
      <c r="Y51" s="16">
        <v>287560.09999999998</v>
      </c>
      <c r="Z51" s="16">
        <v>287560.09999999998</v>
      </c>
      <c r="AA51" s="16">
        <v>287560.09999999998</v>
      </c>
      <c r="AB51" s="16">
        <v>287560.10000000009</v>
      </c>
      <c r="AC51" s="16">
        <v>287560.10000000009</v>
      </c>
      <c r="AD51" s="16">
        <v>287560.10000000009</v>
      </c>
      <c r="AE51" s="16">
        <v>287560.10000000009</v>
      </c>
      <c r="AF51" s="16">
        <v>287560.10000000009</v>
      </c>
      <c r="AG51" s="16">
        <v>287560.10000000009</v>
      </c>
      <c r="AH51" s="16">
        <v>287560.10000000009</v>
      </c>
      <c r="AI51" s="16">
        <v>287560.10000000009</v>
      </c>
      <c r="AJ51" s="16">
        <v>344971.12999999989</v>
      </c>
      <c r="AK51" s="16">
        <v>344971.16999999993</v>
      </c>
      <c r="AL51" s="16">
        <v>344971.17000000039</v>
      </c>
      <c r="AM51" s="16">
        <v>344971.16999999993</v>
      </c>
      <c r="AN51" s="16">
        <v>344971.16999999993</v>
      </c>
      <c r="AO51" s="16">
        <v>344971.16999999993</v>
      </c>
      <c r="AP51" s="16">
        <v>344971.16999999993</v>
      </c>
      <c r="AQ51" s="16">
        <v>344971.16999999993</v>
      </c>
      <c r="AR51" s="16">
        <v>344971.16999999993</v>
      </c>
      <c r="AS51" s="16">
        <v>344971.16999999993</v>
      </c>
      <c r="AT51" s="16">
        <v>344971.16999999993</v>
      </c>
      <c r="AU51" s="16">
        <v>344971.16999999993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</row>
    <row r="52" spans="1:71" x14ac:dyDescent="0.35">
      <c r="A52" s="51" t="s">
        <v>210</v>
      </c>
      <c r="B52" s="60" t="s">
        <v>336</v>
      </c>
      <c r="C52" s="61" t="s">
        <v>145</v>
      </c>
      <c r="D52" s="61" t="s">
        <v>272</v>
      </c>
      <c r="E52" s="82">
        <v>30315</v>
      </c>
      <c r="F52" s="61" t="s">
        <v>336</v>
      </c>
      <c r="G52" s="62" t="s">
        <v>337</v>
      </c>
      <c r="H52" s="63" t="s">
        <v>286</v>
      </c>
      <c r="I52" s="63" t="s">
        <v>175</v>
      </c>
      <c r="J52" s="63" t="s">
        <v>337</v>
      </c>
      <c r="K52" s="64">
        <v>202409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2021250.0300000005</v>
      </c>
      <c r="U52" s="16">
        <v>224583.32999999984</v>
      </c>
      <c r="V52" s="16">
        <v>224583.35000000009</v>
      </c>
      <c r="W52" s="16">
        <v>224583.29000000004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</row>
    <row r="53" spans="1:71" x14ac:dyDescent="0.35">
      <c r="A53" s="51" t="s">
        <v>338</v>
      </c>
      <c r="B53" s="60" t="s">
        <v>339</v>
      </c>
      <c r="C53" s="61" t="s">
        <v>145</v>
      </c>
      <c r="D53" s="61" t="s">
        <v>272</v>
      </c>
      <c r="E53" s="82">
        <v>30315</v>
      </c>
      <c r="F53" s="61" t="s">
        <v>339</v>
      </c>
      <c r="G53" s="62" t="s">
        <v>340</v>
      </c>
      <c r="H53" s="63" t="s">
        <v>286</v>
      </c>
      <c r="I53" s="63" t="s">
        <v>175</v>
      </c>
      <c r="J53" s="63" t="s">
        <v>340</v>
      </c>
      <c r="K53" s="64" t="s">
        <v>274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110466.08999999998</v>
      </c>
      <c r="Y53" s="16">
        <v>110466.08999999998</v>
      </c>
      <c r="Z53" s="16">
        <v>110466.09</v>
      </c>
      <c r="AA53" s="16">
        <v>110466.08999999997</v>
      </c>
      <c r="AB53" s="16">
        <v>110466.09000000003</v>
      </c>
      <c r="AC53" s="16">
        <v>110466.08999999997</v>
      </c>
      <c r="AD53" s="16">
        <v>110466.08999999997</v>
      </c>
      <c r="AE53" s="16">
        <v>110466.08999999997</v>
      </c>
      <c r="AF53" s="16">
        <v>110466.08999999997</v>
      </c>
      <c r="AG53" s="16">
        <v>110466.09000000008</v>
      </c>
      <c r="AH53" s="16">
        <v>110466.09000000008</v>
      </c>
      <c r="AI53" s="16">
        <v>110466.09000000008</v>
      </c>
      <c r="AJ53" s="16">
        <v>254685.37000000011</v>
      </c>
      <c r="AK53" s="16">
        <v>254685.33000000007</v>
      </c>
      <c r="AL53" s="16">
        <v>254685.33000000007</v>
      </c>
      <c r="AM53" s="16">
        <v>254685.33000000007</v>
      </c>
      <c r="AN53" s="16">
        <v>254685.33000000007</v>
      </c>
      <c r="AO53" s="16">
        <v>254685.33000000007</v>
      </c>
      <c r="AP53" s="16">
        <v>254685.33000000007</v>
      </c>
      <c r="AQ53" s="16">
        <v>254685.33000000007</v>
      </c>
      <c r="AR53" s="16">
        <v>254685.33000000007</v>
      </c>
      <c r="AS53" s="16">
        <v>254685.33000000007</v>
      </c>
      <c r="AT53" s="16">
        <v>254685.33000000007</v>
      </c>
      <c r="AU53" s="16">
        <v>254685.33000000007</v>
      </c>
      <c r="AV53" s="16">
        <v>355775.12999999989</v>
      </c>
      <c r="AW53" s="16">
        <v>355775.16999999993</v>
      </c>
      <c r="AX53" s="16">
        <v>355775.16999999993</v>
      </c>
      <c r="AY53" s="16">
        <v>355775.16999999993</v>
      </c>
      <c r="AZ53" s="16">
        <v>355775.16999999993</v>
      </c>
      <c r="BA53" s="16">
        <v>355775.16999999993</v>
      </c>
      <c r="BB53" s="16">
        <v>355775.16999999993</v>
      </c>
      <c r="BC53" s="16">
        <v>355775.16999999993</v>
      </c>
      <c r="BD53" s="16">
        <v>355775.16999999993</v>
      </c>
      <c r="BE53" s="16">
        <v>355775.16999999993</v>
      </c>
      <c r="BF53" s="16">
        <v>355775.16999999993</v>
      </c>
      <c r="BG53" s="16">
        <v>355775.16999999993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</row>
    <row r="54" spans="1:71" x14ac:dyDescent="0.35">
      <c r="A54" s="51" t="s">
        <v>338</v>
      </c>
      <c r="B54" s="60" t="s">
        <v>276</v>
      </c>
      <c r="C54" s="61" t="s">
        <v>145</v>
      </c>
      <c r="D54" s="61" t="s">
        <v>272</v>
      </c>
      <c r="E54" s="82">
        <v>39700</v>
      </c>
      <c r="F54" s="61" t="s">
        <v>276</v>
      </c>
      <c r="G54" s="62" t="s">
        <v>277</v>
      </c>
      <c r="H54" s="63" t="s">
        <v>174</v>
      </c>
      <c r="I54" s="63" t="s">
        <v>175</v>
      </c>
      <c r="J54" s="63" t="s">
        <v>277</v>
      </c>
      <c r="K54" s="64" t="s">
        <v>274</v>
      </c>
      <c r="L54" s="16">
        <v>109561.55000000002</v>
      </c>
      <c r="M54" s="16">
        <v>109561.47</v>
      </c>
      <c r="N54" s="16">
        <v>109561.46999999997</v>
      </c>
      <c r="O54" s="16">
        <v>109561.46999999997</v>
      </c>
      <c r="P54" s="16">
        <v>109561.46999999997</v>
      </c>
      <c r="Q54" s="16">
        <v>109561.46999999997</v>
      </c>
      <c r="R54" s="16">
        <v>109561.46999999997</v>
      </c>
      <c r="S54" s="16">
        <v>109561.46999999997</v>
      </c>
      <c r="T54" s="16">
        <v>109561.46999999997</v>
      </c>
      <c r="U54" s="16">
        <v>109561.46999999997</v>
      </c>
      <c r="V54" s="16">
        <v>109561.46999999997</v>
      </c>
      <c r="W54" s="16">
        <v>109561.46999999997</v>
      </c>
      <c r="X54" s="16">
        <v>191514.81000000006</v>
      </c>
      <c r="Y54" s="16">
        <v>191514.72999999998</v>
      </c>
      <c r="Z54" s="16">
        <v>191514.72999999998</v>
      </c>
      <c r="AA54" s="16">
        <v>191514.72999999998</v>
      </c>
      <c r="AB54" s="16">
        <v>191514.72999999998</v>
      </c>
      <c r="AC54" s="16">
        <v>191514.72999999998</v>
      </c>
      <c r="AD54" s="16">
        <v>191514.72999999998</v>
      </c>
      <c r="AE54" s="16">
        <v>191514.72999999998</v>
      </c>
      <c r="AF54" s="16">
        <v>191514.72999999998</v>
      </c>
      <c r="AG54" s="16">
        <v>191514.72999999998</v>
      </c>
      <c r="AH54" s="16">
        <v>191514.72999999998</v>
      </c>
      <c r="AI54" s="16">
        <v>191514.72999999998</v>
      </c>
      <c r="AJ54" s="16">
        <v>203819.95999999996</v>
      </c>
      <c r="AK54" s="16">
        <v>203819.93000000017</v>
      </c>
      <c r="AL54" s="16">
        <v>203819.93000000017</v>
      </c>
      <c r="AM54" s="16">
        <v>203819.9299999997</v>
      </c>
      <c r="AN54" s="16">
        <v>203819.9299999997</v>
      </c>
      <c r="AO54" s="16">
        <v>203819.9299999997</v>
      </c>
      <c r="AP54" s="16">
        <v>203819.9299999997</v>
      </c>
      <c r="AQ54" s="16">
        <v>203819.9299999997</v>
      </c>
      <c r="AR54" s="16">
        <v>203819.9299999997</v>
      </c>
      <c r="AS54" s="16">
        <v>203819.9299999997</v>
      </c>
      <c r="AT54" s="16">
        <v>203819.9299999997</v>
      </c>
      <c r="AU54" s="16">
        <v>203819.9299999997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</row>
    <row r="55" spans="1:71" x14ac:dyDescent="0.35">
      <c r="A55" s="51" t="s">
        <v>210</v>
      </c>
      <c r="B55" s="60" t="s">
        <v>341</v>
      </c>
      <c r="C55" s="61" t="s">
        <v>145</v>
      </c>
      <c r="D55" s="61" t="s">
        <v>272</v>
      </c>
      <c r="E55" s="82">
        <v>35600</v>
      </c>
      <c r="F55" s="61" t="s">
        <v>341</v>
      </c>
      <c r="G55" s="62" t="s">
        <v>342</v>
      </c>
      <c r="H55" s="63" t="s">
        <v>197</v>
      </c>
      <c r="I55" s="63" t="s">
        <v>248</v>
      </c>
      <c r="J55" s="63" t="s">
        <v>342</v>
      </c>
      <c r="K55" s="64">
        <v>202809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10549873.550000001</v>
      </c>
      <c r="BQ55" s="16">
        <v>0</v>
      </c>
      <c r="BR55" s="16">
        <v>0</v>
      </c>
      <c r="BS55" s="16">
        <v>0</v>
      </c>
    </row>
    <row r="56" spans="1:71" x14ac:dyDescent="0.35">
      <c r="A56" s="51" t="s">
        <v>210</v>
      </c>
      <c r="B56" s="60" t="s">
        <v>343</v>
      </c>
      <c r="C56" s="61" t="s">
        <v>145</v>
      </c>
      <c r="D56" s="61" t="s">
        <v>146</v>
      </c>
      <c r="E56" s="82">
        <v>35600</v>
      </c>
      <c r="F56" s="61" t="s">
        <v>341</v>
      </c>
      <c r="G56" s="62" t="s">
        <v>342</v>
      </c>
      <c r="H56" s="63" t="s">
        <v>197</v>
      </c>
      <c r="I56" s="63" t="s">
        <v>248</v>
      </c>
      <c r="J56" s="63" t="s">
        <v>342</v>
      </c>
      <c r="K56" s="64">
        <v>202406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178090.97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</row>
    <row r="57" spans="1:71" x14ac:dyDescent="0.35">
      <c r="A57" s="51" t="s">
        <v>210</v>
      </c>
      <c r="B57" s="60" t="s">
        <v>344</v>
      </c>
      <c r="C57" s="61" t="s">
        <v>145</v>
      </c>
      <c r="D57" s="61" t="s">
        <v>272</v>
      </c>
      <c r="E57" s="82">
        <v>35600</v>
      </c>
      <c r="F57" s="61" t="s">
        <v>344</v>
      </c>
      <c r="G57" s="62" t="s">
        <v>345</v>
      </c>
      <c r="H57" s="63" t="s">
        <v>197</v>
      </c>
      <c r="I57" s="63" t="s">
        <v>238</v>
      </c>
      <c r="J57" s="63" t="s">
        <v>345</v>
      </c>
      <c r="K57" s="64">
        <v>202612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3157682.17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</row>
    <row r="58" spans="1:71" x14ac:dyDescent="0.35">
      <c r="A58" s="51" t="s">
        <v>270</v>
      </c>
      <c r="B58" s="60" t="s">
        <v>346</v>
      </c>
      <c r="C58" s="61" t="s">
        <v>145</v>
      </c>
      <c r="D58" s="61" t="s">
        <v>272</v>
      </c>
      <c r="E58" s="82" t="s">
        <v>196</v>
      </c>
      <c r="F58" s="61" t="s">
        <v>346</v>
      </c>
      <c r="G58" s="62" t="s">
        <v>347</v>
      </c>
      <c r="H58" s="63" t="s">
        <v>197</v>
      </c>
      <c r="I58" s="63" t="s">
        <v>348</v>
      </c>
      <c r="J58" s="63" t="s">
        <v>347</v>
      </c>
      <c r="K58" s="64" t="s">
        <v>274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41666.660000000003</v>
      </c>
      <c r="Y58" s="16">
        <v>41666.660000000003</v>
      </c>
      <c r="Z58" s="16">
        <v>41666.660000000003</v>
      </c>
      <c r="AA58" s="16">
        <v>41666.660000000003</v>
      </c>
      <c r="AB58" s="16">
        <v>41666.660000000003</v>
      </c>
      <c r="AC58" s="16">
        <v>41666.660000000003</v>
      </c>
      <c r="AD58" s="16">
        <v>41666.659999999974</v>
      </c>
      <c r="AE58" s="16">
        <v>41666.660000000033</v>
      </c>
      <c r="AF58" s="16">
        <v>41666.660000000033</v>
      </c>
      <c r="AG58" s="16">
        <v>41666.660000000033</v>
      </c>
      <c r="AH58" s="16">
        <v>41666.660000000033</v>
      </c>
      <c r="AI58" s="16">
        <v>41666.660000000033</v>
      </c>
      <c r="AJ58" s="16">
        <v>47680.869999999995</v>
      </c>
      <c r="AK58" s="16">
        <v>47680.829999999958</v>
      </c>
      <c r="AL58" s="16">
        <v>47680.829999999958</v>
      </c>
      <c r="AM58" s="16">
        <v>47680.829999999958</v>
      </c>
      <c r="AN58" s="16">
        <v>47680.829999999958</v>
      </c>
      <c r="AO58" s="16">
        <v>47680.829999999958</v>
      </c>
      <c r="AP58" s="16">
        <v>47680.829999999958</v>
      </c>
      <c r="AQ58" s="16">
        <v>47680.829999999958</v>
      </c>
      <c r="AR58" s="16">
        <v>47680.829999999958</v>
      </c>
      <c r="AS58" s="16">
        <v>47680.829999999958</v>
      </c>
      <c r="AT58" s="16">
        <v>47680.829999999958</v>
      </c>
      <c r="AU58" s="16">
        <v>47680.829999999958</v>
      </c>
      <c r="AV58" s="16">
        <v>66121.130000000121</v>
      </c>
      <c r="AW58" s="16">
        <v>66121.169999999925</v>
      </c>
      <c r="AX58" s="16">
        <v>66121.169999999925</v>
      </c>
      <c r="AY58" s="16">
        <v>66121.169999999925</v>
      </c>
      <c r="AZ58" s="16">
        <v>66121.169999999925</v>
      </c>
      <c r="BA58" s="16">
        <v>66121.169999999925</v>
      </c>
      <c r="BB58" s="16">
        <v>66121.169999999925</v>
      </c>
      <c r="BC58" s="16">
        <v>66121.169999999925</v>
      </c>
      <c r="BD58" s="16">
        <v>66121.169999999925</v>
      </c>
      <c r="BE58" s="16">
        <v>66121.169999999925</v>
      </c>
      <c r="BF58" s="16">
        <v>66121.169999999925</v>
      </c>
      <c r="BG58" s="16">
        <v>66121.169999999925</v>
      </c>
      <c r="BH58" s="16">
        <v>84639.620000000112</v>
      </c>
      <c r="BI58" s="16">
        <v>84639.580000000075</v>
      </c>
      <c r="BJ58" s="16">
        <v>84639.580000000075</v>
      </c>
      <c r="BK58" s="16">
        <v>84639.580000000075</v>
      </c>
      <c r="BL58" s="16">
        <v>84639.580000000075</v>
      </c>
      <c r="BM58" s="16">
        <v>84639.580000000075</v>
      </c>
      <c r="BN58" s="16">
        <v>84639.580000000075</v>
      </c>
      <c r="BO58" s="16">
        <v>84639.580000000075</v>
      </c>
      <c r="BP58" s="16">
        <v>84639.580000000075</v>
      </c>
      <c r="BQ58" s="16">
        <v>84639.580000000075</v>
      </c>
      <c r="BR58" s="16">
        <v>84639.580000000075</v>
      </c>
      <c r="BS58" s="16">
        <v>84639.580000000075</v>
      </c>
    </row>
    <row r="59" spans="1:71" x14ac:dyDescent="0.35">
      <c r="A59" s="51" t="s">
        <v>270</v>
      </c>
      <c r="B59" s="60" t="s">
        <v>264</v>
      </c>
      <c r="C59" s="61" t="s">
        <v>145</v>
      </c>
      <c r="D59" s="61" t="s">
        <v>272</v>
      </c>
      <c r="E59" s="82">
        <v>36500</v>
      </c>
      <c r="F59" s="61" t="s">
        <v>264</v>
      </c>
      <c r="G59" s="62" t="s">
        <v>265</v>
      </c>
      <c r="H59" s="63" t="s">
        <v>197</v>
      </c>
      <c r="I59" s="63" t="s">
        <v>198</v>
      </c>
      <c r="J59" s="63" t="s">
        <v>265</v>
      </c>
      <c r="K59" s="64" t="s">
        <v>274</v>
      </c>
      <c r="L59" s="16">
        <v>166666</v>
      </c>
      <c r="M59" s="16">
        <v>166666</v>
      </c>
      <c r="N59" s="16">
        <v>166666</v>
      </c>
      <c r="O59" s="16">
        <v>166666</v>
      </c>
      <c r="P59" s="16">
        <v>166666</v>
      </c>
      <c r="Q59" s="16">
        <v>166666</v>
      </c>
      <c r="R59" s="16">
        <v>166666</v>
      </c>
      <c r="S59" s="16">
        <v>166666</v>
      </c>
      <c r="T59" s="16">
        <v>166666</v>
      </c>
      <c r="U59" s="16">
        <v>166666</v>
      </c>
      <c r="V59" s="16">
        <v>166666</v>
      </c>
      <c r="W59" s="16">
        <v>166674</v>
      </c>
      <c r="X59" s="16">
        <v>276777.46999999974</v>
      </c>
      <c r="Y59" s="16">
        <v>303315.27</v>
      </c>
      <c r="Z59" s="16">
        <v>303315.27</v>
      </c>
      <c r="AA59" s="16">
        <v>303315.27</v>
      </c>
      <c r="AB59" s="16">
        <v>303315.27</v>
      </c>
      <c r="AC59" s="16">
        <v>303315.27</v>
      </c>
      <c r="AD59" s="16">
        <v>303315.27</v>
      </c>
      <c r="AE59" s="16">
        <v>303315.26999999955</v>
      </c>
      <c r="AF59" s="16">
        <v>329853.45000000019</v>
      </c>
      <c r="AG59" s="16">
        <v>329853.45000000019</v>
      </c>
      <c r="AH59" s="16">
        <v>303315.26999999955</v>
      </c>
      <c r="AI59" s="16">
        <v>303315.24000000022</v>
      </c>
      <c r="AJ59" s="16">
        <v>506917.37000000011</v>
      </c>
      <c r="AK59" s="16">
        <v>506917.33000000007</v>
      </c>
      <c r="AL59" s="16">
        <v>506917.33000000007</v>
      </c>
      <c r="AM59" s="16">
        <v>506917.33000000007</v>
      </c>
      <c r="AN59" s="16">
        <v>506917.33000000007</v>
      </c>
      <c r="AO59" s="16">
        <v>506917.32999999914</v>
      </c>
      <c r="AP59" s="16">
        <v>506917.33000000007</v>
      </c>
      <c r="AQ59" s="16">
        <v>506917.33000000007</v>
      </c>
      <c r="AR59" s="16">
        <v>506917.33000000007</v>
      </c>
      <c r="AS59" s="16">
        <v>506917.33000000007</v>
      </c>
      <c r="AT59" s="16">
        <v>506917.33000000007</v>
      </c>
      <c r="AU59" s="16">
        <v>506917.33000000007</v>
      </c>
      <c r="AV59" s="16">
        <v>610505.88000000082</v>
      </c>
      <c r="AW59" s="16">
        <v>610505.91999999993</v>
      </c>
      <c r="AX59" s="16">
        <v>610505.91999999993</v>
      </c>
      <c r="AY59" s="16">
        <v>610505.91999999993</v>
      </c>
      <c r="AZ59" s="16">
        <v>610505.91999999993</v>
      </c>
      <c r="BA59" s="16">
        <v>610505.91999999993</v>
      </c>
      <c r="BB59" s="16">
        <v>610505.91999999993</v>
      </c>
      <c r="BC59" s="16">
        <v>610505.91999999993</v>
      </c>
      <c r="BD59" s="16">
        <v>610505.92000000179</v>
      </c>
      <c r="BE59" s="16">
        <v>610505.92000000179</v>
      </c>
      <c r="BF59" s="16">
        <v>610505.92000000179</v>
      </c>
      <c r="BG59" s="16">
        <v>610505.92000000179</v>
      </c>
      <c r="BH59" s="16">
        <v>125000</v>
      </c>
      <c r="BI59" s="16">
        <v>125000</v>
      </c>
      <c r="BJ59" s="16">
        <v>125000</v>
      </c>
      <c r="BK59" s="16">
        <v>125000</v>
      </c>
      <c r="BL59" s="16">
        <v>125000</v>
      </c>
      <c r="BM59" s="16">
        <v>125000</v>
      </c>
      <c r="BN59" s="16">
        <v>125000</v>
      </c>
      <c r="BO59" s="16">
        <v>125000</v>
      </c>
      <c r="BP59" s="16">
        <v>125000</v>
      </c>
      <c r="BQ59" s="16">
        <v>125000</v>
      </c>
      <c r="BR59" s="16">
        <v>125000</v>
      </c>
      <c r="BS59" s="16">
        <v>125000</v>
      </c>
    </row>
    <row r="60" spans="1:71" x14ac:dyDescent="0.35">
      <c r="A60" s="51" t="s">
        <v>210</v>
      </c>
      <c r="B60" s="60" t="s">
        <v>349</v>
      </c>
      <c r="C60" s="61" t="s">
        <v>145</v>
      </c>
      <c r="D60" s="61" t="s">
        <v>146</v>
      </c>
      <c r="E60" s="82">
        <v>36500</v>
      </c>
      <c r="F60" s="61" t="s">
        <v>264</v>
      </c>
      <c r="G60" s="62" t="s">
        <v>265</v>
      </c>
      <c r="H60" s="63" t="s">
        <v>197</v>
      </c>
      <c r="I60" s="63" t="s">
        <v>198</v>
      </c>
      <c r="J60" s="63" t="s">
        <v>265</v>
      </c>
      <c r="K60" s="64">
        <v>202412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12375.28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</row>
    <row r="61" spans="1:71" x14ac:dyDescent="0.35">
      <c r="A61" s="51" t="s">
        <v>210</v>
      </c>
      <c r="B61" s="60" t="s">
        <v>350</v>
      </c>
      <c r="C61" s="61" t="s">
        <v>145</v>
      </c>
      <c r="D61" s="61" t="s">
        <v>146</v>
      </c>
      <c r="E61" s="82">
        <v>36500</v>
      </c>
      <c r="F61" s="61" t="s">
        <v>264</v>
      </c>
      <c r="G61" s="62" t="s">
        <v>265</v>
      </c>
      <c r="H61" s="63" t="s">
        <v>197</v>
      </c>
      <c r="I61" s="63" t="s">
        <v>198</v>
      </c>
      <c r="J61" s="63" t="s">
        <v>265</v>
      </c>
      <c r="K61" s="64">
        <v>202412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134320.61000000002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</row>
    <row r="62" spans="1:71" x14ac:dyDescent="0.35">
      <c r="A62" s="51" t="s">
        <v>210</v>
      </c>
      <c r="B62" s="60" t="s">
        <v>351</v>
      </c>
      <c r="C62" s="61" t="s">
        <v>145</v>
      </c>
      <c r="D62" s="61" t="s">
        <v>146</v>
      </c>
      <c r="E62" s="82">
        <v>36500</v>
      </c>
      <c r="F62" s="61" t="s">
        <v>264</v>
      </c>
      <c r="G62" s="62" t="s">
        <v>265</v>
      </c>
      <c r="H62" s="63" t="s">
        <v>181</v>
      </c>
      <c r="I62" s="63" t="s">
        <v>186</v>
      </c>
      <c r="J62" s="63" t="s">
        <v>265</v>
      </c>
      <c r="K62" s="64">
        <v>202412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8929.4500000000007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</row>
    <row r="63" spans="1:71" x14ac:dyDescent="0.35">
      <c r="A63" s="51" t="s">
        <v>210</v>
      </c>
      <c r="B63" s="60" t="s">
        <v>352</v>
      </c>
      <c r="C63" s="61" t="s">
        <v>145</v>
      </c>
      <c r="D63" s="61" t="s">
        <v>146</v>
      </c>
      <c r="E63" s="82">
        <v>36500</v>
      </c>
      <c r="F63" s="61" t="s">
        <v>264</v>
      </c>
      <c r="G63" s="62" t="s">
        <v>265</v>
      </c>
      <c r="H63" s="63" t="s">
        <v>197</v>
      </c>
      <c r="I63" s="63" t="s">
        <v>198</v>
      </c>
      <c r="J63" s="63" t="s">
        <v>265</v>
      </c>
      <c r="K63" s="64">
        <v>202412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37422.78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</row>
    <row r="64" spans="1:71" x14ac:dyDescent="0.35">
      <c r="A64" s="51" t="s">
        <v>210</v>
      </c>
      <c r="B64" s="60" t="s">
        <v>353</v>
      </c>
      <c r="C64" s="61" t="s">
        <v>145</v>
      </c>
      <c r="D64" s="61" t="s">
        <v>146</v>
      </c>
      <c r="E64" s="82">
        <v>36500</v>
      </c>
      <c r="F64" s="61" t="s">
        <v>264</v>
      </c>
      <c r="G64" s="62" t="s">
        <v>265</v>
      </c>
      <c r="H64" s="63" t="s">
        <v>197</v>
      </c>
      <c r="I64" s="63" t="s">
        <v>198</v>
      </c>
      <c r="J64" s="63" t="s">
        <v>265</v>
      </c>
      <c r="K64" s="64">
        <v>202402</v>
      </c>
      <c r="L64" s="16">
        <v>0</v>
      </c>
      <c r="M64" s="16">
        <v>392685.53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</row>
    <row r="65" spans="1:71" x14ac:dyDescent="0.35">
      <c r="A65" s="51" t="s">
        <v>210</v>
      </c>
      <c r="B65" s="60" t="s">
        <v>354</v>
      </c>
      <c r="C65" s="61" t="s">
        <v>145</v>
      </c>
      <c r="D65" s="61" t="s">
        <v>146</v>
      </c>
      <c r="E65" s="82">
        <v>36500</v>
      </c>
      <c r="F65" s="61" t="s">
        <v>264</v>
      </c>
      <c r="G65" s="62" t="s">
        <v>265</v>
      </c>
      <c r="H65" s="63" t="s">
        <v>197</v>
      </c>
      <c r="I65" s="63" t="s">
        <v>198</v>
      </c>
      <c r="J65" s="63" t="s">
        <v>265</v>
      </c>
      <c r="K65" s="64">
        <v>202412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88817.66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</row>
    <row r="66" spans="1:71" x14ac:dyDescent="0.35">
      <c r="A66" s="51" t="s">
        <v>210</v>
      </c>
      <c r="B66" s="60" t="s">
        <v>355</v>
      </c>
      <c r="C66" s="61" t="s">
        <v>145</v>
      </c>
      <c r="D66" s="61" t="s">
        <v>146</v>
      </c>
      <c r="E66" s="82">
        <v>36500</v>
      </c>
      <c r="F66" s="61" t="s">
        <v>264</v>
      </c>
      <c r="G66" s="62" t="s">
        <v>265</v>
      </c>
      <c r="H66" s="63" t="s">
        <v>197</v>
      </c>
      <c r="I66" s="63" t="s">
        <v>198</v>
      </c>
      <c r="J66" s="63" t="s">
        <v>265</v>
      </c>
      <c r="K66" s="64">
        <v>202412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34100.44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</row>
    <row r="67" spans="1:71" x14ac:dyDescent="0.35">
      <c r="A67" s="51" t="s">
        <v>338</v>
      </c>
      <c r="B67" s="60" t="s">
        <v>356</v>
      </c>
      <c r="C67" s="61" t="s">
        <v>145</v>
      </c>
      <c r="D67" s="61" t="s">
        <v>272</v>
      </c>
      <c r="E67" s="82">
        <v>34899</v>
      </c>
      <c r="F67" s="61" t="s">
        <v>356</v>
      </c>
      <c r="G67" s="62" t="s">
        <v>357</v>
      </c>
      <c r="H67" s="63" t="s">
        <v>148</v>
      </c>
      <c r="I67" s="63" t="s">
        <v>348</v>
      </c>
      <c r="J67" s="63" t="s">
        <v>357</v>
      </c>
      <c r="K67" s="64" t="s">
        <v>274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41666.660000000003</v>
      </c>
      <c r="Y67" s="16">
        <v>41666.660000000003</v>
      </c>
      <c r="Z67" s="16">
        <v>41666.660000000003</v>
      </c>
      <c r="AA67" s="16">
        <v>41666.660000000003</v>
      </c>
      <c r="AB67" s="16">
        <v>41666.660000000003</v>
      </c>
      <c r="AC67" s="16">
        <v>41666.660000000003</v>
      </c>
      <c r="AD67" s="16">
        <v>41666.659999999974</v>
      </c>
      <c r="AE67" s="16">
        <v>41666.660000000033</v>
      </c>
      <c r="AF67" s="16">
        <v>41666.660000000033</v>
      </c>
      <c r="AG67" s="16">
        <v>41666.660000000033</v>
      </c>
      <c r="AH67" s="16">
        <v>41666.660000000033</v>
      </c>
      <c r="AI67" s="16">
        <v>41666.660000000033</v>
      </c>
      <c r="AJ67" s="16">
        <v>47301.130000000005</v>
      </c>
      <c r="AK67" s="16">
        <v>47301.170000000042</v>
      </c>
      <c r="AL67" s="16">
        <v>47301.170000000042</v>
      </c>
      <c r="AM67" s="16">
        <v>47301.170000000042</v>
      </c>
      <c r="AN67" s="16">
        <v>47301.170000000042</v>
      </c>
      <c r="AO67" s="16">
        <v>47301.170000000042</v>
      </c>
      <c r="AP67" s="16">
        <v>47301.170000000042</v>
      </c>
      <c r="AQ67" s="16">
        <v>47301.170000000042</v>
      </c>
      <c r="AR67" s="16">
        <v>47301.170000000042</v>
      </c>
      <c r="AS67" s="16">
        <v>47301.170000000042</v>
      </c>
      <c r="AT67" s="16">
        <v>47301.170000000042</v>
      </c>
      <c r="AU67" s="16">
        <v>47301.170000000042</v>
      </c>
      <c r="AV67" s="16">
        <v>73220.880000000121</v>
      </c>
      <c r="AW67" s="16">
        <v>73220.919999999925</v>
      </c>
      <c r="AX67" s="16">
        <v>73220.919999999925</v>
      </c>
      <c r="AY67" s="16">
        <v>73220.919999999925</v>
      </c>
      <c r="AZ67" s="16">
        <v>73220.919999999925</v>
      </c>
      <c r="BA67" s="16">
        <v>73220.919999999925</v>
      </c>
      <c r="BB67" s="16">
        <v>73220.919999999925</v>
      </c>
      <c r="BC67" s="16">
        <v>73220.919999999925</v>
      </c>
      <c r="BD67" s="16">
        <v>73220.919999999925</v>
      </c>
      <c r="BE67" s="16">
        <v>73220.919999999925</v>
      </c>
      <c r="BF67" s="16">
        <v>73220.919999999925</v>
      </c>
      <c r="BG67" s="16">
        <v>73220.919999999925</v>
      </c>
      <c r="BH67" s="16">
        <v>99345.25</v>
      </c>
      <c r="BI67" s="16">
        <v>99345.25</v>
      </c>
      <c r="BJ67" s="16">
        <v>99345.25</v>
      </c>
      <c r="BK67" s="16">
        <v>99345.25</v>
      </c>
      <c r="BL67" s="16">
        <v>99345.25</v>
      </c>
      <c r="BM67" s="16">
        <v>99345.25</v>
      </c>
      <c r="BN67" s="16">
        <v>99345.25</v>
      </c>
      <c r="BO67" s="16">
        <v>99345.25</v>
      </c>
      <c r="BP67" s="16">
        <v>99345.25</v>
      </c>
      <c r="BQ67" s="16">
        <v>99345.25</v>
      </c>
      <c r="BR67" s="16">
        <v>99345.25</v>
      </c>
      <c r="BS67" s="16">
        <v>99345.25</v>
      </c>
    </row>
    <row r="68" spans="1:71" x14ac:dyDescent="0.35">
      <c r="A68" s="51" t="s">
        <v>338</v>
      </c>
      <c r="B68" s="60" t="s">
        <v>358</v>
      </c>
      <c r="C68" s="61" t="s">
        <v>145</v>
      </c>
      <c r="D68" s="61" t="s">
        <v>272</v>
      </c>
      <c r="E68" s="82">
        <v>34899</v>
      </c>
      <c r="F68" s="61" t="s">
        <v>358</v>
      </c>
      <c r="G68" s="62" t="s">
        <v>359</v>
      </c>
      <c r="H68" s="63" t="s">
        <v>148</v>
      </c>
      <c r="I68" s="63" t="s">
        <v>348</v>
      </c>
      <c r="J68" s="63" t="s">
        <v>359</v>
      </c>
      <c r="K68" s="64" t="s">
        <v>274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41666.67</v>
      </c>
      <c r="Y68" s="16">
        <v>41666.67</v>
      </c>
      <c r="Z68" s="16">
        <v>41666.67</v>
      </c>
      <c r="AA68" s="16">
        <v>41666.67</v>
      </c>
      <c r="AB68" s="16">
        <v>41666.669999999984</v>
      </c>
      <c r="AC68" s="16">
        <v>41666.669999999984</v>
      </c>
      <c r="AD68" s="16">
        <v>41666.669999999984</v>
      </c>
      <c r="AE68" s="16">
        <v>41666.669999999984</v>
      </c>
      <c r="AF68" s="16">
        <v>41666.669999999984</v>
      </c>
      <c r="AG68" s="16">
        <v>41666.669999999984</v>
      </c>
      <c r="AH68" s="16">
        <v>41666.669999999984</v>
      </c>
      <c r="AI68" s="16">
        <v>41666.669999999984</v>
      </c>
      <c r="AJ68" s="16">
        <v>47222.379999999946</v>
      </c>
      <c r="AK68" s="16">
        <v>47222.420000000042</v>
      </c>
      <c r="AL68" s="16">
        <v>47222.420000000042</v>
      </c>
      <c r="AM68" s="16">
        <v>47222.420000000042</v>
      </c>
      <c r="AN68" s="16">
        <v>47222.420000000042</v>
      </c>
      <c r="AO68" s="16">
        <v>47222.420000000042</v>
      </c>
      <c r="AP68" s="16">
        <v>47222.420000000042</v>
      </c>
      <c r="AQ68" s="16">
        <v>47222.420000000042</v>
      </c>
      <c r="AR68" s="16">
        <v>47222.420000000042</v>
      </c>
      <c r="AS68" s="16">
        <v>47222.420000000042</v>
      </c>
      <c r="AT68" s="16">
        <v>47222.420000000042</v>
      </c>
      <c r="AU68" s="16">
        <v>47222.420000000042</v>
      </c>
      <c r="AV68" s="16">
        <v>98230.869999999879</v>
      </c>
      <c r="AW68" s="16">
        <v>98230.830000000075</v>
      </c>
      <c r="AX68" s="16">
        <v>98230.830000000075</v>
      </c>
      <c r="AY68" s="16">
        <v>98230.830000000075</v>
      </c>
      <c r="AZ68" s="16">
        <v>98230.830000000075</v>
      </c>
      <c r="BA68" s="16">
        <v>98230.830000000075</v>
      </c>
      <c r="BB68" s="16">
        <v>98230.830000000075</v>
      </c>
      <c r="BC68" s="16">
        <v>98230.830000000075</v>
      </c>
      <c r="BD68" s="16">
        <v>98230.830000000075</v>
      </c>
      <c r="BE68" s="16">
        <v>98230.830000000075</v>
      </c>
      <c r="BF68" s="16">
        <v>98230.830000000075</v>
      </c>
      <c r="BG68" s="16">
        <v>98230.830000000075</v>
      </c>
      <c r="BH68" s="16">
        <v>149579.12000000011</v>
      </c>
      <c r="BI68" s="16">
        <v>149579.08000000007</v>
      </c>
      <c r="BJ68" s="16">
        <v>149579.08000000007</v>
      </c>
      <c r="BK68" s="16">
        <v>149579.08000000007</v>
      </c>
      <c r="BL68" s="16">
        <v>149579.08000000007</v>
      </c>
      <c r="BM68" s="16">
        <v>149579.08000000007</v>
      </c>
      <c r="BN68" s="16">
        <v>149579.08000000007</v>
      </c>
      <c r="BO68" s="16">
        <v>149579.08000000007</v>
      </c>
      <c r="BP68" s="16">
        <v>149579.08000000007</v>
      </c>
      <c r="BQ68" s="16">
        <v>149579.08000000007</v>
      </c>
      <c r="BR68" s="16">
        <v>149579.08000000007</v>
      </c>
      <c r="BS68" s="16">
        <v>149579.08000000007</v>
      </c>
    </row>
    <row r="69" spans="1:71" x14ac:dyDescent="0.35">
      <c r="A69" s="51" t="s">
        <v>338</v>
      </c>
      <c r="B69" s="60" t="s">
        <v>360</v>
      </c>
      <c r="C69" s="61" t="s">
        <v>145</v>
      </c>
      <c r="D69" s="61" t="s">
        <v>272</v>
      </c>
      <c r="E69" s="82">
        <v>35600</v>
      </c>
      <c r="F69" s="61" t="s">
        <v>360</v>
      </c>
      <c r="G69" s="62" t="s">
        <v>361</v>
      </c>
      <c r="H69" s="63" t="s">
        <v>148</v>
      </c>
      <c r="I69" s="63" t="s">
        <v>348</v>
      </c>
      <c r="J69" s="63" t="s">
        <v>361</v>
      </c>
      <c r="K69" s="64" t="s">
        <v>274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41666.660000000003</v>
      </c>
      <c r="Y69" s="16">
        <v>41666.660000000003</v>
      </c>
      <c r="Z69" s="16">
        <v>41666.660000000003</v>
      </c>
      <c r="AA69" s="16">
        <v>41666.660000000003</v>
      </c>
      <c r="AB69" s="16">
        <v>41666.660000000003</v>
      </c>
      <c r="AC69" s="16">
        <v>41666.660000000003</v>
      </c>
      <c r="AD69" s="16">
        <v>41666.659999999974</v>
      </c>
      <c r="AE69" s="16">
        <v>41666.660000000033</v>
      </c>
      <c r="AF69" s="16">
        <v>41666.660000000033</v>
      </c>
      <c r="AG69" s="16">
        <v>41666.660000000033</v>
      </c>
      <c r="AH69" s="16">
        <v>41666.660000000033</v>
      </c>
      <c r="AI69" s="16">
        <v>41666.739999999991</v>
      </c>
      <c r="AJ69" s="16">
        <v>46893.5</v>
      </c>
      <c r="AK69" s="16">
        <v>46893.5</v>
      </c>
      <c r="AL69" s="16">
        <v>46893.5</v>
      </c>
      <c r="AM69" s="16">
        <v>46893.5</v>
      </c>
      <c r="AN69" s="16">
        <v>46893.5</v>
      </c>
      <c r="AO69" s="16">
        <v>46893.5</v>
      </c>
      <c r="AP69" s="16">
        <v>46893.5</v>
      </c>
      <c r="AQ69" s="16">
        <v>46893.5</v>
      </c>
      <c r="AR69" s="16">
        <v>46893.5</v>
      </c>
      <c r="AS69" s="16">
        <v>46893.5</v>
      </c>
      <c r="AT69" s="16">
        <v>46893.5</v>
      </c>
      <c r="AU69" s="16">
        <v>46893.499999999884</v>
      </c>
      <c r="AV69" s="16">
        <v>64446.620000000112</v>
      </c>
      <c r="AW69" s="16">
        <v>64446.580000000075</v>
      </c>
      <c r="AX69" s="16">
        <v>64446.580000000075</v>
      </c>
      <c r="AY69" s="16">
        <v>64446.580000000075</v>
      </c>
      <c r="AZ69" s="16">
        <v>64446.580000000075</v>
      </c>
      <c r="BA69" s="16">
        <v>64446.580000000075</v>
      </c>
      <c r="BB69" s="16">
        <v>64446.580000000075</v>
      </c>
      <c r="BC69" s="16">
        <v>64446.580000000075</v>
      </c>
      <c r="BD69" s="16">
        <v>64446.580000000075</v>
      </c>
      <c r="BE69" s="16">
        <v>64446.580000000075</v>
      </c>
      <c r="BF69" s="16">
        <v>64446.580000000075</v>
      </c>
      <c r="BG69" s="16">
        <v>64446.580000000075</v>
      </c>
      <c r="BH69" s="16">
        <v>82157.379999999888</v>
      </c>
      <c r="BI69" s="16">
        <v>82157.419999999925</v>
      </c>
      <c r="BJ69" s="16">
        <v>82157.419999999925</v>
      </c>
      <c r="BK69" s="16">
        <v>82157.419999999925</v>
      </c>
      <c r="BL69" s="16">
        <v>82157.419999999925</v>
      </c>
      <c r="BM69" s="16">
        <v>82157.419999999925</v>
      </c>
      <c r="BN69" s="16">
        <v>82157.419999999925</v>
      </c>
      <c r="BO69" s="16">
        <v>82157.419999999925</v>
      </c>
      <c r="BP69" s="16">
        <v>82157.419999999925</v>
      </c>
      <c r="BQ69" s="16">
        <v>82157.419999999925</v>
      </c>
      <c r="BR69" s="16">
        <v>82157.419999999925</v>
      </c>
      <c r="BS69" s="16">
        <v>82157.419999999925</v>
      </c>
    </row>
    <row r="70" spans="1:71" x14ac:dyDescent="0.35">
      <c r="A70" s="51" t="s">
        <v>210</v>
      </c>
      <c r="B70" s="60" t="s">
        <v>362</v>
      </c>
      <c r="C70" s="61" t="s">
        <v>145</v>
      </c>
      <c r="D70" s="61" t="s">
        <v>272</v>
      </c>
      <c r="E70" s="82">
        <v>34899</v>
      </c>
      <c r="F70" s="61" t="s">
        <v>362</v>
      </c>
      <c r="G70" s="62" t="s">
        <v>363</v>
      </c>
      <c r="H70" s="63" t="s">
        <v>148</v>
      </c>
      <c r="I70" s="63" t="s">
        <v>348</v>
      </c>
      <c r="J70" s="63" t="s">
        <v>363</v>
      </c>
      <c r="K70" s="64">
        <v>202912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</row>
    <row r="71" spans="1:71" x14ac:dyDescent="0.35">
      <c r="A71" s="51" t="s">
        <v>210</v>
      </c>
      <c r="B71" s="60" t="s">
        <v>364</v>
      </c>
      <c r="C71" s="61" t="s">
        <v>145</v>
      </c>
      <c r="D71" s="61" t="s">
        <v>272</v>
      </c>
      <c r="E71" s="82">
        <v>34899</v>
      </c>
      <c r="F71" s="61" t="s">
        <v>364</v>
      </c>
      <c r="G71" s="62" t="s">
        <v>365</v>
      </c>
      <c r="H71" s="63" t="s">
        <v>148</v>
      </c>
      <c r="I71" s="63" t="s">
        <v>348</v>
      </c>
      <c r="J71" s="63" t="s">
        <v>365</v>
      </c>
      <c r="K71" s="64">
        <v>202812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10028239.749999998</v>
      </c>
    </row>
    <row r="72" spans="1:71" x14ac:dyDescent="0.35">
      <c r="A72" s="51" t="s">
        <v>210</v>
      </c>
      <c r="B72" s="60" t="s">
        <v>366</v>
      </c>
      <c r="C72" s="61" t="s">
        <v>145</v>
      </c>
      <c r="D72" s="61" t="s">
        <v>272</v>
      </c>
      <c r="E72" s="82">
        <v>39000</v>
      </c>
      <c r="F72" s="61" t="s">
        <v>366</v>
      </c>
      <c r="G72" s="62" t="s">
        <v>367</v>
      </c>
      <c r="H72" s="63" t="s">
        <v>174</v>
      </c>
      <c r="I72" s="63" t="s">
        <v>175</v>
      </c>
      <c r="J72" s="63" t="s">
        <v>367</v>
      </c>
      <c r="K72" s="64">
        <v>202909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</row>
    <row r="73" spans="1:71" x14ac:dyDescent="0.35">
      <c r="A73" s="51" t="s">
        <v>210</v>
      </c>
      <c r="B73" s="60" t="s">
        <v>368</v>
      </c>
      <c r="C73" s="61" t="s">
        <v>145</v>
      </c>
      <c r="D73" s="61" t="s">
        <v>272</v>
      </c>
      <c r="E73" s="82">
        <v>30315</v>
      </c>
      <c r="F73" s="61" t="s">
        <v>368</v>
      </c>
      <c r="G73" s="62" t="s">
        <v>369</v>
      </c>
      <c r="H73" s="63" t="s">
        <v>148</v>
      </c>
      <c r="I73" s="63" t="s">
        <v>348</v>
      </c>
      <c r="J73" s="63" t="s">
        <v>369</v>
      </c>
      <c r="K73" s="64">
        <v>202809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5939758.1099999985</v>
      </c>
      <c r="BQ73" s="16">
        <v>119117.91999999993</v>
      </c>
      <c r="BR73" s="16">
        <v>119117.91999999993</v>
      </c>
      <c r="BS73" s="16">
        <v>119117.91999999993</v>
      </c>
    </row>
    <row r="74" spans="1:71" x14ac:dyDescent="0.35">
      <c r="A74" s="51" t="s">
        <v>270</v>
      </c>
      <c r="B74" s="60" t="s">
        <v>370</v>
      </c>
      <c r="C74" s="61" t="s">
        <v>145</v>
      </c>
      <c r="D74" s="61" t="s">
        <v>272</v>
      </c>
      <c r="E74" s="82" t="s">
        <v>196</v>
      </c>
      <c r="F74" s="61" t="s">
        <v>370</v>
      </c>
      <c r="G74" s="62" t="s">
        <v>371</v>
      </c>
      <c r="H74" s="63" t="s">
        <v>197</v>
      </c>
      <c r="I74" s="63" t="s">
        <v>198</v>
      </c>
      <c r="J74" s="63" t="s">
        <v>371</v>
      </c>
      <c r="K74" s="64" t="s">
        <v>274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1953840.03</v>
      </c>
      <c r="AG74" s="16">
        <v>0</v>
      </c>
      <c r="AH74" s="16">
        <v>0</v>
      </c>
      <c r="AI74" s="16">
        <v>0</v>
      </c>
      <c r="AJ74" s="16">
        <v>359748.12999999989</v>
      </c>
      <c r="AK74" s="16">
        <v>359748.16999999993</v>
      </c>
      <c r="AL74" s="16">
        <v>359748.16999999993</v>
      </c>
      <c r="AM74" s="16">
        <v>359748.16999999993</v>
      </c>
      <c r="AN74" s="16">
        <v>359748.16999999993</v>
      </c>
      <c r="AO74" s="16">
        <v>359748.16999999993</v>
      </c>
      <c r="AP74" s="16">
        <v>359748.16999999993</v>
      </c>
      <c r="AQ74" s="16">
        <v>359748.16999999993</v>
      </c>
      <c r="AR74" s="16">
        <v>359748.16999999993</v>
      </c>
      <c r="AS74" s="16">
        <v>359748.16999999993</v>
      </c>
      <c r="AT74" s="16">
        <v>359748.16999999993</v>
      </c>
      <c r="AU74" s="16">
        <v>359748.16999999993</v>
      </c>
      <c r="AV74" s="16">
        <v>350936.62999999989</v>
      </c>
      <c r="AW74" s="16">
        <v>350936.66999999993</v>
      </c>
      <c r="AX74" s="16">
        <v>350936.66999999993</v>
      </c>
      <c r="AY74" s="16">
        <v>350936.66999999993</v>
      </c>
      <c r="AZ74" s="16">
        <v>350936.66999999993</v>
      </c>
      <c r="BA74" s="16">
        <v>350936.66999999993</v>
      </c>
      <c r="BB74" s="16">
        <v>350936.67000000086</v>
      </c>
      <c r="BC74" s="16">
        <v>350936.66999999993</v>
      </c>
      <c r="BD74" s="16">
        <v>350936.66999999993</v>
      </c>
      <c r="BE74" s="16">
        <v>350936.66999999993</v>
      </c>
      <c r="BF74" s="16">
        <v>350936.66999999993</v>
      </c>
      <c r="BG74" s="16">
        <v>350936.66999999993</v>
      </c>
      <c r="BH74" s="16">
        <v>346382.86999999918</v>
      </c>
      <c r="BI74" s="16">
        <v>346382.83000000007</v>
      </c>
      <c r="BJ74" s="16">
        <v>346382.83000000007</v>
      </c>
      <c r="BK74" s="16">
        <v>346382.83000000007</v>
      </c>
      <c r="BL74" s="16">
        <v>346382.83000000007</v>
      </c>
      <c r="BM74" s="16">
        <v>346382.83000000007</v>
      </c>
      <c r="BN74" s="16">
        <v>346382.83000000007</v>
      </c>
      <c r="BO74" s="16">
        <v>346382.83000000007</v>
      </c>
      <c r="BP74" s="16">
        <v>346382.83000000007</v>
      </c>
      <c r="BQ74" s="16">
        <v>346382.83000000007</v>
      </c>
      <c r="BR74" s="16">
        <v>346382.83000000007</v>
      </c>
      <c r="BS74" s="16">
        <v>346382.83000000007</v>
      </c>
    </row>
    <row r="75" spans="1:71" x14ac:dyDescent="0.35">
      <c r="A75" s="51" t="s">
        <v>210</v>
      </c>
      <c r="B75" s="60" t="s">
        <v>372</v>
      </c>
      <c r="C75" s="61" t="s">
        <v>145</v>
      </c>
      <c r="D75" s="61" t="s">
        <v>146</v>
      </c>
      <c r="E75" s="82">
        <v>30315</v>
      </c>
      <c r="F75" s="61" t="s">
        <v>373</v>
      </c>
      <c r="G75" s="62" t="s">
        <v>374</v>
      </c>
      <c r="H75" s="63" t="s">
        <v>174</v>
      </c>
      <c r="I75" s="63" t="s">
        <v>375</v>
      </c>
      <c r="J75" s="63" t="s">
        <v>376</v>
      </c>
      <c r="K75" s="64">
        <v>202412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</row>
    <row r="76" spans="1:71" x14ac:dyDescent="0.35">
      <c r="A76" s="51" t="s">
        <v>210</v>
      </c>
      <c r="B76" s="60" t="s">
        <v>377</v>
      </c>
      <c r="C76" s="61" t="s">
        <v>145</v>
      </c>
      <c r="D76" s="61" t="s">
        <v>146</v>
      </c>
      <c r="E76" s="82">
        <v>36500</v>
      </c>
      <c r="F76" s="61" t="s">
        <v>264</v>
      </c>
      <c r="G76" s="62" t="s">
        <v>374</v>
      </c>
      <c r="H76" s="63" t="s">
        <v>197</v>
      </c>
      <c r="I76" s="63" t="s">
        <v>198</v>
      </c>
      <c r="J76" s="63" t="s">
        <v>265</v>
      </c>
      <c r="K76" s="64">
        <v>202309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</row>
    <row r="77" spans="1:71" x14ac:dyDescent="0.35">
      <c r="A77" s="51" t="s">
        <v>210</v>
      </c>
      <c r="B77" s="60" t="s">
        <v>378</v>
      </c>
      <c r="C77" s="61" t="s">
        <v>145</v>
      </c>
      <c r="D77" s="61" t="s">
        <v>146</v>
      </c>
      <c r="E77" s="82">
        <v>36500</v>
      </c>
      <c r="F77" s="61" t="s">
        <v>264</v>
      </c>
      <c r="G77" s="62" t="s">
        <v>374</v>
      </c>
      <c r="H77" s="63" t="s">
        <v>197</v>
      </c>
      <c r="I77" s="63" t="s">
        <v>198</v>
      </c>
      <c r="J77" s="63" t="s">
        <v>265</v>
      </c>
      <c r="K77" s="64">
        <v>202309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</row>
    <row r="78" spans="1:71" x14ac:dyDescent="0.35">
      <c r="A78" s="51" t="s">
        <v>210</v>
      </c>
      <c r="B78" s="60" t="s">
        <v>379</v>
      </c>
      <c r="C78" s="61" t="s">
        <v>145</v>
      </c>
      <c r="D78" s="61" t="s">
        <v>146</v>
      </c>
      <c r="E78" s="82">
        <v>36500</v>
      </c>
      <c r="F78" s="61" t="s">
        <v>264</v>
      </c>
      <c r="G78" s="62" t="s">
        <v>374</v>
      </c>
      <c r="H78" s="63" t="s">
        <v>197</v>
      </c>
      <c r="I78" s="63" t="s">
        <v>198</v>
      </c>
      <c r="J78" s="63" t="s">
        <v>265</v>
      </c>
      <c r="K78" s="64">
        <v>202309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</row>
    <row r="79" spans="1:71" x14ac:dyDescent="0.35">
      <c r="A79" s="51" t="s">
        <v>210</v>
      </c>
      <c r="B79" s="60" t="s">
        <v>380</v>
      </c>
      <c r="C79" s="61" t="s">
        <v>145</v>
      </c>
      <c r="D79" s="61" t="s">
        <v>146</v>
      </c>
      <c r="E79" s="82">
        <v>36500</v>
      </c>
      <c r="F79" s="61" t="s">
        <v>264</v>
      </c>
      <c r="G79" s="62" t="s">
        <v>374</v>
      </c>
      <c r="H79" s="63" t="s">
        <v>197</v>
      </c>
      <c r="I79" s="63" t="s">
        <v>198</v>
      </c>
      <c r="J79" s="63" t="s">
        <v>265</v>
      </c>
      <c r="K79" s="64">
        <v>202309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</row>
    <row r="80" spans="1:71" x14ac:dyDescent="0.35">
      <c r="K80" s="50"/>
    </row>
    <row r="81" spans="1:71" ht="15" thickBot="1" x14ac:dyDescent="0.4">
      <c r="J81" s="52" t="s">
        <v>153</v>
      </c>
      <c r="K81" s="65" t="s">
        <v>154</v>
      </c>
      <c r="L81" s="55">
        <f t="shared" ref="L81:BS81" si="0">SUM(L16:L80)</f>
        <v>276227.55000000005</v>
      </c>
      <c r="M81" s="55">
        <f t="shared" si="0"/>
        <v>696728.53</v>
      </c>
      <c r="N81" s="55">
        <f t="shared" si="0"/>
        <v>338638.37</v>
      </c>
      <c r="O81" s="55">
        <f t="shared" si="0"/>
        <v>387867.74</v>
      </c>
      <c r="P81" s="55">
        <f t="shared" si="0"/>
        <v>276227.46999999997</v>
      </c>
      <c r="Q81" s="55">
        <f t="shared" si="0"/>
        <v>454318.43999999994</v>
      </c>
      <c r="R81" s="55">
        <f t="shared" si="0"/>
        <v>276227.46999999997</v>
      </c>
      <c r="S81" s="55">
        <f t="shared" si="0"/>
        <v>276227.46999999997</v>
      </c>
      <c r="T81" s="55">
        <f t="shared" si="0"/>
        <v>2297477.5000000005</v>
      </c>
      <c r="U81" s="55">
        <f t="shared" si="0"/>
        <v>500810.79999999981</v>
      </c>
      <c r="V81" s="55">
        <f t="shared" si="0"/>
        <v>500810.82000000007</v>
      </c>
      <c r="W81" s="55">
        <f t="shared" si="0"/>
        <v>5542066.5800000019</v>
      </c>
      <c r="X81" s="55">
        <f t="shared" si="0"/>
        <v>2807332.02</v>
      </c>
      <c r="Y81" s="55">
        <f t="shared" si="0"/>
        <v>3153444.5500000003</v>
      </c>
      <c r="Z81" s="55">
        <f t="shared" si="0"/>
        <v>3153444.5500000003</v>
      </c>
      <c r="AA81" s="55">
        <f t="shared" si="0"/>
        <v>3153444.5500000003</v>
      </c>
      <c r="AB81" s="55">
        <f t="shared" si="0"/>
        <v>3153444.5500000003</v>
      </c>
      <c r="AC81" s="55">
        <f t="shared" si="0"/>
        <v>3207536.9899999998</v>
      </c>
      <c r="AD81" s="55">
        <f t="shared" si="0"/>
        <v>3207536.9899999998</v>
      </c>
      <c r="AE81" s="55">
        <f t="shared" si="0"/>
        <v>3190220.5599999996</v>
      </c>
      <c r="AF81" s="55">
        <f t="shared" si="0"/>
        <v>5145533.7700000005</v>
      </c>
      <c r="AG81" s="55">
        <f t="shared" si="0"/>
        <v>2712812.5000000009</v>
      </c>
      <c r="AH81" s="55">
        <f t="shared" si="0"/>
        <v>2700715.2800000003</v>
      </c>
      <c r="AI81" s="55">
        <f t="shared" si="0"/>
        <v>2686276.3600000003</v>
      </c>
      <c r="AJ81" s="55">
        <f t="shared" si="0"/>
        <v>5614988.4799999995</v>
      </c>
      <c r="AK81" s="55">
        <f t="shared" si="0"/>
        <v>5614988.6099999994</v>
      </c>
      <c r="AL81" s="55">
        <f t="shared" si="0"/>
        <v>8496963.6099999994</v>
      </c>
      <c r="AM81" s="55">
        <f t="shared" si="0"/>
        <v>5614988.6099999994</v>
      </c>
      <c r="AN81" s="55">
        <f t="shared" si="0"/>
        <v>5614988.6099999994</v>
      </c>
      <c r="AO81" s="55">
        <f t="shared" si="0"/>
        <v>5614988.6099999985</v>
      </c>
      <c r="AP81" s="55">
        <f t="shared" si="0"/>
        <v>5614988.6099999994</v>
      </c>
      <c r="AQ81" s="55">
        <f t="shared" si="0"/>
        <v>5614988.6099999994</v>
      </c>
      <c r="AR81" s="55">
        <f t="shared" si="0"/>
        <v>28044181.730000004</v>
      </c>
      <c r="AS81" s="55">
        <f t="shared" si="0"/>
        <v>6581593.4599999953</v>
      </c>
      <c r="AT81" s="55">
        <f t="shared" si="0"/>
        <v>6581593.459999999</v>
      </c>
      <c r="AU81" s="55">
        <f t="shared" si="0"/>
        <v>72973488.780000031</v>
      </c>
      <c r="AV81" s="55">
        <f t="shared" si="0"/>
        <v>6895823.8499999996</v>
      </c>
      <c r="AW81" s="55">
        <f t="shared" si="0"/>
        <v>6895824.1499999976</v>
      </c>
      <c r="AX81" s="55">
        <f t="shared" si="0"/>
        <v>19784326.700000003</v>
      </c>
      <c r="AY81" s="55">
        <f t="shared" si="0"/>
        <v>6895824.1500000013</v>
      </c>
      <c r="AZ81" s="55">
        <f t="shared" si="0"/>
        <v>6895824.1500000022</v>
      </c>
      <c r="BA81" s="55">
        <f t="shared" si="0"/>
        <v>31303091.750000007</v>
      </c>
      <c r="BB81" s="55">
        <f t="shared" si="0"/>
        <v>7253177.070000005</v>
      </c>
      <c r="BC81" s="55">
        <f t="shared" si="0"/>
        <v>7253177.0700000031</v>
      </c>
      <c r="BD81" s="55">
        <f t="shared" si="0"/>
        <v>58144318.150000021</v>
      </c>
      <c r="BE81" s="55">
        <f t="shared" si="0"/>
        <v>7686459.6400000071</v>
      </c>
      <c r="BF81" s="55">
        <f t="shared" si="0"/>
        <v>7686459.6400000071</v>
      </c>
      <c r="BG81" s="55">
        <f t="shared" si="0"/>
        <v>31004258.940000005</v>
      </c>
      <c r="BH81" s="55">
        <f t="shared" si="0"/>
        <v>6918910.9799999958</v>
      </c>
      <c r="BI81" s="55">
        <f t="shared" si="0"/>
        <v>6918910.8200000003</v>
      </c>
      <c r="BJ81" s="55">
        <f t="shared" si="0"/>
        <v>6918910.8200000003</v>
      </c>
      <c r="BK81" s="55">
        <f t="shared" si="0"/>
        <v>6918910.8199999994</v>
      </c>
      <c r="BL81" s="55">
        <f t="shared" si="0"/>
        <v>6918910.8200000003</v>
      </c>
      <c r="BM81" s="55">
        <f t="shared" si="0"/>
        <v>6918910.8200000003</v>
      </c>
      <c r="BN81" s="55">
        <f t="shared" si="0"/>
        <v>6918910.8199999975</v>
      </c>
      <c r="BO81" s="55">
        <f t="shared" si="0"/>
        <v>6918910.8199999984</v>
      </c>
      <c r="BP81" s="55">
        <f t="shared" si="0"/>
        <v>23408542.479999997</v>
      </c>
      <c r="BQ81" s="55">
        <f t="shared" si="0"/>
        <v>7038028.7399999984</v>
      </c>
      <c r="BR81" s="55">
        <f t="shared" si="0"/>
        <v>7038028.7399999984</v>
      </c>
      <c r="BS81" s="55">
        <f t="shared" si="0"/>
        <v>23790991.219999991</v>
      </c>
    </row>
    <row r="82" spans="1:71" ht="15.5" thickTop="1" thickBot="1" x14ac:dyDescent="0.4">
      <c r="J82" s="52" t="s">
        <v>153</v>
      </c>
      <c r="K82" s="65" t="s">
        <v>155</v>
      </c>
      <c r="L82" s="66">
        <f>L81</f>
        <v>276227.55000000005</v>
      </c>
      <c r="M82" s="66">
        <f t="shared" ref="M82:BS82" si="1">L82+M81</f>
        <v>972956.08000000007</v>
      </c>
      <c r="N82" s="66">
        <f t="shared" si="1"/>
        <v>1311594.4500000002</v>
      </c>
      <c r="O82" s="66">
        <f t="shared" si="1"/>
        <v>1699462.1900000002</v>
      </c>
      <c r="P82" s="66">
        <f t="shared" si="1"/>
        <v>1975689.6600000001</v>
      </c>
      <c r="Q82" s="66">
        <f t="shared" si="1"/>
        <v>2430008.1</v>
      </c>
      <c r="R82" s="66">
        <f t="shared" si="1"/>
        <v>2706235.5700000003</v>
      </c>
      <c r="S82" s="66">
        <f t="shared" si="1"/>
        <v>2982463.04</v>
      </c>
      <c r="T82" s="66">
        <f t="shared" si="1"/>
        <v>5279940.540000001</v>
      </c>
      <c r="U82" s="66">
        <f t="shared" si="1"/>
        <v>5780751.3400000008</v>
      </c>
      <c r="V82" s="66">
        <f t="shared" si="1"/>
        <v>6281562.1600000011</v>
      </c>
      <c r="W82" s="66">
        <f t="shared" si="1"/>
        <v>11823628.740000002</v>
      </c>
      <c r="X82" s="66">
        <f t="shared" si="1"/>
        <v>14630960.760000002</v>
      </c>
      <c r="Y82" s="66">
        <f t="shared" si="1"/>
        <v>17784405.310000002</v>
      </c>
      <c r="Z82" s="66">
        <f t="shared" si="1"/>
        <v>20937849.860000003</v>
      </c>
      <c r="AA82" s="66">
        <f t="shared" si="1"/>
        <v>24091294.410000004</v>
      </c>
      <c r="AB82" s="66">
        <f t="shared" si="1"/>
        <v>27244738.960000005</v>
      </c>
      <c r="AC82" s="66">
        <f t="shared" si="1"/>
        <v>30452275.950000003</v>
      </c>
      <c r="AD82" s="66">
        <f t="shared" si="1"/>
        <v>33659812.940000005</v>
      </c>
      <c r="AE82" s="66">
        <f t="shared" si="1"/>
        <v>36850033.500000007</v>
      </c>
      <c r="AF82" s="66">
        <f t="shared" si="1"/>
        <v>41995567.270000011</v>
      </c>
      <c r="AG82" s="66">
        <f t="shared" si="1"/>
        <v>44708379.770000011</v>
      </c>
      <c r="AH82" s="66">
        <f t="shared" si="1"/>
        <v>47409095.050000012</v>
      </c>
      <c r="AI82" s="66">
        <f t="shared" si="1"/>
        <v>50095371.410000011</v>
      </c>
      <c r="AJ82" s="66">
        <f t="shared" si="1"/>
        <v>55710359.890000008</v>
      </c>
      <c r="AK82" s="66">
        <f t="shared" si="1"/>
        <v>61325348.500000007</v>
      </c>
      <c r="AL82" s="66">
        <f t="shared" si="1"/>
        <v>69822312.110000014</v>
      </c>
      <c r="AM82" s="66">
        <f t="shared" si="1"/>
        <v>75437300.720000014</v>
      </c>
      <c r="AN82" s="66">
        <f t="shared" si="1"/>
        <v>81052289.330000013</v>
      </c>
      <c r="AO82" s="66">
        <f t="shared" si="1"/>
        <v>86667277.940000013</v>
      </c>
      <c r="AP82" s="66">
        <f t="shared" si="1"/>
        <v>92282266.550000012</v>
      </c>
      <c r="AQ82" s="66">
        <f t="shared" si="1"/>
        <v>97897255.160000011</v>
      </c>
      <c r="AR82" s="66">
        <f t="shared" si="1"/>
        <v>125941436.89000002</v>
      </c>
      <c r="AS82" s="66">
        <f t="shared" si="1"/>
        <v>132523030.35000001</v>
      </c>
      <c r="AT82" s="66">
        <f t="shared" si="1"/>
        <v>139104623.81</v>
      </c>
      <c r="AU82" s="66">
        <f t="shared" si="1"/>
        <v>212078112.59000003</v>
      </c>
      <c r="AV82" s="66">
        <f t="shared" si="1"/>
        <v>218973936.44000003</v>
      </c>
      <c r="AW82" s="66">
        <f t="shared" si="1"/>
        <v>225869760.59000003</v>
      </c>
      <c r="AX82" s="66">
        <f t="shared" si="1"/>
        <v>245654087.29000002</v>
      </c>
      <c r="AY82" s="66">
        <f t="shared" si="1"/>
        <v>252549911.44000003</v>
      </c>
      <c r="AZ82" s="66">
        <f t="shared" si="1"/>
        <v>259445735.59000003</v>
      </c>
      <c r="BA82" s="66">
        <f t="shared" si="1"/>
        <v>290748827.34000003</v>
      </c>
      <c r="BB82" s="66">
        <f t="shared" si="1"/>
        <v>298002004.41000003</v>
      </c>
      <c r="BC82" s="66">
        <f t="shared" si="1"/>
        <v>305255181.48000002</v>
      </c>
      <c r="BD82" s="66">
        <f t="shared" si="1"/>
        <v>363399499.63000005</v>
      </c>
      <c r="BE82" s="66">
        <f t="shared" si="1"/>
        <v>371085959.27000004</v>
      </c>
      <c r="BF82" s="66">
        <f t="shared" si="1"/>
        <v>378772418.91000003</v>
      </c>
      <c r="BG82" s="66">
        <f t="shared" si="1"/>
        <v>409776677.85000002</v>
      </c>
      <c r="BH82" s="66">
        <f t="shared" si="1"/>
        <v>416695588.83000004</v>
      </c>
      <c r="BI82" s="66">
        <f t="shared" si="1"/>
        <v>423614499.65000004</v>
      </c>
      <c r="BJ82" s="66">
        <f t="shared" si="1"/>
        <v>430533410.47000003</v>
      </c>
      <c r="BK82" s="66">
        <f t="shared" si="1"/>
        <v>437452321.29000002</v>
      </c>
      <c r="BL82" s="66">
        <f t="shared" si="1"/>
        <v>444371232.11000001</v>
      </c>
      <c r="BM82" s="66">
        <f t="shared" si="1"/>
        <v>451290142.93000001</v>
      </c>
      <c r="BN82" s="66">
        <f t="shared" si="1"/>
        <v>458209053.75</v>
      </c>
      <c r="BO82" s="66">
        <f t="shared" si="1"/>
        <v>465127964.56999999</v>
      </c>
      <c r="BP82" s="66">
        <f t="shared" si="1"/>
        <v>488536507.05000001</v>
      </c>
      <c r="BQ82" s="66">
        <f t="shared" si="1"/>
        <v>495574535.79000002</v>
      </c>
      <c r="BR82" s="66">
        <f t="shared" si="1"/>
        <v>502612564.53000003</v>
      </c>
      <c r="BS82" s="66">
        <f t="shared" si="1"/>
        <v>526403555.75</v>
      </c>
    </row>
    <row r="83" spans="1:71" ht="15" thickTop="1" x14ac:dyDescent="0.35">
      <c r="K83" s="50"/>
    </row>
    <row r="84" spans="1:71" x14ac:dyDescent="0.35">
      <c r="E84" s="50"/>
      <c r="K84" s="50"/>
    </row>
    <row r="85" spans="1:71" x14ac:dyDescent="0.35">
      <c r="A85" s="56" t="s">
        <v>133</v>
      </c>
      <c r="B85" s="56" t="s">
        <v>134</v>
      </c>
      <c r="C85" s="56" t="s">
        <v>135</v>
      </c>
      <c r="D85" s="56" t="s">
        <v>136</v>
      </c>
      <c r="E85" s="56">
        <v>300</v>
      </c>
      <c r="F85" s="56" t="s">
        <v>137</v>
      </c>
      <c r="G85" s="57" t="s">
        <v>138</v>
      </c>
      <c r="H85" s="56" t="s">
        <v>139</v>
      </c>
      <c r="I85" s="56" t="s">
        <v>140</v>
      </c>
      <c r="J85" s="56" t="s">
        <v>141</v>
      </c>
      <c r="K85" s="67" t="s">
        <v>156</v>
      </c>
      <c r="L85" s="59">
        <v>202401</v>
      </c>
      <c r="M85" s="59">
        <v>202402</v>
      </c>
      <c r="N85" s="59">
        <v>202403</v>
      </c>
      <c r="O85" s="59">
        <v>202404</v>
      </c>
      <c r="P85" s="59">
        <v>202405</v>
      </c>
      <c r="Q85" s="59">
        <v>202406</v>
      </c>
      <c r="R85" s="59">
        <v>202407</v>
      </c>
      <c r="S85" s="59">
        <v>202408</v>
      </c>
      <c r="T85" s="59">
        <v>202409</v>
      </c>
      <c r="U85" s="59">
        <v>202410</v>
      </c>
      <c r="V85" s="59">
        <v>202411</v>
      </c>
      <c r="W85" s="59">
        <v>202412</v>
      </c>
      <c r="X85" s="59">
        <v>202501</v>
      </c>
      <c r="Y85" s="59">
        <v>202502</v>
      </c>
      <c r="Z85" s="59">
        <v>202503</v>
      </c>
      <c r="AA85" s="59">
        <v>202504</v>
      </c>
      <c r="AB85" s="59">
        <v>202505</v>
      </c>
      <c r="AC85" s="59">
        <v>202506</v>
      </c>
      <c r="AD85" s="59">
        <v>202507</v>
      </c>
      <c r="AE85" s="59">
        <v>202508</v>
      </c>
      <c r="AF85" s="59">
        <v>202509</v>
      </c>
      <c r="AG85" s="59">
        <v>202510</v>
      </c>
      <c r="AH85" s="59">
        <v>202511</v>
      </c>
      <c r="AI85" s="59">
        <v>202512</v>
      </c>
      <c r="AJ85" s="59">
        <v>202601</v>
      </c>
      <c r="AK85" s="59">
        <v>202602</v>
      </c>
      <c r="AL85" s="59">
        <v>202603</v>
      </c>
      <c r="AM85" s="59">
        <v>202604</v>
      </c>
      <c r="AN85" s="59">
        <v>202605</v>
      </c>
      <c r="AO85" s="59">
        <v>202606</v>
      </c>
      <c r="AP85" s="59">
        <v>202607</v>
      </c>
      <c r="AQ85" s="59">
        <v>202608</v>
      </c>
      <c r="AR85" s="59">
        <v>202609</v>
      </c>
      <c r="AS85" s="59">
        <v>202610</v>
      </c>
      <c r="AT85" s="59">
        <v>202611</v>
      </c>
      <c r="AU85" s="59">
        <v>202612</v>
      </c>
      <c r="AV85" s="59">
        <v>202701</v>
      </c>
      <c r="AW85" s="59">
        <v>202702</v>
      </c>
      <c r="AX85" s="59">
        <v>202703</v>
      </c>
      <c r="AY85" s="59">
        <v>202704</v>
      </c>
      <c r="AZ85" s="59">
        <v>202705</v>
      </c>
      <c r="BA85" s="59">
        <v>202706</v>
      </c>
      <c r="BB85" s="59">
        <v>202707</v>
      </c>
      <c r="BC85" s="59">
        <v>202708</v>
      </c>
      <c r="BD85" s="59">
        <v>202709</v>
      </c>
      <c r="BE85" s="59">
        <v>202710</v>
      </c>
      <c r="BF85" s="59">
        <v>202711</v>
      </c>
      <c r="BG85" s="59">
        <v>202712</v>
      </c>
      <c r="BH85" s="59">
        <v>202801</v>
      </c>
      <c r="BI85" s="59">
        <v>202802</v>
      </c>
      <c r="BJ85" s="59">
        <v>202803</v>
      </c>
      <c r="BK85" s="59">
        <v>202804</v>
      </c>
      <c r="BL85" s="59">
        <v>202805</v>
      </c>
      <c r="BM85" s="59">
        <v>202806</v>
      </c>
      <c r="BN85" s="59">
        <v>202807</v>
      </c>
      <c r="BO85" s="59">
        <v>202808</v>
      </c>
      <c r="BP85" s="59">
        <v>202809</v>
      </c>
      <c r="BQ85" s="59">
        <v>202810</v>
      </c>
      <c r="BR85" s="59">
        <v>202811</v>
      </c>
      <c r="BS85" s="59">
        <v>202812</v>
      </c>
    </row>
    <row r="86" spans="1:71" x14ac:dyDescent="0.35">
      <c r="A86" s="15" t="str">
        <f t="shared" ref="A86:J86" si="2">A16</f>
        <v>Found on tab GRR - Grid Comm</v>
      </c>
      <c r="B86" s="15" t="str">
        <f t="shared" si="2"/>
        <v>A2874752</v>
      </c>
      <c r="C86" s="15" t="str">
        <f t="shared" si="2"/>
        <v>Base Rates</v>
      </c>
      <c r="D86" s="15" t="str">
        <f t="shared" si="2"/>
        <v/>
      </c>
      <c r="E86" s="15">
        <f t="shared" si="2"/>
        <v>36500</v>
      </c>
      <c r="F86" s="15" t="str">
        <f t="shared" si="2"/>
        <v>NEW-15635</v>
      </c>
      <c r="G86" s="15" t="str">
        <f t="shared" si="2"/>
        <v>Grid Mod Upgrade to digital relays</v>
      </c>
      <c r="H86" s="15" t="str">
        <f t="shared" si="2"/>
        <v>Electric Distribution Plant</v>
      </c>
      <c r="I86" s="15" t="str">
        <f t="shared" si="2"/>
        <v>Distribution Substation</v>
      </c>
      <c r="J86" s="15" t="str">
        <f t="shared" si="2"/>
        <v>Grid Mod Upgrade to digital relays</v>
      </c>
      <c r="K86" s="68">
        <v>0</v>
      </c>
      <c r="L86" s="16">
        <f t="shared" ref="L86:AQ86" si="3">K86+L16</f>
        <v>0</v>
      </c>
      <c r="M86" s="16">
        <f t="shared" si="3"/>
        <v>27815.53</v>
      </c>
      <c r="N86" s="16">
        <f t="shared" si="3"/>
        <v>27815.53</v>
      </c>
      <c r="O86" s="16">
        <f t="shared" si="3"/>
        <v>27815.53</v>
      </c>
      <c r="P86" s="16">
        <f t="shared" si="3"/>
        <v>27815.53</v>
      </c>
      <c r="Q86" s="16">
        <f t="shared" si="3"/>
        <v>27815.53</v>
      </c>
      <c r="R86" s="16">
        <f t="shared" si="3"/>
        <v>27815.53</v>
      </c>
      <c r="S86" s="16">
        <f t="shared" si="3"/>
        <v>27815.53</v>
      </c>
      <c r="T86" s="16">
        <f t="shared" si="3"/>
        <v>27815.53</v>
      </c>
      <c r="U86" s="16">
        <f t="shared" si="3"/>
        <v>27815.53</v>
      </c>
      <c r="V86" s="16">
        <f t="shared" si="3"/>
        <v>27815.53</v>
      </c>
      <c r="W86" s="16">
        <f t="shared" si="3"/>
        <v>27815.53</v>
      </c>
      <c r="X86" s="16">
        <f t="shared" si="3"/>
        <v>27815.53</v>
      </c>
      <c r="Y86" s="16">
        <f t="shared" si="3"/>
        <v>27815.53</v>
      </c>
      <c r="Z86" s="16">
        <f t="shared" si="3"/>
        <v>27815.53</v>
      </c>
      <c r="AA86" s="16">
        <f t="shared" si="3"/>
        <v>27815.53</v>
      </c>
      <c r="AB86" s="16">
        <f t="shared" si="3"/>
        <v>27815.53</v>
      </c>
      <c r="AC86" s="16">
        <f t="shared" si="3"/>
        <v>27815.53</v>
      </c>
      <c r="AD86" s="16">
        <f t="shared" si="3"/>
        <v>27815.53</v>
      </c>
      <c r="AE86" s="16">
        <f t="shared" si="3"/>
        <v>27815.53</v>
      </c>
      <c r="AF86" s="16">
        <f t="shared" si="3"/>
        <v>27815.53</v>
      </c>
      <c r="AG86" s="16">
        <f t="shared" si="3"/>
        <v>27815.53</v>
      </c>
      <c r="AH86" s="16">
        <f t="shared" si="3"/>
        <v>27815.53</v>
      </c>
      <c r="AI86" s="16">
        <f t="shared" si="3"/>
        <v>27815.53</v>
      </c>
      <c r="AJ86" s="16">
        <f t="shared" si="3"/>
        <v>27815.53</v>
      </c>
      <c r="AK86" s="16">
        <f t="shared" si="3"/>
        <v>27815.53</v>
      </c>
      <c r="AL86" s="16">
        <f t="shared" si="3"/>
        <v>27815.53</v>
      </c>
      <c r="AM86" s="16">
        <f t="shared" si="3"/>
        <v>27815.53</v>
      </c>
      <c r="AN86" s="16">
        <f t="shared" si="3"/>
        <v>27815.53</v>
      </c>
      <c r="AO86" s="16">
        <f t="shared" si="3"/>
        <v>27815.53</v>
      </c>
      <c r="AP86" s="16">
        <f t="shared" si="3"/>
        <v>27815.53</v>
      </c>
      <c r="AQ86" s="16">
        <f t="shared" si="3"/>
        <v>27815.53</v>
      </c>
      <c r="AR86" s="16">
        <f t="shared" ref="AR86:BS86" si="4">AQ86+AR16</f>
        <v>27815.53</v>
      </c>
      <c r="AS86" s="16">
        <f t="shared" si="4"/>
        <v>27815.53</v>
      </c>
      <c r="AT86" s="16">
        <f t="shared" si="4"/>
        <v>27815.53</v>
      </c>
      <c r="AU86" s="16">
        <f t="shared" si="4"/>
        <v>27815.53</v>
      </c>
      <c r="AV86" s="16">
        <f t="shared" si="4"/>
        <v>27815.53</v>
      </c>
      <c r="AW86" s="16">
        <f t="shared" si="4"/>
        <v>27815.53</v>
      </c>
      <c r="AX86" s="16">
        <f t="shared" si="4"/>
        <v>27815.53</v>
      </c>
      <c r="AY86" s="16">
        <f t="shared" si="4"/>
        <v>27815.53</v>
      </c>
      <c r="AZ86" s="16">
        <f t="shared" si="4"/>
        <v>27815.53</v>
      </c>
      <c r="BA86" s="16">
        <f t="shared" si="4"/>
        <v>27815.53</v>
      </c>
      <c r="BB86" s="16">
        <f t="shared" si="4"/>
        <v>27815.53</v>
      </c>
      <c r="BC86" s="16">
        <f t="shared" si="4"/>
        <v>27815.53</v>
      </c>
      <c r="BD86" s="16">
        <f t="shared" si="4"/>
        <v>27815.53</v>
      </c>
      <c r="BE86" s="16">
        <f t="shared" si="4"/>
        <v>27815.53</v>
      </c>
      <c r="BF86" s="16">
        <f t="shared" si="4"/>
        <v>27815.53</v>
      </c>
      <c r="BG86" s="16">
        <f t="shared" si="4"/>
        <v>27815.53</v>
      </c>
      <c r="BH86" s="16">
        <f t="shared" si="4"/>
        <v>27815.53</v>
      </c>
      <c r="BI86" s="16">
        <f t="shared" si="4"/>
        <v>27815.53</v>
      </c>
      <c r="BJ86" s="16">
        <f t="shared" si="4"/>
        <v>27815.53</v>
      </c>
      <c r="BK86" s="16">
        <f t="shared" si="4"/>
        <v>27815.53</v>
      </c>
      <c r="BL86" s="16">
        <f t="shared" si="4"/>
        <v>27815.53</v>
      </c>
      <c r="BM86" s="16">
        <f t="shared" si="4"/>
        <v>27815.53</v>
      </c>
      <c r="BN86" s="16">
        <f t="shared" si="4"/>
        <v>27815.53</v>
      </c>
      <c r="BO86" s="16">
        <f t="shared" si="4"/>
        <v>27815.53</v>
      </c>
      <c r="BP86" s="16">
        <f t="shared" si="4"/>
        <v>27815.53</v>
      </c>
      <c r="BQ86" s="16">
        <f t="shared" si="4"/>
        <v>27815.53</v>
      </c>
      <c r="BR86" s="16">
        <f t="shared" si="4"/>
        <v>27815.53</v>
      </c>
      <c r="BS86" s="16">
        <f t="shared" si="4"/>
        <v>27815.53</v>
      </c>
    </row>
    <row r="87" spans="1:71" x14ac:dyDescent="0.35">
      <c r="A87" s="15" t="str">
        <f t="shared" ref="A87:J87" si="5">A17</f>
        <v>Standard Close</v>
      </c>
      <c r="B87" s="15" t="str">
        <f t="shared" si="5"/>
        <v>A2878009</v>
      </c>
      <c r="C87" s="15" t="str">
        <f t="shared" si="5"/>
        <v>Base Rates</v>
      </c>
      <c r="D87" s="15" t="str">
        <f t="shared" si="5"/>
        <v/>
      </c>
      <c r="E87" s="15">
        <f t="shared" si="5"/>
        <v>36500</v>
      </c>
      <c r="F87" s="15" t="str">
        <f t="shared" si="5"/>
        <v>NEW-15635</v>
      </c>
      <c r="G87" s="15" t="str">
        <f t="shared" si="5"/>
        <v>Grid Mod Upgrade to digital relays</v>
      </c>
      <c r="H87" s="15" t="str">
        <f t="shared" si="5"/>
        <v>Electric Distribution Plant</v>
      </c>
      <c r="I87" s="15" t="str">
        <f t="shared" si="5"/>
        <v>Distribution Substation</v>
      </c>
      <c r="J87" s="15" t="str">
        <f t="shared" si="5"/>
        <v>Grid Mod Upgrade to digital relays</v>
      </c>
      <c r="K87" s="68">
        <v>0</v>
      </c>
      <c r="L87" s="16">
        <f t="shared" ref="L87:AQ87" si="6">K87+L17</f>
        <v>0</v>
      </c>
      <c r="M87" s="16">
        <f t="shared" si="6"/>
        <v>0</v>
      </c>
      <c r="N87" s="16">
        <f t="shared" si="6"/>
        <v>10858.06</v>
      </c>
      <c r="O87" s="16">
        <f t="shared" si="6"/>
        <v>10858.06</v>
      </c>
      <c r="P87" s="16">
        <f t="shared" si="6"/>
        <v>10858.06</v>
      </c>
      <c r="Q87" s="16">
        <f t="shared" si="6"/>
        <v>10858.06</v>
      </c>
      <c r="R87" s="16">
        <f t="shared" si="6"/>
        <v>10858.06</v>
      </c>
      <c r="S87" s="16">
        <f t="shared" si="6"/>
        <v>10858.06</v>
      </c>
      <c r="T87" s="16">
        <f t="shared" si="6"/>
        <v>10858.06</v>
      </c>
      <c r="U87" s="16">
        <f t="shared" si="6"/>
        <v>10858.06</v>
      </c>
      <c r="V87" s="16">
        <f t="shared" si="6"/>
        <v>10858.06</v>
      </c>
      <c r="W87" s="16">
        <f t="shared" si="6"/>
        <v>10858.06</v>
      </c>
      <c r="X87" s="16">
        <f t="shared" si="6"/>
        <v>10858.06</v>
      </c>
      <c r="Y87" s="16">
        <f t="shared" si="6"/>
        <v>10858.06</v>
      </c>
      <c r="Z87" s="16">
        <f t="shared" si="6"/>
        <v>10858.06</v>
      </c>
      <c r="AA87" s="16">
        <f t="shared" si="6"/>
        <v>10858.06</v>
      </c>
      <c r="AB87" s="16">
        <f t="shared" si="6"/>
        <v>10858.06</v>
      </c>
      <c r="AC87" s="16">
        <f t="shared" si="6"/>
        <v>10858.06</v>
      </c>
      <c r="AD87" s="16">
        <f t="shared" si="6"/>
        <v>10858.06</v>
      </c>
      <c r="AE87" s="16">
        <f t="shared" si="6"/>
        <v>10858.06</v>
      </c>
      <c r="AF87" s="16">
        <f t="shared" si="6"/>
        <v>10858.06</v>
      </c>
      <c r="AG87" s="16">
        <f t="shared" si="6"/>
        <v>10858.06</v>
      </c>
      <c r="AH87" s="16">
        <f t="shared" si="6"/>
        <v>10858.06</v>
      </c>
      <c r="AI87" s="16">
        <f t="shared" si="6"/>
        <v>10858.06</v>
      </c>
      <c r="AJ87" s="16">
        <f t="shared" si="6"/>
        <v>10858.06</v>
      </c>
      <c r="AK87" s="16">
        <f t="shared" si="6"/>
        <v>10858.06</v>
      </c>
      <c r="AL87" s="16">
        <f t="shared" si="6"/>
        <v>10858.06</v>
      </c>
      <c r="AM87" s="16">
        <f t="shared" si="6"/>
        <v>10858.06</v>
      </c>
      <c r="AN87" s="16">
        <f t="shared" si="6"/>
        <v>10858.06</v>
      </c>
      <c r="AO87" s="16">
        <f t="shared" si="6"/>
        <v>10858.06</v>
      </c>
      <c r="AP87" s="16">
        <f t="shared" si="6"/>
        <v>10858.06</v>
      </c>
      <c r="AQ87" s="16">
        <f t="shared" si="6"/>
        <v>10858.06</v>
      </c>
      <c r="AR87" s="16">
        <f t="shared" ref="AR87:BS87" si="7">AQ87+AR17</f>
        <v>10858.06</v>
      </c>
      <c r="AS87" s="16">
        <f t="shared" si="7"/>
        <v>10858.06</v>
      </c>
      <c r="AT87" s="16">
        <f t="shared" si="7"/>
        <v>10858.06</v>
      </c>
      <c r="AU87" s="16">
        <f t="shared" si="7"/>
        <v>10858.06</v>
      </c>
      <c r="AV87" s="16">
        <f t="shared" si="7"/>
        <v>10858.06</v>
      </c>
      <c r="AW87" s="16">
        <f t="shared" si="7"/>
        <v>10858.06</v>
      </c>
      <c r="AX87" s="16">
        <f t="shared" si="7"/>
        <v>10858.06</v>
      </c>
      <c r="AY87" s="16">
        <f t="shared" si="7"/>
        <v>10858.06</v>
      </c>
      <c r="AZ87" s="16">
        <f t="shared" si="7"/>
        <v>10858.06</v>
      </c>
      <c r="BA87" s="16">
        <f t="shared" si="7"/>
        <v>10858.06</v>
      </c>
      <c r="BB87" s="16">
        <f t="shared" si="7"/>
        <v>10858.06</v>
      </c>
      <c r="BC87" s="16">
        <f t="shared" si="7"/>
        <v>10858.06</v>
      </c>
      <c r="BD87" s="16">
        <f t="shared" si="7"/>
        <v>10858.06</v>
      </c>
      <c r="BE87" s="16">
        <f t="shared" si="7"/>
        <v>10858.06</v>
      </c>
      <c r="BF87" s="16">
        <f t="shared" si="7"/>
        <v>10858.06</v>
      </c>
      <c r="BG87" s="16">
        <f t="shared" si="7"/>
        <v>10858.06</v>
      </c>
      <c r="BH87" s="16">
        <f t="shared" si="7"/>
        <v>10858.06</v>
      </c>
      <c r="BI87" s="16">
        <f t="shared" si="7"/>
        <v>10858.06</v>
      </c>
      <c r="BJ87" s="16">
        <f t="shared" si="7"/>
        <v>10858.06</v>
      </c>
      <c r="BK87" s="16">
        <f t="shared" si="7"/>
        <v>10858.06</v>
      </c>
      <c r="BL87" s="16">
        <f t="shared" si="7"/>
        <v>10858.06</v>
      </c>
      <c r="BM87" s="16">
        <f t="shared" si="7"/>
        <v>10858.06</v>
      </c>
      <c r="BN87" s="16">
        <f t="shared" si="7"/>
        <v>10858.06</v>
      </c>
      <c r="BO87" s="16">
        <f t="shared" si="7"/>
        <v>10858.06</v>
      </c>
      <c r="BP87" s="16">
        <f t="shared" si="7"/>
        <v>10858.06</v>
      </c>
      <c r="BQ87" s="16">
        <f t="shared" si="7"/>
        <v>10858.06</v>
      </c>
      <c r="BR87" s="16">
        <f t="shared" si="7"/>
        <v>10858.06</v>
      </c>
      <c r="BS87" s="16">
        <f t="shared" si="7"/>
        <v>10858.06</v>
      </c>
    </row>
    <row r="88" spans="1:71" x14ac:dyDescent="0.35">
      <c r="A88" s="15" t="str">
        <f t="shared" ref="A88:J88" si="8">A18</f>
        <v>Standard Close</v>
      </c>
      <c r="B88" s="15" t="str">
        <f t="shared" si="8"/>
        <v>A2881511</v>
      </c>
      <c r="C88" s="15" t="str">
        <f t="shared" si="8"/>
        <v>Base Rates</v>
      </c>
      <c r="D88" s="15" t="str">
        <f t="shared" si="8"/>
        <v/>
      </c>
      <c r="E88" s="15">
        <f t="shared" si="8"/>
        <v>36500</v>
      </c>
      <c r="F88" s="15" t="str">
        <f t="shared" si="8"/>
        <v>NEW-15635</v>
      </c>
      <c r="G88" s="15" t="str">
        <f t="shared" si="8"/>
        <v>Grid Mod Upgrade to digital relays</v>
      </c>
      <c r="H88" s="15" t="str">
        <f t="shared" si="8"/>
        <v>Electric Distribution Plant</v>
      </c>
      <c r="I88" s="15" t="str">
        <f t="shared" si="8"/>
        <v>Distribution Substation</v>
      </c>
      <c r="J88" s="15" t="str">
        <f t="shared" si="8"/>
        <v>Grid Mod Upgrade to digital relays</v>
      </c>
      <c r="K88" s="68">
        <v>0</v>
      </c>
      <c r="L88" s="16">
        <f t="shared" ref="L88:AQ88" si="9">K88+L18</f>
        <v>0</v>
      </c>
      <c r="M88" s="16">
        <f t="shared" si="9"/>
        <v>0</v>
      </c>
      <c r="N88" s="16">
        <f t="shared" si="9"/>
        <v>0</v>
      </c>
      <c r="O88" s="16">
        <f t="shared" si="9"/>
        <v>28328.600000000002</v>
      </c>
      <c r="P88" s="16">
        <f t="shared" si="9"/>
        <v>28328.600000000002</v>
      </c>
      <c r="Q88" s="16">
        <f t="shared" si="9"/>
        <v>28328.600000000002</v>
      </c>
      <c r="R88" s="16">
        <f t="shared" si="9"/>
        <v>28328.600000000002</v>
      </c>
      <c r="S88" s="16">
        <f t="shared" si="9"/>
        <v>28328.600000000002</v>
      </c>
      <c r="T88" s="16">
        <f t="shared" si="9"/>
        <v>28328.600000000002</v>
      </c>
      <c r="U88" s="16">
        <f t="shared" si="9"/>
        <v>28328.600000000002</v>
      </c>
      <c r="V88" s="16">
        <f t="shared" si="9"/>
        <v>28328.600000000002</v>
      </c>
      <c r="W88" s="16">
        <f t="shared" si="9"/>
        <v>28328.600000000002</v>
      </c>
      <c r="X88" s="16">
        <f t="shared" si="9"/>
        <v>28328.600000000002</v>
      </c>
      <c r="Y88" s="16">
        <f t="shared" si="9"/>
        <v>28328.600000000002</v>
      </c>
      <c r="Z88" s="16">
        <f t="shared" si="9"/>
        <v>28328.600000000002</v>
      </c>
      <c r="AA88" s="16">
        <f t="shared" si="9"/>
        <v>28328.600000000002</v>
      </c>
      <c r="AB88" s="16">
        <f t="shared" si="9"/>
        <v>28328.600000000002</v>
      </c>
      <c r="AC88" s="16">
        <f t="shared" si="9"/>
        <v>28328.600000000002</v>
      </c>
      <c r="AD88" s="16">
        <f t="shared" si="9"/>
        <v>28328.600000000002</v>
      </c>
      <c r="AE88" s="16">
        <f t="shared" si="9"/>
        <v>28328.600000000002</v>
      </c>
      <c r="AF88" s="16">
        <f t="shared" si="9"/>
        <v>28328.600000000002</v>
      </c>
      <c r="AG88" s="16">
        <f t="shared" si="9"/>
        <v>28328.600000000002</v>
      </c>
      <c r="AH88" s="16">
        <f t="shared" si="9"/>
        <v>28328.600000000002</v>
      </c>
      <c r="AI88" s="16">
        <f t="shared" si="9"/>
        <v>28328.600000000002</v>
      </c>
      <c r="AJ88" s="16">
        <f t="shared" si="9"/>
        <v>28328.600000000002</v>
      </c>
      <c r="AK88" s="16">
        <f t="shared" si="9"/>
        <v>28328.600000000002</v>
      </c>
      <c r="AL88" s="16">
        <f t="shared" si="9"/>
        <v>28328.600000000002</v>
      </c>
      <c r="AM88" s="16">
        <f t="shared" si="9"/>
        <v>28328.600000000002</v>
      </c>
      <c r="AN88" s="16">
        <f t="shared" si="9"/>
        <v>28328.600000000002</v>
      </c>
      <c r="AO88" s="16">
        <f t="shared" si="9"/>
        <v>28328.600000000002</v>
      </c>
      <c r="AP88" s="16">
        <f t="shared" si="9"/>
        <v>28328.600000000002</v>
      </c>
      <c r="AQ88" s="16">
        <f t="shared" si="9"/>
        <v>28328.600000000002</v>
      </c>
      <c r="AR88" s="16">
        <f t="shared" ref="AR88:BS88" si="10">AQ88+AR18</f>
        <v>28328.600000000002</v>
      </c>
      <c r="AS88" s="16">
        <f t="shared" si="10"/>
        <v>28328.600000000002</v>
      </c>
      <c r="AT88" s="16">
        <f t="shared" si="10"/>
        <v>28328.600000000002</v>
      </c>
      <c r="AU88" s="16">
        <f t="shared" si="10"/>
        <v>28328.600000000002</v>
      </c>
      <c r="AV88" s="16">
        <f t="shared" si="10"/>
        <v>28328.600000000002</v>
      </c>
      <c r="AW88" s="16">
        <f t="shared" si="10"/>
        <v>28328.600000000002</v>
      </c>
      <c r="AX88" s="16">
        <f t="shared" si="10"/>
        <v>28328.600000000002</v>
      </c>
      <c r="AY88" s="16">
        <f t="shared" si="10"/>
        <v>28328.600000000002</v>
      </c>
      <c r="AZ88" s="16">
        <f t="shared" si="10"/>
        <v>28328.600000000002</v>
      </c>
      <c r="BA88" s="16">
        <f t="shared" si="10"/>
        <v>28328.600000000002</v>
      </c>
      <c r="BB88" s="16">
        <f t="shared" si="10"/>
        <v>28328.600000000002</v>
      </c>
      <c r="BC88" s="16">
        <f t="shared" si="10"/>
        <v>28328.600000000002</v>
      </c>
      <c r="BD88" s="16">
        <f t="shared" si="10"/>
        <v>28328.600000000002</v>
      </c>
      <c r="BE88" s="16">
        <f t="shared" si="10"/>
        <v>28328.600000000002</v>
      </c>
      <c r="BF88" s="16">
        <f t="shared" si="10"/>
        <v>28328.600000000002</v>
      </c>
      <c r="BG88" s="16">
        <f t="shared" si="10"/>
        <v>28328.600000000002</v>
      </c>
      <c r="BH88" s="16">
        <f t="shared" si="10"/>
        <v>28328.600000000002</v>
      </c>
      <c r="BI88" s="16">
        <f t="shared" si="10"/>
        <v>28328.600000000002</v>
      </c>
      <c r="BJ88" s="16">
        <f t="shared" si="10"/>
        <v>28328.600000000002</v>
      </c>
      <c r="BK88" s="16">
        <f t="shared" si="10"/>
        <v>28328.600000000002</v>
      </c>
      <c r="BL88" s="16">
        <f t="shared" si="10"/>
        <v>28328.600000000002</v>
      </c>
      <c r="BM88" s="16">
        <f t="shared" si="10"/>
        <v>28328.600000000002</v>
      </c>
      <c r="BN88" s="16">
        <f t="shared" si="10"/>
        <v>28328.600000000002</v>
      </c>
      <c r="BO88" s="16">
        <f t="shared" si="10"/>
        <v>28328.600000000002</v>
      </c>
      <c r="BP88" s="16">
        <f t="shared" si="10"/>
        <v>28328.600000000002</v>
      </c>
      <c r="BQ88" s="16">
        <f t="shared" si="10"/>
        <v>28328.600000000002</v>
      </c>
      <c r="BR88" s="16">
        <f t="shared" si="10"/>
        <v>28328.600000000002</v>
      </c>
      <c r="BS88" s="16">
        <f t="shared" si="10"/>
        <v>28328.600000000002</v>
      </c>
    </row>
    <row r="89" spans="1:71" x14ac:dyDescent="0.35">
      <c r="A89" s="15" t="str">
        <f t="shared" ref="A89:J89" si="11">A19</f>
        <v>Standard Close</v>
      </c>
      <c r="B89" s="15" t="str">
        <f t="shared" si="11"/>
        <v>A2881971</v>
      </c>
      <c r="C89" s="15" t="str">
        <f t="shared" si="11"/>
        <v>Base Rates</v>
      </c>
      <c r="D89" s="15" t="str">
        <f t="shared" si="11"/>
        <v/>
      </c>
      <c r="E89" s="15">
        <f t="shared" si="11"/>
        <v>36500</v>
      </c>
      <c r="F89" s="15" t="str">
        <f t="shared" si="11"/>
        <v>NEW-15635</v>
      </c>
      <c r="G89" s="15" t="str">
        <f t="shared" si="11"/>
        <v>Grid Mod Upgrade to digital relays</v>
      </c>
      <c r="H89" s="15" t="str">
        <f t="shared" si="11"/>
        <v>Electric Distribution Plant</v>
      </c>
      <c r="I89" s="15" t="str">
        <f t="shared" si="11"/>
        <v>Distribution Substation</v>
      </c>
      <c r="J89" s="15" t="str">
        <f t="shared" si="11"/>
        <v>Grid Mod Upgrade to digital relays</v>
      </c>
      <c r="K89" s="68">
        <v>0</v>
      </c>
      <c r="L89" s="16">
        <f t="shared" ref="L89:AQ89" si="12">K89+L19</f>
        <v>0</v>
      </c>
      <c r="M89" s="16">
        <f t="shared" si="12"/>
        <v>0</v>
      </c>
      <c r="N89" s="16">
        <f t="shared" si="12"/>
        <v>0</v>
      </c>
      <c r="O89" s="16">
        <f t="shared" si="12"/>
        <v>83311.67</v>
      </c>
      <c r="P89" s="16">
        <f t="shared" si="12"/>
        <v>83311.67</v>
      </c>
      <c r="Q89" s="16">
        <f t="shared" si="12"/>
        <v>83311.67</v>
      </c>
      <c r="R89" s="16">
        <f t="shared" si="12"/>
        <v>83311.67</v>
      </c>
      <c r="S89" s="16">
        <f t="shared" si="12"/>
        <v>83311.67</v>
      </c>
      <c r="T89" s="16">
        <f t="shared" si="12"/>
        <v>83311.67</v>
      </c>
      <c r="U89" s="16">
        <f t="shared" si="12"/>
        <v>83311.67</v>
      </c>
      <c r="V89" s="16">
        <f t="shared" si="12"/>
        <v>83311.67</v>
      </c>
      <c r="W89" s="16">
        <f t="shared" si="12"/>
        <v>83311.67</v>
      </c>
      <c r="X89" s="16">
        <f t="shared" si="12"/>
        <v>83311.67</v>
      </c>
      <c r="Y89" s="16">
        <f t="shared" si="12"/>
        <v>83311.67</v>
      </c>
      <c r="Z89" s="16">
        <f t="shared" si="12"/>
        <v>83311.67</v>
      </c>
      <c r="AA89" s="16">
        <f t="shared" si="12"/>
        <v>83311.67</v>
      </c>
      <c r="AB89" s="16">
        <f t="shared" si="12"/>
        <v>83311.67</v>
      </c>
      <c r="AC89" s="16">
        <f t="shared" si="12"/>
        <v>83311.67</v>
      </c>
      <c r="AD89" s="16">
        <f t="shared" si="12"/>
        <v>83311.67</v>
      </c>
      <c r="AE89" s="16">
        <f t="shared" si="12"/>
        <v>83311.67</v>
      </c>
      <c r="AF89" s="16">
        <f t="shared" si="12"/>
        <v>83311.67</v>
      </c>
      <c r="AG89" s="16">
        <f t="shared" si="12"/>
        <v>83311.67</v>
      </c>
      <c r="AH89" s="16">
        <f t="shared" si="12"/>
        <v>83311.67</v>
      </c>
      <c r="AI89" s="16">
        <f t="shared" si="12"/>
        <v>83311.67</v>
      </c>
      <c r="AJ89" s="16">
        <f t="shared" si="12"/>
        <v>83311.67</v>
      </c>
      <c r="AK89" s="16">
        <f t="shared" si="12"/>
        <v>83311.67</v>
      </c>
      <c r="AL89" s="16">
        <f t="shared" si="12"/>
        <v>83311.67</v>
      </c>
      <c r="AM89" s="16">
        <f t="shared" si="12"/>
        <v>83311.67</v>
      </c>
      <c r="AN89" s="16">
        <f t="shared" si="12"/>
        <v>83311.67</v>
      </c>
      <c r="AO89" s="16">
        <f t="shared" si="12"/>
        <v>83311.67</v>
      </c>
      <c r="AP89" s="16">
        <f t="shared" si="12"/>
        <v>83311.67</v>
      </c>
      <c r="AQ89" s="16">
        <f t="shared" si="12"/>
        <v>83311.67</v>
      </c>
      <c r="AR89" s="16">
        <f t="shared" ref="AR89:BS89" si="13">AQ89+AR19</f>
        <v>83311.67</v>
      </c>
      <c r="AS89" s="16">
        <f t="shared" si="13"/>
        <v>83311.67</v>
      </c>
      <c r="AT89" s="16">
        <f t="shared" si="13"/>
        <v>83311.67</v>
      </c>
      <c r="AU89" s="16">
        <f t="shared" si="13"/>
        <v>83311.67</v>
      </c>
      <c r="AV89" s="16">
        <f t="shared" si="13"/>
        <v>83311.67</v>
      </c>
      <c r="AW89" s="16">
        <f t="shared" si="13"/>
        <v>83311.67</v>
      </c>
      <c r="AX89" s="16">
        <f t="shared" si="13"/>
        <v>83311.67</v>
      </c>
      <c r="AY89" s="16">
        <f t="shared" si="13"/>
        <v>83311.67</v>
      </c>
      <c r="AZ89" s="16">
        <f t="shared" si="13"/>
        <v>83311.67</v>
      </c>
      <c r="BA89" s="16">
        <f t="shared" si="13"/>
        <v>83311.67</v>
      </c>
      <c r="BB89" s="16">
        <f t="shared" si="13"/>
        <v>83311.67</v>
      </c>
      <c r="BC89" s="16">
        <f t="shared" si="13"/>
        <v>83311.67</v>
      </c>
      <c r="BD89" s="16">
        <f t="shared" si="13"/>
        <v>83311.67</v>
      </c>
      <c r="BE89" s="16">
        <f t="shared" si="13"/>
        <v>83311.67</v>
      </c>
      <c r="BF89" s="16">
        <f t="shared" si="13"/>
        <v>83311.67</v>
      </c>
      <c r="BG89" s="16">
        <f t="shared" si="13"/>
        <v>83311.67</v>
      </c>
      <c r="BH89" s="16">
        <f t="shared" si="13"/>
        <v>83311.67</v>
      </c>
      <c r="BI89" s="16">
        <f t="shared" si="13"/>
        <v>83311.67</v>
      </c>
      <c r="BJ89" s="16">
        <f t="shared" si="13"/>
        <v>83311.67</v>
      </c>
      <c r="BK89" s="16">
        <f t="shared" si="13"/>
        <v>83311.67</v>
      </c>
      <c r="BL89" s="16">
        <f t="shared" si="13"/>
        <v>83311.67</v>
      </c>
      <c r="BM89" s="16">
        <f t="shared" si="13"/>
        <v>83311.67</v>
      </c>
      <c r="BN89" s="16">
        <f t="shared" si="13"/>
        <v>83311.67</v>
      </c>
      <c r="BO89" s="16">
        <f t="shared" si="13"/>
        <v>83311.67</v>
      </c>
      <c r="BP89" s="16">
        <f t="shared" si="13"/>
        <v>83311.67</v>
      </c>
      <c r="BQ89" s="16">
        <f t="shared" si="13"/>
        <v>83311.67</v>
      </c>
      <c r="BR89" s="16">
        <f t="shared" si="13"/>
        <v>83311.67</v>
      </c>
      <c r="BS89" s="16">
        <f t="shared" si="13"/>
        <v>83311.67</v>
      </c>
    </row>
    <row r="90" spans="1:71" x14ac:dyDescent="0.35">
      <c r="A90" s="15" t="str">
        <f t="shared" ref="A90:J90" si="14">A20</f>
        <v>Standard Close</v>
      </c>
      <c r="B90" s="15" t="str">
        <f t="shared" si="14"/>
        <v>A2894697</v>
      </c>
      <c r="C90" s="15" t="str">
        <f t="shared" si="14"/>
        <v>Base Rates</v>
      </c>
      <c r="D90" s="15" t="str">
        <f t="shared" si="14"/>
        <v/>
      </c>
      <c r="E90" s="15" t="str">
        <f t="shared" si="14"/>
        <v>D</v>
      </c>
      <c r="F90" s="15" t="str">
        <f t="shared" si="14"/>
        <v>NEW-15635</v>
      </c>
      <c r="G90" s="15" t="str">
        <f t="shared" si="14"/>
        <v>Grid Mod Upgrade to digital relays</v>
      </c>
      <c r="H90" s="15" t="str">
        <f t="shared" si="14"/>
        <v>Electric Distribution Plant</v>
      </c>
      <c r="I90" s="15" t="str">
        <f t="shared" si="14"/>
        <v>Distribution Substation</v>
      </c>
      <c r="J90" s="15" t="str">
        <f t="shared" si="14"/>
        <v>Grid Mod Upgrade to digital relays</v>
      </c>
      <c r="K90" s="68">
        <v>0</v>
      </c>
      <c r="L90" s="16">
        <f t="shared" ref="L90:AQ90" si="15">K90+L20</f>
        <v>0</v>
      </c>
      <c r="M90" s="16">
        <f t="shared" si="15"/>
        <v>0</v>
      </c>
      <c r="N90" s="16">
        <f t="shared" si="15"/>
        <v>51552.840000000004</v>
      </c>
      <c r="O90" s="16">
        <f t="shared" si="15"/>
        <v>51552.840000000004</v>
      </c>
      <c r="P90" s="16">
        <f t="shared" si="15"/>
        <v>51552.840000000004</v>
      </c>
      <c r="Q90" s="16">
        <f t="shared" si="15"/>
        <v>51552.840000000004</v>
      </c>
      <c r="R90" s="16">
        <f t="shared" si="15"/>
        <v>51552.840000000004</v>
      </c>
      <c r="S90" s="16">
        <f t="shared" si="15"/>
        <v>51552.840000000004</v>
      </c>
      <c r="T90" s="16">
        <f t="shared" si="15"/>
        <v>51552.840000000004</v>
      </c>
      <c r="U90" s="16">
        <f t="shared" si="15"/>
        <v>51552.840000000004</v>
      </c>
      <c r="V90" s="16">
        <f t="shared" si="15"/>
        <v>51552.840000000004</v>
      </c>
      <c r="W90" s="16">
        <f t="shared" si="15"/>
        <v>51552.840000000004</v>
      </c>
      <c r="X90" s="16">
        <f t="shared" si="15"/>
        <v>51552.840000000004</v>
      </c>
      <c r="Y90" s="16">
        <f t="shared" si="15"/>
        <v>51552.840000000004</v>
      </c>
      <c r="Z90" s="16">
        <f t="shared" si="15"/>
        <v>51552.840000000004</v>
      </c>
      <c r="AA90" s="16">
        <f t="shared" si="15"/>
        <v>51552.840000000004</v>
      </c>
      <c r="AB90" s="16">
        <f t="shared" si="15"/>
        <v>51552.840000000004</v>
      </c>
      <c r="AC90" s="16">
        <f t="shared" si="15"/>
        <v>51552.840000000004</v>
      </c>
      <c r="AD90" s="16">
        <f t="shared" si="15"/>
        <v>51552.840000000004</v>
      </c>
      <c r="AE90" s="16">
        <f t="shared" si="15"/>
        <v>51552.840000000004</v>
      </c>
      <c r="AF90" s="16">
        <f t="shared" si="15"/>
        <v>51552.840000000004</v>
      </c>
      <c r="AG90" s="16">
        <f t="shared" si="15"/>
        <v>51552.840000000004</v>
      </c>
      <c r="AH90" s="16">
        <f t="shared" si="15"/>
        <v>51552.840000000004</v>
      </c>
      <c r="AI90" s="16">
        <f t="shared" si="15"/>
        <v>51552.840000000004</v>
      </c>
      <c r="AJ90" s="16">
        <f t="shared" si="15"/>
        <v>51552.840000000004</v>
      </c>
      <c r="AK90" s="16">
        <f t="shared" si="15"/>
        <v>51552.840000000004</v>
      </c>
      <c r="AL90" s="16">
        <f t="shared" si="15"/>
        <v>51552.840000000004</v>
      </c>
      <c r="AM90" s="16">
        <f t="shared" si="15"/>
        <v>51552.840000000004</v>
      </c>
      <c r="AN90" s="16">
        <f t="shared" si="15"/>
        <v>51552.840000000004</v>
      </c>
      <c r="AO90" s="16">
        <f t="shared" si="15"/>
        <v>51552.840000000004</v>
      </c>
      <c r="AP90" s="16">
        <f t="shared" si="15"/>
        <v>51552.840000000004</v>
      </c>
      <c r="AQ90" s="16">
        <f t="shared" si="15"/>
        <v>51552.840000000004</v>
      </c>
      <c r="AR90" s="16">
        <f t="shared" ref="AR90:BS90" si="16">AQ90+AR20</f>
        <v>51552.840000000004</v>
      </c>
      <c r="AS90" s="16">
        <f t="shared" si="16"/>
        <v>51552.840000000004</v>
      </c>
      <c r="AT90" s="16">
        <f t="shared" si="16"/>
        <v>51552.840000000004</v>
      </c>
      <c r="AU90" s="16">
        <f t="shared" si="16"/>
        <v>51552.840000000004</v>
      </c>
      <c r="AV90" s="16">
        <f t="shared" si="16"/>
        <v>51552.840000000004</v>
      </c>
      <c r="AW90" s="16">
        <f t="shared" si="16"/>
        <v>51552.840000000004</v>
      </c>
      <c r="AX90" s="16">
        <f t="shared" si="16"/>
        <v>51552.840000000004</v>
      </c>
      <c r="AY90" s="16">
        <f t="shared" si="16"/>
        <v>51552.840000000004</v>
      </c>
      <c r="AZ90" s="16">
        <f t="shared" si="16"/>
        <v>51552.840000000004</v>
      </c>
      <c r="BA90" s="16">
        <f t="shared" si="16"/>
        <v>51552.840000000004</v>
      </c>
      <c r="BB90" s="16">
        <f t="shared" si="16"/>
        <v>51552.840000000004</v>
      </c>
      <c r="BC90" s="16">
        <f t="shared" si="16"/>
        <v>51552.840000000004</v>
      </c>
      <c r="BD90" s="16">
        <f t="shared" si="16"/>
        <v>51552.840000000004</v>
      </c>
      <c r="BE90" s="16">
        <f t="shared" si="16"/>
        <v>51552.840000000004</v>
      </c>
      <c r="BF90" s="16">
        <f t="shared" si="16"/>
        <v>51552.840000000004</v>
      </c>
      <c r="BG90" s="16">
        <f t="shared" si="16"/>
        <v>51552.840000000004</v>
      </c>
      <c r="BH90" s="16">
        <f t="shared" si="16"/>
        <v>51552.840000000004</v>
      </c>
      <c r="BI90" s="16">
        <f t="shared" si="16"/>
        <v>51552.840000000004</v>
      </c>
      <c r="BJ90" s="16">
        <f t="shared" si="16"/>
        <v>51552.840000000004</v>
      </c>
      <c r="BK90" s="16">
        <f t="shared" si="16"/>
        <v>51552.840000000004</v>
      </c>
      <c r="BL90" s="16">
        <f t="shared" si="16"/>
        <v>51552.840000000004</v>
      </c>
      <c r="BM90" s="16">
        <f t="shared" si="16"/>
        <v>51552.840000000004</v>
      </c>
      <c r="BN90" s="16">
        <f t="shared" si="16"/>
        <v>51552.840000000004</v>
      </c>
      <c r="BO90" s="16">
        <f t="shared" si="16"/>
        <v>51552.840000000004</v>
      </c>
      <c r="BP90" s="16">
        <f t="shared" si="16"/>
        <v>51552.840000000004</v>
      </c>
      <c r="BQ90" s="16">
        <f t="shared" si="16"/>
        <v>51552.840000000004</v>
      </c>
      <c r="BR90" s="16">
        <f t="shared" si="16"/>
        <v>51552.840000000004</v>
      </c>
      <c r="BS90" s="16">
        <f t="shared" si="16"/>
        <v>51552.840000000004</v>
      </c>
    </row>
    <row r="91" spans="1:71" x14ac:dyDescent="0.35">
      <c r="A91" s="15" t="str">
        <f t="shared" ref="A91:J91" si="17">A21</f>
        <v>Manual Blanket</v>
      </c>
      <c r="B91" s="15" t="str">
        <f t="shared" si="17"/>
        <v>CRR-17411</v>
      </c>
      <c r="C91" s="15" t="str">
        <f t="shared" si="17"/>
        <v>Base Rates</v>
      </c>
      <c r="D91" s="15" t="str">
        <f t="shared" si="17"/>
        <v>ELECTRIC DELIVERY</v>
      </c>
      <c r="E91" s="15">
        <f t="shared" si="17"/>
        <v>36500</v>
      </c>
      <c r="F91" s="15" t="str">
        <f t="shared" si="17"/>
        <v>CRR-17411</v>
      </c>
      <c r="G91" s="15" t="str">
        <f t="shared" si="17"/>
        <v>Replcmt of Obsolete SEL 351 Relays</v>
      </c>
      <c r="H91" s="15" t="str">
        <f t="shared" si="17"/>
        <v>Electric Distribution Plant</v>
      </c>
      <c r="I91" s="15" t="str">
        <f t="shared" si="17"/>
        <v>Distribution Substation</v>
      </c>
      <c r="J91" s="15" t="str">
        <f t="shared" si="17"/>
        <v>Replcmt of Obsolete SEL 351 Relays</v>
      </c>
      <c r="K91" s="68">
        <v>0</v>
      </c>
      <c r="L91" s="16">
        <f t="shared" ref="L91:AQ91" si="18">K91+L21</f>
        <v>0</v>
      </c>
      <c r="M91" s="16">
        <f t="shared" si="18"/>
        <v>0</v>
      </c>
      <c r="N91" s="16">
        <f t="shared" si="18"/>
        <v>0</v>
      </c>
      <c r="O91" s="16">
        <f t="shared" si="18"/>
        <v>0</v>
      </c>
      <c r="P91" s="16">
        <f t="shared" si="18"/>
        <v>0</v>
      </c>
      <c r="Q91" s="16">
        <f t="shared" si="18"/>
        <v>0</v>
      </c>
      <c r="R91" s="16">
        <f t="shared" si="18"/>
        <v>0</v>
      </c>
      <c r="S91" s="16">
        <f t="shared" si="18"/>
        <v>0</v>
      </c>
      <c r="T91" s="16">
        <f t="shared" si="18"/>
        <v>0</v>
      </c>
      <c r="U91" s="16">
        <f t="shared" si="18"/>
        <v>0</v>
      </c>
      <c r="V91" s="16">
        <f t="shared" si="18"/>
        <v>0</v>
      </c>
      <c r="W91" s="16">
        <f t="shared" si="18"/>
        <v>0</v>
      </c>
      <c r="X91" s="16">
        <f t="shared" si="18"/>
        <v>121714.78</v>
      </c>
      <c r="Y91" s="16">
        <f t="shared" si="18"/>
        <v>243429.56</v>
      </c>
      <c r="Z91" s="16">
        <f t="shared" si="18"/>
        <v>365144.33999999997</v>
      </c>
      <c r="AA91" s="16">
        <f t="shared" si="18"/>
        <v>486859.12</v>
      </c>
      <c r="AB91" s="16">
        <f t="shared" si="18"/>
        <v>608573.9</v>
      </c>
      <c r="AC91" s="16">
        <f t="shared" si="18"/>
        <v>784381.12</v>
      </c>
      <c r="AD91" s="16">
        <f t="shared" si="18"/>
        <v>960188.34</v>
      </c>
      <c r="AE91" s="16">
        <f t="shared" si="18"/>
        <v>1135995.56</v>
      </c>
      <c r="AF91" s="16">
        <f t="shared" si="18"/>
        <v>1311802.78</v>
      </c>
      <c r="AG91" s="16">
        <f t="shared" si="18"/>
        <v>1433517.56</v>
      </c>
      <c r="AH91" s="16">
        <f t="shared" si="18"/>
        <v>1569673.3</v>
      </c>
      <c r="AI91" s="16">
        <f t="shared" si="18"/>
        <v>1691388.08</v>
      </c>
      <c r="AJ91" s="16">
        <f t="shared" si="18"/>
        <v>1935141.21</v>
      </c>
      <c r="AK91" s="16">
        <f t="shared" si="18"/>
        <v>2178894.38</v>
      </c>
      <c r="AL91" s="16">
        <f t="shared" si="18"/>
        <v>2422647.5499999998</v>
      </c>
      <c r="AM91" s="16">
        <f t="shared" si="18"/>
        <v>2666400.7199999997</v>
      </c>
      <c r="AN91" s="16">
        <f t="shared" si="18"/>
        <v>2910153.8899999997</v>
      </c>
      <c r="AO91" s="16">
        <f t="shared" si="18"/>
        <v>3153907.0599999996</v>
      </c>
      <c r="AP91" s="16">
        <f t="shared" si="18"/>
        <v>3397660.2299999995</v>
      </c>
      <c r="AQ91" s="16">
        <f t="shared" si="18"/>
        <v>3641413.3999999994</v>
      </c>
      <c r="AR91" s="16">
        <f t="shared" ref="AR91:BS91" si="19">AQ91+AR21</f>
        <v>3885166.5699999994</v>
      </c>
      <c r="AS91" s="16">
        <f t="shared" si="19"/>
        <v>4128919.7399999993</v>
      </c>
      <c r="AT91" s="16">
        <f t="shared" si="19"/>
        <v>4372672.9099999992</v>
      </c>
      <c r="AU91" s="16">
        <f t="shared" si="19"/>
        <v>4616426.0799999991</v>
      </c>
      <c r="AV91" s="16">
        <f t="shared" si="19"/>
        <v>4841605.3299999991</v>
      </c>
      <c r="AW91" s="16">
        <f t="shared" si="19"/>
        <v>5066784.5799999991</v>
      </c>
      <c r="AX91" s="16">
        <f t="shared" si="19"/>
        <v>5291963.8299999991</v>
      </c>
      <c r="AY91" s="16">
        <f t="shared" si="19"/>
        <v>5517143.0799999991</v>
      </c>
      <c r="AZ91" s="16">
        <f t="shared" si="19"/>
        <v>5742322.3299999991</v>
      </c>
      <c r="BA91" s="16">
        <f t="shared" si="19"/>
        <v>5967501.5799999991</v>
      </c>
      <c r="BB91" s="16">
        <f t="shared" si="19"/>
        <v>6192680.8299999991</v>
      </c>
      <c r="BC91" s="16">
        <f t="shared" si="19"/>
        <v>6417860.0799999991</v>
      </c>
      <c r="BD91" s="16">
        <f t="shared" si="19"/>
        <v>6643039.3299999991</v>
      </c>
      <c r="BE91" s="16">
        <f t="shared" si="19"/>
        <v>6868218.5799999991</v>
      </c>
      <c r="BF91" s="16">
        <f t="shared" si="19"/>
        <v>7093397.8299999991</v>
      </c>
      <c r="BG91" s="16">
        <f t="shared" si="19"/>
        <v>7318577.0799999991</v>
      </c>
      <c r="BH91" s="16">
        <f t="shared" si="19"/>
        <v>7511385.959999999</v>
      </c>
      <c r="BI91" s="16">
        <f t="shared" si="19"/>
        <v>7704194.879999999</v>
      </c>
      <c r="BJ91" s="16">
        <f t="shared" si="19"/>
        <v>7897003.7999999989</v>
      </c>
      <c r="BK91" s="16">
        <f t="shared" si="19"/>
        <v>8089812.7199999988</v>
      </c>
      <c r="BL91" s="16">
        <f t="shared" si="19"/>
        <v>8282621.6399999987</v>
      </c>
      <c r="BM91" s="16">
        <f t="shared" si="19"/>
        <v>8475430.5599999987</v>
      </c>
      <c r="BN91" s="16">
        <f t="shared" si="19"/>
        <v>8668239.4799999986</v>
      </c>
      <c r="BO91" s="16">
        <f t="shared" si="19"/>
        <v>8861048.3999999985</v>
      </c>
      <c r="BP91" s="16">
        <f t="shared" si="19"/>
        <v>9053857.3199999984</v>
      </c>
      <c r="BQ91" s="16">
        <f t="shared" si="19"/>
        <v>9246666.2399999984</v>
      </c>
      <c r="BR91" s="16">
        <f t="shared" si="19"/>
        <v>9439475.1599999983</v>
      </c>
      <c r="BS91" s="16">
        <f t="shared" si="19"/>
        <v>9632284.0799999982</v>
      </c>
    </row>
    <row r="92" spans="1:71" x14ac:dyDescent="0.35">
      <c r="A92" s="15" t="str">
        <f t="shared" ref="A92:J92" si="20">A22</f>
        <v>Standard Close</v>
      </c>
      <c r="B92" s="15" t="str">
        <f t="shared" si="20"/>
        <v>D0101333</v>
      </c>
      <c r="C92" s="15" t="str">
        <f t="shared" si="20"/>
        <v>Base Rates</v>
      </c>
      <c r="D92" s="15" t="str">
        <f t="shared" si="20"/>
        <v/>
      </c>
      <c r="E92" s="15">
        <f t="shared" si="20"/>
        <v>39700</v>
      </c>
      <c r="F92" s="15" t="str">
        <f t="shared" si="20"/>
        <v>NEW-15482</v>
      </c>
      <c r="G92" s="15" t="str">
        <f t="shared" si="20"/>
        <v>Volt/Var Control (IVVC)</v>
      </c>
      <c r="H92" s="15" t="str">
        <f t="shared" si="20"/>
        <v>Electric General Plant</v>
      </c>
      <c r="I92" s="15" t="str">
        <f t="shared" si="20"/>
        <v>General Offices</v>
      </c>
      <c r="J92" s="15" t="str">
        <f t="shared" si="20"/>
        <v>Volt/Var Control (IVVC)</v>
      </c>
      <c r="K92" s="68">
        <v>0</v>
      </c>
      <c r="L92" s="16">
        <f t="shared" ref="L92:AQ92" si="21">K92+L22</f>
        <v>0</v>
      </c>
      <c r="M92" s="16">
        <f t="shared" si="21"/>
        <v>0</v>
      </c>
      <c r="N92" s="16">
        <f t="shared" si="21"/>
        <v>0</v>
      </c>
      <c r="O92" s="16">
        <f t="shared" si="21"/>
        <v>0</v>
      </c>
      <c r="P92" s="16">
        <f t="shared" si="21"/>
        <v>0</v>
      </c>
      <c r="Q92" s="16">
        <f t="shared" si="21"/>
        <v>0</v>
      </c>
      <c r="R92" s="16">
        <f t="shared" si="21"/>
        <v>0</v>
      </c>
      <c r="S92" s="16">
        <f t="shared" si="21"/>
        <v>0</v>
      </c>
      <c r="T92" s="16">
        <f t="shared" si="21"/>
        <v>0</v>
      </c>
      <c r="U92" s="16">
        <f t="shared" si="21"/>
        <v>0</v>
      </c>
      <c r="V92" s="16">
        <f t="shared" si="21"/>
        <v>0</v>
      </c>
      <c r="W92" s="16">
        <f t="shared" si="21"/>
        <v>0</v>
      </c>
      <c r="X92" s="16">
        <f t="shared" si="21"/>
        <v>0</v>
      </c>
      <c r="Y92" s="16">
        <f t="shared" si="21"/>
        <v>0</v>
      </c>
      <c r="Z92" s="16">
        <f t="shared" si="21"/>
        <v>0</v>
      </c>
      <c r="AA92" s="16">
        <f t="shared" si="21"/>
        <v>0</v>
      </c>
      <c r="AB92" s="16">
        <f t="shared" si="21"/>
        <v>0</v>
      </c>
      <c r="AC92" s="16">
        <f t="shared" si="21"/>
        <v>0</v>
      </c>
      <c r="AD92" s="16">
        <f t="shared" si="21"/>
        <v>0</v>
      </c>
      <c r="AE92" s="16">
        <f t="shared" si="21"/>
        <v>0</v>
      </c>
      <c r="AF92" s="16">
        <f t="shared" si="21"/>
        <v>0</v>
      </c>
      <c r="AG92" s="16">
        <f t="shared" si="21"/>
        <v>0</v>
      </c>
      <c r="AH92" s="16">
        <f t="shared" si="21"/>
        <v>0</v>
      </c>
      <c r="AI92" s="16">
        <f t="shared" si="21"/>
        <v>0</v>
      </c>
      <c r="AJ92" s="16">
        <f t="shared" si="21"/>
        <v>0</v>
      </c>
      <c r="AK92" s="16">
        <f t="shared" si="21"/>
        <v>0</v>
      </c>
      <c r="AL92" s="16">
        <f t="shared" si="21"/>
        <v>0</v>
      </c>
      <c r="AM92" s="16">
        <f t="shared" si="21"/>
        <v>0</v>
      </c>
      <c r="AN92" s="16">
        <f t="shared" si="21"/>
        <v>0</v>
      </c>
      <c r="AO92" s="16">
        <f t="shared" si="21"/>
        <v>0</v>
      </c>
      <c r="AP92" s="16">
        <f t="shared" si="21"/>
        <v>0</v>
      </c>
      <c r="AQ92" s="16">
        <f t="shared" si="21"/>
        <v>0</v>
      </c>
      <c r="AR92" s="16">
        <f t="shared" ref="AR92:BS92" si="22">AQ92+AR22</f>
        <v>0</v>
      </c>
      <c r="AS92" s="16">
        <f t="shared" si="22"/>
        <v>0</v>
      </c>
      <c r="AT92" s="16">
        <f t="shared" si="22"/>
        <v>0</v>
      </c>
      <c r="AU92" s="16">
        <f t="shared" si="22"/>
        <v>10435.27</v>
      </c>
      <c r="AV92" s="16">
        <f t="shared" si="22"/>
        <v>10435.27</v>
      </c>
      <c r="AW92" s="16">
        <f t="shared" si="22"/>
        <v>10435.27</v>
      </c>
      <c r="AX92" s="16">
        <f t="shared" si="22"/>
        <v>10435.27</v>
      </c>
      <c r="AY92" s="16">
        <f t="shared" si="22"/>
        <v>10435.27</v>
      </c>
      <c r="AZ92" s="16">
        <f t="shared" si="22"/>
        <v>10435.27</v>
      </c>
      <c r="BA92" s="16">
        <f t="shared" si="22"/>
        <v>10435.27</v>
      </c>
      <c r="BB92" s="16">
        <f t="shared" si="22"/>
        <v>10435.27</v>
      </c>
      <c r="BC92" s="16">
        <f t="shared" si="22"/>
        <v>10435.27</v>
      </c>
      <c r="BD92" s="16">
        <f t="shared" si="22"/>
        <v>10435.27</v>
      </c>
      <c r="BE92" s="16">
        <f t="shared" si="22"/>
        <v>10435.27</v>
      </c>
      <c r="BF92" s="16">
        <f t="shared" si="22"/>
        <v>10435.27</v>
      </c>
      <c r="BG92" s="16">
        <f t="shared" si="22"/>
        <v>10435.27</v>
      </c>
      <c r="BH92" s="16">
        <f t="shared" si="22"/>
        <v>10435.27</v>
      </c>
      <c r="BI92" s="16">
        <f t="shared" si="22"/>
        <v>10435.27</v>
      </c>
      <c r="BJ92" s="16">
        <f t="shared" si="22"/>
        <v>10435.27</v>
      </c>
      <c r="BK92" s="16">
        <f t="shared" si="22"/>
        <v>10435.27</v>
      </c>
      <c r="BL92" s="16">
        <f t="shared" si="22"/>
        <v>10435.27</v>
      </c>
      <c r="BM92" s="16">
        <f t="shared" si="22"/>
        <v>10435.27</v>
      </c>
      <c r="BN92" s="16">
        <f t="shared" si="22"/>
        <v>10435.27</v>
      </c>
      <c r="BO92" s="16">
        <f t="shared" si="22"/>
        <v>10435.27</v>
      </c>
      <c r="BP92" s="16">
        <f t="shared" si="22"/>
        <v>10435.27</v>
      </c>
      <c r="BQ92" s="16">
        <f t="shared" si="22"/>
        <v>10435.27</v>
      </c>
      <c r="BR92" s="16">
        <f t="shared" si="22"/>
        <v>10435.27</v>
      </c>
      <c r="BS92" s="16">
        <f t="shared" si="22"/>
        <v>10435.27</v>
      </c>
    </row>
    <row r="93" spans="1:71" x14ac:dyDescent="0.35">
      <c r="A93" s="15" t="str">
        <f t="shared" ref="A93:J93" si="23">A23</f>
        <v>Standard Close</v>
      </c>
      <c r="B93" s="15" t="str">
        <f t="shared" si="23"/>
        <v>D0101399</v>
      </c>
      <c r="C93" s="15" t="str">
        <f t="shared" si="23"/>
        <v>Base Rates</v>
      </c>
      <c r="D93" s="15" t="str">
        <f t="shared" si="23"/>
        <v/>
      </c>
      <c r="E93" s="15">
        <f t="shared" si="23"/>
        <v>39700</v>
      </c>
      <c r="F93" s="15" t="str">
        <f t="shared" si="23"/>
        <v>NEW-15482</v>
      </c>
      <c r="G93" s="15" t="str">
        <f t="shared" si="23"/>
        <v>Volt/Var Control (IVVC)</v>
      </c>
      <c r="H93" s="15" t="str">
        <f t="shared" si="23"/>
        <v>Electric General Plant</v>
      </c>
      <c r="I93" s="15" t="str">
        <f t="shared" si="23"/>
        <v>General Offices</v>
      </c>
      <c r="J93" s="15" t="str">
        <f t="shared" si="23"/>
        <v>Volt/Var Control (IVVC)</v>
      </c>
      <c r="K93" s="68">
        <v>0</v>
      </c>
      <c r="L93" s="16">
        <f t="shared" ref="L93:AQ93" si="24">K93+L23</f>
        <v>0</v>
      </c>
      <c r="M93" s="16">
        <f t="shared" si="24"/>
        <v>0</v>
      </c>
      <c r="N93" s="16">
        <f t="shared" si="24"/>
        <v>0</v>
      </c>
      <c r="O93" s="16">
        <f t="shared" si="24"/>
        <v>0</v>
      </c>
      <c r="P93" s="16">
        <f t="shared" si="24"/>
        <v>0</v>
      </c>
      <c r="Q93" s="16">
        <f t="shared" si="24"/>
        <v>0</v>
      </c>
      <c r="R93" s="16">
        <f t="shared" si="24"/>
        <v>0</v>
      </c>
      <c r="S93" s="16">
        <f t="shared" si="24"/>
        <v>0</v>
      </c>
      <c r="T93" s="16">
        <f t="shared" si="24"/>
        <v>0</v>
      </c>
      <c r="U93" s="16">
        <f t="shared" si="24"/>
        <v>0</v>
      </c>
      <c r="V93" s="16">
        <f t="shared" si="24"/>
        <v>0</v>
      </c>
      <c r="W93" s="16">
        <f t="shared" si="24"/>
        <v>0</v>
      </c>
      <c r="X93" s="16">
        <f t="shared" si="24"/>
        <v>0</v>
      </c>
      <c r="Y93" s="16">
        <f t="shared" si="24"/>
        <v>0</v>
      </c>
      <c r="Z93" s="16">
        <f t="shared" si="24"/>
        <v>0</v>
      </c>
      <c r="AA93" s="16">
        <f t="shared" si="24"/>
        <v>0</v>
      </c>
      <c r="AB93" s="16">
        <f t="shared" si="24"/>
        <v>0</v>
      </c>
      <c r="AC93" s="16">
        <f t="shared" si="24"/>
        <v>0</v>
      </c>
      <c r="AD93" s="16">
        <f t="shared" si="24"/>
        <v>0</v>
      </c>
      <c r="AE93" s="16">
        <f t="shared" si="24"/>
        <v>0</v>
      </c>
      <c r="AF93" s="16">
        <f t="shared" si="24"/>
        <v>0</v>
      </c>
      <c r="AG93" s="16">
        <f t="shared" si="24"/>
        <v>0</v>
      </c>
      <c r="AH93" s="16">
        <f t="shared" si="24"/>
        <v>0</v>
      </c>
      <c r="AI93" s="16">
        <f t="shared" si="24"/>
        <v>0</v>
      </c>
      <c r="AJ93" s="16">
        <f t="shared" si="24"/>
        <v>0</v>
      </c>
      <c r="AK93" s="16">
        <f t="shared" si="24"/>
        <v>0</v>
      </c>
      <c r="AL93" s="16">
        <f t="shared" si="24"/>
        <v>0</v>
      </c>
      <c r="AM93" s="16">
        <f t="shared" si="24"/>
        <v>0</v>
      </c>
      <c r="AN93" s="16">
        <f t="shared" si="24"/>
        <v>0</v>
      </c>
      <c r="AO93" s="16">
        <f t="shared" si="24"/>
        <v>0</v>
      </c>
      <c r="AP93" s="16">
        <f t="shared" si="24"/>
        <v>0</v>
      </c>
      <c r="AQ93" s="16">
        <f t="shared" si="24"/>
        <v>0</v>
      </c>
      <c r="AR93" s="16">
        <f t="shared" ref="AR93:BS93" si="25">AQ93+AR23</f>
        <v>0</v>
      </c>
      <c r="AS93" s="16">
        <f t="shared" si="25"/>
        <v>0</v>
      </c>
      <c r="AT93" s="16">
        <f t="shared" si="25"/>
        <v>0</v>
      </c>
      <c r="AU93" s="16">
        <f t="shared" si="25"/>
        <v>738649.4</v>
      </c>
      <c r="AV93" s="16">
        <f t="shared" si="25"/>
        <v>738649.4</v>
      </c>
      <c r="AW93" s="16">
        <f t="shared" si="25"/>
        <v>738649.4</v>
      </c>
      <c r="AX93" s="16">
        <f t="shared" si="25"/>
        <v>738649.4</v>
      </c>
      <c r="AY93" s="16">
        <f t="shared" si="25"/>
        <v>738649.4</v>
      </c>
      <c r="AZ93" s="16">
        <f t="shared" si="25"/>
        <v>738649.4</v>
      </c>
      <c r="BA93" s="16">
        <f t="shared" si="25"/>
        <v>738649.4</v>
      </c>
      <c r="BB93" s="16">
        <f t="shared" si="25"/>
        <v>738649.4</v>
      </c>
      <c r="BC93" s="16">
        <f t="shared" si="25"/>
        <v>738649.4</v>
      </c>
      <c r="BD93" s="16">
        <f t="shared" si="25"/>
        <v>738649.4</v>
      </c>
      <c r="BE93" s="16">
        <f t="shared" si="25"/>
        <v>738649.4</v>
      </c>
      <c r="BF93" s="16">
        <f t="shared" si="25"/>
        <v>738649.4</v>
      </c>
      <c r="BG93" s="16">
        <f t="shared" si="25"/>
        <v>738649.4</v>
      </c>
      <c r="BH93" s="16">
        <f t="shared" si="25"/>
        <v>738649.4</v>
      </c>
      <c r="BI93" s="16">
        <f t="shared" si="25"/>
        <v>738649.4</v>
      </c>
      <c r="BJ93" s="16">
        <f t="shared" si="25"/>
        <v>738649.4</v>
      </c>
      <c r="BK93" s="16">
        <f t="shared" si="25"/>
        <v>738649.4</v>
      </c>
      <c r="BL93" s="16">
        <f t="shared" si="25"/>
        <v>738649.4</v>
      </c>
      <c r="BM93" s="16">
        <f t="shared" si="25"/>
        <v>738649.4</v>
      </c>
      <c r="BN93" s="16">
        <f t="shared" si="25"/>
        <v>738649.4</v>
      </c>
      <c r="BO93" s="16">
        <f t="shared" si="25"/>
        <v>738649.4</v>
      </c>
      <c r="BP93" s="16">
        <f t="shared" si="25"/>
        <v>738649.4</v>
      </c>
      <c r="BQ93" s="16">
        <f t="shared" si="25"/>
        <v>738649.4</v>
      </c>
      <c r="BR93" s="16">
        <f t="shared" si="25"/>
        <v>738649.4</v>
      </c>
      <c r="BS93" s="16">
        <f t="shared" si="25"/>
        <v>738649.4</v>
      </c>
    </row>
    <row r="94" spans="1:71" x14ac:dyDescent="0.35">
      <c r="A94" s="15" t="str">
        <f t="shared" ref="A94:J94" si="26">A24</f>
        <v>Standard Close</v>
      </c>
      <c r="B94" s="15" t="str">
        <f t="shared" si="26"/>
        <v>D0101661</v>
      </c>
      <c r="C94" s="15" t="str">
        <f t="shared" si="26"/>
        <v>Base Rates</v>
      </c>
      <c r="D94" s="15" t="str">
        <f t="shared" si="26"/>
        <v/>
      </c>
      <c r="E94" s="15" t="str">
        <f t="shared" si="26"/>
        <v>D</v>
      </c>
      <c r="F94" s="15" t="str">
        <f t="shared" si="26"/>
        <v>NCP-16684</v>
      </c>
      <c r="G94" s="15" t="str">
        <f t="shared" si="26"/>
        <v xml:space="preserve">Non-SPP Line Sensing </v>
      </c>
      <c r="H94" s="15" t="str">
        <f t="shared" si="26"/>
        <v>Electric General Plant</v>
      </c>
      <c r="I94" s="15" t="str">
        <f t="shared" si="26"/>
        <v>Distribution Lines</v>
      </c>
      <c r="J94" s="15" t="str">
        <f t="shared" si="26"/>
        <v xml:space="preserve">Non-SPP Line Sensing </v>
      </c>
      <c r="K94" s="68">
        <v>0</v>
      </c>
      <c r="L94" s="16">
        <f t="shared" ref="L94:AQ94" si="27">K94+L24</f>
        <v>0</v>
      </c>
      <c r="M94" s="16">
        <f t="shared" si="27"/>
        <v>0</v>
      </c>
      <c r="N94" s="16">
        <f t="shared" si="27"/>
        <v>0</v>
      </c>
      <c r="O94" s="16">
        <f t="shared" si="27"/>
        <v>0</v>
      </c>
      <c r="P94" s="16">
        <f t="shared" si="27"/>
        <v>0</v>
      </c>
      <c r="Q94" s="16">
        <f t="shared" si="27"/>
        <v>0</v>
      </c>
      <c r="R94" s="16">
        <f t="shared" si="27"/>
        <v>0</v>
      </c>
      <c r="S94" s="16">
        <f t="shared" si="27"/>
        <v>0</v>
      </c>
      <c r="T94" s="16">
        <f t="shared" si="27"/>
        <v>0</v>
      </c>
      <c r="U94" s="16">
        <f t="shared" si="27"/>
        <v>0</v>
      </c>
      <c r="V94" s="16">
        <f t="shared" si="27"/>
        <v>0</v>
      </c>
      <c r="W94" s="16">
        <f t="shared" si="27"/>
        <v>0</v>
      </c>
      <c r="X94" s="16">
        <f t="shared" si="27"/>
        <v>0</v>
      </c>
      <c r="Y94" s="16">
        <f t="shared" si="27"/>
        <v>0</v>
      </c>
      <c r="Z94" s="16">
        <f t="shared" si="27"/>
        <v>0</v>
      </c>
      <c r="AA94" s="16">
        <f t="shared" si="27"/>
        <v>0</v>
      </c>
      <c r="AB94" s="16">
        <f t="shared" si="27"/>
        <v>0</v>
      </c>
      <c r="AC94" s="16">
        <f t="shared" si="27"/>
        <v>0</v>
      </c>
      <c r="AD94" s="16">
        <f t="shared" si="27"/>
        <v>0</v>
      </c>
      <c r="AE94" s="16">
        <f t="shared" si="27"/>
        <v>0</v>
      </c>
      <c r="AF94" s="16">
        <f t="shared" si="27"/>
        <v>0</v>
      </c>
      <c r="AG94" s="16">
        <f t="shared" si="27"/>
        <v>0</v>
      </c>
      <c r="AH94" s="16">
        <f t="shared" si="27"/>
        <v>0</v>
      </c>
      <c r="AI94" s="16">
        <f t="shared" si="27"/>
        <v>0</v>
      </c>
      <c r="AJ94" s="16">
        <f t="shared" si="27"/>
        <v>0</v>
      </c>
      <c r="AK94" s="16">
        <f t="shared" si="27"/>
        <v>0</v>
      </c>
      <c r="AL94" s="16">
        <f t="shared" si="27"/>
        <v>0</v>
      </c>
      <c r="AM94" s="16">
        <f t="shared" si="27"/>
        <v>0</v>
      </c>
      <c r="AN94" s="16">
        <f t="shared" si="27"/>
        <v>0</v>
      </c>
      <c r="AO94" s="16">
        <f t="shared" si="27"/>
        <v>0</v>
      </c>
      <c r="AP94" s="16">
        <f t="shared" si="27"/>
        <v>0</v>
      </c>
      <c r="AQ94" s="16">
        <f t="shared" si="27"/>
        <v>0</v>
      </c>
      <c r="AR94" s="16">
        <f t="shared" ref="AR94:BS94" si="28">AQ94+AR24</f>
        <v>0</v>
      </c>
      <c r="AS94" s="16">
        <f t="shared" si="28"/>
        <v>0</v>
      </c>
      <c r="AT94" s="16">
        <f t="shared" si="28"/>
        <v>0</v>
      </c>
      <c r="AU94" s="16">
        <f t="shared" si="28"/>
        <v>0</v>
      </c>
      <c r="AV94" s="16">
        <f t="shared" si="28"/>
        <v>0</v>
      </c>
      <c r="AW94" s="16">
        <f t="shared" si="28"/>
        <v>0</v>
      </c>
      <c r="AX94" s="16">
        <f t="shared" si="28"/>
        <v>0</v>
      </c>
      <c r="AY94" s="16">
        <f t="shared" si="28"/>
        <v>0</v>
      </c>
      <c r="AZ94" s="16">
        <f t="shared" si="28"/>
        <v>0</v>
      </c>
      <c r="BA94" s="16">
        <f t="shared" si="28"/>
        <v>0</v>
      </c>
      <c r="BB94" s="16">
        <f t="shared" si="28"/>
        <v>0</v>
      </c>
      <c r="BC94" s="16">
        <f t="shared" si="28"/>
        <v>0</v>
      </c>
      <c r="BD94" s="16">
        <f t="shared" si="28"/>
        <v>0</v>
      </c>
      <c r="BE94" s="16">
        <f t="shared" si="28"/>
        <v>0</v>
      </c>
      <c r="BF94" s="16">
        <f t="shared" si="28"/>
        <v>0</v>
      </c>
      <c r="BG94" s="16">
        <f t="shared" si="28"/>
        <v>0</v>
      </c>
      <c r="BH94" s="16">
        <f t="shared" si="28"/>
        <v>0</v>
      </c>
      <c r="BI94" s="16">
        <f t="shared" si="28"/>
        <v>0</v>
      </c>
      <c r="BJ94" s="16">
        <f t="shared" si="28"/>
        <v>0</v>
      </c>
      <c r="BK94" s="16">
        <f t="shared" si="28"/>
        <v>0</v>
      </c>
      <c r="BL94" s="16">
        <f t="shared" si="28"/>
        <v>0</v>
      </c>
      <c r="BM94" s="16">
        <f t="shared" si="28"/>
        <v>0</v>
      </c>
      <c r="BN94" s="16">
        <f t="shared" si="28"/>
        <v>0</v>
      </c>
      <c r="BO94" s="16">
        <f t="shared" si="28"/>
        <v>0</v>
      </c>
      <c r="BP94" s="16">
        <f t="shared" si="28"/>
        <v>0</v>
      </c>
      <c r="BQ94" s="16">
        <f t="shared" si="28"/>
        <v>0</v>
      </c>
      <c r="BR94" s="16">
        <f t="shared" si="28"/>
        <v>0</v>
      </c>
      <c r="BS94" s="16">
        <f t="shared" si="28"/>
        <v>0</v>
      </c>
    </row>
    <row r="95" spans="1:71" x14ac:dyDescent="0.35">
      <c r="A95" s="15" t="str">
        <f t="shared" ref="A95:J95" si="29">A25</f>
        <v>Standard Close</v>
      </c>
      <c r="B95" s="15" t="str">
        <f t="shared" si="29"/>
        <v>NCP-12352</v>
      </c>
      <c r="C95" s="15" t="str">
        <f t="shared" si="29"/>
        <v>Base Rates</v>
      </c>
      <c r="D95" s="15" t="str">
        <f t="shared" si="29"/>
        <v>ELECTRIC DELIVERY</v>
      </c>
      <c r="E95" s="15">
        <f t="shared" si="29"/>
        <v>30315</v>
      </c>
      <c r="F95" s="15" t="str">
        <f t="shared" si="29"/>
        <v>NCP-12352</v>
      </c>
      <c r="G95" s="15" t="str">
        <f t="shared" si="29"/>
        <v>Work Management Upgrade</v>
      </c>
      <c r="H95" s="15" t="str">
        <f t="shared" si="29"/>
        <v>Electric General Plant</v>
      </c>
      <c r="I95" s="15" t="str">
        <f t="shared" si="29"/>
        <v>General Offices</v>
      </c>
      <c r="J95" s="15" t="str">
        <f t="shared" si="29"/>
        <v>Work Management Upgrade</v>
      </c>
      <c r="K95" s="68">
        <v>0</v>
      </c>
      <c r="L95" s="16">
        <f t="shared" ref="L95:AQ95" si="30">K95+L25</f>
        <v>0</v>
      </c>
      <c r="M95" s="16">
        <f t="shared" si="30"/>
        <v>0</v>
      </c>
      <c r="N95" s="16">
        <f t="shared" si="30"/>
        <v>0</v>
      </c>
      <c r="O95" s="16">
        <f t="shared" si="30"/>
        <v>0</v>
      </c>
      <c r="P95" s="16">
        <f t="shared" si="30"/>
        <v>0</v>
      </c>
      <c r="Q95" s="16">
        <f t="shared" si="30"/>
        <v>0</v>
      </c>
      <c r="R95" s="16">
        <f t="shared" si="30"/>
        <v>0</v>
      </c>
      <c r="S95" s="16">
        <f t="shared" si="30"/>
        <v>0</v>
      </c>
      <c r="T95" s="16">
        <f t="shared" si="30"/>
        <v>0</v>
      </c>
      <c r="U95" s="16">
        <f t="shared" si="30"/>
        <v>0</v>
      </c>
      <c r="V95" s="16">
        <f t="shared" si="30"/>
        <v>0</v>
      </c>
      <c r="W95" s="16">
        <f t="shared" si="30"/>
        <v>0</v>
      </c>
      <c r="X95" s="16">
        <f t="shared" si="30"/>
        <v>0</v>
      </c>
      <c r="Y95" s="16">
        <f t="shared" si="30"/>
        <v>0</v>
      </c>
      <c r="Z95" s="16">
        <f t="shared" si="30"/>
        <v>0</v>
      </c>
      <c r="AA95" s="16">
        <f t="shared" si="30"/>
        <v>0</v>
      </c>
      <c r="AB95" s="16">
        <f t="shared" si="30"/>
        <v>0</v>
      </c>
      <c r="AC95" s="16">
        <f t="shared" si="30"/>
        <v>0</v>
      </c>
      <c r="AD95" s="16">
        <f t="shared" si="30"/>
        <v>0</v>
      </c>
      <c r="AE95" s="16">
        <f t="shared" si="30"/>
        <v>0</v>
      </c>
      <c r="AF95" s="16">
        <f t="shared" si="30"/>
        <v>0</v>
      </c>
      <c r="AG95" s="16">
        <f t="shared" si="30"/>
        <v>0</v>
      </c>
      <c r="AH95" s="16">
        <f t="shared" si="30"/>
        <v>0</v>
      </c>
      <c r="AI95" s="16">
        <f t="shared" si="30"/>
        <v>0</v>
      </c>
      <c r="AJ95" s="16">
        <f t="shared" si="30"/>
        <v>0</v>
      </c>
      <c r="AK95" s="16">
        <f t="shared" si="30"/>
        <v>0</v>
      </c>
      <c r="AL95" s="16">
        <f t="shared" si="30"/>
        <v>0</v>
      </c>
      <c r="AM95" s="16">
        <f t="shared" si="30"/>
        <v>0</v>
      </c>
      <c r="AN95" s="16">
        <f t="shared" si="30"/>
        <v>0</v>
      </c>
      <c r="AO95" s="16">
        <f t="shared" si="30"/>
        <v>0</v>
      </c>
      <c r="AP95" s="16">
        <f t="shared" si="30"/>
        <v>0</v>
      </c>
      <c r="AQ95" s="16">
        <f t="shared" si="30"/>
        <v>0</v>
      </c>
      <c r="AR95" s="16">
        <f t="shared" ref="AR95:BS95" si="31">AQ95+AR25</f>
        <v>0</v>
      </c>
      <c r="AS95" s="16">
        <f t="shared" si="31"/>
        <v>0</v>
      </c>
      <c r="AT95" s="16">
        <f t="shared" si="31"/>
        <v>0</v>
      </c>
      <c r="AU95" s="16">
        <f t="shared" si="31"/>
        <v>52353015.000000007</v>
      </c>
      <c r="AV95" s="16">
        <f t="shared" si="31"/>
        <v>52353015.000000007</v>
      </c>
      <c r="AW95" s="16">
        <f t="shared" si="31"/>
        <v>52353015.000000007</v>
      </c>
      <c r="AX95" s="16">
        <f t="shared" si="31"/>
        <v>52353015.000000007</v>
      </c>
      <c r="AY95" s="16">
        <f t="shared" si="31"/>
        <v>52353015.000000007</v>
      </c>
      <c r="AZ95" s="16">
        <f t="shared" si="31"/>
        <v>52353015.000000007</v>
      </c>
      <c r="BA95" s="16">
        <f t="shared" si="31"/>
        <v>52353015.000000007</v>
      </c>
      <c r="BB95" s="16">
        <f t="shared" si="31"/>
        <v>52353015.000000007</v>
      </c>
      <c r="BC95" s="16">
        <f t="shared" si="31"/>
        <v>52353015.000000007</v>
      </c>
      <c r="BD95" s="16">
        <f t="shared" si="31"/>
        <v>52353015.000000007</v>
      </c>
      <c r="BE95" s="16">
        <f t="shared" si="31"/>
        <v>52353015.000000007</v>
      </c>
      <c r="BF95" s="16">
        <f t="shared" si="31"/>
        <v>52353015.000000007</v>
      </c>
      <c r="BG95" s="16">
        <f t="shared" si="31"/>
        <v>52353015.000000007</v>
      </c>
      <c r="BH95" s="16">
        <f t="shared" si="31"/>
        <v>52353015.000000007</v>
      </c>
      <c r="BI95" s="16">
        <f t="shared" si="31"/>
        <v>52353015.000000007</v>
      </c>
      <c r="BJ95" s="16">
        <f t="shared" si="31"/>
        <v>52353015.000000007</v>
      </c>
      <c r="BK95" s="16">
        <f t="shared" si="31"/>
        <v>52353015.000000007</v>
      </c>
      <c r="BL95" s="16">
        <f t="shared" si="31"/>
        <v>52353015.000000007</v>
      </c>
      <c r="BM95" s="16">
        <f t="shared" si="31"/>
        <v>52353015.000000007</v>
      </c>
      <c r="BN95" s="16">
        <f t="shared" si="31"/>
        <v>52353015.000000007</v>
      </c>
      <c r="BO95" s="16">
        <f t="shared" si="31"/>
        <v>52353015.000000007</v>
      </c>
      <c r="BP95" s="16">
        <f t="shared" si="31"/>
        <v>52353015.000000007</v>
      </c>
      <c r="BQ95" s="16">
        <f t="shared" si="31"/>
        <v>52353015.000000007</v>
      </c>
      <c r="BR95" s="16">
        <f t="shared" si="31"/>
        <v>52353015.000000007</v>
      </c>
      <c r="BS95" s="16">
        <f t="shared" si="31"/>
        <v>52353015.000000007</v>
      </c>
    </row>
    <row r="96" spans="1:71" x14ac:dyDescent="0.35">
      <c r="A96" s="15" t="str">
        <f t="shared" ref="A96:J96" si="32">A26</f>
        <v>Standard Close</v>
      </c>
      <c r="B96" s="15" t="str">
        <f t="shared" si="32"/>
        <v>NCP-16268</v>
      </c>
      <c r="C96" s="15" t="str">
        <f t="shared" si="32"/>
        <v>Base Rates</v>
      </c>
      <c r="D96" s="15" t="str">
        <f t="shared" si="32"/>
        <v>ELECTRIC DELIVERY</v>
      </c>
      <c r="E96" s="15">
        <f t="shared" si="32"/>
        <v>30315</v>
      </c>
      <c r="F96" s="15" t="str">
        <f t="shared" si="32"/>
        <v>NCP-16268</v>
      </c>
      <c r="G96" s="15" t="str">
        <f t="shared" si="32"/>
        <v>UIQ Integration</v>
      </c>
      <c r="H96" s="15" t="str">
        <f t="shared" si="32"/>
        <v>Electric Intangible Plant</v>
      </c>
      <c r="I96" s="15" t="str">
        <f t="shared" si="32"/>
        <v>General Offices</v>
      </c>
      <c r="J96" s="15" t="str">
        <f t="shared" si="32"/>
        <v>UIQ Integration</v>
      </c>
      <c r="K96" s="68">
        <v>0</v>
      </c>
      <c r="L96" s="16">
        <f t="shared" ref="L96:AQ96" si="33">K96+L26</f>
        <v>0</v>
      </c>
      <c r="M96" s="16">
        <f t="shared" si="33"/>
        <v>0</v>
      </c>
      <c r="N96" s="16">
        <f t="shared" si="33"/>
        <v>0</v>
      </c>
      <c r="O96" s="16">
        <f t="shared" si="33"/>
        <v>0</v>
      </c>
      <c r="P96" s="16">
        <f t="shared" si="33"/>
        <v>0</v>
      </c>
      <c r="Q96" s="16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3"/>
        <v>0</v>
      </c>
      <c r="W96" s="16">
        <f t="shared" si="33"/>
        <v>4725281.6000000006</v>
      </c>
      <c r="X96" s="16">
        <f t="shared" si="33"/>
        <v>4725281.6000000006</v>
      </c>
      <c r="Y96" s="16">
        <f t="shared" si="33"/>
        <v>4725281.6000000006</v>
      </c>
      <c r="Z96" s="16">
        <f t="shared" si="33"/>
        <v>4725281.6000000006</v>
      </c>
      <c r="AA96" s="16">
        <f t="shared" si="33"/>
        <v>4725281.6000000006</v>
      </c>
      <c r="AB96" s="16">
        <f t="shared" si="33"/>
        <v>4725281.6000000006</v>
      </c>
      <c r="AC96" s="16">
        <f t="shared" si="33"/>
        <v>4725281.6000000006</v>
      </c>
      <c r="AD96" s="16">
        <f t="shared" si="33"/>
        <v>4725281.6000000006</v>
      </c>
      <c r="AE96" s="16">
        <f t="shared" si="33"/>
        <v>4725281.6000000006</v>
      </c>
      <c r="AF96" s="16">
        <f t="shared" si="33"/>
        <v>4725281.6000000006</v>
      </c>
      <c r="AG96" s="16">
        <f t="shared" si="33"/>
        <v>4725281.6000000006</v>
      </c>
      <c r="AH96" s="16">
        <f t="shared" si="33"/>
        <v>4725281.6000000006</v>
      </c>
      <c r="AI96" s="16">
        <f t="shared" si="33"/>
        <v>4725281.6000000006</v>
      </c>
      <c r="AJ96" s="16">
        <f t="shared" si="33"/>
        <v>4725281.6000000006</v>
      </c>
      <c r="AK96" s="16">
        <f t="shared" si="33"/>
        <v>4725281.6000000006</v>
      </c>
      <c r="AL96" s="16">
        <f t="shared" si="33"/>
        <v>4725281.6000000006</v>
      </c>
      <c r="AM96" s="16">
        <f t="shared" si="33"/>
        <v>4725281.6000000006</v>
      </c>
      <c r="AN96" s="16">
        <f t="shared" si="33"/>
        <v>4725281.6000000006</v>
      </c>
      <c r="AO96" s="16">
        <f t="shared" si="33"/>
        <v>4725281.6000000006</v>
      </c>
      <c r="AP96" s="16">
        <f t="shared" si="33"/>
        <v>4725281.6000000006</v>
      </c>
      <c r="AQ96" s="16">
        <f t="shared" si="33"/>
        <v>4725281.6000000006</v>
      </c>
      <c r="AR96" s="16">
        <f t="shared" ref="AR96:BS96" si="34">AQ96+AR26</f>
        <v>4725281.6000000006</v>
      </c>
      <c r="AS96" s="16">
        <f t="shared" si="34"/>
        <v>4725281.6000000006</v>
      </c>
      <c r="AT96" s="16">
        <f t="shared" si="34"/>
        <v>4725281.6000000006</v>
      </c>
      <c r="AU96" s="16">
        <f t="shared" si="34"/>
        <v>4725281.6000000006</v>
      </c>
      <c r="AV96" s="16">
        <f t="shared" si="34"/>
        <v>4725281.6000000006</v>
      </c>
      <c r="AW96" s="16">
        <f t="shared" si="34"/>
        <v>4725281.6000000006</v>
      </c>
      <c r="AX96" s="16">
        <f t="shared" si="34"/>
        <v>4725281.6000000006</v>
      </c>
      <c r="AY96" s="16">
        <f t="shared" si="34"/>
        <v>4725281.6000000006</v>
      </c>
      <c r="AZ96" s="16">
        <f t="shared" si="34"/>
        <v>4725281.6000000006</v>
      </c>
      <c r="BA96" s="16">
        <f t="shared" si="34"/>
        <v>4725281.6000000006</v>
      </c>
      <c r="BB96" s="16">
        <f t="shared" si="34"/>
        <v>4725281.6000000006</v>
      </c>
      <c r="BC96" s="16">
        <f t="shared" si="34"/>
        <v>4725281.6000000006</v>
      </c>
      <c r="BD96" s="16">
        <f t="shared" si="34"/>
        <v>4725281.6000000006</v>
      </c>
      <c r="BE96" s="16">
        <f t="shared" si="34"/>
        <v>4725281.6000000006</v>
      </c>
      <c r="BF96" s="16">
        <f t="shared" si="34"/>
        <v>4725281.6000000006</v>
      </c>
      <c r="BG96" s="16">
        <f t="shared" si="34"/>
        <v>4725281.6000000006</v>
      </c>
      <c r="BH96" s="16">
        <f t="shared" si="34"/>
        <v>4725281.6000000006</v>
      </c>
      <c r="BI96" s="16">
        <f t="shared" si="34"/>
        <v>4725281.6000000006</v>
      </c>
      <c r="BJ96" s="16">
        <f t="shared" si="34"/>
        <v>4725281.6000000006</v>
      </c>
      <c r="BK96" s="16">
        <f t="shared" si="34"/>
        <v>4725281.6000000006</v>
      </c>
      <c r="BL96" s="16">
        <f t="shared" si="34"/>
        <v>4725281.6000000006</v>
      </c>
      <c r="BM96" s="16">
        <f t="shared" si="34"/>
        <v>4725281.6000000006</v>
      </c>
      <c r="BN96" s="16">
        <f t="shared" si="34"/>
        <v>4725281.6000000006</v>
      </c>
      <c r="BO96" s="16">
        <f t="shared" si="34"/>
        <v>4725281.6000000006</v>
      </c>
      <c r="BP96" s="16">
        <f t="shared" si="34"/>
        <v>4725281.6000000006</v>
      </c>
      <c r="BQ96" s="16">
        <f t="shared" si="34"/>
        <v>4725281.6000000006</v>
      </c>
      <c r="BR96" s="16">
        <f t="shared" si="34"/>
        <v>4725281.6000000006</v>
      </c>
      <c r="BS96" s="16">
        <f t="shared" si="34"/>
        <v>4725281.6000000006</v>
      </c>
    </row>
    <row r="97" spans="1:71" x14ac:dyDescent="0.35">
      <c r="A97" s="15" t="str">
        <f t="shared" ref="A97:J97" si="35">A27</f>
        <v>Standard Close</v>
      </c>
      <c r="B97" s="15" t="str">
        <f t="shared" si="35"/>
        <v>NCP-16272</v>
      </c>
      <c r="C97" s="15" t="str">
        <f t="shared" si="35"/>
        <v>Base Rates</v>
      </c>
      <c r="D97" s="15" t="str">
        <f t="shared" si="35"/>
        <v>ELECTRIC DELIVERY</v>
      </c>
      <c r="E97" s="15">
        <f t="shared" si="35"/>
        <v>35600</v>
      </c>
      <c r="F97" s="15" t="str">
        <f t="shared" si="35"/>
        <v>NCP-16272</v>
      </c>
      <c r="G97" s="15" t="str">
        <f t="shared" si="35"/>
        <v>Vehicle to Grid Intergration (VGI)</v>
      </c>
      <c r="H97" s="15" t="str">
        <f t="shared" si="35"/>
        <v>Electric Distribution Plant</v>
      </c>
      <c r="I97" s="15" t="str">
        <f t="shared" si="35"/>
        <v>Distribution Lines</v>
      </c>
      <c r="J97" s="15" t="str">
        <f t="shared" si="35"/>
        <v>Vehicle to Grid Intergration (VGI)</v>
      </c>
      <c r="K97" s="68">
        <v>0</v>
      </c>
      <c r="L97" s="16">
        <f t="shared" ref="L97:AQ97" si="36">K97+L27</f>
        <v>0</v>
      </c>
      <c r="M97" s="16">
        <f t="shared" si="36"/>
        <v>0</v>
      </c>
      <c r="N97" s="16">
        <f t="shared" si="36"/>
        <v>0</v>
      </c>
      <c r="O97" s="16">
        <f t="shared" si="36"/>
        <v>0</v>
      </c>
      <c r="P97" s="16">
        <f t="shared" si="36"/>
        <v>0</v>
      </c>
      <c r="Q97" s="16">
        <f t="shared" si="36"/>
        <v>0</v>
      </c>
      <c r="R97" s="16">
        <f t="shared" si="36"/>
        <v>0</v>
      </c>
      <c r="S97" s="16">
        <f t="shared" si="36"/>
        <v>0</v>
      </c>
      <c r="T97" s="16">
        <f t="shared" si="36"/>
        <v>0</v>
      </c>
      <c r="U97" s="16">
        <f t="shared" si="36"/>
        <v>0</v>
      </c>
      <c r="V97" s="16">
        <f t="shared" si="36"/>
        <v>0</v>
      </c>
      <c r="W97" s="16">
        <f t="shared" si="36"/>
        <v>0</v>
      </c>
      <c r="X97" s="16">
        <f t="shared" si="36"/>
        <v>0</v>
      </c>
      <c r="Y97" s="16">
        <f t="shared" si="36"/>
        <v>0</v>
      </c>
      <c r="Z97" s="16">
        <f t="shared" si="36"/>
        <v>0</v>
      </c>
      <c r="AA97" s="16">
        <f t="shared" si="36"/>
        <v>0</v>
      </c>
      <c r="AB97" s="16">
        <f t="shared" si="36"/>
        <v>0</v>
      </c>
      <c r="AC97" s="16">
        <f t="shared" si="36"/>
        <v>0</v>
      </c>
      <c r="AD97" s="16">
        <f t="shared" si="36"/>
        <v>0</v>
      </c>
      <c r="AE97" s="16">
        <f t="shared" si="36"/>
        <v>0</v>
      </c>
      <c r="AF97" s="16">
        <f t="shared" si="36"/>
        <v>0</v>
      </c>
      <c r="AG97" s="16">
        <f t="shared" si="36"/>
        <v>0</v>
      </c>
      <c r="AH97" s="16">
        <f t="shared" si="36"/>
        <v>0</v>
      </c>
      <c r="AI97" s="16">
        <f t="shared" si="36"/>
        <v>0</v>
      </c>
      <c r="AJ97" s="16">
        <f t="shared" si="36"/>
        <v>0</v>
      </c>
      <c r="AK97" s="16">
        <f t="shared" si="36"/>
        <v>0</v>
      </c>
      <c r="AL97" s="16">
        <f t="shared" si="36"/>
        <v>0</v>
      </c>
      <c r="AM97" s="16">
        <f t="shared" si="36"/>
        <v>0</v>
      </c>
      <c r="AN97" s="16">
        <f t="shared" si="36"/>
        <v>0</v>
      </c>
      <c r="AO97" s="16">
        <f t="shared" si="36"/>
        <v>0</v>
      </c>
      <c r="AP97" s="16">
        <f t="shared" si="36"/>
        <v>0</v>
      </c>
      <c r="AQ97" s="16">
        <f t="shared" si="36"/>
        <v>0</v>
      </c>
      <c r="AR97" s="16">
        <f t="shared" ref="AR97:BS97" si="37">AQ97+AR27</f>
        <v>0</v>
      </c>
      <c r="AS97" s="16">
        <f t="shared" si="37"/>
        <v>0</v>
      </c>
      <c r="AT97" s="16">
        <f t="shared" si="37"/>
        <v>0</v>
      </c>
      <c r="AU97" s="16">
        <f t="shared" si="37"/>
        <v>0</v>
      </c>
      <c r="AV97" s="16">
        <f t="shared" si="37"/>
        <v>0</v>
      </c>
      <c r="AW97" s="16">
        <f t="shared" si="37"/>
        <v>0</v>
      </c>
      <c r="AX97" s="16">
        <f t="shared" si="37"/>
        <v>0</v>
      </c>
      <c r="AY97" s="16">
        <f t="shared" si="37"/>
        <v>0</v>
      </c>
      <c r="AZ97" s="16">
        <f t="shared" si="37"/>
        <v>0</v>
      </c>
      <c r="BA97" s="16">
        <f t="shared" si="37"/>
        <v>0</v>
      </c>
      <c r="BB97" s="16">
        <f t="shared" si="37"/>
        <v>0</v>
      </c>
      <c r="BC97" s="16">
        <f t="shared" si="37"/>
        <v>0</v>
      </c>
      <c r="BD97" s="16">
        <f t="shared" si="37"/>
        <v>0</v>
      </c>
      <c r="BE97" s="16">
        <f t="shared" si="37"/>
        <v>0</v>
      </c>
      <c r="BF97" s="16">
        <f t="shared" si="37"/>
        <v>0</v>
      </c>
      <c r="BG97" s="16">
        <f t="shared" si="37"/>
        <v>0</v>
      </c>
      <c r="BH97" s="16">
        <f t="shared" si="37"/>
        <v>0</v>
      </c>
      <c r="BI97" s="16">
        <f t="shared" si="37"/>
        <v>0</v>
      </c>
      <c r="BJ97" s="16">
        <f t="shared" si="37"/>
        <v>0</v>
      </c>
      <c r="BK97" s="16">
        <f t="shared" si="37"/>
        <v>0</v>
      </c>
      <c r="BL97" s="16">
        <f t="shared" si="37"/>
        <v>0</v>
      </c>
      <c r="BM97" s="16">
        <f t="shared" si="37"/>
        <v>0</v>
      </c>
      <c r="BN97" s="16">
        <f t="shared" si="37"/>
        <v>0</v>
      </c>
      <c r="BO97" s="16">
        <f t="shared" si="37"/>
        <v>0</v>
      </c>
      <c r="BP97" s="16">
        <f t="shared" si="37"/>
        <v>0</v>
      </c>
      <c r="BQ97" s="16">
        <f t="shared" si="37"/>
        <v>0</v>
      </c>
      <c r="BR97" s="16">
        <f t="shared" si="37"/>
        <v>0</v>
      </c>
      <c r="BS97" s="16">
        <f t="shared" si="37"/>
        <v>6724722.7299999995</v>
      </c>
    </row>
    <row r="98" spans="1:71" x14ac:dyDescent="0.35">
      <c r="A98" s="15" t="str">
        <f t="shared" ref="A98:J98" si="38">A28</f>
        <v>Standard Close</v>
      </c>
      <c r="B98" s="15" t="str">
        <f t="shared" si="38"/>
        <v>NCP-16278</v>
      </c>
      <c r="C98" s="15" t="str">
        <f t="shared" si="38"/>
        <v>Base Rates</v>
      </c>
      <c r="D98" s="15" t="str">
        <f t="shared" si="38"/>
        <v>ELECTRIC DELIVERY</v>
      </c>
      <c r="E98" s="15">
        <f t="shared" si="38"/>
        <v>30315</v>
      </c>
      <c r="F98" s="15" t="str">
        <f t="shared" si="38"/>
        <v>NCP-16278</v>
      </c>
      <c r="G98" s="15" t="str">
        <f t="shared" si="38"/>
        <v>ADMS Annual Release 2026</v>
      </c>
      <c r="H98" s="15" t="str">
        <f t="shared" si="38"/>
        <v>Electric Intangible Plant</v>
      </c>
      <c r="I98" s="15" t="str">
        <f t="shared" si="38"/>
        <v>General Offices</v>
      </c>
      <c r="J98" s="15" t="str">
        <f t="shared" si="38"/>
        <v>ADMS Annual Release 2026</v>
      </c>
      <c r="K98" s="68">
        <v>0</v>
      </c>
      <c r="L98" s="16">
        <f t="shared" ref="L98:AP98" si="39">K98+L28</f>
        <v>0</v>
      </c>
      <c r="M98" s="16">
        <f t="shared" si="39"/>
        <v>0</v>
      </c>
      <c r="N98" s="16">
        <f t="shared" si="39"/>
        <v>0</v>
      </c>
      <c r="O98" s="16">
        <f t="shared" si="39"/>
        <v>0</v>
      </c>
      <c r="P98" s="16">
        <f t="shared" si="39"/>
        <v>0</v>
      </c>
      <c r="Q98" s="16">
        <f t="shared" si="39"/>
        <v>0</v>
      </c>
      <c r="R98" s="16">
        <f t="shared" si="39"/>
        <v>0</v>
      </c>
      <c r="S98" s="16">
        <f t="shared" si="39"/>
        <v>0</v>
      </c>
      <c r="T98" s="16">
        <f t="shared" si="39"/>
        <v>0</v>
      </c>
      <c r="U98" s="16">
        <f t="shared" si="39"/>
        <v>0</v>
      </c>
      <c r="V98" s="16">
        <f t="shared" si="39"/>
        <v>0</v>
      </c>
      <c r="W98" s="16">
        <f t="shared" si="39"/>
        <v>0</v>
      </c>
      <c r="X98" s="16">
        <f t="shared" si="39"/>
        <v>0</v>
      </c>
      <c r="Y98" s="16">
        <f t="shared" si="39"/>
        <v>0</v>
      </c>
      <c r="Z98" s="16">
        <f t="shared" si="39"/>
        <v>0</v>
      </c>
      <c r="AA98" s="16">
        <f t="shared" si="39"/>
        <v>0</v>
      </c>
      <c r="AB98" s="16">
        <f t="shared" si="39"/>
        <v>0</v>
      </c>
      <c r="AC98" s="16">
        <f t="shared" si="39"/>
        <v>0</v>
      </c>
      <c r="AD98" s="16">
        <f t="shared" si="39"/>
        <v>0</v>
      </c>
      <c r="AE98" s="16">
        <f t="shared" si="39"/>
        <v>0</v>
      </c>
      <c r="AF98" s="16">
        <f t="shared" si="39"/>
        <v>0</v>
      </c>
      <c r="AG98" s="16">
        <f t="shared" si="39"/>
        <v>0</v>
      </c>
      <c r="AH98" s="16">
        <f t="shared" si="39"/>
        <v>0</v>
      </c>
      <c r="AI98" s="16">
        <f t="shared" si="39"/>
        <v>0</v>
      </c>
      <c r="AJ98" s="16">
        <f t="shared" si="39"/>
        <v>0</v>
      </c>
      <c r="AK98" s="16">
        <f t="shared" si="39"/>
        <v>0</v>
      </c>
      <c r="AL98" s="16">
        <f t="shared" si="39"/>
        <v>0</v>
      </c>
      <c r="AM98" s="16">
        <f t="shared" si="39"/>
        <v>0</v>
      </c>
      <c r="AN98" s="16">
        <f t="shared" si="39"/>
        <v>0</v>
      </c>
      <c r="AO98" s="16">
        <f t="shared" si="39"/>
        <v>0</v>
      </c>
      <c r="AP98" s="16">
        <f t="shared" si="39"/>
        <v>0</v>
      </c>
      <c r="AQ98" s="16">
        <f t="shared" ref="AQ98" si="40">AP98+AQ28</f>
        <v>0</v>
      </c>
      <c r="AR98" s="16">
        <f t="shared" ref="AR98:BE98" si="41">AQ98+AR28</f>
        <v>0</v>
      </c>
      <c r="AS98" s="16">
        <f t="shared" si="41"/>
        <v>0</v>
      </c>
      <c r="AT98" s="16">
        <f t="shared" si="41"/>
        <v>0</v>
      </c>
      <c r="AU98" s="16">
        <f t="shared" si="41"/>
        <v>0</v>
      </c>
      <c r="AV98" s="16">
        <f t="shared" si="41"/>
        <v>0</v>
      </c>
      <c r="AW98" s="16">
        <f t="shared" si="41"/>
        <v>0</v>
      </c>
      <c r="AX98" s="16">
        <f t="shared" si="41"/>
        <v>0</v>
      </c>
      <c r="AY98" s="16">
        <f t="shared" si="41"/>
        <v>0</v>
      </c>
      <c r="AZ98" s="16">
        <f t="shared" si="41"/>
        <v>0</v>
      </c>
      <c r="BA98" s="16">
        <f t="shared" si="41"/>
        <v>0</v>
      </c>
      <c r="BB98" s="16">
        <f t="shared" si="41"/>
        <v>0</v>
      </c>
      <c r="BC98" s="16">
        <f t="shared" si="41"/>
        <v>0</v>
      </c>
      <c r="BD98" s="16">
        <f t="shared" si="41"/>
        <v>0</v>
      </c>
      <c r="BE98" s="16">
        <f t="shared" si="41"/>
        <v>0</v>
      </c>
      <c r="BF98" s="16">
        <f t="shared" ref="BF98:BS98" si="42">BE98+BF28</f>
        <v>0</v>
      </c>
      <c r="BG98" s="16">
        <f t="shared" si="42"/>
        <v>23317799.29999999</v>
      </c>
      <c r="BH98" s="16">
        <f t="shared" si="42"/>
        <v>23317799.29999999</v>
      </c>
      <c r="BI98" s="16">
        <f t="shared" si="42"/>
        <v>23317799.29999999</v>
      </c>
      <c r="BJ98" s="16">
        <f t="shared" si="42"/>
        <v>23317799.29999999</v>
      </c>
      <c r="BK98" s="16">
        <f t="shared" si="42"/>
        <v>23317799.29999999</v>
      </c>
      <c r="BL98" s="16">
        <f t="shared" si="42"/>
        <v>23317799.29999999</v>
      </c>
      <c r="BM98" s="16">
        <f t="shared" si="42"/>
        <v>23317799.29999999</v>
      </c>
      <c r="BN98" s="16">
        <f t="shared" si="42"/>
        <v>23317799.29999999</v>
      </c>
      <c r="BO98" s="16">
        <f t="shared" si="42"/>
        <v>23317799.29999999</v>
      </c>
      <c r="BP98" s="16">
        <f t="shared" si="42"/>
        <v>23317799.29999999</v>
      </c>
      <c r="BQ98" s="16">
        <f t="shared" si="42"/>
        <v>23317799.29999999</v>
      </c>
      <c r="BR98" s="16">
        <f t="shared" si="42"/>
        <v>23317799.29999999</v>
      </c>
      <c r="BS98" s="16">
        <f t="shared" si="42"/>
        <v>23317799.29999999</v>
      </c>
    </row>
    <row r="99" spans="1:71" x14ac:dyDescent="0.35">
      <c r="A99" s="15" t="str">
        <f t="shared" ref="A99:J99" si="43">A29</f>
        <v>Standard Close</v>
      </c>
      <c r="B99" s="15" t="str">
        <f t="shared" si="43"/>
        <v>NCP-16354</v>
      </c>
      <c r="C99" s="15" t="str">
        <f t="shared" si="43"/>
        <v>Base Rates</v>
      </c>
      <c r="D99" s="15" t="str">
        <f t="shared" si="43"/>
        <v>ELECTRIC DELIVERY</v>
      </c>
      <c r="E99" s="15">
        <f t="shared" si="43"/>
        <v>30315</v>
      </c>
      <c r="F99" s="15" t="str">
        <f t="shared" si="43"/>
        <v>NCP-16354</v>
      </c>
      <c r="G99" s="15" t="str">
        <f t="shared" si="43"/>
        <v>Pragma CAD 2026-2027</v>
      </c>
      <c r="H99" s="15" t="str">
        <f t="shared" si="43"/>
        <v>Electric Intangible Plant</v>
      </c>
      <c r="I99" s="15" t="str">
        <f t="shared" si="43"/>
        <v>General Offices</v>
      </c>
      <c r="J99" s="15" t="str">
        <f t="shared" si="43"/>
        <v>Pragma CAD 2026-2027</v>
      </c>
      <c r="K99" s="68">
        <v>0</v>
      </c>
      <c r="L99" s="16">
        <f t="shared" ref="L99:AP99" si="44">K99+L29</f>
        <v>0</v>
      </c>
      <c r="M99" s="16">
        <f t="shared" si="44"/>
        <v>0</v>
      </c>
      <c r="N99" s="16">
        <f t="shared" si="44"/>
        <v>0</v>
      </c>
      <c r="O99" s="16">
        <f t="shared" si="44"/>
        <v>0</v>
      </c>
      <c r="P99" s="16">
        <f t="shared" si="44"/>
        <v>0</v>
      </c>
      <c r="Q99" s="16">
        <f t="shared" si="44"/>
        <v>0</v>
      </c>
      <c r="R99" s="16">
        <f t="shared" si="44"/>
        <v>0</v>
      </c>
      <c r="S99" s="16">
        <f t="shared" si="44"/>
        <v>0</v>
      </c>
      <c r="T99" s="16">
        <f t="shared" si="44"/>
        <v>0</v>
      </c>
      <c r="U99" s="16">
        <f t="shared" si="44"/>
        <v>0</v>
      </c>
      <c r="V99" s="16">
        <f t="shared" si="44"/>
        <v>0</v>
      </c>
      <c r="W99" s="16">
        <f t="shared" si="44"/>
        <v>0</v>
      </c>
      <c r="X99" s="16">
        <f t="shared" si="44"/>
        <v>0</v>
      </c>
      <c r="Y99" s="16">
        <f t="shared" si="44"/>
        <v>0</v>
      </c>
      <c r="Z99" s="16">
        <f t="shared" si="44"/>
        <v>0</v>
      </c>
      <c r="AA99" s="16">
        <f t="shared" si="44"/>
        <v>0</v>
      </c>
      <c r="AB99" s="16">
        <f t="shared" si="44"/>
        <v>0</v>
      </c>
      <c r="AC99" s="16">
        <f t="shared" si="44"/>
        <v>0</v>
      </c>
      <c r="AD99" s="16">
        <f t="shared" si="44"/>
        <v>0</v>
      </c>
      <c r="AE99" s="16">
        <f t="shared" si="44"/>
        <v>0</v>
      </c>
      <c r="AF99" s="16">
        <f t="shared" si="44"/>
        <v>0</v>
      </c>
      <c r="AG99" s="16">
        <f t="shared" si="44"/>
        <v>0</v>
      </c>
      <c r="AH99" s="16">
        <f t="shared" si="44"/>
        <v>0</v>
      </c>
      <c r="AI99" s="16">
        <f t="shared" si="44"/>
        <v>0</v>
      </c>
      <c r="AJ99" s="16">
        <f t="shared" si="44"/>
        <v>0</v>
      </c>
      <c r="AK99" s="16">
        <f t="shared" si="44"/>
        <v>0</v>
      </c>
      <c r="AL99" s="16">
        <f t="shared" si="44"/>
        <v>0</v>
      </c>
      <c r="AM99" s="16">
        <f t="shared" si="44"/>
        <v>0</v>
      </c>
      <c r="AN99" s="16">
        <f t="shared" si="44"/>
        <v>0</v>
      </c>
      <c r="AO99" s="16">
        <f t="shared" si="44"/>
        <v>0</v>
      </c>
      <c r="AP99" s="16">
        <f t="shared" si="44"/>
        <v>0</v>
      </c>
      <c r="AQ99" s="16">
        <f t="shared" ref="AQ99:AQ110" si="45">AP99+AQ29</f>
        <v>0</v>
      </c>
      <c r="AR99" s="16">
        <f t="shared" ref="AR99:BE99" si="46">AQ99+AR29</f>
        <v>0</v>
      </c>
      <c r="AS99" s="16">
        <f t="shared" si="46"/>
        <v>0</v>
      </c>
      <c r="AT99" s="16">
        <f t="shared" si="46"/>
        <v>0</v>
      </c>
      <c r="AU99" s="16">
        <f t="shared" si="46"/>
        <v>0</v>
      </c>
      <c r="AV99" s="16">
        <f t="shared" si="46"/>
        <v>0</v>
      </c>
      <c r="AW99" s="16">
        <f t="shared" si="46"/>
        <v>0</v>
      </c>
      <c r="AX99" s="16">
        <f t="shared" si="46"/>
        <v>12888502.549999999</v>
      </c>
      <c r="AY99" s="16">
        <f t="shared" si="46"/>
        <v>12888502.549999999</v>
      </c>
      <c r="AZ99" s="16">
        <f t="shared" si="46"/>
        <v>12888502.549999999</v>
      </c>
      <c r="BA99" s="16">
        <f t="shared" si="46"/>
        <v>12888502.549999999</v>
      </c>
      <c r="BB99" s="16">
        <f t="shared" si="46"/>
        <v>12888502.549999999</v>
      </c>
      <c r="BC99" s="16">
        <f t="shared" si="46"/>
        <v>12888502.549999999</v>
      </c>
      <c r="BD99" s="16">
        <f t="shared" si="46"/>
        <v>12888502.549999999</v>
      </c>
      <c r="BE99" s="16">
        <f t="shared" si="46"/>
        <v>12888502.549999999</v>
      </c>
      <c r="BF99" s="16">
        <f t="shared" ref="BF99:BS99" si="47">BE99+BF29</f>
        <v>12888502.549999999</v>
      </c>
      <c r="BG99" s="16">
        <f t="shared" si="47"/>
        <v>12888502.549999999</v>
      </c>
      <c r="BH99" s="16">
        <f t="shared" si="47"/>
        <v>12888502.549999999</v>
      </c>
      <c r="BI99" s="16">
        <f t="shared" si="47"/>
        <v>12888502.549999999</v>
      </c>
      <c r="BJ99" s="16">
        <f t="shared" si="47"/>
        <v>12888502.549999999</v>
      </c>
      <c r="BK99" s="16">
        <f t="shared" si="47"/>
        <v>12888502.549999999</v>
      </c>
      <c r="BL99" s="16">
        <f t="shared" si="47"/>
        <v>12888502.549999999</v>
      </c>
      <c r="BM99" s="16">
        <f t="shared" si="47"/>
        <v>12888502.549999999</v>
      </c>
      <c r="BN99" s="16">
        <f t="shared" si="47"/>
        <v>12888502.549999999</v>
      </c>
      <c r="BO99" s="16">
        <f t="shared" si="47"/>
        <v>12888502.549999999</v>
      </c>
      <c r="BP99" s="16">
        <f t="shared" si="47"/>
        <v>12888502.549999999</v>
      </c>
      <c r="BQ99" s="16">
        <f t="shared" si="47"/>
        <v>12888502.549999999</v>
      </c>
      <c r="BR99" s="16">
        <f t="shared" si="47"/>
        <v>12888502.549999999</v>
      </c>
      <c r="BS99" s="16">
        <f t="shared" si="47"/>
        <v>12888502.549999999</v>
      </c>
    </row>
    <row r="100" spans="1:71" x14ac:dyDescent="0.35">
      <c r="A100" s="15" t="str">
        <f t="shared" ref="A100:J100" si="48">A30</f>
        <v>Standard Close</v>
      </c>
      <c r="B100" s="15" t="str">
        <f t="shared" si="48"/>
        <v>NCP-16539</v>
      </c>
      <c r="C100" s="15" t="str">
        <f t="shared" si="48"/>
        <v>Base Rates</v>
      </c>
      <c r="D100" s="15" t="str">
        <f t="shared" si="48"/>
        <v>ELECTRIC DELIVERY</v>
      </c>
      <c r="E100" s="15">
        <f t="shared" si="48"/>
        <v>30315</v>
      </c>
      <c r="F100" s="15" t="str">
        <f t="shared" si="48"/>
        <v>NCP-16539</v>
      </c>
      <c r="G100" s="15" t="str">
        <f t="shared" si="48"/>
        <v>GIS Visualization Maps &amp; FieldMaps</v>
      </c>
      <c r="H100" s="15" t="str">
        <f t="shared" si="48"/>
        <v>Electric General Plant</v>
      </c>
      <c r="I100" s="15" t="str">
        <f t="shared" si="48"/>
        <v>General Offices</v>
      </c>
      <c r="J100" s="15" t="str">
        <f t="shared" si="48"/>
        <v>GIS Visualization Maps &amp; FieldMaps</v>
      </c>
      <c r="K100" s="68">
        <v>0</v>
      </c>
      <c r="L100" s="16">
        <f t="shared" ref="L100:AP100" si="49">K100+L30</f>
        <v>0</v>
      </c>
      <c r="M100" s="16">
        <f t="shared" si="49"/>
        <v>0</v>
      </c>
      <c r="N100" s="16">
        <f t="shared" si="49"/>
        <v>0</v>
      </c>
      <c r="O100" s="16">
        <f t="shared" si="49"/>
        <v>0</v>
      </c>
      <c r="P100" s="16">
        <f t="shared" si="49"/>
        <v>0</v>
      </c>
      <c r="Q100" s="16">
        <f t="shared" si="49"/>
        <v>0</v>
      </c>
      <c r="R100" s="16">
        <f t="shared" si="49"/>
        <v>0</v>
      </c>
      <c r="S100" s="16">
        <f t="shared" si="49"/>
        <v>0</v>
      </c>
      <c r="T100" s="16">
        <f t="shared" si="49"/>
        <v>0</v>
      </c>
      <c r="U100" s="16">
        <f t="shared" si="49"/>
        <v>0</v>
      </c>
      <c r="V100" s="16">
        <f t="shared" si="49"/>
        <v>0</v>
      </c>
      <c r="W100" s="16">
        <f t="shared" si="49"/>
        <v>0</v>
      </c>
      <c r="X100" s="16">
        <f t="shared" si="49"/>
        <v>0</v>
      </c>
      <c r="Y100" s="16">
        <f t="shared" si="49"/>
        <v>0</v>
      </c>
      <c r="Z100" s="16">
        <f t="shared" si="49"/>
        <v>0</v>
      </c>
      <c r="AA100" s="16">
        <f t="shared" si="49"/>
        <v>0</v>
      </c>
      <c r="AB100" s="16">
        <f t="shared" si="49"/>
        <v>0</v>
      </c>
      <c r="AC100" s="16">
        <f t="shared" si="49"/>
        <v>0</v>
      </c>
      <c r="AD100" s="16">
        <f t="shared" si="49"/>
        <v>0</v>
      </c>
      <c r="AE100" s="16">
        <f t="shared" si="49"/>
        <v>0</v>
      </c>
      <c r="AF100" s="16">
        <f t="shared" si="49"/>
        <v>0</v>
      </c>
      <c r="AG100" s="16">
        <f t="shared" si="49"/>
        <v>0</v>
      </c>
      <c r="AH100" s="16">
        <f t="shared" si="49"/>
        <v>0</v>
      </c>
      <c r="AI100" s="16">
        <f t="shared" si="49"/>
        <v>0</v>
      </c>
      <c r="AJ100" s="16">
        <f t="shared" si="49"/>
        <v>0</v>
      </c>
      <c r="AK100" s="16">
        <f t="shared" si="49"/>
        <v>0</v>
      </c>
      <c r="AL100" s="16">
        <f t="shared" si="49"/>
        <v>0</v>
      </c>
      <c r="AM100" s="16">
        <f t="shared" si="49"/>
        <v>0</v>
      </c>
      <c r="AN100" s="16">
        <f t="shared" si="49"/>
        <v>0</v>
      </c>
      <c r="AO100" s="16">
        <f t="shared" si="49"/>
        <v>0</v>
      </c>
      <c r="AP100" s="16">
        <f t="shared" si="49"/>
        <v>0</v>
      </c>
      <c r="AQ100" s="16">
        <f t="shared" si="45"/>
        <v>0</v>
      </c>
      <c r="AR100" s="16">
        <f t="shared" ref="AR100:BE100" si="50">AQ100+AR30</f>
        <v>0</v>
      </c>
      <c r="AS100" s="16">
        <f t="shared" si="50"/>
        <v>0</v>
      </c>
      <c r="AT100" s="16">
        <f t="shared" si="50"/>
        <v>0</v>
      </c>
      <c r="AU100" s="16">
        <f t="shared" si="50"/>
        <v>0</v>
      </c>
      <c r="AV100" s="16">
        <f t="shared" si="50"/>
        <v>0</v>
      </c>
      <c r="AW100" s="16">
        <f t="shared" si="50"/>
        <v>0</v>
      </c>
      <c r="AX100" s="16">
        <f t="shared" si="50"/>
        <v>0</v>
      </c>
      <c r="AY100" s="16">
        <f t="shared" si="50"/>
        <v>0</v>
      </c>
      <c r="AZ100" s="16">
        <f t="shared" si="50"/>
        <v>0</v>
      </c>
      <c r="BA100" s="16">
        <f t="shared" si="50"/>
        <v>0</v>
      </c>
      <c r="BB100" s="16">
        <f t="shared" si="50"/>
        <v>0</v>
      </c>
      <c r="BC100" s="16">
        <f t="shared" si="50"/>
        <v>0</v>
      </c>
      <c r="BD100" s="16">
        <f t="shared" si="50"/>
        <v>0</v>
      </c>
      <c r="BE100" s="16">
        <f t="shared" si="50"/>
        <v>0</v>
      </c>
      <c r="BF100" s="16">
        <f t="shared" ref="BF100:BS100" si="51">BE100+BF30</f>
        <v>0</v>
      </c>
      <c r="BG100" s="16">
        <f t="shared" si="51"/>
        <v>0</v>
      </c>
      <c r="BH100" s="16">
        <f t="shared" si="51"/>
        <v>0</v>
      </c>
      <c r="BI100" s="16">
        <f t="shared" si="51"/>
        <v>0</v>
      </c>
      <c r="BJ100" s="16">
        <f t="shared" si="51"/>
        <v>0</v>
      </c>
      <c r="BK100" s="16">
        <f t="shared" si="51"/>
        <v>0</v>
      </c>
      <c r="BL100" s="16">
        <f t="shared" si="51"/>
        <v>0</v>
      </c>
      <c r="BM100" s="16">
        <f t="shared" si="51"/>
        <v>0</v>
      </c>
      <c r="BN100" s="16">
        <f t="shared" si="51"/>
        <v>0</v>
      </c>
      <c r="BO100" s="16">
        <f t="shared" si="51"/>
        <v>0</v>
      </c>
      <c r="BP100" s="16">
        <f t="shared" si="51"/>
        <v>0</v>
      </c>
      <c r="BQ100" s="16">
        <f t="shared" si="51"/>
        <v>0</v>
      </c>
      <c r="BR100" s="16">
        <f t="shared" si="51"/>
        <v>0</v>
      </c>
      <c r="BS100" s="16">
        <f t="shared" si="51"/>
        <v>0</v>
      </c>
    </row>
    <row r="101" spans="1:71" x14ac:dyDescent="0.35">
      <c r="A101" s="15" t="str">
        <f t="shared" ref="A101:J101" si="52">A31</f>
        <v>Standard Close</v>
      </c>
      <c r="B101" s="15" t="str">
        <f t="shared" si="52"/>
        <v>NCP-16548</v>
      </c>
      <c r="C101" s="15" t="str">
        <f t="shared" si="52"/>
        <v>Base Rates</v>
      </c>
      <c r="D101" s="15" t="str">
        <f t="shared" si="52"/>
        <v>ELECTRIC DELIVERY</v>
      </c>
      <c r="E101" s="15">
        <f t="shared" si="52"/>
        <v>30315</v>
      </c>
      <c r="F101" s="15" t="str">
        <f t="shared" si="52"/>
        <v>NCP-16548</v>
      </c>
      <c r="G101" s="15" t="str">
        <f t="shared" si="52"/>
        <v>ADMS DER Frcasting/Gateway Implment</v>
      </c>
      <c r="H101" s="15" t="str">
        <f t="shared" si="52"/>
        <v>Electric General Plant</v>
      </c>
      <c r="I101" s="15" t="str">
        <f t="shared" si="52"/>
        <v>General Offices</v>
      </c>
      <c r="J101" s="15" t="str">
        <f t="shared" si="52"/>
        <v>ADMS DER Frcasting/Gateway Implment</v>
      </c>
      <c r="K101" s="68">
        <v>0</v>
      </c>
      <c r="L101" s="16">
        <f t="shared" ref="L101:AP101" si="53">K101+L31</f>
        <v>0</v>
      </c>
      <c r="M101" s="16">
        <f t="shared" si="53"/>
        <v>0</v>
      </c>
      <c r="N101" s="16">
        <f t="shared" si="53"/>
        <v>0</v>
      </c>
      <c r="O101" s="16">
        <f t="shared" si="53"/>
        <v>0</v>
      </c>
      <c r="P101" s="16">
        <f t="shared" si="53"/>
        <v>0</v>
      </c>
      <c r="Q101" s="16">
        <f t="shared" si="53"/>
        <v>0</v>
      </c>
      <c r="R101" s="16">
        <f t="shared" si="53"/>
        <v>0</v>
      </c>
      <c r="S101" s="16">
        <f t="shared" si="53"/>
        <v>0</v>
      </c>
      <c r="T101" s="16">
        <f t="shared" si="53"/>
        <v>0</v>
      </c>
      <c r="U101" s="16">
        <f t="shared" si="53"/>
        <v>0</v>
      </c>
      <c r="V101" s="16">
        <f t="shared" si="53"/>
        <v>0</v>
      </c>
      <c r="W101" s="16">
        <f t="shared" si="53"/>
        <v>0</v>
      </c>
      <c r="X101" s="16">
        <f t="shared" si="53"/>
        <v>0</v>
      </c>
      <c r="Y101" s="16">
        <f t="shared" si="53"/>
        <v>0</v>
      </c>
      <c r="Z101" s="16">
        <f t="shared" si="53"/>
        <v>0</v>
      </c>
      <c r="AA101" s="16">
        <f t="shared" si="53"/>
        <v>0</v>
      </c>
      <c r="AB101" s="16">
        <f t="shared" si="53"/>
        <v>0</v>
      </c>
      <c r="AC101" s="16">
        <f t="shared" si="53"/>
        <v>0</v>
      </c>
      <c r="AD101" s="16">
        <f t="shared" si="53"/>
        <v>0</v>
      </c>
      <c r="AE101" s="16">
        <f t="shared" si="53"/>
        <v>0</v>
      </c>
      <c r="AF101" s="16">
        <f t="shared" si="53"/>
        <v>0</v>
      </c>
      <c r="AG101" s="16">
        <f t="shared" si="53"/>
        <v>0</v>
      </c>
      <c r="AH101" s="16">
        <f t="shared" si="53"/>
        <v>0</v>
      </c>
      <c r="AI101" s="16">
        <f t="shared" si="53"/>
        <v>0</v>
      </c>
      <c r="AJ101" s="16">
        <f t="shared" si="53"/>
        <v>0</v>
      </c>
      <c r="AK101" s="16">
        <f t="shared" si="53"/>
        <v>0</v>
      </c>
      <c r="AL101" s="16">
        <f t="shared" si="53"/>
        <v>0</v>
      </c>
      <c r="AM101" s="16">
        <f t="shared" si="53"/>
        <v>0</v>
      </c>
      <c r="AN101" s="16">
        <f t="shared" si="53"/>
        <v>0</v>
      </c>
      <c r="AO101" s="16">
        <f t="shared" si="53"/>
        <v>0</v>
      </c>
      <c r="AP101" s="16">
        <f t="shared" si="53"/>
        <v>0</v>
      </c>
      <c r="AQ101" s="16">
        <f t="shared" si="45"/>
        <v>0</v>
      </c>
      <c r="AR101" s="16">
        <f t="shared" ref="AR101:BE101" si="54">AQ101+AR31</f>
        <v>0</v>
      </c>
      <c r="AS101" s="16">
        <f t="shared" si="54"/>
        <v>0</v>
      </c>
      <c r="AT101" s="16">
        <f t="shared" si="54"/>
        <v>0</v>
      </c>
      <c r="AU101" s="16">
        <f t="shared" si="54"/>
        <v>0</v>
      </c>
      <c r="AV101" s="16">
        <f t="shared" si="54"/>
        <v>0</v>
      </c>
      <c r="AW101" s="16">
        <f t="shared" si="54"/>
        <v>0</v>
      </c>
      <c r="AX101" s="16">
        <f t="shared" si="54"/>
        <v>0</v>
      </c>
      <c r="AY101" s="16">
        <f t="shared" si="54"/>
        <v>0</v>
      </c>
      <c r="AZ101" s="16">
        <f t="shared" si="54"/>
        <v>0</v>
      </c>
      <c r="BA101" s="16">
        <f t="shared" si="54"/>
        <v>24407267.600000005</v>
      </c>
      <c r="BB101" s="16">
        <f t="shared" si="54"/>
        <v>24764620.520000007</v>
      </c>
      <c r="BC101" s="16">
        <f t="shared" si="54"/>
        <v>25121973.440000009</v>
      </c>
      <c r="BD101" s="16">
        <f t="shared" si="54"/>
        <v>25479326.360000011</v>
      </c>
      <c r="BE101" s="16">
        <f t="shared" si="54"/>
        <v>25836679.280000012</v>
      </c>
      <c r="BF101" s="16">
        <f t="shared" ref="BF101:BS101" si="55">BE101+BF31</f>
        <v>26194032.200000014</v>
      </c>
      <c r="BG101" s="16">
        <f t="shared" si="55"/>
        <v>26551385.120000016</v>
      </c>
      <c r="BH101" s="16">
        <f t="shared" si="55"/>
        <v>26551385.120000016</v>
      </c>
      <c r="BI101" s="16">
        <f t="shared" si="55"/>
        <v>26551385.120000016</v>
      </c>
      <c r="BJ101" s="16">
        <f t="shared" si="55"/>
        <v>26551385.120000016</v>
      </c>
      <c r="BK101" s="16">
        <f t="shared" si="55"/>
        <v>26551385.120000016</v>
      </c>
      <c r="BL101" s="16">
        <f t="shared" si="55"/>
        <v>26551385.120000016</v>
      </c>
      <c r="BM101" s="16">
        <f t="shared" si="55"/>
        <v>26551385.120000016</v>
      </c>
      <c r="BN101" s="16">
        <f t="shared" si="55"/>
        <v>26551385.120000016</v>
      </c>
      <c r="BO101" s="16">
        <f t="shared" si="55"/>
        <v>26551385.120000016</v>
      </c>
      <c r="BP101" s="16">
        <f t="shared" si="55"/>
        <v>26551385.120000016</v>
      </c>
      <c r="BQ101" s="16">
        <f t="shared" si="55"/>
        <v>26551385.120000016</v>
      </c>
      <c r="BR101" s="16">
        <f t="shared" si="55"/>
        <v>26551385.120000016</v>
      </c>
      <c r="BS101" s="16">
        <f t="shared" si="55"/>
        <v>26551385.120000016</v>
      </c>
    </row>
    <row r="102" spans="1:71" x14ac:dyDescent="0.35">
      <c r="A102" s="15" t="str">
        <f t="shared" ref="A102:J102" si="56">A32</f>
        <v>Standard Close</v>
      </c>
      <c r="B102" s="15" t="str">
        <f t="shared" si="56"/>
        <v>NCP-16550</v>
      </c>
      <c r="C102" s="15" t="str">
        <f t="shared" si="56"/>
        <v>Base Rates</v>
      </c>
      <c r="D102" s="15" t="str">
        <f t="shared" si="56"/>
        <v>ELECTRIC DELIVERY</v>
      </c>
      <c r="E102" s="15">
        <f t="shared" si="56"/>
        <v>30399</v>
      </c>
      <c r="F102" s="15" t="str">
        <f t="shared" si="56"/>
        <v>NCP-16550</v>
      </c>
      <c r="G102" s="15" t="str">
        <f t="shared" si="56"/>
        <v>RCC Solar Consolidation</v>
      </c>
      <c r="H102" s="15" t="str">
        <f t="shared" si="56"/>
        <v>Electric General Plant</v>
      </c>
      <c r="I102" s="15" t="str">
        <f t="shared" si="56"/>
        <v>General Offices</v>
      </c>
      <c r="J102" s="15" t="str">
        <f t="shared" si="56"/>
        <v>RCC Solar Consolidation</v>
      </c>
      <c r="K102" s="68">
        <v>0</v>
      </c>
      <c r="L102" s="16">
        <f t="shared" ref="L102:AP102" si="57">K102+L32</f>
        <v>0</v>
      </c>
      <c r="M102" s="16">
        <f t="shared" si="57"/>
        <v>0</v>
      </c>
      <c r="N102" s="16">
        <f t="shared" si="57"/>
        <v>0</v>
      </c>
      <c r="O102" s="16">
        <f t="shared" si="57"/>
        <v>0</v>
      </c>
      <c r="P102" s="16">
        <f t="shared" si="57"/>
        <v>0</v>
      </c>
      <c r="Q102" s="16">
        <f t="shared" si="57"/>
        <v>0</v>
      </c>
      <c r="R102" s="16">
        <f t="shared" si="57"/>
        <v>0</v>
      </c>
      <c r="S102" s="16">
        <f t="shared" si="57"/>
        <v>0</v>
      </c>
      <c r="T102" s="16">
        <f t="shared" si="57"/>
        <v>0</v>
      </c>
      <c r="U102" s="16">
        <f t="shared" si="57"/>
        <v>0</v>
      </c>
      <c r="V102" s="16">
        <f t="shared" si="57"/>
        <v>0</v>
      </c>
      <c r="W102" s="16">
        <f t="shared" si="57"/>
        <v>0</v>
      </c>
      <c r="X102" s="16">
        <f t="shared" si="57"/>
        <v>0</v>
      </c>
      <c r="Y102" s="16">
        <f t="shared" si="57"/>
        <v>0</v>
      </c>
      <c r="Z102" s="16">
        <f t="shared" si="57"/>
        <v>0</v>
      </c>
      <c r="AA102" s="16">
        <f t="shared" si="57"/>
        <v>0</v>
      </c>
      <c r="AB102" s="16">
        <f t="shared" si="57"/>
        <v>0</v>
      </c>
      <c r="AC102" s="16">
        <f t="shared" si="57"/>
        <v>0</v>
      </c>
      <c r="AD102" s="16">
        <f t="shared" si="57"/>
        <v>0</v>
      </c>
      <c r="AE102" s="16">
        <f t="shared" si="57"/>
        <v>0</v>
      </c>
      <c r="AF102" s="16">
        <f t="shared" si="57"/>
        <v>0</v>
      </c>
      <c r="AG102" s="16">
        <f t="shared" si="57"/>
        <v>0</v>
      </c>
      <c r="AH102" s="16">
        <f t="shared" si="57"/>
        <v>0</v>
      </c>
      <c r="AI102" s="16">
        <f t="shared" si="57"/>
        <v>0</v>
      </c>
      <c r="AJ102" s="16">
        <f t="shared" si="57"/>
        <v>0</v>
      </c>
      <c r="AK102" s="16">
        <f t="shared" si="57"/>
        <v>0</v>
      </c>
      <c r="AL102" s="16">
        <f t="shared" si="57"/>
        <v>0</v>
      </c>
      <c r="AM102" s="16">
        <f t="shared" si="57"/>
        <v>0</v>
      </c>
      <c r="AN102" s="16">
        <f t="shared" si="57"/>
        <v>0</v>
      </c>
      <c r="AO102" s="16">
        <f t="shared" si="57"/>
        <v>0</v>
      </c>
      <c r="AP102" s="16">
        <f t="shared" si="57"/>
        <v>0</v>
      </c>
      <c r="AQ102" s="16">
        <f t="shared" si="45"/>
        <v>0</v>
      </c>
      <c r="AR102" s="16">
        <f t="shared" ref="AR102:BE102" si="58">AQ102+AR32</f>
        <v>0</v>
      </c>
      <c r="AS102" s="16">
        <f t="shared" si="58"/>
        <v>0</v>
      </c>
      <c r="AT102" s="16">
        <f t="shared" si="58"/>
        <v>0</v>
      </c>
      <c r="AU102" s="16">
        <f t="shared" si="58"/>
        <v>0</v>
      </c>
      <c r="AV102" s="16">
        <f t="shared" si="58"/>
        <v>0</v>
      </c>
      <c r="AW102" s="16">
        <f t="shared" si="58"/>
        <v>0</v>
      </c>
      <c r="AX102" s="16">
        <f t="shared" si="58"/>
        <v>0</v>
      </c>
      <c r="AY102" s="16">
        <f t="shared" si="58"/>
        <v>0</v>
      </c>
      <c r="AZ102" s="16">
        <f t="shared" si="58"/>
        <v>0</v>
      </c>
      <c r="BA102" s="16">
        <f t="shared" si="58"/>
        <v>0</v>
      </c>
      <c r="BB102" s="16">
        <f t="shared" si="58"/>
        <v>0</v>
      </c>
      <c r="BC102" s="16">
        <f t="shared" si="58"/>
        <v>0</v>
      </c>
      <c r="BD102" s="16">
        <f t="shared" si="58"/>
        <v>0</v>
      </c>
      <c r="BE102" s="16">
        <f t="shared" si="58"/>
        <v>0</v>
      </c>
      <c r="BF102" s="16">
        <f t="shared" ref="BF102:BS102" si="59">BE102+BF32</f>
        <v>0</v>
      </c>
      <c r="BG102" s="16">
        <f t="shared" si="59"/>
        <v>0</v>
      </c>
      <c r="BH102" s="16">
        <f t="shared" si="59"/>
        <v>0</v>
      </c>
      <c r="BI102" s="16">
        <f t="shared" si="59"/>
        <v>0</v>
      </c>
      <c r="BJ102" s="16">
        <f t="shared" si="59"/>
        <v>0</v>
      </c>
      <c r="BK102" s="16">
        <f t="shared" si="59"/>
        <v>0</v>
      </c>
      <c r="BL102" s="16">
        <f t="shared" si="59"/>
        <v>0</v>
      </c>
      <c r="BM102" s="16">
        <f t="shared" si="59"/>
        <v>0</v>
      </c>
      <c r="BN102" s="16">
        <f t="shared" si="59"/>
        <v>0</v>
      </c>
      <c r="BO102" s="16">
        <f t="shared" si="59"/>
        <v>0</v>
      </c>
      <c r="BP102" s="16">
        <f t="shared" si="59"/>
        <v>0</v>
      </c>
      <c r="BQ102" s="16">
        <f t="shared" si="59"/>
        <v>0</v>
      </c>
      <c r="BR102" s="16">
        <f t="shared" si="59"/>
        <v>0</v>
      </c>
      <c r="BS102" s="16">
        <f t="shared" si="59"/>
        <v>0</v>
      </c>
    </row>
    <row r="103" spans="1:71" x14ac:dyDescent="0.35">
      <c r="A103" s="15" t="str">
        <f t="shared" ref="A103:J103" si="60">A33</f>
        <v>Standard Close</v>
      </c>
      <c r="B103" s="15" t="str">
        <f t="shared" si="60"/>
        <v>NCP-16616</v>
      </c>
      <c r="C103" s="15" t="str">
        <f t="shared" si="60"/>
        <v>Base Rates</v>
      </c>
      <c r="D103" s="15" t="str">
        <f t="shared" si="60"/>
        <v>ELECTRIC DELIVERY</v>
      </c>
      <c r="E103" s="15">
        <f t="shared" si="60"/>
        <v>30315</v>
      </c>
      <c r="F103" s="15" t="str">
        <f t="shared" si="60"/>
        <v>NCP-16616</v>
      </c>
      <c r="G103" s="15" t="str">
        <f t="shared" si="60"/>
        <v>AMI Convergence - Network Replacemt</v>
      </c>
      <c r="H103" s="15" t="str">
        <f t="shared" si="60"/>
        <v>Electric Intangible Plant</v>
      </c>
      <c r="I103" s="15" t="str">
        <f t="shared" si="60"/>
        <v>General Offices</v>
      </c>
      <c r="J103" s="15" t="str">
        <f t="shared" si="60"/>
        <v>AMI Convergence - Network Replacemt</v>
      </c>
      <c r="K103" s="68">
        <v>0</v>
      </c>
      <c r="L103" s="16">
        <f t="shared" ref="L103:AP103" si="61">K103+L33</f>
        <v>0</v>
      </c>
      <c r="M103" s="16">
        <f t="shared" si="61"/>
        <v>0</v>
      </c>
      <c r="N103" s="16">
        <f t="shared" si="61"/>
        <v>0</v>
      </c>
      <c r="O103" s="16">
        <f t="shared" si="61"/>
        <v>0</v>
      </c>
      <c r="P103" s="16">
        <f t="shared" si="61"/>
        <v>0</v>
      </c>
      <c r="Q103" s="16">
        <f t="shared" si="61"/>
        <v>0</v>
      </c>
      <c r="R103" s="16">
        <f t="shared" si="61"/>
        <v>0</v>
      </c>
      <c r="S103" s="16">
        <f t="shared" si="61"/>
        <v>0</v>
      </c>
      <c r="T103" s="16">
        <f t="shared" si="61"/>
        <v>0</v>
      </c>
      <c r="U103" s="16">
        <f t="shared" si="61"/>
        <v>0</v>
      </c>
      <c r="V103" s="16">
        <f t="shared" si="61"/>
        <v>0</v>
      </c>
      <c r="W103" s="16">
        <f t="shared" si="61"/>
        <v>0</v>
      </c>
      <c r="X103" s="16">
        <f t="shared" si="61"/>
        <v>0</v>
      </c>
      <c r="Y103" s="16">
        <f t="shared" si="61"/>
        <v>0</v>
      </c>
      <c r="Z103" s="16">
        <f t="shared" si="61"/>
        <v>0</v>
      </c>
      <c r="AA103" s="16">
        <f t="shared" si="61"/>
        <v>0</v>
      </c>
      <c r="AB103" s="16">
        <f t="shared" si="61"/>
        <v>0</v>
      </c>
      <c r="AC103" s="16">
        <f t="shared" si="61"/>
        <v>0</v>
      </c>
      <c r="AD103" s="16">
        <f t="shared" si="61"/>
        <v>0</v>
      </c>
      <c r="AE103" s="16">
        <f t="shared" si="61"/>
        <v>0</v>
      </c>
      <c r="AF103" s="16">
        <f t="shared" si="61"/>
        <v>0</v>
      </c>
      <c r="AG103" s="16">
        <f t="shared" si="61"/>
        <v>0</v>
      </c>
      <c r="AH103" s="16">
        <f t="shared" si="61"/>
        <v>0</v>
      </c>
      <c r="AI103" s="16">
        <f t="shared" si="61"/>
        <v>0</v>
      </c>
      <c r="AJ103" s="16">
        <f t="shared" si="61"/>
        <v>0</v>
      </c>
      <c r="AK103" s="16">
        <f t="shared" si="61"/>
        <v>0</v>
      </c>
      <c r="AL103" s="16">
        <f t="shared" si="61"/>
        <v>0</v>
      </c>
      <c r="AM103" s="16">
        <f t="shared" si="61"/>
        <v>0</v>
      </c>
      <c r="AN103" s="16">
        <f t="shared" si="61"/>
        <v>0</v>
      </c>
      <c r="AO103" s="16">
        <f t="shared" si="61"/>
        <v>0</v>
      </c>
      <c r="AP103" s="16">
        <f t="shared" si="61"/>
        <v>0</v>
      </c>
      <c r="AQ103" s="16">
        <f t="shared" si="45"/>
        <v>0</v>
      </c>
      <c r="AR103" s="16">
        <f t="shared" ref="AR103:BE103" si="62">AQ103+AR33</f>
        <v>0</v>
      </c>
      <c r="AS103" s="16">
        <f t="shared" si="62"/>
        <v>0</v>
      </c>
      <c r="AT103" s="16">
        <f t="shared" si="62"/>
        <v>0</v>
      </c>
      <c r="AU103" s="16">
        <f t="shared" si="62"/>
        <v>0</v>
      </c>
      <c r="AV103" s="16">
        <f t="shared" si="62"/>
        <v>0</v>
      </c>
      <c r="AW103" s="16">
        <f t="shared" si="62"/>
        <v>0</v>
      </c>
      <c r="AX103" s="16">
        <f t="shared" si="62"/>
        <v>0</v>
      </c>
      <c r="AY103" s="16">
        <f t="shared" si="62"/>
        <v>0</v>
      </c>
      <c r="AZ103" s="16">
        <f t="shared" si="62"/>
        <v>0</v>
      </c>
      <c r="BA103" s="16">
        <f t="shared" si="62"/>
        <v>0</v>
      </c>
      <c r="BB103" s="16">
        <f t="shared" si="62"/>
        <v>0</v>
      </c>
      <c r="BC103" s="16">
        <f t="shared" si="62"/>
        <v>0</v>
      </c>
      <c r="BD103" s="16">
        <f t="shared" si="62"/>
        <v>5161894.7</v>
      </c>
      <c r="BE103" s="16">
        <f t="shared" si="62"/>
        <v>5167894.7</v>
      </c>
      <c r="BF103" s="16">
        <f t="shared" ref="BF103:BS103" si="63">BE103+BF33</f>
        <v>5173894.7</v>
      </c>
      <c r="BG103" s="16">
        <f t="shared" si="63"/>
        <v>5179894.7</v>
      </c>
      <c r="BH103" s="16">
        <f t="shared" si="63"/>
        <v>5179894.7</v>
      </c>
      <c r="BI103" s="16">
        <f t="shared" si="63"/>
        <v>5179894.7</v>
      </c>
      <c r="BJ103" s="16">
        <f t="shared" si="63"/>
        <v>5179894.7</v>
      </c>
      <c r="BK103" s="16">
        <f t="shared" si="63"/>
        <v>5179894.7</v>
      </c>
      <c r="BL103" s="16">
        <f t="shared" si="63"/>
        <v>5179894.7</v>
      </c>
      <c r="BM103" s="16">
        <f t="shared" si="63"/>
        <v>5179894.7</v>
      </c>
      <c r="BN103" s="16">
        <f t="shared" si="63"/>
        <v>5179894.7</v>
      </c>
      <c r="BO103" s="16">
        <f t="shared" si="63"/>
        <v>5179894.7</v>
      </c>
      <c r="BP103" s="16">
        <f t="shared" si="63"/>
        <v>5179894.7</v>
      </c>
      <c r="BQ103" s="16">
        <f t="shared" si="63"/>
        <v>5179894.7</v>
      </c>
      <c r="BR103" s="16">
        <f t="shared" si="63"/>
        <v>5179894.7</v>
      </c>
      <c r="BS103" s="16">
        <f t="shared" si="63"/>
        <v>5179894.7</v>
      </c>
    </row>
    <row r="104" spans="1:71" x14ac:dyDescent="0.35">
      <c r="A104" s="15" t="str">
        <f t="shared" ref="A104:J104" si="64">A34</f>
        <v>Manual Blanket</v>
      </c>
      <c r="B104" s="15" t="str">
        <f t="shared" si="64"/>
        <v>NCP-16684</v>
      </c>
      <c r="C104" s="15" t="str">
        <f t="shared" si="64"/>
        <v>Base Rates</v>
      </c>
      <c r="D104" s="15" t="str">
        <f t="shared" si="64"/>
        <v>ELECTRIC DELIVERY</v>
      </c>
      <c r="E104" s="15">
        <f t="shared" si="64"/>
        <v>36500</v>
      </c>
      <c r="F104" s="15" t="str">
        <f t="shared" si="64"/>
        <v>NCP-16684</v>
      </c>
      <c r="G104" s="15" t="str">
        <f t="shared" si="64"/>
        <v xml:space="preserve">Non-SPP Line Sensing </v>
      </c>
      <c r="H104" s="15" t="str">
        <f t="shared" si="64"/>
        <v>Electric Distribution Plant</v>
      </c>
      <c r="I104" s="15" t="str">
        <f t="shared" si="64"/>
        <v>Distribution Lines</v>
      </c>
      <c r="J104" s="15" t="str">
        <f t="shared" si="64"/>
        <v xml:space="preserve">Non-SPP Line Sensing </v>
      </c>
      <c r="K104" s="68">
        <v>0</v>
      </c>
      <c r="L104" s="16">
        <f t="shared" ref="L104:AP104" si="65">K104+L34</f>
        <v>0</v>
      </c>
      <c r="M104" s="16">
        <f t="shared" si="65"/>
        <v>0</v>
      </c>
      <c r="N104" s="16">
        <f t="shared" si="65"/>
        <v>0</v>
      </c>
      <c r="O104" s="16">
        <f t="shared" si="65"/>
        <v>0</v>
      </c>
      <c r="P104" s="16">
        <f t="shared" si="65"/>
        <v>0</v>
      </c>
      <c r="Q104" s="16">
        <f t="shared" si="65"/>
        <v>0</v>
      </c>
      <c r="R104" s="16">
        <f t="shared" si="65"/>
        <v>0</v>
      </c>
      <c r="S104" s="16">
        <f t="shared" si="65"/>
        <v>0</v>
      </c>
      <c r="T104" s="16">
        <f t="shared" si="65"/>
        <v>0</v>
      </c>
      <c r="U104" s="16">
        <f t="shared" si="65"/>
        <v>0</v>
      </c>
      <c r="V104" s="16">
        <f t="shared" si="65"/>
        <v>0</v>
      </c>
      <c r="W104" s="16">
        <f t="shared" si="65"/>
        <v>0</v>
      </c>
      <c r="X104" s="16">
        <f t="shared" si="65"/>
        <v>125066.04000000001</v>
      </c>
      <c r="Y104" s="16">
        <f t="shared" si="65"/>
        <v>250132.08000000002</v>
      </c>
      <c r="Z104" s="16">
        <f t="shared" si="65"/>
        <v>375198.12</v>
      </c>
      <c r="AA104" s="16">
        <f t="shared" si="65"/>
        <v>500264.16000000003</v>
      </c>
      <c r="AB104" s="16">
        <f t="shared" si="65"/>
        <v>625330.20000000007</v>
      </c>
      <c r="AC104" s="16">
        <f t="shared" si="65"/>
        <v>750396.24000000011</v>
      </c>
      <c r="AD104" s="16">
        <f t="shared" si="65"/>
        <v>875462.28000000014</v>
      </c>
      <c r="AE104" s="16">
        <f t="shared" si="65"/>
        <v>1000528.3200000002</v>
      </c>
      <c r="AF104" s="16">
        <f t="shared" si="65"/>
        <v>1125594.3600000001</v>
      </c>
      <c r="AG104" s="16">
        <f t="shared" si="65"/>
        <v>1250660.4000000001</v>
      </c>
      <c r="AH104" s="16">
        <f t="shared" si="65"/>
        <v>1375726.4400000002</v>
      </c>
      <c r="AI104" s="16">
        <f t="shared" si="65"/>
        <v>1500789.4800000002</v>
      </c>
      <c r="AJ104" s="16">
        <f t="shared" si="65"/>
        <v>1895044.9800000002</v>
      </c>
      <c r="AK104" s="16">
        <f t="shared" si="65"/>
        <v>2289300.4800000004</v>
      </c>
      <c r="AL104" s="16">
        <f t="shared" si="65"/>
        <v>2683555.9800000004</v>
      </c>
      <c r="AM104" s="16">
        <f t="shared" si="65"/>
        <v>3077811.4800000004</v>
      </c>
      <c r="AN104" s="16">
        <f t="shared" si="65"/>
        <v>3472066.9800000004</v>
      </c>
      <c r="AO104" s="16">
        <f t="shared" si="65"/>
        <v>3866322.4800000004</v>
      </c>
      <c r="AP104" s="16">
        <f t="shared" si="65"/>
        <v>4260577.9800000004</v>
      </c>
      <c r="AQ104" s="16">
        <f t="shared" si="45"/>
        <v>4654833.4800000004</v>
      </c>
      <c r="AR104" s="16">
        <f t="shared" ref="AR104:BE104" si="66">AQ104+AR34</f>
        <v>5049088.9800000004</v>
      </c>
      <c r="AS104" s="16">
        <f t="shared" si="66"/>
        <v>5443344.4800000004</v>
      </c>
      <c r="AT104" s="16">
        <f t="shared" si="66"/>
        <v>5837599.9800000004</v>
      </c>
      <c r="AU104" s="16">
        <f t="shared" si="66"/>
        <v>6231855.4800000004</v>
      </c>
      <c r="AV104" s="16">
        <f t="shared" si="66"/>
        <v>6734919.6100000003</v>
      </c>
      <c r="AW104" s="16">
        <f t="shared" si="66"/>
        <v>7237983.7800000003</v>
      </c>
      <c r="AX104" s="16">
        <f t="shared" si="66"/>
        <v>7741047.9500000002</v>
      </c>
      <c r="AY104" s="16">
        <f t="shared" si="66"/>
        <v>8244112.1200000001</v>
      </c>
      <c r="AZ104" s="16">
        <f t="shared" si="66"/>
        <v>8747176.290000001</v>
      </c>
      <c r="BA104" s="16">
        <f t="shared" si="66"/>
        <v>9250240.4600000009</v>
      </c>
      <c r="BB104" s="16">
        <f t="shared" si="66"/>
        <v>9753304.6300000008</v>
      </c>
      <c r="BC104" s="16">
        <f t="shared" si="66"/>
        <v>10256368.800000001</v>
      </c>
      <c r="BD104" s="16">
        <f t="shared" si="66"/>
        <v>10759432.970000001</v>
      </c>
      <c r="BE104" s="16">
        <f t="shared" si="66"/>
        <v>11262497.140000001</v>
      </c>
      <c r="BF104" s="16">
        <f t="shared" ref="BF104:BS104" si="67">BE104+BF34</f>
        <v>11765561.310000001</v>
      </c>
      <c r="BG104" s="16">
        <f t="shared" si="67"/>
        <v>12268625.48</v>
      </c>
      <c r="BH104" s="16">
        <f t="shared" si="67"/>
        <v>12923481.6</v>
      </c>
      <c r="BI104" s="16">
        <f t="shared" si="67"/>
        <v>13578337.68</v>
      </c>
      <c r="BJ104" s="16">
        <f t="shared" si="67"/>
        <v>14233193.76</v>
      </c>
      <c r="BK104" s="16">
        <f t="shared" si="67"/>
        <v>14888049.84</v>
      </c>
      <c r="BL104" s="16">
        <f t="shared" si="67"/>
        <v>15542905.92</v>
      </c>
      <c r="BM104" s="16">
        <f t="shared" si="67"/>
        <v>16197762</v>
      </c>
      <c r="BN104" s="16">
        <f t="shared" si="67"/>
        <v>16852618.079999998</v>
      </c>
      <c r="BO104" s="16">
        <f t="shared" si="67"/>
        <v>17507474.159999996</v>
      </c>
      <c r="BP104" s="16">
        <f t="shared" si="67"/>
        <v>18162330.239999995</v>
      </c>
      <c r="BQ104" s="16">
        <f t="shared" si="67"/>
        <v>18817186.319999993</v>
      </c>
      <c r="BR104" s="16">
        <f t="shared" si="67"/>
        <v>19472042.399999991</v>
      </c>
      <c r="BS104" s="16">
        <f t="shared" si="67"/>
        <v>20126898.479999989</v>
      </c>
    </row>
    <row r="105" spans="1:71" x14ac:dyDescent="0.35">
      <c r="A105" s="15" t="str">
        <f t="shared" ref="A105:J105" si="68">A35</f>
        <v>Standard Close</v>
      </c>
      <c r="B105" s="15" t="str">
        <f t="shared" si="68"/>
        <v>NCP-16689</v>
      </c>
      <c r="C105" s="15" t="str">
        <f t="shared" si="68"/>
        <v>Base Rates</v>
      </c>
      <c r="D105" s="15" t="str">
        <f t="shared" si="68"/>
        <v>ELECTRIC DELIVERY</v>
      </c>
      <c r="E105" s="15">
        <f t="shared" si="68"/>
        <v>30315</v>
      </c>
      <c r="F105" s="15" t="str">
        <f t="shared" si="68"/>
        <v>NCP-16689</v>
      </c>
      <c r="G105" s="15" t="str">
        <f t="shared" si="68"/>
        <v>eGIS Migration</v>
      </c>
      <c r="H105" s="15" t="str">
        <f t="shared" si="68"/>
        <v>Electric Intangible Plant</v>
      </c>
      <c r="I105" s="15" t="str">
        <f t="shared" si="68"/>
        <v>General Offices</v>
      </c>
      <c r="J105" s="15" t="str">
        <f t="shared" si="68"/>
        <v>eGIS Migration</v>
      </c>
      <c r="K105" s="68">
        <v>0</v>
      </c>
      <c r="L105" s="16">
        <f t="shared" ref="L105:AP105" si="69">K105+L35</f>
        <v>0</v>
      </c>
      <c r="M105" s="16">
        <f t="shared" si="69"/>
        <v>0</v>
      </c>
      <c r="N105" s="16">
        <f t="shared" si="69"/>
        <v>0</v>
      </c>
      <c r="O105" s="16">
        <f t="shared" si="69"/>
        <v>0</v>
      </c>
      <c r="P105" s="16">
        <f t="shared" si="69"/>
        <v>0</v>
      </c>
      <c r="Q105" s="16">
        <f t="shared" si="69"/>
        <v>0</v>
      </c>
      <c r="R105" s="16">
        <f t="shared" si="69"/>
        <v>0</v>
      </c>
      <c r="S105" s="16">
        <f t="shared" si="69"/>
        <v>0</v>
      </c>
      <c r="T105" s="16">
        <f t="shared" si="69"/>
        <v>0</v>
      </c>
      <c r="U105" s="16">
        <f t="shared" si="69"/>
        <v>0</v>
      </c>
      <c r="V105" s="16">
        <f t="shared" si="69"/>
        <v>0</v>
      </c>
      <c r="W105" s="16">
        <f t="shared" si="69"/>
        <v>0</v>
      </c>
      <c r="X105" s="16">
        <f t="shared" si="69"/>
        <v>0</v>
      </c>
      <c r="Y105" s="16">
        <f t="shared" si="69"/>
        <v>0</v>
      </c>
      <c r="Z105" s="16">
        <f t="shared" si="69"/>
        <v>0</v>
      </c>
      <c r="AA105" s="16">
        <f t="shared" si="69"/>
        <v>0</v>
      </c>
      <c r="AB105" s="16">
        <f t="shared" si="69"/>
        <v>0</v>
      </c>
      <c r="AC105" s="16">
        <f t="shared" si="69"/>
        <v>0</v>
      </c>
      <c r="AD105" s="16">
        <f t="shared" si="69"/>
        <v>0</v>
      </c>
      <c r="AE105" s="16">
        <f t="shared" si="69"/>
        <v>0</v>
      </c>
      <c r="AF105" s="16">
        <f t="shared" si="69"/>
        <v>0</v>
      </c>
      <c r="AG105" s="16">
        <f t="shared" si="69"/>
        <v>0</v>
      </c>
      <c r="AH105" s="16">
        <f t="shared" si="69"/>
        <v>0</v>
      </c>
      <c r="AI105" s="16">
        <f t="shared" si="69"/>
        <v>0</v>
      </c>
      <c r="AJ105" s="16">
        <f t="shared" si="69"/>
        <v>0</v>
      </c>
      <c r="AK105" s="16">
        <f t="shared" si="69"/>
        <v>0</v>
      </c>
      <c r="AL105" s="16">
        <f t="shared" si="69"/>
        <v>0</v>
      </c>
      <c r="AM105" s="16">
        <f t="shared" si="69"/>
        <v>0</v>
      </c>
      <c r="AN105" s="16">
        <f t="shared" si="69"/>
        <v>0</v>
      </c>
      <c r="AO105" s="16">
        <f t="shared" si="69"/>
        <v>0</v>
      </c>
      <c r="AP105" s="16">
        <f t="shared" si="69"/>
        <v>0</v>
      </c>
      <c r="AQ105" s="16">
        <f t="shared" si="45"/>
        <v>0</v>
      </c>
      <c r="AR105" s="16">
        <f t="shared" ref="AR105:BE105" si="70">AQ105+AR35</f>
        <v>0</v>
      </c>
      <c r="AS105" s="16">
        <f t="shared" si="70"/>
        <v>0</v>
      </c>
      <c r="AT105" s="16">
        <f t="shared" si="70"/>
        <v>0</v>
      </c>
      <c r="AU105" s="16">
        <f t="shared" si="70"/>
        <v>0</v>
      </c>
      <c r="AV105" s="16">
        <f t="shared" si="70"/>
        <v>0</v>
      </c>
      <c r="AW105" s="16">
        <f t="shared" si="70"/>
        <v>0</v>
      </c>
      <c r="AX105" s="16">
        <f t="shared" si="70"/>
        <v>0</v>
      </c>
      <c r="AY105" s="16">
        <f t="shared" si="70"/>
        <v>0</v>
      </c>
      <c r="AZ105" s="16">
        <f t="shared" si="70"/>
        <v>0</v>
      </c>
      <c r="BA105" s="16">
        <f t="shared" si="70"/>
        <v>0</v>
      </c>
      <c r="BB105" s="16">
        <f t="shared" si="70"/>
        <v>0</v>
      </c>
      <c r="BC105" s="16">
        <f t="shared" si="70"/>
        <v>0</v>
      </c>
      <c r="BD105" s="16">
        <f t="shared" si="70"/>
        <v>23778833.030000005</v>
      </c>
      <c r="BE105" s="16">
        <f t="shared" si="70"/>
        <v>24104260.200000007</v>
      </c>
      <c r="BF105" s="16">
        <f t="shared" ref="BF105:BS105" si="71">BE105+BF35</f>
        <v>24429687.370000008</v>
      </c>
      <c r="BG105" s="16">
        <f t="shared" si="71"/>
        <v>24755114.54000001</v>
      </c>
      <c r="BH105" s="16">
        <f t="shared" si="71"/>
        <v>24755114.54000001</v>
      </c>
      <c r="BI105" s="16">
        <f t="shared" si="71"/>
        <v>24755114.54000001</v>
      </c>
      <c r="BJ105" s="16">
        <f t="shared" si="71"/>
        <v>24755114.54000001</v>
      </c>
      <c r="BK105" s="16">
        <f t="shared" si="71"/>
        <v>24755114.54000001</v>
      </c>
      <c r="BL105" s="16">
        <f t="shared" si="71"/>
        <v>24755114.54000001</v>
      </c>
      <c r="BM105" s="16">
        <f t="shared" si="71"/>
        <v>24755114.54000001</v>
      </c>
      <c r="BN105" s="16">
        <f t="shared" si="71"/>
        <v>24755114.54000001</v>
      </c>
      <c r="BO105" s="16">
        <f t="shared" si="71"/>
        <v>24755114.54000001</v>
      </c>
      <c r="BP105" s="16">
        <f t="shared" si="71"/>
        <v>24755114.54000001</v>
      </c>
      <c r="BQ105" s="16">
        <f t="shared" si="71"/>
        <v>24755114.54000001</v>
      </c>
      <c r="BR105" s="16">
        <f t="shared" si="71"/>
        <v>24755114.54000001</v>
      </c>
      <c r="BS105" s="16">
        <f t="shared" si="71"/>
        <v>24755114.54000001</v>
      </c>
    </row>
    <row r="106" spans="1:71" x14ac:dyDescent="0.35">
      <c r="A106" s="15" t="str">
        <f t="shared" ref="A106:J106" si="72">A36</f>
        <v>Standard Close</v>
      </c>
      <c r="B106" s="15" t="str">
        <f t="shared" si="72"/>
        <v>NCP-16816</v>
      </c>
      <c r="C106" s="15" t="str">
        <f t="shared" si="72"/>
        <v>Base Rates</v>
      </c>
      <c r="D106" s="15" t="str">
        <f t="shared" si="72"/>
        <v>ELECTRIC DELIVERY</v>
      </c>
      <c r="E106" s="15">
        <f t="shared" si="72"/>
        <v>30315</v>
      </c>
      <c r="F106" s="15" t="str">
        <f t="shared" si="72"/>
        <v>NCP-16816</v>
      </c>
      <c r="G106" s="15" t="str">
        <f t="shared" si="72"/>
        <v>Synergy Upgrade Phase II</v>
      </c>
      <c r="H106" s="15" t="str">
        <f t="shared" si="72"/>
        <v>Electric Intangible Plant</v>
      </c>
      <c r="I106" s="15" t="str">
        <f t="shared" si="72"/>
        <v>General Offices</v>
      </c>
      <c r="J106" s="15" t="str">
        <f t="shared" si="72"/>
        <v>Synergy Upgrade Phase II</v>
      </c>
      <c r="K106" s="68">
        <v>0</v>
      </c>
      <c r="L106" s="16">
        <f t="shared" ref="L106:AP106" si="73">K106+L36</f>
        <v>0</v>
      </c>
      <c r="M106" s="16">
        <f t="shared" si="73"/>
        <v>0</v>
      </c>
      <c r="N106" s="16">
        <f t="shared" si="73"/>
        <v>0</v>
      </c>
      <c r="O106" s="16">
        <f t="shared" si="73"/>
        <v>0</v>
      </c>
      <c r="P106" s="16">
        <f t="shared" si="73"/>
        <v>0</v>
      </c>
      <c r="Q106" s="16">
        <f t="shared" si="73"/>
        <v>0</v>
      </c>
      <c r="R106" s="16">
        <f t="shared" si="73"/>
        <v>0</v>
      </c>
      <c r="S106" s="16">
        <f t="shared" si="73"/>
        <v>0</v>
      </c>
      <c r="T106" s="16">
        <f t="shared" si="73"/>
        <v>0</v>
      </c>
      <c r="U106" s="16">
        <f t="shared" si="73"/>
        <v>0</v>
      </c>
      <c r="V106" s="16">
        <f t="shared" si="73"/>
        <v>0</v>
      </c>
      <c r="W106" s="16">
        <f t="shared" si="73"/>
        <v>0</v>
      </c>
      <c r="X106" s="16">
        <f t="shared" si="73"/>
        <v>0</v>
      </c>
      <c r="Y106" s="16">
        <f t="shared" si="73"/>
        <v>0</v>
      </c>
      <c r="Z106" s="16">
        <f t="shared" si="73"/>
        <v>0</v>
      </c>
      <c r="AA106" s="16">
        <f t="shared" si="73"/>
        <v>0</v>
      </c>
      <c r="AB106" s="16">
        <f t="shared" si="73"/>
        <v>0</v>
      </c>
      <c r="AC106" s="16">
        <f t="shared" si="73"/>
        <v>0</v>
      </c>
      <c r="AD106" s="16">
        <f t="shared" si="73"/>
        <v>0</v>
      </c>
      <c r="AE106" s="16">
        <f t="shared" si="73"/>
        <v>0</v>
      </c>
      <c r="AF106" s="16">
        <f t="shared" si="73"/>
        <v>0</v>
      </c>
      <c r="AG106" s="16">
        <f t="shared" si="73"/>
        <v>0</v>
      </c>
      <c r="AH106" s="16">
        <f t="shared" si="73"/>
        <v>0</v>
      </c>
      <c r="AI106" s="16">
        <f t="shared" si="73"/>
        <v>0</v>
      </c>
      <c r="AJ106" s="16">
        <f t="shared" si="73"/>
        <v>0</v>
      </c>
      <c r="AK106" s="16">
        <f t="shared" si="73"/>
        <v>0</v>
      </c>
      <c r="AL106" s="16">
        <f t="shared" si="73"/>
        <v>0</v>
      </c>
      <c r="AM106" s="16">
        <f t="shared" si="73"/>
        <v>0</v>
      </c>
      <c r="AN106" s="16">
        <f t="shared" si="73"/>
        <v>0</v>
      </c>
      <c r="AO106" s="16">
        <f t="shared" si="73"/>
        <v>0</v>
      </c>
      <c r="AP106" s="16">
        <f t="shared" si="73"/>
        <v>0</v>
      </c>
      <c r="AQ106" s="16">
        <f t="shared" si="45"/>
        <v>0</v>
      </c>
      <c r="AR106" s="16">
        <f t="shared" ref="AR106:BE106" si="74">AQ106+AR36</f>
        <v>786978.14000000013</v>
      </c>
      <c r="AS106" s="16">
        <f t="shared" si="74"/>
        <v>874420.16000000015</v>
      </c>
      <c r="AT106" s="16">
        <f t="shared" si="74"/>
        <v>961862.18000000017</v>
      </c>
      <c r="AU106" s="16">
        <f t="shared" si="74"/>
        <v>1049304.2000000002</v>
      </c>
      <c r="AV106" s="16">
        <f t="shared" si="74"/>
        <v>1049304.2000000002</v>
      </c>
      <c r="AW106" s="16">
        <f t="shared" si="74"/>
        <v>1049304.2000000002</v>
      </c>
      <c r="AX106" s="16">
        <f t="shared" si="74"/>
        <v>1049304.2000000002</v>
      </c>
      <c r="AY106" s="16">
        <f t="shared" si="74"/>
        <v>1049304.2000000002</v>
      </c>
      <c r="AZ106" s="16">
        <f t="shared" si="74"/>
        <v>1049304.2000000002</v>
      </c>
      <c r="BA106" s="16">
        <f t="shared" si="74"/>
        <v>1049304.2000000002</v>
      </c>
      <c r="BB106" s="16">
        <f t="shared" si="74"/>
        <v>1049304.2000000002</v>
      </c>
      <c r="BC106" s="16">
        <f t="shared" si="74"/>
        <v>1049304.2000000002</v>
      </c>
      <c r="BD106" s="16">
        <f t="shared" si="74"/>
        <v>1049304.2000000002</v>
      </c>
      <c r="BE106" s="16">
        <f t="shared" si="74"/>
        <v>1049304.2000000002</v>
      </c>
      <c r="BF106" s="16">
        <f t="shared" ref="BF106:BS106" si="75">BE106+BF36</f>
        <v>1049304.2000000002</v>
      </c>
      <c r="BG106" s="16">
        <f t="shared" si="75"/>
        <v>1049304.2000000002</v>
      </c>
      <c r="BH106" s="16">
        <f t="shared" si="75"/>
        <v>1049304.2000000002</v>
      </c>
      <c r="BI106" s="16">
        <f t="shared" si="75"/>
        <v>1049304.2000000002</v>
      </c>
      <c r="BJ106" s="16">
        <f t="shared" si="75"/>
        <v>1049304.2000000002</v>
      </c>
      <c r="BK106" s="16">
        <f t="shared" si="75"/>
        <v>1049304.2000000002</v>
      </c>
      <c r="BL106" s="16">
        <f t="shared" si="75"/>
        <v>1049304.2000000002</v>
      </c>
      <c r="BM106" s="16">
        <f t="shared" si="75"/>
        <v>1049304.2000000002</v>
      </c>
      <c r="BN106" s="16">
        <f t="shared" si="75"/>
        <v>1049304.2000000002</v>
      </c>
      <c r="BO106" s="16">
        <f t="shared" si="75"/>
        <v>1049304.2000000002</v>
      </c>
      <c r="BP106" s="16">
        <f t="shared" si="75"/>
        <v>1049304.2000000002</v>
      </c>
      <c r="BQ106" s="16">
        <f t="shared" si="75"/>
        <v>1049304.2000000002</v>
      </c>
      <c r="BR106" s="16">
        <f t="shared" si="75"/>
        <v>1049304.2000000002</v>
      </c>
      <c r="BS106" s="16">
        <f t="shared" si="75"/>
        <v>1049304.2000000002</v>
      </c>
    </row>
    <row r="107" spans="1:71" x14ac:dyDescent="0.35">
      <c r="A107" s="15" t="str">
        <f t="shared" ref="A107:J107" si="76">A37</f>
        <v>Standard Close</v>
      </c>
      <c r="B107" s="15" t="str">
        <f t="shared" si="76"/>
        <v>NCP-16817</v>
      </c>
      <c r="C107" s="15" t="str">
        <f t="shared" si="76"/>
        <v>Base Rates</v>
      </c>
      <c r="D107" s="15" t="str">
        <f t="shared" si="76"/>
        <v>ELECTRIC DELIVERY</v>
      </c>
      <c r="E107" s="15">
        <f t="shared" si="76"/>
        <v>30315</v>
      </c>
      <c r="F107" s="15" t="str">
        <f t="shared" si="76"/>
        <v>NCP-16817</v>
      </c>
      <c r="G107" s="15" t="str">
        <f t="shared" si="76"/>
        <v xml:space="preserve">CRB Device Expansion </v>
      </c>
      <c r="H107" s="15" t="str">
        <f t="shared" si="76"/>
        <v>Electric General Plant</v>
      </c>
      <c r="I107" s="15" t="str">
        <f t="shared" si="76"/>
        <v>Distribution Lines</v>
      </c>
      <c r="J107" s="15" t="str">
        <f t="shared" si="76"/>
        <v xml:space="preserve">CRB Device Expansion </v>
      </c>
      <c r="K107" s="68">
        <v>0</v>
      </c>
      <c r="L107" s="16">
        <f t="shared" ref="L107:AP107" si="77">K107+L37</f>
        <v>0</v>
      </c>
      <c r="M107" s="16">
        <f t="shared" si="77"/>
        <v>0</v>
      </c>
      <c r="N107" s="16">
        <f t="shared" si="77"/>
        <v>0</v>
      </c>
      <c r="O107" s="16">
        <f t="shared" si="77"/>
        <v>0</v>
      </c>
      <c r="P107" s="16">
        <f t="shared" si="77"/>
        <v>0</v>
      </c>
      <c r="Q107" s="16">
        <f t="shared" si="77"/>
        <v>0</v>
      </c>
      <c r="R107" s="16">
        <f t="shared" si="77"/>
        <v>0</v>
      </c>
      <c r="S107" s="16">
        <f t="shared" si="77"/>
        <v>0</v>
      </c>
      <c r="T107" s="16">
        <f t="shared" si="77"/>
        <v>0</v>
      </c>
      <c r="U107" s="16">
        <f t="shared" si="77"/>
        <v>0</v>
      </c>
      <c r="V107" s="16">
        <f t="shared" si="77"/>
        <v>0</v>
      </c>
      <c r="W107" s="16">
        <f t="shared" si="77"/>
        <v>0</v>
      </c>
      <c r="X107" s="16">
        <f t="shared" si="77"/>
        <v>0</v>
      </c>
      <c r="Y107" s="16">
        <f t="shared" si="77"/>
        <v>0</v>
      </c>
      <c r="Z107" s="16">
        <f t="shared" si="77"/>
        <v>0</v>
      </c>
      <c r="AA107" s="16">
        <f t="shared" si="77"/>
        <v>0</v>
      </c>
      <c r="AB107" s="16">
        <f t="shared" si="77"/>
        <v>0</v>
      </c>
      <c r="AC107" s="16">
        <f t="shared" si="77"/>
        <v>0</v>
      </c>
      <c r="AD107" s="16">
        <f t="shared" si="77"/>
        <v>0</v>
      </c>
      <c r="AE107" s="16">
        <f t="shared" si="77"/>
        <v>0</v>
      </c>
      <c r="AF107" s="16">
        <f t="shared" si="77"/>
        <v>0</v>
      </c>
      <c r="AG107" s="16">
        <f t="shared" si="77"/>
        <v>0</v>
      </c>
      <c r="AH107" s="16">
        <f t="shared" si="77"/>
        <v>0</v>
      </c>
      <c r="AI107" s="16">
        <f t="shared" si="77"/>
        <v>0</v>
      </c>
      <c r="AJ107" s="16">
        <f t="shared" si="77"/>
        <v>0</v>
      </c>
      <c r="AK107" s="16">
        <f t="shared" si="77"/>
        <v>0</v>
      </c>
      <c r="AL107" s="16">
        <f t="shared" si="77"/>
        <v>0</v>
      </c>
      <c r="AM107" s="16">
        <f t="shared" si="77"/>
        <v>0</v>
      </c>
      <c r="AN107" s="16">
        <f t="shared" si="77"/>
        <v>0</v>
      </c>
      <c r="AO107" s="16">
        <f t="shared" si="77"/>
        <v>0</v>
      </c>
      <c r="AP107" s="16">
        <f t="shared" si="77"/>
        <v>0</v>
      </c>
      <c r="AQ107" s="16">
        <f t="shared" si="45"/>
        <v>0</v>
      </c>
      <c r="AR107" s="16">
        <f t="shared" ref="AR107:BE107" si="78">AQ107+AR37</f>
        <v>21642214.980000004</v>
      </c>
      <c r="AS107" s="16">
        <f t="shared" si="78"/>
        <v>22521377.810000002</v>
      </c>
      <c r="AT107" s="16">
        <f t="shared" si="78"/>
        <v>23400540.640000001</v>
      </c>
      <c r="AU107" s="16">
        <f t="shared" si="78"/>
        <v>24279703.469999999</v>
      </c>
      <c r="AV107" s="16">
        <f t="shared" si="78"/>
        <v>24279703.469999999</v>
      </c>
      <c r="AW107" s="16">
        <f t="shared" si="78"/>
        <v>24279703.469999999</v>
      </c>
      <c r="AX107" s="16">
        <f t="shared" si="78"/>
        <v>24279703.469999999</v>
      </c>
      <c r="AY107" s="16">
        <f t="shared" si="78"/>
        <v>24279703.469999999</v>
      </c>
      <c r="AZ107" s="16">
        <f t="shared" si="78"/>
        <v>24279703.469999999</v>
      </c>
      <c r="BA107" s="16">
        <f t="shared" si="78"/>
        <v>24279703.469999999</v>
      </c>
      <c r="BB107" s="16">
        <f t="shared" si="78"/>
        <v>24279703.469999999</v>
      </c>
      <c r="BC107" s="16">
        <f t="shared" si="78"/>
        <v>24279703.469999999</v>
      </c>
      <c r="BD107" s="16">
        <f t="shared" si="78"/>
        <v>24279703.469999999</v>
      </c>
      <c r="BE107" s="16">
        <f t="shared" si="78"/>
        <v>24279703.469999999</v>
      </c>
      <c r="BF107" s="16">
        <f t="shared" ref="BF107:BS107" si="79">BE107+BF37</f>
        <v>24279703.469999999</v>
      </c>
      <c r="BG107" s="16">
        <f t="shared" si="79"/>
        <v>24279703.469999999</v>
      </c>
      <c r="BH107" s="16">
        <f t="shared" si="79"/>
        <v>24279703.469999999</v>
      </c>
      <c r="BI107" s="16">
        <f t="shared" si="79"/>
        <v>24279703.469999999</v>
      </c>
      <c r="BJ107" s="16">
        <f t="shared" si="79"/>
        <v>24279703.469999999</v>
      </c>
      <c r="BK107" s="16">
        <f t="shared" si="79"/>
        <v>24279703.469999999</v>
      </c>
      <c r="BL107" s="16">
        <f t="shared" si="79"/>
        <v>24279703.469999999</v>
      </c>
      <c r="BM107" s="16">
        <f t="shared" si="79"/>
        <v>24279703.469999999</v>
      </c>
      <c r="BN107" s="16">
        <f t="shared" si="79"/>
        <v>24279703.469999999</v>
      </c>
      <c r="BO107" s="16">
        <f t="shared" si="79"/>
        <v>24279703.469999999</v>
      </c>
      <c r="BP107" s="16">
        <f t="shared" si="79"/>
        <v>24279703.469999999</v>
      </c>
      <c r="BQ107" s="16">
        <f t="shared" si="79"/>
        <v>24279703.469999999</v>
      </c>
      <c r="BR107" s="16">
        <f t="shared" si="79"/>
        <v>24279703.469999999</v>
      </c>
      <c r="BS107" s="16">
        <f t="shared" si="79"/>
        <v>24279703.469999999</v>
      </c>
    </row>
    <row r="108" spans="1:71" x14ac:dyDescent="0.35">
      <c r="A108" s="15" t="str">
        <f t="shared" ref="A108:J108" si="80">A38</f>
        <v>Standard Close</v>
      </c>
      <c r="B108" s="15" t="str">
        <f t="shared" si="80"/>
        <v>NCP-16818</v>
      </c>
      <c r="C108" s="15" t="str">
        <f t="shared" si="80"/>
        <v>Base Rates</v>
      </c>
      <c r="D108" s="15" t="str">
        <f t="shared" si="80"/>
        <v>ELECTRIC DELIVERY</v>
      </c>
      <c r="E108" s="15">
        <f t="shared" si="80"/>
        <v>39725</v>
      </c>
      <c r="F108" s="15" t="str">
        <f t="shared" si="80"/>
        <v>NCP-16818</v>
      </c>
      <c r="G108" s="15" t="str">
        <f t="shared" si="80"/>
        <v>GIS Fiber Optics Works</v>
      </c>
      <c r="H108" s="15" t="str">
        <f t="shared" si="80"/>
        <v>Electric Intangible Plant</v>
      </c>
      <c r="I108" s="15" t="str">
        <f t="shared" si="80"/>
        <v>General Offices</v>
      </c>
      <c r="J108" s="15" t="str">
        <f t="shared" si="80"/>
        <v>GIS Fiber Optics Works</v>
      </c>
      <c r="K108" s="68">
        <v>0</v>
      </c>
      <c r="L108" s="16">
        <f t="shared" ref="L108:AP108" si="81">K108+L38</f>
        <v>0</v>
      </c>
      <c r="M108" s="16">
        <f t="shared" si="81"/>
        <v>0</v>
      </c>
      <c r="N108" s="16">
        <f t="shared" si="81"/>
        <v>0</v>
      </c>
      <c r="O108" s="16">
        <f t="shared" si="81"/>
        <v>0</v>
      </c>
      <c r="P108" s="16">
        <f t="shared" si="81"/>
        <v>0</v>
      </c>
      <c r="Q108" s="16">
        <f t="shared" si="81"/>
        <v>0</v>
      </c>
      <c r="R108" s="16">
        <f t="shared" si="81"/>
        <v>0</v>
      </c>
      <c r="S108" s="16">
        <f t="shared" si="81"/>
        <v>0</v>
      </c>
      <c r="T108" s="16">
        <f t="shared" si="81"/>
        <v>0</v>
      </c>
      <c r="U108" s="16">
        <f t="shared" si="81"/>
        <v>0</v>
      </c>
      <c r="V108" s="16">
        <f t="shared" si="81"/>
        <v>0</v>
      </c>
      <c r="W108" s="16">
        <f t="shared" si="81"/>
        <v>0</v>
      </c>
      <c r="X108" s="16">
        <f t="shared" si="81"/>
        <v>0</v>
      </c>
      <c r="Y108" s="16">
        <f t="shared" si="81"/>
        <v>0</v>
      </c>
      <c r="Z108" s="16">
        <f t="shared" si="81"/>
        <v>0</v>
      </c>
      <c r="AA108" s="16">
        <f t="shared" si="81"/>
        <v>0</v>
      </c>
      <c r="AB108" s="16">
        <f t="shared" si="81"/>
        <v>0</v>
      </c>
      <c r="AC108" s="16">
        <f t="shared" si="81"/>
        <v>0</v>
      </c>
      <c r="AD108" s="16">
        <f t="shared" si="81"/>
        <v>0</v>
      </c>
      <c r="AE108" s="16">
        <f t="shared" si="81"/>
        <v>0</v>
      </c>
      <c r="AF108" s="16">
        <f t="shared" si="81"/>
        <v>0</v>
      </c>
      <c r="AG108" s="16">
        <f t="shared" si="81"/>
        <v>0</v>
      </c>
      <c r="AH108" s="16">
        <f t="shared" si="81"/>
        <v>0</v>
      </c>
      <c r="AI108" s="16">
        <f t="shared" si="81"/>
        <v>0</v>
      </c>
      <c r="AJ108" s="16">
        <f t="shared" si="81"/>
        <v>0</v>
      </c>
      <c r="AK108" s="16">
        <f t="shared" si="81"/>
        <v>0</v>
      </c>
      <c r="AL108" s="16">
        <f t="shared" si="81"/>
        <v>0</v>
      </c>
      <c r="AM108" s="16">
        <f t="shared" si="81"/>
        <v>0</v>
      </c>
      <c r="AN108" s="16">
        <f t="shared" si="81"/>
        <v>0</v>
      </c>
      <c r="AO108" s="16">
        <f t="shared" si="81"/>
        <v>0</v>
      </c>
      <c r="AP108" s="16">
        <f t="shared" si="81"/>
        <v>0</v>
      </c>
      <c r="AQ108" s="16">
        <f t="shared" si="45"/>
        <v>0</v>
      </c>
      <c r="AR108" s="16">
        <f t="shared" ref="AR108:BE108" si="82">AQ108+AR38</f>
        <v>0</v>
      </c>
      <c r="AS108" s="16">
        <f t="shared" si="82"/>
        <v>0</v>
      </c>
      <c r="AT108" s="16">
        <f t="shared" si="82"/>
        <v>0</v>
      </c>
      <c r="AU108" s="16">
        <f t="shared" si="82"/>
        <v>0</v>
      </c>
      <c r="AV108" s="16">
        <f t="shared" si="82"/>
        <v>0</v>
      </c>
      <c r="AW108" s="16">
        <f t="shared" si="82"/>
        <v>0</v>
      </c>
      <c r="AX108" s="16">
        <f t="shared" si="82"/>
        <v>0</v>
      </c>
      <c r="AY108" s="16">
        <f t="shared" si="82"/>
        <v>0</v>
      </c>
      <c r="AZ108" s="16">
        <f t="shared" si="82"/>
        <v>0</v>
      </c>
      <c r="BA108" s="16">
        <f t="shared" si="82"/>
        <v>0</v>
      </c>
      <c r="BB108" s="16">
        <f t="shared" si="82"/>
        <v>0</v>
      </c>
      <c r="BC108" s="16">
        <f t="shared" si="82"/>
        <v>0</v>
      </c>
      <c r="BD108" s="16">
        <f t="shared" si="82"/>
        <v>5382161.2799999993</v>
      </c>
      <c r="BE108" s="16">
        <f t="shared" si="82"/>
        <v>5484016.6799999997</v>
      </c>
      <c r="BF108" s="16">
        <f t="shared" ref="BF108:BS108" si="83">BE108+BF38</f>
        <v>5585872.0800000001</v>
      </c>
      <c r="BG108" s="16">
        <f t="shared" si="83"/>
        <v>5687727.4800000004</v>
      </c>
      <c r="BH108" s="16">
        <f t="shared" si="83"/>
        <v>5687727.4800000004</v>
      </c>
      <c r="BI108" s="16">
        <f t="shared" si="83"/>
        <v>5687727.4800000004</v>
      </c>
      <c r="BJ108" s="16">
        <f t="shared" si="83"/>
        <v>5687727.4800000004</v>
      </c>
      <c r="BK108" s="16">
        <f t="shared" si="83"/>
        <v>5687727.4800000004</v>
      </c>
      <c r="BL108" s="16">
        <f t="shared" si="83"/>
        <v>5687727.4800000004</v>
      </c>
      <c r="BM108" s="16">
        <f t="shared" si="83"/>
        <v>5687727.4800000004</v>
      </c>
      <c r="BN108" s="16">
        <f t="shared" si="83"/>
        <v>5687727.4800000004</v>
      </c>
      <c r="BO108" s="16">
        <f t="shared" si="83"/>
        <v>5687727.4800000004</v>
      </c>
      <c r="BP108" s="16">
        <f t="shared" si="83"/>
        <v>5687727.4800000004</v>
      </c>
      <c r="BQ108" s="16">
        <f t="shared" si="83"/>
        <v>5687727.4800000004</v>
      </c>
      <c r="BR108" s="16">
        <f t="shared" si="83"/>
        <v>5687727.4800000004</v>
      </c>
      <c r="BS108" s="16">
        <f t="shared" si="83"/>
        <v>5687727.4800000004</v>
      </c>
    </row>
    <row r="109" spans="1:71" x14ac:dyDescent="0.35">
      <c r="A109" s="15" t="str">
        <f t="shared" ref="A109:J109" si="84">A39</f>
        <v>Standard Close</v>
      </c>
      <c r="B109" s="15" t="str">
        <f t="shared" si="84"/>
        <v>NCP-16819</v>
      </c>
      <c r="C109" s="15" t="str">
        <f t="shared" si="84"/>
        <v>Base Rates</v>
      </c>
      <c r="D109" s="15" t="str">
        <f t="shared" si="84"/>
        <v>ELECTRIC DELIVERY</v>
      </c>
      <c r="E109" s="15">
        <f t="shared" si="84"/>
        <v>30315</v>
      </c>
      <c r="F109" s="15" t="str">
        <f t="shared" si="84"/>
        <v>NCP-16819</v>
      </c>
      <c r="G109" s="15" t="str">
        <f t="shared" si="84"/>
        <v xml:space="preserve">Distribution Design Tool </v>
      </c>
      <c r="H109" s="15" t="str">
        <f t="shared" si="84"/>
        <v>Electric Intangible Plant</v>
      </c>
      <c r="I109" s="15" t="str">
        <f t="shared" si="84"/>
        <v>General Offices</v>
      </c>
      <c r="J109" s="15" t="str">
        <f t="shared" si="84"/>
        <v xml:space="preserve">Distribution Design Tool </v>
      </c>
      <c r="K109" s="68">
        <v>0</v>
      </c>
      <c r="L109" s="16">
        <f t="shared" ref="L109:AP109" si="85">K109+L39</f>
        <v>0</v>
      </c>
      <c r="M109" s="16">
        <f t="shared" si="85"/>
        <v>0</v>
      </c>
      <c r="N109" s="16">
        <f t="shared" si="85"/>
        <v>0</v>
      </c>
      <c r="O109" s="16">
        <f t="shared" si="85"/>
        <v>0</v>
      </c>
      <c r="P109" s="16">
        <f t="shared" si="85"/>
        <v>0</v>
      </c>
      <c r="Q109" s="16">
        <f t="shared" si="85"/>
        <v>0</v>
      </c>
      <c r="R109" s="16">
        <f t="shared" si="85"/>
        <v>0</v>
      </c>
      <c r="S109" s="16">
        <f t="shared" si="85"/>
        <v>0</v>
      </c>
      <c r="T109" s="16">
        <f t="shared" si="85"/>
        <v>0</v>
      </c>
      <c r="U109" s="16">
        <f t="shared" si="85"/>
        <v>0</v>
      </c>
      <c r="V109" s="16">
        <f t="shared" si="85"/>
        <v>0</v>
      </c>
      <c r="W109" s="16">
        <f t="shared" si="85"/>
        <v>0</v>
      </c>
      <c r="X109" s="16">
        <f t="shared" si="85"/>
        <v>0</v>
      </c>
      <c r="Y109" s="16">
        <f t="shared" si="85"/>
        <v>0</v>
      </c>
      <c r="Z109" s="16">
        <f t="shared" si="85"/>
        <v>0</v>
      </c>
      <c r="AA109" s="16">
        <f t="shared" si="85"/>
        <v>0</v>
      </c>
      <c r="AB109" s="16">
        <f t="shared" si="85"/>
        <v>0</v>
      </c>
      <c r="AC109" s="16">
        <f t="shared" si="85"/>
        <v>0</v>
      </c>
      <c r="AD109" s="16">
        <f t="shared" si="85"/>
        <v>0</v>
      </c>
      <c r="AE109" s="16">
        <f t="shared" si="85"/>
        <v>0</v>
      </c>
      <c r="AF109" s="16">
        <f t="shared" si="85"/>
        <v>0</v>
      </c>
      <c r="AG109" s="16">
        <f t="shared" si="85"/>
        <v>0</v>
      </c>
      <c r="AH109" s="16">
        <f t="shared" si="85"/>
        <v>0</v>
      </c>
      <c r="AI109" s="16">
        <f t="shared" si="85"/>
        <v>0</v>
      </c>
      <c r="AJ109" s="16">
        <f t="shared" si="85"/>
        <v>0</v>
      </c>
      <c r="AK109" s="16">
        <f t="shared" si="85"/>
        <v>0</v>
      </c>
      <c r="AL109" s="16">
        <f t="shared" si="85"/>
        <v>0</v>
      </c>
      <c r="AM109" s="16">
        <f t="shared" si="85"/>
        <v>0</v>
      </c>
      <c r="AN109" s="16">
        <f t="shared" si="85"/>
        <v>0</v>
      </c>
      <c r="AO109" s="16">
        <f t="shared" si="85"/>
        <v>0</v>
      </c>
      <c r="AP109" s="16">
        <f t="shared" si="85"/>
        <v>0</v>
      </c>
      <c r="AQ109" s="16">
        <f t="shared" si="45"/>
        <v>0</v>
      </c>
      <c r="AR109" s="16">
        <f t="shared" ref="AR109:BE109" si="86">AQ109+AR39</f>
        <v>0</v>
      </c>
      <c r="AS109" s="16">
        <f t="shared" si="86"/>
        <v>0</v>
      </c>
      <c r="AT109" s="16">
        <f t="shared" si="86"/>
        <v>0</v>
      </c>
      <c r="AU109" s="16">
        <f t="shared" si="86"/>
        <v>0</v>
      </c>
      <c r="AV109" s="16">
        <f t="shared" si="86"/>
        <v>0</v>
      </c>
      <c r="AW109" s="16">
        <f t="shared" si="86"/>
        <v>0</v>
      </c>
      <c r="AX109" s="16">
        <f t="shared" si="86"/>
        <v>0</v>
      </c>
      <c r="AY109" s="16">
        <f t="shared" si="86"/>
        <v>0</v>
      </c>
      <c r="AZ109" s="16">
        <f t="shared" si="86"/>
        <v>0</v>
      </c>
      <c r="BA109" s="16">
        <f t="shared" si="86"/>
        <v>0</v>
      </c>
      <c r="BB109" s="16">
        <f t="shared" si="86"/>
        <v>0</v>
      </c>
      <c r="BC109" s="16">
        <f t="shared" si="86"/>
        <v>0</v>
      </c>
      <c r="BD109" s="16">
        <f t="shared" si="86"/>
        <v>16568252.069999998</v>
      </c>
      <c r="BE109" s="16">
        <f t="shared" si="86"/>
        <v>16568252.069999998</v>
      </c>
      <c r="BF109" s="16">
        <f t="shared" ref="BF109:BS109" si="87">BE109+BF39</f>
        <v>16568252.069999998</v>
      </c>
      <c r="BG109" s="16">
        <f t="shared" si="87"/>
        <v>16568252.069999998</v>
      </c>
      <c r="BH109" s="16">
        <f t="shared" si="87"/>
        <v>16568252.069999998</v>
      </c>
      <c r="BI109" s="16">
        <f t="shared" si="87"/>
        <v>16568252.069999998</v>
      </c>
      <c r="BJ109" s="16">
        <f t="shared" si="87"/>
        <v>16568252.069999998</v>
      </c>
      <c r="BK109" s="16">
        <f t="shared" si="87"/>
        <v>16568252.069999998</v>
      </c>
      <c r="BL109" s="16">
        <f t="shared" si="87"/>
        <v>16568252.069999998</v>
      </c>
      <c r="BM109" s="16">
        <f t="shared" si="87"/>
        <v>16568252.069999998</v>
      </c>
      <c r="BN109" s="16">
        <f t="shared" si="87"/>
        <v>16568252.069999998</v>
      </c>
      <c r="BO109" s="16">
        <f t="shared" si="87"/>
        <v>16568252.069999998</v>
      </c>
      <c r="BP109" s="16">
        <f t="shared" si="87"/>
        <v>16568252.069999998</v>
      </c>
      <c r="BQ109" s="16">
        <f t="shared" si="87"/>
        <v>16568252.069999998</v>
      </c>
      <c r="BR109" s="16">
        <f t="shared" si="87"/>
        <v>16568252.069999998</v>
      </c>
      <c r="BS109" s="16">
        <f t="shared" si="87"/>
        <v>16568252.069999998</v>
      </c>
    </row>
    <row r="110" spans="1:71" x14ac:dyDescent="0.35">
      <c r="A110" s="15" t="str">
        <f t="shared" ref="A110:J110" si="88">A40</f>
        <v>Manual Blanket</v>
      </c>
      <c r="B110" s="15" t="str">
        <f t="shared" si="88"/>
        <v>NCP-16820</v>
      </c>
      <c r="C110" s="15" t="str">
        <f t="shared" si="88"/>
        <v>Base Rates</v>
      </c>
      <c r="D110" s="15" t="str">
        <f t="shared" si="88"/>
        <v>ELECTRIC DELIVERY</v>
      </c>
      <c r="E110" s="15">
        <f t="shared" si="88"/>
        <v>39725</v>
      </c>
      <c r="F110" s="15" t="str">
        <f t="shared" si="88"/>
        <v>NCP-16820</v>
      </c>
      <c r="G110" s="15" t="str">
        <f t="shared" si="88"/>
        <v>Subs Ethernet Buildout (Sienna)</v>
      </c>
      <c r="H110" s="15" t="str">
        <f t="shared" si="88"/>
        <v>Electric General Plant</v>
      </c>
      <c r="I110" s="15" t="str">
        <f t="shared" si="88"/>
        <v>Distribution Substation</v>
      </c>
      <c r="J110" s="15" t="str">
        <f t="shared" si="88"/>
        <v>Subs Ethernet Buildout (Sienna)</v>
      </c>
      <c r="K110" s="68">
        <v>0</v>
      </c>
      <c r="L110" s="16">
        <f t="shared" ref="L110:AP110" si="89">K110+L40</f>
        <v>0</v>
      </c>
      <c r="M110" s="16">
        <f t="shared" si="89"/>
        <v>0</v>
      </c>
      <c r="N110" s="16">
        <f t="shared" si="89"/>
        <v>0</v>
      </c>
      <c r="O110" s="16">
        <f t="shared" si="89"/>
        <v>0</v>
      </c>
      <c r="P110" s="16">
        <f t="shared" si="89"/>
        <v>0</v>
      </c>
      <c r="Q110" s="16">
        <f t="shared" si="89"/>
        <v>0</v>
      </c>
      <c r="R110" s="16">
        <f t="shared" si="89"/>
        <v>0</v>
      </c>
      <c r="S110" s="16">
        <f t="shared" si="89"/>
        <v>0</v>
      </c>
      <c r="T110" s="16">
        <f t="shared" si="89"/>
        <v>0</v>
      </c>
      <c r="U110" s="16">
        <f t="shared" si="89"/>
        <v>0</v>
      </c>
      <c r="V110" s="16">
        <f t="shared" si="89"/>
        <v>0</v>
      </c>
      <c r="W110" s="16">
        <f t="shared" si="89"/>
        <v>0</v>
      </c>
      <c r="X110" s="16">
        <f t="shared" si="89"/>
        <v>354531.98</v>
      </c>
      <c r="Y110" s="16">
        <f t="shared" si="89"/>
        <v>709063.96</v>
      </c>
      <c r="Z110" s="16">
        <f t="shared" si="89"/>
        <v>1063595.94</v>
      </c>
      <c r="AA110" s="16">
        <f t="shared" si="89"/>
        <v>1418127.92</v>
      </c>
      <c r="AB110" s="16">
        <f t="shared" si="89"/>
        <v>1772659.9</v>
      </c>
      <c r="AC110" s="16">
        <f t="shared" si="89"/>
        <v>2127191.88</v>
      </c>
      <c r="AD110" s="16">
        <f t="shared" si="89"/>
        <v>2481723.86</v>
      </c>
      <c r="AE110" s="16">
        <f t="shared" si="89"/>
        <v>2836255.84</v>
      </c>
      <c r="AF110" s="16">
        <f t="shared" si="89"/>
        <v>3190787.82</v>
      </c>
      <c r="AG110" s="16">
        <f t="shared" si="89"/>
        <v>3545319.8</v>
      </c>
      <c r="AH110" s="16">
        <f t="shared" si="89"/>
        <v>3899851.78</v>
      </c>
      <c r="AI110" s="16">
        <f t="shared" si="89"/>
        <v>4254383.72</v>
      </c>
      <c r="AJ110" s="16">
        <f t="shared" si="89"/>
        <v>4445657.72</v>
      </c>
      <c r="AK110" s="16">
        <f t="shared" si="89"/>
        <v>4636931.72</v>
      </c>
      <c r="AL110" s="16">
        <f t="shared" si="89"/>
        <v>4828205.72</v>
      </c>
      <c r="AM110" s="16">
        <f t="shared" si="89"/>
        <v>5019479.72</v>
      </c>
      <c r="AN110" s="16">
        <f t="shared" si="89"/>
        <v>5210753.72</v>
      </c>
      <c r="AO110" s="16">
        <f t="shared" si="89"/>
        <v>5402027.7199999997</v>
      </c>
      <c r="AP110" s="16">
        <f t="shared" si="89"/>
        <v>5593301.7199999997</v>
      </c>
      <c r="AQ110" s="16">
        <f t="shared" si="45"/>
        <v>5784575.7199999997</v>
      </c>
      <c r="AR110" s="16">
        <f t="shared" ref="AR110:BE110" si="90">AQ110+AR40</f>
        <v>5975849.7199999997</v>
      </c>
      <c r="AS110" s="16">
        <f t="shared" si="90"/>
        <v>6167123.7199999997</v>
      </c>
      <c r="AT110" s="16">
        <f t="shared" si="90"/>
        <v>6358397.7199999997</v>
      </c>
      <c r="AU110" s="16">
        <f t="shared" si="90"/>
        <v>6549671.7199999997</v>
      </c>
      <c r="AV110" s="16">
        <f t="shared" si="90"/>
        <v>6549671.7199999997</v>
      </c>
      <c r="AW110" s="16">
        <f t="shared" si="90"/>
        <v>6549671.7199999997</v>
      </c>
      <c r="AX110" s="16">
        <f t="shared" si="90"/>
        <v>6549671.7199999997</v>
      </c>
      <c r="AY110" s="16">
        <f t="shared" si="90"/>
        <v>6549671.7199999997</v>
      </c>
      <c r="AZ110" s="16">
        <f t="shared" si="90"/>
        <v>6549671.7199999997</v>
      </c>
      <c r="BA110" s="16">
        <f t="shared" si="90"/>
        <v>6549671.7199999997</v>
      </c>
      <c r="BB110" s="16">
        <f t="shared" si="90"/>
        <v>6549671.7199999997</v>
      </c>
      <c r="BC110" s="16">
        <f t="shared" si="90"/>
        <v>6549671.7199999997</v>
      </c>
      <c r="BD110" s="16">
        <f t="shared" si="90"/>
        <v>6549671.7199999997</v>
      </c>
      <c r="BE110" s="16">
        <f t="shared" si="90"/>
        <v>6549671.7199999997</v>
      </c>
      <c r="BF110" s="16">
        <f t="shared" ref="BF110:BS110" si="91">BE110+BF40</f>
        <v>6549671.7199999997</v>
      </c>
      <c r="BG110" s="16">
        <f t="shared" si="91"/>
        <v>6549671.7199999997</v>
      </c>
      <c r="BH110" s="16">
        <f t="shared" si="91"/>
        <v>6549671.7199999997</v>
      </c>
      <c r="BI110" s="16">
        <f t="shared" si="91"/>
        <v>6549671.7199999997</v>
      </c>
      <c r="BJ110" s="16">
        <f t="shared" si="91"/>
        <v>6549671.7199999997</v>
      </c>
      <c r="BK110" s="16">
        <f t="shared" si="91"/>
        <v>6549671.7199999997</v>
      </c>
      <c r="BL110" s="16">
        <f t="shared" si="91"/>
        <v>6549671.7199999997</v>
      </c>
      <c r="BM110" s="16">
        <f t="shared" si="91"/>
        <v>6549671.7199999997</v>
      </c>
      <c r="BN110" s="16">
        <f t="shared" si="91"/>
        <v>6549671.7199999997</v>
      </c>
      <c r="BO110" s="16">
        <f t="shared" si="91"/>
        <v>6549671.7199999997</v>
      </c>
      <c r="BP110" s="16">
        <f t="shared" si="91"/>
        <v>6549671.7199999997</v>
      </c>
      <c r="BQ110" s="16">
        <f t="shared" si="91"/>
        <v>6549671.7199999997</v>
      </c>
      <c r="BR110" s="16">
        <f t="shared" si="91"/>
        <v>6549671.7199999997</v>
      </c>
      <c r="BS110" s="16">
        <f t="shared" si="91"/>
        <v>6549671.7199999997</v>
      </c>
    </row>
    <row r="111" spans="1:71" x14ac:dyDescent="0.35">
      <c r="A111" s="15" t="str">
        <f t="shared" ref="A111:J111" si="92">A41</f>
        <v>Manual Blanket</v>
      </c>
      <c r="B111" s="15" t="str">
        <f t="shared" si="92"/>
        <v>NCP-16821</v>
      </c>
      <c r="C111" s="15" t="str">
        <f t="shared" si="92"/>
        <v>Base Rates</v>
      </c>
      <c r="D111" s="15" t="str">
        <f t="shared" si="92"/>
        <v>ELECTRIC DELIVERY</v>
      </c>
      <c r="E111" s="15">
        <f t="shared" si="92"/>
        <v>39700</v>
      </c>
      <c r="F111" s="15" t="str">
        <f t="shared" si="92"/>
        <v>NCP-16821</v>
      </c>
      <c r="G111" s="15" t="str">
        <f t="shared" si="92"/>
        <v>Subs Serial DNP3 Upgrades</v>
      </c>
      <c r="H111" s="15" t="str">
        <f t="shared" si="92"/>
        <v>Electric General Plant</v>
      </c>
      <c r="I111" s="15" t="str">
        <f t="shared" si="92"/>
        <v>Distribution Substation</v>
      </c>
      <c r="J111" s="15" t="str">
        <f t="shared" si="92"/>
        <v>Subs Serial DNP3 Upgrades</v>
      </c>
      <c r="K111" s="68">
        <v>0</v>
      </c>
      <c r="L111" s="16">
        <f t="shared" ref="L111:AP111" si="93">K111+L41</f>
        <v>0</v>
      </c>
      <c r="M111" s="16">
        <f t="shared" si="93"/>
        <v>0</v>
      </c>
      <c r="N111" s="16">
        <f t="shared" si="93"/>
        <v>0</v>
      </c>
      <c r="O111" s="16">
        <f t="shared" si="93"/>
        <v>0</v>
      </c>
      <c r="P111" s="16">
        <f t="shared" si="93"/>
        <v>0</v>
      </c>
      <c r="Q111" s="16">
        <f t="shared" si="93"/>
        <v>0</v>
      </c>
      <c r="R111" s="16">
        <f t="shared" si="93"/>
        <v>0</v>
      </c>
      <c r="S111" s="16">
        <f t="shared" si="93"/>
        <v>0</v>
      </c>
      <c r="T111" s="16">
        <f t="shared" si="93"/>
        <v>0</v>
      </c>
      <c r="U111" s="16">
        <f t="shared" si="93"/>
        <v>0</v>
      </c>
      <c r="V111" s="16">
        <f t="shared" si="93"/>
        <v>0</v>
      </c>
      <c r="W111" s="16">
        <f t="shared" si="93"/>
        <v>0</v>
      </c>
      <c r="X111" s="16">
        <f t="shared" si="93"/>
        <v>186978.71000000002</v>
      </c>
      <c r="Y111" s="16">
        <f t="shared" si="93"/>
        <v>373957.42000000004</v>
      </c>
      <c r="Z111" s="16">
        <f t="shared" si="93"/>
        <v>560936.13000000012</v>
      </c>
      <c r="AA111" s="16">
        <f t="shared" si="93"/>
        <v>747914.84000000008</v>
      </c>
      <c r="AB111" s="16">
        <f t="shared" si="93"/>
        <v>934893.55</v>
      </c>
      <c r="AC111" s="16">
        <f t="shared" si="93"/>
        <v>1121872.26</v>
      </c>
      <c r="AD111" s="16">
        <f t="shared" si="93"/>
        <v>1308850.97</v>
      </c>
      <c r="AE111" s="16">
        <f t="shared" si="93"/>
        <v>1495829.68</v>
      </c>
      <c r="AF111" s="16">
        <f t="shared" si="93"/>
        <v>1682808.39</v>
      </c>
      <c r="AG111" s="16">
        <f t="shared" si="93"/>
        <v>1869787.0999999999</v>
      </c>
      <c r="AH111" s="16">
        <f t="shared" si="93"/>
        <v>2056765.8099999998</v>
      </c>
      <c r="AI111" s="16">
        <f t="shared" si="93"/>
        <v>2243744.5599999996</v>
      </c>
      <c r="AJ111" s="16">
        <f t="shared" si="93"/>
        <v>2459763.9399999995</v>
      </c>
      <c r="AK111" s="16">
        <f t="shared" si="93"/>
        <v>2675783.3599999994</v>
      </c>
      <c r="AL111" s="16">
        <f t="shared" si="93"/>
        <v>2891802.7799999993</v>
      </c>
      <c r="AM111" s="16">
        <f t="shared" si="93"/>
        <v>3107822.1999999993</v>
      </c>
      <c r="AN111" s="16">
        <f t="shared" si="93"/>
        <v>3323841.6199999992</v>
      </c>
      <c r="AO111" s="16">
        <f t="shared" si="93"/>
        <v>3539861.0399999991</v>
      </c>
      <c r="AP111" s="16">
        <f t="shared" si="93"/>
        <v>3755880.459999999</v>
      </c>
      <c r="AQ111" s="16">
        <f t="shared" ref="AQ111" si="94">AP111+AQ41</f>
        <v>3971899.879999999</v>
      </c>
      <c r="AR111" s="16">
        <f t="shared" ref="AR111:BE111" si="95">AQ111+AR41</f>
        <v>4187919.2999999989</v>
      </c>
      <c r="AS111" s="16">
        <f t="shared" si="95"/>
        <v>4403938.7199999988</v>
      </c>
      <c r="AT111" s="16">
        <f t="shared" si="95"/>
        <v>4619958.1399999987</v>
      </c>
      <c r="AU111" s="16">
        <f t="shared" si="95"/>
        <v>4835977.5599999987</v>
      </c>
      <c r="AV111" s="16">
        <f t="shared" si="95"/>
        <v>5184561.379999999</v>
      </c>
      <c r="AW111" s="16">
        <f t="shared" si="95"/>
        <v>5533145.2599999988</v>
      </c>
      <c r="AX111" s="16">
        <f t="shared" si="95"/>
        <v>5881729.1399999987</v>
      </c>
      <c r="AY111" s="16">
        <f t="shared" si="95"/>
        <v>6230313.0199999986</v>
      </c>
      <c r="AZ111" s="16">
        <f t="shared" si="95"/>
        <v>6578896.8999999985</v>
      </c>
      <c r="BA111" s="16">
        <f t="shared" si="95"/>
        <v>6927480.7799999984</v>
      </c>
      <c r="BB111" s="16">
        <f t="shared" si="95"/>
        <v>7276064.6599999983</v>
      </c>
      <c r="BC111" s="16">
        <f t="shared" si="95"/>
        <v>7624648.5399999982</v>
      </c>
      <c r="BD111" s="16">
        <f t="shared" si="95"/>
        <v>7973232.4199999981</v>
      </c>
      <c r="BE111" s="16">
        <f t="shared" si="95"/>
        <v>8321816.299999998</v>
      </c>
      <c r="BF111" s="16">
        <f t="shared" ref="BF111:BS111" si="96">BE111+BF41</f>
        <v>8670400.1799999978</v>
      </c>
      <c r="BG111" s="16">
        <f t="shared" si="96"/>
        <v>9018984.0599999987</v>
      </c>
      <c r="BH111" s="16">
        <f t="shared" si="96"/>
        <v>9018984.0599999987</v>
      </c>
      <c r="BI111" s="16">
        <f t="shared" si="96"/>
        <v>9018984.0599999987</v>
      </c>
      <c r="BJ111" s="16">
        <f t="shared" si="96"/>
        <v>9018984.0599999987</v>
      </c>
      <c r="BK111" s="16">
        <f t="shared" si="96"/>
        <v>9018984.0599999987</v>
      </c>
      <c r="BL111" s="16">
        <f t="shared" si="96"/>
        <v>9018984.0599999987</v>
      </c>
      <c r="BM111" s="16">
        <f t="shared" si="96"/>
        <v>9018984.0599999987</v>
      </c>
      <c r="BN111" s="16">
        <f t="shared" si="96"/>
        <v>9018984.0599999987</v>
      </c>
      <c r="BO111" s="16">
        <f t="shared" si="96"/>
        <v>9018984.0599999987</v>
      </c>
      <c r="BP111" s="16">
        <f t="shared" si="96"/>
        <v>9018984.0599999987</v>
      </c>
      <c r="BQ111" s="16">
        <f t="shared" si="96"/>
        <v>9018984.0599999987</v>
      </c>
      <c r="BR111" s="16">
        <f t="shared" si="96"/>
        <v>9018984.0599999987</v>
      </c>
      <c r="BS111" s="16">
        <f t="shared" si="96"/>
        <v>9018984.0599999987</v>
      </c>
    </row>
    <row r="112" spans="1:71" x14ac:dyDescent="0.35">
      <c r="A112" s="15" t="str">
        <f t="shared" ref="A112:J112" si="97">A42</f>
        <v>Manual Blanket</v>
      </c>
      <c r="B112" s="15" t="str">
        <f t="shared" si="97"/>
        <v>NCP-16822</v>
      </c>
      <c r="C112" s="15" t="str">
        <f t="shared" si="97"/>
        <v>Base Rates</v>
      </c>
      <c r="D112" s="15" t="str">
        <f t="shared" si="97"/>
        <v>ELECTRIC DELIVERY</v>
      </c>
      <c r="E112" s="15">
        <f t="shared" si="97"/>
        <v>30315</v>
      </c>
      <c r="F112" s="15" t="str">
        <f t="shared" si="97"/>
        <v>NCP-16822</v>
      </c>
      <c r="G112" s="15" t="str">
        <f t="shared" si="97"/>
        <v>SCADA Based Switchgear</v>
      </c>
      <c r="H112" s="15" t="str">
        <f t="shared" si="97"/>
        <v>Electric General Plant</v>
      </c>
      <c r="I112" s="15" t="str">
        <f t="shared" si="97"/>
        <v>Distribution Lines</v>
      </c>
      <c r="J112" s="15" t="str">
        <f t="shared" si="97"/>
        <v>SCADA Based Switchgear</v>
      </c>
      <c r="K112" s="68">
        <v>0</v>
      </c>
      <c r="L112" s="16">
        <f t="shared" ref="L112:AP112" si="98">K112+L42</f>
        <v>0</v>
      </c>
      <c r="M112" s="16">
        <f t="shared" si="98"/>
        <v>0</v>
      </c>
      <c r="N112" s="16">
        <f t="shared" si="98"/>
        <v>0</v>
      </c>
      <c r="O112" s="16">
        <f t="shared" si="98"/>
        <v>0</v>
      </c>
      <c r="P112" s="16">
        <f t="shared" si="98"/>
        <v>0</v>
      </c>
      <c r="Q112" s="16">
        <f t="shared" si="98"/>
        <v>0</v>
      </c>
      <c r="R112" s="16">
        <f t="shared" si="98"/>
        <v>0</v>
      </c>
      <c r="S112" s="16">
        <f t="shared" si="98"/>
        <v>0</v>
      </c>
      <c r="T112" s="16">
        <f t="shared" si="98"/>
        <v>0</v>
      </c>
      <c r="U112" s="16">
        <f t="shared" si="98"/>
        <v>0</v>
      </c>
      <c r="V112" s="16">
        <f t="shared" si="98"/>
        <v>0</v>
      </c>
      <c r="W112" s="16">
        <f t="shared" si="98"/>
        <v>0</v>
      </c>
      <c r="X112" s="16">
        <f t="shared" si="98"/>
        <v>124301.16</v>
      </c>
      <c r="Y112" s="16">
        <f t="shared" si="98"/>
        <v>248602.32</v>
      </c>
      <c r="Z112" s="16">
        <f t="shared" si="98"/>
        <v>372903.48</v>
      </c>
      <c r="AA112" s="16">
        <f t="shared" si="98"/>
        <v>497204.64</v>
      </c>
      <c r="AB112" s="16">
        <f t="shared" si="98"/>
        <v>621505.80000000005</v>
      </c>
      <c r="AC112" s="16">
        <f t="shared" si="98"/>
        <v>745806.96000000008</v>
      </c>
      <c r="AD112" s="16">
        <f t="shared" si="98"/>
        <v>870108.12000000011</v>
      </c>
      <c r="AE112" s="16">
        <f t="shared" si="98"/>
        <v>994409.28000000014</v>
      </c>
      <c r="AF112" s="16">
        <f t="shared" si="98"/>
        <v>1118710.4400000002</v>
      </c>
      <c r="AG112" s="16">
        <f t="shared" si="98"/>
        <v>1243011.6000000001</v>
      </c>
      <c r="AH112" s="16">
        <f t="shared" si="98"/>
        <v>1367312.76</v>
      </c>
      <c r="AI112" s="16">
        <f t="shared" si="98"/>
        <v>1491615.92</v>
      </c>
      <c r="AJ112" s="16">
        <f t="shared" si="98"/>
        <v>1787330.92</v>
      </c>
      <c r="AK112" s="16">
        <f t="shared" si="98"/>
        <v>2083045.92</v>
      </c>
      <c r="AL112" s="16">
        <f t="shared" si="98"/>
        <v>2378760.92</v>
      </c>
      <c r="AM112" s="16">
        <f t="shared" si="98"/>
        <v>2674475.92</v>
      </c>
      <c r="AN112" s="16">
        <f t="shared" si="98"/>
        <v>2970190.92</v>
      </c>
      <c r="AO112" s="16">
        <f t="shared" si="98"/>
        <v>3265905.92</v>
      </c>
      <c r="AP112" s="16">
        <f t="shared" si="98"/>
        <v>3561620.92</v>
      </c>
      <c r="AQ112" s="16">
        <f t="shared" ref="AQ112:AQ123" si="99">AP112+AQ42</f>
        <v>3857335.92</v>
      </c>
      <c r="AR112" s="16">
        <f t="shared" ref="AR112:BE112" si="100">AQ112+AR42</f>
        <v>4153050.92</v>
      </c>
      <c r="AS112" s="16">
        <f t="shared" si="100"/>
        <v>4448765.92</v>
      </c>
      <c r="AT112" s="16">
        <f t="shared" si="100"/>
        <v>4744480.92</v>
      </c>
      <c r="AU112" s="16">
        <f t="shared" si="100"/>
        <v>5040195.92</v>
      </c>
      <c r="AV112" s="16">
        <f t="shared" si="100"/>
        <v>5527023.7999999998</v>
      </c>
      <c r="AW112" s="16">
        <f t="shared" si="100"/>
        <v>6013851.7199999997</v>
      </c>
      <c r="AX112" s="16">
        <f t="shared" si="100"/>
        <v>6500679.6399999997</v>
      </c>
      <c r="AY112" s="16">
        <f t="shared" si="100"/>
        <v>6987507.5599999996</v>
      </c>
      <c r="AZ112" s="16">
        <f t="shared" si="100"/>
        <v>7474335.4799999995</v>
      </c>
      <c r="BA112" s="16">
        <f t="shared" si="100"/>
        <v>7961163.3999999994</v>
      </c>
      <c r="BB112" s="16">
        <f t="shared" si="100"/>
        <v>8447991.3200000003</v>
      </c>
      <c r="BC112" s="16">
        <f t="shared" si="100"/>
        <v>8934819.2400000002</v>
      </c>
      <c r="BD112" s="16">
        <f t="shared" si="100"/>
        <v>9421647.1600000001</v>
      </c>
      <c r="BE112" s="16">
        <f t="shared" si="100"/>
        <v>9908475.0800000001</v>
      </c>
      <c r="BF112" s="16">
        <f t="shared" ref="BF112:BS112" si="101">BE112+BF42</f>
        <v>10395303</v>
      </c>
      <c r="BG112" s="16">
        <f t="shared" si="101"/>
        <v>10882130.92</v>
      </c>
      <c r="BH112" s="16">
        <f t="shared" si="101"/>
        <v>11520278.800000001</v>
      </c>
      <c r="BI112" s="16">
        <f t="shared" si="101"/>
        <v>12158426.720000001</v>
      </c>
      <c r="BJ112" s="16">
        <f t="shared" si="101"/>
        <v>12796574.640000001</v>
      </c>
      <c r="BK112" s="16">
        <f t="shared" si="101"/>
        <v>13434722.560000001</v>
      </c>
      <c r="BL112" s="16">
        <f t="shared" si="101"/>
        <v>14072870.48</v>
      </c>
      <c r="BM112" s="16">
        <f t="shared" si="101"/>
        <v>14711018.4</v>
      </c>
      <c r="BN112" s="16">
        <f t="shared" si="101"/>
        <v>15349166.32</v>
      </c>
      <c r="BO112" s="16">
        <f t="shared" si="101"/>
        <v>15987314.24</v>
      </c>
      <c r="BP112" s="16">
        <f t="shared" si="101"/>
        <v>16625462.16</v>
      </c>
      <c r="BQ112" s="16">
        <f t="shared" si="101"/>
        <v>17263610.080000002</v>
      </c>
      <c r="BR112" s="16">
        <f t="shared" si="101"/>
        <v>17901758.000000004</v>
      </c>
      <c r="BS112" s="16">
        <f t="shared" si="101"/>
        <v>18539905.920000006</v>
      </c>
    </row>
    <row r="113" spans="1:71" x14ac:dyDescent="0.35">
      <c r="A113" s="15" t="str">
        <f t="shared" ref="A113:J113" si="102">A43</f>
        <v>Manual Blanket</v>
      </c>
      <c r="B113" s="15" t="str">
        <f t="shared" si="102"/>
        <v>NCP-16823</v>
      </c>
      <c r="C113" s="15" t="str">
        <f t="shared" si="102"/>
        <v>Base Rates</v>
      </c>
      <c r="D113" s="15" t="str">
        <f t="shared" si="102"/>
        <v>ELECTRIC DELIVERY</v>
      </c>
      <c r="E113" s="15">
        <f t="shared" si="102"/>
        <v>36500</v>
      </c>
      <c r="F113" s="15" t="str">
        <f t="shared" si="102"/>
        <v>NCP-16823</v>
      </c>
      <c r="G113" s="15" t="str">
        <f t="shared" si="102"/>
        <v>ADI Reclosers</v>
      </c>
      <c r="H113" s="15" t="str">
        <f t="shared" si="102"/>
        <v>Electric General Plant</v>
      </c>
      <c r="I113" s="15" t="str">
        <f t="shared" si="102"/>
        <v>Distribution Lines</v>
      </c>
      <c r="J113" s="15" t="str">
        <f t="shared" si="102"/>
        <v>ADI Reclosers</v>
      </c>
      <c r="K113" s="68">
        <v>0</v>
      </c>
      <c r="L113" s="16">
        <f t="shared" ref="L113:AP113" si="103">K113+L43</f>
        <v>0</v>
      </c>
      <c r="M113" s="16">
        <f t="shared" si="103"/>
        <v>0</v>
      </c>
      <c r="N113" s="16">
        <f t="shared" si="103"/>
        <v>0</v>
      </c>
      <c r="O113" s="16">
        <f t="shared" si="103"/>
        <v>0</v>
      </c>
      <c r="P113" s="16">
        <f t="shared" si="103"/>
        <v>0</v>
      </c>
      <c r="Q113" s="16">
        <f t="shared" si="103"/>
        <v>0</v>
      </c>
      <c r="R113" s="16">
        <f t="shared" si="103"/>
        <v>0</v>
      </c>
      <c r="S113" s="16">
        <f t="shared" si="103"/>
        <v>0</v>
      </c>
      <c r="T113" s="16">
        <f t="shared" si="103"/>
        <v>0</v>
      </c>
      <c r="U113" s="16">
        <f t="shared" si="103"/>
        <v>0</v>
      </c>
      <c r="V113" s="16">
        <f t="shared" si="103"/>
        <v>0</v>
      </c>
      <c r="W113" s="16">
        <f t="shared" si="103"/>
        <v>0</v>
      </c>
      <c r="X113" s="16">
        <f t="shared" si="103"/>
        <v>184237.87</v>
      </c>
      <c r="Y113" s="16">
        <f t="shared" si="103"/>
        <v>368475.74</v>
      </c>
      <c r="Z113" s="16">
        <f t="shared" si="103"/>
        <v>552713.61</v>
      </c>
      <c r="AA113" s="16">
        <f t="shared" si="103"/>
        <v>736951.48</v>
      </c>
      <c r="AB113" s="16">
        <f t="shared" si="103"/>
        <v>921189.35</v>
      </c>
      <c r="AC113" s="16">
        <f t="shared" si="103"/>
        <v>1105427.22</v>
      </c>
      <c r="AD113" s="16">
        <f t="shared" si="103"/>
        <v>1289665.0899999999</v>
      </c>
      <c r="AE113" s="16">
        <f t="shared" si="103"/>
        <v>1473902.96</v>
      </c>
      <c r="AF113" s="16">
        <f t="shared" si="103"/>
        <v>1658140.83</v>
      </c>
      <c r="AG113" s="16">
        <f t="shared" si="103"/>
        <v>1842378.7000000002</v>
      </c>
      <c r="AH113" s="16">
        <f t="shared" si="103"/>
        <v>2026616.5700000003</v>
      </c>
      <c r="AI113" s="16">
        <f t="shared" si="103"/>
        <v>2210850.4400000004</v>
      </c>
      <c r="AJ113" s="16">
        <f t="shared" si="103"/>
        <v>2701710.1900000004</v>
      </c>
      <c r="AK113" s="16">
        <f t="shared" si="103"/>
        <v>3192569.9400000004</v>
      </c>
      <c r="AL113" s="16">
        <f t="shared" si="103"/>
        <v>3683429.6900000004</v>
      </c>
      <c r="AM113" s="16">
        <f t="shared" si="103"/>
        <v>4174289.4400000004</v>
      </c>
      <c r="AN113" s="16">
        <f t="shared" si="103"/>
        <v>4665149.1900000004</v>
      </c>
      <c r="AO113" s="16">
        <f t="shared" si="103"/>
        <v>5156008.9400000004</v>
      </c>
      <c r="AP113" s="16">
        <f t="shared" si="103"/>
        <v>5646868.6900000004</v>
      </c>
      <c r="AQ113" s="16">
        <f t="shared" si="99"/>
        <v>6137728.4400000004</v>
      </c>
      <c r="AR113" s="16">
        <f t="shared" ref="AR113:BE113" si="104">AQ113+AR43</f>
        <v>6628588.1900000004</v>
      </c>
      <c r="AS113" s="16">
        <f t="shared" si="104"/>
        <v>7119447.9400000004</v>
      </c>
      <c r="AT113" s="16">
        <f t="shared" si="104"/>
        <v>7610307.6900000004</v>
      </c>
      <c r="AU113" s="16">
        <f t="shared" si="104"/>
        <v>8101167.4400000004</v>
      </c>
      <c r="AV113" s="16">
        <f t="shared" si="104"/>
        <v>8866703.8200000003</v>
      </c>
      <c r="AW113" s="16">
        <f t="shared" si="104"/>
        <v>9632240.2400000002</v>
      </c>
      <c r="AX113" s="16">
        <f t="shared" si="104"/>
        <v>10397776.66</v>
      </c>
      <c r="AY113" s="16">
        <f t="shared" si="104"/>
        <v>11163313.08</v>
      </c>
      <c r="AZ113" s="16">
        <f t="shared" si="104"/>
        <v>11928849.5</v>
      </c>
      <c r="BA113" s="16">
        <f t="shared" si="104"/>
        <v>12694385.92</v>
      </c>
      <c r="BB113" s="16">
        <f t="shared" si="104"/>
        <v>13459922.34</v>
      </c>
      <c r="BC113" s="16">
        <f t="shared" si="104"/>
        <v>14225458.76</v>
      </c>
      <c r="BD113" s="16">
        <f t="shared" si="104"/>
        <v>14990995.18</v>
      </c>
      <c r="BE113" s="16">
        <f t="shared" si="104"/>
        <v>15756531.6</v>
      </c>
      <c r="BF113" s="16">
        <f t="shared" ref="BF113:BS113" si="105">BE113+BF43</f>
        <v>16522068.02</v>
      </c>
      <c r="BG113" s="16">
        <f t="shared" si="105"/>
        <v>17287604.440000001</v>
      </c>
      <c r="BH113" s="16">
        <f t="shared" si="105"/>
        <v>18242158.82</v>
      </c>
      <c r="BI113" s="16">
        <f t="shared" si="105"/>
        <v>19196713.240000002</v>
      </c>
      <c r="BJ113" s="16">
        <f t="shared" si="105"/>
        <v>20151267.660000004</v>
      </c>
      <c r="BK113" s="16">
        <f t="shared" si="105"/>
        <v>21105822.080000006</v>
      </c>
      <c r="BL113" s="16">
        <f t="shared" si="105"/>
        <v>22060376.500000007</v>
      </c>
      <c r="BM113" s="16">
        <f t="shared" si="105"/>
        <v>23014930.920000009</v>
      </c>
      <c r="BN113" s="16">
        <f t="shared" si="105"/>
        <v>23969485.340000011</v>
      </c>
      <c r="BO113" s="16">
        <f t="shared" si="105"/>
        <v>24924039.760000013</v>
      </c>
      <c r="BP113" s="16">
        <f t="shared" si="105"/>
        <v>25878594.180000015</v>
      </c>
      <c r="BQ113" s="16">
        <f t="shared" si="105"/>
        <v>26833148.600000016</v>
      </c>
      <c r="BR113" s="16">
        <f t="shared" si="105"/>
        <v>27787703.020000018</v>
      </c>
      <c r="BS113" s="16">
        <f t="shared" si="105"/>
        <v>28742257.44000002</v>
      </c>
    </row>
    <row r="114" spans="1:71" x14ac:dyDescent="0.35">
      <c r="A114" s="15" t="str">
        <f t="shared" ref="A114:J114" si="106">A44</f>
        <v>Manual Blanket</v>
      </c>
      <c r="B114" s="15" t="str">
        <f t="shared" si="106"/>
        <v>NCP-16824</v>
      </c>
      <c r="C114" s="15" t="str">
        <f t="shared" si="106"/>
        <v>Base Rates</v>
      </c>
      <c r="D114" s="15" t="str">
        <f t="shared" si="106"/>
        <v>ELECTRIC DELIVERY</v>
      </c>
      <c r="E114" s="15">
        <f t="shared" si="106"/>
        <v>36500</v>
      </c>
      <c r="F114" s="15" t="str">
        <f t="shared" si="106"/>
        <v>NCP-16824</v>
      </c>
      <c r="G114" s="15" t="str">
        <f t="shared" si="106"/>
        <v>ADI Regulators</v>
      </c>
      <c r="H114" s="15" t="str">
        <f t="shared" si="106"/>
        <v>Electric General Plant</v>
      </c>
      <c r="I114" s="15" t="str">
        <f t="shared" si="106"/>
        <v>Distribution Lines</v>
      </c>
      <c r="J114" s="15" t="str">
        <f t="shared" si="106"/>
        <v>ADI Regulators</v>
      </c>
      <c r="K114" s="68">
        <v>0</v>
      </c>
      <c r="L114" s="16">
        <f t="shared" ref="L114:AP114" si="107">K114+L44</f>
        <v>0</v>
      </c>
      <c r="M114" s="16">
        <f t="shared" si="107"/>
        <v>0</v>
      </c>
      <c r="N114" s="16">
        <f t="shared" si="107"/>
        <v>0</v>
      </c>
      <c r="O114" s="16">
        <f t="shared" si="107"/>
        <v>0</v>
      </c>
      <c r="P114" s="16">
        <f t="shared" si="107"/>
        <v>0</v>
      </c>
      <c r="Q114" s="16">
        <f t="shared" si="107"/>
        <v>0</v>
      </c>
      <c r="R114" s="16">
        <f t="shared" si="107"/>
        <v>0</v>
      </c>
      <c r="S114" s="16">
        <f t="shared" si="107"/>
        <v>0</v>
      </c>
      <c r="T114" s="16">
        <f t="shared" si="107"/>
        <v>0</v>
      </c>
      <c r="U114" s="16">
        <f t="shared" si="107"/>
        <v>0</v>
      </c>
      <c r="V114" s="16">
        <f t="shared" si="107"/>
        <v>0</v>
      </c>
      <c r="W114" s="16">
        <f t="shared" si="107"/>
        <v>0</v>
      </c>
      <c r="X114" s="16">
        <f t="shared" si="107"/>
        <v>50218.91</v>
      </c>
      <c r="Y114" s="16">
        <f t="shared" si="107"/>
        <v>100437.82</v>
      </c>
      <c r="Z114" s="16">
        <f t="shared" si="107"/>
        <v>150656.73000000001</v>
      </c>
      <c r="AA114" s="16">
        <f t="shared" si="107"/>
        <v>200875.64</v>
      </c>
      <c r="AB114" s="16">
        <f t="shared" si="107"/>
        <v>251094.55000000002</v>
      </c>
      <c r="AC114" s="16">
        <f t="shared" si="107"/>
        <v>301313.46000000002</v>
      </c>
      <c r="AD114" s="16">
        <f t="shared" si="107"/>
        <v>351532.37</v>
      </c>
      <c r="AE114" s="16">
        <f t="shared" si="107"/>
        <v>401751.28</v>
      </c>
      <c r="AF114" s="16">
        <f t="shared" si="107"/>
        <v>451970.19000000006</v>
      </c>
      <c r="AG114" s="16">
        <f t="shared" si="107"/>
        <v>502189.10000000009</v>
      </c>
      <c r="AH114" s="16">
        <f t="shared" si="107"/>
        <v>552408.01000000013</v>
      </c>
      <c r="AI114" s="16">
        <f t="shared" si="107"/>
        <v>602629.92000000016</v>
      </c>
      <c r="AJ114" s="16">
        <f t="shared" si="107"/>
        <v>726866.04000000015</v>
      </c>
      <c r="AK114" s="16">
        <f t="shared" si="107"/>
        <v>851102.12000000011</v>
      </c>
      <c r="AL114" s="16">
        <f t="shared" si="107"/>
        <v>975338.20000000007</v>
      </c>
      <c r="AM114" s="16">
        <f t="shared" si="107"/>
        <v>1099574.28</v>
      </c>
      <c r="AN114" s="16">
        <f t="shared" si="107"/>
        <v>1223810.3600000001</v>
      </c>
      <c r="AO114" s="16">
        <f t="shared" si="107"/>
        <v>1348046.4400000002</v>
      </c>
      <c r="AP114" s="16">
        <f t="shared" si="107"/>
        <v>1472282.5200000003</v>
      </c>
      <c r="AQ114" s="16">
        <f t="shared" si="99"/>
        <v>1596518.6000000003</v>
      </c>
      <c r="AR114" s="16">
        <f t="shared" ref="AR114:BE114" si="108">AQ114+AR44</f>
        <v>1720754.6800000004</v>
      </c>
      <c r="AS114" s="16">
        <f t="shared" si="108"/>
        <v>1844990.7600000005</v>
      </c>
      <c r="AT114" s="16">
        <f t="shared" si="108"/>
        <v>1969226.8400000005</v>
      </c>
      <c r="AU114" s="16">
        <f t="shared" si="108"/>
        <v>2093462.9200000006</v>
      </c>
      <c r="AV114" s="16">
        <f t="shared" si="108"/>
        <v>2259303.7900000005</v>
      </c>
      <c r="AW114" s="16">
        <f t="shared" si="108"/>
        <v>2425144.6200000006</v>
      </c>
      <c r="AX114" s="16">
        <f t="shared" si="108"/>
        <v>2590985.4500000007</v>
      </c>
      <c r="AY114" s="16">
        <f t="shared" si="108"/>
        <v>2756826.2800000007</v>
      </c>
      <c r="AZ114" s="16">
        <f t="shared" si="108"/>
        <v>2922667.1100000008</v>
      </c>
      <c r="BA114" s="16">
        <f t="shared" si="108"/>
        <v>3088507.9400000009</v>
      </c>
      <c r="BB114" s="16">
        <f t="shared" si="108"/>
        <v>3254348.7700000009</v>
      </c>
      <c r="BC114" s="16">
        <f t="shared" si="108"/>
        <v>3420189.600000001</v>
      </c>
      <c r="BD114" s="16">
        <f t="shared" si="108"/>
        <v>3586030.4300000011</v>
      </c>
      <c r="BE114" s="16">
        <f t="shared" si="108"/>
        <v>3751871.2600000012</v>
      </c>
      <c r="BF114" s="16">
        <f t="shared" ref="BF114:BS114" si="109">BE114+BF44</f>
        <v>3917712.0900000012</v>
      </c>
      <c r="BG114" s="16">
        <f t="shared" si="109"/>
        <v>4083552.9200000013</v>
      </c>
      <c r="BH114" s="16">
        <f t="shared" si="109"/>
        <v>4325957.4200000018</v>
      </c>
      <c r="BI114" s="16">
        <f t="shared" si="109"/>
        <v>4568361.9200000018</v>
      </c>
      <c r="BJ114" s="16">
        <f t="shared" si="109"/>
        <v>4810766.4200000018</v>
      </c>
      <c r="BK114" s="16">
        <f t="shared" si="109"/>
        <v>5053170.9200000018</v>
      </c>
      <c r="BL114" s="16">
        <f t="shared" si="109"/>
        <v>5295575.4200000018</v>
      </c>
      <c r="BM114" s="16">
        <f t="shared" si="109"/>
        <v>5537979.9200000018</v>
      </c>
      <c r="BN114" s="16">
        <f t="shared" si="109"/>
        <v>5780384.4200000018</v>
      </c>
      <c r="BO114" s="16">
        <f t="shared" si="109"/>
        <v>6022788.9200000018</v>
      </c>
      <c r="BP114" s="16">
        <f t="shared" si="109"/>
        <v>6265193.4200000018</v>
      </c>
      <c r="BQ114" s="16">
        <f t="shared" si="109"/>
        <v>6507597.9200000018</v>
      </c>
      <c r="BR114" s="16">
        <f t="shared" si="109"/>
        <v>6750002.4200000018</v>
      </c>
      <c r="BS114" s="16">
        <f t="shared" si="109"/>
        <v>6992406.9200000018</v>
      </c>
    </row>
    <row r="115" spans="1:71" x14ac:dyDescent="0.35">
      <c r="A115" s="15" t="str">
        <f t="shared" ref="A115:J115" si="110">A45</f>
        <v>Manual Blanket</v>
      </c>
      <c r="B115" s="15" t="str">
        <f t="shared" si="110"/>
        <v>NCP-16825</v>
      </c>
      <c r="C115" s="15" t="str">
        <f t="shared" si="110"/>
        <v>Base Rates</v>
      </c>
      <c r="D115" s="15" t="str">
        <f t="shared" si="110"/>
        <v>ELECTRIC DELIVERY</v>
      </c>
      <c r="E115" s="15">
        <f t="shared" si="110"/>
        <v>36500</v>
      </c>
      <c r="F115" s="15" t="str">
        <f t="shared" si="110"/>
        <v>NCP-16825</v>
      </c>
      <c r="G115" s="15" t="str">
        <f t="shared" si="110"/>
        <v>ADI Trip Savers</v>
      </c>
      <c r="H115" s="15" t="str">
        <f t="shared" si="110"/>
        <v>Electric General Plant</v>
      </c>
      <c r="I115" s="15" t="str">
        <f t="shared" si="110"/>
        <v>Distribution Lines</v>
      </c>
      <c r="J115" s="15" t="str">
        <f t="shared" si="110"/>
        <v>ADI Trip Savers</v>
      </c>
      <c r="K115" s="68">
        <v>0</v>
      </c>
      <c r="L115" s="16">
        <f t="shared" ref="L115:AP115" si="111">K115+L45</f>
        <v>0</v>
      </c>
      <c r="M115" s="16">
        <f t="shared" si="111"/>
        <v>0</v>
      </c>
      <c r="N115" s="16">
        <f t="shared" si="111"/>
        <v>0</v>
      </c>
      <c r="O115" s="16">
        <f t="shared" si="111"/>
        <v>0</v>
      </c>
      <c r="P115" s="16">
        <f t="shared" si="111"/>
        <v>0</v>
      </c>
      <c r="Q115" s="16">
        <f t="shared" si="111"/>
        <v>0</v>
      </c>
      <c r="R115" s="16">
        <f t="shared" si="111"/>
        <v>0</v>
      </c>
      <c r="S115" s="16">
        <f t="shared" si="111"/>
        <v>0</v>
      </c>
      <c r="T115" s="16">
        <f t="shared" si="111"/>
        <v>0</v>
      </c>
      <c r="U115" s="16">
        <f t="shared" si="111"/>
        <v>0</v>
      </c>
      <c r="V115" s="16">
        <f t="shared" si="111"/>
        <v>0</v>
      </c>
      <c r="W115" s="16">
        <f t="shared" si="111"/>
        <v>0</v>
      </c>
      <c r="X115" s="16">
        <f t="shared" si="111"/>
        <v>438035.36000000004</v>
      </c>
      <c r="Y115" s="16">
        <f t="shared" si="111"/>
        <v>876070.72000000009</v>
      </c>
      <c r="Z115" s="16">
        <f t="shared" si="111"/>
        <v>1314106.08</v>
      </c>
      <c r="AA115" s="16">
        <f t="shared" si="111"/>
        <v>1752141.4400000002</v>
      </c>
      <c r="AB115" s="16">
        <f t="shared" si="111"/>
        <v>2190176.8000000003</v>
      </c>
      <c r="AC115" s="16">
        <f t="shared" si="111"/>
        <v>2628212.16</v>
      </c>
      <c r="AD115" s="16">
        <f t="shared" si="111"/>
        <v>3066247.52</v>
      </c>
      <c r="AE115" s="16">
        <f t="shared" si="111"/>
        <v>3504282.88</v>
      </c>
      <c r="AF115" s="16">
        <f t="shared" si="111"/>
        <v>3942318.2399999998</v>
      </c>
      <c r="AG115" s="16">
        <f t="shared" si="111"/>
        <v>4380353.5999999996</v>
      </c>
      <c r="AH115" s="16">
        <f t="shared" si="111"/>
        <v>4818388.96</v>
      </c>
      <c r="AI115" s="16">
        <f t="shared" si="111"/>
        <v>5256428.32</v>
      </c>
      <c r="AJ115" s="16">
        <f t="shared" si="111"/>
        <v>6410199.7000000002</v>
      </c>
      <c r="AK115" s="16">
        <f t="shared" si="111"/>
        <v>7563971.1200000001</v>
      </c>
      <c r="AL115" s="16">
        <f t="shared" si="111"/>
        <v>8717742.5399999991</v>
      </c>
      <c r="AM115" s="16">
        <f t="shared" si="111"/>
        <v>9871513.959999999</v>
      </c>
      <c r="AN115" s="16">
        <f t="shared" si="111"/>
        <v>11025285.379999999</v>
      </c>
      <c r="AO115" s="16">
        <f t="shared" si="111"/>
        <v>12179056.799999999</v>
      </c>
      <c r="AP115" s="16">
        <f t="shared" si="111"/>
        <v>13332828.219999999</v>
      </c>
      <c r="AQ115" s="16">
        <f t="shared" si="99"/>
        <v>14486599.639999999</v>
      </c>
      <c r="AR115" s="16">
        <f t="shared" ref="AR115:BE115" si="112">AQ115+AR45</f>
        <v>15640371.059999999</v>
      </c>
      <c r="AS115" s="16">
        <f t="shared" si="112"/>
        <v>16794142.479999997</v>
      </c>
      <c r="AT115" s="16">
        <f t="shared" si="112"/>
        <v>17947913.899999999</v>
      </c>
      <c r="AU115" s="16">
        <f t="shared" si="112"/>
        <v>19101685.32</v>
      </c>
      <c r="AV115" s="16">
        <f t="shared" si="112"/>
        <v>20851258.949999999</v>
      </c>
      <c r="AW115" s="16">
        <f t="shared" si="112"/>
        <v>22600832.619999997</v>
      </c>
      <c r="AX115" s="16">
        <f t="shared" si="112"/>
        <v>24350406.289999999</v>
      </c>
      <c r="AY115" s="16">
        <f t="shared" si="112"/>
        <v>26099979.960000001</v>
      </c>
      <c r="AZ115" s="16">
        <f t="shared" si="112"/>
        <v>27849553.630000003</v>
      </c>
      <c r="BA115" s="16">
        <f t="shared" si="112"/>
        <v>29599127.300000004</v>
      </c>
      <c r="BB115" s="16">
        <f t="shared" si="112"/>
        <v>31348700.970000006</v>
      </c>
      <c r="BC115" s="16">
        <f t="shared" si="112"/>
        <v>33098274.640000008</v>
      </c>
      <c r="BD115" s="16">
        <f t="shared" si="112"/>
        <v>34847848.31000001</v>
      </c>
      <c r="BE115" s="16">
        <f t="shared" si="112"/>
        <v>36597421.980000012</v>
      </c>
      <c r="BF115" s="16">
        <f t="shared" ref="BF115:BS115" si="113">BE115+BF45</f>
        <v>38346995.650000013</v>
      </c>
      <c r="BG115" s="16">
        <f t="shared" si="113"/>
        <v>40096569.320000015</v>
      </c>
      <c r="BH115" s="16">
        <f t="shared" si="113"/>
        <v>42039862.190000013</v>
      </c>
      <c r="BI115" s="16">
        <f t="shared" si="113"/>
        <v>43983155.020000011</v>
      </c>
      <c r="BJ115" s="16">
        <f t="shared" si="113"/>
        <v>45926447.850000009</v>
      </c>
      <c r="BK115" s="16">
        <f t="shared" si="113"/>
        <v>47869740.680000007</v>
      </c>
      <c r="BL115" s="16">
        <f t="shared" si="113"/>
        <v>49813033.510000005</v>
      </c>
      <c r="BM115" s="16">
        <f t="shared" si="113"/>
        <v>51756326.340000004</v>
      </c>
      <c r="BN115" s="16">
        <f t="shared" si="113"/>
        <v>53699619.170000002</v>
      </c>
      <c r="BO115" s="16">
        <f t="shared" si="113"/>
        <v>55642912</v>
      </c>
      <c r="BP115" s="16">
        <f t="shared" si="113"/>
        <v>57586204.829999998</v>
      </c>
      <c r="BQ115" s="16">
        <f t="shared" si="113"/>
        <v>59529497.659999996</v>
      </c>
      <c r="BR115" s="16">
        <f t="shared" si="113"/>
        <v>61472790.489999995</v>
      </c>
      <c r="BS115" s="16">
        <f t="shared" si="113"/>
        <v>63416083.319999993</v>
      </c>
    </row>
    <row r="116" spans="1:71" x14ac:dyDescent="0.35">
      <c r="A116" s="15" t="str">
        <f t="shared" ref="A116:J116" si="114">A46</f>
        <v>Manual Blanket</v>
      </c>
      <c r="B116" s="15" t="str">
        <f t="shared" si="114"/>
        <v>NCP-16826</v>
      </c>
      <c r="C116" s="15" t="str">
        <f t="shared" si="114"/>
        <v>Base Rates</v>
      </c>
      <c r="D116" s="15" t="str">
        <f t="shared" si="114"/>
        <v>ELECTRIC DELIVERY</v>
      </c>
      <c r="E116" s="15">
        <f t="shared" si="114"/>
        <v>36500</v>
      </c>
      <c r="F116" s="15" t="str">
        <f t="shared" si="114"/>
        <v>NCP-16826</v>
      </c>
      <c r="G116" s="15" t="str">
        <f t="shared" si="114"/>
        <v>LTC Upgrades to support IVVC</v>
      </c>
      <c r="H116" s="15" t="str">
        <f t="shared" si="114"/>
        <v>Electric General Plant</v>
      </c>
      <c r="I116" s="15" t="str">
        <f t="shared" si="114"/>
        <v>General Offices</v>
      </c>
      <c r="J116" s="15" t="str">
        <f t="shared" si="114"/>
        <v>LTC Upgrades to support IVVC</v>
      </c>
      <c r="K116" s="68">
        <v>0</v>
      </c>
      <c r="L116" s="16">
        <f t="shared" ref="L116:AP116" si="115">K116+L46</f>
        <v>0</v>
      </c>
      <c r="M116" s="16">
        <f t="shared" si="115"/>
        <v>0</v>
      </c>
      <c r="N116" s="16">
        <f t="shared" si="115"/>
        <v>0</v>
      </c>
      <c r="O116" s="16">
        <f t="shared" si="115"/>
        <v>0</v>
      </c>
      <c r="P116" s="16">
        <f t="shared" si="115"/>
        <v>0</v>
      </c>
      <c r="Q116" s="16">
        <f t="shared" si="115"/>
        <v>0</v>
      </c>
      <c r="R116" s="16">
        <f t="shared" si="115"/>
        <v>0</v>
      </c>
      <c r="S116" s="16">
        <f t="shared" si="115"/>
        <v>0</v>
      </c>
      <c r="T116" s="16">
        <f t="shared" si="115"/>
        <v>0</v>
      </c>
      <c r="U116" s="16">
        <f t="shared" si="115"/>
        <v>0</v>
      </c>
      <c r="V116" s="16">
        <f t="shared" si="115"/>
        <v>0</v>
      </c>
      <c r="W116" s="16">
        <f t="shared" si="115"/>
        <v>0</v>
      </c>
      <c r="X116" s="16">
        <f t="shared" si="115"/>
        <v>0</v>
      </c>
      <c r="Y116" s="16">
        <f t="shared" si="115"/>
        <v>319574.81</v>
      </c>
      <c r="Z116" s="16">
        <f t="shared" si="115"/>
        <v>639149.62</v>
      </c>
      <c r="AA116" s="16">
        <f t="shared" si="115"/>
        <v>958724.42999999993</v>
      </c>
      <c r="AB116" s="16">
        <f t="shared" si="115"/>
        <v>1278299.24</v>
      </c>
      <c r="AC116" s="16">
        <f t="shared" si="115"/>
        <v>1597874.05</v>
      </c>
      <c r="AD116" s="16">
        <f t="shared" si="115"/>
        <v>1917448.86</v>
      </c>
      <c r="AE116" s="16">
        <f t="shared" si="115"/>
        <v>2237023.67</v>
      </c>
      <c r="AF116" s="16">
        <f t="shared" si="115"/>
        <v>2556600.48</v>
      </c>
      <c r="AG116" s="16">
        <f t="shared" si="115"/>
        <v>2556600.48</v>
      </c>
      <c r="AH116" s="16">
        <f t="shared" si="115"/>
        <v>2556600.48</v>
      </c>
      <c r="AI116" s="16">
        <f t="shared" si="115"/>
        <v>2556600.46</v>
      </c>
      <c r="AJ116" s="16">
        <f t="shared" si="115"/>
        <v>2947302.59</v>
      </c>
      <c r="AK116" s="16">
        <f t="shared" si="115"/>
        <v>3338004.76</v>
      </c>
      <c r="AL116" s="16">
        <f t="shared" si="115"/>
        <v>3728706.9299999997</v>
      </c>
      <c r="AM116" s="16">
        <f t="shared" si="115"/>
        <v>4119409.0999999996</v>
      </c>
      <c r="AN116" s="16">
        <f t="shared" si="115"/>
        <v>4510111.2699999996</v>
      </c>
      <c r="AO116" s="16">
        <f t="shared" si="115"/>
        <v>4900813.4399999995</v>
      </c>
      <c r="AP116" s="16">
        <f t="shared" si="115"/>
        <v>5291515.6099999994</v>
      </c>
      <c r="AQ116" s="16">
        <f t="shared" si="99"/>
        <v>5682217.7799999993</v>
      </c>
      <c r="AR116" s="16">
        <f t="shared" ref="AR116:BE116" si="116">AQ116+AR46</f>
        <v>6072919.9499999993</v>
      </c>
      <c r="AS116" s="16">
        <f t="shared" si="116"/>
        <v>6463622.1199999992</v>
      </c>
      <c r="AT116" s="16">
        <f t="shared" si="116"/>
        <v>6854324.2899999991</v>
      </c>
      <c r="AU116" s="16">
        <f t="shared" si="116"/>
        <v>7245026.459999999</v>
      </c>
      <c r="AV116" s="16">
        <f t="shared" si="116"/>
        <v>7649391.3399999989</v>
      </c>
      <c r="AW116" s="16">
        <f t="shared" si="116"/>
        <v>8053756.2599999988</v>
      </c>
      <c r="AX116" s="16">
        <f t="shared" si="116"/>
        <v>8458121.1799999997</v>
      </c>
      <c r="AY116" s="16">
        <f t="shared" si="116"/>
        <v>8862486.0999999996</v>
      </c>
      <c r="AZ116" s="16">
        <f t="shared" si="116"/>
        <v>9266851.0199999996</v>
      </c>
      <c r="BA116" s="16">
        <f t="shared" si="116"/>
        <v>9671215.9399999995</v>
      </c>
      <c r="BB116" s="16">
        <f t="shared" si="116"/>
        <v>10075580.859999999</v>
      </c>
      <c r="BC116" s="16">
        <f t="shared" si="116"/>
        <v>10479945.779999999</v>
      </c>
      <c r="BD116" s="16">
        <f t="shared" si="116"/>
        <v>10884310.699999999</v>
      </c>
      <c r="BE116" s="16">
        <f t="shared" si="116"/>
        <v>11288675.619999999</v>
      </c>
      <c r="BF116" s="16">
        <f t="shared" ref="BF116:BS116" si="117">BE116+BF46</f>
        <v>11693040.539999999</v>
      </c>
      <c r="BG116" s="16">
        <f t="shared" si="117"/>
        <v>12097405.459999999</v>
      </c>
      <c r="BH116" s="16">
        <f t="shared" si="117"/>
        <v>12577839.079999998</v>
      </c>
      <c r="BI116" s="16">
        <f t="shared" si="117"/>
        <v>13058272.659999998</v>
      </c>
      <c r="BJ116" s="16">
        <f t="shared" si="117"/>
        <v>13538706.239999998</v>
      </c>
      <c r="BK116" s="16">
        <f t="shared" si="117"/>
        <v>14019139.819999998</v>
      </c>
      <c r="BL116" s="16">
        <f t="shared" si="117"/>
        <v>14499573.399999999</v>
      </c>
      <c r="BM116" s="16">
        <f t="shared" si="117"/>
        <v>14980006.979999999</v>
      </c>
      <c r="BN116" s="16">
        <f t="shared" si="117"/>
        <v>15460440.559999999</v>
      </c>
      <c r="BO116" s="16">
        <f t="shared" si="117"/>
        <v>15940874.139999999</v>
      </c>
      <c r="BP116" s="16">
        <f t="shared" si="117"/>
        <v>16421307.719999999</v>
      </c>
      <c r="BQ116" s="16">
        <f t="shared" si="117"/>
        <v>16901741.299999997</v>
      </c>
      <c r="BR116" s="16">
        <f t="shared" si="117"/>
        <v>17382174.879999995</v>
      </c>
      <c r="BS116" s="16">
        <f t="shared" si="117"/>
        <v>17862608.459999993</v>
      </c>
    </row>
    <row r="117" spans="1:71" x14ac:dyDescent="0.35">
      <c r="A117" s="15" t="str">
        <f t="shared" ref="A117:J117" si="118">A47</f>
        <v>Standard Close</v>
      </c>
      <c r="B117" s="15" t="str">
        <f t="shared" si="118"/>
        <v>NCP-16831</v>
      </c>
      <c r="C117" s="15" t="str">
        <f t="shared" si="118"/>
        <v>Base Rates</v>
      </c>
      <c r="D117" s="15" t="str">
        <f t="shared" si="118"/>
        <v>ELECTRIC DELIVERY</v>
      </c>
      <c r="E117" s="15">
        <f t="shared" si="118"/>
        <v>30315</v>
      </c>
      <c r="F117" s="15" t="str">
        <f t="shared" si="118"/>
        <v>NCP-16831</v>
      </c>
      <c r="G117" s="15" t="str">
        <f t="shared" si="118"/>
        <v>PV Awareness</v>
      </c>
      <c r="H117" s="15" t="str">
        <f t="shared" si="118"/>
        <v>Electric Intangible Plant</v>
      </c>
      <c r="I117" s="15" t="str">
        <f t="shared" si="118"/>
        <v>General Offices</v>
      </c>
      <c r="J117" s="15" t="str">
        <f t="shared" si="118"/>
        <v>PV Awareness</v>
      </c>
      <c r="K117" s="68">
        <v>0</v>
      </c>
      <c r="L117" s="16">
        <f t="shared" ref="L117:AP117" si="119">K117+L47</f>
        <v>0</v>
      </c>
      <c r="M117" s="16">
        <f t="shared" si="119"/>
        <v>0</v>
      </c>
      <c r="N117" s="16">
        <f t="shared" si="119"/>
        <v>0</v>
      </c>
      <c r="O117" s="16">
        <f t="shared" si="119"/>
        <v>0</v>
      </c>
      <c r="P117" s="16">
        <f t="shared" si="119"/>
        <v>0</v>
      </c>
      <c r="Q117" s="16">
        <f t="shared" si="119"/>
        <v>0</v>
      </c>
      <c r="R117" s="16">
        <f t="shared" si="119"/>
        <v>0</v>
      </c>
      <c r="S117" s="16">
        <f t="shared" si="119"/>
        <v>0</v>
      </c>
      <c r="T117" s="16">
        <f t="shared" si="119"/>
        <v>0</v>
      </c>
      <c r="U117" s="16">
        <f t="shared" si="119"/>
        <v>0</v>
      </c>
      <c r="V117" s="16">
        <f t="shared" si="119"/>
        <v>0</v>
      </c>
      <c r="W117" s="16">
        <f t="shared" si="119"/>
        <v>0</v>
      </c>
      <c r="X117" s="16">
        <f t="shared" si="119"/>
        <v>0</v>
      </c>
      <c r="Y117" s="16">
        <f t="shared" si="119"/>
        <v>0</v>
      </c>
      <c r="Z117" s="16">
        <f t="shared" si="119"/>
        <v>0</v>
      </c>
      <c r="AA117" s="16">
        <f t="shared" si="119"/>
        <v>0</v>
      </c>
      <c r="AB117" s="16">
        <f t="shared" si="119"/>
        <v>0</v>
      </c>
      <c r="AC117" s="16">
        <f t="shared" si="119"/>
        <v>0</v>
      </c>
      <c r="AD117" s="16">
        <f t="shared" si="119"/>
        <v>0</v>
      </c>
      <c r="AE117" s="16">
        <f t="shared" si="119"/>
        <v>0</v>
      </c>
      <c r="AF117" s="16">
        <f t="shared" si="119"/>
        <v>0</v>
      </c>
      <c r="AG117" s="16">
        <f t="shared" si="119"/>
        <v>0</v>
      </c>
      <c r="AH117" s="16">
        <f t="shared" si="119"/>
        <v>0</v>
      </c>
      <c r="AI117" s="16">
        <f t="shared" si="119"/>
        <v>0</v>
      </c>
      <c r="AJ117" s="16">
        <f t="shared" si="119"/>
        <v>0</v>
      </c>
      <c r="AK117" s="16">
        <f t="shared" si="119"/>
        <v>0</v>
      </c>
      <c r="AL117" s="16">
        <f t="shared" si="119"/>
        <v>2881975</v>
      </c>
      <c r="AM117" s="16">
        <f t="shared" si="119"/>
        <v>2881975</v>
      </c>
      <c r="AN117" s="16">
        <f t="shared" si="119"/>
        <v>2881975</v>
      </c>
      <c r="AO117" s="16">
        <f t="shared" si="119"/>
        <v>2881975</v>
      </c>
      <c r="AP117" s="16">
        <f t="shared" si="119"/>
        <v>2881975</v>
      </c>
      <c r="AQ117" s="16">
        <f t="shared" si="99"/>
        <v>2881975</v>
      </c>
      <c r="AR117" s="16">
        <f t="shared" ref="AR117:BE117" si="120">AQ117+AR47</f>
        <v>2881975</v>
      </c>
      <c r="AS117" s="16">
        <f t="shared" si="120"/>
        <v>2881975</v>
      </c>
      <c r="AT117" s="16">
        <f t="shared" si="120"/>
        <v>2881975</v>
      </c>
      <c r="AU117" s="16">
        <f t="shared" si="120"/>
        <v>2881975</v>
      </c>
      <c r="AV117" s="16">
        <f t="shared" si="120"/>
        <v>2881975</v>
      </c>
      <c r="AW117" s="16">
        <f t="shared" si="120"/>
        <v>2881975</v>
      </c>
      <c r="AX117" s="16">
        <f t="shared" si="120"/>
        <v>2881975</v>
      </c>
      <c r="AY117" s="16">
        <f t="shared" si="120"/>
        <v>2881975</v>
      </c>
      <c r="AZ117" s="16">
        <f t="shared" si="120"/>
        <v>2881975</v>
      </c>
      <c r="BA117" s="16">
        <f t="shared" si="120"/>
        <v>2881975</v>
      </c>
      <c r="BB117" s="16">
        <f t="shared" si="120"/>
        <v>2881975</v>
      </c>
      <c r="BC117" s="16">
        <f t="shared" si="120"/>
        <v>2881975</v>
      </c>
      <c r="BD117" s="16">
        <f t="shared" si="120"/>
        <v>2881975</v>
      </c>
      <c r="BE117" s="16">
        <f t="shared" si="120"/>
        <v>2881975</v>
      </c>
      <c r="BF117" s="16">
        <f t="shared" ref="BF117:BS117" si="121">BE117+BF47</f>
        <v>2881975</v>
      </c>
      <c r="BG117" s="16">
        <f t="shared" si="121"/>
        <v>2881975</v>
      </c>
      <c r="BH117" s="16">
        <f t="shared" si="121"/>
        <v>2881975</v>
      </c>
      <c r="BI117" s="16">
        <f t="shared" si="121"/>
        <v>2881975</v>
      </c>
      <c r="BJ117" s="16">
        <f t="shared" si="121"/>
        <v>2881975</v>
      </c>
      <c r="BK117" s="16">
        <f t="shared" si="121"/>
        <v>2881975</v>
      </c>
      <c r="BL117" s="16">
        <f t="shared" si="121"/>
        <v>2881975</v>
      </c>
      <c r="BM117" s="16">
        <f t="shared" si="121"/>
        <v>2881975</v>
      </c>
      <c r="BN117" s="16">
        <f t="shared" si="121"/>
        <v>2881975</v>
      </c>
      <c r="BO117" s="16">
        <f t="shared" si="121"/>
        <v>2881975</v>
      </c>
      <c r="BP117" s="16">
        <f t="shared" si="121"/>
        <v>2881975</v>
      </c>
      <c r="BQ117" s="16">
        <f t="shared" si="121"/>
        <v>2881975</v>
      </c>
      <c r="BR117" s="16">
        <f t="shared" si="121"/>
        <v>2881975</v>
      </c>
      <c r="BS117" s="16">
        <f t="shared" si="121"/>
        <v>2881975</v>
      </c>
    </row>
    <row r="118" spans="1:71" x14ac:dyDescent="0.35">
      <c r="A118" s="15" t="str">
        <f t="shared" ref="A118:J118" si="122">A48</f>
        <v>Manual Blanket</v>
      </c>
      <c r="B118" s="15" t="str">
        <f t="shared" si="122"/>
        <v>NCP-16833</v>
      </c>
      <c r="C118" s="15" t="str">
        <f t="shared" si="122"/>
        <v>Base Rates</v>
      </c>
      <c r="D118" s="15" t="str">
        <f t="shared" si="122"/>
        <v>ELECTRIC DELIVERY</v>
      </c>
      <c r="E118" s="15">
        <f t="shared" si="122"/>
        <v>35600</v>
      </c>
      <c r="F118" s="15" t="str">
        <f t="shared" si="122"/>
        <v>NCP-16833</v>
      </c>
      <c r="G118" s="15" t="str">
        <f t="shared" si="122"/>
        <v>EV Distrib Infra Dist TXs &amp; Second</v>
      </c>
      <c r="H118" s="15" t="str">
        <f t="shared" si="122"/>
        <v>Electric Intangible Plant</v>
      </c>
      <c r="I118" s="15" t="str">
        <f t="shared" si="122"/>
        <v>Distribution Lines</v>
      </c>
      <c r="J118" s="15" t="str">
        <f t="shared" si="122"/>
        <v>EV Distrib Infra Dist TXs &amp; Second</v>
      </c>
      <c r="K118" s="68">
        <v>0</v>
      </c>
      <c r="L118" s="16">
        <f t="shared" ref="L118:AP118" si="123">K118+L48</f>
        <v>0</v>
      </c>
      <c r="M118" s="16">
        <f t="shared" si="123"/>
        <v>0</v>
      </c>
      <c r="N118" s="16">
        <f t="shared" si="123"/>
        <v>0</v>
      </c>
      <c r="O118" s="16">
        <f t="shared" si="123"/>
        <v>0</v>
      </c>
      <c r="P118" s="16">
        <f t="shared" si="123"/>
        <v>0</v>
      </c>
      <c r="Q118" s="16">
        <f t="shared" si="123"/>
        <v>0</v>
      </c>
      <c r="R118" s="16">
        <f t="shared" si="123"/>
        <v>0</v>
      </c>
      <c r="S118" s="16">
        <f t="shared" si="123"/>
        <v>0</v>
      </c>
      <c r="T118" s="16">
        <f t="shared" si="123"/>
        <v>0</v>
      </c>
      <c r="U118" s="16">
        <f t="shared" si="123"/>
        <v>0</v>
      </c>
      <c r="V118" s="16">
        <f t="shared" si="123"/>
        <v>0</v>
      </c>
      <c r="W118" s="16">
        <f t="shared" si="123"/>
        <v>0</v>
      </c>
      <c r="X118" s="16">
        <f t="shared" si="123"/>
        <v>41666.67</v>
      </c>
      <c r="Y118" s="16">
        <f t="shared" si="123"/>
        <v>83333.34</v>
      </c>
      <c r="Z118" s="16">
        <f t="shared" si="123"/>
        <v>125000.01</v>
      </c>
      <c r="AA118" s="16">
        <f t="shared" si="123"/>
        <v>166666.68</v>
      </c>
      <c r="AB118" s="16">
        <f t="shared" si="123"/>
        <v>208333.34999999998</v>
      </c>
      <c r="AC118" s="16">
        <f t="shared" si="123"/>
        <v>250000.01999999996</v>
      </c>
      <c r="AD118" s="16">
        <f t="shared" si="123"/>
        <v>291666.68999999994</v>
      </c>
      <c r="AE118" s="16">
        <f t="shared" si="123"/>
        <v>333333.35999999993</v>
      </c>
      <c r="AF118" s="16">
        <f t="shared" si="123"/>
        <v>375000.02999999991</v>
      </c>
      <c r="AG118" s="16">
        <f t="shared" si="123"/>
        <v>416666.6999999999</v>
      </c>
      <c r="AH118" s="16">
        <f t="shared" si="123"/>
        <v>458333.36999999988</v>
      </c>
      <c r="AI118" s="16">
        <f t="shared" si="123"/>
        <v>500000.03999999986</v>
      </c>
      <c r="AJ118" s="16">
        <f t="shared" si="123"/>
        <v>631613.91999999993</v>
      </c>
      <c r="AK118" s="16">
        <f t="shared" si="123"/>
        <v>763227.84</v>
      </c>
      <c r="AL118" s="16">
        <f t="shared" si="123"/>
        <v>894841.76</v>
      </c>
      <c r="AM118" s="16">
        <f t="shared" si="123"/>
        <v>1026455.68</v>
      </c>
      <c r="AN118" s="16">
        <f t="shared" si="123"/>
        <v>1158069.6000000001</v>
      </c>
      <c r="AO118" s="16">
        <f t="shared" si="123"/>
        <v>1289683.52</v>
      </c>
      <c r="AP118" s="16">
        <f t="shared" si="123"/>
        <v>1421297.44</v>
      </c>
      <c r="AQ118" s="16">
        <f t="shared" si="99"/>
        <v>1552911.3599999999</v>
      </c>
      <c r="AR118" s="16">
        <f t="shared" ref="AR118:BE118" si="124">AQ118+AR48</f>
        <v>1684525.2799999998</v>
      </c>
      <c r="AS118" s="16">
        <f t="shared" si="124"/>
        <v>1816139.1999999997</v>
      </c>
      <c r="AT118" s="16">
        <f t="shared" si="124"/>
        <v>1947753.1199999996</v>
      </c>
      <c r="AU118" s="16">
        <f t="shared" si="124"/>
        <v>2079367.0399999996</v>
      </c>
      <c r="AV118" s="16">
        <f t="shared" si="124"/>
        <v>2455216.0399999996</v>
      </c>
      <c r="AW118" s="16">
        <f t="shared" si="124"/>
        <v>2831065.0399999996</v>
      </c>
      <c r="AX118" s="16">
        <f t="shared" si="124"/>
        <v>3206914.0399999996</v>
      </c>
      <c r="AY118" s="16">
        <f t="shared" si="124"/>
        <v>3582763.0399999996</v>
      </c>
      <c r="AZ118" s="16">
        <f t="shared" si="124"/>
        <v>3958612.0399999996</v>
      </c>
      <c r="BA118" s="16">
        <f t="shared" si="124"/>
        <v>4334461.0399999991</v>
      </c>
      <c r="BB118" s="16">
        <f t="shared" si="124"/>
        <v>4710310.0399999991</v>
      </c>
      <c r="BC118" s="16">
        <f t="shared" si="124"/>
        <v>5086159.0399999991</v>
      </c>
      <c r="BD118" s="16">
        <f t="shared" si="124"/>
        <v>5462008.0399999991</v>
      </c>
      <c r="BE118" s="16">
        <f t="shared" si="124"/>
        <v>5837857.0399999991</v>
      </c>
      <c r="BF118" s="16">
        <f t="shared" ref="BF118:BS118" si="125">BE118+BF48</f>
        <v>6213706.0399999991</v>
      </c>
      <c r="BG118" s="16">
        <f t="shared" si="125"/>
        <v>6589555.0399999991</v>
      </c>
      <c r="BH118" s="16">
        <f t="shared" si="125"/>
        <v>7127194.6599999992</v>
      </c>
      <c r="BI118" s="16">
        <f t="shared" si="125"/>
        <v>7664834.2399999993</v>
      </c>
      <c r="BJ118" s="16">
        <f t="shared" si="125"/>
        <v>8202473.8199999994</v>
      </c>
      <c r="BK118" s="16">
        <f t="shared" si="125"/>
        <v>8740113.3999999985</v>
      </c>
      <c r="BL118" s="16">
        <f t="shared" si="125"/>
        <v>9277752.9799999986</v>
      </c>
      <c r="BM118" s="16">
        <f t="shared" si="125"/>
        <v>9815392.5599999987</v>
      </c>
      <c r="BN118" s="16">
        <f t="shared" si="125"/>
        <v>10353032.139999999</v>
      </c>
      <c r="BO118" s="16">
        <f t="shared" si="125"/>
        <v>10890671.719999999</v>
      </c>
      <c r="BP118" s="16">
        <f t="shared" si="125"/>
        <v>11428311.299999999</v>
      </c>
      <c r="BQ118" s="16">
        <f t="shared" si="125"/>
        <v>11965950.879999999</v>
      </c>
      <c r="BR118" s="16">
        <f t="shared" si="125"/>
        <v>12503590.459999999</v>
      </c>
      <c r="BS118" s="16">
        <f t="shared" si="125"/>
        <v>13041230.039999999</v>
      </c>
    </row>
    <row r="119" spans="1:71" x14ac:dyDescent="0.35">
      <c r="A119" s="15" t="str">
        <f t="shared" ref="A119:J119" si="126">A49</f>
        <v>Standard Close</v>
      </c>
      <c r="B119" s="15" t="str">
        <f t="shared" si="126"/>
        <v>NCP-16834</v>
      </c>
      <c r="C119" s="15" t="str">
        <f t="shared" si="126"/>
        <v>Base Rates</v>
      </c>
      <c r="D119" s="15" t="str">
        <f t="shared" si="126"/>
        <v>ELECTRIC DELIVERY</v>
      </c>
      <c r="E119" s="15">
        <f t="shared" si="126"/>
        <v>30315</v>
      </c>
      <c r="F119" s="15" t="str">
        <f t="shared" si="126"/>
        <v>NCP-16834</v>
      </c>
      <c r="G119" s="15" t="str">
        <f t="shared" si="126"/>
        <v>Line Sensing Ample Software</v>
      </c>
      <c r="H119" s="15" t="str">
        <f t="shared" si="126"/>
        <v>Electric Intangible Plant</v>
      </c>
      <c r="I119" s="15" t="str">
        <f t="shared" si="126"/>
        <v>General Offices</v>
      </c>
      <c r="J119" s="15" t="str">
        <f t="shared" si="126"/>
        <v>Line Sensing Ample Software</v>
      </c>
      <c r="K119" s="68">
        <v>0</v>
      </c>
      <c r="L119" s="16">
        <f t="shared" ref="L119:AP119" si="127">K119+L49</f>
        <v>0</v>
      </c>
      <c r="M119" s="16">
        <f t="shared" si="127"/>
        <v>0</v>
      </c>
      <c r="N119" s="16">
        <f t="shared" si="127"/>
        <v>0</v>
      </c>
      <c r="O119" s="16">
        <f t="shared" si="127"/>
        <v>0</v>
      </c>
      <c r="P119" s="16">
        <f t="shared" si="127"/>
        <v>0</v>
      </c>
      <c r="Q119" s="16">
        <f t="shared" si="127"/>
        <v>0</v>
      </c>
      <c r="R119" s="16">
        <f t="shared" si="127"/>
        <v>0</v>
      </c>
      <c r="S119" s="16">
        <f t="shared" si="127"/>
        <v>0</v>
      </c>
      <c r="T119" s="16">
        <f t="shared" si="127"/>
        <v>0</v>
      </c>
      <c r="U119" s="16">
        <f t="shared" si="127"/>
        <v>0</v>
      </c>
      <c r="V119" s="16">
        <f t="shared" si="127"/>
        <v>0</v>
      </c>
      <c r="W119" s="16">
        <f t="shared" si="127"/>
        <v>0</v>
      </c>
      <c r="X119" s="16">
        <f t="shared" si="127"/>
        <v>0</v>
      </c>
      <c r="Y119" s="16">
        <f t="shared" si="127"/>
        <v>0</v>
      </c>
      <c r="Z119" s="16">
        <f t="shared" si="127"/>
        <v>0</v>
      </c>
      <c r="AA119" s="16">
        <f t="shared" si="127"/>
        <v>0</v>
      </c>
      <c r="AB119" s="16">
        <f t="shared" si="127"/>
        <v>0</v>
      </c>
      <c r="AC119" s="16">
        <f t="shared" si="127"/>
        <v>0</v>
      </c>
      <c r="AD119" s="16">
        <f t="shared" si="127"/>
        <v>0</v>
      </c>
      <c r="AE119" s="16">
        <f t="shared" si="127"/>
        <v>0</v>
      </c>
      <c r="AF119" s="16">
        <f t="shared" si="127"/>
        <v>0</v>
      </c>
      <c r="AG119" s="16">
        <f t="shared" si="127"/>
        <v>0</v>
      </c>
      <c r="AH119" s="16">
        <f t="shared" si="127"/>
        <v>0</v>
      </c>
      <c r="AI119" s="16">
        <f t="shared" si="127"/>
        <v>0</v>
      </c>
      <c r="AJ119" s="16">
        <f t="shared" si="127"/>
        <v>0</v>
      </c>
      <c r="AK119" s="16">
        <f t="shared" si="127"/>
        <v>0</v>
      </c>
      <c r="AL119" s="16">
        <f t="shared" si="127"/>
        <v>0</v>
      </c>
      <c r="AM119" s="16">
        <f t="shared" si="127"/>
        <v>0</v>
      </c>
      <c r="AN119" s="16">
        <f t="shared" si="127"/>
        <v>0</v>
      </c>
      <c r="AO119" s="16">
        <f t="shared" si="127"/>
        <v>0</v>
      </c>
      <c r="AP119" s="16">
        <f t="shared" si="127"/>
        <v>0</v>
      </c>
      <c r="AQ119" s="16">
        <f t="shared" si="99"/>
        <v>0</v>
      </c>
      <c r="AR119" s="16">
        <f t="shared" ref="AR119:BE119" si="128">AQ119+AR49</f>
        <v>0</v>
      </c>
      <c r="AS119" s="16">
        <f t="shared" si="128"/>
        <v>0</v>
      </c>
      <c r="AT119" s="16">
        <f t="shared" si="128"/>
        <v>0</v>
      </c>
      <c r="AU119" s="16">
        <f t="shared" si="128"/>
        <v>10132113.48</v>
      </c>
      <c r="AV119" s="16">
        <f t="shared" si="128"/>
        <v>10132113.48</v>
      </c>
      <c r="AW119" s="16">
        <f t="shared" si="128"/>
        <v>10132113.48</v>
      </c>
      <c r="AX119" s="16">
        <f t="shared" si="128"/>
        <v>10132113.48</v>
      </c>
      <c r="AY119" s="16">
        <f t="shared" si="128"/>
        <v>10132113.48</v>
      </c>
      <c r="AZ119" s="16">
        <f t="shared" si="128"/>
        <v>10132113.48</v>
      </c>
      <c r="BA119" s="16">
        <f t="shared" si="128"/>
        <v>10132113.48</v>
      </c>
      <c r="BB119" s="16">
        <f t="shared" si="128"/>
        <v>10132113.48</v>
      </c>
      <c r="BC119" s="16">
        <f t="shared" si="128"/>
        <v>10132113.48</v>
      </c>
      <c r="BD119" s="16">
        <f t="shared" si="128"/>
        <v>10132113.48</v>
      </c>
      <c r="BE119" s="16">
        <f t="shared" si="128"/>
        <v>10132113.48</v>
      </c>
      <c r="BF119" s="16">
        <f t="shared" ref="BF119:BS119" si="129">BE119+BF49</f>
        <v>10132113.48</v>
      </c>
      <c r="BG119" s="16">
        <f t="shared" si="129"/>
        <v>10132113.48</v>
      </c>
      <c r="BH119" s="16">
        <f t="shared" si="129"/>
        <v>10132113.48</v>
      </c>
      <c r="BI119" s="16">
        <f t="shared" si="129"/>
        <v>10132113.48</v>
      </c>
      <c r="BJ119" s="16">
        <f t="shared" si="129"/>
        <v>10132113.48</v>
      </c>
      <c r="BK119" s="16">
        <f t="shared" si="129"/>
        <v>10132113.48</v>
      </c>
      <c r="BL119" s="16">
        <f t="shared" si="129"/>
        <v>10132113.48</v>
      </c>
      <c r="BM119" s="16">
        <f t="shared" si="129"/>
        <v>10132113.48</v>
      </c>
      <c r="BN119" s="16">
        <f t="shared" si="129"/>
        <v>10132113.48</v>
      </c>
      <c r="BO119" s="16">
        <f t="shared" si="129"/>
        <v>10132113.48</v>
      </c>
      <c r="BP119" s="16">
        <f t="shared" si="129"/>
        <v>10132113.48</v>
      </c>
      <c r="BQ119" s="16">
        <f t="shared" si="129"/>
        <v>10132113.48</v>
      </c>
      <c r="BR119" s="16">
        <f t="shared" si="129"/>
        <v>10132113.48</v>
      </c>
      <c r="BS119" s="16">
        <f t="shared" si="129"/>
        <v>10132113.48</v>
      </c>
    </row>
    <row r="120" spans="1:71" x14ac:dyDescent="0.35">
      <c r="A120" s="15" t="str">
        <f t="shared" ref="A120:J120" si="130">A50</f>
        <v>Manual Blanket</v>
      </c>
      <c r="B120" s="15" t="str">
        <f t="shared" si="130"/>
        <v>NCP-16848</v>
      </c>
      <c r="C120" s="15" t="str">
        <f t="shared" si="130"/>
        <v>Base Rates</v>
      </c>
      <c r="D120" s="15" t="str">
        <f t="shared" si="130"/>
        <v>ELECTRIC DELIVERY</v>
      </c>
      <c r="E120" s="15" t="str">
        <f t="shared" si="130"/>
        <v>D</v>
      </c>
      <c r="F120" s="15" t="str">
        <f t="shared" si="130"/>
        <v>NCP-16848</v>
      </c>
      <c r="G120" s="15" t="str">
        <f t="shared" si="130"/>
        <v>Distrib Sub RTU Upg &amp; Network</v>
      </c>
      <c r="H120" s="15" t="str">
        <f t="shared" si="130"/>
        <v>Electric Distribution Plant</v>
      </c>
      <c r="I120" s="15" t="str">
        <f t="shared" si="130"/>
        <v>Distribution Substation</v>
      </c>
      <c r="J120" s="15" t="str">
        <f t="shared" si="130"/>
        <v>Distrib Sub RTU Upg &amp; Network</v>
      </c>
      <c r="K120" s="68">
        <v>0</v>
      </c>
      <c r="L120" s="16">
        <f t="shared" ref="L120:AP120" si="131">K120+L50</f>
        <v>0</v>
      </c>
      <c r="M120" s="16">
        <f t="shared" si="131"/>
        <v>0</v>
      </c>
      <c r="N120" s="16">
        <f t="shared" si="131"/>
        <v>0</v>
      </c>
      <c r="O120" s="16">
        <f t="shared" si="131"/>
        <v>0</v>
      </c>
      <c r="P120" s="16">
        <f t="shared" si="131"/>
        <v>0</v>
      </c>
      <c r="Q120" s="16">
        <f t="shared" si="131"/>
        <v>0</v>
      </c>
      <c r="R120" s="16">
        <f t="shared" si="131"/>
        <v>0</v>
      </c>
      <c r="S120" s="16">
        <f t="shared" si="131"/>
        <v>0</v>
      </c>
      <c r="T120" s="16">
        <f t="shared" si="131"/>
        <v>0</v>
      </c>
      <c r="U120" s="16">
        <f t="shared" si="131"/>
        <v>0</v>
      </c>
      <c r="V120" s="16">
        <f t="shared" si="131"/>
        <v>0</v>
      </c>
      <c r="W120" s="16">
        <f t="shared" si="131"/>
        <v>0</v>
      </c>
      <c r="X120" s="16">
        <f t="shared" si="131"/>
        <v>147595.41999999998</v>
      </c>
      <c r="Y120" s="16">
        <f t="shared" si="131"/>
        <v>295190.83999999997</v>
      </c>
      <c r="Z120" s="16">
        <f t="shared" si="131"/>
        <v>442786.25999999995</v>
      </c>
      <c r="AA120" s="16">
        <f t="shared" si="131"/>
        <v>590381.67999999993</v>
      </c>
      <c r="AB120" s="16">
        <f t="shared" si="131"/>
        <v>737977.09999999986</v>
      </c>
      <c r="AC120" s="16">
        <f t="shared" si="131"/>
        <v>885572.51999999979</v>
      </c>
      <c r="AD120" s="16">
        <f t="shared" si="131"/>
        <v>1033167.9399999997</v>
      </c>
      <c r="AE120" s="16">
        <f t="shared" si="131"/>
        <v>1163446.9299999997</v>
      </c>
      <c r="AF120" s="16">
        <f t="shared" si="131"/>
        <v>1268658.9199999997</v>
      </c>
      <c r="AG120" s="16">
        <f t="shared" si="131"/>
        <v>1268658.9199999997</v>
      </c>
      <c r="AH120" s="16">
        <f t="shared" si="131"/>
        <v>1268658.9199999997</v>
      </c>
      <c r="AI120" s="16">
        <f t="shared" si="131"/>
        <v>1268658.9299999997</v>
      </c>
      <c r="AJ120" s="16">
        <f t="shared" si="131"/>
        <v>1392207.2999999998</v>
      </c>
      <c r="AK120" s="16">
        <f t="shared" si="131"/>
        <v>1515755.63</v>
      </c>
      <c r="AL120" s="16">
        <f t="shared" si="131"/>
        <v>1639303.96</v>
      </c>
      <c r="AM120" s="16">
        <f t="shared" si="131"/>
        <v>1762852.29</v>
      </c>
      <c r="AN120" s="16">
        <f t="shared" si="131"/>
        <v>1886400.62</v>
      </c>
      <c r="AO120" s="16">
        <f t="shared" si="131"/>
        <v>2009948.9500000002</v>
      </c>
      <c r="AP120" s="16">
        <f t="shared" si="131"/>
        <v>2133497.2800000003</v>
      </c>
      <c r="AQ120" s="16">
        <f t="shared" si="99"/>
        <v>2257045.6100000003</v>
      </c>
      <c r="AR120" s="16">
        <f t="shared" ref="AR120:BE120" si="132">AQ120+AR50</f>
        <v>2380593.9400000004</v>
      </c>
      <c r="AS120" s="16">
        <f t="shared" si="132"/>
        <v>2504142.2700000005</v>
      </c>
      <c r="AT120" s="16">
        <f t="shared" si="132"/>
        <v>2627690.6000000006</v>
      </c>
      <c r="AU120" s="16">
        <f t="shared" si="132"/>
        <v>2751238.9300000006</v>
      </c>
      <c r="AV120" s="16">
        <f t="shared" si="132"/>
        <v>3003005.8000000007</v>
      </c>
      <c r="AW120" s="16">
        <f t="shared" si="132"/>
        <v>3254772.6300000008</v>
      </c>
      <c r="AX120" s="16">
        <f t="shared" si="132"/>
        <v>3506539.4600000009</v>
      </c>
      <c r="AY120" s="16">
        <f t="shared" si="132"/>
        <v>3758306.290000001</v>
      </c>
      <c r="AZ120" s="16">
        <f t="shared" si="132"/>
        <v>4010073.120000001</v>
      </c>
      <c r="BA120" s="16">
        <f t="shared" si="132"/>
        <v>4261839.9500000011</v>
      </c>
      <c r="BB120" s="16">
        <f t="shared" si="132"/>
        <v>4513606.7800000012</v>
      </c>
      <c r="BC120" s="16">
        <f t="shared" si="132"/>
        <v>4765373.6100000013</v>
      </c>
      <c r="BD120" s="16">
        <f t="shared" si="132"/>
        <v>5017140.4400000013</v>
      </c>
      <c r="BE120" s="16">
        <f t="shared" si="132"/>
        <v>5268907.2700000014</v>
      </c>
      <c r="BF120" s="16">
        <f t="shared" ref="BF120:BS120" si="133">BE120+BF50</f>
        <v>5520674.1000000015</v>
      </c>
      <c r="BG120" s="16">
        <f t="shared" si="133"/>
        <v>5772440.9300000016</v>
      </c>
      <c r="BH120" s="16">
        <f t="shared" si="133"/>
        <v>6160109.8000000017</v>
      </c>
      <c r="BI120" s="16">
        <f t="shared" si="133"/>
        <v>6547778.6300000018</v>
      </c>
      <c r="BJ120" s="16">
        <f t="shared" si="133"/>
        <v>6935447.4600000018</v>
      </c>
      <c r="BK120" s="16">
        <f t="shared" si="133"/>
        <v>7323116.2900000019</v>
      </c>
      <c r="BL120" s="16">
        <f t="shared" si="133"/>
        <v>7710785.120000002</v>
      </c>
      <c r="BM120" s="16">
        <f t="shared" si="133"/>
        <v>8098453.950000002</v>
      </c>
      <c r="BN120" s="16">
        <f t="shared" si="133"/>
        <v>8486122.7800000012</v>
      </c>
      <c r="BO120" s="16">
        <f t="shared" si="133"/>
        <v>8873791.6100000013</v>
      </c>
      <c r="BP120" s="16">
        <f t="shared" si="133"/>
        <v>9261460.4400000013</v>
      </c>
      <c r="BQ120" s="16">
        <f t="shared" si="133"/>
        <v>9649129.2700000014</v>
      </c>
      <c r="BR120" s="16">
        <f t="shared" si="133"/>
        <v>10036798.100000001</v>
      </c>
      <c r="BS120" s="16">
        <f t="shared" si="133"/>
        <v>10424466.930000002</v>
      </c>
    </row>
    <row r="121" spans="1:71" x14ac:dyDescent="0.35">
      <c r="A121" s="15" t="str">
        <f t="shared" ref="A121:J121" si="134">A51</f>
        <v>Manual Blanket</v>
      </c>
      <c r="B121" s="15" t="str">
        <f t="shared" si="134"/>
        <v>NCP-16879</v>
      </c>
      <c r="C121" s="15" t="str">
        <f t="shared" si="134"/>
        <v>Base Rates</v>
      </c>
      <c r="D121" s="15" t="str">
        <f t="shared" si="134"/>
        <v>ELECTRIC DELIVERY</v>
      </c>
      <c r="E121" s="15">
        <f t="shared" si="134"/>
        <v>39725</v>
      </c>
      <c r="F121" s="15" t="str">
        <f t="shared" si="134"/>
        <v>NCP-16879</v>
      </c>
      <c r="G121" s="15" t="str">
        <f t="shared" si="134"/>
        <v>ADI Telecom Fiber</v>
      </c>
      <c r="H121" s="15" t="str">
        <f t="shared" si="134"/>
        <v>Electric General Plant</v>
      </c>
      <c r="I121" s="15" t="str">
        <f t="shared" si="134"/>
        <v>Telecom Structures</v>
      </c>
      <c r="J121" s="15" t="str">
        <f t="shared" si="134"/>
        <v>ADI Telecom Fiber</v>
      </c>
      <c r="K121" s="68">
        <v>0</v>
      </c>
      <c r="L121" s="16">
        <f t="shared" ref="L121:AP121" si="135">K121+L51</f>
        <v>0</v>
      </c>
      <c r="M121" s="16">
        <f t="shared" si="135"/>
        <v>0</v>
      </c>
      <c r="N121" s="16">
        <f t="shared" si="135"/>
        <v>0</v>
      </c>
      <c r="O121" s="16">
        <f t="shared" si="135"/>
        <v>0</v>
      </c>
      <c r="P121" s="16">
        <f t="shared" si="135"/>
        <v>0</v>
      </c>
      <c r="Q121" s="16">
        <f t="shared" si="135"/>
        <v>0</v>
      </c>
      <c r="R121" s="16">
        <f t="shared" si="135"/>
        <v>0</v>
      </c>
      <c r="S121" s="16">
        <f t="shared" si="135"/>
        <v>0</v>
      </c>
      <c r="T121" s="16">
        <f t="shared" si="135"/>
        <v>0</v>
      </c>
      <c r="U121" s="16">
        <f t="shared" si="135"/>
        <v>0</v>
      </c>
      <c r="V121" s="16">
        <f t="shared" si="135"/>
        <v>0</v>
      </c>
      <c r="W121" s="16">
        <f t="shared" si="135"/>
        <v>0</v>
      </c>
      <c r="X121" s="16">
        <f t="shared" si="135"/>
        <v>287560.09999999998</v>
      </c>
      <c r="Y121" s="16">
        <f t="shared" si="135"/>
        <v>575120.19999999995</v>
      </c>
      <c r="Z121" s="16">
        <f t="shared" si="135"/>
        <v>862680.29999999993</v>
      </c>
      <c r="AA121" s="16">
        <f t="shared" si="135"/>
        <v>1150240.3999999999</v>
      </c>
      <c r="AB121" s="16">
        <f t="shared" si="135"/>
        <v>1437800.5</v>
      </c>
      <c r="AC121" s="16">
        <f t="shared" si="135"/>
        <v>1725360.6</v>
      </c>
      <c r="AD121" s="16">
        <f t="shared" si="135"/>
        <v>2012920.7000000002</v>
      </c>
      <c r="AE121" s="16">
        <f t="shared" si="135"/>
        <v>2300480.8000000003</v>
      </c>
      <c r="AF121" s="16">
        <f t="shared" si="135"/>
        <v>2588040.9000000004</v>
      </c>
      <c r="AG121" s="16">
        <f t="shared" si="135"/>
        <v>2875601.0000000005</v>
      </c>
      <c r="AH121" s="16">
        <f t="shared" si="135"/>
        <v>3163161.1000000006</v>
      </c>
      <c r="AI121" s="16">
        <f t="shared" si="135"/>
        <v>3450721.2000000007</v>
      </c>
      <c r="AJ121" s="16">
        <f t="shared" si="135"/>
        <v>3795692.3300000005</v>
      </c>
      <c r="AK121" s="16">
        <f t="shared" si="135"/>
        <v>4140663.5000000005</v>
      </c>
      <c r="AL121" s="16">
        <f t="shared" si="135"/>
        <v>4485634.6700000009</v>
      </c>
      <c r="AM121" s="16">
        <f t="shared" si="135"/>
        <v>4830605.8400000008</v>
      </c>
      <c r="AN121" s="16">
        <f t="shared" si="135"/>
        <v>5175577.0100000007</v>
      </c>
      <c r="AO121" s="16">
        <f t="shared" si="135"/>
        <v>5520548.1800000006</v>
      </c>
      <c r="AP121" s="16">
        <f t="shared" si="135"/>
        <v>5865519.3500000006</v>
      </c>
      <c r="AQ121" s="16">
        <f t="shared" si="99"/>
        <v>6210490.5200000005</v>
      </c>
      <c r="AR121" s="16">
        <f t="shared" ref="AR121:BE121" si="136">AQ121+AR51</f>
        <v>6555461.6900000004</v>
      </c>
      <c r="AS121" s="16">
        <f t="shared" si="136"/>
        <v>6900432.8600000003</v>
      </c>
      <c r="AT121" s="16">
        <f t="shared" si="136"/>
        <v>7245404.0300000003</v>
      </c>
      <c r="AU121" s="16">
        <f t="shared" si="136"/>
        <v>7590375.2000000002</v>
      </c>
      <c r="AV121" s="16">
        <f t="shared" si="136"/>
        <v>7590375.2000000002</v>
      </c>
      <c r="AW121" s="16">
        <f t="shared" si="136"/>
        <v>7590375.2000000002</v>
      </c>
      <c r="AX121" s="16">
        <f t="shared" si="136"/>
        <v>7590375.2000000002</v>
      </c>
      <c r="AY121" s="16">
        <f t="shared" si="136"/>
        <v>7590375.2000000002</v>
      </c>
      <c r="AZ121" s="16">
        <f t="shared" si="136"/>
        <v>7590375.2000000002</v>
      </c>
      <c r="BA121" s="16">
        <f t="shared" si="136"/>
        <v>7590375.2000000002</v>
      </c>
      <c r="BB121" s="16">
        <f t="shared" si="136"/>
        <v>7590375.2000000002</v>
      </c>
      <c r="BC121" s="16">
        <f t="shared" si="136"/>
        <v>7590375.2000000002</v>
      </c>
      <c r="BD121" s="16">
        <f t="shared" si="136"/>
        <v>7590375.2000000002</v>
      </c>
      <c r="BE121" s="16">
        <f t="shared" si="136"/>
        <v>7590375.2000000002</v>
      </c>
      <c r="BF121" s="16">
        <f t="shared" ref="BF121:BS121" si="137">BE121+BF51</f>
        <v>7590375.2000000002</v>
      </c>
      <c r="BG121" s="16">
        <f t="shared" si="137"/>
        <v>7590375.2000000002</v>
      </c>
      <c r="BH121" s="16">
        <f t="shared" si="137"/>
        <v>7590375.2000000002</v>
      </c>
      <c r="BI121" s="16">
        <f t="shared" si="137"/>
        <v>7590375.2000000002</v>
      </c>
      <c r="BJ121" s="16">
        <f t="shared" si="137"/>
        <v>7590375.2000000002</v>
      </c>
      <c r="BK121" s="16">
        <f t="shared" si="137"/>
        <v>7590375.2000000002</v>
      </c>
      <c r="BL121" s="16">
        <f t="shared" si="137"/>
        <v>7590375.2000000002</v>
      </c>
      <c r="BM121" s="16">
        <f t="shared" si="137"/>
        <v>7590375.2000000002</v>
      </c>
      <c r="BN121" s="16">
        <f t="shared" si="137"/>
        <v>7590375.2000000002</v>
      </c>
      <c r="BO121" s="16">
        <f t="shared" si="137"/>
        <v>7590375.2000000002</v>
      </c>
      <c r="BP121" s="16">
        <f t="shared" si="137"/>
        <v>7590375.2000000002</v>
      </c>
      <c r="BQ121" s="16">
        <f t="shared" si="137"/>
        <v>7590375.2000000002</v>
      </c>
      <c r="BR121" s="16">
        <f t="shared" si="137"/>
        <v>7590375.2000000002</v>
      </c>
      <c r="BS121" s="16">
        <f t="shared" si="137"/>
        <v>7590375.2000000002</v>
      </c>
    </row>
    <row r="122" spans="1:71" x14ac:dyDescent="0.35">
      <c r="A122" s="15" t="str">
        <f t="shared" ref="A122:J122" si="138">A52</f>
        <v>Standard Close</v>
      </c>
      <c r="B122" s="15" t="str">
        <f t="shared" si="138"/>
        <v>NCP-16928</v>
      </c>
      <c r="C122" s="15" t="str">
        <f t="shared" si="138"/>
        <v>Base Rates</v>
      </c>
      <c r="D122" s="15" t="str">
        <f t="shared" si="138"/>
        <v>ELECTRIC DELIVERY</v>
      </c>
      <c r="E122" s="15">
        <f t="shared" si="138"/>
        <v>30315</v>
      </c>
      <c r="F122" s="15" t="str">
        <f t="shared" si="138"/>
        <v>NCP-16928</v>
      </c>
      <c r="G122" s="15" t="str">
        <f t="shared" si="138"/>
        <v>Meter Firmware Improvements 2024</v>
      </c>
      <c r="H122" s="15" t="str">
        <f t="shared" si="138"/>
        <v>Electric Intangible Plant</v>
      </c>
      <c r="I122" s="15" t="str">
        <f t="shared" si="138"/>
        <v>General Offices</v>
      </c>
      <c r="J122" s="15" t="str">
        <f t="shared" si="138"/>
        <v>Meter Firmware Improvements 2024</v>
      </c>
      <c r="K122" s="68">
        <v>0</v>
      </c>
      <c r="L122" s="16">
        <f t="shared" ref="L122:AP122" si="139">K122+L52</f>
        <v>0</v>
      </c>
      <c r="M122" s="16">
        <f t="shared" si="139"/>
        <v>0</v>
      </c>
      <c r="N122" s="16">
        <f t="shared" si="139"/>
        <v>0</v>
      </c>
      <c r="O122" s="16">
        <f t="shared" si="139"/>
        <v>0</v>
      </c>
      <c r="P122" s="16">
        <f t="shared" si="139"/>
        <v>0</v>
      </c>
      <c r="Q122" s="16">
        <f t="shared" si="139"/>
        <v>0</v>
      </c>
      <c r="R122" s="16">
        <f t="shared" si="139"/>
        <v>0</v>
      </c>
      <c r="S122" s="16">
        <f t="shared" si="139"/>
        <v>0</v>
      </c>
      <c r="T122" s="16">
        <f t="shared" si="139"/>
        <v>2021250.0300000005</v>
      </c>
      <c r="U122" s="16">
        <f t="shared" si="139"/>
        <v>2245833.3600000003</v>
      </c>
      <c r="V122" s="16">
        <f t="shared" si="139"/>
        <v>2470416.7100000004</v>
      </c>
      <c r="W122" s="16">
        <f t="shared" si="139"/>
        <v>2695000.0000000005</v>
      </c>
      <c r="X122" s="16">
        <f t="shared" si="139"/>
        <v>2695000.0000000005</v>
      </c>
      <c r="Y122" s="16">
        <f t="shared" si="139"/>
        <v>2695000.0000000005</v>
      </c>
      <c r="Z122" s="16">
        <f t="shared" si="139"/>
        <v>2695000.0000000005</v>
      </c>
      <c r="AA122" s="16">
        <f t="shared" si="139"/>
        <v>2695000.0000000005</v>
      </c>
      <c r="AB122" s="16">
        <f t="shared" si="139"/>
        <v>2695000.0000000005</v>
      </c>
      <c r="AC122" s="16">
        <f t="shared" si="139"/>
        <v>2695000.0000000005</v>
      </c>
      <c r="AD122" s="16">
        <f t="shared" si="139"/>
        <v>2695000.0000000005</v>
      </c>
      <c r="AE122" s="16">
        <f t="shared" si="139"/>
        <v>2695000.0000000005</v>
      </c>
      <c r="AF122" s="16">
        <f t="shared" si="139"/>
        <v>2695000.0000000005</v>
      </c>
      <c r="AG122" s="16">
        <f t="shared" si="139"/>
        <v>2695000.0000000005</v>
      </c>
      <c r="AH122" s="16">
        <f t="shared" si="139"/>
        <v>2695000.0000000005</v>
      </c>
      <c r="AI122" s="16">
        <f t="shared" si="139"/>
        <v>2695000.0000000005</v>
      </c>
      <c r="AJ122" s="16">
        <f t="shared" si="139"/>
        <v>2695000.0000000005</v>
      </c>
      <c r="AK122" s="16">
        <f t="shared" si="139"/>
        <v>2695000.0000000005</v>
      </c>
      <c r="AL122" s="16">
        <f t="shared" si="139"/>
        <v>2695000.0000000005</v>
      </c>
      <c r="AM122" s="16">
        <f t="shared" si="139"/>
        <v>2695000.0000000005</v>
      </c>
      <c r="AN122" s="16">
        <f t="shared" si="139"/>
        <v>2695000.0000000005</v>
      </c>
      <c r="AO122" s="16">
        <f t="shared" si="139"/>
        <v>2695000.0000000005</v>
      </c>
      <c r="AP122" s="16">
        <f t="shared" si="139"/>
        <v>2695000.0000000005</v>
      </c>
      <c r="AQ122" s="16">
        <f t="shared" si="99"/>
        <v>2695000.0000000005</v>
      </c>
      <c r="AR122" s="16">
        <f t="shared" ref="AR122:BE122" si="140">AQ122+AR52</f>
        <v>2695000.0000000005</v>
      </c>
      <c r="AS122" s="16">
        <f t="shared" si="140"/>
        <v>2695000.0000000005</v>
      </c>
      <c r="AT122" s="16">
        <f t="shared" si="140"/>
        <v>2695000.0000000005</v>
      </c>
      <c r="AU122" s="16">
        <f t="shared" si="140"/>
        <v>2695000.0000000005</v>
      </c>
      <c r="AV122" s="16">
        <f t="shared" si="140"/>
        <v>2695000.0000000005</v>
      </c>
      <c r="AW122" s="16">
        <f t="shared" si="140"/>
        <v>2695000.0000000005</v>
      </c>
      <c r="AX122" s="16">
        <f t="shared" si="140"/>
        <v>2695000.0000000005</v>
      </c>
      <c r="AY122" s="16">
        <f t="shared" si="140"/>
        <v>2695000.0000000005</v>
      </c>
      <c r="AZ122" s="16">
        <f t="shared" si="140"/>
        <v>2695000.0000000005</v>
      </c>
      <c r="BA122" s="16">
        <f t="shared" si="140"/>
        <v>2695000.0000000005</v>
      </c>
      <c r="BB122" s="16">
        <f t="shared" si="140"/>
        <v>2695000.0000000005</v>
      </c>
      <c r="BC122" s="16">
        <f t="shared" si="140"/>
        <v>2695000.0000000005</v>
      </c>
      <c r="BD122" s="16">
        <f t="shared" si="140"/>
        <v>2695000.0000000005</v>
      </c>
      <c r="BE122" s="16">
        <f t="shared" si="140"/>
        <v>2695000.0000000005</v>
      </c>
      <c r="BF122" s="16">
        <f t="shared" ref="BF122:BS122" si="141">BE122+BF52</f>
        <v>2695000.0000000005</v>
      </c>
      <c r="BG122" s="16">
        <f t="shared" si="141"/>
        <v>2695000.0000000005</v>
      </c>
      <c r="BH122" s="16">
        <f t="shared" si="141"/>
        <v>2695000.0000000005</v>
      </c>
      <c r="BI122" s="16">
        <f t="shared" si="141"/>
        <v>2695000.0000000005</v>
      </c>
      <c r="BJ122" s="16">
        <f t="shared" si="141"/>
        <v>2695000.0000000005</v>
      </c>
      <c r="BK122" s="16">
        <f t="shared" si="141"/>
        <v>2695000.0000000005</v>
      </c>
      <c r="BL122" s="16">
        <f t="shared" si="141"/>
        <v>2695000.0000000005</v>
      </c>
      <c r="BM122" s="16">
        <f t="shared" si="141"/>
        <v>2695000.0000000005</v>
      </c>
      <c r="BN122" s="16">
        <f t="shared" si="141"/>
        <v>2695000.0000000005</v>
      </c>
      <c r="BO122" s="16">
        <f t="shared" si="141"/>
        <v>2695000.0000000005</v>
      </c>
      <c r="BP122" s="16">
        <f t="shared" si="141"/>
        <v>2695000.0000000005</v>
      </c>
      <c r="BQ122" s="16">
        <f t="shared" si="141"/>
        <v>2695000.0000000005</v>
      </c>
      <c r="BR122" s="16">
        <f t="shared" si="141"/>
        <v>2695000.0000000005</v>
      </c>
      <c r="BS122" s="16">
        <f t="shared" si="141"/>
        <v>2695000.0000000005</v>
      </c>
    </row>
    <row r="123" spans="1:71" x14ac:dyDescent="0.35">
      <c r="A123" s="15" t="str">
        <f t="shared" ref="A123:J123" si="142">A53</f>
        <v>Monthly Close</v>
      </c>
      <c r="B123" s="15" t="str">
        <f t="shared" si="142"/>
        <v>NEW-15481</v>
      </c>
      <c r="C123" s="15" t="str">
        <f t="shared" si="142"/>
        <v>Base Rates</v>
      </c>
      <c r="D123" s="15" t="str">
        <f t="shared" si="142"/>
        <v>ELECTRIC DELIVERY</v>
      </c>
      <c r="E123" s="15">
        <f t="shared" si="142"/>
        <v>30315</v>
      </c>
      <c r="F123" s="15" t="str">
        <f t="shared" si="142"/>
        <v>NEW-15481</v>
      </c>
      <c r="G123" s="15" t="str">
        <f t="shared" si="142"/>
        <v>Premium Network Service</v>
      </c>
      <c r="H123" s="15" t="str">
        <f t="shared" si="142"/>
        <v>Electric Intangible Plant</v>
      </c>
      <c r="I123" s="15" t="str">
        <f t="shared" si="142"/>
        <v>General Offices</v>
      </c>
      <c r="J123" s="15" t="str">
        <f t="shared" si="142"/>
        <v>Premium Network Service</v>
      </c>
      <c r="K123" s="68">
        <v>0</v>
      </c>
      <c r="L123" s="16">
        <f t="shared" ref="L123:AP123" si="143">K123+L53</f>
        <v>0</v>
      </c>
      <c r="M123" s="16">
        <f t="shared" si="143"/>
        <v>0</v>
      </c>
      <c r="N123" s="16">
        <f t="shared" si="143"/>
        <v>0</v>
      </c>
      <c r="O123" s="16">
        <f t="shared" si="143"/>
        <v>0</v>
      </c>
      <c r="P123" s="16">
        <f t="shared" si="143"/>
        <v>0</v>
      </c>
      <c r="Q123" s="16">
        <f t="shared" si="143"/>
        <v>0</v>
      </c>
      <c r="R123" s="16">
        <f t="shared" si="143"/>
        <v>0</v>
      </c>
      <c r="S123" s="16">
        <f t="shared" si="143"/>
        <v>0</v>
      </c>
      <c r="T123" s="16">
        <f t="shared" si="143"/>
        <v>0</v>
      </c>
      <c r="U123" s="16">
        <f t="shared" si="143"/>
        <v>0</v>
      </c>
      <c r="V123" s="16">
        <f t="shared" si="143"/>
        <v>0</v>
      </c>
      <c r="W123" s="16">
        <f t="shared" si="143"/>
        <v>0</v>
      </c>
      <c r="X123" s="16">
        <f t="shared" si="143"/>
        <v>110466.08999999998</v>
      </c>
      <c r="Y123" s="16">
        <f t="shared" si="143"/>
        <v>220932.17999999996</v>
      </c>
      <c r="Z123" s="16">
        <f t="shared" si="143"/>
        <v>331398.26999999996</v>
      </c>
      <c r="AA123" s="16">
        <f t="shared" si="143"/>
        <v>441864.35999999993</v>
      </c>
      <c r="AB123" s="16">
        <f t="shared" si="143"/>
        <v>552330.44999999995</v>
      </c>
      <c r="AC123" s="16">
        <f t="shared" si="143"/>
        <v>662796.53999999992</v>
      </c>
      <c r="AD123" s="16">
        <f t="shared" si="143"/>
        <v>773262.62999999989</v>
      </c>
      <c r="AE123" s="16">
        <f t="shared" si="143"/>
        <v>883728.71999999986</v>
      </c>
      <c r="AF123" s="16">
        <f t="shared" si="143"/>
        <v>994194.80999999982</v>
      </c>
      <c r="AG123" s="16">
        <f t="shared" si="143"/>
        <v>1104660.8999999999</v>
      </c>
      <c r="AH123" s="16">
        <f t="shared" si="143"/>
        <v>1215126.99</v>
      </c>
      <c r="AI123" s="16">
        <f t="shared" si="143"/>
        <v>1325593.08</v>
      </c>
      <c r="AJ123" s="16">
        <f t="shared" si="143"/>
        <v>1580278.4500000002</v>
      </c>
      <c r="AK123" s="16">
        <f t="shared" si="143"/>
        <v>1834963.7800000003</v>
      </c>
      <c r="AL123" s="16">
        <f t="shared" si="143"/>
        <v>2089649.1100000003</v>
      </c>
      <c r="AM123" s="16">
        <f t="shared" si="143"/>
        <v>2344334.4400000004</v>
      </c>
      <c r="AN123" s="16">
        <f t="shared" si="143"/>
        <v>2599019.7700000005</v>
      </c>
      <c r="AO123" s="16">
        <f t="shared" si="143"/>
        <v>2853705.1000000006</v>
      </c>
      <c r="AP123" s="16">
        <f t="shared" si="143"/>
        <v>3108390.4300000006</v>
      </c>
      <c r="AQ123" s="16">
        <f t="shared" si="99"/>
        <v>3363075.7600000007</v>
      </c>
      <c r="AR123" s="16">
        <f t="shared" ref="AR123:BE123" si="144">AQ123+AR53</f>
        <v>3617761.0900000008</v>
      </c>
      <c r="AS123" s="16">
        <f t="shared" si="144"/>
        <v>3872446.4200000009</v>
      </c>
      <c r="AT123" s="16">
        <f t="shared" si="144"/>
        <v>4127131.7500000009</v>
      </c>
      <c r="AU123" s="16">
        <f t="shared" si="144"/>
        <v>4381817.080000001</v>
      </c>
      <c r="AV123" s="16">
        <f t="shared" si="144"/>
        <v>4737592.2100000009</v>
      </c>
      <c r="AW123" s="16">
        <f t="shared" si="144"/>
        <v>5093367.3800000008</v>
      </c>
      <c r="AX123" s="16">
        <f t="shared" si="144"/>
        <v>5449142.5500000007</v>
      </c>
      <c r="AY123" s="16">
        <f t="shared" si="144"/>
        <v>5804917.7200000007</v>
      </c>
      <c r="AZ123" s="16">
        <f t="shared" si="144"/>
        <v>6160692.8900000006</v>
      </c>
      <c r="BA123" s="16">
        <f t="shared" si="144"/>
        <v>6516468.0600000005</v>
      </c>
      <c r="BB123" s="16">
        <f t="shared" si="144"/>
        <v>6872243.2300000004</v>
      </c>
      <c r="BC123" s="16">
        <f t="shared" si="144"/>
        <v>7228018.4000000004</v>
      </c>
      <c r="BD123" s="16">
        <f t="shared" si="144"/>
        <v>7583793.5700000003</v>
      </c>
      <c r="BE123" s="16">
        <f t="shared" si="144"/>
        <v>7939568.7400000002</v>
      </c>
      <c r="BF123" s="16">
        <f t="shared" ref="BF123:BS123" si="145">BE123+BF53</f>
        <v>8295343.9100000001</v>
      </c>
      <c r="BG123" s="16">
        <f t="shared" si="145"/>
        <v>8651119.0800000001</v>
      </c>
      <c r="BH123" s="16">
        <f t="shared" si="145"/>
        <v>8651119.0800000001</v>
      </c>
      <c r="BI123" s="16">
        <f t="shared" si="145"/>
        <v>8651119.0800000001</v>
      </c>
      <c r="BJ123" s="16">
        <f t="shared" si="145"/>
        <v>8651119.0800000001</v>
      </c>
      <c r="BK123" s="16">
        <f t="shared" si="145"/>
        <v>8651119.0800000001</v>
      </c>
      <c r="BL123" s="16">
        <f t="shared" si="145"/>
        <v>8651119.0800000001</v>
      </c>
      <c r="BM123" s="16">
        <f t="shared" si="145"/>
        <v>8651119.0800000001</v>
      </c>
      <c r="BN123" s="16">
        <f t="shared" si="145"/>
        <v>8651119.0800000001</v>
      </c>
      <c r="BO123" s="16">
        <f t="shared" si="145"/>
        <v>8651119.0800000001</v>
      </c>
      <c r="BP123" s="16">
        <f t="shared" si="145"/>
        <v>8651119.0800000001</v>
      </c>
      <c r="BQ123" s="16">
        <f t="shared" si="145"/>
        <v>8651119.0800000001</v>
      </c>
      <c r="BR123" s="16">
        <f t="shared" si="145"/>
        <v>8651119.0800000001</v>
      </c>
      <c r="BS123" s="16">
        <f t="shared" si="145"/>
        <v>8651119.0800000001</v>
      </c>
    </row>
    <row r="124" spans="1:71" x14ac:dyDescent="0.35">
      <c r="A124" s="15" t="str">
        <f t="shared" ref="A124:J124" si="146">A54</f>
        <v>Monthly Close</v>
      </c>
      <c r="B124" s="15" t="str">
        <f t="shared" si="146"/>
        <v>NEW-15482</v>
      </c>
      <c r="C124" s="15" t="str">
        <f t="shared" si="146"/>
        <v>Base Rates</v>
      </c>
      <c r="D124" s="15" t="str">
        <f t="shared" si="146"/>
        <v>ELECTRIC DELIVERY</v>
      </c>
      <c r="E124" s="15">
        <f t="shared" si="146"/>
        <v>39700</v>
      </c>
      <c r="F124" s="15" t="str">
        <f t="shared" si="146"/>
        <v>NEW-15482</v>
      </c>
      <c r="G124" s="15" t="str">
        <f t="shared" si="146"/>
        <v>Volt/Var Control (IVVC)</v>
      </c>
      <c r="H124" s="15" t="str">
        <f t="shared" si="146"/>
        <v>Electric General Plant</v>
      </c>
      <c r="I124" s="15" t="str">
        <f t="shared" si="146"/>
        <v>General Offices</v>
      </c>
      <c r="J124" s="15" t="str">
        <f t="shared" si="146"/>
        <v>Volt/Var Control (IVVC)</v>
      </c>
      <c r="K124" s="68">
        <v>0</v>
      </c>
      <c r="L124" s="16">
        <f t="shared" ref="L124:AP124" si="147">K124+L54</f>
        <v>109561.55000000002</v>
      </c>
      <c r="M124" s="16">
        <f t="shared" si="147"/>
        <v>219123.02000000002</v>
      </c>
      <c r="N124" s="16">
        <f t="shared" si="147"/>
        <v>328684.49</v>
      </c>
      <c r="O124" s="16">
        <f t="shared" si="147"/>
        <v>438245.95999999996</v>
      </c>
      <c r="P124" s="16">
        <f t="shared" si="147"/>
        <v>547807.42999999993</v>
      </c>
      <c r="Q124" s="16">
        <f t="shared" si="147"/>
        <v>657368.89999999991</v>
      </c>
      <c r="R124" s="16">
        <f t="shared" si="147"/>
        <v>766930.36999999988</v>
      </c>
      <c r="S124" s="16">
        <f t="shared" si="147"/>
        <v>876491.83999999985</v>
      </c>
      <c r="T124" s="16">
        <f t="shared" si="147"/>
        <v>986053.30999999982</v>
      </c>
      <c r="U124" s="16">
        <f t="shared" si="147"/>
        <v>1095614.7799999998</v>
      </c>
      <c r="V124" s="16">
        <f t="shared" si="147"/>
        <v>1205176.2499999998</v>
      </c>
      <c r="W124" s="16">
        <f t="shared" si="147"/>
        <v>1314737.7199999997</v>
      </c>
      <c r="X124" s="16">
        <f t="shared" si="147"/>
        <v>1506252.5299999998</v>
      </c>
      <c r="Y124" s="16">
        <f t="shared" si="147"/>
        <v>1697767.2599999998</v>
      </c>
      <c r="Z124" s="16">
        <f t="shared" si="147"/>
        <v>1889281.9899999998</v>
      </c>
      <c r="AA124" s="16">
        <f t="shared" si="147"/>
        <v>2080796.7199999997</v>
      </c>
      <c r="AB124" s="16">
        <f t="shared" si="147"/>
        <v>2272311.4499999997</v>
      </c>
      <c r="AC124" s="16">
        <f t="shared" si="147"/>
        <v>2463826.1799999997</v>
      </c>
      <c r="AD124" s="16">
        <f t="shared" si="147"/>
        <v>2655340.9099999997</v>
      </c>
      <c r="AE124" s="16">
        <f t="shared" si="147"/>
        <v>2846855.6399999997</v>
      </c>
      <c r="AF124" s="16">
        <f t="shared" si="147"/>
        <v>3038370.3699999996</v>
      </c>
      <c r="AG124" s="16">
        <f t="shared" si="147"/>
        <v>3229885.0999999996</v>
      </c>
      <c r="AH124" s="16">
        <f t="shared" si="147"/>
        <v>3421399.8299999996</v>
      </c>
      <c r="AI124" s="16">
        <f t="shared" si="147"/>
        <v>3612914.5599999996</v>
      </c>
      <c r="AJ124" s="16">
        <f t="shared" si="147"/>
        <v>3816734.5199999996</v>
      </c>
      <c r="AK124" s="16">
        <f t="shared" si="147"/>
        <v>4020554.4499999997</v>
      </c>
      <c r="AL124" s="16">
        <f t="shared" si="147"/>
        <v>4224374.38</v>
      </c>
      <c r="AM124" s="16">
        <f t="shared" si="147"/>
        <v>4428194.3099999996</v>
      </c>
      <c r="AN124" s="16">
        <f t="shared" si="147"/>
        <v>4632014.2399999993</v>
      </c>
      <c r="AO124" s="16">
        <f t="shared" si="147"/>
        <v>4835834.169999999</v>
      </c>
      <c r="AP124" s="16">
        <f t="shared" si="147"/>
        <v>5039654.0999999987</v>
      </c>
      <c r="AQ124" s="16">
        <f t="shared" ref="AQ124" si="148">AP124+AQ54</f>
        <v>5243474.0299999984</v>
      </c>
      <c r="AR124" s="16">
        <f t="shared" ref="AR124:BE124" si="149">AQ124+AR54</f>
        <v>5447293.9599999981</v>
      </c>
      <c r="AS124" s="16">
        <f t="shared" si="149"/>
        <v>5651113.8899999978</v>
      </c>
      <c r="AT124" s="16">
        <f t="shared" si="149"/>
        <v>5854933.8199999975</v>
      </c>
      <c r="AU124" s="16">
        <f t="shared" si="149"/>
        <v>6058753.7499999972</v>
      </c>
      <c r="AV124" s="16">
        <f t="shared" si="149"/>
        <v>6058753.7499999972</v>
      </c>
      <c r="AW124" s="16">
        <f t="shared" si="149"/>
        <v>6058753.7499999972</v>
      </c>
      <c r="AX124" s="16">
        <f t="shared" si="149"/>
        <v>6058753.7499999972</v>
      </c>
      <c r="AY124" s="16">
        <f t="shared" si="149"/>
        <v>6058753.7499999972</v>
      </c>
      <c r="AZ124" s="16">
        <f t="shared" si="149"/>
        <v>6058753.7499999972</v>
      </c>
      <c r="BA124" s="16">
        <f t="shared" si="149"/>
        <v>6058753.7499999972</v>
      </c>
      <c r="BB124" s="16">
        <f t="shared" si="149"/>
        <v>6058753.7499999972</v>
      </c>
      <c r="BC124" s="16">
        <f t="shared" si="149"/>
        <v>6058753.7499999972</v>
      </c>
      <c r="BD124" s="16">
        <f t="shared" si="149"/>
        <v>6058753.7499999972</v>
      </c>
      <c r="BE124" s="16">
        <f t="shared" si="149"/>
        <v>6058753.7499999972</v>
      </c>
      <c r="BF124" s="16">
        <f t="shared" ref="BF124:BS124" si="150">BE124+BF54</f>
        <v>6058753.7499999972</v>
      </c>
      <c r="BG124" s="16">
        <f t="shared" si="150"/>
        <v>6058753.7499999972</v>
      </c>
      <c r="BH124" s="16">
        <f t="shared" si="150"/>
        <v>6058753.7499999972</v>
      </c>
      <c r="BI124" s="16">
        <f t="shared" si="150"/>
        <v>6058753.7499999972</v>
      </c>
      <c r="BJ124" s="16">
        <f t="shared" si="150"/>
        <v>6058753.7499999972</v>
      </c>
      <c r="BK124" s="16">
        <f t="shared" si="150"/>
        <v>6058753.7499999972</v>
      </c>
      <c r="BL124" s="16">
        <f t="shared" si="150"/>
        <v>6058753.7499999972</v>
      </c>
      <c r="BM124" s="16">
        <f t="shared" si="150"/>
        <v>6058753.7499999972</v>
      </c>
      <c r="BN124" s="16">
        <f t="shared" si="150"/>
        <v>6058753.7499999972</v>
      </c>
      <c r="BO124" s="16">
        <f t="shared" si="150"/>
        <v>6058753.7499999972</v>
      </c>
      <c r="BP124" s="16">
        <f t="shared" si="150"/>
        <v>6058753.7499999972</v>
      </c>
      <c r="BQ124" s="16">
        <f t="shared" si="150"/>
        <v>6058753.7499999972</v>
      </c>
      <c r="BR124" s="16">
        <f t="shared" si="150"/>
        <v>6058753.7499999972</v>
      </c>
      <c r="BS124" s="16">
        <f t="shared" si="150"/>
        <v>6058753.7499999972</v>
      </c>
    </row>
    <row r="125" spans="1:71" x14ac:dyDescent="0.35">
      <c r="A125" s="15" t="str">
        <f t="shared" ref="A125:J125" si="151">A55</f>
        <v>Standard Close</v>
      </c>
      <c r="B125" s="15" t="str">
        <f t="shared" si="151"/>
        <v>NEW-15548</v>
      </c>
      <c r="C125" s="15" t="str">
        <f t="shared" si="151"/>
        <v>Base Rates</v>
      </c>
      <c r="D125" s="15" t="str">
        <f t="shared" si="151"/>
        <v>ELECTRIC DELIVERY</v>
      </c>
      <c r="E125" s="15">
        <f t="shared" si="151"/>
        <v>35600</v>
      </c>
      <c r="F125" s="15" t="str">
        <f t="shared" si="151"/>
        <v>NEW-15548</v>
      </c>
      <c r="G125" s="15" t="str">
        <f t="shared" si="151"/>
        <v xml:space="preserve">Smart Inverter Pilot </v>
      </c>
      <c r="H125" s="15" t="str">
        <f t="shared" si="151"/>
        <v>Electric Distribution Plant</v>
      </c>
      <c r="I125" s="15" t="str">
        <f t="shared" si="151"/>
        <v>Other Structures</v>
      </c>
      <c r="J125" s="15" t="str">
        <f t="shared" si="151"/>
        <v xml:space="preserve">Smart Inverter Pilot </v>
      </c>
      <c r="K125" s="68">
        <v>0</v>
      </c>
      <c r="L125" s="16">
        <f t="shared" ref="L125:AP125" si="152">K125+L55</f>
        <v>0</v>
      </c>
      <c r="M125" s="16">
        <f t="shared" si="152"/>
        <v>0</v>
      </c>
      <c r="N125" s="16">
        <f t="shared" si="152"/>
        <v>0</v>
      </c>
      <c r="O125" s="16">
        <f t="shared" si="152"/>
        <v>0</v>
      </c>
      <c r="P125" s="16">
        <f t="shared" si="152"/>
        <v>0</v>
      </c>
      <c r="Q125" s="16">
        <f t="shared" si="152"/>
        <v>0</v>
      </c>
      <c r="R125" s="16">
        <f t="shared" si="152"/>
        <v>0</v>
      </c>
      <c r="S125" s="16">
        <f t="shared" si="152"/>
        <v>0</v>
      </c>
      <c r="T125" s="16">
        <f t="shared" si="152"/>
        <v>0</v>
      </c>
      <c r="U125" s="16">
        <f t="shared" si="152"/>
        <v>0</v>
      </c>
      <c r="V125" s="16">
        <f t="shared" si="152"/>
        <v>0</v>
      </c>
      <c r="W125" s="16">
        <f t="shared" si="152"/>
        <v>0</v>
      </c>
      <c r="X125" s="16">
        <f t="shared" si="152"/>
        <v>0</v>
      </c>
      <c r="Y125" s="16">
        <f t="shared" si="152"/>
        <v>0</v>
      </c>
      <c r="Z125" s="16">
        <f t="shared" si="152"/>
        <v>0</v>
      </c>
      <c r="AA125" s="16">
        <f t="shared" si="152"/>
        <v>0</v>
      </c>
      <c r="AB125" s="16">
        <f t="shared" si="152"/>
        <v>0</v>
      </c>
      <c r="AC125" s="16">
        <f t="shared" si="152"/>
        <v>0</v>
      </c>
      <c r="AD125" s="16">
        <f t="shared" si="152"/>
        <v>0</v>
      </c>
      <c r="AE125" s="16">
        <f t="shared" si="152"/>
        <v>0</v>
      </c>
      <c r="AF125" s="16">
        <f t="shared" si="152"/>
        <v>0</v>
      </c>
      <c r="AG125" s="16">
        <f t="shared" si="152"/>
        <v>0</v>
      </c>
      <c r="AH125" s="16">
        <f t="shared" si="152"/>
        <v>0</v>
      </c>
      <c r="AI125" s="16">
        <f t="shared" si="152"/>
        <v>0</v>
      </c>
      <c r="AJ125" s="16">
        <f t="shared" si="152"/>
        <v>0</v>
      </c>
      <c r="AK125" s="16">
        <f t="shared" si="152"/>
        <v>0</v>
      </c>
      <c r="AL125" s="16">
        <f t="shared" si="152"/>
        <v>0</v>
      </c>
      <c r="AM125" s="16">
        <f t="shared" si="152"/>
        <v>0</v>
      </c>
      <c r="AN125" s="16">
        <f t="shared" si="152"/>
        <v>0</v>
      </c>
      <c r="AO125" s="16">
        <f t="shared" si="152"/>
        <v>0</v>
      </c>
      <c r="AP125" s="16">
        <f t="shared" si="152"/>
        <v>0</v>
      </c>
      <c r="AQ125" s="16">
        <f t="shared" ref="AQ125:AQ136" si="153">AP125+AQ55</f>
        <v>0</v>
      </c>
      <c r="AR125" s="16">
        <f t="shared" ref="AR125:BE125" si="154">AQ125+AR55</f>
        <v>0</v>
      </c>
      <c r="AS125" s="16">
        <f t="shared" si="154"/>
        <v>0</v>
      </c>
      <c r="AT125" s="16">
        <f t="shared" si="154"/>
        <v>0</v>
      </c>
      <c r="AU125" s="16">
        <f t="shared" si="154"/>
        <v>0</v>
      </c>
      <c r="AV125" s="16">
        <f t="shared" si="154"/>
        <v>0</v>
      </c>
      <c r="AW125" s="16">
        <f t="shared" si="154"/>
        <v>0</v>
      </c>
      <c r="AX125" s="16">
        <f t="shared" si="154"/>
        <v>0</v>
      </c>
      <c r="AY125" s="16">
        <f t="shared" si="154"/>
        <v>0</v>
      </c>
      <c r="AZ125" s="16">
        <f t="shared" si="154"/>
        <v>0</v>
      </c>
      <c r="BA125" s="16">
        <f t="shared" si="154"/>
        <v>0</v>
      </c>
      <c r="BB125" s="16">
        <f t="shared" si="154"/>
        <v>0</v>
      </c>
      <c r="BC125" s="16">
        <f t="shared" si="154"/>
        <v>0</v>
      </c>
      <c r="BD125" s="16">
        <f t="shared" si="154"/>
        <v>0</v>
      </c>
      <c r="BE125" s="16">
        <f t="shared" si="154"/>
        <v>0</v>
      </c>
      <c r="BF125" s="16">
        <f t="shared" ref="BF125:BS125" si="155">BE125+BF55</f>
        <v>0</v>
      </c>
      <c r="BG125" s="16">
        <f t="shared" si="155"/>
        <v>0</v>
      </c>
      <c r="BH125" s="16">
        <f t="shared" si="155"/>
        <v>0</v>
      </c>
      <c r="BI125" s="16">
        <f t="shared" si="155"/>
        <v>0</v>
      </c>
      <c r="BJ125" s="16">
        <f t="shared" si="155"/>
        <v>0</v>
      </c>
      <c r="BK125" s="16">
        <f t="shared" si="155"/>
        <v>0</v>
      </c>
      <c r="BL125" s="16">
        <f t="shared" si="155"/>
        <v>0</v>
      </c>
      <c r="BM125" s="16">
        <f t="shared" si="155"/>
        <v>0</v>
      </c>
      <c r="BN125" s="16">
        <f t="shared" si="155"/>
        <v>0</v>
      </c>
      <c r="BO125" s="16">
        <f t="shared" si="155"/>
        <v>0</v>
      </c>
      <c r="BP125" s="16">
        <f t="shared" si="155"/>
        <v>10549873.550000001</v>
      </c>
      <c r="BQ125" s="16">
        <f t="shared" si="155"/>
        <v>10549873.550000001</v>
      </c>
      <c r="BR125" s="16">
        <f t="shared" si="155"/>
        <v>10549873.550000001</v>
      </c>
      <c r="BS125" s="16">
        <f t="shared" si="155"/>
        <v>10549873.550000001</v>
      </c>
    </row>
    <row r="126" spans="1:71" x14ac:dyDescent="0.35">
      <c r="A126" s="15" t="str">
        <f t="shared" ref="A126:J126" si="156">A56</f>
        <v>Standard Close</v>
      </c>
      <c r="B126" s="15" t="str">
        <f t="shared" si="156"/>
        <v>NEW-15548.1</v>
      </c>
      <c r="C126" s="15" t="str">
        <f t="shared" si="156"/>
        <v>Base Rates</v>
      </c>
      <c r="D126" s="15" t="str">
        <f t="shared" si="156"/>
        <v/>
      </c>
      <c r="E126" s="15">
        <f t="shared" si="156"/>
        <v>35600</v>
      </c>
      <c r="F126" s="15" t="str">
        <f t="shared" si="156"/>
        <v>NEW-15548</v>
      </c>
      <c r="G126" s="15" t="str">
        <f t="shared" si="156"/>
        <v xml:space="preserve">Smart Inverter Pilot </v>
      </c>
      <c r="H126" s="15" t="str">
        <f t="shared" si="156"/>
        <v>Electric Distribution Plant</v>
      </c>
      <c r="I126" s="15" t="str">
        <f t="shared" si="156"/>
        <v>Other Structures</v>
      </c>
      <c r="J126" s="15" t="str">
        <f t="shared" si="156"/>
        <v xml:space="preserve">Smart Inverter Pilot </v>
      </c>
      <c r="K126" s="68">
        <v>0</v>
      </c>
      <c r="L126" s="16">
        <f t="shared" ref="L126:AP126" si="157">K126+L56</f>
        <v>0</v>
      </c>
      <c r="M126" s="16">
        <f t="shared" si="157"/>
        <v>0</v>
      </c>
      <c r="N126" s="16">
        <f t="shared" si="157"/>
        <v>0</v>
      </c>
      <c r="O126" s="16">
        <f t="shared" si="157"/>
        <v>0</v>
      </c>
      <c r="P126" s="16">
        <f t="shared" si="157"/>
        <v>0</v>
      </c>
      <c r="Q126" s="16">
        <f t="shared" si="157"/>
        <v>178090.97</v>
      </c>
      <c r="R126" s="16">
        <f t="shared" si="157"/>
        <v>178090.97</v>
      </c>
      <c r="S126" s="16">
        <f t="shared" si="157"/>
        <v>178090.97</v>
      </c>
      <c r="T126" s="16">
        <f t="shared" si="157"/>
        <v>178090.97</v>
      </c>
      <c r="U126" s="16">
        <f t="shared" si="157"/>
        <v>178090.97</v>
      </c>
      <c r="V126" s="16">
        <f t="shared" si="157"/>
        <v>178090.97</v>
      </c>
      <c r="W126" s="16">
        <f t="shared" si="157"/>
        <v>178090.97</v>
      </c>
      <c r="X126" s="16">
        <f t="shared" si="157"/>
        <v>178090.97</v>
      </c>
      <c r="Y126" s="16">
        <f t="shared" si="157"/>
        <v>178090.97</v>
      </c>
      <c r="Z126" s="16">
        <f t="shared" si="157"/>
        <v>178090.97</v>
      </c>
      <c r="AA126" s="16">
        <f t="shared" si="157"/>
        <v>178090.97</v>
      </c>
      <c r="AB126" s="16">
        <f t="shared" si="157"/>
        <v>178090.97</v>
      </c>
      <c r="AC126" s="16">
        <f t="shared" si="157"/>
        <v>178090.97</v>
      </c>
      <c r="AD126" s="16">
        <f t="shared" si="157"/>
        <v>178090.97</v>
      </c>
      <c r="AE126" s="16">
        <f t="shared" si="157"/>
        <v>178090.97</v>
      </c>
      <c r="AF126" s="16">
        <f t="shared" si="157"/>
        <v>178090.97</v>
      </c>
      <c r="AG126" s="16">
        <f t="shared" si="157"/>
        <v>178090.97</v>
      </c>
      <c r="AH126" s="16">
        <f t="shared" si="157"/>
        <v>178090.97</v>
      </c>
      <c r="AI126" s="16">
        <f t="shared" si="157"/>
        <v>178090.97</v>
      </c>
      <c r="AJ126" s="16">
        <f t="shared" si="157"/>
        <v>178090.97</v>
      </c>
      <c r="AK126" s="16">
        <f t="shared" si="157"/>
        <v>178090.97</v>
      </c>
      <c r="AL126" s="16">
        <f t="shared" si="157"/>
        <v>178090.97</v>
      </c>
      <c r="AM126" s="16">
        <f t="shared" si="157"/>
        <v>178090.97</v>
      </c>
      <c r="AN126" s="16">
        <f t="shared" si="157"/>
        <v>178090.97</v>
      </c>
      <c r="AO126" s="16">
        <f t="shared" si="157"/>
        <v>178090.97</v>
      </c>
      <c r="AP126" s="16">
        <f t="shared" si="157"/>
        <v>178090.97</v>
      </c>
      <c r="AQ126" s="16">
        <f t="shared" si="153"/>
        <v>178090.97</v>
      </c>
      <c r="AR126" s="16">
        <f t="shared" ref="AR126:BE126" si="158">AQ126+AR56</f>
        <v>178090.97</v>
      </c>
      <c r="AS126" s="16">
        <f t="shared" si="158"/>
        <v>178090.97</v>
      </c>
      <c r="AT126" s="16">
        <f t="shared" si="158"/>
        <v>178090.97</v>
      </c>
      <c r="AU126" s="16">
        <f t="shared" si="158"/>
        <v>178090.97</v>
      </c>
      <c r="AV126" s="16">
        <f t="shared" si="158"/>
        <v>178090.97</v>
      </c>
      <c r="AW126" s="16">
        <f t="shared" si="158"/>
        <v>178090.97</v>
      </c>
      <c r="AX126" s="16">
        <f t="shared" si="158"/>
        <v>178090.97</v>
      </c>
      <c r="AY126" s="16">
        <f t="shared" si="158"/>
        <v>178090.97</v>
      </c>
      <c r="AZ126" s="16">
        <f t="shared" si="158"/>
        <v>178090.97</v>
      </c>
      <c r="BA126" s="16">
        <f t="shared" si="158"/>
        <v>178090.97</v>
      </c>
      <c r="BB126" s="16">
        <f t="shared" si="158"/>
        <v>178090.97</v>
      </c>
      <c r="BC126" s="16">
        <f t="shared" si="158"/>
        <v>178090.97</v>
      </c>
      <c r="BD126" s="16">
        <f t="shared" si="158"/>
        <v>178090.97</v>
      </c>
      <c r="BE126" s="16">
        <f t="shared" si="158"/>
        <v>178090.97</v>
      </c>
      <c r="BF126" s="16">
        <f t="shared" ref="BF126:BS126" si="159">BE126+BF56</f>
        <v>178090.97</v>
      </c>
      <c r="BG126" s="16">
        <f t="shared" si="159"/>
        <v>178090.97</v>
      </c>
      <c r="BH126" s="16">
        <f t="shared" si="159"/>
        <v>178090.97</v>
      </c>
      <c r="BI126" s="16">
        <f t="shared" si="159"/>
        <v>178090.97</v>
      </c>
      <c r="BJ126" s="16">
        <f t="shared" si="159"/>
        <v>178090.97</v>
      </c>
      <c r="BK126" s="16">
        <f t="shared" si="159"/>
        <v>178090.97</v>
      </c>
      <c r="BL126" s="16">
        <f t="shared" si="159"/>
        <v>178090.97</v>
      </c>
      <c r="BM126" s="16">
        <f t="shared" si="159"/>
        <v>178090.97</v>
      </c>
      <c r="BN126" s="16">
        <f t="shared" si="159"/>
        <v>178090.97</v>
      </c>
      <c r="BO126" s="16">
        <f t="shared" si="159"/>
        <v>178090.97</v>
      </c>
      <c r="BP126" s="16">
        <f t="shared" si="159"/>
        <v>178090.97</v>
      </c>
      <c r="BQ126" s="16">
        <f t="shared" si="159"/>
        <v>178090.97</v>
      </c>
      <c r="BR126" s="16">
        <f t="shared" si="159"/>
        <v>178090.97</v>
      </c>
      <c r="BS126" s="16">
        <f t="shared" si="159"/>
        <v>178090.97</v>
      </c>
    </row>
    <row r="127" spans="1:71" x14ac:dyDescent="0.35">
      <c r="A127" s="15" t="str">
        <f t="shared" ref="A127:J127" si="160">A57</f>
        <v>Standard Close</v>
      </c>
      <c r="B127" s="15" t="str">
        <f t="shared" si="160"/>
        <v>NEW-15633</v>
      </c>
      <c r="C127" s="15" t="str">
        <f t="shared" si="160"/>
        <v>Base Rates</v>
      </c>
      <c r="D127" s="15" t="str">
        <f t="shared" si="160"/>
        <v>ELECTRIC DELIVERY</v>
      </c>
      <c r="E127" s="15">
        <f t="shared" si="160"/>
        <v>35600</v>
      </c>
      <c r="F127" s="15" t="str">
        <f t="shared" si="160"/>
        <v>NEW-15633</v>
      </c>
      <c r="G127" s="15" t="str">
        <f t="shared" si="160"/>
        <v>Interconnet Standards for Smart Inv</v>
      </c>
      <c r="H127" s="15" t="str">
        <f t="shared" si="160"/>
        <v>Electric Distribution Plant</v>
      </c>
      <c r="I127" s="15" t="str">
        <f t="shared" si="160"/>
        <v>Distribution Lines</v>
      </c>
      <c r="J127" s="15" t="str">
        <f t="shared" si="160"/>
        <v>Interconnet Standards for Smart Inv</v>
      </c>
      <c r="K127" s="68">
        <v>0</v>
      </c>
      <c r="L127" s="16">
        <f t="shared" ref="L127:AP127" si="161">K127+L57</f>
        <v>0</v>
      </c>
      <c r="M127" s="16">
        <f t="shared" si="161"/>
        <v>0</v>
      </c>
      <c r="N127" s="16">
        <f t="shared" si="161"/>
        <v>0</v>
      </c>
      <c r="O127" s="16">
        <f t="shared" si="161"/>
        <v>0</v>
      </c>
      <c r="P127" s="16">
        <f t="shared" si="161"/>
        <v>0</v>
      </c>
      <c r="Q127" s="16">
        <f t="shared" si="161"/>
        <v>0</v>
      </c>
      <c r="R127" s="16">
        <f t="shared" si="161"/>
        <v>0</v>
      </c>
      <c r="S127" s="16">
        <f t="shared" si="161"/>
        <v>0</v>
      </c>
      <c r="T127" s="16">
        <f t="shared" si="161"/>
        <v>0</v>
      </c>
      <c r="U127" s="16">
        <f t="shared" si="161"/>
        <v>0</v>
      </c>
      <c r="V127" s="16">
        <f t="shared" si="161"/>
        <v>0</v>
      </c>
      <c r="W127" s="16">
        <f t="shared" si="161"/>
        <v>0</v>
      </c>
      <c r="X127" s="16">
        <f t="shared" si="161"/>
        <v>0</v>
      </c>
      <c r="Y127" s="16">
        <f t="shared" si="161"/>
        <v>0</v>
      </c>
      <c r="Z127" s="16">
        <f t="shared" si="161"/>
        <v>0</v>
      </c>
      <c r="AA127" s="16">
        <f t="shared" si="161"/>
        <v>0</v>
      </c>
      <c r="AB127" s="16">
        <f t="shared" si="161"/>
        <v>0</v>
      </c>
      <c r="AC127" s="16">
        <f t="shared" si="161"/>
        <v>0</v>
      </c>
      <c r="AD127" s="16">
        <f t="shared" si="161"/>
        <v>0</v>
      </c>
      <c r="AE127" s="16">
        <f t="shared" si="161"/>
        <v>0</v>
      </c>
      <c r="AF127" s="16">
        <f t="shared" si="161"/>
        <v>0</v>
      </c>
      <c r="AG127" s="16">
        <f t="shared" si="161"/>
        <v>0</v>
      </c>
      <c r="AH127" s="16">
        <f t="shared" si="161"/>
        <v>0</v>
      </c>
      <c r="AI127" s="16">
        <f t="shared" si="161"/>
        <v>0</v>
      </c>
      <c r="AJ127" s="16">
        <f t="shared" si="161"/>
        <v>0</v>
      </c>
      <c r="AK127" s="16">
        <f t="shared" si="161"/>
        <v>0</v>
      </c>
      <c r="AL127" s="16">
        <f t="shared" si="161"/>
        <v>0</v>
      </c>
      <c r="AM127" s="16">
        <f t="shared" si="161"/>
        <v>0</v>
      </c>
      <c r="AN127" s="16">
        <f t="shared" si="161"/>
        <v>0</v>
      </c>
      <c r="AO127" s="16">
        <f t="shared" si="161"/>
        <v>0</v>
      </c>
      <c r="AP127" s="16">
        <f t="shared" si="161"/>
        <v>0</v>
      </c>
      <c r="AQ127" s="16">
        <f t="shared" si="153"/>
        <v>0</v>
      </c>
      <c r="AR127" s="16">
        <f t="shared" ref="AR127:BE127" si="162">AQ127+AR57</f>
        <v>0</v>
      </c>
      <c r="AS127" s="16">
        <f t="shared" si="162"/>
        <v>0</v>
      </c>
      <c r="AT127" s="16">
        <f t="shared" si="162"/>
        <v>0</v>
      </c>
      <c r="AU127" s="16">
        <f t="shared" si="162"/>
        <v>3157682.17</v>
      </c>
      <c r="AV127" s="16">
        <f t="shared" si="162"/>
        <v>3157682.17</v>
      </c>
      <c r="AW127" s="16">
        <f t="shared" si="162"/>
        <v>3157682.17</v>
      </c>
      <c r="AX127" s="16">
        <f t="shared" si="162"/>
        <v>3157682.17</v>
      </c>
      <c r="AY127" s="16">
        <f t="shared" si="162"/>
        <v>3157682.17</v>
      </c>
      <c r="AZ127" s="16">
        <f t="shared" si="162"/>
        <v>3157682.17</v>
      </c>
      <c r="BA127" s="16">
        <f t="shared" si="162"/>
        <v>3157682.17</v>
      </c>
      <c r="BB127" s="16">
        <f t="shared" si="162"/>
        <v>3157682.17</v>
      </c>
      <c r="BC127" s="16">
        <f t="shared" si="162"/>
        <v>3157682.17</v>
      </c>
      <c r="BD127" s="16">
        <f t="shared" si="162"/>
        <v>3157682.17</v>
      </c>
      <c r="BE127" s="16">
        <f t="shared" si="162"/>
        <v>3157682.17</v>
      </c>
      <c r="BF127" s="16">
        <f t="shared" ref="BF127:BS127" si="163">BE127+BF57</f>
        <v>3157682.17</v>
      </c>
      <c r="BG127" s="16">
        <f t="shared" si="163"/>
        <v>3157682.17</v>
      </c>
      <c r="BH127" s="16">
        <f t="shared" si="163"/>
        <v>3157682.17</v>
      </c>
      <c r="BI127" s="16">
        <f t="shared" si="163"/>
        <v>3157682.17</v>
      </c>
      <c r="BJ127" s="16">
        <f t="shared" si="163"/>
        <v>3157682.17</v>
      </c>
      <c r="BK127" s="16">
        <f t="shared" si="163"/>
        <v>3157682.17</v>
      </c>
      <c r="BL127" s="16">
        <f t="shared" si="163"/>
        <v>3157682.17</v>
      </c>
      <c r="BM127" s="16">
        <f t="shared" si="163"/>
        <v>3157682.17</v>
      </c>
      <c r="BN127" s="16">
        <f t="shared" si="163"/>
        <v>3157682.17</v>
      </c>
      <c r="BO127" s="16">
        <f t="shared" si="163"/>
        <v>3157682.17</v>
      </c>
      <c r="BP127" s="16">
        <f t="shared" si="163"/>
        <v>3157682.17</v>
      </c>
      <c r="BQ127" s="16">
        <f t="shared" si="163"/>
        <v>3157682.17</v>
      </c>
      <c r="BR127" s="16">
        <f t="shared" si="163"/>
        <v>3157682.17</v>
      </c>
      <c r="BS127" s="16">
        <f t="shared" si="163"/>
        <v>3157682.17</v>
      </c>
    </row>
    <row r="128" spans="1:71" x14ac:dyDescent="0.35">
      <c r="A128" s="15" t="str">
        <f t="shared" ref="A128:J128" si="164">A58</f>
        <v>Manual Blanket</v>
      </c>
      <c r="B128" s="15" t="str">
        <f t="shared" si="164"/>
        <v>NEW-15634</v>
      </c>
      <c r="C128" s="15" t="str">
        <f t="shared" si="164"/>
        <v>Base Rates</v>
      </c>
      <c r="D128" s="15" t="str">
        <f t="shared" si="164"/>
        <v>ELECTRIC DELIVERY</v>
      </c>
      <c r="E128" s="15" t="str">
        <f t="shared" si="164"/>
        <v>D</v>
      </c>
      <c r="F128" s="15" t="str">
        <f t="shared" si="164"/>
        <v>NEW-15634</v>
      </c>
      <c r="G128" s="15" t="str">
        <f t="shared" si="164"/>
        <v>Distribution infrastructure: DERMS</v>
      </c>
      <c r="H128" s="15" t="str">
        <f t="shared" si="164"/>
        <v>Electric Distribution Plant</v>
      </c>
      <c r="I128" s="15" t="str">
        <f t="shared" si="164"/>
        <v>DERMS (TBD)</v>
      </c>
      <c r="J128" s="15" t="str">
        <f t="shared" si="164"/>
        <v>Distribution infrastructure: DERMS</v>
      </c>
      <c r="K128" s="68">
        <v>0</v>
      </c>
      <c r="L128" s="16">
        <f t="shared" ref="L128:AP128" si="165">K128+L58</f>
        <v>0</v>
      </c>
      <c r="M128" s="16">
        <f t="shared" si="165"/>
        <v>0</v>
      </c>
      <c r="N128" s="16">
        <f t="shared" si="165"/>
        <v>0</v>
      </c>
      <c r="O128" s="16">
        <f t="shared" si="165"/>
        <v>0</v>
      </c>
      <c r="P128" s="16">
        <f t="shared" si="165"/>
        <v>0</v>
      </c>
      <c r="Q128" s="16">
        <f t="shared" si="165"/>
        <v>0</v>
      </c>
      <c r="R128" s="16">
        <f t="shared" si="165"/>
        <v>0</v>
      </c>
      <c r="S128" s="16">
        <f t="shared" si="165"/>
        <v>0</v>
      </c>
      <c r="T128" s="16">
        <f t="shared" si="165"/>
        <v>0</v>
      </c>
      <c r="U128" s="16">
        <f t="shared" si="165"/>
        <v>0</v>
      </c>
      <c r="V128" s="16">
        <f t="shared" si="165"/>
        <v>0</v>
      </c>
      <c r="W128" s="16">
        <f t="shared" si="165"/>
        <v>0</v>
      </c>
      <c r="X128" s="16">
        <f t="shared" si="165"/>
        <v>41666.660000000003</v>
      </c>
      <c r="Y128" s="16">
        <f t="shared" si="165"/>
        <v>83333.320000000007</v>
      </c>
      <c r="Z128" s="16">
        <f t="shared" si="165"/>
        <v>124999.98000000001</v>
      </c>
      <c r="AA128" s="16">
        <f t="shared" si="165"/>
        <v>166666.64000000001</v>
      </c>
      <c r="AB128" s="16">
        <f t="shared" si="165"/>
        <v>208333.30000000002</v>
      </c>
      <c r="AC128" s="16">
        <f t="shared" si="165"/>
        <v>249999.96000000002</v>
      </c>
      <c r="AD128" s="16">
        <f t="shared" si="165"/>
        <v>291666.62</v>
      </c>
      <c r="AE128" s="16">
        <f t="shared" si="165"/>
        <v>333333.28000000003</v>
      </c>
      <c r="AF128" s="16">
        <f t="shared" si="165"/>
        <v>374999.94000000006</v>
      </c>
      <c r="AG128" s="16">
        <f t="shared" si="165"/>
        <v>416666.60000000009</v>
      </c>
      <c r="AH128" s="16">
        <f t="shared" si="165"/>
        <v>458333.26000000013</v>
      </c>
      <c r="AI128" s="16">
        <f t="shared" si="165"/>
        <v>499999.92000000016</v>
      </c>
      <c r="AJ128" s="16">
        <f t="shared" si="165"/>
        <v>547680.79000000015</v>
      </c>
      <c r="AK128" s="16">
        <f t="shared" si="165"/>
        <v>595361.62000000011</v>
      </c>
      <c r="AL128" s="16">
        <f t="shared" si="165"/>
        <v>643042.45000000007</v>
      </c>
      <c r="AM128" s="16">
        <f t="shared" si="165"/>
        <v>690723.28</v>
      </c>
      <c r="AN128" s="16">
        <f t="shared" si="165"/>
        <v>738404.11</v>
      </c>
      <c r="AO128" s="16">
        <f t="shared" si="165"/>
        <v>786084.94</v>
      </c>
      <c r="AP128" s="16">
        <f t="shared" si="165"/>
        <v>833765.7699999999</v>
      </c>
      <c r="AQ128" s="16">
        <f t="shared" si="153"/>
        <v>881446.59999999986</v>
      </c>
      <c r="AR128" s="16">
        <f t="shared" ref="AR128:BE128" si="166">AQ128+AR58</f>
        <v>929127.42999999982</v>
      </c>
      <c r="AS128" s="16">
        <f t="shared" si="166"/>
        <v>976808.25999999978</v>
      </c>
      <c r="AT128" s="16">
        <f t="shared" si="166"/>
        <v>1024489.0899999997</v>
      </c>
      <c r="AU128" s="16">
        <f t="shared" si="166"/>
        <v>1072169.9199999997</v>
      </c>
      <c r="AV128" s="16">
        <f t="shared" si="166"/>
        <v>1138291.0499999998</v>
      </c>
      <c r="AW128" s="16">
        <f t="shared" si="166"/>
        <v>1204412.2199999997</v>
      </c>
      <c r="AX128" s="16">
        <f t="shared" si="166"/>
        <v>1270533.3899999997</v>
      </c>
      <c r="AY128" s="16">
        <f t="shared" si="166"/>
        <v>1336654.5599999996</v>
      </c>
      <c r="AZ128" s="16">
        <f t="shared" si="166"/>
        <v>1402775.7299999995</v>
      </c>
      <c r="BA128" s="16">
        <f t="shared" si="166"/>
        <v>1468896.8999999994</v>
      </c>
      <c r="BB128" s="16">
        <f t="shared" si="166"/>
        <v>1535018.0699999994</v>
      </c>
      <c r="BC128" s="16">
        <f t="shared" si="166"/>
        <v>1601139.2399999993</v>
      </c>
      <c r="BD128" s="16">
        <f t="shared" si="166"/>
        <v>1667260.4099999992</v>
      </c>
      <c r="BE128" s="16">
        <f t="shared" si="166"/>
        <v>1733381.5799999991</v>
      </c>
      <c r="BF128" s="16">
        <f t="shared" ref="BF128:BS128" si="167">BE128+BF58</f>
        <v>1799502.7499999991</v>
      </c>
      <c r="BG128" s="16">
        <f t="shared" si="167"/>
        <v>1865623.919999999</v>
      </c>
      <c r="BH128" s="16">
        <f t="shared" si="167"/>
        <v>1950263.5399999991</v>
      </c>
      <c r="BI128" s="16">
        <f t="shared" si="167"/>
        <v>2034903.1199999992</v>
      </c>
      <c r="BJ128" s="16">
        <f t="shared" si="167"/>
        <v>2119542.6999999993</v>
      </c>
      <c r="BK128" s="16">
        <f t="shared" si="167"/>
        <v>2204182.2799999993</v>
      </c>
      <c r="BL128" s="16">
        <f t="shared" si="167"/>
        <v>2288821.8599999994</v>
      </c>
      <c r="BM128" s="16">
        <f t="shared" si="167"/>
        <v>2373461.4399999995</v>
      </c>
      <c r="BN128" s="16">
        <f t="shared" si="167"/>
        <v>2458101.0199999996</v>
      </c>
      <c r="BO128" s="16">
        <f t="shared" si="167"/>
        <v>2542740.5999999996</v>
      </c>
      <c r="BP128" s="16">
        <f t="shared" si="167"/>
        <v>2627380.1799999997</v>
      </c>
      <c r="BQ128" s="16">
        <f t="shared" si="167"/>
        <v>2712019.76</v>
      </c>
      <c r="BR128" s="16">
        <f t="shared" si="167"/>
        <v>2796659.34</v>
      </c>
      <c r="BS128" s="16">
        <f t="shared" si="167"/>
        <v>2881298.92</v>
      </c>
    </row>
    <row r="129" spans="1:71" x14ac:dyDescent="0.35">
      <c r="A129" s="15" t="str">
        <f t="shared" ref="A129:J129" si="168">A59</f>
        <v>Manual Blanket</v>
      </c>
      <c r="B129" s="15" t="str">
        <f t="shared" si="168"/>
        <v>NEW-15635</v>
      </c>
      <c r="C129" s="15" t="str">
        <f t="shared" si="168"/>
        <v>Base Rates</v>
      </c>
      <c r="D129" s="15" t="str">
        <f t="shared" si="168"/>
        <v>ELECTRIC DELIVERY</v>
      </c>
      <c r="E129" s="15">
        <f t="shared" si="168"/>
        <v>36500</v>
      </c>
      <c r="F129" s="15" t="str">
        <f t="shared" si="168"/>
        <v>NEW-15635</v>
      </c>
      <c r="G129" s="15" t="str">
        <f t="shared" si="168"/>
        <v>Grid Mod Upgrade to digital relays</v>
      </c>
      <c r="H129" s="15" t="str">
        <f t="shared" si="168"/>
        <v>Electric Distribution Plant</v>
      </c>
      <c r="I129" s="15" t="str">
        <f t="shared" si="168"/>
        <v>Distribution Substation</v>
      </c>
      <c r="J129" s="15" t="str">
        <f t="shared" si="168"/>
        <v>Grid Mod Upgrade to digital relays</v>
      </c>
      <c r="K129" s="68">
        <v>0</v>
      </c>
      <c r="L129" s="16">
        <f t="shared" ref="L129:AP129" si="169">K129+L59</f>
        <v>166666</v>
      </c>
      <c r="M129" s="16">
        <f t="shared" si="169"/>
        <v>333332</v>
      </c>
      <c r="N129" s="16">
        <f t="shared" si="169"/>
        <v>499998</v>
      </c>
      <c r="O129" s="16">
        <f t="shared" si="169"/>
        <v>666664</v>
      </c>
      <c r="P129" s="16">
        <f t="shared" si="169"/>
        <v>833330</v>
      </c>
      <c r="Q129" s="16">
        <f t="shared" si="169"/>
        <v>999996</v>
      </c>
      <c r="R129" s="16">
        <f t="shared" si="169"/>
        <v>1166662</v>
      </c>
      <c r="S129" s="16">
        <f t="shared" si="169"/>
        <v>1333328</v>
      </c>
      <c r="T129" s="16">
        <f t="shared" si="169"/>
        <v>1499994</v>
      </c>
      <c r="U129" s="16">
        <f t="shared" si="169"/>
        <v>1666660</v>
      </c>
      <c r="V129" s="16">
        <f t="shared" si="169"/>
        <v>1833326</v>
      </c>
      <c r="W129" s="16">
        <f t="shared" si="169"/>
        <v>2000000</v>
      </c>
      <c r="X129" s="16">
        <f t="shared" si="169"/>
        <v>2276777.4699999997</v>
      </c>
      <c r="Y129" s="16">
        <f t="shared" si="169"/>
        <v>2580092.7399999998</v>
      </c>
      <c r="Z129" s="16">
        <f t="shared" si="169"/>
        <v>2883408.01</v>
      </c>
      <c r="AA129" s="16">
        <f t="shared" si="169"/>
        <v>3186723.28</v>
      </c>
      <c r="AB129" s="16">
        <f t="shared" si="169"/>
        <v>3490038.55</v>
      </c>
      <c r="AC129" s="16">
        <f t="shared" si="169"/>
        <v>3793353.82</v>
      </c>
      <c r="AD129" s="16">
        <f t="shared" si="169"/>
        <v>4096669.09</v>
      </c>
      <c r="AE129" s="16">
        <f t="shared" si="169"/>
        <v>4399984.3599999994</v>
      </c>
      <c r="AF129" s="16">
        <f t="shared" si="169"/>
        <v>4729837.8099999996</v>
      </c>
      <c r="AG129" s="16">
        <f t="shared" si="169"/>
        <v>5059691.26</v>
      </c>
      <c r="AH129" s="16">
        <f t="shared" si="169"/>
        <v>5363006.5299999993</v>
      </c>
      <c r="AI129" s="16">
        <f t="shared" si="169"/>
        <v>5666321.7699999996</v>
      </c>
      <c r="AJ129" s="16">
        <f t="shared" si="169"/>
        <v>6173239.1399999997</v>
      </c>
      <c r="AK129" s="16">
        <f t="shared" si="169"/>
        <v>6680156.4699999997</v>
      </c>
      <c r="AL129" s="16">
        <f t="shared" si="169"/>
        <v>7187073.7999999998</v>
      </c>
      <c r="AM129" s="16">
        <f t="shared" si="169"/>
        <v>7693991.1299999999</v>
      </c>
      <c r="AN129" s="16">
        <f t="shared" si="169"/>
        <v>8200908.46</v>
      </c>
      <c r="AO129" s="16">
        <f t="shared" si="169"/>
        <v>8707825.7899999991</v>
      </c>
      <c r="AP129" s="16">
        <f t="shared" si="169"/>
        <v>9214743.1199999992</v>
      </c>
      <c r="AQ129" s="16">
        <f t="shared" si="153"/>
        <v>9721660.4499999993</v>
      </c>
      <c r="AR129" s="16">
        <f t="shared" ref="AR129:BE129" si="170">AQ129+AR59</f>
        <v>10228577.779999999</v>
      </c>
      <c r="AS129" s="16">
        <f t="shared" si="170"/>
        <v>10735495.109999999</v>
      </c>
      <c r="AT129" s="16">
        <f t="shared" si="170"/>
        <v>11242412.439999999</v>
      </c>
      <c r="AU129" s="16">
        <f t="shared" si="170"/>
        <v>11749329.77</v>
      </c>
      <c r="AV129" s="16">
        <f t="shared" si="170"/>
        <v>12359835.65</v>
      </c>
      <c r="AW129" s="16">
        <f t="shared" si="170"/>
        <v>12970341.57</v>
      </c>
      <c r="AX129" s="16">
        <f t="shared" si="170"/>
        <v>13580847.49</v>
      </c>
      <c r="AY129" s="16">
        <f t="shared" si="170"/>
        <v>14191353.41</v>
      </c>
      <c r="AZ129" s="16">
        <f t="shared" si="170"/>
        <v>14801859.33</v>
      </c>
      <c r="BA129" s="16">
        <f t="shared" si="170"/>
        <v>15412365.25</v>
      </c>
      <c r="BB129" s="16">
        <f t="shared" si="170"/>
        <v>16022871.17</v>
      </c>
      <c r="BC129" s="16">
        <f t="shared" si="170"/>
        <v>16633377.09</v>
      </c>
      <c r="BD129" s="16">
        <f t="shared" si="170"/>
        <v>17243883.010000002</v>
      </c>
      <c r="BE129" s="16">
        <f t="shared" si="170"/>
        <v>17854388.930000003</v>
      </c>
      <c r="BF129" s="16">
        <f t="shared" ref="BF129:BS129" si="171">BE129+BF59</f>
        <v>18464894.850000005</v>
      </c>
      <c r="BG129" s="16">
        <f t="shared" si="171"/>
        <v>19075400.770000007</v>
      </c>
      <c r="BH129" s="16">
        <f t="shared" si="171"/>
        <v>19200400.770000007</v>
      </c>
      <c r="BI129" s="16">
        <f t="shared" si="171"/>
        <v>19325400.770000007</v>
      </c>
      <c r="BJ129" s="16">
        <f t="shared" si="171"/>
        <v>19450400.770000007</v>
      </c>
      <c r="BK129" s="16">
        <f t="shared" si="171"/>
        <v>19575400.770000007</v>
      </c>
      <c r="BL129" s="16">
        <f t="shared" si="171"/>
        <v>19700400.770000007</v>
      </c>
      <c r="BM129" s="16">
        <f t="shared" si="171"/>
        <v>19825400.770000007</v>
      </c>
      <c r="BN129" s="16">
        <f t="shared" si="171"/>
        <v>19950400.770000007</v>
      </c>
      <c r="BO129" s="16">
        <f t="shared" si="171"/>
        <v>20075400.770000007</v>
      </c>
      <c r="BP129" s="16">
        <f t="shared" si="171"/>
        <v>20200400.770000007</v>
      </c>
      <c r="BQ129" s="16">
        <f t="shared" si="171"/>
        <v>20325400.770000007</v>
      </c>
      <c r="BR129" s="16">
        <f t="shared" si="171"/>
        <v>20450400.770000007</v>
      </c>
      <c r="BS129" s="16">
        <f t="shared" si="171"/>
        <v>20575400.770000007</v>
      </c>
    </row>
    <row r="130" spans="1:71" x14ac:dyDescent="0.35">
      <c r="A130" s="15" t="str">
        <f t="shared" ref="A130:J130" si="172">A60</f>
        <v>Standard Close</v>
      </c>
      <c r="B130" s="15" t="str">
        <f t="shared" si="172"/>
        <v>NEW-15635.10</v>
      </c>
      <c r="C130" s="15" t="str">
        <f t="shared" si="172"/>
        <v>Base Rates</v>
      </c>
      <c r="D130" s="15" t="str">
        <f t="shared" si="172"/>
        <v/>
      </c>
      <c r="E130" s="15">
        <f t="shared" si="172"/>
        <v>36500</v>
      </c>
      <c r="F130" s="15" t="str">
        <f t="shared" si="172"/>
        <v>NEW-15635</v>
      </c>
      <c r="G130" s="15" t="str">
        <f t="shared" si="172"/>
        <v>Grid Mod Upgrade to digital relays</v>
      </c>
      <c r="H130" s="15" t="str">
        <f t="shared" si="172"/>
        <v>Electric Distribution Plant</v>
      </c>
      <c r="I130" s="15" t="str">
        <f t="shared" si="172"/>
        <v>Distribution Substation</v>
      </c>
      <c r="J130" s="15" t="str">
        <f t="shared" si="172"/>
        <v>Grid Mod Upgrade to digital relays</v>
      </c>
      <c r="K130" s="68">
        <v>0</v>
      </c>
      <c r="L130" s="16">
        <f t="shared" ref="L130:AP130" si="173">K130+L60</f>
        <v>0</v>
      </c>
      <c r="M130" s="16">
        <f t="shared" si="173"/>
        <v>0</v>
      </c>
      <c r="N130" s="16">
        <f t="shared" si="173"/>
        <v>0</v>
      </c>
      <c r="O130" s="16">
        <f t="shared" si="173"/>
        <v>0</v>
      </c>
      <c r="P130" s="16">
        <f t="shared" si="173"/>
        <v>0</v>
      </c>
      <c r="Q130" s="16">
        <f t="shared" si="173"/>
        <v>0</v>
      </c>
      <c r="R130" s="16">
        <f t="shared" si="173"/>
        <v>0</v>
      </c>
      <c r="S130" s="16">
        <f t="shared" si="173"/>
        <v>0</v>
      </c>
      <c r="T130" s="16">
        <f t="shared" si="173"/>
        <v>0</v>
      </c>
      <c r="U130" s="16">
        <f t="shared" si="173"/>
        <v>0</v>
      </c>
      <c r="V130" s="16">
        <f t="shared" si="173"/>
        <v>0</v>
      </c>
      <c r="W130" s="16">
        <f t="shared" si="173"/>
        <v>12375.28</v>
      </c>
      <c r="X130" s="16">
        <f t="shared" si="173"/>
        <v>12375.28</v>
      </c>
      <c r="Y130" s="16">
        <f t="shared" si="173"/>
        <v>12375.28</v>
      </c>
      <c r="Z130" s="16">
        <f t="shared" si="173"/>
        <v>12375.28</v>
      </c>
      <c r="AA130" s="16">
        <f t="shared" si="173"/>
        <v>12375.28</v>
      </c>
      <c r="AB130" s="16">
        <f t="shared" si="173"/>
        <v>12375.28</v>
      </c>
      <c r="AC130" s="16">
        <f t="shared" si="173"/>
        <v>12375.28</v>
      </c>
      <c r="AD130" s="16">
        <f t="shared" si="173"/>
        <v>12375.28</v>
      </c>
      <c r="AE130" s="16">
        <f t="shared" si="173"/>
        <v>12375.28</v>
      </c>
      <c r="AF130" s="16">
        <f t="shared" si="173"/>
        <v>12375.28</v>
      </c>
      <c r="AG130" s="16">
        <f t="shared" si="173"/>
        <v>12375.28</v>
      </c>
      <c r="AH130" s="16">
        <f t="shared" si="173"/>
        <v>12375.28</v>
      </c>
      <c r="AI130" s="16">
        <f t="shared" si="173"/>
        <v>12375.28</v>
      </c>
      <c r="AJ130" s="16">
        <f t="shared" si="173"/>
        <v>12375.28</v>
      </c>
      <c r="AK130" s="16">
        <f t="shared" si="173"/>
        <v>12375.28</v>
      </c>
      <c r="AL130" s="16">
        <f t="shared" si="173"/>
        <v>12375.28</v>
      </c>
      <c r="AM130" s="16">
        <f t="shared" si="173"/>
        <v>12375.28</v>
      </c>
      <c r="AN130" s="16">
        <f t="shared" si="173"/>
        <v>12375.28</v>
      </c>
      <c r="AO130" s="16">
        <f t="shared" si="173"/>
        <v>12375.28</v>
      </c>
      <c r="AP130" s="16">
        <f t="shared" si="173"/>
        <v>12375.28</v>
      </c>
      <c r="AQ130" s="16">
        <f t="shared" si="153"/>
        <v>12375.28</v>
      </c>
      <c r="AR130" s="16">
        <f t="shared" ref="AR130:BE130" si="174">AQ130+AR60</f>
        <v>12375.28</v>
      </c>
      <c r="AS130" s="16">
        <f t="shared" si="174"/>
        <v>12375.28</v>
      </c>
      <c r="AT130" s="16">
        <f t="shared" si="174"/>
        <v>12375.28</v>
      </c>
      <c r="AU130" s="16">
        <f t="shared" si="174"/>
        <v>12375.28</v>
      </c>
      <c r="AV130" s="16">
        <f t="shared" si="174"/>
        <v>12375.28</v>
      </c>
      <c r="AW130" s="16">
        <f t="shared" si="174"/>
        <v>12375.28</v>
      </c>
      <c r="AX130" s="16">
        <f t="shared" si="174"/>
        <v>12375.28</v>
      </c>
      <c r="AY130" s="16">
        <f t="shared" si="174"/>
        <v>12375.28</v>
      </c>
      <c r="AZ130" s="16">
        <f t="shared" si="174"/>
        <v>12375.28</v>
      </c>
      <c r="BA130" s="16">
        <f t="shared" si="174"/>
        <v>12375.28</v>
      </c>
      <c r="BB130" s="16">
        <f t="shared" si="174"/>
        <v>12375.28</v>
      </c>
      <c r="BC130" s="16">
        <f t="shared" si="174"/>
        <v>12375.28</v>
      </c>
      <c r="BD130" s="16">
        <f t="shared" si="174"/>
        <v>12375.28</v>
      </c>
      <c r="BE130" s="16">
        <f t="shared" si="174"/>
        <v>12375.28</v>
      </c>
      <c r="BF130" s="16">
        <f t="shared" ref="BF130:BS130" si="175">BE130+BF60</f>
        <v>12375.28</v>
      </c>
      <c r="BG130" s="16">
        <f t="shared" si="175"/>
        <v>12375.28</v>
      </c>
      <c r="BH130" s="16">
        <f t="shared" si="175"/>
        <v>12375.28</v>
      </c>
      <c r="BI130" s="16">
        <f t="shared" si="175"/>
        <v>12375.28</v>
      </c>
      <c r="BJ130" s="16">
        <f t="shared" si="175"/>
        <v>12375.28</v>
      </c>
      <c r="BK130" s="16">
        <f t="shared" si="175"/>
        <v>12375.28</v>
      </c>
      <c r="BL130" s="16">
        <f t="shared" si="175"/>
        <v>12375.28</v>
      </c>
      <c r="BM130" s="16">
        <f t="shared" si="175"/>
        <v>12375.28</v>
      </c>
      <c r="BN130" s="16">
        <f t="shared" si="175"/>
        <v>12375.28</v>
      </c>
      <c r="BO130" s="16">
        <f t="shared" si="175"/>
        <v>12375.28</v>
      </c>
      <c r="BP130" s="16">
        <f t="shared" si="175"/>
        <v>12375.28</v>
      </c>
      <c r="BQ130" s="16">
        <f t="shared" si="175"/>
        <v>12375.28</v>
      </c>
      <c r="BR130" s="16">
        <f t="shared" si="175"/>
        <v>12375.28</v>
      </c>
      <c r="BS130" s="16">
        <f t="shared" si="175"/>
        <v>12375.28</v>
      </c>
    </row>
    <row r="131" spans="1:71" x14ac:dyDescent="0.35">
      <c r="A131" s="15" t="str">
        <f t="shared" ref="A131:J131" si="176">A61</f>
        <v>Standard Close</v>
      </c>
      <c r="B131" s="15" t="str">
        <f t="shared" si="176"/>
        <v>NEW-15635.11</v>
      </c>
      <c r="C131" s="15" t="str">
        <f t="shared" si="176"/>
        <v>Base Rates</v>
      </c>
      <c r="D131" s="15" t="str">
        <f t="shared" si="176"/>
        <v/>
      </c>
      <c r="E131" s="15">
        <f t="shared" si="176"/>
        <v>36500</v>
      </c>
      <c r="F131" s="15" t="str">
        <f t="shared" si="176"/>
        <v>NEW-15635</v>
      </c>
      <c r="G131" s="15" t="str">
        <f t="shared" si="176"/>
        <v>Grid Mod Upgrade to digital relays</v>
      </c>
      <c r="H131" s="15" t="str">
        <f t="shared" si="176"/>
        <v>Electric Distribution Plant</v>
      </c>
      <c r="I131" s="15" t="str">
        <f t="shared" si="176"/>
        <v>Distribution Substation</v>
      </c>
      <c r="J131" s="15" t="str">
        <f t="shared" si="176"/>
        <v>Grid Mod Upgrade to digital relays</v>
      </c>
      <c r="K131" s="68">
        <v>0</v>
      </c>
      <c r="L131" s="16">
        <f t="shared" ref="L131:AP131" si="177">K131+L61</f>
        <v>0</v>
      </c>
      <c r="M131" s="16">
        <f t="shared" si="177"/>
        <v>0</v>
      </c>
      <c r="N131" s="16">
        <f t="shared" si="177"/>
        <v>0</v>
      </c>
      <c r="O131" s="16">
        <f t="shared" si="177"/>
        <v>0</v>
      </c>
      <c r="P131" s="16">
        <f t="shared" si="177"/>
        <v>0</v>
      </c>
      <c r="Q131" s="16">
        <f t="shared" si="177"/>
        <v>0</v>
      </c>
      <c r="R131" s="16">
        <f t="shared" si="177"/>
        <v>0</v>
      </c>
      <c r="S131" s="16">
        <f t="shared" si="177"/>
        <v>0</v>
      </c>
      <c r="T131" s="16">
        <f t="shared" si="177"/>
        <v>0</v>
      </c>
      <c r="U131" s="16">
        <f t="shared" si="177"/>
        <v>0</v>
      </c>
      <c r="V131" s="16">
        <f t="shared" si="177"/>
        <v>0</v>
      </c>
      <c r="W131" s="16">
        <f t="shared" si="177"/>
        <v>134320.61000000002</v>
      </c>
      <c r="X131" s="16">
        <f t="shared" si="177"/>
        <v>134320.61000000002</v>
      </c>
      <c r="Y131" s="16">
        <f t="shared" si="177"/>
        <v>134320.61000000002</v>
      </c>
      <c r="Z131" s="16">
        <f t="shared" si="177"/>
        <v>134320.61000000002</v>
      </c>
      <c r="AA131" s="16">
        <f t="shared" si="177"/>
        <v>134320.61000000002</v>
      </c>
      <c r="AB131" s="16">
        <f t="shared" si="177"/>
        <v>134320.61000000002</v>
      </c>
      <c r="AC131" s="16">
        <f t="shared" si="177"/>
        <v>134320.61000000002</v>
      </c>
      <c r="AD131" s="16">
        <f t="shared" si="177"/>
        <v>134320.61000000002</v>
      </c>
      <c r="AE131" s="16">
        <f t="shared" si="177"/>
        <v>134320.61000000002</v>
      </c>
      <c r="AF131" s="16">
        <f t="shared" si="177"/>
        <v>134320.61000000002</v>
      </c>
      <c r="AG131" s="16">
        <f t="shared" si="177"/>
        <v>134320.61000000002</v>
      </c>
      <c r="AH131" s="16">
        <f t="shared" si="177"/>
        <v>134320.61000000002</v>
      </c>
      <c r="AI131" s="16">
        <f t="shared" si="177"/>
        <v>134320.61000000002</v>
      </c>
      <c r="AJ131" s="16">
        <f t="shared" si="177"/>
        <v>134320.61000000002</v>
      </c>
      <c r="AK131" s="16">
        <f t="shared" si="177"/>
        <v>134320.61000000002</v>
      </c>
      <c r="AL131" s="16">
        <f t="shared" si="177"/>
        <v>134320.61000000002</v>
      </c>
      <c r="AM131" s="16">
        <f t="shared" si="177"/>
        <v>134320.61000000002</v>
      </c>
      <c r="AN131" s="16">
        <f t="shared" si="177"/>
        <v>134320.61000000002</v>
      </c>
      <c r="AO131" s="16">
        <f t="shared" si="177"/>
        <v>134320.61000000002</v>
      </c>
      <c r="AP131" s="16">
        <f t="shared" si="177"/>
        <v>134320.61000000002</v>
      </c>
      <c r="AQ131" s="16">
        <f t="shared" si="153"/>
        <v>134320.61000000002</v>
      </c>
      <c r="AR131" s="16">
        <f t="shared" ref="AR131:BE131" si="178">AQ131+AR61</f>
        <v>134320.61000000002</v>
      </c>
      <c r="AS131" s="16">
        <f t="shared" si="178"/>
        <v>134320.61000000002</v>
      </c>
      <c r="AT131" s="16">
        <f t="shared" si="178"/>
        <v>134320.61000000002</v>
      </c>
      <c r="AU131" s="16">
        <f t="shared" si="178"/>
        <v>134320.61000000002</v>
      </c>
      <c r="AV131" s="16">
        <f t="shared" si="178"/>
        <v>134320.61000000002</v>
      </c>
      <c r="AW131" s="16">
        <f t="shared" si="178"/>
        <v>134320.61000000002</v>
      </c>
      <c r="AX131" s="16">
        <f t="shared" si="178"/>
        <v>134320.61000000002</v>
      </c>
      <c r="AY131" s="16">
        <f t="shared" si="178"/>
        <v>134320.61000000002</v>
      </c>
      <c r="AZ131" s="16">
        <f t="shared" si="178"/>
        <v>134320.61000000002</v>
      </c>
      <c r="BA131" s="16">
        <f t="shared" si="178"/>
        <v>134320.61000000002</v>
      </c>
      <c r="BB131" s="16">
        <f t="shared" si="178"/>
        <v>134320.61000000002</v>
      </c>
      <c r="BC131" s="16">
        <f t="shared" si="178"/>
        <v>134320.61000000002</v>
      </c>
      <c r="BD131" s="16">
        <f t="shared" si="178"/>
        <v>134320.61000000002</v>
      </c>
      <c r="BE131" s="16">
        <f t="shared" si="178"/>
        <v>134320.61000000002</v>
      </c>
      <c r="BF131" s="16">
        <f t="shared" ref="BF131:BS131" si="179">BE131+BF61</f>
        <v>134320.61000000002</v>
      </c>
      <c r="BG131" s="16">
        <f t="shared" si="179"/>
        <v>134320.61000000002</v>
      </c>
      <c r="BH131" s="16">
        <f t="shared" si="179"/>
        <v>134320.61000000002</v>
      </c>
      <c r="BI131" s="16">
        <f t="shared" si="179"/>
        <v>134320.61000000002</v>
      </c>
      <c r="BJ131" s="16">
        <f t="shared" si="179"/>
        <v>134320.61000000002</v>
      </c>
      <c r="BK131" s="16">
        <f t="shared" si="179"/>
        <v>134320.61000000002</v>
      </c>
      <c r="BL131" s="16">
        <f t="shared" si="179"/>
        <v>134320.61000000002</v>
      </c>
      <c r="BM131" s="16">
        <f t="shared" si="179"/>
        <v>134320.61000000002</v>
      </c>
      <c r="BN131" s="16">
        <f t="shared" si="179"/>
        <v>134320.61000000002</v>
      </c>
      <c r="BO131" s="16">
        <f t="shared" si="179"/>
        <v>134320.61000000002</v>
      </c>
      <c r="BP131" s="16">
        <f t="shared" si="179"/>
        <v>134320.61000000002</v>
      </c>
      <c r="BQ131" s="16">
        <f t="shared" si="179"/>
        <v>134320.61000000002</v>
      </c>
      <c r="BR131" s="16">
        <f t="shared" si="179"/>
        <v>134320.61000000002</v>
      </c>
      <c r="BS131" s="16">
        <f t="shared" si="179"/>
        <v>134320.61000000002</v>
      </c>
    </row>
    <row r="132" spans="1:71" x14ac:dyDescent="0.35">
      <c r="A132" s="15" t="str">
        <f t="shared" ref="A132:J132" si="180">A62</f>
        <v>Standard Close</v>
      </c>
      <c r="B132" s="15" t="str">
        <f t="shared" si="180"/>
        <v>NEW-15635.12</v>
      </c>
      <c r="C132" s="15" t="str">
        <f t="shared" si="180"/>
        <v>Base Rates</v>
      </c>
      <c r="D132" s="15" t="str">
        <f t="shared" si="180"/>
        <v/>
      </c>
      <c r="E132" s="15">
        <f t="shared" si="180"/>
        <v>36500</v>
      </c>
      <c r="F132" s="15" t="str">
        <f t="shared" si="180"/>
        <v>NEW-15635</v>
      </c>
      <c r="G132" s="15" t="str">
        <f t="shared" si="180"/>
        <v>Grid Mod Upgrade to digital relays</v>
      </c>
      <c r="H132" s="15" t="str">
        <f t="shared" si="180"/>
        <v>Electric Transmission Plant</v>
      </c>
      <c r="I132" s="15" t="str">
        <f t="shared" si="180"/>
        <v>Transmission Substation</v>
      </c>
      <c r="J132" s="15" t="str">
        <f t="shared" si="180"/>
        <v>Grid Mod Upgrade to digital relays</v>
      </c>
      <c r="K132" s="68">
        <v>0</v>
      </c>
      <c r="L132" s="16">
        <f t="shared" ref="L132:AP132" si="181">K132+L62</f>
        <v>0</v>
      </c>
      <c r="M132" s="16">
        <f t="shared" si="181"/>
        <v>0</v>
      </c>
      <c r="N132" s="16">
        <f t="shared" si="181"/>
        <v>0</v>
      </c>
      <c r="O132" s="16">
        <f t="shared" si="181"/>
        <v>0</v>
      </c>
      <c r="P132" s="16">
        <f t="shared" si="181"/>
        <v>0</v>
      </c>
      <c r="Q132" s="16">
        <f t="shared" si="181"/>
        <v>0</v>
      </c>
      <c r="R132" s="16">
        <f t="shared" si="181"/>
        <v>0</v>
      </c>
      <c r="S132" s="16">
        <f t="shared" si="181"/>
        <v>0</v>
      </c>
      <c r="T132" s="16">
        <f t="shared" si="181"/>
        <v>0</v>
      </c>
      <c r="U132" s="16">
        <f t="shared" si="181"/>
        <v>0</v>
      </c>
      <c r="V132" s="16">
        <f t="shared" si="181"/>
        <v>0</v>
      </c>
      <c r="W132" s="16">
        <f t="shared" si="181"/>
        <v>8929.4500000000007</v>
      </c>
      <c r="X132" s="16">
        <f t="shared" si="181"/>
        <v>8929.4500000000007</v>
      </c>
      <c r="Y132" s="16">
        <f t="shared" si="181"/>
        <v>8929.4500000000007</v>
      </c>
      <c r="Z132" s="16">
        <f t="shared" si="181"/>
        <v>8929.4500000000007</v>
      </c>
      <c r="AA132" s="16">
        <f t="shared" si="181"/>
        <v>8929.4500000000007</v>
      </c>
      <c r="AB132" s="16">
        <f t="shared" si="181"/>
        <v>8929.4500000000007</v>
      </c>
      <c r="AC132" s="16">
        <f t="shared" si="181"/>
        <v>8929.4500000000007</v>
      </c>
      <c r="AD132" s="16">
        <f t="shared" si="181"/>
        <v>8929.4500000000007</v>
      </c>
      <c r="AE132" s="16">
        <f t="shared" si="181"/>
        <v>8929.4500000000007</v>
      </c>
      <c r="AF132" s="16">
        <f t="shared" si="181"/>
        <v>8929.4500000000007</v>
      </c>
      <c r="AG132" s="16">
        <f t="shared" si="181"/>
        <v>8929.4500000000007</v>
      </c>
      <c r="AH132" s="16">
        <f t="shared" si="181"/>
        <v>8929.4500000000007</v>
      </c>
      <c r="AI132" s="16">
        <f t="shared" si="181"/>
        <v>8929.4500000000007</v>
      </c>
      <c r="AJ132" s="16">
        <f t="shared" si="181"/>
        <v>8929.4500000000007</v>
      </c>
      <c r="AK132" s="16">
        <f t="shared" si="181"/>
        <v>8929.4500000000007</v>
      </c>
      <c r="AL132" s="16">
        <f t="shared" si="181"/>
        <v>8929.4500000000007</v>
      </c>
      <c r="AM132" s="16">
        <f t="shared" si="181"/>
        <v>8929.4500000000007</v>
      </c>
      <c r="AN132" s="16">
        <f t="shared" si="181"/>
        <v>8929.4500000000007</v>
      </c>
      <c r="AO132" s="16">
        <f t="shared" si="181"/>
        <v>8929.4500000000007</v>
      </c>
      <c r="AP132" s="16">
        <f t="shared" si="181"/>
        <v>8929.4500000000007</v>
      </c>
      <c r="AQ132" s="16">
        <f t="shared" si="153"/>
        <v>8929.4500000000007</v>
      </c>
      <c r="AR132" s="16">
        <f t="shared" ref="AR132:BE132" si="182">AQ132+AR62</f>
        <v>8929.4500000000007</v>
      </c>
      <c r="AS132" s="16">
        <f t="shared" si="182"/>
        <v>8929.4500000000007</v>
      </c>
      <c r="AT132" s="16">
        <f t="shared" si="182"/>
        <v>8929.4500000000007</v>
      </c>
      <c r="AU132" s="16">
        <f t="shared" si="182"/>
        <v>8929.4500000000007</v>
      </c>
      <c r="AV132" s="16">
        <f t="shared" si="182"/>
        <v>8929.4500000000007</v>
      </c>
      <c r="AW132" s="16">
        <f t="shared" si="182"/>
        <v>8929.4500000000007</v>
      </c>
      <c r="AX132" s="16">
        <f t="shared" si="182"/>
        <v>8929.4500000000007</v>
      </c>
      <c r="AY132" s="16">
        <f t="shared" si="182"/>
        <v>8929.4500000000007</v>
      </c>
      <c r="AZ132" s="16">
        <f t="shared" si="182"/>
        <v>8929.4500000000007</v>
      </c>
      <c r="BA132" s="16">
        <f t="shared" si="182"/>
        <v>8929.4500000000007</v>
      </c>
      <c r="BB132" s="16">
        <f t="shared" si="182"/>
        <v>8929.4500000000007</v>
      </c>
      <c r="BC132" s="16">
        <f t="shared" si="182"/>
        <v>8929.4500000000007</v>
      </c>
      <c r="BD132" s="16">
        <f t="shared" si="182"/>
        <v>8929.4500000000007</v>
      </c>
      <c r="BE132" s="16">
        <f t="shared" si="182"/>
        <v>8929.4500000000007</v>
      </c>
      <c r="BF132" s="16">
        <f t="shared" ref="BF132:BS132" si="183">BE132+BF62</f>
        <v>8929.4500000000007</v>
      </c>
      <c r="BG132" s="16">
        <f t="shared" si="183"/>
        <v>8929.4500000000007</v>
      </c>
      <c r="BH132" s="16">
        <f t="shared" si="183"/>
        <v>8929.4500000000007</v>
      </c>
      <c r="BI132" s="16">
        <f t="shared" si="183"/>
        <v>8929.4500000000007</v>
      </c>
      <c r="BJ132" s="16">
        <f t="shared" si="183"/>
        <v>8929.4500000000007</v>
      </c>
      <c r="BK132" s="16">
        <f t="shared" si="183"/>
        <v>8929.4500000000007</v>
      </c>
      <c r="BL132" s="16">
        <f t="shared" si="183"/>
        <v>8929.4500000000007</v>
      </c>
      <c r="BM132" s="16">
        <f t="shared" si="183"/>
        <v>8929.4500000000007</v>
      </c>
      <c r="BN132" s="16">
        <f t="shared" si="183"/>
        <v>8929.4500000000007</v>
      </c>
      <c r="BO132" s="16">
        <f t="shared" si="183"/>
        <v>8929.4500000000007</v>
      </c>
      <c r="BP132" s="16">
        <f t="shared" si="183"/>
        <v>8929.4500000000007</v>
      </c>
      <c r="BQ132" s="16">
        <f t="shared" si="183"/>
        <v>8929.4500000000007</v>
      </c>
      <c r="BR132" s="16">
        <f t="shared" si="183"/>
        <v>8929.4500000000007</v>
      </c>
      <c r="BS132" s="16">
        <f t="shared" si="183"/>
        <v>8929.4500000000007</v>
      </c>
    </row>
    <row r="133" spans="1:71" x14ac:dyDescent="0.35">
      <c r="A133" s="15" t="str">
        <f t="shared" ref="A133:J133" si="184">A63</f>
        <v>Standard Close</v>
      </c>
      <c r="B133" s="15" t="str">
        <f t="shared" si="184"/>
        <v>NEW-15635.13</v>
      </c>
      <c r="C133" s="15" t="str">
        <f t="shared" si="184"/>
        <v>Base Rates</v>
      </c>
      <c r="D133" s="15" t="str">
        <f t="shared" si="184"/>
        <v/>
      </c>
      <c r="E133" s="15">
        <f t="shared" si="184"/>
        <v>36500</v>
      </c>
      <c r="F133" s="15" t="str">
        <f t="shared" si="184"/>
        <v>NEW-15635</v>
      </c>
      <c r="G133" s="15" t="str">
        <f t="shared" si="184"/>
        <v>Grid Mod Upgrade to digital relays</v>
      </c>
      <c r="H133" s="15" t="str">
        <f t="shared" si="184"/>
        <v>Electric Distribution Plant</v>
      </c>
      <c r="I133" s="15" t="str">
        <f t="shared" si="184"/>
        <v>Distribution Substation</v>
      </c>
      <c r="J133" s="15" t="str">
        <f t="shared" si="184"/>
        <v>Grid Mod Upgrade to digital relays</v>
      </c>
      <c r="K133" s="68">
        <v>0</v>
      </c>
      <c r="L133" s="16">
        <f t="shared" ref="L133:AP133" si="185">K133+L63</f>
        <v>0</v>
      </c>
      <c r="M133" s="16">
        <f t="shared" si="185"/>
        <v>0</v>
      </c>
      <c r="N133" s="16">
        <f t="shared" si="185"/>
        <v>0</v>
      </c>
      <c r="O133" s="16">
        <f t="shared" si="185"/>
        <v>0</v>
      </c>
      <c r="P133" s="16">
        <f t="shared" si="185"/>
        <v>0</v>
      </c>
      <c r="Q133" s="16">
        <f t="shared" si="185"/>
        <v>0</v>
      </c>
      <c r="R133" s="16">
        <f t="shared" si="185"/>
        <v>0</v>
      </c>
      <c r="S133" s="16">
        <f t="shared" si="185"/>
        <v>0</v>
      </c>
      <c r="T133" s="16">
        <f t="shared" si="185"/>
        <v>0</v>
      </c>
      <c r="U133" s="16">
        <f t="shared" si="185"/>
        <v>0</v>
      </c>
      <c r="V133" s="16">
        <f t="shared" si="185"/>
        <v>0</v>
      </c>
      <c r="W133" s="16">
        <f t="shared" si="185"/>
        <v>37422.78</v>
      </c>
      <c r="X133" s="16">
        <f t="shared" si="185"/>
        <v>37422.78</v>
      </c>
      <c r="Y133" s="16">
        <f t="shared" si="185"/>
        <v>37422.78</v>
      </c>
      <c r="Z133" s="16">
        <f t="shared" si="185"/>
        <v>37422.78</v>
      </c>
      <c r="AA133" s="16">
        <f t="shared" si="185"/>
        <v>37422.78</v>
      </c>
      <c r="AB133" s="16">
        <f t="shared" si="185"/>
        <v>37422.78</v>
      </c>
      <c r="AC133" s="16">
        <f t="shared" si="185"/>
        <v>37422.78</v>
      </c>
      <c r="AD133" s="16">
        <f t="shared" si="185"/>
        <v>37422.78</v>
      </c>
      <c r="AE133" s="16">
        <f t="shared" si="185"/>
        <v>37422.78</v>
      </c>
      <c r="AF133" s="16">
        <f t="shared" si="185"/>
        <v>37422.78</v>
      </c>
      <c r="AG133" s="16">
        <f t="shared" si="185"/>
        <v>37422.78</v>
      </c>
      <c r="AH133" s="16">
        <f t="shared" si="185"/>
        <v>37422.78</v>
      </c>
      <c r="AI133" s="16">
        <f t="shared" si="185"/>
        <v>37422.78</v>
      </c>
      <c r="AJ133" s="16">
        <f t="shared" si="185"/>
        <v>37422.78</v>
      </c>
      <c r="AK133" s="16">
        <f t="shared" si="185"/>
        <v>37422.78</v>
      </c>
      <c r="AL133" s="16">
        <f t="shared" si="185"/>
        <v>37422.78</v>
      </c>
      <c r="AM133" s="16">
        <f t="shared" si="185"/>
        <v>37422.78</v>
      </c>
      <c r="AN133" s="16">
        <f t="shared" si="185"/>
        <v>37422.78</v>
      </c>
      <c r="AO133" s="16">
        <f t="shared" si="185"/>
        <v>37422.78</v>
      </c>
      <c r="AP133" s="16">
        <f t="shared" si="185"/>
        <v>37422.78</v>
      </c>
      <c r="AQ133" s="16">
        <f t="shared" si="153"/>
        <v>37422.78</v>
      </c>
      <c r="AR133" s="16">
        <f t="shared" ref="AR133:BE133" si="186">AQ133+AR63</f>
        <v>37422.78</v>
      </c>
      <c r="AS133" s="16">
        <f t="shared" si="186"/>
        <v>37422.78</v>
      </c>
      <c r="AT133" s="16">
        <f t="shared" si="186"/>
        <v>37422.78</v>
      </c>
      <c r="AU133" s="16">
        <f t="shared" si="186"/>
        <v>37422.78</v>
      </c>
      <c r="AV133" s="16">
        <f t="shared" si="186"/>
        <v>37422.78</v>
      </c>
      <c r="AW133" s="16">
        <f t="shared" si="186"/>
        <v>37422.78</v>
      </c>
      <c r="AX133" s="16">
        <f t="shared" si="186"/>
        <v>37422.78</v>
      </c>
      <c r="AY133" s="16">
        <f t="shared" si="186"/>
        <v>37422.78</v>
      </c>
      <c r="AZ133" s="16">
        <f t="shared" si="186"/>
        <v>37422.78</v>
      </c>
      <c r="BA133" s="16">
        <f t="shared" si="186"/>
        <v>37422.78</v>
      </c>
      <c r="BB133" s="16">
        <f t="shared" si="186"/>
        <v>37422.78</v>
      </c>
      <c r="BC133" s="16">
        <f t="shared" si="186"/>
        <v>37422.78</v>
      </c>
      <c r="BD133" s="16">
        <f t="shared" si="186"/>
        <v>37422.78</v>
      </c>
      <c r="BE133" s="16">
        <f t="shared" si="186"/>
        <v>37422.78</v>
      </c>
      <c r="BF133" s="16">
        <f t="shared" ref="BF133:BS133" si="187">BE133+BF63</f>
        <v>37422.78</v>
      </c>
      <c r="BG133" s="16">
        <f t="shared" si="187"/>
        <v>37422.78</v>
      </c>
      <c r="BH133" s="16">
        <f t="shared" si="187"/>
        <v>37422.78</v>
      </c>
      <c r="BI133" s="16">
        <f t="shared" si="187"/>
        <v>37422.78</v>
      </c>
      <c r="BJ133" s="16">
        <f t="shared" si="187"/>
        <v>37422.78</v>
      </c>
      <c r="BK133" s="16">
        <f t="shared" si="187"/>
        <v>37422.78</v>
      </c>
      <c r="BL133" s="16">
        <f t="shared" si="187"/>
        <v>37422.78</v>
      </c>
      <c r="BM133" s="16">
        <f t="shared" si="187"/>
        <v>37422.78</v>
      </c>
      <c r="BN133" s="16">
        <f t="shared" si="187"/>
        <v>37422.78</v>
      </c>
      <c r="BO133" s="16">
        <f t="shared" si="187"/>
        <v>37422.78</v>
      </c>
      <c r="BP133" s="16">
        <f t="shared" si="187"/>
        <v>37422.78</v>
      </c>
      <c r="BQ133" s="16">
        <f t="shared" si="187"/>
        <v>37422.78</v>
      </c>
      <c r="BR133" s="16">
        <f t="shared" si="187"/>
        <v>37422.78</v>
      </c>
      <c r="BS133" s="16">
        <f t="shared" si="187"/>
        <v>37422.78</v>
      </c>
    </row>
    <row r="134" spans="1:71" x14ac:dyDescent="0.35">
      <c r="A134" s="15" t="str">
        <f t="shared" ref="A134:J134" si="188">A64</f>
        <v>Standard Close</v>
      </c>
      <c r="B134" s="15" t="str">
        <f t="shared" si="188"/>
        <v>NEW-15635.2</v>
      </c>
      <c r="C134" s="15" t="str">
        <f t="shared" si="188"/>
        <v>Base Rates</v>
      </c>
      <c r="D134" s="15" t="str">
        <f t="shared" si="188"/>
        <v/>
      </c>
      <c r="E134" s="15">
        <f t="shared" si="188"/>
        <v>36500</v>
      </c>
      <c r="F134" s="15" t="str">
        <f t="shared" si="188"/>
        <v>NEW-15635</v>
      </c>
      <c r="G134" s="15" t="str">
        <f t="shared" si="188"/>
        <v>Grid Mod Upgrade to digital relays</v>
      </c>
      <c r="H134" s="15" t="str">
        <f t="shared" si="188"/>
        <v>Electric Distribution Plant</v>
      </c>
      <c r="I134" s="15" t="str">
        <f t="shared" si="188"/>
        <v>Distribution Substation</v>
      </c>
      <c r="J134" s="15" t="str">
        <f t="shared" si="188"/>
        <v>Grid Mod Upgrade to digital relays</v>
      </c>
      <c r="K134" s="68">
        <v>0</v>
      </c>
      <c r="L134" s="16">
        <f t="shared" ref="L134:AP134" si="189">K134+L64</f>
        <v>0</v>
      </c>
      <c r="M134" s="16">
        <f t="shared" si="189"/>
        <v>392685.53</v>
      </c>
      <c r="N134" s="16">
        <f t="shared" si="189"/>
        <v>392685.53</v>
      </c>
      <c r="O134" s="16">
        <f t="shared" si="189"/>
        <v>392685.53</v>
      </c>
      <c r="P134" s="16">
        <f t="shared" si="189"/>
        <v>392685.53</v>
      </c>
      <c r="Q134" s="16">
        <f t="shared" si="189"/>
        <v>392685.53</v>
      </c>
      <c r="R134" s="16">
        <f t="shared" si="189"/>
        <v>392685.53</v>
      </c>
      <c r="S134" s="16">
        <f t="shared" si="189"/>
        <v>392685.53</v>
      </c>
      <c r="T134" s="16">
        <f t="shared" si="189"/>
        <v>392685.53</v>
      </c>
      <c r="U134" s="16">
        <f t="shared" si="189"/>
        <v>392685.53</v>
      </c>
      <c r="V134" s="16">
        <f t="shared" si="189"/>
        <v>392685.53</v>
      </c>
      <c r="W134" s="16">
        <f t="shared" si="189"/>
        <v>392685.53</v>
      </c>
      <c r="X134" s="16">
        <f t="shared" si="189"/>
        <v>392685.53</v>
      </c>
      <c r="Y134" s="16">
        <f t="shared" si="189"/>
        <v>392685.53</v>
      </c>
      <c r="Z134" s="16">
        <f t="shared" si="189"/>
        <v>392685.53</v>
      </c>
      <c r="AA134" s="16">
        <f t="shared" si="189"/>
        <v>392685.53</v>
      </c>
      <c r="AB134" s="16">
        <f t="shared" si="189"/>
        <v>392685.53</v>
      </c>
      <c r="AC134" s="16">
        <f t="shared" si="189"/>
        <v>392685.53</v>
      </c>
      <c r="AD134" s="16">
        <f t="shared" si="189"/>
        <v>392685.53</v>
      </c>
      <c r="AE134" s="16">
        <f t="shared" si="189"/>
        <v>392685.53</v>
      </c>
      <c r="AF134" s="16">
        <f t="shared" si="189"/>
        <v>392685.53</v>
      </c>
      <c r="AG134" s="16">
        <f t="shared" si="189"/>
        <v>392685.53</v>
      </c>
      <c r="AH134" s="16">
        <f t="shared" si="189"/>
        <v>392685.53</v>
      </c>
      <c r="AI134" s="16">
        <f t="shared" si="189"/>
        <v>392685.53</v>
      </c>
      <c r="AJ134" s="16">
        <f t="shared" si="189"/>
        <v>392685.53</v>
      </c>
      <c r="AK134" s="16">
        <f t="shared" si="189"/>
        <v>392685.53</v>
      </c>
      <c r="AL134" s="16">
        <f t="shared" si="189"/>
        <v>392685.53</v>
      </c>
      <c r="AM134" s="16">
        <f t="shared" si="189"/>
        <v>392685.53</v>
      </c>
      <c r="AN134" s="16">
        <f t="shared" si="189"/>
        <v>392685.53</v>
      </c>
      <c r="AO134" s="16">
        <f t="shared" si="189"/>
        <v>392685.53</v>
      </c>
      <c r="AP134" s="16">
        <f t="shared" si="189"/>
        <v>392685.53</v>
      </c>
      <c r="AQ134" s="16">
        <f t="shared" si="153"/>
        <v>392685.53</v>
      </c>
      <c r="AR134" s="16">
        <f t="shared" ref="AR134:BE134" si="190">AQ134+AR64</f>
        <v>392685.53</v>
      </c>
      <c r="AS134" s="16">
        <f t="shared" si="190"/>
        <v>392685.53</v>
      </c>
      <c r="AT134" s="16">
        <f t="shared" si="190"/>
        <v>392685.53</v>
      </c>
      <c r="AU134" s="16">
        <f t="shared" si="190"/>
        <v>392685.53</v>
      </c>
      <c r="AV134" s="16">
        <f t="shared" si="190"/>
        <v>392685.53</v>
      </c>
      <c r="AW134" s="16">
        <f t="shared" si="190"/>
        <v>392685.53</v>
      </c>
      <c r="AX134" s="16">
        <f t="shared" si="190"/>
        <v>392685.53</v>
      </c>
      <c r="AY134" s="16">
        <f t="shared" si="190"/>
        <v>392685.53</v>
      </c>
      <c r="AZ134" s="16">
        <f t="shared" si="190"/>
        <v>392685.53</v>
      </c>
      <c r="BA134" s="16">
        <f t="shared" si="190"/>
        <v>392685.53</v>
      </c>
      <c r="BB134" s="16">
        <f t="shared" si="190"/>
        <v>392685.53</v>
      </c>
      <c r="BC134" s="16">
        <f t="shared" si="190"/>
        <v>392685.53</v>
      </c>
      <c r="BD134" s="16">
        <f t="shared" si="190"/>
        <v>392685.53</v>
      </c>
      <c r="BE134" s="16">
        <f t="shared" si="190"/>
        <v>392685.53</v>
      </c>
      <c r="BF134" s="16">
        <f t="shared" ref="BF134:BS134" si="191">BE134+BF64</f>
        <v>392685.53</v>
      </c>
      <c r="BG134" s="16">
        <f t="shared" si="191"/>
        <v>392685.53</v>
      </c>
      <c r="BH134" s="16">
        <f t="shared" si="191"/>
        <v>392685.53</v>
      </c>
      <c r="BI134" s="16">
        <f t="shared" si="191"/>
        <v>392685.53</v>
      </c>
      <c r="BJ134" s="16">
        <f t="shared" si="191"/>
        <v>392685.53</v>
      </c>
      <c r="BK134" s="16">
        <f t="shared" si="191"/>
        <v>392685.53</v>
      </c>
      <c r="BL134" s="16">
        <f t="shared" si="191"/>
        <v>392685.53</v>
      </c>
      <c r="BM134" s="16">
        <f t="shared" si="191"/>
        <v>392685.53</v>
      </c>
      <c r="BN134" s="16">
        <f t="shared" si="191"/>
        <v>392685.53</v>
      </c>
      <c r="BO134" s="16">
        <f t="shared" si="191"/>
        <v>392685.53</v>
      </c>
      <c r="BP134" s="16">
        <f t="shared" si="191"/>
        <v>392685.53</v>
      </c>
      <c r="BQ134" s="16">
        <f t="shared" si="191"/>
        <v>392685.53</v>
      </c>
      <c r="BR134" s="16">
        <f t="shared" si="191"/>
        <v>392685.53</v>
      </c>
      <c r="BS134" s="16">
        <f t="shared" si="191"/>
        <v>392685.53</v>
      </c>
    </row>
    <row r="135" spans="1:71" x14ac:dyDescent="0.35">
      <c r="A135" s="15" t="str">
        <f t="shared" ref="A135:J135" si="192">A65</f>
        <v>Standard Close</v>
      </c>
      <c r="B135" s="15" t="str">
        <f t="shared" si="192"/>
        <v>NEW-15635.7</v>
      </c>
      <c r="C135" s="15" t="str">
        <f t="shared" si="192"/>
        <v>Base Rates</v>
      </c>
      <c r="D135" s="15" t="str">
        <f t="shared" si="192"/>
        <v/>
      </c>
      <c r="E135" s="15">
        <f t="shared" si="192"/>
        <v>36500</v>
      </c>
      <c r="F135" s="15" t="str">
        <f t="shared" si="192"/>
        <v>NEW-15635</v>
      </c>
      <c r="G135" s="15" t="str">
        <f t="shared" si="192"/>
        <v>Grid Mod Upgrade to digital relays</v>
      </c>
      <c r="H135" s="15" t="str">
        <f t="shared" si="192"/>
        <v>Electric Distribution Plant</v>
      </c>
      <c r="I135" s="15" t="str">
        <f t="shared" si="192"/>
        <v>Distribution Substation</v>
      </c>
      <c r="J135" s="15" t="str">
        <f t="shared" si="192"/>
        <v>Grid Mod Upgrade to digital relays</v>
      </c>
      <c r="K135" s="68">
        <v>0</v>
      </c>
      <c r="L135" s="16">
        <f t="shared" ref="L135:AP135" si="193">K135+L65</f>
        <v>0</v>
      </c>
      <c r="M135" s="16">
        <f t="shared" si="193"/>
        <v>0</v>
      </c>
      <c r="N135" s="16">
        <f t="shared" si="193"/>
        <v>0</v>
      </c>
      <c r="O135" s="16">
        <f t="shared" si="193"/>
        <v>0</v>
      </c>
      <c r="P135" s="16">
        <f t="shared" si="193"/>
        <v>0</v>
      </c>
      <c r="Q135" s="16">
        <f t="shared" si="193"/>
        <v>0</v>
      </c>
      <c r="R135" s="16">
        <f t="shared" si="193"/>
        <v>0</v>
      </c>
      <c r="S135" s="16">
        <f t="shared" si="193"/>
        <v>0</v>
      </c>
      <c r="T135" s="16">
        <f t="shared" si="193"/>
        <v>0</v>
      </c>
      <c r="U135" s="16">
        <f t="shared" si="193"/>
        <v>0</v>
      </c>
      <c r="V135" s="16">
        <f t="shared" si="193"/>
        <v>0</v>
      </c>
      <c r="W135" s="16">
        <f t="shared" si="193"/>
        <v>88817.66</v>
      </c>
      <c r="X135" s="16">
        <f t="shared" si="193"/>
        <v>88817.66</v>
      </c>
      <c r="Y135" s="16">
        <f t="shared" si="193"/>
        <v>88817.66</v>
      </c>
      <c r="Z135" s="16">
        <f t="shared" si="193"/>
        <v>88817.66</v>
      </c>
      <c r="AA135" s="16">
        <f t="shared" si="193"/>
        <v>88817.66</v>
      </c>
      <c r="AB135" s="16">
        <f t="shared" si="193"/>
        <v>88817.66</v>
      </c>
      <c r="AC135" s="16">
        <f t="shared" si="193"/>
        <v>88817.66</v>
      </c>
      <c r="AD135" s="16">
        <f t="shared" si="193"/>
        <v>88817.66</v>
      </c>
      <c r="AE135" s="16">
        <f t="shared" si="193"/>
        <v>88817.66</v>
      </c>
      <c r="AF135" s="16">
        <f t="shared" si="193"/>
        <v>88817.66</v>
      </c>
      <c r="AG135" s="16">
        <f t="shared" si="193"/>
        <v>88817.66</v>
      </c>
      <c r="AH135" s="16">
        <f t="shared" si="193"/>
        <v>88817.66</v>
      </c>
      <c r="AI135" s="16">
        <f t="shared" si="193"/>
        <v>88817.66</v>
      </c>
      <c r="AJ135" s="16">
        <f t="shared" si="193"/>
        <v>88817.66</v>
      </c>
      <c r="AK135" s="16">
        <f t="shared" si="193"/>
        <v>88817.66</v>
      </c>
      <c r="AL135" s="16">
        <f t="shared" si="193"/>
        <v>88817.66</v>
      </c>
      <c r="AM135" s="16">
        <f t="shared" si="193"/>
        <v>88817.66</v>
      </c>
      <c r="AN135" s="16">
        <f t="shared" si="193"/>
        <v>88817.66</v>
      </c>
      <c r="AO135" s="16">
        <f t="shared" si="193"/>
        <v>88817.66</v>
      </c>
      <c r="AP135" s="16">
        <f t="shared" si="193"/>
        <v>88817.66</v>
      </c>
      <c r="AQ135" s="16">
        <f t="shared" si="153"/>
        <v>88817.66</v>
      </c>
      <c r="AR135" s="16">
        <f t="shared" ref="AR135:BE135" si="194">AQ135+AR65</f>
        <v>88817.66</v>
      </c>
      <c r="AS135" s="16">
        <f t="shared" si="194"/>
        <v>88817.66</v>
      </c>
      <c r="AT135" s="16">
        <f t="shared" si="194"/>
        <v>88817.66</v>
      </c>
      <c r="AU135" s="16">
        <f t="shared" si="194"/>
        <v>88817.66</v>
      </c>
      <c r="AV135" s="16">
        <f t="shared" si="194"/>
        <v>88817.66</v>
      </c>
      <c r="AW135" s="16">
        <f t="shared" si="194"/>
        <v>88817.66</v>
      </c>
      <c r="AX135" s="16">
        <f t="shared" si="194"/>
        <v>88817.66</v>
      </c>
      <c r="AY135" s="16">
        <f t="shared" si="194"/>
        <v>88817.66</v>
      </c>
      <c r="AZ135" s="16">
        <f t="shared" si="194"/>
        <v>88817.66</v>
      </c>
      <c r="BA135" s="16">
        <f t="shared" si="194"/>
        <v>88817.66</v>
      </c>
      <c r="BB135" s="16">
        <f t="shared" si="194"/>
        <v>88817.66</v>
      </c>
      <c r="BC135" s="16">
        <f t="shared" si="194"/>
        <v>88817.66</v>
      </c>
      <c r="BD135" s="16">
        <f t="shared" si="194"/>
        <v>88817.66</v>
      </c>
      <c r="BE135" s="16">
        <f t="shared" si="194"/>
        <v>88817.66</v>
      </c>
      <c r="BF135" s="16">
        <f t="shared" ref="BF135:BS135" si="195">BE135+BF65</f>
        <v>88817.66</v>
      </c>
      <c r="BG135" s="16">
        <f t="shared" si="195"/>
        <v>88817.66</v>
      </c>
      <c r="BH135" s="16">
        <f t="shared" si="195"/>
        <v>88817.66</v>
      </c>
      <c r="BI135" s="16">
        <f t="shared" si="195"/>
        <v>88817.66</v>
      </c>
      <c r="BJ135" s="16">
        <f t="shared" si="195"/>
        <v>88817.66</v>
      </c>
      <c r="BK135" s="16">
        <f t="shared" si="195"/>
        <v>88817.66</v>
      </c>
      <c r="BL135" s="16">
        <f t="shared" si="195"/>
        <v>88817.66</v>
      </c>
      <c r="BM135" s="16">
        <f t="shared" si="195"/>
        <v>88817.66</v>
      </c>
      <c r="BN135" s="16">
        <f t="shared" si="195"/>
        <v>88817.66</v>
      </c>
      <c r="BO135" s="16">
        <f t="shared" si="195"/>
        <v>88817.66</v>
      </c>
      <c r="BP135" s="16">
        <f t="shared" si="195"/>
        <v>88817.66</v>
      </c>
      <c r="BQ135" s="16">
        <f t="shared" si="195"/>
        <v>88817.66</v>
      </c>
      <c r="BR135" s="16">
        <f t="shared" si="195"/>
        <v>88817.66</v>
      </c>
      <c r="BS135" s="16">
        <f t="shared" si="195"/>
        <v>88817.66</v>
      </c>
    </row>
    <row r="136" spans="1:71" x14ac:dyDescent="0.35">
      <c r="A136" s="15" t="str">
        <f t="shared" ref="A136:J136" si="196">A66</f>
        <v>Standard Close</v>
      </c>
      <c r="B136" s="15" t="str">
        <f t="shared" si="196"/>
        <v>NEW-15635.9</v>
      </c>
      <c r="C136" s="15" t="str">
        <f t="shared" si="196"/>
        <v>Base Rates</v>
      </c>
      <c r="D136" s="15" t="str">
        <f t="shared" si="196"/>
        <v/>
      </c>
      <c r="E136" s="15">
        <f t="shared" si="196"/>
        <v>36500</v>
      </c>
      <c r="F136" s="15" t="str">
        <f t="shared" si="196"/>
        <v>NEW-15635</v>
      </c>
      <c r="G136" s="15" t="str">
        <f t="shared" si="196"/>
        <v>Grid Mod Upgrade to digital relays</v>
      </c>
      <c r="H136" s="15" t="str">
        <f t="shared" si="196"/>
        <v>Electric Distribution Plant</v>
      </c>
      <c r="I136" s="15" t="str">
        <f t="shared" si="196"/>
        <v>Distribution Substation</v>
      </c>
      <c r="J136" s="15" t="str">
        <f t="shared" si="196"/>
        <v>Grid Mod Upgrade to digital relays</v>
      </c>
      <c r="K136" s="68">
        <v>0</v>
      </c>
      <c r="L136" s="16">
        <f t="shared" ref="L136:AP136" si="197">K136+L66</f>
        <v>0</v>
      </c>
      <c r="M136" s="16">
        <f t="shared" si="197"/>
        <v>0</v>
      </c>
      <c r="N136" s="16">
        <f t="shared" si="197"/>
        <v>0</v>
      </c>
      <c r="O136" s="16">
        <f t="shared" si="197"/>
        <v>0</v>
      </c>
      <c r="P136" s="16">
        <f t="shared" si="197"/>
        <v>0</v>
      </c>
      <c r="Q136" s="16">
        <f t="shared" si="197"/>
        <v>0</v>
      </c>
      <c r="R136" s="16">
        <f t="shared" si="197"/>
        <v>0</v>
      </c>
      <c r="S136" s="16">
        <f t="shared" si="197"/>
        <v>0</v>
      </c>
      <c r="T136" s="16">
        <f t="shared" si="197"/>
        <v>0</v>
      </c>
      <c r="U136" s="16">
        <f t="shared" si="197"/>
        <v>0</v>
      </c>
      <c r="V136" s="16">
        <f t="shared" si="197"/>
        <v>0</v>
      </c>
      <c r="W136" s="16">
        <f t="shared" si="197"/>
        <v>34100.44</v>
      </c>
      <c r="X136" s="16">
        <f t="shared" si="197"/>
        <v>34100.44</v>
      </c>
      <c r="Y136" s="16">
        <f t="shared" si="197"/>
        <v>34100.44</v>
      </c>
      <c r="Z136" s="16">
        <f t="shared" si="197"/>
        <v>34100.44</v>
      </c>
      <c r="AA136" s="16">
        <f t="shared" si="197"/>
        <v>34100.44</v>
      </c>
      <c r="AB136" s="16">
        <f t="shared" si="197"/>
        <v>34100.44</v>
      </c>
      <c r="AC136" s="16">
        <f t="shared" si="197"/>
        <v>34100.44</v>
      </c>
      <c r="AD136" s="16">
        <f t="shared" si="197"/>
        <v>34100.44</v>
      </c>
      <c r="AE136" s="16">
        <f t="shared" si="197"/>
        <v>34100.44</v>
      </c>
      <c r="AF136" s="16">
        <f t="shared" si="197"/>
        <v>34100.44</v>
      </c>
      <c r="AG136" s="16">
        <f t="shared" si="197"/>
        <v>34100.44</v>
      </c>
      <c r="AH136" s="16">
        <f t="shared" si="197"/>
        <v>34100.44</v>
      </c>
      <c r="AI136" s="16">
        <f t="shared" si="197"/>
        <v>34100.44</v>
      </c>
      <c r="AJ136" s="16">
        <f t="shared" si="197"/>
        <v>34100.44</v>
      </c>
      <c r="AK136" s="16">
        <f t="shared" si="197"/>
        <v>34100.44</v>
      </c>
      <c r="AL136" s="16">
        <f t="shared" si="197"/>
        <v>34100.44</v>
      </c>
      <c r="AM136" s="16">
        <f t="shared" si="197"/>
        <v>34100.44</v>
      </c>
      <c r="AN136" s="16">
        <f t="shared" si="197"/>
        <v>34100.44</v>
      </c>
      <c r="AO136" s="16">
        <f t="shared" si="197"/>
        <v>34100.44</v>
      </c>
      <c r="AP136" s="16">
        <f t="shared" si="197"/>
        <v>34100.44</v>
      </c>
      <c r="AQ136" s="16">
        <f t="shared" si="153"/>
        <v>34100.44</v>
      </c>
      <c r="AR136" s="16">
        <f t="shared" ref="AR136:BE136" si="198">AQ136+AR66</f>
        <v>34100.44</v>
      </c>
      <c r="AS136" s="16">
        <f t="shared" si="198"/>
        <v>34100.44</v>
      </c>
      <c r="AT136" s="16">
        <f t="shared" si="198"/>
        <v>34100.44</v>
      </c>
      <c r="AU136" s="16">
        <f t="shared" si="198"/>
        <v>34100.44</v>
      </c>
      <c r="AV136" s="16">
        <f t="shared" si="198"/>
        <v>34100.44</v>
      </c>
      <c r="AW136" s="16">
        <f t="shared" si="198"/>
        <v>34100.44</v>
      </c>
      <c r="AX136" s="16">
        <f t="shared" si="198"/>
        <v>34100.44</v>
      </c>
      <c r="AY136" s="16">
        <f t="shared" si="198"/>
        <v>34100.44</v>
      </c>
      <c r="AZ136" s="16">
        <f t="shared" si="198"/>
        <v>34100.44</v>
      </c>
      <c r="BA136" s="16">
        <f t="shared" si="198"/>
        <v>34100.44</v>
      </c>
      <c r="BB136" s="16">
        <f t="shared" si="198"/>
        <v>34100.44</v>
      </c>
      <c r="BC136" s="16">
        <f t="shared" si="198"/>
        <v>34100.44</v>
      </c>
      <c r="BD136" s="16">
        <f t="shared" si="198"/>
        <v>34100.44</v>
      </c>
      <c r="BE136" s="16">
        <f t="shared" si="198"/>
        <v>34100.44</v>
      </c>
      <c r="BF136" s="16">
        <f t="shared" ref="BF136:BS136" si="199">BE136+BF66</f>
        <v>34100.44</v>
      </c>
      <c r="BG136" s="16">
        <f t="shared" si="199"/>
        <v>34100.44</v>
      </c>
      <c r="BH136" s="16">
        <f t="shared" si="199"/>
        <v>34100.44</v>
      </c>
      <c r="BI136" s="16">
        <f t="shared" si="199"/>
        <v>34100.44</v>
      </c>
      <c r="BJ136" s="16">
        <f t="shared" si="199"/>
        <v>34100.44</v>
      </c>
      <c r="BK136" s="16">
        <f t="shared" si="199"/>
        <v>34100.44</v>
      </c>
      <c r="BL136" s="16">
        <f t="shared" si="199"/>
        <v>34100.44</v>
      </c>
      <c r="BM136" s="16">
        <f t="shared" si="199"/>
        <v>34100.44</v>
      </c>
      <c r="BN136" s="16">
        <f t="shared" si="199"/>
        <v>34100.44</v>
      </c>
      <c r="BO136" s="16">
        <f t="shared" si="199"/>
        <v>34100.44</v>
      </c>
      <c r="BP136" s="16">
        <f t="shared" si="199"/>
        <v>34100.44</v>
      </c>
      <c r="BQ136" s="16">
        <f t="shared" si="199"/>
        <v>34100.44</v>
      </c>
      <c r="BR136" s="16">
        <f t="shared" si="199"/>
        <v>34100.44</v>
      </c>
      <c r="BS136" s="16">
        <f t="shared" si="199"/>
        <v>34100.44</v>
      </c>
    </row>
    <row r="137" spans="1:71" x14ac:dyDescent="0.35">
      <c r="A137" s="15" t="str">
        <f t="shared" ref="A137:J137" si="200">A67</f>
        <v>Monthly Close</v>
      </c>
      <c r="B137" s="15" t="str">
        <f t="shared" si="200"/>
        <v>NEW-15636</v>
      </c>
      <c r="C137" s="15" t="str">
        <f t="shared" si="200"/>
        <v>Base Rates</v>
      </c>
      <c r="D137" s="15" t="str">
        <f t="shared" si="200"/>
        <v>ELECTRIC DELIVERY</v>
      </c>
      <c r="E137" s="15">
        <f t="shared" si="200"/>
        <v>34899</v>
      </c>
      <c r="F137" s="15" t="str">
        <f t="shared" si="200"/>
        <v>NEW-15636</v>
      </c>
      <c r="G137" s="15" t="str">
        <f t="shared" si="200"/>
        <v>DERMS controlled larger scale (DER)</v>
      </c>
      <c r="H137" s="15" t="str">
        <f t="shared" si="200"/>
        <v>Electric Other Production Plant</v>
      </c>
      <c r="I137" s="15" t="str">
        <f t="shared" si="200"/>
        <v>DERMS (TBD)</v>
      </c>
      <c r="J137" s="15" t="str">
        <f t="shared" si="200"/>
        <v>DERMS controlled larger scale (DER)</v>
      </c>
      <c r="K137" s="68">
        <v>0</v>
      </c>
      <c r="L137" s="16">
        <f t="shared" ref="L137:AP137" si="201">K137+L67</f>
        <v>0</v>
      </c>
      <c r="M137" s="16">
        <f t="shared" si="201"/>
        <v>0</v>
      </c>
      <c r="N137" s="16">
        <f t="shared" si="201"/>
        <v>0</v>
      </c>
      <c r="O137" s="16">
        <f t="shared" si="201"/>
        <v>0</v>
      </c>
      <c r="P137" s="16">
        <f t="shared" si="201"/>
        <v>0</v>
      </c>
      <c r="Q137" s="16">
        <f t="shared" si="201"/>
        <v>0</v>
      </c>
      <c r="R137" s="16">
        <f t="shared" si="201"/>
        <v>0</v>
      </c>
      <c r="S137" s="16">
        <f t="shared" si="201"/>
        <v>0</v>
      </c>
      <c r="T137" s="16">
        <f t="shared" si="201"/>
        <v>0</v>
      </c>
      <c r="U137" s="16">
        <f t="shared" si="201"/>
        <v>0</v>
      </c>
      <c r="V137" s="16">
        <f t="shared" si="201"/>
        <v>0</v>
      </c>
      <c r="W137" s="16">
        <f t="shared" si="201"/>
        <v>0</v>
      </c>
      <c r="X137" s="16">
        <f t="shared" si="201"/>
        <v>41666.660000000003</v>
      </c>
      <c r="Y137" s="16">
        <f t="shared" si="201"/>
        <v>83333.320000000007</v>
      </c>
      <c r="Z137" s="16">
        <f t="shared" si="201"/>
        <v>124999.98000000001</v>
      </c>
      <c r="AA137" s="16">
        <f t="shared" si="201"/>
        <v>166666.64000000001</v>
      </c>
      <c r="AB137" s="16">
        <f t="shared" si="201"/>
        <v>208333.30000000002</v>
      </c>
      <c r="AC137" s="16">
        <f t="shared" si="201"/>
        <v>249999.96000000002</v>
      </c>
      <c r="AD137" s="16">
        <f t="shared" si="201"/>
        <v>291666.62</v>
      </c>
      <c r="AE137" s="16">
        <f t="shared" si="201"/>
        <v>333333.28000000003</v>
      </c>
      <c r="AF137" s="16">
        <f t="shared" si="201"/>
        <v>374999.94000000006</v>
      </c>
      <c r="AG137" s="16">
        <f t="shared" si="201"/>
        <v>416666.60000000009</v>
      </c>
      <c r="AH137" s="16">
        <f t="shared" si="201"/>
        <v>458333.26000000013</v>
      </c>
      <c r="AI137" s="16">
        <f t="shared" si="201"/>
        <v>499999.92000000016</v>
      </c>
      <c r="AJ137" s="16">
        <f t="shared" si="201"/>
        <v>547301.05000000016</v>
      </c>
      <c r="AK137" s="16">
        <f t="shared" si="201"/>
        <v>594602.2200000002</v>
      </c>
      <c r="AL137" s="16">
        <f t="shared" si="201"/>
        <v>641903.39000000025</v>
      </c>
      <c r="AM137" s="16">
        <f t="shared" si="201"/>
        <v>689204.56000000029</v>
      </c>
      <c r="AN137" s="16">
        <f t="shared" si="201"/>
        <v>736505.73000000033</v>
      </c>
      <c r="AO137" s="16">
        <f t="shared" si="201"/>
        <v>783806.90000000037</v>
      </c>
      <c r="AP137" s="16">
        <f t="shared" si="201"/>
        <v>831108.07000000041</v>
      </c>
      <c r="AQ137" s="16">
        <f t="shared" ref="AQ137" si="202">AP137+AQ67</f>
        <v>878409.24000000046</v>
      </c>
      <c r="AR137" s="16">
        <f t="shared" ref="AR137:BE137" si="203">AQ137+AR67</f>
        <v>925710.4100000005</v>
      </c>
      <c r="AS137" s="16">
        <f t="shared" si="203"/>
        <v>973011.58000000054</v>
      </c>
      <c r="AT137" s="16">
        <f t="shared" si="203"/>
        <v>1020312.7500000006</v>
      </c>
      <c r="AU137" s="16">
        <f t="shared" si="203"/>
        <v>1067613.9200000006</v>
      </c>
      <c r="AV137" s="16">
        <f t="shared" si="203"/>
        <v>1140834.8000000007</v>
      </c>
      <c r="AW137" s="16">
        <f t="shared" si="203"/>
        <v>1214055.7200000007</v>
      </c>
      <c r="AX137" s="16">
        <f t="shared" si="203"/>
        <v>1287276.6400000006</v>
      </c>
      <c r="AY137" s="16">
        <f t="shared" si="203"/>
        <v>1360497.5600000005</v>
      </c>
      <c r="AZ137" s="16">
        <f t="shared" si="203"/>
        <v>1433718.4800000004</v>
      </c>
      <c r="BA137" s="16">
        <f t="shared" si="203"/>
        <v>1506939.4000000004</v>
      </c>
      <c r="BB137" s="16">
        <f t="shared" si="203"/>
        <v>1580160.3200000003</v>
      </c>
      <c r="BC137" s="16">
        <f t="shared" si="203"/>
        <v>1653381.2400000002</v>
      </c>
      <c r="BD137" s="16">
        <f t="shared" si="203"/>
        <v>1726602.1600000001</v>
      </c>
      <c r="BE137" s="16">
        <f t="shared" si="203"/>
        <v>1799823.08</v>
      </c>
      <c r="BF137" s="16">
        <f t="shared" ref="BF137:BS137" si="204">BE137+BF67</f>
        <v>1873044</v>
      </c>
      <c r="BG137" s="16">
        <f t="shared" si="204"/>
        <v>1946264.92</v>
      </c>
      <c r="BH137" s="16">
        <f t="shared" si="204"/>
        <v>2045610.17</v>
      </c>
      <c r="BI137" s="16">
        <f t="shared" si="204"/>
        <v>2144955.42</v>
      </c>
      <c r="BJ137" s="16">
        <f t="shared" si="204"/>
        <v>2244300.67</v>
      </c>
      <c r="BK137" s="16">
        <f t="shared" si="204"/>
        <v>2343645.92</v>
      </c>
      <c r="BL137" s="16">
        <f t="shared" si="204"/>
        <v>2442991.17</v>
      </c>
      <c r="BM137" s="16">
        <f t="shared" si="204"/>
        <v>2542336.42</v>
      </c>
      <c r="BN137" s="16">
        <f t="shared" si="204"/>
        <v>2641681.67</v>
      </c>
      <c r="BO137" s="16">
        <f t="shared" si="204"/>
        <v>2741026.92</v>
      </c>
      <c r="BP137" s="16">
        <f t="shared" si="204"/>
        <v>2840372.17</v>
      </c>
      <c r="BQ137" s="16">
        <f t="shared" si="204"/>
        <v>2939717.42</v>
      </c>
      <c r="BR137" s="16">
        <f t="shared" si="204"/>
        <v>3039062.67</v>
      </c>
      <c r="BS137" s="16">
        <f t="shared" si="204"/>
        <v>3138407.92</v>
      </c>
    </row>
    <row r="138" spans="1:71" x14ac:dyDescent="0.35">
      <c r="A138" s="15" t="str">
        <f t="shared" ref="A138:J138" si="205">A68</f>
        <v>Monthly Close</v>
      </c>
      <c r="B138" s="15" t="str">
        <f t="shared" si="205"/>
        <v>NEW-15637</v>
      </c>
      <c r="C138" s="15" t="str">
        <f t="shared" si="205"/>
        <v>Base Rates</v>
      </c>
      <c r="D138" s="15" t="str">
        <f t="shared" si="205"/>
        <v>ELECTRIC DELIVERY</v>
      </c>
      <c r="E138" s="15">
        <f t="shared" si="205"/>
        <v>34899</v>
      </c>
      <c r="F138" s="15" t="str">
        <f t="shared" si="205"/>
        <v>NEW-15637</v>
      </c>
      <c r="G138" s="15" t="str">
        <f t="shared" si="205"/>
        <v>DERMS controlled battery storage</v>
      </c>
      <c r="H138" s="15" t="str">
        <f t="shared" si="205"/>
        <v>Electric Other Production Plant</v>
      </c>
      <c r="I138" s="15" t="str">
        <f t="shared" si="205"/>
        <v>DERMS (TBD)</v>
      </c>
      <c r="J138" s="15" t="str">
        <f t="shared" si="205"/>
        <v>DERMS controlled battery storage</v>
      </c>
      <c r="K138" s="68">
        <v>0</v>
      </c>
      <c r="L138" s="16">
        <f t="shared" ref="L138:AP138" si="206">K138+L68</f>
        <v>0</v>
      </c>
      <c r="M138" s="16">
        <f t="shared" si="206"/>
        <v>0</v>
      </c>
      <c r="N138" s="16">
        <f t="shared" si="206"/>
        <v>0</v>
      </c>
      <c r="O138" s="16">
        <f t="shared" si="206"/>
        <v>0</v>
      </c>
      <c r="P138" s="16">
        <f t="shared" si="206"/>
        <v>0</v>
      </c>
      <c r="Q138" s="16">
        <f t="shared" si="206"/>
        <v>0</v>
      </c>
      <c r="R138" s="16">
        <f t="shared" si="206"/>
        <v>0</v>
      </c>
      <c r="S138" s="16">
        <f t="shared" si="206"/>
        <v>0</v>
      </c>
      <c r="T138" s="16">
        <f t="shared" si="206"/>
        <v>0</v>
      </c>
      <c r="U138" s="16">
        <f t="shared" si="206"/>
        <v>0</v>
      </c>
      <c r="V138" s="16">
        <f t="shared" si="206"/>
        <v>0</v>
      </c>
      <c r="W138" s="16">
        <f t="shared" si="206"/>
        <v>0</v>
      </c>
      <c r="X138" s="16">
        <f t="shared" si="206"/>
        <v>41666.67</v>
      </c>
      <c r="Y138" s="16">
        <f t="shared" si="206"/>
        <v>83333.34</v>
      </c>
      <c r="Z138" s="16">
        <f t="shared" si="206"/>
        <v>125000.01</v>
      </c>
      <c r="AA138" s="16">
        <f t="shared" si="206"/>
        <v>166666.68</v>
      </c>
      <c r="AB138" s="16">
        <f t="shared" si="206"/>
        <v>208333.34999999998</v>
      </c>
      <c r="AC138" s="16">
        <f t="shared" si="206"/>
        <v>250000.01999999996</v>
      </c>
      <c r="AD138" s="16">
        <f t="shared" si="206"/>
        <v>291666.68999999994</v>
      </c>
      <c r="AE138" s="16">
        <f t="shared" si="206"/>
        <v>333333.35999999993</v>
      </c>
      <c r="AF138" s="16">
        <f t="shared" si="206"/>
        <v>375000.02999999991</v>
      </c>
      <c r="AG138" s="16">
        <f t="shared" si="206"/>
        <v>416666.6999999999</v>
      </c>
      <c r="AH138" s="16">
        <f t="shared" si="206"/>
        <v>458333.36999999988</v>
      </c>
      <c r="AI138" s="16">
        <f t="shared" si="206"/>
        <v>500000.03999999986</v>
      </c>
      <c r="AJ138" s="16">
        <f t="shared" si="206"/>
        <v>547222.41999999981</v>
      </c>
      <c r="AK138" s="16">
        <f t="shared" si="206"/>
        <v>594444.83999999985</v>
      </c>
      <c r="AL138" s="16">
        <f t="shared" si="206"/>
        <v>641667.25999999989</v>
      </c>
      <c r="AM138" s="16">
        <f t="shared" si="206"/>
        <v>688889.67999999993</v>
      </c>
      <c r="AN138" s="16">
        <f t="shared" si="206"/>
        <v>736112.1</v>
      </c>
      <c r="AO138" s="16">
        <f t="shared" si="206"/>
        <v>783334.52</v>
      </c>
      <c r="AP138" s="16">
        <f t="shared" si="206"/>
        <v>830556.94000000006</v>
      </c>
      <c r="AQ138" s="16">
        <f t="shared" ref="AQ138:AQ144" si="207">AP138+AQ68</f>
        <v>877779.3600000001</v>
      </c>
      <c r="AR138" s="16">
        <f t="shared" ref="AR138:BE138" si="208">AQ138+AR68</f>
        <v>925001.78000000014</v>
      </c>
      <c r="AS138" s="16">
        <f t="shared" si="208"/>
        <v>972224.20000000019</v>
      </c>
      <c r="AT138" s="16">
        <f t="shared" si="208"/>
        <v>1019446.6200000002</v>
      </c>
      <c r="AU138" s="16">
        <f t="shared" si="208"/>
        <v>1066669.0400000003</v>
      </c>
      <c r="AV138" s="16">
        <f t="shared" si="208"/>
        <v>1164899.9100000001</v>
      </c>
      <c r="AW138" s="16">
        <f t="shared" si="208"/>
        <v>1263130.7400000002</v>
      </c>
      <c r="AX138" s="16">
        <f t="shared" si="208"/>
        <v>1361361.5700000003</v>
      </c>
      <c r="AY138" s="16">
        <f t="shared" si="208"/>
        <v>1459592.4000000004</v>
      </c>
      <c r="AZ138" s="16">
        <f t="shared" si="208"/>
        <v>1557823.2300000004</v>
      </c>
      <c r="BA138" s="16">
        <f t="shared" si="208"/>
        <v>1656054.0600000005</v>
      </c>
      <c r="BB138" s="16">
        <f t="shared" si="208"/>
        <v>1754284.8900000006</v>
      </c>
      <c r="BC138" s="16">
        <f t="shared" si="208"/>
        <v>1852515.7200000007</v>
      </c>
      <c r="BD138" s="16">
        <f t="shared" si="208"/>
        <v>1950746.5500000007</v>
      </c>
      <c r="BE138" s="16">
        <f t="shared" si="208"/>
        <v>2048977.3800000008</v>
      </c>
      <c r="BF138" s="16">
        <f t="shared" ref="BF138:BS138" si="209">BE138+BF68</f>
        <v>2147208.2100000009</v>
      </c>
      <c r="BG138" s="16">
        <f t="shared" si="209"/>
        <v>2245439.040000001</v>
      </c>
      <c r="BH138" s="16">
        <f t="shared" si="209"/>
        <v>2395018.1600000011</v>
      </c>
      <c r="BI138" s="16">
        <f t="shared" si="209"/>
        <v>2544597.2400000012</v>
      </c>
      <c r="BJ138" s="16">
        <f t="shared" si="209"/>
        <v>2694176.3200000012</v>
      </c>
      <c r="BK138" s="16">
        <f t="shared" si="209"/>
        <v>2843755.4000000013</v>
      </c>
      <c r="BL138" s="16">
        <f t="shared" si="209"/>
        <v>2993334.4800000014</v>
      </c>
      <c r="BM138" s="16">
        <f t="shared" si="209"/>
        <v>3142913.5600000015</v>
      </c>
      <c r="BN138" s="16">
        <f t="shared" si="209"/>
        <v>3292492.6400000015</v>
      </c>
      <c r="BO138" s="16">
        <f t="shared" si="209"/>
        <v>3442071.7200000016</v>
      </c>
      <c r="BP138" s="16">
        <f t="shared" si="209"/>
        <v>3591650.8000000017</v>
      </c>
      <c r="BQ138" s="16">
        <f t="shared" si="209"/>
        <v>3741229.8800000018</v>
      </c>
      <c r="BR138" s="16">
        <f t="shared" si="209"/>
        <v>3890808.9600000018</v>
      </c>
      <c r="BS138" s="16">
        <f t="shared" si="209"/>
        <v>4040388.0400000019</v>
      </c>
    </row>
    <row r="139" spans="1:71" x14ac:dyDescent="0.35">
      <c r="A139" s="15" t="str">
        <f t="shared" ref="A139:J139" si="210">A69</f>
        <v>Monthly Close</v>
      </c>
      <c r="B139" s="15" t="str">
        <f t="shared" si="210"/>
        <v>NEW-15638</v>
      </c>
      <c r="C139" s="15" t="str">
        <f t="shared" si="210"/>
        <v>Base Rates</v>
      </c>
      <c r="D139" s="15" t="str">
        <f t="shared" si="210"/>
        <v>ELECTRIC DELIVERY</v>
      </c>
      <c r="E139" s="15">
        <f t="shared" si="210"/>
        <v>35600</v>
      </c>
      <c r="F139" s="15" t="str">
        <f t="shared" si="210"/>
        <v>NEW-15638</v>
      </c>
      <c r="G139" s="15" t="str">
        <f t="shared" si="210"/>
        <v>DERMS controlled PV systems</v>
      </c>
      <c r="H139" s="15" t="str">
        <f t="shared" si="210"/>
        <v>Electric Other Production Plant</v>
      </c>
      <c r="I139" s="15" t="str">
        <f t="shared" si="210"/>
        <v>DERMS (TBD)</v>
      </c>
      <c r="J139" s="15" t="str">
        <f t="shared" si="210"/>
        <v>DERMS controlled PV systems</v>
      </c>
      <c r="K139" s="68">
        <v>0</v>
      </c>
      <c r="L139" s="16">
        <f t="shared" ref="L139:AP139" si="211">K139+L69</f>
        <v>0</v>
      </c>
      <c r="M139" s="16">
        <f t="shared" si="211"/>
        <v>0</v>
      </c>
      <c r="N139" s="16">
        <f t="shared" si="211"/>
        <v>0</v>
      </c>
      <c r="O139" s="16">
        <f t="shared" si="211"/>
        <v>0</v>
      </c>
      <c r="P139" s="16">
        <f t="shared" si="211"/>
        <v>0</v>
      </c>
      <c r="Q139" s="16">
        <f t="shared" si="211"/>
        <v>0</v>
      </c>
      <c r="R139" s="16">
        <f t="shared" si="211"/>
        <v>0</v>
      </c>
      <c r="S139" s="16">
        <f t="shared" si="211"/>
        <v>0</v>
      </c>
      <c r="T139" s="16">
        <f t="shared" si="211"/>
        <v>0</v>
      </c>
      <c r="U139" s="16">
        <f t="shared" si="211"/>
        <v>0</v>
      </c>
      <c r="V139" s="16">
        <f t="shared" si="211"/>
        <v>0</v>
      </c>
      <c r="W139" s="16">
        <f t="shared" si="211"/>
        <v>0</v>
      </c>
      <c r="X139" s="16">
        <f t="shared" si="211"/>
        <v>41666.660000000003</v>
      </c>
      <c r="Y139" s="16">
        <f t="shared" si="211"/>
        <v>83333.320000000007</v>
      </c>
      <c r="Z139" s="16">
        <f t="shared" si="211"/>
        <v>124999.98000000001</v>
      </c>
      <c r="AA139" s="16">
        <f t="shared" si="211"/>
        <v>166666.64000000001</v>
      </c>
      <c r="AB139" s="16">
        <f t="shared" si="211"/>
        <v>208333.30000000002</v>
      </c>
      <c r="AC139" s="16">
        <f t="shared" si="211"/>
        <v>249999.96000000002</v>
      </c>
      <c r="AD139" s="16">
        <f t="shared" si="211"/>
        <v>291666.62</v>
      </c>
      <c r="AE139" s="16">
        <f t="shared" si="211"/>
        <v>333333.28000000003</v>
      </c>
      <c r="AF139" s="16">
        <f t="shared" si="211"/>
        <v>374999.94000000006</v>
      </c>
      <c r="AG139" s="16">
        <f t="shared" si="211"/>
        <v>416666.60000000009</v>
      </c>
      <c r="AH139" s="16">
        <f t="shared" si="211"/>
        <v>458333.26000000013</v>
      </c>
      <c r="AI139" s="16">
        <f t="shared" si="211"/>
        <v>500000.00000000012</v>
      </c>
      <c r="AJ139" s="16">
        <f t="shared" si="211"/>
        <v>546893.50000000012</v>
      </c>
      <c r="AK139" s="16">
        <f t="shared" si="211"/>
        <v>593787.00000000012</v>
      </c>
      <c r="AL139" s="16">
        <f t="shared" si="211"/>
        <v>640680.50000000012</v>
      </c>
      <c r="AM139" s="16">
        <f t="shared" si="211"/>
        <v>687574.00000000012</v>
      </c>
      <c r="AN139" s="16">
        <f t="shared" si="211"/>
        <v>734467.50000000012</v>
      </c>
      <c r="AO139" s="16">
        <f t="shared" si="211"/>
        <v>781361.00000000012</v>
      </c>
      <c r="AP139" s="16">
        <f t="shared" si="211"/>
        <v>828254.50000000012</v>
      </c>
      <c r="AQ139" s="16">
        <f t="shared" si="207"/>
        <v>875148.00000000012</v>
      </c>
      <c r="AR139" s="16">
        <f t="shared" ref="AR139:BE139" si="212">AQ139+AR69</f>
        <v>922041.50000000012</v>
      </c>
      <c r="AS139" s="16">
        <f t="shared" si="212"/>
        <v>968935.00000000012</v>
      </c>
      <c r="AT139" s="16">
        <f t="shared" si="212"/>
        <v>1015828.5000000001</v>
      </c>
      <c r="AU139" s="16">
        <f t="shared" si="212"/>
        <v>1062722</v>
      </c>
      <c r="AV139" s="16">
        <f t="shared" si="212"/>
        <v>1127168.6200000001</v>
      </c>
      <c r="AW139" s="16">
        <f t="shared" si="212"/>
        <v>1191615.2000000002</v>
      </c>
      <c r="AX139" s="16">
        <f t="shared" si="212"/>
        <v>1256061.7800000003</v>
      </c>
      <c r="AY139" s="16">
        <f t="shared" si="212"/>
        <v>1320508.3600000003</v>
      </c>
      <c r="AZ139" s="16">
        <f t="shared" si="212"/>
        <v>1384954.9400000004</v>
      </c>
      <c r="BA139" s="16">
        <f t="shared" si="212"/>
        <v>1449401.5200000005</v>
      </c>
      <c r="BB139" s="16">
        <f t="shared" si="212"/>
        <v>1513848.1000000006</v>
      </c>
      <c r="BC139" s="16">
        <f t="shared" si="212"/>
        <v>1578294.6800000006</v>
      </c>
      <c r="BD139" s="16">
        <f t="shared" si="212"/>
        <v>1642741.2600000007</v>
      </c>
      <c r="BE139" s="16">
        <f t="shared" si="212"/>
        <v>1707187.8400000008</v>
      </c>
      <c r="BF139" s="16">
        <f t="shared" ref="BF139:BS139" si="213">BE139+BF69</f>
        <v>1771634.4200000009</v>
      </c>
      <c r="BG139" s="16">
        <f t="shared" si="213"/>
        <v>1836081.0000000009</v>
      </c>
      <c r="BH139" s="16">
        <f t="shared" si="213"/>
        <v>1918238.3800000008</v>
      </c>
      <c r="BI139" s="16">
        <f t="shared" si="213"/>
        <v>2000395.8000000007</v>
      </c>
      <c r="BJ139" s="16">
        <f t="shared" si="213"/>
        <v>2082553.2200000007</v>
      </c>
      <c r="BK139" s="16">
        <f t="shared" si="213"/>
        <v>2164710.6400000006</v>
      </c>
      <c r="BL139" s="16">
        <f t="shared" si="213"/>
        <v>2246868.0600000005</v>
      </c>
      <c r="BM139" s="16">
        <f t="shared" si="213"/>
        <v>2329025.4800000004</v>
      </c>
      <c r="BN139" s="16">
        <f t="shared" si="213"/>
        <v>2411182.9000000004</v>
      </c>
      <c r="BO139" s="16">
        <f t="shared" si="213"/>
        <v>2493340.3200000003</v>
      </c>
      <c r="BP139" s="16">
        <f t="shared" si="213"/>
        <v>2575497.7400000002</v>
      </c>
      <c r="BQ139" s="16">
        <f t="shared" si="213"/>
        <v>2657655.16</v>
      </c>
      <c r="BR139" s="16">
        <f t="shared" si="213"/>
        <v>2739812.58</v>
      </c>
      <c r="BS139" s="16">
        <f t="shared" si="213"/>
        <v>2821970</v>
      </c>
    </row>
    <row r="140" spans="1:71" x14ac:dyDescent="0.35">
      <c r="A140" s="15" t="str">
        <f t="shared" ref="A140:J140" si="214">A70</f>
        <v>Standard Close</v>
      </c>
      <c r="B140" s="15" t="str">
        <f t="shared" si="214"/>
        <v>NEW-15639</v>
      </c>
      <c r="C140" s="15" t="str">
        <f t="shared" si="214"/>
        <v>Base Rates</v>
      </c>
      <c r="D140" s="15" t="str">
        <f t="shared" si="214"/>
        <v>ELECTRIC DELIVERY</v>
      </c>
      <c r="E140" s="15">
        <f t="shared" si="214"/>
        <v>34899</v>
      </c>
      <c r="F140" s="15" t="str">
        <f t="shared" si="214"/>
        <v>NEW-15639</v>
      </c>
      <c r="G140" s="15" t="str">
        <f t="shared" si="214"/>
        <v>DERMS Perpetual Upgrades</v>
      </c>
      <c r="H140" s="15" t="str">
        <f t="shared" si="214"/>
        <v>Electric Other Production Plant</v>
      </c>
      <c r="I140" s="15" t="str">
        <f t="shared" si="214"/>
        <v>DERMS (TBD)</v>
      </c>
      <c r="J140" s="15" t="str">
        <f t="shared" si="214"/>
        <v>DERMS Perpetual Upgrades</v>
      </c>
      <c r="K140" s="68">
        <v>0</v>
      </c>
      <c r="L140" s="16">
        <f t="shared" ref="L140:AP140" si="215">K140+L70</f>
        <v>0</v>
      </c>
      <c r="M140" s="16">
        <f t="shared" si="215"/>
        <v>0</v>
      </c>
      <c r="N140" s="16">
        <f t="shared" si="215"/>
        <v>0</v>
      </c>
      <c r="O140" s="16">
        <f t="shared" si="215"/>
        <v>0</v>
      </c>
      <c r="P140" s="16">
        <f t="shared" si="215"/>
        <v>0</v>
      </c>
      <c r="Q140" s="16">
        <f t="shared" si="215"/>
        <v>0</v>
      </c>
      <c r="R140" s="16">
        <f t="shared" si="215"/>
        <v>0</v>
      </c>
      <c r="S140" s="16">
        <f t="shared" si="215"/>
        <v>0</v>
      </c>
      <c r="T140" s="16">
        <f t="shared" si="215"/>
        <v>0</v>
      </c>
      <c r="U140" s="16">
        <f t="shared" si="215"/>
        <v>0</v>
      </c>
      <c r="V140" s="16">
        <f t="shared" si="215"/>
        <v>0</v>
      </c>
      <c r="W140" s="16">
        <f t="shared" si="215"/>
        <v>0</v>
      </c>
      <c r="X140" s="16">
        <f t="shared" si="215"/>
        <v>0</v>
      </c>
      <c r="Y140" s="16">
        <f t="shared" si="215"/>
        <v>0</v>
      </c>
      <c r="Z140" s="16">
        <f t="shared" si="215"/>
        <v>0</v>
      </c>
      <c r="AA140" s="16">
        <f t="shared" si="215"/>
        <v>0</v>
      </c>
      <c r="AB140" s="16">
        <f t="shared" si="215"/>
        <v>0</v>
      </c>
      <c r="AC140" s="16">
        <f t="shared" si="215"/>
        <v>0</v>
      </c>
      <c r="AD140" s="16">
        <f t="shared" si="215"/>
        <v>0</v>
      </c>
      <c r="AE140" s="16">
        <f t="shared" si="215"/>
        <v>0</v>
      </c>
      <c r="AF140" s="16">
        <f t="shared" si="215"/>
        <v>0</v>
      </c>
      <c r="AG140" s="16">
        <f t="shared" si="215"/>
        <v>0</v>
      </c>
      <c r="AH140" s="16">
        <f t="shared" si="215"/>
        <v>0</v>
      </c>
      <c r="AI140" s="16">
        <f t="shared" si="215"/>
        <v>0</v>
      </c>
      <c r="AJ140" s="16">
        <f t="shared" si="215"/>
        <v>0</v>
      </c>
      <c r="AK140" s="16">
        <f t="shared" si="215"/>
        <v>0</v>
      </c>
      <c r="AL140" s="16">
        <f t="shared" si="215"/>
        <v>0</v>
      </c>
      <c r="AM140" s="16">
        <f t="shared" si="215"/>
        <v>0</v>
      </c>
      <c r="AN140" s="16">
        <f t="shared" si="215"/>
        <v>0</v>
      </c>
      <c r="AO140" s="16">
        <f t="shared" si="215"/>
        <v>0</v>
      </c>
      <c r="AP140" s="16">
        <f t="shared" si="215"/>
        <v>0</v>
      </c>
      <c r="AQ140" s="16">
        <f t="shared" si="207"/>
        <v>0</v>
      </c>
      <c r="AR140" s="16">
        <f t="shared" ref="AR140:BE140" si="216">AQ140+AR70</f>
        <v>0</v>
      </c>
      <c r="AS140" s="16">
        <f t="shared" si="216"/>
        <v>0</v>
      </c>
      <c r="AT140" s="16">
        <f t="shared" si="216"/>
        <v>0</v>
      </c>
      <c r="AU140" s="16">
        <f t="shared" si="216"/>
        <v>0</v>
      </c>
      <c r="AV140" s="16">
        <f t="shared" si="216"/>
        <v>0</v>
      </c>
      <c r="AW140" s="16">
        <f t="shared" si="216"/>
        <v>0</v>
      </c>
      <c r="AX140" s="16">
        <f t="shared" si="216"/>
        <v>0</v>
      </c>
      <c r="AY140" s="16">
        <f t="shared" si="216"/>
        <v>0</v>
      </c>
      <c r="AZ140" s="16">
        <f t="shared" si="216"/>
        <v>0</v>
      </c>
      <c r="BA140" s="16">
        <f t="shared" si="216"/>
        <v>0</v>
      </c>
      <c r="BB140" s="16">
        <f t="shared" si="216"/>
        <v>0</v>
      </c>
      <c r="BC140" s="16">
        <f t="shared" si="216"/>
        <v>0</v>
      </c>
      <c r="BD140" s="16">
        <f t="shared" si="216"/>
        <v>0</v>
      </c>
      <c r="BE140" s="16">
        <f t="shared" si="216"/>
        <v>0</v>
      </c>
      <c r="BF140" s="16">
        <f t="shared" ref="BF140:BS140" si="217">BE140+BF70</f>
        <v>0</v>
      </c>
      <c r="BG140" s="16">
        <f t="shared" si="217"/>
        <v>0</v>
      </c>
      <c r="BH140" s="16">
        <f t="shared" si="217"/>
        <v>0</v>
      </c>
      <c r="BI140" s="16">
        <f t="shared" si="217"/>
        <v>0</v>
      </c>
      <c r="BJ140" s="16">
        <f t="shared" si="217"/>
        <v>0</v>
      </c>
      <c r="BK140" s="16">
        <f t="shared" si="217"/>
        <v>0</v>
      </c>
      <c r="BL140" s="16">
        <f t="shared" si="217"/>
        <v>0</v>
      </c>
      <c r="BM140" s="16">
        <f t="shared" si="217"/>
        <v>0</v>
      </c>
      <c r="BN140" s="16">
        <f t="shared" si="217"/>
        <v>0</v>
      </c>
      <c r="BO140" s="16">
        <f t="shared" si="217"/>
        <v>0</v>
      </c>
      <c r="BP140" s="16">
        <f t="shared" si="217"/>
        <v>0</v>
      </c>
      <c r="BQ140" s="16">
        <f t="shared" si="217"/>
        <v>0</v>
      </c>
      <c r="BR140" s="16">
        <f t="shared" si="217"/>
        <v>0</v>
      </c>
      <c r="BS140" s="16">
        <f t="shared" si="217"/>
        <v>0</v>
      </c>
    </row>
    <row r="141" spans="1:71" x14ac:dyDescent="0.35">
      <c r="A141" s="15" t="str">
        <f t="shared" ref="A141:J141" si="218">A71</f>
        <v>Standard Close</v>
      </c>
      <c r="B141" s="15" t="str">
        <f t="shared" si="218"/>
        <v>NEW-15640</v>
      </c>
      <c r="C141" s="15" t="str">
        <f t="shared" si="218"/>
        <v>Base Rates</v>
      </c>
      <c r="D141" s="15" t="str">
        <f t="shared" si="218"/>
        <v>ELECTRIC DELIVERY</v>
      </c>
      <c r="E141" s="15">
        <f t="shared" si="218"/>
        <v>34899</v>
      </c>
      <c r="F141" s="15" t="str">
        <f t="shared" si="218"/>
        <v>NEW-15640</v>
      </c>
      <c r="G141" s="15" t="str">
        <f t="shared" si="218"/>
        <v>DER aggregation capabilities</v>
      </c>
      <c r="H141" s="15" t="str">
        <f t="shared" si="218"/>
        <v>Electric Other Production Plant</v>
      </c>
      <c r="I141" s="15" t="str">
        <f t="shared" si="218"/>
        <v>DERMS (TBD)</v>
      </c>
      <c r="J141" s="15" t="str">
        <f t="shared" si="218"/>
        <v>DER aggregation capabilities</v>
      </c>
      <c r="K141" s="68">
        <v>0</v>
      </c>
      <c r="L141" s="16">
        <f t="shared" ref="L141:AP141" si="219">K141+L71</f>
        <v>0</v>
      </c>
      <c r="M141" s="16">
        <f t="shared" si="219"/>
        <v>0</v>
      </c>
      <c r="N141" s="16">
        <f t="shared" si="219"/>
        <v>0</v>
      </c>
      <c r="O141" s="16">
        <f t="shared" si="219"/>
        <v>0</v>
      </c>
      <c r="P141" s="16">
        <f t="shared" si="219"/>
        <v>0</v>
      </c>
      <c r="Q141" s="16">
        <f t="shared" si="219"/>
        <v>0</v>
      </c>
      <c r="R141" s="16">
        <f t="shared" si="219"/>
        <v>0</v>
      </c>
      <c r="S141" s="16">
        <f t="shared" si="219"/>
        <v>0</v>
      </c>
      <c r="T141" s="16">
        <f t="shared" si="219"/>
        <v>0</v>
      </c>
      <c r="U141" s="16">
        <f t="shared" si="219"/>
        <v>0</v>
      </c>
      <c r="V141" s="16">
        <f t="shared" si="219"/>
        <v>0</v>
      </c>
      <c r="W141" s="16">
        <f t="shared" si="219"/>
        <v>0</v>
      </c>
      <c r="X141" s="16">
        <f t="shared" si="219"/>
        <v>0</v>
      </c>
      <c r="Y141" s="16">
        <f t="shared" si="219"/>
        <v>0</v>
      </c>
      <c r="Z141" s="16">
        <f t="shared" si="219"/>
        <v>0</v>
      </c>
      <c r="AA141" s="16">
        <f t="shared" si="219"/>
        <v>0</v>
      </c>
      <c r="AB141" s="16">
        <f t="shared" si="219"/>
        <v>0</v>
      </c>
      <c r="AC141" s="16">
        <f t="shared" si="219"/>
        <v>0</v>
      </c>
      <c r="AD141" s="16">
        <f t="shared" si="219"/>
        <v>0</v>
      </c>
      <c r="AE141" s="16">
        <f t="shared" si="219"/>
        <v>0</v>
      </c>
      <c r="AF141" s="16">
        <f t="shared" si="219"/>
        <v>0</v>
      </c>
      <c r="AG141" s="16">
        <f t="shared" si="219"/>
        <v>0</v>
      </c>
      <c r="AH141" s="16">
        <f t="shared" si="219"/>
        <v>0</v>
      </c>
      <c r="AI141" s="16">
        <f t="shared" si="219"/>
        <v>0</v>
      </c>
      <c r="AJ141" s="16">
        <f t="shared" si="219"/>
        <v>0</v>
      </c>
      <c r="AK141" s="16">
        <f t="shared" si="219"/>
        <v>0</v>
      </c>
      <c r="AL141" s="16">
        <f t="shared" si="219"/>
        <v>0</v>
      </c>
      <c r="AM141" s="16">
        <f t="shared" si="219"/>
        <v>0</v>
      </c>
      <c r="AN141" s="16">
        <f t="shared" si="219"/>
        <v>0</v>
      </c>
      <c r="AO141" s="16">
        <f t="shared" si="219"/>
        <v>0</v>
      </c>
      <c r="AP141" s="16">
        <f t="shared" si="219"/>
        <v>0</v>
      </c>
      <c r="AQ141" s="16">
        <f t="shared" si="207"/>
        <v>0</v>
      </c>
      <c r="AR141" s="16">
        <f t="shared" ref="AR141:BE141" si="220">AQ141+AR71</f>
        <v>0</v>
      </c>
      <c r="AS141" s="16">
        <f t="shared" si="220"/>
        <v>0</v>
      </c>
      <c r="AT141" s="16">
        <f t="shared" si="220"/>
        <v>0</v>
      </c>
      <c r="AU141" s="16">
        <f t="shared" si="220"/>
        <v>0</v>
      </c>
      <c r="AV141" s="16">
        <f t="shared" si="220"/>
        <v>0</v>
      </c>
      <c r="AW141" s="16">
        <f t="shared" si="220"/>
        <v>0</v>
      </c>
      <c r="AX141" s="16">
        <f t="shared" si="220"/>
        <v>0</v>
      </c>
      <c r="AY141" s="16">
        <f t="shared" si="220"/>
        <v>0</v>
      </c>
      <c r="AZ141" s="16">
        <f t="shared" si="220"/>
        <v>0</v>
      </c>
      <c r="BA141" s="16">
        <f t="shared" si="220"/>
        <v>0</v>
      </c>
      <c r="BB141" s="16">
        <f t="shared" si="220"/>
        <v>0</v>
      </c>
      <c r="BC141" s="16">
        <f t="shared" si="220"/>
        <v>0</v>
      </c>
      <c r="BD141" s="16">
        <f t="shared" si="220"/>
        <v>0</v>
      </c>
      <c r="BE141" s="16">
        <f t="shared" si="220"/>
        <v>0</v>
      </c>
      <c r="BF141" s="16">
        <f t="shared" ref="BF141:BS141" si="221">BE141+BF71</f>
        <v>0</v>
      </c>
      <c r="BG141" s="16">
        <f t="shared" si="221"/>
        <v>0</v>
      </c>
      <c r="BH141" s="16">
        <f t="shared" si="221"/>
        <v>0</v>
      </c>
      <c r="BI141" s="16">
        <f t="shared" si="221"/>
        <v>0</v>
      </c>
      <c r="BJ141" s="16">
        <f t="shared" si="221"/>
        <v>0</v>
      </c>
      <c r="BK141" s="16">
        <f t="shared" si="221"/>
        <v>0</v>
      </c>
      <c r="BL141" s="16">
        <f t="shared" si="221"/>
        <v>0</v>
      </c>
      <c r="BM141" s="16">
        <f t="shared" si="221"/>
        <v>0</v>
      </c>
      <c r="BN141" s="16">
        <f t="shared" si="221"/>
        <v>0</v>
      </c>
      <c r="BO141" s="16">
        <f t="shared" si="221"/>
        <v>0</v>
      </c>
      <c r="BP141" s="16">
        <f t="shared" si="221"/>
        <v>0</v>
      </c>
      <c r="BQ141" s="16">
        <f t="shared" si="221"/>
        <v>0</v>
      </c>
      <c r="BR141" s="16">
        <f t="shared" si="221"/>
        <v>0</v>
      </c>
      <c r="BS141" s="16">
        <f t="shared" si="221"/>
        <v>10028239.749999998</v>
      </c>
    </row>
    <row r="142" spans="1:71" x14ac:dyDescent="0.35">
      <c r="A142" s="15" t="str">
        <f t="shared" ref="A142:J142" si="222">A72</f>
        <v>Standard Close</v>
      </c>
      <c r="B142" s="15" t="str">
        <f t="shared" si="222"/>
        <v>NEW-15765</v>
      </c>
      <c r="C142" s="15" t="str">
        <f t="shared" si="222"/>
        <v>Base Rates</v>
      </c>
      <c r="D142" s="15" t="str">
        <f t="shared" si="222"/>
        <v>ELECTRIC DELIVERY</v>
      </c>
      <c r="E142" s="15">
        <f t="shared" si="222"/>
        <v>39000</v>
      </c>
      <c r="F142" s="15" t="str">
        <f t="shared" si="222"/>
        <v>NEW-15765</v>
      </c>
      <c r="G142" s="15" t="str">
        <f t="shared" si="222"/>
        <v>RCC/DCC Buildouts Placeholder</v>
      </c>
      <c r="H142" s="15" t="str">
        <f t="shared" si="222"/>
        <v>Electric General Plant</v>
      </c>
      <c r="I142" s="15" t="str">
        <f t="shared" si="222"/>
        <v>General Offices</v>
      </c>
      <c r="J142" s="15" t="str">
        <f t="shared" si="222"/>
        <v>RCC/DCC Buildouts Placeholder</v>
      </c>
      <c r="K142" s="68">
        <v>0</v>
      </c>
      <c r="L142" s="16">
        <f t="shared" ref="L142:AP142" si="223">K142+L72</f>
        <v>0</v>
      </c>
      <c r="M142" s="16">
        <f t="shared" si="223"/>
        <v>0</v>
      </c>
      <c r="N142" s="16">
        <f t="shared" si="223"/>
        <v>0</v>
      </c>
      <c r="O142" s="16">
        <f t="shared" si="223"/>
        <v>0</v>
      </c>
      <c r="P142" s="16">
        <f t="shared" si="223"/>
        <v>0</v>
      </c>
      <c r="Q142" s="16">
        <f t="shared" si="223"/>
        <v>0</v>
      </c>
      <c r="R142" s="16">
        <f t="shared" si="223"/>
        <v>0</v>
      </c>
      <c r="S142" s="16">
        <f t="shared" si="223"/>
        <v>0</v>
      </c>
      <c r="T142" s="16">
        <f t="shared" si="223"/>
        <v>0</v>
      </c>
      <c r="U142" s="16">
        <f t="shared" si="223"/>
        <v>0</v>
      </c>
      <c r="V142" s="16">
        <f t="shared" si="223"/>
        <v>0</v>
      </c>
      <c r="W142" s="16">
        <f t="shared" si="223"/>
        <v>0</v>
      </c>
      <c r="X142" s="16">
        <f t="shared" si="223"/>
        <v>0</v>
      </c>
      <c r="Y142" s="16">
        <f t="shared" si="223"/>
        <v>0</v>
      </c>
      <c r="Z142" s="16">
        <f t="shared" si="223"/>
        <v>0</v>
      </c>
      <c r="AA142" s="16">
        <f t="shared" si="223"/>
        <v>0</v>
      </c>
      <c r="AB142" s="16">
        <f t="shared" si="223"/>
        <v>0</v>
      </c>
      <c r="AC142" s="16">
        <f t="shared" si="223"/>
        <v>0</v>
      </c>
      <c r="AD142" s="16">
        <f t="shared" si="223"/>
        <v>0</v>
      </c>
      <c r="AE142" s="16">
        <f t="shared" si="223"/>
        <v>0</v>
      </c>
      <c r="AF142" s="16">
        <f t="shared" si="223"/>
        <v>0</v>
      </c>
      <c r="AG142" s="16">
        <f t="shared" si="223"/>
        <v>0</v>
      </c>
      <c r="AH142" s="16">
        <f t="shared" si="223"/>
        <v>0</v>
      </c>
      <c r="AI142" s="16">
        <f t="shared" si="223"/>
        <v>0</v>
      </c>
      <c r="AJ142" s="16">
        <f t="shared" si="223"/>
        <v>0</v>
      </c>
      <c r="AK142" s="16">
        <f t="shared" si="223"/>
        <v>0</v>
      </c>
      <c r="AL142" s="16">
        <f t="shared" si="223"/>
        <v>0</v>
      </c>
      <c r="AM142" s="16">
        <f t="shared" si="223"/>
        <v>0</v>
      </c>
      <c r="AN142" s="16">
        <f t="shared" si="223"/>
        <v>0</v>
      </c>
      <c r="AO142" s="16">
        <f t="shared" si="223"/>
        <v>0</v>
      </c>
      <c r="AP142" s="16">
        <f t="shared" si="223"/>
        <v>0</v>
      </c>
      <c r="AQ142" s="16">
        <f t="shared" si="207"/>
        <v>0</v>
      </c>
      <c r="AR142" s="16">
        <f t="shared" ref="AR142:BE142" si="224">AQ142+AR72</f>
        <v>0</v>
      </c>
      <c r="AS142" s="16">
        <f t="shared" si="224"/>
        <v>0</v>
      </c>
      <c r="AT142" s="16">
        <f t="shared" si="224"/>
        <v>0</v>
      </c>
      <c r="AU142" s="16">
        <f t="shared" si="224"/>
        <v>0</v>
      </c>
      <c r="AV142" s="16">
        <f t="shared" si="224"/>
        <v>0</v>
      </c>
      <c r="AW142" s="16">
        <f t="shared" si="224"/>
        <v>0</v>
      </c>
      <c r="AX142" s="16">
        <f t="shared" si="224"/>
        <v>0</v>
      </c>
      <c r="AY142" s="16">
        <f t="shared" si="224"/>
        <v>0</v>
      </c>
      <c r="AZ142" s="16">
        <f t="shared" si="224"/>
        <v>0</v>
      </c>
      <c r="BA142" s="16">
        <f t="shared" si="224"/>
        <v>0</v>
      </c>
      <c r="BB142" s="16">
        <f t="shared" si="224"/>
        <v>0</v>
      </c>
      <c r="BC142" s="16">
        <f t="shared" si="224"/>
        <v>0</v>
      </c>
      <c r="BD142" s="16">
        <f t="shared" si="224"/>
        <v>0</v>
      </c>
      <c r="BE142" s="16">
        <f t="shared" si="224"/>
        <v>0</v>
      </c>
      <c r="BF142" s="16">
        <f t="shared" ref="BF142:BS142" si="225">BE142+BF72</f>
        <v>0</v>
      </c>
      <c r="BG142" s="16">
        <f t="shared" si="225"/>
        <v>0</v>
      </c>
      <c r="BH142" s="16">
        <f t="shared" si="225"/>
        <v>0</v>
      </c>
      <c r="BI142" s="16">
        <f t="shared" si="225"/>
        <v>0</v>
      </c>
      <c r="BJ142" s="16">
        <f t="shared" si="225"/>
        <v>0</v>
      </c>
      <c r="BK142" s="16">
        <f t="shared" si="225"/>
        <v>0</v>
      </c>
      <c r="BL142" s="16">
        <f t="shared" si="225"/>
        <v>0</v>
      </c>
      <c r="BM142" s="16">
        <f t="shared" si="225"/>
        <v>0</v>
      </c>
      <c r="BN142" s="16">
        <f t="shared" si="225"/>
        <v>0</v>
      </c>
      <c r="BO142" s="16">
        <f t="shared" si="225"/>
        <v>0</v>
      </c>
      <c r="BP142" s="16">
        <f t="shared" si="225"/>
        <v>0</v>
      </c>
      <c r="BQ142" s="16">
        <f t="shared" si="225"/>
        <v>0</v>
      </c>
      <c r="BR142" s="16">
        <f t="shared" si="225"/>
        <v>0</v>
      </c>
      <c r="BS142" s="16">
        <f t="shared" si="225"/>
        <v>0</v>
      </c>
    </row>
    <row r="143" spans="1:71" x14ac:dyDescent="0.35">
      <c r="A143" s="15" t="str">
        <f t="shared" ref="A143:J143" si="226">A73</f>
        <v>Standard Close</v>
      </c>
      <c r="B143" s="15" t="str">
        <f t="shared" si="226"/>
        <v>NEW-15766</v>
      </c>
      <c r="C143" s="15" t="str">
        <f t="shared" si="226"/>
        <v>Base Rates</v>
      </c>
      <c r="D143" s="15" t="str">
        <f t="shared" si="226"/>
        <v>ELECTRIC DELIVERY</v>
      </c>
      <c r="E143" s="15">
        <f t="shared" si="226"/>
        <v>30315</v>
      </c>
      <c r="F143" s="15" t="str">
        <f t="shared" si="226"/>
        <v>NEW-15766</v>
      </c>
      <c r="G143" s="15" t="str">
        <f t="shared" si="226"/>
        <v xml:space="preserve">Grid Readiness DAP </v>
      </c>
      <c r="H143" s="15" t="str">
        <f t="shared" si="226"/>
        <v>Electric Other Production Plant</v>
      </c>
      <c r="I143" s="15" t="str">
        <f t="shared" si="226"/>
        <v>DERMS (TBD)</v>
      </c>
      <c r="J143" s="15" t="str">
        <f t="shared" si="226"/>
        <v xml:space="preserve">Grid Readiness DAP </v>
      </c>
      <c r="K143" s="68">
        <v>0</v>
      </c>
      <c r="L143" s="16">
        <f t="shared" ref="L143:AP143" si="227">K143+L73</f>
        <v>0</v>
      </c>
      <c r="M143" s="16">
        <f t="shared" si="227"/>
        <v>0</v>
      </c>
      <c r="N143" s="16">
        <f t="shared" si="227"/>
        <v>0</v>
      </c>
      <c r="O143" s="16">
        <f t="shared" si="227"/>
        <v>0</v>
      </c>
      <c r="P143" s="16">
        <f t="shared" si="227"/>
        <v>0</v>
      </c>
      <c r="Q143" s="16">
        <f t="shared" si="227"/>
        <v>0</v>
      </c>
      <c r="R143" s="16">
        <f t="shared" si="227"/>
        <v>0</v>
      </c>
      <c r="S143" s="16">
        <f t="shared" si="227"/>
        <v>0</v>
      </c>
      <c r="T143" s="16">
        <f t="shared" si="227"/>
        <v>0</v>
      </c>
      <c r="U143" s="16">
        <f t="shared" si="227"/>
        <v>0</v>
      </c>
      <c r="V143" s="16">
        <f t="shared" si="227"/>
        <v>0</v>
      </c>
      <c r="W143" s="16">
        <f t="shared" si="227"/>
        <v>0</v>
      </c>
      <c r="X143" s="16">
        <f t="shared" si="227"/>
        <v>0</v>
      </c>
      <c r="Y143" s="16">
        <f t="shared" si="227"/>
        <v>0</v>
      </c>
      <c r="Z143" s="16">
        <f t="shared" si="227"/>
        <v>0</v>
      </c>
      <c r="AA143" s="16">
        <f t="shared" si="227"/>
        <v>0</v>
      </c>
      <c r="AB143" s="16">
        <f t="shared" si="227"/>
        <v>0</v>
      </c>
      <c r="AC143" s="16">
        <f t="shared" si="227"/>
        <v>0</v>
      </c>
      <c r="AD143" s="16">
        <f t="shared" si="227"/>
        <v>0</v>
      </c>
      <c r="AE143" s="16">
        <f t="shared" si="227"/>
        <v>0</v>
      </c>
      <c r="AF143" s="16">
        <f t="shared" si="227"/>
        <v>0</v>
      </c>
      <c r="AG143" s="16">
        <f t="shared" si="227"/>
        <v>0</v>
      </c>
      <c r="AH143" s="16">
        <f t="shared" si="227"/>
        <v>0</v>
      </c>
      <c r="AI143" s="16">
        <f t="shared" si="227"/>
        <v>0</v>
      </c>
      <c r="AJ143" s="16">
        <f t="shared" si="227"/>
        <v>0</v>
      </c>
      <c r="AK143" s="16">
        <f t="shared" si="227"/>
        <v>0</v>
      </c>
      <c r="AL143" s="16">
        <f t="shared" si="227"/>
        <v>0</v>
      </c>
      <c r="AM143" s="16">
        <f t="shared" si="227"/>
        <v>0</v>
      </c>
      <c r="AN143" s="16">
        <f t="shared" si="227"/>
        <v>0</v>
      </c>
      <c r="AO143" s="16">
        <f t="shared" si="227"/>
        <v>0</v>
      </c>
      <c r="AP143" s="16">
        <f t="shared" si="227"/>
        <v>0</v>
      </c>
      <c r="AQ143" s="16">
        <f t="shared" si="207"/>
        <v>0</v>
      </c>
      <c r="AR143" s="16">
        <f t="shared" ref="AR143:BE143" si="228">AQ143+AR73</f>
        <v>0</v>
      </c>
      <c r="AS143" s="16">
        <f t="shared" si="228"/>
        <v>0</v>
      </c>
      <c r="AT143" s="16">
        <f t="shared" si="228"/>
        <v>0</v>
      </c>
      <c r="AU143" s="16">
        <f t="shared" si="228"/>
        <v>0</v>
      </c>
      <c r="AV143" s="16">
        <f t="shared" si="228"/>
        <v>0</v>
      </c>
      <c r="AW143" s="16">
        <f t="shared" si="228"/>
        <v>0</v>
      </c>
      <c r="AX143" s="16">
        <f t="shared" si="228"/>
        <v>0</v>
      </c>
      <c r="AY143" s="16">
        <f t="shared" si="228"/>
        <v>0</v>
      </c>
      <c r="AZ143" s="16">
        <f t="shared" si="228"/>
        <v>0</v>
      </c>
      <c r="BA143" s="16">
        <f t="shared" si="228"/>
        <v>0</v>
      </c>
      <c r="BB143" s="16">
        <f t="shared" si="228"/>
        <v>0</v>
      </c>
      <c r="BC143" s="16">
        <f t="shared" si="228"/>
        <v>0</v>
      </c>
      <c r="BD143" s="16">
        <f t="shared" si="228"/>
        <v>0</v>
      </c>
      <c r="BE143" s="16">
        <f t="shared" si="228"/>
        <v>0</v>
      </c>
      <c r="BF143" s="16">
        <f t="shared" ref="BF143:BS143" si="229">BE143+BF73</f>
        <v>0</v>
      </c>
      <c r="BG143" s="16">
        <f t="shared" si="229"/>
        <v>0</v>
      </c>
      <c r="BH143" s="16">
        <f t="shared" si="229"/>
        <v>0</v>
      </c>
      <c r="BI143" s="16">
        <f t="shared" si="229"/>
        <v>0</v>
      </c>
      <c r="BJ143" s="16">
        <f t="shared" si="229"/>
        <v>0</v>
      </c>
      <c r="BK143" s="16">
        <f t="shared" si="229"/>
        <v>0</v>
      </c>
      <c r="BL143" s="16">
        <f t="shared" si="229"/>
        <v>0</v>
      </c>
      <c r="BM143" s="16">
        <f t="shared" si="229"/>
        <v>0</v>
      </c>
      <c r="BN143" s="16">
        <f t="shared" si="229"/>
        <v>0</v>
      </c>
      <c r="BO143" s="16">
        <f t="shared" si="229"/>
        <v>0</v>
      </c>
      <c r="BP143" s="16">
        <f t="shared" si="229"/>
        <v>5939758.1099999985</v>
      </c>
      <c r="BQ143" s="16">
        <f t="shared" si="229"/>
        <v>6058876.0299999984</v>
      </c>
      <c r="BR143" s="16">
        <f t="shared" si="229"/>
        <v>6177993.9499999983</v>
      </c>
      <c r="BS143" s="16">
        <f t="shared" si="229"/>
        <v>6297111.8699999982</v>
      </c>
    </row>
    <row r="144" spans="1:71" x14ac:dyDescent="0.35">
      <c r="A144" s="15" t="str">
        <f t="shared" ref="A144:J144" si="230">A74</f>
        <v>Manual Blanket</v>
      </c>
      <c r="B144" s="15" t="str">
        <f t="shared" si="230"/>
        <v>PRE-10196</v>
      </c>
      <c r="C144" s="15" t="str">
        <f t="shared" si="230"/>
        <v>Base Rates</v>
      </c>
      <c r="D144" s="15" t="str">
        <f t="shared" si="230"/>
        <v>ELECTRIC DELIVERY</v>
      </c>
      <c r="E144" s="15" t="str">
        <f t="shared" si="230"/>
        <v>D</v>
      </c>
      <c r="F144" s="15" t="str">
        <f t="shared" si="230"/>
        <v>PRE-10196</v>
      </c>
      <c r="G144" s="15" t="str">
        <f t="shared" si="230"/>
        <v>Pro Transformer Replacements (5/YR)</v>
      </c>
      <c r="H144" s="15" t="str">
        <f t="shared" si="230"/>
        <v>Electric Distribution Plant</v>
      </c>
      <c r="I144" s="15" t="str">
        <f t="shared" si="230"/>
        <v>Distribution Substation</v>
      </c>
      <c r="J144" s="15" t="str">
        <f t="shared" si="230"/>
        <v>Pro Transformer Replacements (5/YR)</v>
      </c>
      <c r="K144" s="68">
        <v>0</v>
      </c>
      <c r="L144" s="16">
        <f t="shared" ref="L144:AP144" si="231">K144+L74</f>
        <v>0</v>
      </c>
      <c r="M144" s="16">
        <f t="shared" si="231"/>
        <v>0</v>
      </c>
      <c r="N144" s="16">
        <f t="shared" si="231"/>
        <v>0</v>
      </c>
      <c r="O144" s="16">
        <f t="shared" si="231"/>
        <v>0</v>
      </c>
      <c r="P144" s="16">
        <f t="shared" si="231"/>
        <v>0</v>
      </c>
      <c r="Q144" s="16">
        <f t="shared" si="231"/>
        <v>0</v>
      </c>
      <c r="R144" s="16">
        <f t="shared" si="231"/>
        <v>0</v>
      </c>
      <c r="S144" s="16">
        <f t="shared" si="231"/>
        <v>0</v>
      </c>
      <c r="T144" s="16">
        <f t="shared" si="231"/>
        <v>0</v>
      </c>
      <c r="U144" s="16">
        <f t="shared" si="231"/>
        <v>0</v>
      </c>
      <c r="V144" s="16">
        <f t="shared" si="231"/>
        <v>0</v>
      </c>
      <c r="W144" s="16">
        <f t="shared" si="231"/>
        <v>0</v>
      </c>
      <c r="X144" s="16">
        <f t="shared" si="231"/>
        <v>0</v>
      </c>
      <c r="Y144" s="16">
        <f t="shared" si="231"/>
        <v>0</v>
      </c>
      <c r="Z144" s="16">
        <f t="shared" si="231"/>
        <v>0</v>
      </c>
      <c r="AA144" s="16">
        <f t="shared" si="231"/>
        <v>0</v>
      </c>
      <c r="AB144" s="16">
        <f t="shared" si="231"/>
        <v>0</v>
      </c>
      <c r="AC144" s="16">
        <f t="shared" si="231"/>
        <v>0</v>
      </c>
      <c r="AD144" s="16">
        <f t="shared" si="231"/>
        <v>0</v>
      </c>
      <c r="AE144" s="16">
        <f t="shared" si="231"/>
        <v>0</v>
      </c>
      <c r="AF144" s="16">
        <f t="shared" si="231"/>
        <v>1953840.03</v>
      </c>
      <c r="AG144" s="16">
        <f t="shared" si="231"/>
        <v>1953840.03</v>
      </c>
      <c r="AH144" s="16">
        <f t="shared" si="231"/>
        <v>1953840.03</v>
      </c>
      <c r="AI144" s="16">
        <f t="shared" si="231"/>
        <v>1953840.03</v>
      </c>
      <c r="AJ144" s="16">
        <f t="shared" si="231"/>
        <v>2313588.16</v>
      </c>
      <c r="AK144" s="16">
        <f t="shared" si="231"/>
        <v>2673336.33</v>
      </c>
      <c r="AL144" s="16">
        <f t="shared" si="231"/>
        <v>3033084.5</v>
      </c>
      <c r="AM144" s="16">
        <f t="shared" si="231"/>
        <v>3392832.67</v>
      </c>
      <c r="AN144" s="16">
        <f t="shared" si="231"/>
        <v>3752580.84</v>
      </c>
      <c r="AO144" s="16">
        <f t="shared" si="231"/>
        <v>4112329.01</v>
      </c>
      <c r="AP144" s="16">
        <f t="shared" si="231"/>
        <v>4472077.18</v>
      </c>
      <c r="AQ144" s="16">
        <f t="shared" si="207"/>
        <v>4831825.3499999996</v>
      </c>
      <c r="AR144" s="16">
        <f t="shared" ref="AR144:BE144" si="232">AQ144+AR74</f>
        <v>5191573.5199999996</v>
      </c>
      <c r="AS144" s="16">
        <f t="shared" si="232"/>
        <v>5551321.6899999995</v>
      </c>
      <c r="AT144" s="16">
        <f t="shared" si="232"/>
        <v>5911069.8599999994</v>
      </c>
      <c r="AU144" s="16">
        <f t="shared" si="232"/>
        <v>6270818.0299999993</v>
      </c>
      <c r="AV144" s="16">
        <f t="shared" si="232"/>
        <v>6621754.6599999992</v>
      </c>
      <c r="AW144" s="16">
        <f t="shared" si="232"/>
        <v>6972691.3299999991</v>
      </c>
      <c r="AX144" s="16">
        <f t="shared" si="232"/>
        <v>7323627.9999999991</v>
      </c>
      <c r="AY144" s="16">
        <f t="shared" si="232"/>
        <v>7674564.669999999</v>
      </c>
      <c r="AZ144" s="16">
        <f t="shared" si="232"/>
        <v>8025501.3399999989</v>
      </c>
      <c r="BA144" s="16">
        <f t="shared" si="232"/>
        <v>8376438.0099999988</v>
      </c>
      <c r="BB144" s="16">
        <f t="shared" si="232"/>
        <v>8727374.6799999997</v>
      </c>
      <c r="BC144" s="16">
        <f t="shared" si="232"/>
        <v>9078311.3499999996</v>
      </c>
      <c r="BD144" s="16">
        <f t="shared" si="232"/>
        <v>9429248.0199999996</v>
      </c>
      <c r="BE144" s="16">
        <f t="shared" si="232"/>
        <v>9780184.6899999995</v>
      </c>
      <c r="BF144" s="16">
        <f t="shared" ref="BF144:BS144" si="233">BE144+BF74</f>
        <v>10131121.359999999</v>
      </c>
      <c r="BG144" s="16">
        <f t="shared" si="233"/>
        <v>10482058.029999999</v>
      </c>
      <c r="BH144" s="16">
        <f t="shared" si="233"/>
        <v>10828440.899999999</v>
      </c>
      <c r="BI144" s="16">
        <f t="shared" si="233"/>
        <v>11174823.729999999</v>
      </c>
      <c r="BJ144" s="16">
        <f t="shared" si="233"/>
        <v>11521206.559999999</v>
      </c>
      <c r="BK144" s="16">
        <f t="shared" si="233"/>
        <v>11867589.389999999</v>
      </c>
      <c r="BL144" s="16">
        <f t="shared" si="233"/>
        <v>12213972.219999999</v>
      </c>
      <c r="BM144" s="16">
        <f t="shared" si="233"/>
        <v>12560355.049999999</v>
      </c>
      <c r="BN144" s="16">
        <f t="shared" si="233"/>
        <v>12906737.879999999</v>
      </c>
      <c r="BO144" s="16">
        <f t="shared" si="233"/>
        <v>13253120.709999999</v>
      </c>
      <c r="BP144" s="16">
        <f t="shared" si="233"/>
        <v>13599503.539999999</v>
      </c>
      <c r="BQ144" s="16">
        <f t="shared" si="233"/>
        <v>13945886.369999999</v>
      </c>
      <c r="BR144" s="16">
        <f t="shared" si="233"/>
        <v>14292269.199999999</v>
      </c>
      <c r="BS144" s="16">
        <f t="shared" si="233"/>
        <v>14638652.029999999</v>
      </c>
    </row>
    <row r="145" spans="1:71" x14ac:dyDescent="0.35">
      <c r="A145" s="15" t="str">
        <f t="shared" ref="A145:J145" si="234">A75</f>
        <v>Standard Close</v>
      </c>
      <c r="B145" s="15" t="str">
        <f t="shared" si="234"/>
        <v>A2881265</v>
      </c>
      <c r="C145" s="15" t="str">
        <f t="shared" si="234"/>
        <v>Base Rates</v>
      </c>
      <c r="D145" s="15" t="str">
        <f t="shared" si="234"/>
        <v/>
      </c>
      <c r="E145" s="15">
        <f t="shared" si="234"/>
        <v>30315</v>
      </c>
      <c r="F145" s="15" t="str">
        <f t="shared" si="234"/>
        <v>NCP-16578</v>
      </c>
      <c r="G145" s="15" t="str">
        <f t="shared" si="234"/>
        <v>open</v>
      </c>
      <c r="H145" s="15" t="str">
        <f t="shared" si="234"/>
        <v>Electric General Plant</v>
      </c>
      <c r="I145" s="15" t="str">
        <f t="shared" si="234"/>
        <v>Operation Centers</v>
      </c>
      <c r="J145" s="15" t="str">
        <f t="shared" si="234"/>
        <v>Energy Control Center</v>
      </c>
      <c r="K145" s="68">
        <v>0</v>
      </c>
      <c r="L145" s="16">
        <f t="shared" ref="L145:BS145" si="235">K145+L75</f>
        <v>0</v>
      </c>
      <c r="M145" s="16">
        <f t="shared" si="235"/>
        <v>0</v>
      </c>
      <c r="N145" s="16">
        <f t="shared" si="235"/>
        <v>0</v>
      </c>
      <c r="O145" s="16">
        <f t="shared" si="235"/>
        <v>0</v>
      </c>
      <c r="P145" s="16">
        <f t="shared" si="235"/>
        <v>0</v>
      </c>
      <c r="Q145" s="16">
        <f t="shared" si="235"/>
        <v>0</v>
      </c>
      <c r="R145" s="16">
        <f t="shared" si="235"/>
        <v>0</v>
      </c>
      <c r="S145" s="16">
        <f t="shared" si="235"/>
        <v>0</v>
      </c>
      <c r="T145" s="16">
        <f t="shared" si="235"/>
        <v>0</v>
      </c>
      <c r="U145" s="16">
        <f t="shared" si="235"/>
        <v>0</v>
      </c>
      <c r="V145" s="16">
        <f t="shared" si="235"/>
        <v>0</v>
      </c>
      <c r="W145" s="16">
        <f t="shared" si="235"/>
        <v>0</v>
      </c>
      <c r="X145" s="16">
        <f t="shared" si="235"/>
        <v>0</v>
      </c>
      <c r="Y145" s="16">
        <f t="shared" si="235"/>
        <v>0</v>
      </c>
      <c r="Z145" s="16">
        <f t="shared" si="235"/>
        <v>0</v>
      </c>
      <c r="AA145" s="16">
        <f t="shared" si="235"/>
        <v>0</v>
      </c>
      <c r="AB145" s="16">
        <f t="shared" si="235"/>
        <v>0</v>
      </c>
      <c r="AC145" s="16">
        <f t="shared" si="235"/>
        <v>0</v>
      </c>
      <c r="AD145" s="16">
        <f t="shared" si="235"/>
        <v>0</v>
      </c>
      <c r="AE145" s="16">
        <f t="shared" si="235"/>
        <v>0</v>
      </c>
      <c r="AF145" s="16">
        <f t="shared" si="235"/>
        <v>0</v>
      </c>
      <c r="AG145" s="16">
        <f t="shared" si="235"/>
        <v>0</v>
      </c>
      <c r="AH145" s="16">
        <f t="shared" si="235"/>
        <v>0</v>
      </c>
      <c r="AI145" s="16">
        <f t="shared" si="235"/>
        <v>0</v>
      </c>
      <c r="AJ145" s="16">
        <f t="shared" si="235"/>
        <v>0</v>
      </c>
      <c r="AK145" s="16">
        <f t="shared" si="235"/>
        <v>0</v>
      </c>
      <c r="AL145" s="16">
        <f t="shared" si="235"/>
        <v>0</v>
      </c>
      <c r="AM145" s="16">
        <f t="shared" si="235"/>
        <v>0</v>
      </c>
      <c r="AN145" s="16">
        <f t="shared" si="235"/>
        <v>0</v>
      </c>
      <c r="AO145" s="16">
        <f t="shared" si="235"/>
        <v>0</v>
      </c>
      <c r="AP145" s="16">
        <f t="shared" si="235"/>
        <v>0</v>
      </c>
      <c r="AQ145" s="16">
        <f t="shared" si="235"/>
        <v>0</v>
      </c>
      <c r="AR145" s="16">
        <f t="shared" si="235"/>
        <v>0</v>
      </c>
      <c r="AS145" s="16">
        <f t="shared" si="235"/>
        <v>0</v>
      </c>
      <c r="AT145" s="16">
        <f t="shared" si="235"/>
        <v>0</v>
      </c>
      <c r="AU145" s="16">
        <f t="shared" si="235"/>
        <v>0</v>
      </c>
      <c r="AV145" s="16">
        <f t="shared" si="235"/>
        <v>0</v>
      </c>
      <c r="AW145" s="16">
        <f t="shared" si="235"/>
        <v>0</v>
      </c>
      <c r="AX145" s="16">
        <f t="shared" si="235"/>
        <v>0</v>
      </c>
      <c r="AY145" s="16">
        <f t="shared" si="235"/>
        <v>0</v>
      </c>
      <c r="AZ145" s="16">
        <f t="shared" si="235"/>
        <v>0</v>
      </c>
      <c r="BA145" s="16">
        <f t="shared" si="235"/>
        <v>0</v>
      </c>
      <c r="BB145" s="16">
        <f t="shared" si="235"/>
        <v>0</v>
      </c>
      <c r="BC145" s="16">
        <f t="shared" si="235"/>
        <v>0</v>
      </c>
      <c r="BD145" s="16">
        <f t="shared" si="235"/>
        <v>0</v>
      </c>
      <c r="BE145" s="16">
        <f t="shared" si="235"/>
        <v>0</v>
      </c>
      <c r="BF145" s="16">
        <f t="shared" si="235"/>
        <v>0</v>
      </c>
      <c r="BG145" s="16">
        <f t="shared" si="235"/>
        <v>0</v>
      </c>
      <c r="BH145" s="16">
        <f t="shared" si="235"/>
        <v>0</v>
      </c>
      <c r="BI145" s="16">
        <f t="shared" si="235"/>
        <v>0</v>
      </c>
      <c r="BJ145" s="16">
        <f t="shared" si="235"/>
        <v>0</v>
      </c>
      <c r="BK145" s="16">
        <f t="shared" si="235"/>
        <v>0</v>
      </c>
      <c r="BL145" s="16">
        <f t="shared" si="235"/>
        <v>0</v>
      </c>
      <c r="BM145" s="16">
        <f t="shared" si="235"/>
        <v>0</v>
      </c>
      <c r="BN145" s="16">
        <f t="shared" si="235"/>
        <v>0</v>
      </c>
      <c r="BO145" s="16">
        <f t="shared" si="235"/>
        <v>0</v>
      </c>
      <c r="BP145" s="16">
        <f t="shared" si="235"/>
        <v>0</v>
      </c>
      <c r="BQ145" s="16">
        <f t="shared" si="235"/>
        <v>0</v>
      </c>
      <c r="BR145" s="16">
        <f t="shared" si="235"/>
        <v>0</v>
      </c>
      <c r="BS145" s="16">
        <f t="shared" si="235"/>
        <v>0</v>
      </c>
    </row>
    <row r="146" spans="1:71" x14ac:dyDescent="0.35">
      <c r="A146" s="15" t="str">
        <f t="shared" ref="A146:J146" si="236">A76</f>
        <v>Standard Close</v>
      </c>
      <c r="B146" s="15" t="str">
        <f t="shared" si="236"/>
        <v>NEW-15635.3</v>
      </c>
      <c r="C146" s="15" t="str">
        <f t="shared" si="236"/>
        <v>Base Rates</v>
      </c>
      <c r="D146" s="15" t="str">
        <f t="shared" si="236"/>
        <v/>
      </c>
      <c r="E146" s="15">
        <f t="shared" si="236"/>
        <v>36500</v>
      </c>
      <c r="F146" s="15" t="str">
        <f t="shared" si="236"/>
        <v>NEW-15635</v>
      </c>
      <c r="G146" s="15" t="str">
        <f t="shared" si="236"/>
        <v>open</v>
      </c>
      <c r="H146" s="15" t="str">
        <f t="shared" si="236"/>
        <v>Electric Distribution Plant</v>
      </c>
      <c r="I146" s="15" t="str">
        <f t="shared" si="236"/>
        <v>Distribution Substation</v>
      </c>
      <c r="J146" s="15" t="str">
        <f t="shared" si="236"/>
        <v>Grid Mod Upgrade to digital relays</v>
      </c>
      <c r="K146" s="68">
        <v>337752.35000000003</v>
      </c>
      <c r="L146" s="16">
        <f t="shared" ref="L146:BS146" si="237">K146+L76</f>
        <v>337752.35000000003</v>
      </c>
      <c r="M146" s="16">
        <f t="shared" si="237"/>
        <v>337752.35000000003</v>
      </c>
      <c r="N146" s="16">
        <f t="shared" si="237"/>
        <v>337752.35000000003</v>
      </c>
      <c r="O146" s="16">
        <f t="shared" si="237"/>
        <v>337752.35000000003</v>
      </c>
      <c r="P146" s="16">
        <f t="shared" si="237"/>
        <v>337752.35000000003</v>
      </c>
      <c r="Q146" s="16">
        <f t="shared" si="237"/>
        <v>337752.35000000003</v>
      </c>
      <c r="R146" s="16">
        <f t="shared" si="237"/>
        <v>337752.35000000003</v>
      </c>
      <c r="S146" s="16">
        <f t="shared" si="237"/>
        <v>337752.35000000003</v>
      </c>
      <c r="T146" s="16">
        <f t="shared" si="237"/>
        <v>337752.35000000003</v>
      </c>
      <c r="U146" s="16">
        <f t="shared" si="237"/>
        <v>337752.35000000003</v>
      </c>
      <c r="V146" s="16">
        <f t="shared" si="237"/>
        <v>337752.35000000003</v>
      </c>
      <c r="W146" s="16">
        <f t="shared" si="237"/>
        <v>337752.35000000003</v>
      </c>
      <c r="X146" s="16">
        <f t="shared" si="237"/>
        <v>337752.35000000003</v>
      </c>
      <c r="Y146" s="16">
        <f t="shared" si="237"/>
        <v>337752.35000000003</v>
      </c>
      <c r="Z146" s="16">
        <f t="shared" si="237"/>
        <v>337752.35000000003</v>
      </c>
      <c r="AA146" s="16">
        <f t="shared" si="237"/>
        <v>337752.35000000003</v>
      </c>
      <c r="AB146" s="16">
        <f t="shared" si="237"/>
        <v>337752.35000000003</v>
      </c>
      <c r="AC146" s="16">
        <f t="shared" si="237"/>
        <v>337752.35000000003</v>
      </c>
      <c r="AD146" s="16">
        <f t="shared" si="237"/>
        <v>337752.35000000003</v>
      </c>
      <c r="AE146" s="16">
        <f t="shared" si="237"/>
        <v>337752.35000000003</v>
      </c>
      <c r="AF146" s="16">
        <f t="shared" si="237"/>
        <v>337752.35000000003</v>
      </c>
      <c r="AG146" s="16">
        <f t="shared" si="237"/>
        <v>337752.35000000003</v>
      </c>
      <c r="AH146" s="16">
        <f t="shared" si="237"/>
        <v>337752.35000000003</v>
      </c>
      <c r="AI146" s="16">
        <f t="shared" si="237"/>
        <v>337752.35000000003</v>
      </c>
      <c r="AJ146" s="16">
        <f t="shared" si="237"/>
        <v>337752.35000000003</v>
      </c>
      <c r="AK146" s="16">
        <f t="shared" si="237"/>
        <v>337752.35000000003</v>
      </c>
      <c r="AL146" s="16">
        <f t="shared" si="237"/>
        <v>337752.35000000003</v>
      </c>
      <c r="AM146" s="16">
        <f t="shared" si="237"/>
        <v>337752.35000000003</v>
      </c>
      <c r="AN146" s="16">
        <f t="shared" si="237"/>
        <v>337752.35000000003</v>
      </c>
      <c r="AO146" s="16">
        <f t="shared" si="237"/>
        <v>337752.35000000003</v>
      </c>
      <c r="AP146" s="16">
        <f t="shared" si="237"/>
        <v>337752.35000000003</v>
      </c>
      <c r="AQ146" s="16">
        <f t="shared" si="237"/>
        <v>337752.35000000003</v>
      </c>
      <c r="AR146" s="16">
        <f t="shared" si="237"/>
        <v>337752.35000000003</v>
      </c>
      <c r="AS146" s="16">
        <f t="shared" si="237"/>
        <v>337752.35000000003</v>
      </c>
      <c r="AT146" s="16">
        <f t="shared" si="237"/>
        <v>337752.35000000003</v>
      </c>
      <c r="AU146" s="16">
        <f t="shared" si="237"/>
        <v>337752.35000000003</v>
      </c>
      <c r="AV146" s="16">
        <f t="shared" si="237"/>
        <v>337752.35000000003</v>
      </c>
      <c r="AW146" s="16">
        <f t="shared" si="237"/>
        <v>337752.35000000003</v>
      </c>
      <c r="AX146" s="16">
        <f t="shared" si="237"/>
        <v>337752.35000000003</v>
      </c>
      <c r="AY146" s="16">
        <f t="shared" si="237"/>
        <v>337752.35000000003</v>
      </c>
      <c r="AZ146" s="16">
        <f t="shared" si="237"/>
        <v>337752.35000000003</v>
      </c>
      <c r="BA146" s="16">
        <f t="shared" si="237"/>
        <v>337752.35000000003</v>
      </c>
      <c r="BB146" s="16">
        <f t="shared" si="237"/>
        <v>337752.35000000003</v>
      </c>
      <c r="BC146" s="16">
        <f t="shared" si="237"/>
        <v>337752.35000000003</v>
      </c>
      <c r="BD146" s="16">
        <f t="shared" si="237"/>
        <v>337752.35000000003</v>
      </c>
      <c r="BE146" s="16">
        <f t="shared" si="237"/>
        <v>337752.35000000003</v>
      </c>
      <c r="BF146" s="16">
        <f t="shared" si="237"/>
        <v>337752.35000000003</v>
      </c>
      <c r="BG146" s="16">
        <f t="shared" si="237"/>
        <v>337752.35000000003</v>
      </c>
      <c r="BH146" s="16">
        <f t="shared" si="237"/>
        <v>337752.35000000003</v>
      </c>
      <c r="BI146" s="16">
        <f t="shared" si="237"/>
        <v>337752.35000000003</v>
      </c>
      <c r="BJ146" s="16">
        <f t="shared" si="237"/>
        <v>337752.35000000003</v>
      </c>
      <c r="BK146" s="16">
        <f t="shared" si="237"/>
        <v>337752.35000000003</v>
      </c>
      <c r="BL146" s="16">
        <f t="shared" si="237"/>
        <v>337752.35000000003</v>
      </c>
      <c r="BM146" s="16">
        <f t="shared" si="237"/>
        <v>337752.35000000003</v>
      </c>
      <c r="BN146" s="16">
        <f t="shared" si="237"/>
        <v>337752.35000000003</v>
      </c>
      <c r="BO146" s="16">
        <f t="shared" si="237"/>
        <v>337752.35000000003</v>
      </c>
      <c r="BP146" s="16">
        <f t="shared" si="237"/>
        <v>337752.35000000003</v>
      </c>
      <c r="BQ146" s="16">
        <f t="shared" si="237"/>
        <v>337752.35000000003</v>
      </c>
      <c r="BR146" s="16">
        <f t="shared" si="237"/>
        <v>337752.35000000003</v>
      </c>
      <c r="BS146" s="16">
        <f t="shared" si="237"/>
        <v>337752.35000000003</v>
      </c>
    </row>
    <row r="147" spans="1:71" x14ac:dyDescent="0.35">
      <c r="A147" s="15" t="str">
        <f t="shared" ref="A147:J147" si="238">A77</f>
        <v>Standard Close</v>
      </c>
      <c r="B147" s="15" t="str">
        <f t="shared" si="238"/>
        <v>NEW-15635.4</v>
      </c>
      <c r="C147" s="15" t="str">
        <f t="shared" si="238"/>
        <v>Base Rates</v>
      </c>
      <c r="D147" s="15" t="str">
        <f t="shared" si="238"/>
        <v/>
      </c>
      <c r="E147" s="15">
        <f t="shared" si="238"/>
        <v>36500</v>
      </c>
      <c r="F147" s="15" t="str">
        <f t="shared" si="238"/>
        <v>NEW-15635</v>
      </c>
      <c r="G147" s="15" t="str">
        <f t="shared" si="238"/>
        <v>open</v>
      </c>
      <c r="H147" s="15" t="str">
        <f t="shared" si="238"/>
        <v>Electric Distribution Plant</v>
      </c>
      <c r="I147" s="15" t="str">
        <f t="shared" si="238"/>
        <v>Distribution Substation</v>
      </c>
      <c r="J147" s="15" t="str">
        <f t="shared" si="238"/>
        <v>Grid Mod Upgrade to digital relays</v>
      </c>
      <c r="K147" s="68">
        <v>816727.77</v>
      </c>
      <c r="L147" s="16">
        <f t="shared" ref="L147:BS147" si="239">K147+L77</f>
        <v>816727.77</v>
      </c>
      <c r="M147" s="16">
        <f t="shared" si="239"/>
        <v>816727.77</v>
      </c>
      <c r="N147" s="16">
        <f t="shared" si="239"/>
        <v>816727.77</v>
      </c>
      <c r="O147" s="16">
        <f t="shared" si="239"/>
        <v>816727.77</v>
      </c>
      <c r="P147" s="16">
        <f t="shared" si="239"/>
        <v>816727.77</v>
      </c>
      <c r="Q147" s="16">
        <f t="shared" si="239"/>
        <v>816727.77</v>
      </c>
      <c r="R147" s="16">
        <f t="shared" si="239"/>
        <v>816727.77</v>
      </c>
      <c r="S147" s="16">
        <f t="shared" si="239"/>
        <v>816727.77</v>
      </c>
      <c r="T147" s="16">
        <f t="shared" si="239"/>
        <v>816727.77</v>
      </c>
      <c r="U147" s="16">
        <f t="shared" si="239"/>
        <v>816727.77</v>
      </c>
      <c r="V147" s="16">
        <f t="shared" si="239"/>
        <v>816727.77</v>
      </c>
      <c r="W147" s="16">
        <f t="shared" si="239"/>
        <v>816727.77</v>
      </c>
      <c r="X147" s="16">
        <f t="shared" si="239"/>
        <v>816727.77</v>
      </c>
      <c r="Y147" s="16">
        <f t="shared" si="239"/>
        <v>816727.77</v>
      </c>
      <c r="Z147" s="16">
        <f t="shared" si="239"/>
        <v>816727.77</v>
      </c>
      <c r="AA147" s="16">
        <f t="shared" si="239"/>
        <v>816727.77</v>
      </c>
      <c r="AB147" s="16">
        <f t="shared" si="239"/>
        <v>816727.77</v>
      </c>
      <c r="AC147" s="16">
        <f t="shared" si="239"/>
        <v>816727.77</v>
      </c>
      <c r="AD147" s="16">
        <f t="shared" si="239"/>
        <v>816727.77</v>
      </c>
      <c r="AE147" s="16">
        <f t="shared" si="239"/>
        <v>816727.77</v>
      </c>
      <c r="AF147" s="16">
        <f t="shared" si="239"/>
        <v>816727.77</v>
      </c>
      <c r="AG147" s="16">
        <f t="shared" si="239"/>
        <v>816727.77</v>
      </c>
      <c r="AH147" s="16">
        <f t="shared" si="239"/>
        <v>816727.77</v>
      </c>
      <c r="AI147" s="16">
        <f t="shared" si="239"/>
        <v>816727.77</v>
      </c>
      <c r="AJ147" s="16">
        <f t="shared" si="239"/>
        <v>816727.77</v>
      </c>
      <c r="AK147" s="16">
        <f t="shared" si="239"/>
        <v>816727.77</v>
      </c>
      <c r="AL147" s="16">
        <f t="shared" si="239"/>
        <v>816727.77</v>
      </c>
      <c r="AM147" s="16">
        <f t="shared" si="239"/>
        <v>816727.77</v>
      </c>
      <c r="AN147" s="16">
        <f t="shared" si="239"/>
        <v>816727.77</v>
      </c>
      <c r="AO147" s="16">
        <f t="shared" si="239"/>
        <v>816727.77</v>
      </c>
      <c r="AP147" s="16">
        <f t="shared" si="239"/>
        <v>816727.77</v>
      </c>
      <c r="AQ147" s="16">
        <f t="shared" si="239"/>
        <v>816727.77</v>
      </c>
      <c r="AR147" s="16">
        <f t="shared" si="239"/>
        <v>816727.77</v>
      </c>
      <c r="AS147" s="16">
        <f t="shared" si="239"/>
        <v>816727.77</v>
      </c>
      <c r="AT147" s="16">
        <f t="shared" si="239"/>
        <v>816727.77</v>
      </c>
      <c r="AU147" s="16">
        <f t="shared" si="239"/>
        <v>816727.77</v>
      </c>
      <c r="AV147" s="16">
        <f t="shared" si="239"/>
        <v>816727.77</v>
      </c>
      <c r="AW147" s="16">
        <f t="shared" si="239"/>
        <v>816727.77</v>
      </c>
      <c r="AX147" s="16">
        <f t="shared" si="239"/>
        <v>816727.77</v>
      </c>
      <c r="AY147" s="16">
        <f t="shared" si="239"/>
        <v>816727.77</v>
      </c>
      <c r="AZ147" s="16">
        <f t="shared" si="239"/>
        <v>816727.77</v>
      </c>
      <c r="BA147" s="16">
        <f t="shared" si="239"/>
        <v>816727.77</v>
      </c>
      <c r="BB147" s="16">
        <f t="shared" si="239"/>
        <v>816727.77</v>
      </c>
      <c r="BC147" s="16">
        <f t="shared" si="239"/>
        <v>816727.77</v>
      </c>
      <c r="BD147" s="16">
        <f t="shared" si="239"/>
        <v>816727.77</v>
      </c>
      <c r="BE147" s="16">
        <f t="shared" si="239"/>
        <v>816727.77</v>
      </c>
      <c r="BF147" s="16">
        <f t="shared" si="239"/>
        <v>816727.77</v>
      </c>
      <c r="BG147" s="16">
        <f t="shared" si="239"/>
        <v>816727.77</v>
      </c>
      <c r="BH147" s="16">
        <f t="shared" si="239"/>
        <v>816727.77</v>
      </c>
      <c r="BI147" s="16">
        <f t="shared" si="239"/>
        <v>816727.77</v>
      </c>
      <c r="BJ147" s="16">
        <f t="shared" si="239"/>
        <v>816727.77</v>
      </c>
      <c r="BK147" s="16">
        <f t="shared" si="239"/>
        <v>816727.77</v>
      </c>
      <c r="BL147" s="16">
        <f t="shared" si="239"/>
        <v>816727.77</v>
      </c>
      <c r="BM147" s="16">
        <f t="shared" si="239"/>
        <v>816727.77</v>
      </c>
      <c r="BN147" s="16">
        <f t="shared" si="239"/>
        <v>816727.77</v>
      </c>
      <c r="BO147" s="16">
        <f t="shared" si="239"/>
        <v>816727.77</v>
      </c>
      <c r="BP147" s="16">
        <f t="shared" si="239"/>
        <v>816727.77</v>
      </c>
      <c r="BQ147" s="16">
        <f t="shared" si="239"/>
        <v>816727.77</v>
      </c>
      <c r="BR147" s="16">
        <f t="shared" si="239"/>
        <v>816727.77</v>
      </c>
      <c r="BS147" s="16">
        <f t="shared" si="239"/>
        <v>816727.77</v>
      </c>
    </row>
    <row r="148" spans="1:71" x14ac:dyDescent="0.35">
      <c r="A148" s="15" t="str">
        <f t="shared" ref="A148:J148" si="240">A78</f>
        <v>Standard Close</v>
      </c>
      <c r="B148" s="15" t="str">
        <f t="shared" si="240"/>
        <v>NEW-15635.5</v>
      </c>
      <c r="C148" s="15" t="str">
        <f t="shared" si="240"/>
        <v>Base Rates</v>
      </c>
      <c r="D148" s="15" t="str">
        <f t="shared" si="240"/>
        <v/>
      </c>
      <c r="E148" s="15">
        <f t="shared" si="240"/>
        <v>36500</v>
      </c>
      <c r="F148" s="15" t="str">
        <f t="shared" si="240"/>
        <v>NEW-15635</v>
      </c>
      <c r="G148" s="15" t="str">
        <f t="shared" si="240"/>
        <v>open</v>
      </c>
      <c r="H148" s="15" t="str">
        <f t="shared" si="240"/>
        <v>Electric Distribution Plant</v>
      </c>
      <c r="I148" s="15" t="str">
        <f t="shared" si="240"/>
        <v>Distribution Substation</v>
      </c>
      <c r="J148" s="15" t="str">
        <f t="shared" si="240"/>
        <v>Grid Mod Upgrade to digital relays</v>
      </c>
      <c r="K148" s="68">
        <v>172013.56</v>
      </c>
      <c r="L148" s="16">
        <f t="shared" ref="L148:BS148" si="241">K148+L78</f>
        <v>172013.56</v>
      </c>
      <c r="M148" s="16">
        <f t="shared" si="241"/>
        <v>172013.56</v>
      </c>
      <c r="N148" s="16">
        <f t="shared" si="241"/>
        <v>172013.56</v>
      </c>
      <c r="O148" s="16">
        <f t="shared" si="241"/>
        <v>172013.56</v>
      </c>
      <c r="P148" s="16">
        <f t="shared" si="241"/>
        <v>172013.56</v>
      </c>
      <c r="Q148" s="16">
        <f t="shared" si="241"/>
        <v>172013.56</v>
      </c>
      <c r="R148" s="16">
        <f t="shared" si="241"/>
        <v>172013.56</v>
      </c>
      <c r="S148" s="16">
        <f t="shared" si="241"/>
        <v>172013.56</v>
      </c>
      <c r="T148" s="16">
        <f t="shared" si="241"/>
        <v>172013.56</v>
      </c>
      <c r="U148" s="16">
        <f t="shared" si="241"/>
        <v>172013.56</v>
      </c>
      <c r="V148" s="16">
        <f t="shared" si="241"/>
        <v>172013.56</v>
      </c>
      <c r="W148" s="16">
        <f t="shared" si="241"/>
        <v>172013.56</v>
      </c>
      <c r="X148" s="16">
        <f t="shared" si="241"/>
        <v>172013.56</v>
      </c>
      <c r="Y148" s="16">
        <f t="shared" si="241"/>
        <v>172013.56</v>
      </c>
      <c r="Z148" s="16">
        <f t="shared" si="241"/>
        <v>172013.56</v>
      </c>
      <c r="AA148" s="16">
        <f t="shared" si="241"/>
        <v>172013.56</v>
      </c>
      <c r="AB148" s="16">
        <f t="shared" si="241"/>
        <v>172013.56</v>
      </c>
      <c r="AC148" s="16">
        <f t="shared" si="241"/>
        <v>172013.56</v>
      </c>
      <c r="AD148" s="16">
        <f t="shared" si="241"/>
        <v>172013.56</v>
      </c>
      <c r="AE148" s="16">
        <f t="shared" si="241"/>
        <v>172013.56</v>
      </c>
      <c r="AF148" s="16">
        <f t="shared" si="241"/>
        <v>172013.56</v>
      </c>
      <c r="AG148" s="16">
        <f t="shared" si="241"/>
        <v>172013.56</v>
      </c>
      <c r="AH148" s="16">
        <f t="shared" si="241"/>
        <v>172013.56</v>
      </c>
      <c r="AI148" s="16">
        <f t="shared" si="241"/>
        <v>172013.56</v>
      </c>
      <c r="AJ148" s="16">
        <f t="shared" si="241"/>
        <v>172013.56</v>
      </c>
      <c r="AK148" s="16">
        <f t="shared" si="241"/>
        <v>172013.56</v>
      </c>
      <c r="AL148" s="16">
        <f t="shared" si="241"/>
        <v>172013.56</v>
      </c>
      <c r="AM148" s="16">
        <f t="shared" si="241"/>
        <v>172013.56</v>
      </c>
      <c r="AN148" s="16">
        <f t="shared" si="241"/>
        <v>172013.56</v>
      </c>
      <c r="AO148" s="16">
        <f t="shared" si="241"/>
        <v>172013.56</v>
      </c>
      <c r="AP148" s="16">
        <f t="shared" si="241"/>
        <v>172013.56</v>
      </c>
      <c r="AQ148" s="16">
        <f t="shared" si="241"/>
        <v>172013.56</v>
      </c>
      <c r="AR148" s="16">
        <f t="shared" si="241"/>
        <v>172013.56</v>
      </c>
      <c r="AS148" s="16">
        <f t="shared" si="241"/>
        <v>172013.56</v>
      </c>
      <c r="AT148" s="16">
        <f t="shared" si="241"/>
        <v>172013.56</v>
      </c>
      <c r="AU148" s="16">
        <f t="shared" si="241"/>
        <v>172013.56</v>
      </c>
      <c r="AV148" s="16">
        <f t="shared" si="241"/>
        <v>172013.56</v>
      </c>
      <c r="AW148" s="16">
        <f t="shared" si="241"/>
        <v>172013.56</v>
      </c>
      <c r="AX148" s="16">
        <f t="shared" si="241"/>
        <v>172013.56</v>
      </c>
      <c r="AY148" s="16">
        <f t="shared" si="241"/>
        <v>172013.56</v>
      </c>
      <c r="AZ148" s="16">
        <f t="shared" si="241"/>
        <v>172013.56</v>
      </c>
      <c r="BA148" s="16">
        <f t="shared" si="241"/>
        <v>172013.56</v>
      </c>
      <c r="BB148" s="16">
        <f t="shared" si="241"/>
        <v>172013.56</v>
      </c>
      <c r="BC148" s="16">
        <f t="shared" si="241"/>
        <v>172013.56</v>
      </c>
      <c r="BD148" s="16">
        <f t="shared" si="241"/>
        <v>172013.56</v>
      </c>
      <c r="BE148" s="16">
        <f t="shared" si="241"/>
        <v>172013.56</v>
      </c>
      <c r="BF148" s="16">
        <f t="shared" si="241"/>
        <v>172013.56</v>
      </c>
      <c r="BG148" s="16">
        <f t="shared" si="241"/>
        <v>172013.56</v>
      </c>
      <c r="BH148" s="16">
        <f t="shared" si="241"/>
        <v>172013.56</v>
      </c>
      <c r="BI148" s="16">
        <f t="shared" si="241"/>
        <v>172013.56</v>
      </c>
      <c r="BJ148" s="16">
        <f t="shared" si="241"/>
        <v>172013.56</v>
      </c>
      <c r="BK148" s="16">
        <f t="shared" si="241"/>
        <v>172013.56</v>
      </c>
      <c r="BL148" s="16">
        <f t="shared" si="241"/>
        <v>172013.56</v>
      </c>
      <c r="BM148" s="16">
        <f t="shared" si="241"/>
        <v>172013.56</v>
      </c>
      <c r="BN148" s="16">
        <f t="shared" si="241"/>
        <v>172013.56</v>
      </c>
      <c r="BO148" s="16">
        <f t="shared" si="241"/>
        <v>172013.56</v>
      </c>
      <c r="BP148" s="16">
        <f t="shared" si="241"/>
        <v>172013.56</v>
      </c>
      <c r="BQ148" s="16">
        <f t="shared" si="241"/>
        <v>172013.56</v>
      </c>
      <c r="BR148" s="16">
        <f t="shared" si="241"/>
        <v>172013.56</v>
      </c>
      <c r="BS148" s="16">
        <f t="shared" si="241"/>
        <v>172013.56</v>
      </c>
    </row>
    <row r="149" spans="1:71" x14ac:dyDescent="0.35">
      <c r="A149" s="15" t="str">
        <f t="shared" ref="A149:J149" si="242">A79</f>
        <v>Standard Close</v>
      </c>
      <c r="B149" s="15" t="str">
        <f t="shared" si="242"/>
        <v>NEW-15635.6</v>
      </c>
      <c r="C149" s="15" t="str">
        <f t="shared" si="242"/>
        <v>Base Rates</v>
      </c>
      <c r="D149" s="15" t="str">
        <f t="shared" si="242"/>
        <v/>
      </c>
      <c r="E149" s="15">
        <f t="shared" si="242"/>
        <v>36500</v>
      </c>
      <c r="F149" s="15" t="str">
        <f t="shared" si="242"/>
        <v>NEW-15635</v>
      </c>
      <c r="G149" s="15" t="str">
        <f t="shared" si="242"/>
        <v>open</v>
      </c>
      <c r="H149" s="15" t="str">
        <f t="shared" si="242"/>
        <v>Electric Distribution Plant</v>
      </c>
      <c r="I149" s="15" t="str">
        <f t="shared" si="242"/>
        <v>Distribution Substation</v>
      </c>
      <c r="J149" s="15" t="str">
        <f t="shared" si="242"/>
        <v>Grid Mod Upgrade to digital relays</v>
      </c>
      <c r="K149" s="68">
        <v>432717.98000000004</v>
      </c>
      <c r="L149" s="16">
        <f t="shared" ref="L149:BS149" si="243">K149+L79</f>
        <v>432717.98000000004</v>
      </c>
      <c r="M149" s="16">
        <f t="shared" si="243"/>
        <v>432717.98000000004</v>
      </c>
      <c r="N149" s="16">
        <f t="shared" si="243"/>
        <v>432717.98000000004</v>
      </c>
      <c r="O149" s="16">
        <f t="shared" si="243"/>
        <v>432717.98000000004</v>
      </c>
      <c r="P149" s="16">
        <f t="shared" si="243"/>
        <v>432717.98000000004</v>
      </c>
      <c r="Q149" s="16">
        <f t="shared" si="243"/>
        <v>432717.98000000004</v>
      </c>
      <c r="R149" s="16">
        <f t="shared" si="243"/>
        <v>432717.98000000004</v>
      </c>
      <c r="S149" s="16">
        <f t="shared" si="243"/>
        <v>432717.98000000004</v>
      </c>
      <c r="T149" s="16">
        <f t="shared" si="243"/>
        <v>432717.98000000004</v>
      </c>
      <c r="U149" s="16">
        <f t="shared" si="243"/>
        <v>432717.98000000004</v>
      </c>
      <c r="V149" s="16">
        <f t="shared" si="243"/>
        <v>432717.98000000004</v>
      </c>
      <c r="W149" s="16">
        <f t="shared" si="243"/>
        <v>432717.98000000004</v>
      </c>
      <c r="X149" s="16">
        <f t="shared" si="243"/>
        <v>432717.98000000004</v>
      </c>
      <c r="Y149" s="16">
        <f t="shared" si="243"/>
        <v>432717.98000000004</v>
      </c>
      <c r="Z149" s="16">
        <f t="shared" si="243"/>
        <v>432717.98000000004</v>
      </c>
      <c r="AA149" s="16">
        <f t="shared" si="243"/>
        <v>432717.98000000004</v>
      </c>
      <c r="AB149" s="16">
        <f t="shared" si="243"/>
        <v>432717.98000000004</v>
      </c>
      <c r="AC149" s="16">
        <f t="shared" si="243"/>
        <v>432717.98000000004</v>
      </c>
      <c r="AD149" s="16">
        <f t="shared" si="243"/>
        <v>432717.98000000004</v>
      </c>
      <c r="AE149" s="16">
        <f t="shared" si="243"/>
        <v>432717.98000000004</v>
      </c>
      <c r="AF149" s="16">
        <f t="shared" si="243"/>
        <v>432717.98000000004</v>
      </c>
      <c r="AG149" s="16">
        <f t="shared" si="243"/>
        <v>432717.98000000004</v>
      </c>
      <c r="AH149" s="16">
        <f t="shared" si="243"/>
        <v>432717.98000000004</v>
      </c>
      <c r="AI149" s="16">
        <f t="shared" si="243"/>
        <v>432717.98000000004</v>
      </c>
      <c r="AJ149" s="16">
        <f t="shared" si="243"/>
        <v>432717.98000000004</v>
      </c>
      <c r="AK149" s="16">
        <f t="shared" si="243"/>
        <v>432717.98000000004</v>
      </c>
      <c r="AL149" s="16">
        <f t="shared" si="243"/>
        <v>432717.98000000004</v>
      </c>
      <c r="AM149" s="16">
        <f t="shared" si="243"/>
        <v>432717.98000000004</v>
      </c>
      <c r="AN149" s="16">
        <f t="shared" si="243"/>
        <v>432717.98000000004</v>
      </c>
      <c r="AO149" s="16">
        <f t="shared" si="243"/>
        <v>432717.98000000004</v>
      </c>
      <c r="AP149" s="16">
        <f t="shared" si="243"/>
        <v>432717.98000000004</v>
      </c>
      <c r="AQ149" s="16">
        <f t="shared" si="243"/>
        <v>432717.98000000004</v>
      </c>
      <c r="AR149" s="16">
        <f t="shared" si="243"/>
        <v>432717.98000000004</v>
      </c>
      <c r="AS149" s="16">
        <f t="shared" si="243"/>
        <v>432717.98000000004</v>
      </c>
      <c r="AT149" s="16">
        <f t="shared" si="243"/>
        <v>432717.98000000004</v>
      </c>
      <c r="AU149" s="16">
        <f t="shared" si="243"/>
        <v>432717.98000000004</v>
      </c>
      <c r="AV149" s="16">
        <f t="shared" si="243"/>
        <v>432717.98000000004</v>
      </c>
      <c r="AW149" s="16">
        <f t="shared" si="243"/>
        <v>432717.98000000004</v>
      </c>
      <c r="AX149" s="16">
        <f t="shared" si="243"/>
        <v>432717.98000000004</v>
      </c>
      <c r="AY149" s="16">
        <f t="shared" si="243"/>
        <v>432717.98000000004</v>
      </c>
      <c r="AZ149" s="16">
        <f t="shared" si="243"/>
        <v>432717.98000000004</v>
      </c>
      <c r="BA149" s="16">
        <f t="shared" si="243"/>
        <v>432717.98000000004</v>
      </c>
      <c r="BB149" s="16">
        <f t="shared" si="243"/>
        <v>432717.98000000004</v>
      </c>
      <c r="BC149" s="16">
        <f t="shared" si="243"/>
        <v>432717.98000000004</v>
      </c>
      <c r="BD149" s="16">
        <f t="shared" si="243"/>
        <v>432717.98000000004</v>
      </c>
      <c r="BE149" s="16">
        <f t="shared" si="243"/>
        <v>432717.98000000004</v>
      </c>
      <c r="BF149" s="16">
        <f t="shared" si="243"/>
        <v>432717.98000000004</v>
      </c>
      <c r="BG149" s="16">
        <f t="shared" si="243"/>
        <v>432717.98000000004</v>
      </c>
      <c r="BH149" s="16">
        <f t="shared" si="243"/>
        <v>432717.98000000004</v>
      </c>
      <c r="BI149" s="16">
        <f t="shared" si="243"/>
        <v>432717.98000000004</v>
      </c>
      <c r="BJ149" s="16">
        <f t="shared" si="243"/>
        <v>432717.98000000004</v>
      </c>
      <c r="BK149" s="16">
        <f t="shared" si="243"/>
        <v>432717.98000000004</v>
      </c>
      <c r="BL149" s="16">
        <f t="shared" si="243"/>
        <v>432717.98000000004</v>
      </c>
      <c r="BM149" s="16">
        <f t="shared" si="243"/>
        <v>432717.98000000004</v>
      </c>
      <c r="BN149" s="16">
        <f t="shared" si="243"/>
        <v>432717.98000000004</v>
      </c>
      <c r="BO149" s="16">
        <f t="shared" si="243"/>
        <v>432717.98000000004</v>
      </c>
      <c r="BP149" s="16">
        <f t="shared" si="243"/>
        <v>432717.98000000004</v>
      </c>
      <c r="BQ149" s="16">
        <f t="shared" si="243"/>
        <v>432717.98000000004</v>
      </c>
      <c r="BR149" s="16">
        <f t="shared" si="243"/>
        <v>432717.98000000004</v>
      </c>
      <c r="BS149" s="16">
        <f t="shared" si="243"/>
        <v>432717.98000000004</v>
      </c>
    </row>
    <row r="150" spans="1:71" x14ac:dyDescent="0.35">
      <c r="C150" s="15"/>
      <c r="E150" s="50"/>
    </row>
    <row r="151" spans="1:71" ht="15" thickBot="1" x14ac:dyDescent="0.4">
      <c r="E151" s="50"/>
      <c r="J151" s="52" t="s">
        <v>157</v>
      </c>
      <c r="K151" s="66">
        <f t="shared" ref="K151:BS151" si="244">SUM(K86:K150)</f>
        <v>1759211.6600000001</v>
      </c>
      <c r="L151" s="66">
        <f t="shared" si="244"/>
        <v>2035439.2100000002</v>
      </c>
      <c r="M151" s="66">
        <f t="shared" si="244"/>
        <v>2732167.74</v>
      </c>
      <c r="N151" s="66">
        <f t="shared" si="244"/>
        <v>3070806.1100000003</v>
      </c>
      <c r="O151" s="66">
        <f t="shared" si="244"/>
        <v>3458673.85</v>
      </c>
      <c r="P151" s="66">
        <f t="shared" si="244"/>
        <v>3734901.32</v>
      </c>
      <c r="Q151" s="66">
        <f t="shared" si="244"/>
        <v>4189219.76</v>
      </c>
      <c r="R151" s="66">
        <f t="shared" si="244"/>
        <v>4465447.2300000004</v>
      </c>
      <c r="S151" s="66">
        <f t="shared" si="244"/>
        <v>4741674.7</v>
      </c>
      <c r="T151" s="66">
        <f t="shared" si="244"/>
        <v>7039152.2000000002</v>
      </c>
      <c r="U151" s="66">
        <f t="shared" si="244"/>
        <v>7539963.0000000009</v>
      </c>
      <c r="V151" s="66">
        <f t="shared" si="244"/>
        <v>8040773.8200000012</v>
      </c>
      <c r="W151" s="66">
        <f t="shared" si="244"/>
        <v>13582840.399999997</v>
      </c>
      <c r="X151" s="66">
        <f t="shared" si="244"/>
        <v>16390172.419999996</v>
      </c>
      <c r="Y151" s="66">
        <f t="shared" si="244"/>
        <v>19543616.970000003</v>
      </c>
      <c r="Z151" s="66">
        <f t="shared" si="244"/>
        <v>22697061.520000007</v>
      </c>
      <c r="AA151" s="66">
        <f t="shared" si="244"/>
        <v>25850506.070000004</v>
      </c>
      <c r="AB151" s="66">
        <f t="shared" si="244"/>
        <v>29003950.620000008</v>
      </c>
      <c r="AC151" s="66">
        <f t="shared" si="244"/>
        <v>32211487.610000011</v>
      </c>
      <c r="AD151" s="66">
        <f t="shared" si="244"/>
        <v>35419024.600000009</v>
      </c>
      <c r="AE151" s="66">
        <f t="shared" si="244"/>
        <v>38609245.160000004</v>
      </c>
      <c r="AF151" s="66">
        <f t="shared" si="244"/>
        <v>43754778.93</v>
      </c>
      <c r="AG151" s="66">
        <f t="shared" si="244"/>
        <v>46467591.430000007</v>
      </c>
      <c r="AH151" s="66">
        <f t="shared" si="244"/>
        <v>49168306.710000001</v>
      </c>
      <c r="AI151" s="66">
        <f t="shared" si="244"/>
        <v>51854583.070000008</v>
      </c>
      <c r="AJ151" s="66">
        <f t="shared" si="244"/>
        <v>57469571.550000004</v>
      </c>
      <c r="AK151" s="66">
        <f t="shared" si="244"/>
        <v>63084560.160000004</v>
      </c>
      <c r="AL151" s="66">
        <f t="shared" si="244"/>
        <v>71581523.769999996</v>
      </c>
      <c r="AM151" s="66">
        <f t="shared" si="244"/>
        <v>77196512.38000001</v>
      </c>
      <c r="AN151" s="66">
        <f t="shared" si="244"/>
        <v>82811500.989999995</v>
      </c>
      <c r="AO151" s="66">
        <f t="shared" si="244"/>
        <v>88426489.599999994</v>
      </c>
      <c r="AP151" s="66">
        <f t="shared" si="244"/>
        <v>94041478.210000008</v>
      </c>
      <c r="AQ151" s="66">
        <f t="shared" si="244"/>
        <v>99656466.819999978</v>
      </c>
      <c r="AR151" s="66">
        <f t="shared" si="244"/>
        <v>127700648.55</v>
      </c>
      <c r="AS151" s="66">
        <f t="shared" si="244"/>
        <v>134282242.00999999</v>
      </c>
      <c r="AT151" s="66">
        <f t="shared" si="244"/>
        <v>140863835.47</v>
      </c>
      <c r="AU151" s="66">
        <f t="shared" si="244"/>
        <v>213837324.24999997</v>
      </c>
      <c r="AV151" s="66">
        <f t="shared" si="244"/>
        <v>220733148.10000002</v>
      </c>
      <c r="AW151" s="66">
        <f t="shared" si="244"/>
        <v>227628972.24999994</v>
      </c>
      <c r="AX151" s="66">
        <f t="shared" si="244"/>
        <v>247413298.94999999</v>
      </c>
      <c r="AY151" s="66">
        <f t="shared" si="244"/>
        <v>254309123.09999996</v>
      </c>
      <c r="AZ151" s="66">
        <f t="shared" si="244"/>
        <v>261204947.25</v>
      </c>
      <c r="BA151" s="66">
        <f t="shared" si="244"/>
        <v>292508038.99999994</v>
      </c>
      <c r="BB151" s="66">
        <f t="shared" si="244"/>
        <v>299761216.06999993</v>
      </c>
      <c r="BC151" s="66">
        <f t="shared" si="244"/>
        <v>307014393.14000005</v>
      </c>
      <c r="BD151" s="66">
        <f t="shared" si="244"/>
        <v>365158711.29000008</v>
      </c>
      <c r="BE151" s="66">
        <f t="shared" si="244"/>
        <v>372845170.93000001</v>
      </c>
      <c r="BF151" s="66">
        <f t="shared" si="244"/>
        <v>380531630.57000023</v>
      </c>
      <c r="BG151" s="66">
        <f t="shared" si="244"/>
        <v>411535889.50999999</v>
      </c>
      <c r="BH151" s="66">
        <f t="shared" si="244"/>
        <v>418454800.49000007</v>
      </c>
      <c r="BI151" s="66">
        <f t="shared" si="244"/>
        <v>425373711.31000006</v>
      </c>
      <c r="BJ151" s="66">
        <f t="shared" si="244"/>
        <v>432292622.13000005</v>
      </c>
      <c r="BK151" s="66">
        <f t="shared" si="244"/>
        <v>439211532.94999993</v>
      </c>
      <c r="BL151" s="66">
        <f t="shared" si="244"/>
        <v>446130443.77000004</v>
      </c>
      <c r="BM151" s="66">
        <f t="shared" si="244"/>
        <v>453049354.59000009</v>
      </c>
      <c r="BN151" s="66">
        <f t="shared" si="244"/>
        <v>459968265.40999997</v>
      </c>
      <c r="BO151" s="66">
        <f t="shared" si="244"/>
        <v>466887176.23000002</v>
      </c>
      <c r="BP151" s="66">
        <f t="shared" si="244"/>
        <v>490295718.71000004</v>
      </c>
      <c r="BQ151" s="66">
        <f t="shared" si="244"/>
        <v>497333747.44999999</v>
      </c>
      <c r="BR151" s="66">
        <f t="shared" si="244"/>
        <v>504371776.18999994</v>
      </c>
      <c r="BS151" s="66">
        <f t="shared" si="244"/>
        <v>528162767.41000003</v>
      </c>
    </row>
    <row r="152" spans="1:71" ht="15" thickTop="1" x14ac:dyDescent="0.35">
      <c r="E152" s="50"/>
      <c r="AI152" s="79">
        <f>+AI151-Response!H38</f>
        <v>0</v>
      </c>
    </row>
    <row r="153" spans="1:71" x14ac:dyDescent="0.35">
      <c r="E153" s="50"/>
    </row>
    <row r="154" spans="1:71" x14ac:dyDescent="0.35">
      <c r="E154" s="50"/>
    </row>
    <row r="155" spans="1:71" x14ac:dyDescent="0.35">
      <c r="A155" s="56" t="s">
        <v>133</v>
      </c>
      <c r="B155" s="56" t="s">
        <v>134</v>
      </c>
      <c r="C155" s="56" t="s">
        <v>135</v>
      </c>
      <c r="D155" s="56" t="s">
        <v>136</v>
      </c>
      <c r="E155" s="56">
        <v>300</v>
      </c>
      <c r="F155" s="56" t="s">
        <v>137</v>
      </c>
      <c r="G155" s="57" t="s">
        <v>138</v>
      </c>
      <c r="H155" s="56" t="s">
        <v>139</v>
      </c>
      <c r="I155" s="56" t="s">
        <v>140</v>
      </c>
      <c r="J155" s="56" t="s">
        <v>141</v>
      </c>
      <c r="K155" s="67" t="s">
        <v>158</v>
      </c>
      <c r="L155" s="59">
        <v>202401</v>
      </c>
      <c r="M155" s="59">
        <v>202402</v>
      </c>
      <c r="N155" s="59">
        <v>202403</v>
      </c>
      <c r="O155" s="59">
        <v>202404</v>
      </c>
      <c r="P155" s="59">
        <v>202405</v>
      </c>
      <c r="Q155" s="59">
        <v>202406</v>
      </c>
      <c r="R155" s="59">
        <v>202407</v>
      </c>
      <c r="S155" s="59">
        <v>202408</v>
      </c>
      <c r="T155" s="59">
        <v>202409</v>
      </c>
      <c r="U155" s="59">
        <v>202410</v>
      </c>
      <c r="V155" s="59">
        <v>202411</v>
      </c>
      <c r="W155" s="59">
        <v>202412</v>
      </c>
      <c r="X155" s="59">
        <v>202501</v>
      </c>
      <c r="Y155" s="59">
        <v>202502</v>
      </c>
      <c r="Z155" s="59">
        <v>202503</v>
      </c>
      <c r="AA155" s="59">
        <v>202504</v>
      </c>
      <c r="AB155" s="59">
        <v>202505</v>
      </c>
      <c r="AC155" s="59">
        <v>202506</v>
      </c>
      <c r="AD155" s="59">
        <v>202507</v>
      </c>
      <c r="AE155" s="59">
        <v>202508</v>
      </c>
      <c r="AF155" s="59">
        <v>202509</v>
      </c>
      <c r="AG155" s="59">
        <v>202510</v>
      </c>
      <c r="AH155" s="59">
        <v>202511</v>
      </c>
      <c r="AI155" s="59">
        <v>202512</v>
      </c>
      <c r="AJ155" s="59">
        <v>202601</v>
      </c>
      <c r="AK155" s="59">
        <v>202602</v>
      </c>
      <c r="AL155" s="59">
        <v>202603</v>
      </c>
      <c r="AM155" s="59">
        <v>202604</v>
      </c>
      <c r="AN155" s="59">
        <v>202605</v>
      </c>
      <c r="AO155" s="59">
        <v>202606</v>
      </c>
      <c r="AP155" s="59">
        <v>202607</v>
      </c>
      <c r="AQ155" s="59">
        <v>202608</v>
      </c>
      <c r="AR155" s="59">
        <v>202609</v>
      </c>
      <c r="AS155" s="59">
        <v>202610</v>
      </c>
      <c r="AT155" s="59">
        <v>202611</v>
      </c>
      <c r="AU155" s="59">
        <v>202612</v>
      </c>
      <c r="AV155" s="59">
        <v>202701</v>
      </c>
      <c r="AW155" s="59">
        <v>202702</v>
      </c>
      <c r="AX155" s="59">
        <v>202703</v>
      </c>
      <c r="AY155" s="59">
        <v>202704</v>
      </c>
      <c r="AZ155" s="59">
        <v>202705</v>
      </c>
      <c r="BA155" s="59">
        <v>202706</v>
      </c>
      <c r="BB155" s="59">
        <v>202707</v>
      </c>
      <c r="BC155" s="59">
        <v>202708</v>
      </c>
      <c r="BD155" s="59">
        <v>202709</v>
      </c>
      <c r="BE155" s="59">
        <v>202710</v>
      </c>
      <c r="BF155" s="59">
        <v>202711</v>
      </c>
      <c r="BG155" s="59">
        <v>202712</v>
      </c>
      <c r="BH155" s="59">
        <v>202801</v>
      </c>
      <c r="BI155" s="59">
        <v>202802</v>
      </c>
      <c r="BJ155" s="59">
        <v>202803</v>
      </c>
      <c r="BK155" s="59">
        <v>202804</v>
      </c>
      <c r="BL155" s="59">
        <v>202805</v>
      </c>
      <c r="BM155" s="59">
        <v>202806</v>
      </c>
      <c r="BN155" s="59">
        <v>202807</v>
      </c>
      <c r="BO155" s="59">
        <v>202808</v>
      </c>
      <c r="BP155" s="59">
        <v>202809</v>
      </c>
      <c r="BQ155" s="59">
        <v>202810</v>
      </c>
      <c r="BR155" s="59">
        <v>202811</v>
      </c>
      <c r="BS155" s="59">
        <v>202812</v>
      </c>
    </row>
    <row r="156" spans="1:71" x14ac:dyDescent="0.35">
      <c r="A156" s="15" t="str">
        <f t="shared" ref="A156:J156" si="245">A86</f>
        <v>Found on tab GRR - Grid Comm</v>
      </c>
      <c r="B156" s="15" t="str">
        <f t="shared" si="245"/>
        <v>A2874752</v>
      </c>
      <c r="C156" s="15" t="str">
        <f t="shared" si="245"/>
        <v>Base Rates</v>
      </c>
      <c r="D156" s="15" t="str">
        <f t="shared" si="245"/>
        <v/>
      </c>
      <c r="E156" s="15">
        <f t="shared" si="245"/>
        <v>36500</v>
      </c>
      <c r="F156" s="15" t="str">
        <f t="shared" si="245"/>
        <v>NEW-15635</v>
      </c>
      <c r="G156" s="15" t="str">
        <f t="shared" si="245"/>
        <v>Grid Mod Upgrade to digital relays</v>
      </c>
      <c r="H156" s="15" t="str">
        <f t="shared" si="245"/>
        <v>Electric Distribution Plant</v>
      </c>
      <c r="I156" s="15" t="str">
        <f t="shared" si="245"/>
        <v>Distribution Substation</v>
      </c>
      <c r="J156" s="15" t="str">
        <f t="shared" si="245"/>
        <v>Grid Mod Upgrade to digital relays</v>
      </c>
      <c r="K156" s="16">
        <f>SUM($K86:K86)/13</f>
        <v>0</v>
      </c>
      <c r="L156" s="16">
        <f>SUM($K86:L86)/13</f>
        <v>0</v>
      </c>
      <c r="M156" s="16">
        <f>SUM($K86:M86)/13</f>
        <v>2139.6561538461538</v>
      </c>
      <c r="N156" s="16">
        <f>SUM($K86:N86)/13</f>
        <v>4279.3123076923075</v>
      </c>
      <c r="O156" s="16">
        <f>SUM($K86:O86)/13</f>
        <v>6418.9684615384613</v>
      </c>
      <c r="P156" s="16">
        <f>SUM($K86:P86)/13</f>
        <v>8558.624615384615</v>
      </c>
      <c r="Q156" s="16">
        <f>SUM($K86:Q86)/13</f>
        <v>10698.280769230769</v>
      </c>
      <c r="R156" s="16">
        <f>SUM($K86:R86)/13</f>
        <v>12837.936923076923</v>
      </c>
      <c r="S156" s="16">
        <f>SUM($K86:S86)/13</f>
        <v>14977.593076923076</v>
      </c>
      <c r="T156" s="16">
        <f>SUM($K86:T86)/13</f>
        <v>17117.24923076923</v>
      </c>
      <c r="U156" s="16">
        <f>SUM($K86:U86)/13</f>
        <v>19256.905384615384</v>
      </c>
      <c r="V156" s="16">
        <f>SUM($K86:V86)/13</f>
        <v>21396.561538461538</v>
      </c>
      <c r="W156" s="16">
        <f t="shared" ref="W156:W187" si="246">SUM(K86:W86)/13</f>
        <v>23536.217692307688</v>
      </c>
      <c r="X156" s="16">
        <f t="shared" ref="X156:X187" si="247">SUM(L86:X86)/13</f>
        <v>25675.873846153845</v>
      </c>
      <c r="Y156" s="16">
        <f t="shared" ref="Y156:Y187" si="248">SUM(M86:Y86)/13</f>
        <v>27815.530000000002</v>
      </c>
      <c r="Z156" s="16">
        <f t="shared" ref="Z156:Z187" si="249">SUM(N86:Z86)/13</f>
        <v>27815.530000000002</v>
      </c>
      <c r="AA156" s="16">
        <f t="shared" ref="AA156:AA187" si="250">SUM(O86:AA86)/13</f>
        <v>27815.530000000002</v>
      </c>
      <c r="AB156" s="16">
        <f t="shared" ref="AB156:AB187" si="251">SUM(P86:AB86)/13</f>
        <v>27815.530000000002</v>
      </c>
      <c r="AC156" s="16">
        <f t="shared" ref="AC156:AC187" si="252">SUM(Q86:AC86)/13</f>
        <v>27815.530000000002</v>
      </c>
      <c r="AD156" s="16">
        <f t="shared" ref="AD156:AD187" si="253">SUM(R86:AD86)/13</f>
        <v>27815.530000000002</v>
      </c>
      <c r="AE156" s="16">
        <f t="shared" ref="AE156:AE187" si="254">SUM(S86:AE86)/13</f>
        <v>27815.530000000002</v>
      </c>
      <c r="AF156" s="16">
        <f t="shared" ref="AF156:AF187" si="255">SUM(T86:AF86)/13</f>
        <v>27815.530000000002</v>
      </c>
      <c r="AG156" s="16">
        <f t="shared" ref="AG156:AG187" si="256">SUM(U86:AG86)/13</f>
        <v>27815.530000000002</v>
      </c>
      <c r="AH156" s="16">
        <f t="shared" ref="AH156:AH187" si="257">SUM(V86:AH86)/13</f>
        <v>27815.530000000002</v>
      </c>
      <c r="AI156" s="16">
        <f t="shared" ref="AI156:AI187" si="258">SUM(W86:AI86)/13</f>
        <v>27815.530000000002</v>
      </c>
      <c r="AJ156" s="16">
        <f t="shared" ref="AJ156:AJ187" si="259">SUM(X86:AJ86)/13</f>
        <v>27815.530000000002</v>
      </c>
      <c r="AK156" s="16">
        <f t="shared" ref="AK156:AK187" si="260">SUM(Y86:AK86)/13</f>
        <v>27815.530000000002</v>
      </c>
      <c r="AL156" s="16">
        <f t="shared" ref="AL156:AL187" si="261">SUM(Z86:AL86)/13</f>
        <v>27815.530000000002</v>
      </c>
      <c r="AM156" s="16">
        <f t="shared" ref="AM156:AM187" si="262">SUM(AA86:AM86)/13</f>
        <v>27815.530000000002</v>
      </c>
      <c r="AN156" s="16">
        <f t="shared" ref="AN156:AN187" si="263">SUM(AB86:AN86)/13</f>
        <v>27815.530000000002</v>
      </c>
      <c r="AO156" s="16">
        <f t="shared" ref="AO156:AO187" si="264">SUM(AC86:AO86)/13</f>
        <v>27815.530000000002</v>
      </c>
      <c r="AP156" s="16">
        <f t="shared" ref="AP156:AP187" si="265">SUM(AD86:AP86)/13</f>
        <v>27815.530000000002</v>
      </c>
      <c r="AQ156" s="16">
        <f t="shared" ref="AQ156:AQ187" si="266">SUM(AE86:AQ86)/13</f>
        <v>27815.530000000002</v>
      </c>
      <c r="AR156" s="16">
        <f t="shared" ref="AR156:AR187" si="267">SUM(AF86:AR86)/13</f>
        <v>27815.530000000002</v>
      </c>
      <c r="AS156" s="16">
        <f t="shared" ref="AS156:AS187" si="268">SUM(AG86:AS86)/13</f>
        <v>27815.530000000002</v>
      </c>
      <c r="AT156" s="16">
        <f t="shared" ref="AT156:AT187" si="269">SUM(AH86:AT86)/13</f>
        <v>27815.530000000002</v>
      </c>
      <c r="AU156" s="16">
        <f t="shared" ref="AU156:AU187" si="270">SUM(AI86:AU86)/13</f>
        <v>27815.530000000002</v>
      </c>
      <c r="AV156" s="16">
        <f t="shared" ref="AV156:AV187" si="271">SUM(AJ86:AV86)/13</f>
        <v>27815.530000000002</v>
      </c>
      <c r="AW156" s="16">
        <f t="shared" ref="AW156:AW187" si="272">SUM(AK86:AW86)/13</f>
        <v>27815.530000000002</v>
      </c>
      <c r="AX156" s="16">
        <f t="shared" ref="AX156:AX187" si="273">SUM(AL86:AX86)/13</f>
        <v>27815.530000000002</v>
      </c>
      <c r="AY156" s="16">
        <f t="shared" ref="AY156:AY187" si="274">SUM(AM86:AY86)/13</f>
        <v>27815.530000000002</v>
      </c>
      <c r="AZ156" s="16">
        <f t="shared" ref="AZ156:AZ187" si="275">SUM(AN86:AZ86)/13</f>
        <v>27815.530000000002</v>
      </c>
      <c r="BA156" s="16">
        <f t="shared" ref="BA156:BA187" si="276">SUM(AO86:BA86)/13</f>
        <v>27815.530000000002</v>
      </c>
      <c r="BB156" s="16">
        <f t="shared" ref="BB156:BB187" si="277">SUM(AP86:BB86)/13</f>
        <v>27815.530000000002</v>
      </c>
      <c r="BC156" s="16">
        <f t="shared" ref="BC156:BC187" si="278">SUM(AQ86:BC86)/13</f>
        <v>27815.530000000002</v>
      </c>
      <c r="BD156" s="16">
        <f t="shared" ref="BD156:BD187" si="279">SUM(AR86:BD86)/13</f>
        <v>27815.530000000002</v>
      </c>
      <c r="BE156" s="16">
        <f t="shared" ref="BE156:BE187" si="280">SUM(AS86:BE86)/13</f>
        <v>27815.530000000002</v>
      </c>
      <c r="BF156" s="16">
        <f t="shared" ref="BF156:BF187" si="281">SUM(AT86:BF86)/13</f>
        <v>27815.530000000002</v>
      </c>
      <c r="BG156" s="16">
        <f t="shared" ref="BG156:BG187" si="282">SUM(AU86:BG86)/13</f>
        <v>27815.530000000002</v>
      </c>
      <c r="BH156" s="16">
        <f t="shared" ref="BH156:BH187" si="283">SUM(AV86:BH86)/13</f>
        <v>27815.530000000002</v>
      </c>
      <c r="BI156" s="16">
        <f t="shared" ref="BI156:BI187" si="284">SUM(AW86:BI86)/13</f>
        <v>27815.530000000002</v>
      </c>
      <c r="BJ156" s="16">
        <f t="shared" ref="BJ156:BJ187" si="285">SUM(AX86:BJ86)/13</f>
        <v>27815.530000000002</v>
      </c>
      <c r="BK156" s="16">
        <f t="shared" ref="BK156:BK187" si="286">SUM(AY86:BK86)/13</f>
        <v>27815.530000000002</v>
      </c>
      <c r="BL156" s="16">
        <f t="shared" ref="BL156:BL187" si="287">SUM(AZ86:BL86)/13</f>
        <v>27815.530000000002</v>
      </c>
      <c r="BM156" s="16">
        <f t="shared" ref="BM156:BM187" si="288">SUM(BA86:BM86)/13</f>
        <v>27815.530000000002</v>
      </c>
      <c r="BN156" s="16">
        <f t="shared" ref="BN156:BN187" si="289">SUM(BB86:BN86)/13</f>
        <v>27815.530000000002</v>
      </c>
      <c r="BO156" s="16">
        <f t="shared" ref="BO156:BO187" si="290">SUM(BC86:BO86)/13</f>
        <v>27815.530000000002</v>
      </c>
      <c r="BP156" s="16">
        <f t="shared" ref="BP156:BP187" si="291">SUM(BD86:BP86)/13</f>
        <v>27815.530000000002</v>
      </c>
      <c r="BQ156" s="16">
        <f t="shared" ref="BQ156:BQ187" si="292">SUM(BE86:BQ86)/13</f>
        <v>27815.530000000002</v>
      </c>
      <c r="BR156" s="16">
        <f t="shared" ref="BR156:BR187" si="293">SUM(BF86:BR86)/13</f>
        <v>27815.530000000002</v>
      </c>
      <c r="BS156" s="16">
        <f t="shared" ref="BS156:BS187" si="294">SUM(BG86:BS86)/13</f>
        <v>27815.530000000002</v>
      </c>
    </row>
    <row r="157" spans="1:71" x14ac:dyDescent="0.35">
      <c r="A157" s="15" t="str">
        <f t="shared" ref="A157:J157" si="295">A87</f>
        <v>Standard Close</v>
      </c>
      <c r="B157" s="15" t="str">
        <f t="shared" si="295"/>
        <v>A2878009</v>
      </c>
      <c r="C157" s="15" t="str">
        <f t="shared" si="295"/>
        <v>Base Rates</v>
      </c>
      <c r="D157" s="15" t="str">
        <f t="shared" si="295"/>
        <v/>
      </c>
      <c r="E157" s="15">
        <f t="shared" si="295"/>
        <v>36500</v>
      </c>
      <c r="F157" s="15" t="str">
        <f t="shared" si="295"/>
        <v>NEW-15635</v>
      </c>
      <c r="G157" s="15" t="str">
        <f t="shared" si="295"/>
        <v>Grid Mod Upgrade to digital relays</v>
      </c>
      <c r="H157" s="15" t="str">
        <f t="shared" si="295"/>
        <v>Electric Distribution Plant</v>
      </c>
      <c r="I157" s="15" t="str">
        <f t="shared" si="295"/>
        <v>Distribution Substation</v>
      </c>
      <c r="J157" s="15" t="str">
        <f t="shared" si="295"/>
        <v>Grid Mod Upgrade to digital relays</v>
      </c>
      <c r="K157" s="16">
        <f>SUM($K87:K87)/13</f>
        <v>0</v>
      </c>
      <c r="L157" s="16">
        <f>SUM($K87:L87)/13</f>
        <v>0</v>
      </c>
      <c r="M157" s="16">
        <f>SUM($K87:M87)/13</f>
        <v>0</v>
      </c>
      <c r="N157" s="16">
        <f>SUM($K87:N87)/13</f>
        <v>835.23538461538453</v>
      </c>
      <c r="O157" s="16">
        <f>SUM($K87:O87)/13</f>
        <v>1670.4707692307691</v>
      </c>
      <c r="P157" s="16">
        <f>SUM($K87:P87)/13</f>
        <v>2505.7061538461539</v>
      </c>
      <c r="Q157" s="16">
        <f>SUM($K87:Q87)/13</f>
        <v>3340.9415384615381</v>
      </c>
      <c r="R157" s="16">
        <f>SUM($K87:R87)/13</f>
        <v>4176.1769230769223</v>
      </c>
      <c r="S157" s="16">
        <f>SUM($K87:S87)/13</f>
        <v>5011.412307692307</v>
      </c>
      <c r="T157" s="16">
        <f>SUM($K87:T87)/13</f>
        <v>5846.6476923076925</v>
      </c>
      <c r="U157" s="16">
        <f>SUM($K87:U87)/13</f>
        <v>6681.8830769230763</v>
      </c>
      <c r="V157" s="16">
        <f>SUM($K87:V87)/13</f>
        <v>7517.1184615384609</v>
      </c>
      <c r="W157" s="16">
        <f t="shared" si="246"/>
        <v>8352.3538461538446</v>
      </c>
      <c r="X157" s="16">
        <f t="shared" si="247"/>
        <v>9187.5892307692302</v>
      </c>
      <c r="Y157" s="16">
        <f t="shared" si="248"/>
        <v>10022.824615384614</v>
      </c>
      <c r="Z157" s="16">
        <f t="shared" si="249"/>
        <v>10858.06</v>
      </c>
      <c r="AA157" s="16">
        <f t="shared" si="250"/>
        <v>10858.06</v>
      </c>
      <c r="AB157" s="16">
        <f t="shared" si="251"/>
        <v>10858.06</v>
      </c>
      <c r="AC157" s="16">
        <f t="shared" si="252"/>
        <v>10858.06</v>
      </c>
      <c r="AD157" s="16">
        <f t="shared" si="253"/>
        <v>10858.06</v>
      </c>
      <c r="AE157" s="16">
        <f t="shared" si="254"/>
        <v>10858.06</v>
      </c>
      <c r="AF157" s="16">
        <f t="shared" si="255"/>
        <v>10858.06</v>
      </c>
      <c r="AG157" s="16">
        <f t="shared" si="256"/>
        <v>10858.06</v>
      </c>
      <c r="AH157" s="16">
        <f t="shared" si="257"/>
        <v>10858.06</v>
      </c>
      <c r="AI157" s="16">
        <f t="shared" si="258"/>
        <v>10858.06</v>
      </c>
      <c r="AJ157" s="16">
        <f t="shared" si="259"/>
        <v>10858.06</v>
      </c>
      <c r="AK157" s="16">
        <f t="shared" si="260"/>
        <v>10858.06</v>
      </c>
      <c r="AL157" s="16">
        <f t="shared" si="261"/>
        <v>10858.06</v>
      </c>
      <c r="AM157" s="16">
        <f t="shared" si="262"/>
        <v>10858.06</v>
      </c>
      <c r="AN157" s="16">
        <f t="shared" si="263"/>
        <v>10858.06</v>
      </c>
      <c r="AO157" s="16">
        <f t="shared" si="264"/>
        <v>10858.06</v>
      </c>
      <c r="AP157" s="16">
        <f t="shared" si="265"/>
        <v>10858.06</v>
      </c>
      <c r="AQ157" s="16">
        <f t="shared" si="266"/>
        <v>10858.06</v>
      </c>
      <c r="AR157" s="16">
        <f t="shared" si="267"/>
        <v>10858.06</v>
      </c>
      <c r="AS157" s="16">
        <f t="shared" si="268"/>
        <v>10858.06</v>
      </c>
      <c r="AT157" s="16">
        <f t="shared" si="269"/>
        <v>10858.06</v>
      </c>
      <c r="AU157" s="16">
        <f t="shared" si="270"/>
        <v>10858.06</v>
      </c>
      <c r="AV157" s="16">
        <f t="shared" si="271"/>
        <v>10858.06</v>
      </c>
      <c r="AW157" s="16">
        <f t="shared" si="272"/>
        <v>10858.06</v>
      </c>
      <c r="AX157" s="16">
        <f t="shared" si="273"/>
        <v>10858.06</v>
      </c>
      <c r="AY157" s="16">
        <f t="shared" si="274"/>
        <v>10858.06</v>
      </c>
      <c r="AZ157" s="16">
        <f t="shared" si="275"/>
        <v>10858.06</v>
      </c>
      <c r="BA157" s="16">
        <f t="shared" si="276"/>
        <v>10858.06</v>
      </c>
      <c r="BB157" s="16">
        <f t="shared" si="277"/>
        <v>10858.06</v>
      </c>
      <c r="BC157" s="16">
        <f t="shared" si="278"/>
        <v>10858.06</v>
      </c>
      <c r="BD157" s="16">
        <f t="shared" si="279"/>
        <v>10858.06</v>
      </c>
      <c r="BE157" s="16">
        <f t="shared" si="280"/>
        <v>10858.06</v>
      </c>
      <c r="BF157" s="16">
        <f t="shared" si="281"/>
        <v>10858.06</v>
      </c>
      <c r="BG157" s="16">
        <f t="shared" si="282"/>
        <v>10858.06</v>
      </c>
      <c r="BH157" s="16">
        <f t="shared" si="283"/>
        <v>10858.06</v>
      </c>
      <c r="BI157" s="16">
        <f t="shared" si="284"/>
        <v>10858.06</v>
      </c>
      <c r="BJ157" s="16">
        <f t="shared" si="285"/>
        <v>10858.06</v>
      </c>
      <c r="BK157" s="16">
        <f t="shared" si="286"/>
        <v>10858.06</v>
      </c>
      <c r="BL157" s="16">
        <f t="shared" si="287"/>
        <v>10858.06</v>
      </c>
      <c r="BM157" s="16">
        <f t="shared" si="288"/>
        <v>10858.06</v>
      </c>
      <c r="BN157" s="16">
        <f t="shared" si="289"/>
        <v>10858.06</v>
      </c>
      <c r="BO157" s="16">
        <f t="shared" si="290"/>
        <v>10858.06</v>
      </c>
      <c r="BP157" s="16">
        <f t="shared" si="291"/>
        <v>10858.06</v>
      </c>
      <c r="BQ157" s="16">
        <f t="shared" si="292"/>
        <v>10858.06</v>
      </c>
      <c r="BR157" s="16">
        <f t="shared" si="293"/>
        <v>10858.06</v>
      </c>
      <c r="BS157" s="16">
        <f t="shared" si="294"/>
        <v>10858.06</v>
      </c>
    </row>
    <row r="158" spans="1:71" x14ac:dyDescent="0.35">
      <c r="A158" s="15" t="str">
        <f t="shared" ref="A158:J158" si="296">A88</f>
        <v>Standard Close</v>
      </c>
      <c r="B158" s="15" t="str">
        <f t="shared" si="296"/>
        <v>A2881511</v>
      </c>
      <c r="C158" s="15" t="str">
        <f t="shared" si="296"/>
        <v>Base Rates</v>
      </c>
      <c r="D158" s="15" t="str">
        <f t="shared" si="296"/>
        <v/>
      </c>
      <c r="E158" s="15">
        <f t="shared" si="296"/>
        <v>36500</v>
      </c>
      <c r="F158" s="15" t="str">
        <f t="shared" si="296"/>
        <v>NEW-15635</v>
      </c>
      <c r="G158" s="15" t="str">
        <f t="shared" si="296"/>
        <v>Grid Mod Upgrade to digital relays</v>
      </c>
      <c r="H158" s="15" t="str">
        <f t="shared" si="296"/>
        <v>Electric Distribution Plant</v>
      </c>
      <c r="I158" s="15" t="str">
        <f t="shared" si="296"/>
        <v>Distribution Substation</v>
      </c>
      <c r="J158" s="15" t="str">
        <f t="shared" si="296"/>
        <v>Grid Mod Upgrade to digital relays</v>
      </c>
      <c r="K158" s="16">
        <f>SUM($K88:K88)/13</f>
        <v>0</v>
      </c>
      <c r="L158" s="16">
        <f>SUM($K88:L88)/13</f>
        <v>0</v>
      </c>
      <c r="M158" s="16">
        <f>SUM($K88:M88)/13</f>
        <v>0</v>
      </c>
      <c r="N158" s="16">
        <f>SUM($K88:N88)/13</f>
        <v>0</v>
      </c>
      <c r="O158" s="16">
        <f>SUM($K88:O88)/13</f>
        <v>2179.123076923077</v>
      </c>
      <c r="P158" s="16">
        <f>SUM($K88:P88)/13</f>
        <v>4358.2461538461539</v>
      </c>
      <c r="Q158" s="16">
        <f>SUM($K88:Q88)/13</f>
        <v>6537.3692307692309</v>
      </c>
      <c r="R158" s="16">
        <f>SUM($K88:R88)/13</f>
        <v>8716.4923076923078</v>
      </c>
      <c r="S158" s="16">
        <f>SUM($K88:S88)/13</f>
        <v>10895.615384615385</v>
      </c>
      <c r="T158" s="16">
        <f>SUM($K88:T88)/13</f>
        <v>13074.738461538462</v>
      </c>
      <c r="U158" s="16">
        <f>SUM($K88:U88)/13</f>
        <v>15253.861538461539</v>
      </c>
      <c r="V158" s="16">
        <f>SUM($K88:V88)/13</f>
        <v>17432.984615384616</v>
      </c>
      <c r="W158" s="16">
        <f t="shared" si="246"/>
        <v>19612.107692307694</v>
      </c>
      <c r="X158" s="16">
        <f t="shared" si="247"/>
        <v>21791.23076923077</v>
      </c>
      <c r="Y158" s="16">
        <f t="shared" si="248"/>
        <v>23970.353846153845</v>
      </c>
      <c r="Z158" s="16">
        <f t="shared" si="249"/>
        <v>26149.47692307692</v>
      </c>
      <c r="AA158" s="16">
        <f t="shared" si="250"/>
        <v>28328.599999999995</v>
      </c>
      <c r="AB158" s="16">
        <f t="shared" si="251"/>
        <v>28328.599999999995</v>
      </c>
      <c r="AC158" s="16">
        <f t="shared" si="252"/>
        <v>28328.599999999995</v>
      </c>
      <c r="AD158" s="16">
        <f t="shared" si="253"/>
        <v>28328.599999999995</v>
      </c>
      <c r="AE158" s="16">
        <f t="shared" si="254"/>
        <v>28328.599999999995</v>
      </c>
      <c r="AF158" s="16">
        <f t="shared" si="255"/>
        <v>28328.599999999995</v>
      </c>
      <c r="AG158" s="16">
        <f t="shared" si="256"/>
        <v>28328.599999999995</v>
      </c>
      <c r="AH158" s="16">
        <f t="shared" si="257"/>
        <v>28328.599999999995</v>
      </c>
      <c r="AI158" s="16">
        <f t="shared" si="258"/>
        <v>28328.599999999995</v>
      </c>
      <c r="AJ158" s="16">
        <f t="shared" si="259"/>
        <v>28328.599999999995</v>
      </c>
      <c r="AK158" s="16">
        <f t="shared" si="260"/>
        <v>28328.599999999995</v>
      </c>
      <c r="AL158" s="16">
        <f t="shared" si="261"/>
        <v>28328.599999999995</v>
      </c>
      <c r="AM158" s="16">
        <f t="shared" si="262"/>
        <v>28328.599999999995</v>
      </c>
      <c r="AN158" s="16">
        <f t="shared" si="263"/>
        <v>28328.599999999995</v>
      </c>
      <c r="AO158" s="16">
        <f t="shared" si="264"/>
        <v>28328.599999999995</v>
      </c>
      <c r="AP158" s="16">
        <f t="shared" si="265"/>
        <v>28328.599999999995</v>
      </c>
      <c r="AQ158" s="16">
        <f t="shared" si="266"/>
        <v>28328.599999999995</v>
      </c>
      <c r="AR158" s="16">
        <f t="shared" si="267"/>
        <v>28328.599999999995</v>
      </c>
      <c r="AS158" s="16">
        <f t="shared" si="268"/>
        <v>28328.599999999995</v>
      </c>
      <c r="AT158" s="16">
        <f t="shared" si="269"/>
        <v>28328.599999999995</v>
      </c>
      <c r="AU158" s="16">
        <f t="shared" si="270"/>
        <v>28328.599999999995</v>
      </c>
      <c r="AV158" s="16">
        <f t="shared" si="271"/>
        <v>28328.599999999995</v>
      </c>
      <c r="AW158" s="16">
        <f t="shared" si="272"/>
        <v>28328.599999999995</v>
      </c>
      <c r="AX158" s="16">
        <f t="shared" si="273"/>
        <v>28328.599999999995</v>
      </c>
      <c r="AY158" s="16">
        <f t="shared" si="274"/>
        <v>28328.599999999995</v>
      </c>
      <c r="AZ158" s="16">
        <f t="shared" si="275"/>
        <v>28328.599999999995</v>
      </c>
      <c r="BA158" s="16">
        <f t="shared" si="276"/>
        <v>28328.599999999995</v>
      </c>
      <c r="BB158" s="16">
        <f t="shared" si="277"/>
        <v>28328.599999999995</v>
      </c>
      <c r="BC158" s="16">
        <f t="shared" si="278"/>
        <v>28328.599999999995</v>
      </c>
      <c r="BD158" s="16">
        <f t="shared" si="279"/>
        <v>28328.599999999995</v>
      </c>
      <c r="BE158" s="16">
        <f t="shared" si="280"/>
        <v>28328.599999999995</v>
      </c>
      <c r="BF158" s="16">
        <f t="shared" si="281"/>
        <v>28328.599999999995</v>
      </c>
      <c r="BG158" s="16">
        <f t="shared" si="282"/>
        <v>28328.599999999995</v>
      </c>
      <c r="BH158" s="16">
        <f t="shared" si="283"/>
        <v>28328.599999999995</v>
      </c>
      <c r="BI158" s="16">
        <f t="shared" si="284"/>
        <v>28328.599999999995</v>
      </c>
      <c r="BJ158" s="16">
        <f t="shared" si="285"/>
        <v>28328.599999999995</v>
      </c>
      <c r="BK158" s="16">
        <f t="shared" si="286"/>
        <v>28328.599999999995</v>
      </c>
      <c r="BL158" s="16">
        <f t="shared" si="287"/>
        <v>28328.599999999995</v>
      </c>
      <c r="BM158" s="16">
        <f t="shared" si="288"/>
        <v>28328.599999999995</v>
      </c>
      <c r="BN158" s="16">
        <f t="shared" si="289"/>
        <v>28328.599999999995</v>
      </c>
      <c r="BO158" s="16">
        <f t="shared" si="290"/>
        <v>28328.599999999995</v>
      </c>
      <c r="BP158" s="16">
        <f t="shared" si="291"/>
        <v>28328.599999999995</v>
      </c>
      <c r="BQ158" s="16">
        <f t="shared" si="292"/>
        <v>28328.599999999995</v>
      </c>
      <c r="BR158" s="16">
        <f t="shared" si="293"/>
        <v>28328.599999999995</v>
      </c>
      <c r="BS158" s="16">
        <f t="shared" si="294"/>
        <v>28328.599999999995</v>
      </c>
    </row>
    <row r="159" spans="1:71" x14ac:dyDescent="0.35">
      <c r="A159" s="15" t="str">
        <f t="shared" ref="A159:J159" si="297">A89</f>
        <v>Standard Close</v>
      </c>
      <c r="B159" s="15" t="str">
        <f t="shared" si="297"/>
        <v>A2881971</v>
      </c>
      <c r="C159" s="15" t="str">
        <f t="shared" si="297"/>
        <v>Base Rates</v>
      </c>
      <c r="D159" s="15" t="str">
        <f t="shared" si="297"/>
        <v/>
      </c>
      <c r="E159" s="15">
        <f t="shared" si="297"/>
        <v>36500</v>
      </c>
      <c r="F159" s="15" t="str">
        <f t="shared" si="297"/>
        <v>NEW-15635</v>
      </c>
      <c r="G159" s="15" t="str">
        <f t="shared" si="297"/>
        <v>Grid Mod Upgrade to digital relays</v>
      </c>
      <c r="H159" s="15" t="str">
        <f t="shared" si="297"/>
        <v>Electric Distribution Plant</v>
      </c>
      <c r="I159" s="15" t="str">
        <f t="shared" si="297"/>
        <v>Distribution Substation</v>
      </c>
      <c r="J159" s="15" t="str">
        <f t="shared" si="297"/>
        <v>Grid Mod Upgrade to digital relays</v>
      </c>
      <c r="K159" s="16">
        <f>SUM($K89:K89)/13</f>
        <v>0</v>
      </c>
      <c r="L159" s="16">
        <f>SUM($K89:L89)/13</f>
        <v>0</v>
      </c>
      <c r="M159" s="16">
        <f>SUM($K89:M89)/13</f>
        <v>0</v>
      </c>
      <c r="N159" s="16">
        <f>SUM($K89:N89)/13</f>
        <v>0</v>
      </c>
      <c r="O159" s="16">
        <f>SUM($K89:O89)/13</f>
        <v>6408.59</v>
      </c>
      <c r="P159" s="16">
        <f>SUM($K89:P89)/13</f>
        <v>12817.18</v>
      </c>
      <c r="Q159" s="16">
        <f>SUM($K89:Q89)/13</f>
        <v>19225.77</v>
      </c>
      <c r="R159" s="16">
        <f>SUM($K89:R89)/13</f>
        <v>25634.36</v>
      </c>
      <c r="S159" s="16">
        <f>SUM($K89:S89)/13</f>
        <v>32042.949999999997</v>
      </c>
      <c r="T159" s="16">
        <f>SUM($K89:T89)/13</f>
        <v>38451.539999999994</v>
      </c>
      <c r="U159" s="16">
        <f>SUM($K89:U89)/13</f>
        <v>44860.13</v>
      </c>
      <c r="V159" s="16">
        <f>SUM($K89:V89)/13</f>
        <v>51268.72</v>
      </c>
      <c r="W159" s="16">
        <f t="shared" si="246"/>
        <v>57677.310000000005</v>
      </c>
      <c r="X159" s="16">
        <f t="shared" si="247"/>
        <v>64085.900000000009</v>
      </c>
      <c r="Y159" s="16">
        <f t="shared" si="248"/>
        <v>70494.490000000005</v>
      </c>
      <c r="Z159" s="16">
        <f t="shared" si="249"/>
        <v>76903.080000000016</v>
      </c>
      <c r="AA159" s="16">
        <f t="shared" si="250"/>
        <v>83311.670000000013</v>
      </c>
      <c r="AB159" s="16">
        <f t="shared" si="251"/>
        <v>83311.670000000013</v>
      </c>
      <c r="AC159" s="16">
        <f t="shared" si="252"/>
        <v>83311.670000000013</v>
      </c>
      <c r="AD159" s="16">
        <f t="shared" si="253"/>
        <v>83311.670000000013</v>
      </c>
      <c r="AE159" s="16">
        <f t="shared" si="254"/>
        <v>83311.670000000013</v>
      </c>
      <c r="AF159" s="16">
        <f t="shared" si="255"/>
        <v>83311.670000000013</v>
      </c>
      <c r="AG159" s="16">
        <f t="shared" si="256"/>
        <v>83311.670000000013</v>
      </c>
      <c r="AH159" s="16">
        <f t="shared" si="257"/>
        <v>83311.670000000013</v>
      </c>
      <c r="AI159" s="16">
        <f t="shared" si="258"/>
        <v>83311.670000000013</v>
      </c>
      <c r="AJ159" s="16">
        <f t="shared" si="259"/>
        <v>83311.670000000013</v>
      </c>
      <c r="AK159" s="16">
        <f t="shared" si="260"/>
        <v>83311.670000000013</v>
      </c>
      <c r="AL159" s="16">
        <f t="shared" si="261"/>
        <v>83311.670000000013</v>
      </c>
      <c r="AM159" s="16">
        <f t="shared" si="262"/>
        <v>83311.670000000013</v>
      </c>
      <c r="AN159" s="16">
        <f t="shared" si="263"/>
        <v>83311.670000000013</v>
      </c>
      <c r="AO159" s="16">
        <f t="shared" si="264"/>
        <v>83311.670000000013</v>
      </c>
      <c r="AP159" s="16">
        <f t="shared" si="265"/>
        <v>83311.670000000013</v>
      </c>
      <c r="AQ159" s="16">
        <f t="shared" si="266"/>
        <v>83311.670000000013</v>
      </c>
      <c r="AR159" s="16">
        <f t="shared" si="267"/>
        <v>83311.670000000013</v>
      </c>
      <c r="AS159" s="16">
        <f t="shared" si="268"/>
        <v>83311.670000000013</v>
      </c>
      <c r="AT159" s="16">
        <f t="shared" si="269"/>
        <v>83311.670000000013</v>
      </c>
      <c r="AU159" s="16">
        <f t="shared" si="270"/>
        <v>83311.670000000013</v>
      </c>
      <c r="AV159" s="16">
        <f t="shared" si="271"/>
        <v>83311.670000000013</v>
      </c>
      <c r="AW159" s="16">
        <f t="shared" si="272"/>
        <v>83311.670000000013</v>
      </c>
      <c r="AX159" s="16">
        <f t="shared" si="273"/>
        <v>83311.670000000013</v>
      </c>
      <c r="AY159" s="16">
        <f t="shared" si="274"/>
        <v>83311.670000000013</v>
      </c>
      <c r="AZ159" s="16">
        <f t="shared" si="275"/>
        <v>83311.670000000013</v>
      </c>
      <c r="BA159" s="16">
        <f t="shared" si="276"/>
        <v>83311.670000000013</v>
      </c>
      <c r="BB159" s="16">
        <f t="shared" si="277"/>
        <v>83311.670000000013</v>
      </c>
      <c r="BC159" s="16">
        <f t="shared" si="278"/>
        <v>83311.670000000013</v>
      </c>
      <c r="BD159" s="16">
        <f t="shared" si="279"/>
        <v>83311.670000000013</v>
      </c>
      <c r="BE159" s="16">
        <f t="shared" si="280"/>
        <v>83311.670000000013</v>
      </c>
      <c r="BF159" s="16">
        <f t="shared" si="281"/>
        <v>83311.670000000013</v>
      </c>
      <c r="BG159" s="16">
        <f t="shared" si="282"/>
        <v>83311.670000000013</v>
      </c>
      <c r="BH159" s="16">
        <f t="shared" si="283"/>
        <v>83311.670000000013</v>
      </c>
      <c r="BI159" s="16">
        <f t="shared" si="284"/>
        <v>83311.670000000013</v>
      </c>
      <c r="BJ159" s="16">
        <f t="shared" si="285"/>
        <v>83311.670000000013</v>
      </c>
      <c r="BK159" s="16">
        <f t="shared" si="286"/>
        <v>83311.670000000013</v>
      </c>
      <c r="BL159" s="16">
        <f t="shared" si="287"/>
        <v>83311.670000000013</v>
      </c>
      <c r="BM159" s="16">
        <f t="shared" si="288"/>
        <v>83311.670000000013</v>
      </c>
      <c r="BN159" s="16">
        <f t="shared" si="289"/>
        <v>83311.670000000013</v>
      </c>
      <c r="BO159" s="16">
        <f t="shared" si="290"/>
        <v>83311.670000000013</v>
      </c>
      <c r="BP159" s="16">
        <f t="shared" si="291"/>
        <v>83311.670000000013</v>
      </c>
      <c r="BQ159" s="16">
        <f t="shared" si="292"/>
        <v>83311.670000000013</v>
      </c>
      <c r="BR159" s="16">
        <f t="shared" si="293"/>
        <v>83311.670000000013</v>
      </c>
      <c r="BS159" s="16">
        <f t="shared" si="294"/>
        <v>83311.670000000013</v>
      </c>
    </row>
    <row r="160" spans="1:71" x14ac:dyDescent="0.35">
      <c r="A160" s="15" t="str">
        <f t="shared" ref="A160:J160" si="298">A90</f>
        <v>Standard Close</v>
      </c>
      <c r="B160" s="15" t="str">
        <f t="shared" si="298"/>
        <v>A2894697</v>
      </c>
      <c r="C160" s="15" t="str">
        <f t="shared" si="298"/>
        <v>Base Rates</v>
      </c>
      <c r="D160" s="15" t="str">
        <f t="shared" si="298"/>
        <v/>
      </c>
      <c r="E160" s="15" t="str">
        <f t="shared" si="298"/>
        <v>D</v>
      </c>
      <c r="F160" s="15" t="str">
        <f t="shared" si="298"/>
        <v>NEW-15635</v>
      </c>
      <c r="G160" s="15" t="str">
        <f t="shared" si="298"/>
        <v>Grid Mod Upgrade to digital relays</v>
      </c>
      <c r="H160" s="15" t="str">
        <f t="shared" si="298"/>
        <v>Electric Distribution Plant</v>
      </c>
      <c r="I160" s="15" t="str">
        <f t="shared" si="298"/>
        <v>Distribution Substation</v>
      </c>
      <c r="J160" s="15" t="str">
        <f t="shared" si="298"/>
        <v>Grid Mod Upgrade to digital relays</v>
      </c>
      <c r="K160" s="16">
        <f>SUM($K90:K90)/13</f>
        <v>0</v>
      </c>
      <c r="L160" s="16">
        <f>SUM($K90:L90)/13</f>
        <v>0</v>
      </c>
      <c r="M160" s="16">
        <f>SUM($K90:M90)/13</f>
        <v>0</v>
      </c>
      <c r="N160" s="16">
        <f>SUM($K90:N90)/13</f>
        <v>3965.6030769230774</v>
      </c>
      <c r="O160" s="16">
        <f>SUM($K90:O90)/13</f>
        <v>7931.2061538461548</v>
      </c>
      <c r="P160" s="16">
        <f>SUM($K90:P90)/13</f>
        <v>11896.809230769231</v>
      </c>
      <c r="Q160" s="16">
        <f>SUM($K90:Q90)/13</f>
        <v>15862.41230769231</v>
      </c>
      <c r="R160" s="16">
        <f>SUM($K90:R90)/13</f>
        <v>19828.015384615384</v>
      </c>
      <c r="S160" s="16">
        <f>SUM($K90:S90)/13</f>
        <v>23793.618461538463</v>
      </c>
      <c r="T160" s="16">
        <f>SUM($K90:T90)/13</f>
        <v>27759.221538461545</v>
      </c>
      <c r="U160" s="16">
        <f>SUM($K90:U90)/13</f>
        <v>31724.824615384623</v>
      </c>
      <c r="V160" s="16">
        <f>SUM($K90:V90)/13</f>
        <v>35690.427692307698</v>
      </c>
      <c r="W160" s="16">
        <f t="shared" si="246"/>
        <v>39656.030769230783</v>
      </c>
      <c r="X160" s="16">
        <f t="shared" si="247"/>
        <v>43621.633846153854</v>
      </c>
      <c r="Y160" s="16">
        <f t="shared" si="248"/>
        <v>47587.236923076925</v>
      </c>
      <c r="Z160" s="16">
        <f t="shared" si="249"/>
        <v>51552.840000000004</v>
      </c>
      <c r="AA160" s="16">
        <f t="shared" si="250"/>
        <v>51552.840000000004</v>
      </c>
      <c r="AB160" s="16">
        <f t="shared" si="251"/>
        <v>51552.840000000004</v>
      </c>
      <c r="AC160" s="16">
        <f t="shared" si="252"/>
        <v>51552.840000000004</v>
      </c>
      <c r="AD160" s="16">
        <f t="shared" si="253"/>
        <v>51552.840000000004</v>
      </c>
      <c r="AE160" s="16">
        <f t="shared" si="254"/>
        <v>51552.840000000004</v>
      </c>
      <c r="AF160" s="16">
        <f t="shared" si="255"/>
        <v>51552.840000000004</v>
      </c>
      <c r="AG160" s="16">
        <f t="shared" si="256"/>
        <v>51552.840000000004</v>
      </c>
      <c r="AH160" s="16">
        <f t="shared" si="257"/>
        <v>51552.840000000004</v>
      </c>
      <c r="AI160" s="16">
        <f t="shared" si="258"/>
        <v>51552.840000000004</v>
      </c>
      <c r="AJ160" s="16">
        <f t="shared" si="259"/>
        <v>51552.840000000004</v>
      </c>
      <c r="AK160" s="16">
        <f t="shared" si="260"/>
        <v>51552.840000000004</v>
      </c>
      <c r="AL160" s="16">
        <f t="shared" si="261"/>
        <v>51552.840000000004</v>
      </c>
      <c r="AM160" s="16">
        <f t="shared" si="262"/>
        <v>51552.840000000004</v>
      </c>
      <c r="AN160" s="16">
        <f t="shared" si="263"/>
        <v>51552.840000000004</v>
      </c>
      <c r="AO160" s="16">
        <f t="shared" si="264"/>
        <v>51552.840000000004</v>
      </c>
      <c r="AP160" s="16">
        <f t="shared" si="265"/>
        <v>51552.840000000004</v>
      </c>
      <c r="AQ160" s="16">
        <f t="shared" si="266"/>
        <v>51552.840000000004</v>
      </c>
      <c r="AR160" s="16">
        <f t="shared" si="267"/>
        <v>51552.840000000004</v>
      </c>
      <c r="AS160" s="16">
        <f t="shared" si="268"/>
        <v>51552.840000000004</v>
      </c>
      <c r="AT160" s="16">
        <f t="shared" si="269"/>
        <v>51552.840000000004</v>
      </c>
      <c r="AU160" s="16">
        <f t="shared" si="270"/>
        <v>51552.840000000004</v>
      </c>
      <c r="AV160" s="16">
        <f t="shared" si="271"/>
        <v>51552.840000000004</v>
      </c>
      <c r="AW160" s="16">
        <f t="shared" si="272"/>
        <v>51552.840000000004</v>
      </c>
      <c r="AX160" s="16">
        <f t="shared" si="273"/>
        <v>51552.840000000004</v>
      </c>
      <c r="AY160" s="16">
        <f t="shared" si="274"/>
        <v>51552.840000000004</v>
      </c>
      <c r="AZ160" s="16">
        <f t="shared" si="275"/>
        <v>51552.840000000004</v>
      </c>
      <c r="BA160" s="16">
        <f t="shared" si="276"/>
        <v>51552.840000000004</v>
      </c>
      <c r="BB160" s="16">
        <f t="shared" si="277"/>
        <v>51552.840000000004</v>
      </c>
      <c r="BC160" s="16">
        <f t="shared" si="278"/>
        <v>51552.840000000004</v>
      </c>
      <c r="BD160" s="16">
        <f t="shared" si="279"/>
        <v>51552.840000000004</v>
      </c>
      <c r="BE160" s="16">
        <f t="shared" si="280"/>
        <v>51552.840000000004</v>
      </c>
      <c r="BF160" s="16">
        <f t="shared" si="281"/>
        <v>51552.840000000004</v>
      </c>
      <c r="BG160" s="16">
        <f t="shared" si="282"/>
        <v>51552.840000000004</v>
      </c>
      <c r="BH160" s="16">
        <f t="shared" si="283"/>
        <v>51552.840000000004</v>
      </c>
      <c r="BI160" s="16">
        <f t="shared" si="284"/>
        <v>51552.840000000004</v>
      </c>
      <c r="BJ160" s="16">
        <f t="shared" si="285"/>
        <v>51552.840000000004</v>
      </c>
      <c r="BK160" s="16">
        <f t="shared" si="286"/>
        <v>51552.840000000004</v>
      </c>
      <c r="BL160" s="16">
        <f t="shared" si="287"/>
        <v>51552.840000000004</v>
      </c>
      <c r="BM160" s="16">
        <f t="shared" si="288"/>
        <v>51552.840000000004</v>
      </c>
      <c r="BN160" s="16">
        <f t="shared" si="289"/>
        <v>51552.840000000004</v>
      </c>
      <c r="BO160" s="16">
        <f t="shared" si="290"/>
        <v>51552.840000000004</v>
      </c>
      <c r="BP160" s="16">
        <f t="shared" si="291"/>
        <v>51552.840000000004</v>
      </c>
      <c r="BQ160" s="16">
        <f t="shared" si="292"/>
        <v>51552.840000000004</v>
      </c>
      <c r="BR160" s="16">
        <f t="shared" si="293"/>
        <v>51552.840000000004</v>
      </c>
      <c r="BS160" s="16">
        <f t="shared" si="294"/>
        <v>51552.840000000004</v>
      </c>
    </row>
    <row r="161" spans="1:71" x14ac:dyDescent="0.35">
      <c r="A161" s="15" t="str">
        <f t="shared" ref="A161:J161" si="299">A91</f>
        <v>Manual Blanket</v>
      </c>
      <c r="B161" s="15" t="str">
        <f t="shared" si="299"/>
        <v>CRR-17411</v>
      </c>
      <c r="C161" s="15" t="str">
        <f t="shared" si="299"/>
        <v>Base Rates</v>
      </c>
      <c r="D161" s="15" t="str">
        <f t="shared" si="299"/>
        <v>ELECTRIC DELIVERY</v>
      </c>
      <c r="E161" s="15">
        <f t="shared" si="299"/>
        <v>36500</v>
      </c>
      <c r="F161" s="15" t="str">
        <f t="shared" si="299"/>
        <v>CRR-17411</v>
      </c>
      <c r="G161" s="15" t="str">
        <f t="shared" si="299"/>
        <v>Replcmt of Obsolete SEL 351 Relays</v>
      </c>
      <c r="H161" s="15" t="str">
        <f t="shared" si="299"/>
        <v>Electric Distribution Plant</v>
      </c>
      <c r="I161" s="15" t="str">
        <f t="shared" si="299"/>
        <v>Distribution Substation</v>
      </c>
      <c r="J161" s="15" t="str">
        <f t="shared" si="299"/>
        <v>Replcmt of Obsolete SEL 351 Relays</v>
      </c>
      <c r="K161" s="16">
        <f>SUM($K91:K91)/13</f>
        <v>0</v>
      </c>
      <c r="L161" s="16">
        <f>SUM($K91:L91)/13</f>
        <v>0</v>
      </c>
      <c r="M161" s="16">
        <f>SUM($K91:M91)/13</f>
        <v>0</v>
      </c>
      <c r="N161" s="16">
        <f>SUM($K91:N91)/13</f>
        <v>0</v>
      </c>
      <c r="O161" s="16">
        <f>SUM($K91:O91)/13</f>
        <v>0</v>
      </c>
      <c r="P161" s="16">
        <f>SUM($K91:P91)/13</f>
        <v>0</v>
      </c>
      <c r="Q161" s="16">
        <f>SUM($K91:Q91)/13</f>
        <v>0</v>
      </c>
      <c r="R161" s="16">
        <f>SUM($K91:R91)/13</f>
        <v>0</v>
      </c>
      <c r="S161" s="16">
        <f>SUM($K91:S91)/13</f>
        <v>0</v>
      </c>
      <c r="T161" s="16">
        <f>SUM($K91:T91)/13</f>
        <v>0</v>
      </c>
      <c r="U161" s="16">
        <f>SUM($K91:U91)/13</f>
        <v>0</v>
      </c>
      <c r="V161" s="16">
        <f>SUM($K91:V91)/13</f>
        <v>0</v>
      </c>
      <c r="W161" s="16">
        <f t="shared" si="246"/>
        <v>0</v>
      </c>
      <c r="X161" s="16">
        <f t="shared" si="247"/>
        <v>9362.6753846153842</v>
      </c>
      <c r="Y161" s="16">
        <f t="shared" si="248"/>
        <v>28088.026153846153</v>
      </c>
      <c r="Z161" s="16">
        <f t="shared" si="249"/>
        <v>56176.052307692305</v>
      </c>
      <c r="AA161" s="16">
        <f t="shared" si="250"/>
        <v>93626.753846153835</v>
      </c>
      <c r="AB161" s="16">
        <f t="shared" si="251"/>
        <v>140440.13076923075</v>
      </c>
      <c r="AC161" s="16">
        <f t="shared" si="252"/>
        <v>200777.13999999998</v>
      </c>
      <c r="AD161" s="16">
        <f t="shared" si="253"/>
        <v>274637.78153846151</v>
      </c>
      <c r="AE161" s="16">
        <f t="shared" si="254"/>
        <v>362022.05538461538</v>
      </c>
      <c r="AF161" s="16">
        <f t="shared" si="255"/>
        <v>462929.96153846156</v>
      </c>
      <c r="AG161" s="16">
        <f t="shared" si="256"/>
        <v>573200.54307692312</v>
      </c>
      <c r="AH161" s="16">
        <f t="shared" si="257"/>
        <v>693944.64307692321</v>
      </c>
      <c r="AI161" s="16">
        <f t="shared" si="258"/>
        <v>824051.41846153862</v>
      </c>
      <c r="AJ161" s="16">
        <f t="shared" si="259"/>
        <v>972908.43461538479</v>
      </c>
      <c r="AK161" s="16">
        <f t="shared" si="260"/>
        <v>1131153.0192307692</v>
      </c>
      <c r="AL161" s="16">
        <f t="shared" si="261"/>
        <v>1298785.1723076925</v>
      </c>
      <c r="AM161" s="16">
        <f t="shared" si="262"/>
        <v>1475804.893846154</v>
      </c>
      <c r="AN161" s="16">
        <f t="shared" si="263"/>
        <v>1662212.1838461538</v>
      </c>
      <c r="AO161" s="16">
        <f t="shared" si="264"/>
        <v>1858007.0423076921</v>
      </c>
      <c r="AP161" s="16">
        <f t="shared" si="265"/>
        <v>2059028.5123076923</v>
      </c>
      <c r="AQ161" s="16">
        <f t="shared" si="266"/>
        <v>2265276.5938461539</v>
      </c>
      <c r="AR161" s="16">
        <f t="shared" si="267"/>
        <v>2476751.2869230765</v>
      </c>
      <c r="AS161" s="16">
        <f t="shared" si="268"/>
        <v>2693452.5915384614</v>
      </c>
      <c r="AT161" s="16">
        <f t="shared" si="269"/>
        <v>2919541.4646153841</v>
      </c>
      <c r="AU161" s="16">
        <f t="shared" si="270"/>
        <v>3153907.0630769227</v>
      </c>
      <c r="AV161" s="16">
        <f t="shared" si="271"/>
        <v>3396231.4669230762</v>
      </c>
      <c r="AW161" s="16">
        <f t="shared" si="272"/>
        <v>3637127.1107692299</v>
      </c>
      <c r="AX161" s="16">
        <f t="shared" si="273"/>
        <v>3876593.9915384608</v>
      </c>
      <c r="AY161" s="16">
        <f t="shared" si="274"/>
        <v>4114632.1092307684</v>
      </c>
      <c r="AZ161" s="16">
        <f t="shared" si="275"/>
        <v>4351241.4638461526</v>
      </c>
      <c r="BA161" s="16">
        <f t="shared" si="276"/>
        <v>4586422.0553846145</v>
      </c>
      <c r="BB161" s="16">
        <f t="shared" si="277"/>
        <v>4820173.8838461526</v>
      </c>
      <c r="BC161" s="16">
        <f t="shared" si="278"/>
        <v>5052496.9492307678</v>
      </c>
      <c r="BD161" s="16">
        <f t="shared" si="279"/>
        <v>5283391.2515384601</v>
      </c>
      <c r="BE161" s="16">
        <f t="shared" si="280"/>
        <v>5512856.7907692296</v>
      </c>
      <c r="BF161" s="16">
        <f t="shared" si="281"/>
        <v>5740893.5669230763</v>
      </c>
      <c r="BG161" s="16">
        <f t="shared" si="282"/>
        <v>5967501.5799999991</v>
      </c>
      <c r="BH161" s="16">
        <f t="shared" si="283"/>
        <v>6190190.8015384609</v>
      </c>
      <c r="BI161" s="16">
        <f t="shared" si="284"/>
        <v>6410389.9976923065</v>
      </c>
      <c r="BJ161" s="16">
        <f t="shared" si="285"/>
        <v>6628099.168461537</v>
      </c>
      <c r="BK161" s="16">
        <f t="shared" si="286"/>
        <v>6843318.3138461523</v>
      </c>
      <c r="BL161" s="16">
        <f t="shared" si="287"/>
        <v>7056047.4338461524</v>
      </c>
      <c r="BM161" s="16">
        <f t="shared" si="288"/>
        <v>7266286.5284615373</v>
      </c>
      <c r="BN161" s="16">
        <f t="shared" si="289"/>
        <v>7474035.5976923071</v>
      </c>
      <c r="BO161" s="16">
        <f t="shared" si="290"/>
        <v>7679294.6415384617</v>
      </c>
      <c r="BP161" s="16">
        <f t="shared" si="291"/>
        <v>7882063.6599999983</v>
      </c>
      <c r="BQ161" s="16">
        <f t="shared" si="292"/>
        <v>8082342.6530769225</v>
      </c>
      <c r="BR161" s="16">
        <f t="shared" si="293"/>
        <v>8280131.6207692288</v>
      </c>
      <c r="BS161" s="16">
        <f t="shared" si="294"/>
        <v>8475430.5630769208</v>
      </c>
    </row>
    <row r="162" spans="1:71" x14ac:dyDescent="0.35">
      <c r="A162" s="15" t="str">
        <f t="shared" ref="A162:J162" si="300">A92</f>
        <v>Standard Close</v>
      </c>
      <c r="B162" s="15" t="str">
        <f t="shared" si="300"/>
        <v>D0101333</v>
      </c>
      <c r="C162" s="15" t="str">
        <f t="shared" si="300"/>
        <v>Base Rates</v>
      </c>
      <c r="D162" s="15" t="str">
        <f t="shared" si="300"/>
        <v/>
      </c>
      <c r="E162" s="15">
        <f t="shared" si="300"/>
        <v>39700</v>
      </c>
      <c r="F162" s="15" t="str">
        <f t="shared" si="300"/>
        <v>NEW-15482</v>
      </c>
      <c r="G162" s="15" t="str">
        <f t="shared" si="300"/>
        <v>Volt/Var Control (IVVC)</v>
      </c>
      <c r="H162" s="15" t="str">
        <f t="shared" si="300"/>
        <v>Electric General Plant</v>
      </c>
      <c r="I162" s="15" t="str">
        <f t="shared" si="300"/>
        <v>General Offices</v>
      </c>
      <c r="J162" s="15" t="str">
        <f t="shared" si="300"/>
        <v>Volt/Var Control (IVVC)</v>
      </c>
      <c r="K162" s="16">
        <f>SUM($K92:K92)/13</f>
        <v>0</v>
      </c>
      <c r="L162" s="16">
        <f>SUM($K92:L92)/13</f>
        <v>0</v>
      </c>
      <c r="M162" s="16">
        <f>SUM($K92:M92)/13</f>
        <v>0</v>
      </c>
      <c r="N162" s="16">
        <f>SUM($K92:N92)/13</f>
        <v>0</v>
      </c>
      <c r="O162" s="16">
        <f>SUM($K92:O92)/13</f>
        <v>0</v>
      </c>
      <c r="P162" s="16">
        <f>SUM($K92:P92)/13</f>
        <v>0</v>
      </c>
      <c r="Q162" s="16">
        <f>SUM($K92:Q92)/13</f>
        <v>0</v>
      </c>
      <c r="R162" s="16">
        <f>SUM($K92:R92)/13</f>
        <v>0</v>
      </c>
      <c r="S162" s="16">
        <f>SUM($K92:S92)/13</f>
        <v>0</v>
      </c>
      <c r="T162" s="16">
        <f>SUM($K92:T92)/13</f>
        <v>0</v>
      </c>
      <c r="U162" s="16">
        <f>SUM($K92:U92)/13</f>
        <v>0</v>
      </c>
      <c r="V162" s="16">
        <f>SUM($K92:V92)/13</f>
        <v>0</v>
      </c>
      <c r="W162" s="16">
        <f t="shared" si="246"/>
        <v>0</v>
      </c>
      <c r="X162" s="16">
        <f t="shared" si="247"/>
        <v>0</v>
      </c>
      <c r="Y162" s="16">
        <f t="shared" si="248"/>
        <v>0</v>
      </c>
      <c r="Z162" s="16">
        <f t="shared" si="249"/>
        <v>0</v>
      </c>
      <c r="AA162" s="16">
        <f t="shared" si="250"/>
        <v>0</v>
      </c>
      <c r="AB162" s="16">
        <f t="shared" si="251"/>
        <v>0</v>
      </c>
      <c r="AC162" s="16">
        <f t="shared" si="252"/>
        <v>0</v>
      </c>
      <c r="AD162" s="16">
        <f t="shared" si="253"/>
        <v>0</v>
      </c>
      <c r="AE162" s="16">
        <f t="shared" si="254"/>
        <v>0</v>
      </c>
      <c r="AF162" s="16">
        <f t="shared" si="255"/>
        <v>0</v>
      </c>
      <c r="AG162" s="16">
        <f t="shared" si="256"/>
        <v>0</v>
      </c>
      <c r="AH162" s="16">
        <f t="shared" si="257"/>
        <v>0</v>
      </c>
      <c r="AI162" s="16">
        <f t="shared" si="258"/>
        <v>0</v>
      </c>
      <c r="AJ162" s="16">
        <f t="shared" si="259"/>
        <v>0</v>
      </c>
      <c r="AK162" s="16">
        <f t="shared" si="260"/>
        <v>0</v>
      </c>
      <c r="AL162" s="16">
        <f t="shared" si="261"/>
        <v>0</v>
      </c>
      <c r="AM162" s="16">
        <f t="shared" si="262"/>
        <v>0</v>
      </c>
      <c r="AN162" s="16">
        <f t="shared" si="263"/>
        <v>0</v>
      </c>
      <c r="AO162" s="16">
        <f t="shared" si="264"/>
        <v>0</v>
      </c>
      <c r="AP162" s="16">
        <f t="shared" si="265"/>
        <v>0</v>
      </c>
      <c r="AQ162" s="16">
        <f t="shared" si="266"/>
        <v>0</v>
      </c>
      <c r="AR162" s="16">
        <f t="shared" si="267"/>
        <v>0</v>
      </c>
      <c r="AS162" s="16">
        <f t="shared" si="268"/>
        <v>0</v>
      </c>
      <c r="AT162" s="16">
        <f t="shared" si="269"/>
        <v>0</v>
      </c>
      <c r="AU162" s="16">
        <f t="shared" si="270"/>
        <v>802.71307692307698</v>
      </c>
      <c r="AV162" s="16">
        <f t="shared" si="271"/>
        <v>1605.426153846154</v>
      </c>
      <c r="AW162" s="16">
        <f t="shared" si="272"/>
        <v>2408.1392307692308</v>
      </c>
      <c r="AX162" s="16">
        <f t="shared" si="273"/>
        <v>3210.8523076923079</v>
      </c>
      <c r="AY162" s="16">
        <f t="shared" si="274"/>
        <v>4013.565384615385</v>
      </c>
      <c r="AZ162" s="16">
        <f t="shared" si="275"/>
        <v>4816.2784615384626</v>
      </c>
      <c r="BA162" s="16">
        <f t="shared" si="276"/>
        <v>5618.9915384615397</v>
      </c>
      <c r="BB162" s="16">
        <f t="shared" si="277"/>
        <v>6421.7046153846168</v>
      </c>
      <c r="BC162" s="16">
        <f t="shared" si="278"/>
        <v>7224.4176923076939</v>
      </c>
      <c r="BD162" s="16">
        <f t="shared" si="279"/>
        <v>8027.130769230771</v>
      </c>
      <c r="BE162" s="16">
        <f t="shared" si="280"/>
        <v>8829.8438461538481</v>
      </c>
      <c r="BF162" s="16">
        <f t="shared" si="281"/>
        <v>9632.5569230769252</v>
      </c>
      <c r="BG162" s="16">
        <f t="shared" si="282"/>
        <v>10435.270000000002</v>
      </c>
      <c r="BH162" s="16">
        <f t="shared" si="283"/>
        <v>10435.270000000002</v>
      </c>
      <c r="BI162" s="16">
        <f t="shared" si="284"/>
        <v>10435.270000000002</v>
      </c>
      <c r="BJ162" s="16">
        <f t="shared" si="285"/>
        <v>10435.270000000002</v>
      </c>
      <c r="BK162" s="16">
        <f t="shared" si="286"/>
        <v>10435.270000000002</v>
      </c>
      <c r="BL162" s="16">
        <f t="shared" si="287"/>
        <v>10435.270000000002</v>
      </c>
      <c r="BM162" s="16">
        <f t="shared" si="288"/>
        <v>10435.270000000002</v>
      </c>
      <c r="BN162" s="16">
        <f t="shared" si="289"/>
        <v>10435.270000000002</v>
      </c>
      <c r="BO162" s="16">
        <f t="shared" si="290"/>
        <v>10435.270000000002</v>
      </c>
      <c r="BP162" s="16">
        <f t="shared" si="291"/>
        <v>10435.270000000002</v>
      </c>
      <c r="BQ162" s="16">
        <f t="shared" si="292"/>
        <v>10435.270000000002</v>
      </c>
      <c r="BR162" s="16">
        <f t="shared" si="293"/>
        <v>10435.270000000002</v>
      </c>
      <c r="BS162" s="16">
        <f t="shared" si="294"/>
        <v>10435.270000000002</v>
      </c>
    </row>
    <row r="163" spans="1:71" x14ac:dyDescent="0.35">
      <c r="A163" s="15" t="str">
        <f t="shared" ref="A163:J163" si="301">A93</f>
        <v>Standard Close</v>
      </c>
      <c r="B163" s="15" t="str">
        <f t="shared" si="301"/>
        <v>D0101399</v>
      </c>
      <c r="C163" s="15" t="str">
        <f t="shared" si="301"/>
        <v>Base Rates</v>
      </c>
      <c r="D163" s="15" t="str">
        <f t="shared" si="301"/>
        <v/>
      </c>
      <c r="E163" s="15">
        <f t="shared" si="301"/>
        <v>39700</v>
      </c>
      <c r="F163" s="15" t="str">
        <f t="shared" si="301"/>
        <v>NEW-15482</v>
      </c>
      <c r="G163" s="15" t="str">
        <f t="shared" si="301"/>
        <v>Volt/Var Control (IVVC)</v>
      </c>
      <c r="H163" s="15" t="str">
        <f t="shared" si="301"/>
        <v>Electric General Plant</v>
      </c>
      <c r="I163" s="15" t="str">
        <f t="shared" si="301"/>
        <v>General Offices</v>
      </c>
      <c r="J163" s="15" t="str">
        <f t="shared" si="301"/>
        <v>Volt/Var Control (IVVC)</v>
      </c>
      <c r="K163" s="16">
        <f>SUM($K93:K93)/13</f>
        <v>0</v>
      </c>
      <c r="L163" s="16">
        <f>SUM($K93:L93)/13</f>
        <v>0</v>
      </c>
      <c r="M163" s="16">
        <f>SUM($K93:M93)/13</f>
        <v>0</v>
      </c>
      <c r="N163" s="16">
        <f>SUM($K93:N93)/13</f>
        <v>0</v>
      </c>
      <c r="O163" s="16">
        <f>SUM($K93:O93)/13</f>
        <v>0</v>
      </c>
      <c r="P163" s="16">
        <f>SUM($K93:P93)/13</f>
        <v>0</v>
      </c>
      <c r="Q163" s="16">
        <f>SUM($K93:Q93)/13</f>
        <v>0</v>
      </c>
      <c r="R163" s="16">
        <f>SUM($K93:R93)/13</f>
        <v>0</v>
      </c>
      <c r="S163" s="16">
        <f>SUM($K93:S93)/13</f>
        <v>0</v>
      </c>
      <c r="T163" s="16">
        <f>SUM($K93:T93)/13</f>
        <v>0</v>
      </c>
      <c r="U163" s="16">
        <f>SUM($K93:U93)/13</f>
        <v>0</v>
      </c>
      <c r="V163" s="16">
        <f>SUM($K93:V93)/13</f>
        <v>0</v>
      </c>
      <c r="W163" s="16">
        <f t="shared" si="246"/>
        <v>0</v>
      </c>
      <c r="X163" s="16">
        <f t="shared" si="247"/>
        <v>0</v>
      </c>
      <c r="Y163" s="16">
        <f t="shared" si="248"/>
        <v>0</v>
      </c>
      <c r="Z163" s="16">
        <f t="shared" si="249"/>
        <v>0</v>
      </c>
      <c r="AA163" s="16">
        <f t="shared" si="250"/>
        <v>0</v>
      </c>
      <c r="AB163" s="16">
        <f t="shared" si="251"/>
        <v>0</v>
      </c>
      <c r="AC163" s="16">
        <f t="shared" si="252"/>
        <v>0</v>
      </c>
      <c r="AD163" s="16">
        <f t="shared" si="253"/>
        <v>0</v>
      </c>
      <c r="AE163" s="16">
        <f t="shared" si="254"/>
        <v>0</v>
      </c>
      <c r="AF163" s="16">
        <f t="shared" si="255"/>
        <v>0</v>
      </c>
      <c r="AG163" s="16">
        <f t="shared" si="256"/>
        <v>0</v>
      </c>
      <c r="AH163" s="16">
        <f t="shared" si="257"/>
        <v>0</v>
      </c>
      <c r="AI163" s="16">
        <f t="shared" si="258"/>
        <v>0</v>
      </c>
      <c r="AJ163" s="16">
        <f t="shared" si="259"/>
        <v>0</v>
      </c>
      <c r="AK163" s="16">
        <f t="shared" si="260"/>
        <v>0</v>
      </c>
      <c r="AL163" s="16">
        <f t="shared" si="261"/>
        <v>0</v>
      </c>
      <c r="AM163" s="16">
        <f t="shared" si="262"/>
        <v>0</v>
      </c>
      <c r="AN163" s="16">
        <f t="shared" si="263"/>
        <v>0</v>
      </c>
      <c r="AO163" s="16">
        <f t="shared" si="264"/>
        <v>0</v>
      </c>
      <c r="AP163" s="16">
        <f t="shared" si="265"/>
        <v>0</v>
      </c>
      <c r="AQ163" s="16">
        <f t="shared" si="266"/>
        <v>0</v>
      </c>
      <c r="AR163" s="16">
        <f t="shared" si="267"/>
        <v>0</v>
      </c>
      <c r="AS163" s="16">
        <f t="shared" si="268"/>
        <v>0</v>
      </c>
      <c r="AT163" s="16">
        <f t="shared" si="269"/>
        <v>0</v>
      </c>
      <c r="AU163" s="16">
        <f t="shared" si="270"/>
        <v>56819.18461538462</v>
      </c>
      <c r="AV163" s="16">
        <f t="shared" si="271"/>
        <v>113638.36923076924</v>
      </c>
      <c r="AW163" s="16">
        <f t="shared" si="272"/>
        <v>170457.55384615387</v>
      </c>
      <c r="AX163" s="16">
        <f t="shared" si="273"/>
        <v>227276.73846153848</v>
      </c>
      <c r="AY163" s="16">
        <f t="shared" si="274"/>
        <v>284095.92307692306</v>
      </c>
      <c r="AZ163" s="16">
        <f t="shared" si="275"/>
        <v>340915.10769230773</v>
      </c>
      <c r="BA163" s="16">
        <f t="shared" si="276"/>
        <v>397734.29230769235</v>
      </c>
      <c r="BB163" s="16">
        <f t="shared" si="277"/>
        <v>454553.47692307702</v>
      </c>
      <c r="BC163" s="16">
        <f t="shared" si="278"/>
        <v>511372.66153846163</v>
      </c>
      <c r="BD163" s="16">
        <f t="shared" si="279"/>
        <v>568191.84615384624</v>
      </c>
      <c r="BE163" s="16">
        <f t="shared" si="280"/>
        <v>625011.03076923091</v>
      </c>
      <c r="BF163" s="16">
        <f t="shared" si="281"/>
        <v>681830.21538461559</v>
      </c>
      <c r="BG163" s="16">
        <f t="shared" si="282"/>
        <v>738649.40000000026</v>
      </c>
      <c r="BH163" s="16">
        <f t="shared" si="283"/>
        <v>738649.40000000026</v>
      </c>
      <c r="BI163" s="16">
        <f t="shared" si="284"/>
        <v>738649.40000000026</v>
      </c>
      <c r="BJ163" s="16">
        <f t="shared" si="285"/>
        <v>738649.40000000026</v>
      </c>
      <c r="BK163" s="16">
        <f t="shared" si="286"/>
        <v>738649.40000000026</v>
      </c>
      <c r="BL163" s="16">
        <f t="shared" si="287"/>
        <v>738649.40000000026</v>
      </c>
      <c r="BM163" s="16">
        <f t="shared" si="288"/>
        <v>738649.40000000026</v>
      </c>
      <c r="BN163" s="16">
        <f t="shared" si="289"/>
        <v>738649.40000000026</v>
      </c>
      <c r="BO163" s="16">
        <f t="shared" si="290"/>
        <v>738649.40000000026</v>
      </c>
      <c r="BP163" s="16">
        <f t="shared" si="291"/>
        <v>738649.40000000026</v>
      </c>
      <c r="BQ163" s="16">
        <f t="shared" si="292"/>
        <v>738649.40000000026</v>
      </c>
      <c r="BR163" s="16">
        <f t="shared" si="293"/>
        <v>738649.40000000026</v>
      </c>
      <c r="BS163" s="16">
        <f t="shared" si="294"/>
        <v>738649.40000000026</v>
      </c>
    </row>
    <row r="164" spans="1:71" x14ac:dyDescent="0.35">
      <c r="A164" s="15" t="str">
        <f t="shared" ref="A164:J164" si="302">A94</f>
        <v>Standard Close</v>
      </c>
      <c r="B164" s="15" t="str">
        <f t="shared" si="302"/>
        <v>D0101661</v>
      </c>
      <c r="C164" s="15" t="str">
        <f t="shared" si="302"/>
        <v>Base Rates</v>
      </c>
      <c r="D164" s="15" t="str">
        <f t="shared" si="302"/>
        <v/>
      </c>
      <c r="E164" s="15" t="str">
        <f t="shared" si="302"/>
        <v>D</v>
      </c>
      <c r="F164" s="15" t="str">
        <f t="shared" si="302"/>
        <v>NCP-16684</v>
      </c>
      <c r="G164" s="15" t="str">
        <f t="shared" si="302"/>
        <v xml:space="preserve">Non-SPP Line Sensing </v>
      </c>
      <c r="H164" s="15" t="str">
        <f t="shared" si="302"/>
        <v>Electric General Plant</v>
      </c>
      <c r="I164" s="15" t="str">
        <f t="shared" si="302"/>
        <v>Distribution Lines</v>
      </c>
      <c r="J164" s="15" t="str">
        <f t="shared" si="302"/>
        <v xml:space="preserve">Non-SPP Line Sensing </v>
      </c>
      <c r="K164" s="16">
        <f>SUM($K94:K94)/13</f>
        <v>0</v>
      </c>
      <c r="L164" s="16">
        <f>SUM($K94:L94)/13</f>
        <v>0</v>
      </c>
      <c r="M164" s="16">
        <f>SUM($K94:M94)/13</f>
        <v>0</v>
      </c>
      <c r="N164" s="16">
        <f>SUM($K94:N94)/13</f>
        <v>0</v>
      </c>
      <c r="O164" s="16">
        <f>SUM($K94:O94)/13</f>
        <v>0</v>
      </c>
      <c r="P164" s="16">
        <f>SUM($K94:P94)/13</f>
        <v>0</v>
      </c>
      <c r="Q164" s="16">
        <f>SUM($K94:Q94)/13</f>
        <v>0</v>
      </c>
      <c r="R164" s="16">
        <f>SUM($K94:R94)/13</f>
        <v>0</v>
      </c>
      <c r="S164" s="16">
        <f>SUM($K94:S94)/13</f>
        <v>0</v>
      </c>
      <c r="T164" s="16">
        <f>SUM($K94:T94)/13</f>
        <v>0</v>
      </c>
      <c r="U164" s="16">
        <f>SUM($K94:U94)/13</f>
        <v>0</v>
      </c>
      <c r="V164" s="16">
        <f>SUM($K94:V94)/13</f>
        <v>0</v>
      </c>
      <c r="W164" s="16">
        <f t="shared" si="246"/>
        <v>0</v>
      </c>
      <c r="X164" s="16">
        <f t="shared" si="247"/>
        <v>0</v>
      </c>
      <c r="Y164" s="16">
        <f t="shared" si="248"/>
        <v>0</v>
      </c>
      <c r="Z164" s="16">
        <f t="shared" si="249"/>
        <v>0</v>
      </c>
      <c r="AA164" s="16">
        <f t="shared" si="250"/>
        <v>0</v>
      </c>
      <c r="AB164" s="16">
        <f t="shared" si="251"/>
        <v>0</v>
      </c>
      <c r="AC164" s="16">
        <f t="shared" si="252"/>
        <v>0</v>
      </c>
      <c r="AD164" s="16">
        <f t="shared" si="253"/>
        <v>0</v>
      </c>
      <c r="AE164" s="16">
        <f t="shared" si="254"/>
        <v>0</v>
      </c>
      <c r="AF164" s="16">
        <f t="shared" si="255"/>
        <v>0</v>
      </c>
      <c r="AG164" s="16">
        <f t="shared" si="256"/>
        <v>0</v>
      </c>
      <c r="AH164" s="16">
        <f t="shared" si="257"/>
        <v>0</v>
      </c>
      <c r="AI164" s="16">
        <f t="shared" si="258"/>
        <v>0</v>
      </c>
      <c r="AJ164" s="16">
        <f t="shared" si="259"/>
        <v>0</v>
      </c>
      <c r="AK164" s="16">
        <f t="shared" si="260"/>
        <v>0</v>
      </c>
      <c r="AL164" s="16">
        <f t="shared" si="261"/>
        <v>0</v>
      </c>
      <c r="AM164" s="16">
        <f t="shared" si="262"/>
        <v>0</v>
      </c>
      <c r="AN164" s="16">
        <f t="shared" si="263"/>
        <v>0</v>
      </c>
      <c r="AO164" s="16">
        <f t="shared" si="264"/>
        <v>0</v>
      </c>
      <c r="AP164" s="16">
        <f t="shared" si="265"/>
        <v>0</v>
      </c>
      <c r="AQ164" s="16">
        <f t="shared" si="266"/>
        <v>0</v>
      </c>
      <c r="AR164" s="16">
        <f t="shared" si="267"/>
        <v>0</v>
      </c>
      <c r="AS164" s="16">
        <f t="shared" si="268"/>
        <v>0</v>
      </c>
      <c r="AT164" s="16">
        <f t="shared" si="269"/>
        <v>0</v>
      </c>
      <c r="AU164" s="16">
        <f t="shared" si="270"/>
        <v>0</v>
      </c>
      <c r="AV164" s="16">
        <f t="shared" si="271"/>
        <v>0</v>
      </c>
      <c r="AW164" s="16">
        <f t="shared" si="272"/>
        <v>0</v>
      </c>
      <c r="AX164" s="16">
        <f t="shared" si="273"/>
        <v>0</v>
      </c>
      <c r="AY164" s="16">
        <f t="shared" si="274"/>
        <v>0</v>
      </c>
      <c r="AZ164" s="16">
        <f t="shared" si="275"/>
        <v>0</v>
      </c>
      <c r="BA164" s="16">
        <f t="shared" si="276"/>
        <v>0</v>
      </c>
      <c r="BB164" s="16">
        <f t="shared" si="277"/>
        <v>0</v>
      </c>
      <c r="BC164" s="16">
        <f t="shared" si="278"/>
        <v>0</v>
      </c>
      <c r="BD164" s="16">
        <f t="shared" si="279"/>
        <v>0</v>
      </c>
      <c r="BE164" s="16">
        <f t="shared" si="280"/>
        <v>0</v>
      </c>
      <c r="BF164" s="16">
        <f t="shared" si="281"/>
        <v>0</v>
      </c>
      <c r="BG164" s="16">
        <f t="shared" si="282"/>
        <v>0</v>
      </c>
      <c r="BH164" s="16">
        <f t="shared" si="283"/>
        <v>0</v>
      </c>
      <c r="BI164" s="16">
        <f t="shared" si="284"/>
        <v>0</v>
      </c>
      <c r="BJ164" s="16">
        <f t="shared" si="285"/>
        <v>0</v>
      </c>
      <c r="BK164" s="16">
        <f t="shared" si="286"/>
        <v>0</v>
      </c>
      <c r="BL164" s="16">
        <f t="shared" si="287"/>
        <v>0</v>
      </c>
      <c r="BM164" s="16">
        <f t="shared" si="288"/>
        <v>0</v>
      </c>
      <c r="BN164" s="16">
        <f t="shared" si="289"/>
        <v>0</v>
      </c>
      <c r="BO164" s="16">
        <f t="shared" si="290"/>
        <v>0</v>
      </c>
      <c r="BP164" s="16">
        <f t="shared" si="291"/>
        <v>0</v>
      </c>
      <c r="BQ164" s="16">
        <f t="shared" si="292"/>
        <v>0</v>
      </c>
      <c r="BR164" s="16">
        <f t="shared" si="293"/>
        <v>0</v>
      </c>
      <c r="BS164" s="16">
        <f t="shared" si="294"/>
        <v>0</v>
      </c>
    </row>
    <row r="165" spans="1:71" x14ac:dyDescent="0.35">
      <c r="A165" s="15" t="str">
        <f t="shared" ref="A165:J165" si="303">A95</f>
        <v>Standard Close</v>
      </c>
      <c r="B165" s="15" t="str">
        <f t="shared" si="303"/>
        <v>NCP-12352</v>
      </c>
      <c r="C165" s="15" t="str">
        <f t="shared" si="303"/>
        <v>Base Rates</v>
      </c>
      <c r="D165" s="15" t="str">
        <f t="shared" si="303"/>
        <v>ELECTRIC DELIVERY</v>
      </c>
      <c r="E165" s="15">
        <f t="shared" si="303"/>
        <v>30315</v>
      </c>
      <c r="F165" s="15" t="str">
        <f t="shared" si="303"/>
        <v>NCP-12352</v>
      </c>
      <c r="G165" s="15" t="str">
        <f t="shared" si="303"/>
        <v>Work Management Upgrade</v>
      </c>
      <c r="H165" s="15" t="str">
        <f t="shared" si="303"/>
        <v>Electric General Plant</v>
      </c>
      <c r="I165" s="15" t="str">
        <f t="shared" si="303"/>
        <v>General Offices</v>
      </c>
      <c r="J165" s="15" t="str">
        <f t="shared" si="303"/>
        <v>Work Management Upgrade</v>
      </c>
      <c r="K165" s="16">
        <f>SUM($K95:K95)/13</f>
        <v>0</v>
      </c>
      <c r="L165" s="16">
        <f>SUM($K95:L95)/13</f>
        <v>0</v>
      </c>
      <c r="M165" s="16">
        <f>SUM($K95:M95)/13</f>
        <v>0</v>
      </c>
      <c r="N165" s="16">
        <f>SUM($K95:N95)/13</f>
        <v>0</v>
      </c>
      <c r="O165" s="16">
        <f>SUM($K95:O95)/13</f>
        <v>0</v>
      </c>
      <c r="P165" s="16">
        <f>SUM($K95:P95)/13</f>
        <v>0</v>
      </c>
      <c r="Q165" s="16">
        <f>SUM($K95:Q95)/13</f>
        <v>0</v>
      </c>
      <c r="R165" s="16">
        <f>SUM($K95:R95)/13</f>
        <v>0</v>
      </c>
      <c r="S165" s="16">
        <f>SUM($K95:S95)/13</f>
        <v>0</v>
      </c>
      <c r="T165" s="16">
        <f>SUM($K95:T95)/13</f>
        <v>0</v>
      </c>
      <c r="U165" s="16">
        <f>SUM($K95:U95)/13</f>
        <v>0</v>
      </c>
      <c r="V165" s="16">
        <f>SUM($K95:V95)/13</f>
        <v>0</v>
      </c>
      <c r="W165" s="16">
        <f t="shared" si="246"/>
        <v>0</v>
      </c>
      <c r="X165" s="16">
        <f t="shared" si="247"/>
        <v>0</v>
      </c>
      <c r="Y165" s="16">
        <f t="shared" si="248"/>
        <v>0</v>
      </c>
      <c r="Z165" s="16">
        <f t="shared" si="249"/>
        <v>0</v>
      </c>
      <c r="AA165" s="16">
        <f t="shared" si="250"/>
        <v>0</v>
      </c>
      <c r="AB165" s="16">
        <f t="shared" si="251"/>
        <v>0</v>
      </c>
      <c r="AC165" s="16">
        <f t="shared" si="252"/>
        <v>0</v>
      </c>
      <c r="AD165" s="16">
        <f t="shared" si="253"/>
        <v>0</v>
      </c>
      <c r="AE165" s="16">
        <f t="shared" si="254"/>
        <v>0</v>
      </c>
      <c r="AF165" s="16">
        <f t="shared" si="255"/>
        <v>0</v>
      </c>
      <c r="AG165" s="16">
        <f t="shared" si="256"/>
        <v>0</v>
      </c>
      <c r="AH165" s="16">
        <f t="shared" si="257"/>
        <v>0</v>
      </c>
      <c r="AI165" s="16">
        <f t="shared" si="258"/>
        <v>0</v>
      </c>
      <c r="AJ165" s="16">
        <f t="shared" si="259"/>
        <v>0</v>
      </c>
      <c r="AK165" s="16">
        <f t="shared" si="260"/>
        <v>0</v>
      </c>
      <c r="AL165" s="16">
        <f t="shared" si="261"/>
        <v>0</v>
      </c>
      <c r="AM165" s="16">
        <f t="shared" si="262"/>
        <v>0</v>
      </c>
      <c r="AN165" s="16">
        <f t="shared" si="263"/>
        <v>0</v>
      </c>
      <c r="AO165" s="16">
        <f t="shared" si="264"/>
        <v>0</v>
      </c>
      <c r="AP165" s="16">
        <f t="shared" si="265"/>
        <v>0</v>
      </c>
      <c r="AQ165" s="16">
        <f t="shared" si="266"/>
        <v>0</v>
      </c>
      <c r="AR165" s="16">
        <f t="shared" si="267"/>
        <v>0</v>
      </c>
      <c r="AS165" s="16">
        <f t="shared" si="268"/>
        <v>0</v>
      </c>
      <c r="AT165" s="16">
        <f t="shared" si="269"/>
        <v>0</v>
      </c>
      <c r="AU165" s="16">
        <f t="shared" si="270"/>
        <v>4027155.0000000005</v>
      </c>
      <c r="AV165" s="16">
        <f t="shared" si="271"/>
        <v>8054310.0000000009</v>
      </c>
      <c r="AW165" s="16">
        <f t="shared" si="272"/>
        <v>12081465.000000002</v>
      </c>
      <c r="AX165" s="16">
        <f t="shared" si="273"/>
        <v>16108620.000000002</v>
      </c>
      <c r="AY165" s="16">
        <f t="shared" si="274"/>
        <v>20135775.000000004</v>
      </c>
      <c r="AZ165" s="16">
        <f t="shared" si="275"/>
        <v>24162930.000000004</v>
      </c>
      <c r="BA165" s="16">
        <f t="shared" si="276"/>
        <v>28190085.000000004</v>
      </c>
      <c r="BB165" s="16">
        <f t="shared" si="277"/>
        <v>32217240.000000004</v>
      </c>
      <c r="BC165" s="16">
        <f t="shared" si="278"/>
        <v>36244395.000000007</v>
      </c>
      <c r="BD165" s="16">
        <f t="shared" si="279"/>
        <v>40271550.000000007</v>
      </c>
      <c r="BE165" s="16">
        <f t="shared" si="280"/>
        <v>44298705.000000007</v>
      </c>
      <c r="BF165" s="16">
        <f t="shared" si="281"/>
        <v>48325860.000000007</v>
      </c>
      <c r="BG165" s="16">
        <f t="shared" si="282"/>
        <v>52353015.000000007</v>
      </c>
      <c r="BH165" s="16">
        <f t="shared" si="283"/>
        <v>52353015.000000007</v>
      </c>
      <c r="BI165" s="16">
        <f t="shared" si="284"/>
        <v>52353015.000000007</v>
      </c>
      <c r="BJ165" s="16">
        <f t="shared" si="285"/>
        <v>52353015.000000007</v>
      </c>
      <c r="BK165" s="16">
        <f t="shared" si="286"/>
        <v>52353015.000000007</v>
      </c>
      <c r="BL165" s="16">
        <f t="shared" si="287"/>
        <v>52353015.000000007</v>
      </c>
      <c r="BM165" s="16">
        <f t="shared" si="288"/>
        <v>52353015.000000007</v>
      </c>
      <c r="BN165" s="16">
        <f t="shared" si="289"/>
        <v>52353015.000000007</v>
      </c>
      <c r="BO165" s="16">
        <f t="shared" si="290"/>
        <v>52353015.000000007</v>
      </c>
      <c r="BP165" s="16">
        <f t="shared" si="291"/>
        <v>52353015.000000007</v>
      </c>
      <c r="BQ165" s="16">
        <f t="shared" si="292"/>
        <v>52353015.000000007</v>
      </c>
      <c r="BR165" s="16">
        <f t="shared" si="293"/>
        <v>52353015.000000007</v>
      </c>
      <c r="BS165" s="16">
        <f t="shared" si="294"/>
        <v>52353015.000000007</v>
      </c>
    </row>
    <row r="166" spans="1:71" x14ac:dyDescent="0.35">
      <c r="A166" s="15" t="str">
        <f t="shared" ref="A166:J166" si="304">A96</f>
        <v>Standard Close</v>
      </c>
      <c r="B166" s="15" t="str">
        <f t="shared" si="304"/>
        <v>NCP-16268</v>
      </c>
      <c r="C166" s="15" t="str">
        <f t="shared" si="304"/>
        <v>Base Rates</v>
      </c>
      <c r="D166" s="15" t="str">
        <f t="shared" si="304"/>
        <v>ELECTRIC DELIVERY</v>
      </c>
      <c r="E166" s="15">
        <f t="shared" si="304"/>
        <v>30315</v>
      </c>
      <c r="F166" s="15" t="str">
        <f t="shared" si="304"/>
        <v>NCP-16268</v>
      </c>
      <c r="G166" s="15" t="str">
        <f t="shared" si="304"/>
        <v>UIQ Integration</v>
      </c>
      <c r="H166" s="15" t="str">
        <f t="shared" si="304"/>
        <v>Electric Intangible Plant</v>
      </c>
      <c r="I166" s="15" t="str">
        <f t="shared" si="304"/>
        <v>General Offices</v>
      </c>
      <c r="J166" s="15" t="str">
        <f t="shared" si="304"/>
        <v>UIQ Integration</v>
      </c>
      <c r="K166" s="16">
        <f>SUM($K96:K96)/13</f>
        <v>0</v>
      </c>
      <c r="L166" s="16">
        <f>SUM($K96:L96)/13</f>
        <v>0</v>
      </c>
      <c r="M166" s="16">
        <f>SUM($K96:M96)/13</f>
        <v>0</v>
      </c>
      <c r="N166" s="16">
        <f>SUM($K96:N96)/13</f>
        <v>0</v>
      </c>
      <c r="O166" s="16">
        <f>SUM($K96:O96)/13</f>
        <v>0</v>
      </c>
      <c r="P166" s="16">
        <f>SUM($K96:P96)/13</f>
        <v>0</v>
      </c>
      <c r="Q166" s="16">
        <f>SUM($K96:Q96)/13</f>
        <v>0</v>
      </c>
      <c r="R166" s="16">
        <f>SUM($K96:R96)/13</f>
        <v>0</v>
      </c>
      <c r="S166" s="16">
        <f>SUM($K96:S96)/13</f>
        <v>0</v>
      </c>
      <c r="T166" s="16">
        <f>SUM($K96:T96)/13</f>
        <v>0</v>
      </c>
      <c r="U166" s="16">
        <f>SUM($K96:U96)/13</f>
        <v>0</v>
      </c>
      <c r="V166" s="16">
        <f>SUM($K96:V96)/13</f>
        <v>0</v>
      </c>
      <c r="W166" s="16">
        <f t="shared" si="246"/>
        <v>363483.20000000007</v>
      </c>
      <c r="X166" s="16">
        <f t="shared" si="247"/>
        <v>726966.40000000014</v>
      </c>
      <c r="Y166" s="16">
        <f t="shared" si="248"/>
        <v>1090449.6000000001</v>
      </c>
      <c r="Z166" s="16">
        <f t="shared" si="249"/>
        <v>1453932.8000000003</v>
      </c>
      <c r="AA166" s="16">
        <f t="shared" si="250"/>
        <v>1817416.0000000002</v>
      </c>
      <c r="AB166" s="16">
        <f t="shared" si="251"/>
        <v>2180899.2000000002</v>
      </c>
      <c r="AC166" s="16">
        <f t="shared" si="252"/>
        <v>2544382.4000000004</v>
      </c>
      <c r="AD166" s="16">
        <f t="shared" si="253"/>
        <v>2907865.6000000006</v>
      </c>
      <c r="AE166" s="16">
        <f t="shared" si="254"/>
        <v>3271348.8000000003</v>
      </c>
      <c r="AF166" s="16">
        <f t="shared" si="255"/>
        <v>3634832.0000000005</v>
      </c>
      <c r="AG166" s="16">
        <f t="shared" si="256"/>
        <v>3998315.2000000007</v>
      </c>
      <c r="AH166" s="16">
        <f t="shared" si="257"/>
        <v>4361798.4000000004</v>
      </c>
      <c r="AI166" s="16">
        <f t="shared" si="258"/>
        <v>4725281.6000000006</v>
      </c>
      <c r="AJ166" s="16">
        <f t="shared" si="259"/>
        <v>4725281.6000000006</v>
      </c>
      <c r="AK166" s="16">
        <f t="shared" si="260"/>
        <v>4725281.6000000006</v>
      </c>
      <c r="AL166" s="16">
        <f t="shared" si="261"/>
        <v>4725281.6000000006</v>
      </c>
      <c r="AM166" s="16">
        <f t="shared" si="262"/>
        <v>4725281.6000000006</v>
      </c>
      <c r="AN166" s="16">
        <f t="shared" si="263"/>
        <v>4725281.6000000006</v>
      </c>
      <c r="AO166" s="16">
        <f t="shared" si="264"/>
        <v>4725281.6000000006</v>
      </c>
      <c r="AP166" s="16">
        <f t="shared" si="265"/>
        <v>4725281.6000000006</v>
      </c>
      <c r="AQ166" s="16">
        <f t="shared" si="266"/>
        <v>4725281.6000000006</v>
      </c>
      <c r="AR166" s="16">
        <f t="shared" si="267"/>
        <v>4725281.6000000006</v>
      </c>
      <c r="AS166" s="16">
        <f t="shared" si="268"/>
        <v>4725281.6000000006</v>
      </c>
      <c r="AT166" s="16">
        <f t="shared" si="269"/>
        <v>4725281.6000000006</v>
      </c>
      <c r="AU166" s="16">
        <f t="shared" si="270"/>
        <v>4725281.6000000006</v>
      </c>
      <c r="AV166" s="16">
        <f t="shared" si="271"/>
        <v>4725281.6000000006</v>
      </c>
      <c r="AW166" s="16">
        <f t="shared" si="272"/>
        <v>4725281.6000000006</v>
      </c>
      <c r="AX166" s="16">
        <f t="shared" si="273"/>
        <v>4725281.6000000006</v>
      </c>
      <c r="AY166" s="16">
        <f t="shared" si="274"/>
        <v>4725281.6000000006</v>
      </c>
      <c r="AZ166" s="16">
        <f t="shared" si="275"/>
        <v>4725281.6000000006</v>
      </c>
      <c r="BA166" s="16">
        <f t="shared" si="276"/>
        <v>4725281.6000000006</v>
      </c>
      <c r="BB166" s="16">
        <f t="shared" si="277"/>
        <v>4725281.6000000006</v>
      </c>
      <c r="BC166" s="16">
        <f t="shared" si="278"/>
        <v>4725281.6000000006</v>
      </c>
      <c r="BD166" s="16">
        <f t="shared" si="279"/>
        <v>4725281.6000000006</v>
      </c>
      <c r="BE166" s="16">
        <f t="shared" si="280"/>
        <v>4725281.6000000006</v>
      </c>
      <c r="BF166" s="16">
        <f t="shared" si="281"/>
        <v>4725281.6000000006</v>
      </c>
      <c r="BG166" s="16">
        <f t="shared" si="282"/>
        <v>4725281.6000000006</v>
      </c>
      <c r="BH166" s="16">
        <f t="shared" si="283"/>
        <v>4725281.6000000006</v>
      </c>
      <c r="BI166" s="16">
        <f t="shared" si="284"/>
        <v>4725281.6000000006</v>
      </c>
      <c r="BJ166" s="16">
        <f t="shared" si="285"/>
        <v>4725281.6000000006</v>
      </c>
      <c r="BK166" s="16">
        <f t="shared" si="286"/>
        <v>4725281.6000000006</v>
      </c>
      <c r="BL166" s="16">
        <f t="shared" si="287"/>
        <v>4725281.6000000006</v>
      </c>
      <c r="BM166" s="16">
        <f t="shared" si="288"/>
        <v>4725281.6000000006</v>
      </c>
      <c r="BN166" s="16">
        <f t="shared" si="289"/>
        <v>4725281.6000000006</v>
      </c>
      <c r="BO166" s="16">
        <f t="shared" si="290"/>
        <v>4725281.6000000006</v>
      </c>
      <c r="BP166" s="16">
        <f t="shared" si="291"/>
        <v>4725281.6000000006</v>
      </c>
      <c r="BQ166" s="16">
        <f t="shared" si="292"/>
        <v>4725281.6000000006</v>
      </c>
      <c r="BR166" s="16">
        <f t="shared" si="293"/>
        <v>4725281.6000000006</v>
      </c>
      <c r="BS166" s="16">
        <f t="shared" si="294"/>
        <v>4725281.6000000006</v>
      </c>
    </row>
    <row r="167" spans="1:71" x14ac:dyDescent="0.35">
      <c r="A167" s="15" t="str">
        <f t="shared" ref="A167:J167" si="305">A97</f>
        <v>Standard Close</v>
      </c>
      <c r="B167" s="15" t="str">
        <f t="shared" si="305"/>
        <v>NCP-16272</v>
      </c>
      <c r="C167" s="15" t="str">
        <f t="shared" si="305"/>
        <v>Base Rates</v>
      </c>
      <c r="D167" s="15" t="str">
        <f t="shared" si="305"/>
        <v>ELECTRIC DELIVERY</v>
      </c>
      <c r="E167" s="15">
        <f t="shared" si="305"/>
        <v>35600</v>
      </c>
      <c r="F167" s="15" t="str">
        <f t="shared" si="305"/>
        <v>NCP-16272</v>
      </c>
      <c r="G167" s="15" t="str">
        <f t="shared" si="305"/>
        <v>Vehicle to Grid Intergration (VGI)</v>
      </c>
      <c r="H167" s="15" t="str">
        <f t="shared" si="305"/>
        <v>Electric Distribution Plant</v>
      </c>
      <c r="I167" s="15" t="str">
        <f t="shared" si="305"/>
        <v>Distribution Lines</v>
      </c>
      <c r="J167" s="15" t="str">
        <f t="shared" si="305"/>
        <v>Vehicle to Grid Intergration (VGI)</v>
      </c>
      <c r="K167" s="16">
        <f>SUM($K97:K97)/13</f>
        <v>0</v>
      </c>
      <c r="L167" s="16">
        <f>SUM($K97:L97)/13</f>
        <v>0</v>
      </c>
      <c r="M167" s="16">
        <f>SUM($K97:M97)/13</f>
        <v>0</v>
      </c>
      <c r="N167" s="16">
        <f>SUM($K97:N97)/13</f>
        <v>0</v>
      </c>
      <c r="O167" s="16">
        <f>SUM($K97:O97)/13</f>
        <v>0</v>
      </c>
      <c r="P167" s="16">
        <f>SUM($K97:P97)/13</f>
        <v>0</v>
      </c>
      <c r="Q167" s="16">
        <f>SUM($K97:Q97)/13</f>
        <v>0</v>
      </c>
      <c r="R167" s="16">
        <f>SUM($K97:R97)/13</f>
        <v>0</v>
      </c>
      <c r="S167" s="16">
        <f>SUM($K97:S97)/13</f>
        <v>0</v>
      </c>
      <c r="T167" s="16">
        <f>SUM($K97:T97)/13</f>
        <v>0</v>
      </c>
      <c r="U167" s="16">
        <f>SUM($K97:U97)/13</f>
        <v>0</v>
      </c>
      <c r="V167" s="16">
        <f>SUM($K97:V97)/13</f>
        <v>0</v>
      </c>
      <c r="W167" s="16">
        <f t="shared" si="246"/>
        <v>0</v>
      </c>
      <c r="X167" s="16">
        <f t="shared" si="247"/>
        <v>0</v>
      </c>
      <c r="Y167" s="16">
        <f t="shared" si="248"/>
        <v>0</v>
      </c>
      <c r="Z167" s="16">
        <f t="shared" si="249"/>
        <v>0</v>
      </c>
      <c r="AA167" s="16">
        <f t="shared" si="250"/>
        <v>0</v>
      </c>
      <c r="AB167" s="16">
        <f t="shared" si="251"/>
        <v>0</v>
      </c>
      <c r="AC167" s="16">
        <f t="shared" si="252"/>
        <v>0</v>
      </c>
      <c r="AD167" s="16">
        <f t="shared" si="253"/>
        <v>0</v>
      </c>
      <c r="AE167" s="16">
        <f t="shared" si="254"/>
        <v>0</v>
      </c>
      <c r="AF167" s="16">
        <f t="shared" si="255"/>
        <v>0</v>
      </c>
      <c r="AG167" s="16">
        <f t="shared" si="256"/>
        <v>0</v>
      </c>
      <c r="AH167" s="16">
        <f t="shared" si="257"/>
        <v>0</v>
      </c>
      <c r="AI167" s="16">
        <f t="shared" si="258"/>
        <v>0</v>
      </c>
      <c r="AJ167" s="16">
        <f t="shared" si="259"/>
        <v>0</v>
      </c>
      <c r="AK167" s="16">
        <f t="shared" si="260"/>
        <v>0</v>
      </c>
      <c r="AL167" s="16">
        <f t="shared" si="261"/>
        <v>0</v>
      </c>
      <c r="AM167" s="16">
        <f t="shared" si="262"/>
        <v>0</v>
      </c>
      <c r="AN167" s="16">
        <f t="shared" si="263"/>
        <v>0</v>
      </c>
      <c r="AO167" s="16">
        <f t="shared" si="264"/>
        <v>0</v>
      </c>
      <c r="AP167" s="16">
        <f t="shared" si="265"/>
        <v>0</v>
      </c>
      <c r="AQ167" s="16">
        <f t="shared" si="266"/>
        <v>0</v>
      </c>
      <c r="AR167" s="16">
        <f t="shared" si="267"/>
        <v>0</v>
      </c>
      <c r="AS167" s="16">
        <f t="shared" si="268"/>
        <v>0</v>
      </c>
      <c r="AT167" s="16">
        <f t="shared" si="269"/>
        <v>0</v>
      </c>
      <c r="AU167" s="16">
        <f t="shared" si="270"/>
        <v>0</v>
      </c>
      <c r="AV167" s="16">
        <f t="shared" si="271"/>
        <v>0</v>
      </c>
      <c r="AW167" s="16">
        <f t="shared" si="272"/>
        <v>0</v>
      </c>
      <c r="AX167" s="16">
        <f t="shared" si="273"/>
        <v>0</v>
      </c>
      <c r="AY167" s="16">
        <f t="shared" si="274"/>
        <v>0</v>
      </c>
      <c r="AZ167" s="16">
        <f t="shared" si="275"/>
        <v>0</v>
      </c>
      <c r="BA167" s="16">
        <f t="shared" si="276"/>
        <v>0</v>
      </c>
      <c r="BB167" s="16">
        <f t="shared" si="277"/>
        <v>0</v>
      </c>
      <c r="BC167" s="16">
        <f t="shared" si="278"/>
        <v>0</v>
      </c>
      <c r="BD167" s="16">
        <f t="shared" si="279"/>
        <v>0</v>
      </c>
      <c r="BE167" s="16">
        <f t="shared" si="280"/>
        <v>0</v>
      </c>
      <c r="BF167" s="16">
        <f t="shared" si="281"/>
        <v>0</v>
      </c>
      <c r="BG167" s="16">
        <f t="shared" si="282"/>
        <v>0</v>
      </c>
      <c r="BH167" s="16">
        <f t="shared" si="283"/>
        <v>0</v>
      </c>
      <c r="BI167" s="16">
        <f t="shared" si="284"/>
        <v>0</v>
      </c>
      <c r="BJ167" s="16">
        <f t="shared" si="285"/>
        <v>0</v>
      </c>
      <c r="BK167" s="16">
        <f t="shared" si="286"/>
        <v>0</v>
      </c>
      <c r="BL167" s="16">
        <f t="shared" si="287"/>
        <v>0</v>
      </c>
      <c r="BM167" s="16">
        <f t="shared" si="288"/>
        <v>0</v>
      </c>
      <c r="BN167" s="16">
        <f t="shared" si="289"/>
        <v>0</v>
      </c>
      <c r="BO167" s="16">
        <f t="shared" si="290"/>
        <v>0</v>
      </c>
      <c r="BP167" s="16">
        <f t="shared" si="291"/>
        <v>0</v>
      </c>
      <c r="BQ167" s="16">
        <f t="shared" si="292"/>
        <v>0</v>
      </c>
      <c r="BR167" s="16">
        <f t="shared" si="293"/>
        <v>0</v>
      </c>
      <c r="BS167" s="16">
        <f t="shared" si="294"/>
        <v>517286.36384615384</v>
      </c>
    </row>
    <row r="168" spans="1:71" ht="14.25" customHeight="1" x14ac:dyDescent="0.35">
      <c r="A168" s="15" t="str">
        <f t="shared" ref="A168:J168" si="306">A98</f>
        <v>Standard Close</v>
      </c>
      <c r="B168" s="15" t="str">
        <f t="shared" si="306"/>
        <v>NCP-16278</v>
      </c>
      <c r="C168" s="15" t="str">
        <f t="shared" si="306"/>
        <v>Base Rates</v>
      </c>
      <c r="D168" s="15" t="str">
        <f t="shared" si="306"/>
        <v>ELECTRIC DELIVERY</v>
      </c>
      <c r="E168" s="15">
        <f t="shared" si="306"/>
        <v>30315</v>
      </c>
      <c r="F168" s="15" t="str">
        <f t="shared" si="306"/>
        <v>NCP-16278</v>
      </c>
      <c r="G168" s="15" t="str">
        <f t="shared" si="306"/>
        <v>ADMS Annual Release 2026</v>
      </c>
      <c r="H168" s="15" t="str">
        <f t="shared" si="306"/>
        <v>Electric Intangible Plant</v>
      </c>
      <c r="I168" s="15" t="str">
        <f t="shared" si="306"/>
        <v>General Offices</v>
      </c>
      <c r="J168" s="15" t="str">
        <f t="shared" si="306"/>
        <v>ADMS Annual Release 2026</v>
      </c>
      <c r="K168" s="16">
        <f>SUM($K98:K98)/13</f>
        <v>0</v>
      </c>
      <c r="L168" s="16">
        <f>SUM($K98:L98)/13</f>
        <v>0</v>
      </c>
      <c r="M168" s="16">
        <f>SUM($K98:M98)/13</f>
        <v>0</v>
      </c>
      <c r="N168" s="16">
        <f>SUM($K98:N98)/13</f>
        <v>0</v>
      </c>
      <c r="O168" s="16">
        <f>SUM($K98:O98)/13</f>
        <v>0</v>
      </c>
      <c r="P168" s="16">
        <f>SUM($K98:P98)/13</f>
        <v>0</v>
      </c>
      <c r="Q168" s="16">
        <f>SUM($K98:Q98)/13</f>
        <v>0</v>
      </c>
      <c r="R168" s="16">
        <f>SUM($K98:R98)/13</f>
        <v>0</v>
      </c>
      <c r="S168" s="16">
        <f>SUM($K98:S98)/13</f>
        <v>0</v>
      </c>
      <c r="T168" s="16">
        <f>SUM($K98:T98)/13</f>
        <v>0</v>
      </c>
      <c r="U168" s="16">
        <f>SUM($K98:U98)/13</f>
        <v>0</v>
      </c>
      <c r="V168" s="16">
        <f>SUM($K98:V98)/13</f>
        <v>0</v>
      </c>
      <c r="W168" s="16">
        <f t="shared" si="246"/>
        <v>0</v>
      </c>
      <c r="X168" s="16">
        <f t="shared" si="247"/>
        <v>0</v>
      </c>
      <c r="Y168" s="16">
        <f t="shared" si="248"/>
        <v>0</v>
      </c>
      <c r="Z168" s="16">
        <f t="shared" si="249"/>
        <v>0</v>
      </c>
      <c r="AA168" s="16">
        <f t="shared" si="250"/>
        <v>0</v>
      </c>
      <c r="AB168" s="16">
        <f t="shared" si="251"/>
        <v>0</v>
      </c>
      <c r="AC168" s="16">
        <f t="shared" si="252"/>
        <v>0</v>
      </c>
      <c r="AD168" s="16">
        <f t="shared" si="253"/>
        <v>0</v>
      </c>
      <c r="AE168" s="16">
        <f t="shared" si="254"/>
        <v>0</v>
      </c>
      <c r="AF168" s="16">
        <f t="shared" si="255"/>
        <v>0</v>
      </c>
      <c r="AG168" s="16">
        <f t="shared" si="256"/>
        <v>0</v>
      </c>
      <c r="AH168" s="16">
        <f t="shared" si="257"/>
        <v>0</v>
      </c>
      <c r="AI168" s="16">
        <f t="shared" si="258"/>
        <v>0</v>
      </c>
      <c r="AJ168" s="16">
        <f t="shared" si="259"/>
        <v>0</v>
      </c>
      <c r="AK168" s="16">
        <f t="shared" si="260"/>
        <v>0</v>
      </c>
      <c r="AL168" s="16">
        <f t="shared" si="261"/>
        <v>0</v>
      </c>
      <c r="AM168" s="16">
        <f t="shared" si="262"/>
        <v>0</v>
      </c>
      <c r="AN168" s="16">
        <f t="shared" si="263"/>
        <v>0</v>
      </c>
      <c r="AO168" s="16">
        <f t="shared" si="264"/>
        <v>0</v>
      </c>
      <c r="AP168" s="16">
        <f t="shared" si="265"/>
        <v>0</v>
      </c>
      <c r="AQ168" s="16">
        <f t="shared" si="266"/>
        <v>0</v>
      </c>
      <c r="AR168" s="16">
        <f t="shared" si="267"/>
        <v>0</v>
      </c>
      <c r="AS168" s="16">
        <f t="shared" si="268"/>
        <v>0</v>
      </c>
      <c r="AT168" s="16">
        <f t="shared" si="269"/>
        <v>0</v>
      </c>
      <c r="AU168" s="16">
        <f t="shared" si="270"/>
        <v>0</v>
      </c>
      <c r="AV168" s="16">
        <f t="shared" si="271"/>
        <v>0</v>
      </c>
      <c r="AW168" s="16">
        <f t="shared" si="272"/>
        <v>0</v>
      </c>
      <c r="AX168" s="16">
        <f t="shared" si="273"/>
        <v>0</v>
      </c>
      <c r="AY168" s="16">
        <f t="shared" si="274"/>
        <v>0</v>
      </c>
      <c r="AZ168" s="16">
        <f t="shared" si="275"/>
        <v>0</v>
      </c>
      <c r="BA168" s="16">
        <f t="shared" si="276"/>
        <v>0</v>
      </c>
      <c r="BB168" s="16">
        <f t="shared" si="277"/>
        <v>0</v>
      </c>
      <c r="BC168" s="16">
        <f t="shared" si="278"/>
        <v>0</v>
      </c>
      <c r="BD168" s="16">
        <f t="shared" si="279"/>
        <v>0</v>
      </c>
      <c r="BE168" s="16">
        <f t="shared" si="280"/>
        <v>0</v>
      </c>
      <c r="BF168" s="16">
        <f t="shared" si="281"/>
        <v>0</v>
      </c>
      <c r="BG168" s="16">
        <f t="shared" si="282"/>
        <v>1793676.8692307684</v>
      </c>
      <c r="BH168" s="16">
        <f t="shared" si="283"/>
        <v>3587353.7384615368</v>
      </c>
      <c r="BI168" s="16">
        <f t="shared" si="284"/>
        <v>5381030.6076923059</v>
      </c>
      <c r="BJ168" s="16">
        <f t="shared" si="285"/>
        <v>7174707.4769230736</v>
      </c>
      <c r="BK168" s="16">
        <f t="shared" si="286"/>
        <v>8968384.3461538423</v>
      </c>
      <c r="BL168" s="16">
        <f t="shared" si="287"/>
        <v>10762061.21538461</v>
      </c>
      <c r="BM168" s="16">
        <f t="shared" si="288"/>
        <v>12555738.084615378</v>
      </c>
      <c r="BN168" s="16">
        <f t="shared" si="289"/>
        <v>14349414.953846145</v>
      </c>
      <c r="BO168" s="16">
        <f t="shared" si="290"/>
        <v>16143091.823076913</v>
      </c>
      <c r="BP168" s="16">
        <f t="shared" si="291"/>
        <v>17936768.692307681</v>
      </c>
      <c r="BQ168" s="16">
        <f t="shared" si="292"/>
        <v>19730445.56153845</v>
      </c>
      <c r="BR168" s="16">
        <f t="shared" si="293"/>
        <v>21524122.43076922</v>
      </c>
      <c r="BS168" s="16">
        <f t="shared" si="294"/>
        <v>23317799.29999999</v>
      </c>
    </row>
    <row r="169" spans="1:71" ht="14.25" customHeight="1" x14ac:dyDescent="0.35">
      <c r="A169" s="15" t="str">
        <f t="shared" ref="A169:J169" si="307">A99</f>
        <v>Standard Close</v>
      </c>
      <c r="B169" s="15" t="str">
        <f t="shared" si="307"/>
        <v>NCP-16354</v>
      </c>
      <c r="C169" s="15" t="str">
        <f t="shared" si="307"/>
        <v>Base Rates</v>
      </c>
      <c r="D169" s="15" t="str">
        <f t="shared" si="307"/>
        <v>ELECTRIC DELIVERY</v>
      </c>
      <c r="E169" s="15">
        <f t="shared" si="307"/>
        <v>30315</v>
      </c>
      <c r="F169" s="15" t="str">
        <f t="shared" si="307"/>
        <v>NCP-16354</v>
      </c>
      <c r="G169" s="15" t="str">
        <f t="shared" si="307"/>
        <v>Pragma CAD 2026-2027</v>
      </c>
      <c r="H169" s="15" t="str">
        <f t="shared" si="307"/>
        <v>Electric Intangible Plant</v>
      </c>
      <c r="I169" s="15" t="str">
        <f t="shared" si="307"/>
        <v>General Offices</v>
      </c>
      <c r="J169" s="15" t="str">
        <f t="shared" si="307"/>
        <v>Pragma CAD 2026-2027</v>
      </c>
      <c r="K169" s="16">
        <f>SUM($K99:K99)/13</f>
        <v>0</v>
      </c>
      <c r="L169" s="16">
        <f>SUM($K99:L99)/13</f>
        <v>0</v>
      </c>
      <c r="M169" s="16">
        <f>SUM($K99:M99)/13</f>
        <v>0</v>
      </c>
      <c r="N169" s="16">
        <f>SUM($K99:N99)/13</f>
        <v>0</v>
      </c>
      <c r="O169" s="16">
        <f>SUM($K99:O99)/13</f>
        <v>0</v>
      </c>
      <c r="P169" s="16">
        <f>SUM($K99:P99)/13</f>
        <v>0</v>
      </c>
      <c r="Q169" s="16">
        <f>SUM($K99:Q99)/13</f>
        <v>0</v>
      </c>
      <c r="R169" s="16">
        <f>SUM($K99:R99)/13</f>
        <v>0</v>
      </c>
      <c r="S169" s="16">
        <f>SUM($K99:S99)/13</f>
        <v>0</v>
      </c>
      <c r="T169" s="16">
        <f>SUM($K99:T99)/13</f>
        <v>0</v>
      </c>
      <c r="U169" s="16">
        <f>SUM($K99:U99)/13</f>
        <v>0</v>
      </c>
      <c r="V169" s="16">
        <f>SUM($K99:V99)/13</f>
        <v>0</v>
      </c>
      <c r="W169" s="16">
        <f t="shared" si="246"/>
        <v>0</v>
      </c>
      <c r="X169" s="16">
        <f t="shared" si="247"/>
        <v>0</v>
      </c>
      <c r="Y169" s="16">
        <f t="shared" si="248"/>
        <v>0</v>
      </c>
      <c r="Z169" s="16">
        <f t="shared" si="249"/>
        <v>0</v>
      </c>
      <c r="AA169" s="16">
        <f t="shared" si="250"/>
        <v>0</v>
      </c>
      <c r="AB169" s="16">
        <f t="shared" si="251"/>
        <v>0</v>
      </c>
      <c r="AC169" s="16">
        <f t="shared" si="252"/>
        <v>0</v>
      </c>
      <c r="AD169" s="16">
        <f t="shared" si="253"/>
        <v>0</v>
      </c>
      <c r="AE169" s="16">
        <f t="shared" si="254"/>
        <v>0</v>
      </c>
      <c r="AF169" s="16">
        <f t="shared" si="255"/>
        <v>0</v>
      </c>
      <c r="AG169" s="16">
        <f t="shared" si="256"/>
        <v>0</v>
      </c>
      <c r="AH169" s="16">
        <f t="shared" si="257"/>
        <v>0</v>
      </c>
      <c r="AI169" s="16">
        <f t="shared" si="258"/>
        <v>0</v>
      </c>
      <c r="AJ169" s="16">
        <f t="shared" si="259"/>
        <v>0</v>
      </c>
      <c r="AK169" s="16">
        <f t="shared" si="260"/>
        <v>0</v>
      </c>
      <c r="AL169" s="16">
        <f t="shared" si="261"/>
        <v>0</v>
      </c>
      <c r="AM169" s="16">
        <f t="shared" si="262"/>
        <v>0</v>
      </c>
      <c r="AN169" s="16">
        <f t="shared" si="263"/>
        <v>0</v>
      </c>
      <c r="AO169" s="16">
        <f t="shared" si="264"/>
        <v>0</v>
      </c>
      <c r="AP169" s="16">
        <f t="shared" si="265"/>
        <v>0</v>
      </c>
      <c r="AQ169" s="16">
        <f t="shared" si="266"/>
        <v>0</v>
      </c>
      <c r="AR169" s="16">
        <f t="shared" si="267"/>
        <v>0</v>
      </c>
      <c r="AS169" s="16">
        <f t="shared" si="268"/>
        <v>0</v>
      </c>
      <c r="AT169" s="16">
        <f t="shared" si="269"/>
        <v>0</v>
      </c>
      <c r="AU169" s="16">
        <f t="shared" si="270"/>
        <v>0</v>
      </c>
      <c r="AV169" s="16">
        <f t="shared" si="271"/>
        <v>0</v>
      </c>
      <c r="AW169" s="16">
        <f t="shared" si="272"/>
        <v>0</v>
      </c>
      <c r="AX169" s="16">
        <f t="shared" si="273"/>
        <v>991423.27307692298</v>
      </c>
      <c r="AY169" s="16">
        <f t="shared" si="274"/>
        <v>1982846.546153846</v>
      </c>
      <c r="AZ169" s="16">
        <f t="shared" si="275"/>
        <v>2974269.8192307693</v>
      </c>
      <c r="BA169" s="16">
        <f t="shared" si="276"/>
        <v>3965693.0923076919</v>
      </c>
      <c r="BB169" s="16">
        <f t="shared" si="277"/>
        <v>4957116.365384615</v>
      </c>
      <c r="BC169" s="16">
        <f t="shared" si="278"/>
        <v>5948539.6384615386</v>
      </c>
      <c r="BD169" s="16">
        <f t="shared" si="279"/>
        <v>6939962.9115384612</v>
      </c>
      <c r="BE169" s="16">
        <f t="shared" si="280"/>
        <v>7931386.1846153839</v>
      </c>
      <c r="BF169" s="16">
        <f t="shared" si="281"/>
        <v>8922809.4576923065</v>
      </c>
      <c r="BG169" s="16">
        <f t="shared" si="282"/>
        <v>9914232.7307692301</v>
      </c>
      <c r="BH169" s="16">
        <f t="shared" si="283"/>
        <v>10905656.003846152</v>
      </c>
      <c r="BI169" s="16">
        <f t="shared" si="284"/>
        <v>11897079.276923077</v>
      </c>
      <c r="BJ169" s="16">
        <f t="shared" si="285"/>
        <v>12888502.550000001</v>
      </c>
      <c r="BK169" s="16">
        <f t="shared" si="286"/>
        <v>12888502.550000001</v>
      </c>
      <c r="BL169" s="16">
        <f t="shared" si="287"/>
        <v>12888502.550000001</v>
      </c>
      <c r="BM169" s="16">
        <f t="shared" si="288"/>
        <v>12888502.550000001</v>
      </c>
      <c r="BN169" s="16">
        <f t="shared" si="289"/>
        <v>12888502.550000001</v>
      </c>
      <c r="BO169" s="16">
        <f t="shared" si="290"/>
        <v>12888502.550000001</v>
      </c>
      <c r="BP169" s="16">
        <f t="shared" si="291"/>
        <v>12888502.550000001</v>
      </c>
      <c r="BQ169" s="16">
        <f t="shared" si="292"/>
        <v>12888502.550000001</v>
      </c>
      <c r="BR169" s="16">
        <f t="shared" si="293"/>
        <v>12888502.550000001</v>
      </c>
      <c r="BS169" s="16">
        <f t="shared" si="294"/>
        <v>12888502.550000001</v>
      </c>
    </row>
    <row r="170" spans="1:71" ht="14.25" customHeight="1" x14ac:dyDescent="0.35">
      <c r="A170" s="15" t="str">
        <f t="shared" ref="A170:J170" si="308">A100</f>
        <v>Standard Close</v>
      </c>
      <c r="B170" s="15" t="str">
        <f t="shared" si="308"/>
        <v>NCP-16539</v>
      </c>
      <c r="C170" s="15" t="str">
        <f t="shared" si="308"/>
        <v>Base Rates</v>
      </c>
      <c r="D170" s="15" t="str">
        <f t="shared" si="308"/>
        <v>ELECTRIC DELIVERY</v>
      </c>
      <c r="E170" s="15">
        <f t="shared" si="308"/>
        <v>30315</v>
      </c>
      <c r="F170" s="15" t="str">
        <f t="shared" si="308"/>
        <v>NCP-16539</v>
      </c>
      <c r="G170" s="15" t="str">
        <f t="shared" si="308"/>
        <v>GIS Visualization Maps &amp; FieldMaps</v>
      </c>
      <c r="H170" s="15" t="str">
        <f t="shared" si="308"/>
        <v>Electric General Plant</v>
      </c>
      <c r="I170" s="15" t="str">
        <f t="shared" si="308"/>
        <v>General Offices</v>
      </c>
      <c r="J170" s="15" t="str">
        <f t="shared" si="308"/>
        <v>GIS Visualization Maps &amp; FieldMaps</v>
      </c>
      <c r="K170" s="16">
        <f>SUM($K100:K100)/13</f>
        <v>0</v>
      </c>
      <c r="L170" s="16">
        <f>SUM($K100:L100)/13</f>
        <v>0</v>
      </c>
      <c r="M170" s="16">
        <f>SUM($K100:M100)/13</f>
        <v>0</v>
      </c>
      <c r="N170" s="16">
        <f>SUM($K100:N100)/13</f>
        <v>0</v>
      </c>
      <c r="O170" s="16">
        <f>SUM($K100:O100)/13</f>
        <v>0</v>
      </c>
      <c r="P170" s="16">
        <f>SUM($K100:P100)/13</f>
        <v>0</v>
      </c>
      <c r="Q170" s="16">
        <f>SUM($K100:Q100)/13</f>
        <v>0</v>
      </c>
      <c r="R170" s="16">
        <f>SUM($K100:R100)/13</f>
        <v>0</v>
      </c>
      <c r="S170" s="16">
        <f>SUM($K100:S100)/13</f>
        <v>0</v>
      </c>
      <c r="T170" s="16">
        <f>SUM($K100:T100)/13</f>
        <v>0</v>
      </c>
      <c r="U170" s="16">
        <f>SUM($K100:U100)/13</f>
        <v>0</v>
      </c>
      <c r="V170" s="16">
        <f>SUM($K100:V100)/13</f>
        <v>0</v>
      </c>
      <c r="W170" s="16">
        <f t="shared" si="246"/>
        <v>0</v>
      </c>
      <c r="X170" s="16">
        <f t="shared" si="247"/>
        <v>0</v>
      </c>
      <c r="Y170" s="16">
        <f t="shared" si="248"/>
        <v>0</v>
      </c>
      <c r="Z170" s="16">
        <f t="shared" si="249"/>
        <v>0</v>
      </c>
      <c r="AA170" s="16">
        <f t="shared" si="250"/>
        <v>0</v>
      </c>
      <c r="AB170" s="16">
        <f t="shared" si="251"/>
        <v>0</v>
      </c>
      <c r="AC170" s="16">
        <f t="shared" si="252"/>
        <v>0</v>
      </c>
      <c r="AD170" s="16">
        <f t="shared" si="253"/>
        <v>0</v>
      </c>
      <c r="AE170" s="16">
        <f t="shared" si="254"/>
        <v>0</v>
      </c>
      <c r="AF170" s="16">
        <f t="shared" si="255"/>
        <v>0</v>
      </c>
      <c r="AG170" s="16">
        <f t="shared" si="256"/>
        <v>0</v>
      </c>
      <c r="AH170" s="16">
        <f t="shared" si="257"/>
        <v>0</v>
      </c>
      <c r="AI170" s="16">
        <f t="shared" si="258"/>
        <v>0</v>
      </c>
      <c r="AJ170" s="16">
        <f t="shared" si="259"/>
        <v>0</v>
      </c>
      <c r="AK170" s="16">
        <f t="shared" si="260"/>
        <v>0</v>
      </c>
      <c r="AL170" s="16">
        <f t="shared" si="261"/>
        <v>0</v>
      </c>
      <c r="AM170" s="16">
        <f t="shared" si="262"/>
        <v>0</v>
      </c>
      <c r="AN170" s="16">
        <f t="shared" si="263"/>
        <v>0</v>
      </c>
      <c r="AO170" s="16">
        <f t="shared" si="264"/>
        <v>0</v>
      </c>
      <c r="AP170" s="16">
        <f t="shared" si="265"/>
        <v>0</v>
      </c>
      <c r="AQ170" s="16">
        <f t="shared" si="266"/>
        <v>0</v>
      </c>
      <c r="AR170" s="16">
        <f t="shared" si="267"/>
        <v>0</v>
      </c>
      <c r="AS170" s="16">
        <f t="shared" si="268"/>
        <v>0</v>
      </c>
      <c r="AT170" s="16">
        <f t="shared" si="269"/>
        <v>0</v>
      </c>
      <c r="AU170" s="16">
        <f t="shared" si="270"/>
        <v>0</v>
      </c>
      <c r="AV170" s="16">
        <f t="shared" si="271"/>
        <v>0</v>
      </c>
      <c r="AW170" s="16">
        <f t="shared" si="272"/>
        <v>0</v>
      </c>
      <c r="AX170" s="16">
        <f t="shared" si="273"/>
        <v>0</v>
      </c>
      <c r="AY170" s="16">
        <f t="shared" si="274"/>
        <v>0</v>
      </c>
      <c r="AZ170" s="16">
        <f t="shared" si="275"/>
        <v>0</v>
      </c>
      <c r="BA170" s="16">
        <f t="shared" si="276"/>
        <v>0</v>
      </c>
      <c r="BB170" s="16">
        <f t="shared" si="277"/>
        <v>0</v>
      </c>
      <c r="BC170" s="16">
        <f t="shared" si="278"/>
        <v>0</v>
      </c>
      <c r="BD170" s="16">
        <f t="shared" si="279"/>
        <v>0</v>
      </c>
      <c r="BE170" s="16">
        <f t="shared" si="280"/>
        <v>0</v>
      </c>
      <c r="BF170" s="16">
        <f t="shared" si="281"/>
        <v>0</v>
      </c>
      <c r="BG170" s="16">
        <f t="shared" si="282"/>
        <v>0</v>
      </c>
      <c r="BH170" s="16">
        <f t="shared" si="283"/>
        <v>0</v>
      </c>
      <c r="BI170" s="16">
        <f t="shared" si="284"/>
        <v>0</v>
      </c>
      <c r="BJ170" s="16">
        <f t="shared" si="285"/>
        <v>0</v>
      </c>
      <c r="BK170" s="16">
        <f t="shared" si="286"/>
        <v>0</v>
      </c>
      <c r="BL170" s="16">
        <f t="shared" si="287"/>
        <v>0</v>
      </c>
      <c r="BM170" s="16">
        <f t="shared" si="288"/>
        <v>0</v>
      </c>
      <c r="BN170" s="16">
        <f t="shared" si="289"/>
        <v>0</v>
      </c>
      <c r="BO170" s="16">
        <f t="shared" si="290"/>
        <v>0</v>
      </c>
      <c r="BP170" s="16">
        <f t="shared" si="291"/>
        <v>0</v>
      </c>
      <c r="BQ170" s="16">
        <f t="shared" si="292"/>
        <v>0</v>
      </c>
      <c r="BR170" s="16">
        <f t="shared" si="293"/>
        <v>0</v>
      </c>
      <c r="BS170" s="16">
        <f t="shared" si="294"/>
        <v>0</v>
      </c>
    </row>
    <row r="171" spans="1:71" ht="14.25" customHeight="1" x14ac:dyDescent="0.35">
      <c r="A171" s="15" t="str">
        <f t="shared" ref="A171:J171" si="309">A101</f>
        <v>Standard Close</v>
      </c>
      <c r="B171" s="15" t="str">
        <f t="shared" si="309"/>
        <v>NCP-16548</v>
      </c>
      <c r="C171" s="15" t="str">
        <f t="shared" si="309"/>
        <v>Base Rates</v>
      </c>
      <c r="D171" s="15" t="str">
        <f t="shared" si="309"/>
        <v>ELECTRIC DELIVERY</v>
      </c>
      <c r="E171" s="15">
        <f t="shared" si="309"/>
        <v>30315</v>
      </c>
      <c r="F171" s="15" t="str">
        <f t="shared" si="309"/>
        <v>NCP-16548</v>
      </c>
      <c r="G171" s="15" t="str">
        <f t="shared" si="309"/>
        <v>ADMS DER Frcasting/Gateway Implment</v>
      </c>
      <c r="H171" s="15" t="str">
        <f t="shared" si="309"/>
        <v>Electric General Plant</v>
      </c>
      <c r="I171" s="15" t="str">
        <f t="shared" si="309"/>
        <v>General Offices</v>
      </c>
      <c r="J171" s="15" t="str">
        <f t="shared" si="309"/>
        <v>ADMS DER Frcasting/Gateway Implment</v>
      </c>
      <c r="K171" s="16">
        <f>SUM($K101:K101)/13</f>
        <v>0</v>
      </c>
      <c r="L171" s="16">
        <f>SUM($K101:L101)/13</f>
        <v>0</v>
      </c>
      <c r="M171" s="16">
        <f>SUM($K101:M101)/13</f>
        <v>0</v>
      </c>
      <c r="N171" s="16">
        <f>SUM($K101:N101)/13</f>
        <v>0</v>
      </c>
      <c r="O171" s="16">
        <f>SUM($K101:O101)/13</f>
        <v>0</v>
      </c>
      <c r="P171" s="16">
        <f>SUM($K101:P101)/13</f>
        <v>0</v>
      </c>
      <c r="Q171" s="16">
        <f>SUM($K101:Q101)/13</f>
        <v>0</v>
      </c>
      <c r="R171" s="16">
        <f>SUM($K101:R101)/13</f>
        <v>0</v>
      </c>
      <c r="S171" s="16">
        <f>SUM($K101:S101)/13</f>
        <v>0</v>
      </c>
      <c r="T171" s="16">
        <f>SUM($K101:T101)/13</f>
        <v>0</v>
      </c>
      <c r="U171" s="16">
        <f>SUM($K101:U101)/13</f>
        <v>0</v>
      </c>
      <c r="V171" s="16">
        <f>SUM($K101:V101)/13</f>
        <v>0</v>
      </c>
      <c r="W171" s="16">
        <f t="shared" si="246"/>
        <v>0</v>
      </c>
      <c r="X171" s="16">
        <f t="shared" si="247"/>
        <v>0</v>
      </c>
      <c r="Y171" s="16">
        <f t="shared" si="248"/>
        <v>0</v>
      </c>
      <c r="Z171" s="16">
        <f t="shared" si="249"/>
        <v>0</v>
      </c>
      <c r="AA171" s="16">
        <f t="shared" si="250"/>
        <v>0</v>
      </c>
      <c r="AB171" s="16">
        <f t="shared" si="251"/>
        <v>0</v>
      </c>
      <c r="AC171" s="16">
        <f t="shared" si="252"/>
        <v>0</v>
      </c>
      <c r="AD171" s="16">
        <f t="shared" si="253"/>
        <v>0</v>
      </c>
      <c r="AE171" s="16">
        <f t="shared" si="254"/>
        <v>0</v>
      </c>
      <c r="AF171" s="16">
        <f t="shared" si="255"/>
        <v>0</v>
      </c>
      <c r="AG171" s="16">
        <f t="shared" si="256"/>
        <v>0</v>
      </c>
      <c r="AH171" s="16">
        <f t="shared" si="257"/>
        <v>0</v>
      </c>
      <c r="AI171" s="16">
        <f t="shared" si="258"/>
        <v>0</v>
      </c>
      <c r="AJ171" s="16">
        <f t="shared" si="259"/>
        <v>0</v>
      </c>
      <c r="AK171" s="16">
        <f t="shared" si="260"/>
        <v>0</v>
      </c>
      <c r="AL171" s="16">
        <f t="shared" si="261"/>
        <v>0</v>
      </c>
      <c r="AM171" s="16">
        <f t="shared" si="262"/>
        <v>0</v>
      </c>
      <c r="AN171" s="16">
        <f t="shared" si="263"/>
        <v>0</v>
      </c>
      <c r="AO171" s="16">
        <f t="shared" si="264"/>
        <v>0</v>
      </c>
      <c r="AP171" s="16">
        <f t="shared" si="265"/>
        <v>0</v>
      </c>
      <c r="AQ171" s="16">
        <f t="shared" si="266"/>
        <v>0</v>
      </c>
      <c r="AR171" s="16">
        <f t="shared" si="267"/>
        <v>0</v>
      </c>
      <c r="AS171" s="16">
        <f t="shared" si="268"/>
        <v>0</v>
      </c>
      <c r="AT171" s="16">
        <f t="shared" si="269"/>
        <v>0</v>
      </c>
      <c r="AU171" s="16">
        <f t="shared" si="270"/>
        <v>0</v>
      </c>
      <c r="AV171" s="16">
        <f t="shared" si="271"/>
        <v>0</v>
      </c>
      <c r="AW171" s="16">
        <f t="shared" si="272"/>
        <v>0</v>
      </c>
      <c r="AX171" s="16">
        <f t="shared" si="273"/>
        <v>0</v>
      </c>
      <c r="AY171" s="16">
        <f t="shared" si="274"/>
        <v>0</v>
      </c>
      <c r="AZ171" s="16">
        <f t="shared" si="275"/>
        <v>0</v>
      </c>
      <c r="BA171" s="16">
        <f t="shared" si="276"/>
        <v>1877482.1230769234</v>
      </c>
      <c r="BB171" s="16">
        <f t="shared" si="277"/>
        <v>3782452.9323076932</v>
      </c>
      <c r="BC171" s="16">
        <f t="shared" si="278"/>
        <v>5714912.427692309</v>
      </c>
      <c r="BD171" s="16">
        <f t="shared" si="279"/>
        <v>7674860.6092307717</v>
      </c>
      <c r="BE171" s="16">
        <f t="shared" si="280"/>
        <v>9662297.4769230802</v>
      </c>
      <c r="BF171" s="16">
        <f t="shared" si="281"/>
        <v>11677223.030769236</v>
      </c>
      <c r="BG171" s="16">
        <f t="shared" si="282"/>
        <v>13719637.270769237</v>
      </c>
      <c r="BH171" s="16">
        <f t="shared" si="283"/>
        <v>15762051.510769237</v>
      </c>
      <c r="BI171" s="16">
        <f t="shared" si="284"/>
        <v>17804465.750769235</v>
      </c>
      <c r="BJ171" s="16">
        <f t="shared" si="285"/>
        <v>19846879.990769237</v>
      </c>
      <c r="BK171" s="16">
        <f t="shared" si="286"/>
        <v>21889294.230769239</v>
      </c>
      <c r="BL171" s="16">
        <f t="shared" si="287"/>
        <v>23931708.470769241</v>
      </c>
      <c r="BM171" s="16">
        <f t="shared" si="288"/>
        <v>25974122.71076924</v>
      </c>
      <c r="BN171" s="16">
        <f t="shared" si="289"/>
        <v>26139054.827692315</v>
      </c>
      <c r="BO171" s="16">
        <f t="shared" si="290"/>
        <v>26276498.25846155</v>
      </c>
      <c r="BP171" s="16">
        <f t="shared" si="291"/>
        <v>26386453.003076933</v>
      </c>
      <c r="BQ171" s="16">
        <f t="shared" si="292"/>
        <v>26468919.061538473</v>
      </c>
      <c r="BR171" s="16">
        <f t="shared" si="293"/>
        <v>26523896.433846168</v>
      </c>
      <c r="BS171" s="16">
        <f t="shared" si="294"/>
        <v>26551385.120000008</v>
      </c>
    </row>
    <row r="172" spans="1:71" ht="14.25" customHeight="1" x14ac:dyDescent="0.35">
      <c r="A172" s="15" t="str">
        <f t="shared" ref="A172:J172" si="310">A102</f>
        <v>Standard Close</v>
      </c>
      <c r="B172" s="15" t="str">
        <f t="shared" si="310"/>
        <v>NCP-16550</v>
      </c>
      <c r="C172" s="15" t="str">
        <f t="shared" si="310"/>
        <v>Base Rates</v>
      </c>
      <c r="D172" s="15" t="str">
        <f t="shared" si="310"/>
        <v>ELECTRIC DELIVERY</v>
      </c>
      <c r="E172" s="15">
        <f t="shared" si="310"/>
        <v>30399</v>
      </c>
      <c r="F172" s="15" t="str">
        <f t="shared" si="310"/>
        <v>NCP-16550</v>
      </c>
      <c r="G172" s="15" t="str">
        <f t="shared" si="310"/>
        <v>RCC Solar Consolidation</v>
      </c>
      <c r="H172" s="15" t="str">
        <f t="shared" si="310"/>
        <v>Electric General Plant</v>
      </c>
      <c r="I172" s="15" t="str">
        <f t="shared" si="310"/>
        <v>General Offices</v>
      </c>
      <c r="J172" s="15" t="str">
        <f t="shared" si="310"/>
        <v>RCC Solar Consolidation</v>
      </c>
      <c r="K172" s="16">
        <f>SUM($K102:K102)/13</f>
        <v>0</v>
      </c>
      <c r="L172" s="16">
        <f>SUM($K102:L102)/13</f>
        <v>0</v>
      </c>
      <c r="M172" s="16">
        <f>SUM($K102:M102)/13</f>
        <v>0</v>
      </c>
      <c r="N172" s="16">
        <f>SUM($K102:N102)/13</f>
        <v>0</v>
      </c>
      <c r="O172" s="16">
        <f>SUM($K102:O102)/13</f>
        <v>0</v>
      </c>
      <c r="P172" s="16">
        <f>SUM($K102:P102)/13</f>
        <v>0</v>
      </c>
      <c r="Q172" s="16">
        <f>SUM($K102:Q102)/13</f>
        <v>0</v>
      </c>
      <c r="R172" s="16">
        <f>SUM($K102:R102)/13</f>
        <v>0</v>
      </c>
      <c r="S172" s="16">
        <f>SUM($K102:S102)/13</f>
        <v>0</v>
      </c>
      <c r="T172" s="16">
        <f>SUM($K102:T102)/13</f>
        <v>0</v>
      </c>
      <c r="U172" s="16">
        <f>SUM($K102:U102)/13</f>
        <v>0</v>
      </c>
      <c r="V172" s="16">
        <f>SUM($K102:V102)/13</f>
        <v>0</v>
      </c>
      <c r="W172" s="16">
        <f t="shared" si="246"/>
        <v>0</v>
      </c>
      <c r="X172" s="16">
        <f t="shared" si="247"/>
        <v>0</v>
      </c>
      <c r="Y172" s="16">
        <f t="shared" si="248"/>
        <v>0</v>
      </c>
      <c r="Z172" s="16">
        <f t="shared" si="249"/>
        <v>0</v>
      </c>
      <c r="AA172" s="16">
        <f t="shared" si="250"/>
        <v>0</v>
      </c>
      <c r="AB172" s="16">
        <f t="shared" si="251"/>
        <v>0</v>
      </c>
      <c r="AC172" s="16">
        <f t="shared" si="252"/>
        <v>0</v>
      </c>
      <c r="AD172" s="16">
        <f t="shared" si="253"/>
        <v>0</v>
      </c>
      <c r="AE172" s="16">
        <f t="shared" si="254"/>
        <v>0</v>
      </c>
      <c r="AF172" s="16">
        <f t="shared" si="255"/>
        <v>0</v>
      </c>
      <c r="AG172" s="16">
        <f t="shared" si="256"/>
        <v>0</v>
      </c>
      <c r="AH172" s="16">
        <f t="shared" si="257"/>
        <v>0</v>
      </c>
      <c r="AI172" s="16">
        <f t="shared" si="258"/>
        <v>0</v>
      </c>
      <c r="AJ172" s="16">
        <f t="shared" si="259"/>
        <v>0</v>
      </c>
      <c r="AK172" s="16">
        <f t="shared" si="260"/>
        <v>0</v>
      </c>
      <c r="AL172" s="16">
        <f t="shared" si="261"/>
        <v>0</v>
      </c>
      <c r="AM172" s="16">
        <f t="shared" si="262"/>
        <v>0</v>
      </c>
      <c r="AN172" s="16">
        <f t="shared" si="263"/>
        <v>0</v>
      </c>
      <c r="AO172" s="16">
        <f t="shared" si="264"/>
        <v>0</v>
      </c>
      <c r="AP172" s="16">
        <f t="shared" si="265"/>
        <v>0</v>
      </c>
      <c r="AQ172" s="16">
        <f t="shared" si="266"/>
        <v>0</v>
      </c>
      <c r="AR172" s="16">
        <f t="shared" si="267"/>
        <v>0</v>
      </c>
      <c r="AS172" s="16">
        <f t="shared" si="268"/>
        <v>0</v>
      </c>
      <c r="AT172" s="16">
        <f t="shared" si="269"/>
        <v>0</v>
      </c>
      <c r="AU172" s="16">
        <f t="shared" si="270"/>
        <v>0</v>
      </c>
      <c r="AV172" s="16">
        <f t="shared" si="271"/>
        <v>0</v>
      </c>
      <c r="AW172" s="16">
        <f t="shared" si="272"/>
        <v>0</v>
      </c>
      <c r="AX172" s="16">
        <f t="shared" si="273"/>
        <v>0</v>
      </c>
      <c r="AY172" s="16">
        <f t="shared" si="274"/>
        <v>0</v>
      </c>
      <c r="AZ172" s="16">
        <f t="shared" si="275"/>
        <v>0</v>
      </c>
      <c r="BA172" s="16">
        <f t="shared" si="276"/>
        <v>0</v>
      </c>
      <c r="BB172" s="16">
        <f t="shared" si="277"/>
        <v>0</v>
      </c>
      <c r="BC172" s="16">
        <f t="shared" si="278"/>
        <v>0</v>
      </c>
      <c r="BD172" s="16">
        <f t="shared" si="279"/>
        <v>0</v>
      </c>
      <c r="BE172" s="16">
        <f t="shared" si="280"/>
        <v>0</v>
      </c>
      <c r="BF172" s="16">
        <f t="shared" si="281"/>
        <v>0</v>
      </c>
      <c r="BG172" s="16">
        <f t="shared" si="282"/>
        <v>0</v>
      </c>
      <c r="BH172" s="16">
        <f t="shared" si="283"/>
        <v>0</v>
      </c>
      <c r="BI172" s="16">
        <f t="shared" si="284"/>
        <v>0</v>
      </c>
      <c r="BJ172" s="16">
        <f t="shared" si="285"/>
        <v>0</v>
      </c>
      <c r="BK172" s="16">
        <f t="shared" si="286"/>
        <v>0</v>
      </c>
      <c r="BL172" s="16">
        <f t="shared" si="287"/>
        <v>0</v>
      </c>
      <c r="BM172" s="16">
        <f t="shared" si="288"/>
        <v>0</v>
      </c>
      <c r="BN172" s="16">
        <f t="shared" si="289"/>
        <v>0</v>
      </c>
      <c r="BO172" s="16">
        <f t="shared" si="290"/>
        <v>0</v>
      </c>
      <c r="BP172" s="16">
        <f t="shared" si="291"/>
        <v>0</v>
      </c>
      <c r="BQ172" s="16">
        <f t="shared" si="292"/>
        <v>0</v>
      </c>
      <c r="BR172" s="16">
        <f t="shared" si="293"/>
        <v>0</v>
      </c>
      <c r="BS172" s="16">
        <f t="shared" si="294"/>
        <v>0</v>
      </c>
    </row>
    <row r="173" spans="1:71" ht="14.25" customHeight="1" x14ac:dyDescent="0.35">
      <c r="A173" s="15" t="str">
        <f t="shared" ref="A173:J173" si="311">A103</f>
        <v>Standard Close</v>
      </c>
      <c r="B173" s="15" t="str">
        <f t="shared" si="311"/>
        <v>NCP-16616</v>
      </c>
      <c r="C173" s="15" t="str">
        <f t="shared" si="311"/>
        <v>Base Rates</v>
      </c>
      <c r="D173" s="15" t="str">
        <f t="shared" si="311"/>
        <v>ELECTRIC DELIVERY</v>
      </c>
      <c r="E173" s="15">
        <f t="shared" si="311"/>
        <v>30315</v>
      </c>
      <c r="F173" s="15" t="str">
        <f t="shared" si="311"/>
        <v>NCP-16616</v>
      </c>
      <c r="G173" s="15" t="str">
        <f t="shared" si="311"/>
        <v>AMI Convergence - Network Replacemt</v>
      </c>
      <c r="H173" s="15" t="str">
        <f t="shared" si="311"/>
        <v>Electric Intangible Plant</v>
      </c>
      <c r="I173" s="15" t="str">
        <f t="shared" si="311"/>
        <v>General Offices</v>
      </c>
      <c r="J173" s="15" t="str">
        <f t="shared" si="311"/>
        <v>AMI Convergence - Network Replacemt</v>
      </c>
      <c r="K173" s="16">
        <f>SUM($K103:K103)/13</f>
        <v>0</v>
      </c>
      <c r="L173" s="16">
        <f>SUM($K103:L103)/13</f>
        <v>0</v>
      </c>
      <c r="M173" s="16">
        <f>SUM($K103:M103)/13</f>
        <v>0</v>
      </c>
      <c r="N173" s="16">
        <f>SUM($K103:N103)/13</f>
        <v>0</v>
      </c>
      <c r="O173" s="16">
        <f>SUM($K103:O103)/13</f>
        <v>0</v>
      </c>
      <c r="P173" s="16">
        <f>SUM($K103:P103)/13</f>
        <v>0</v>
      </c>
      <c r="Q173" s="16">
        <f>SUM($K103:Q103)/13</f>
        <v>0</v>
      </c>
      <c r="R173" s="16">
        <f>SUM($K103:R103)/13</f>
        <v>0</v>
      </c>
      <c r="S173" s="16">
        <f>SUM($K103:S103)/13</f>
        <v>0</v>
      </c>
      <c r="T173" s="16">
        <f>SUM($K103:T103)/13</f>
        <v>0</v>
      </c>
      <c r="U173" s="16">
        <f>SUM($K103:U103)/13</f>
        <v>0</v>
      </c>
      <c r="V173" s="16">
        <f>SUM($K103:V103)/13</f>
        <v>0</v>
      </c>
      <c r="W173" s="16">
        <f t="shared" si="246"/>
        <v>0</v>
      </c>
      <c r="X173" s="16">
        <f t="shared" si="247"/>
        <v>0</v>
      </c>
      <c r="Y173" s="16">
        <f t="shared" si="248"/>
        <v>0</v>
      </c>
      <c r="Z173" s="16">
        <f t="shared" si="249"/>
        <v>0</v>
      </c>
      <c r="AA173" s="16">
        <f t="shared" si="250"/>
        <v>0</v>
      </c>
      <c r="AB173" s="16">
        <f t="shared" si="251"/>
        <v>0</v>
      </c>
      <c r="AC173" s="16">
        <f t="shared" si="252"/>
        <v>0</v>
      </c>
      <c r="AD173" s="16">
        <f t="shared" si="253"/>
        <v>0</v>
      </c>
      <c r="AE173" s="16">
        <f t="shared" si="254"/>
        <v>0</v>
      </c>
      <c r="AF173" s="16">
        <f t="shared" si="255"/>
        <v>0</v>
      </c>
      <c r="AG173" s="16">
        <f t="shared" si="256"/>
        <v>0</v>
      </c>
      <c r="AH173" s="16">
        <f t="shared" si="257"/>
        <v>0</v>
      </c>
      <c r="AI173" s="16">
        <f t="shared" si="258"/>
        <v>0</v>
      </c>
      <c r="AJ173" s="16">
        <f t="shared" si="259"/>
        <v>0</v>
      </c>
      <c r="AK173" s="16">
        <f t="shared" si="260"/>
        <v>0</v>
      </c>
      <c r="AL173" s="16">
        <f t="shared" si="261"/>
        <v>0</v>
      </c>
      <c r="AM173" s="16">
        <f t="shared" si="262"/>
        <v>0</v>
      </c>
      <c r="AN173" s="16">
        <f t="shared" si="263"/>
        <v>0</v>
      </c>
      <c r="AO173" s="16">
        <f t="shared" si="264"/>
        <v>0</v>
      </c>
      <c r="AP173" s="16">
        <f t="shared" si="265"/>
        <v>0</v>
      </c>
      <c r="AQ173" s="16">
        <f t="shared" si="266"/>
        <v>0</v>
      </c>
      <c r="AR173" s="16">
        <f t="shared" si="267"/>
        <v>0</v>
      </c>
      <c r="AS173" s="16">
        <f t="shared" si="268"/>
        <v>0</v>
      </c>
      <c r="AT173" s="16">
        <f t="shared" si="269"/>
        <v>0</v>
      </c>
      <c r="AU173" s="16">
        <f t="shared" si="270"/>
        <v>0</v>
      </c>
      <c r="AV173" s="16">
        <f t="shared" si="271"/>
        <v>0</v>
      </c>
      <c r="AW173" s="16">
        <f t="shared" si="272"/>
        <v>0</v>
      </c>
      <c r="AX173" s="16">
        <f t="shared" si="273"/>
        <v>0</v>
      </c>
      <c r="AY173" s="16">
        <f t="shared" si="274"/>
        <v>0</v>
      </c>
      <c r="AZ173" s="16">
        <f t="shared" si="275"/>
        <v>0</v>
      </c>
      <c r="BA173" s="16">
        <f t="shared" si="276"/>
        <v>0</v>
      </c>
      <c r="BB173" s="16">
        <f t="shared" si="277"/>
        <v>0</v>
      </c>
      <c r="BC173" s="16">
        <f t="shared" si="278"/>
        <v>0</v>
      </c>
      <c r="BD173" s="16">
        <f t="shared" si="279"/>
        <v>397068.82307692309</v>
      </c>
      <c r="BE173" s="16">
        <f t="shared" si="280"/>
        <v>794599.18461538467</v>
      </c>
      <c r="BF173" s="16">
        <f t="shared" si="281"/>
        <v>1192591.0846153847</v>
      </c>
      <c r="BG173" s="16">
        <f t="shared" si="282"/>
        <v>1591044.5230769231</v>
      </c>
      <c r="BH173" s="16">
        <f t="shared" si="283"/>
        <v>1989497.9615384615</v>
      </c>
      <c r="BI173" s="16">
        <f t="shared" si="284"/>
        <v>2387951.4</v>
      </c>
      <c r="BJ173" s="16">
        <f t="shared" si="285"/>
        <v>2786404.8384615383</v>
      </c>
      <c r="BK173" s="16">
        <f t="shared" si="286"/>
        <v>3184858.2769230772</v>
      </c>
      <c r="BL173" s="16">
        <f t="shared" si="287"/>
        <v>3583311.7153846156</v>
      </c>
      <c r="BM173" s="16">
        <f t="shared" si="288"/>
        <v>3981765.1538461545</v>
      </c>
      <c r="BN173" s="16">
        <f t="shared" si="289"/>
        <v>4380218.5923076933</v>
      </c>
      <c r="BO173" s="16">
        <f t="shared" si="290"/>
        <v>4778672.0307692317</v>
      </c>
      <c r="BP173" s="16">
        <f t="shared" si="291"/>
        <v>5177125.4692307701</v>
      </c>
      <c r="BQ173" s="16">
        <f t="shared" si="292"/>
        <v>5178510.0846153852</v>
      </c>
      <c r="BR173" s="16">
        <f t="shared" si="293"/>
        <v>5179433.1615384622</v>
      </c>
      <c r="BS173" s="16">
        <f t="shared" si="294"/>
        <v>5179894.7000000011</v>
      </c>
    </row>
    <row r="174" spans="1:71" ht="14.25" customHeight="1" x14ac:dyDescent="0.35">
      <c r="A174" s="15" t="str">
        <f t="shared" ref="A174:J174" si="312">A104</f>
        <v>Manual Blanket</v>
      </c>
      <c r="B174" s="15" t="str">
        <f t="shared" si="312"/>
        <v>NCP-16684</v>
      </c>
      <c r="C174" s="15" t="str">
        <f t="shared" si="312"/>
        <v>Base Rates</v>
      </c>
      <c r="D174" s="15" t="str">
        <f t="shared" si="312"/>
        <v>ELECTRIC DELIVERY</v>
      </c>
      <c r="E174" s="15">
        <f t="shared" si="312"/>
        <v>36500</v>
      </c>
      <c r="F174" s="15" t="str">
        <f t="shared" si="312"/>
        <v>NCP-16684</v>
      </c>
      <c r="G174" s="15" t="str">
        <f t="shared" si="312"/>
        <v xml:space="preserve">Non-SPP Line Sensing </v>
      </c>
      <c r="H174" s="15" t="str">
        <f t="shared" si="312"/>
        <v>Electric Distribution Plant</v>
      </c>
      <c r="I174" s="15" t="str">
        <f t="shared" si="312"/>
        <v>Distribution Lines</v>
      </c>
      <c r="J174" s="15" t="str">
        <f t="shared" si="312"/>
        <v xml:space="preserve">Non-SPP Line Sensing </v>
      </c>
      <c r="K174" s="16">
        <f>SUM($K104:K104)/13</f>
        <v>0</v>
      </c>
      <c r="L174" s="16">
        <f>SUM($K104:L104)/13</f>
        <v>0</v>
      </c>
      <c r="M174" s="16">
        <f>SUM($K104:M104)/13</f>
        <v>0</v>
      </c>
      <c r="N174" s="16">
        <f>SUM($K104:N104)/13</f>
        <v>0</v>
      </c>
      <c r="O174" s="16">
        <f>SUM($K104:O104)/13</f>
        <v>0</v>
      </c>
      <c r="P174" s="16">
        <f>SUM($K104:P104)/13</f>
        <v>0</v>
      </c>
      <c r="Q174" s="16">
        <f>SUM($K104:Q104)/13</f>
        <v>0</v>
      </c>
      <c r="R174" s="16">
        <f>SUM($K104:R104)/13</f>
        <v>0</v>
      </c>
      <c r="S174" s="16">
        <f>SUM($K104:S104)/13</f>
        <v>0</v>
      </c>
      <c r="T174" s="16">
        <f>SUM($K104:T104)/13</f>
        <v>0</v>
      </c>
      <c r="U174" s="16">
        <f>SUM($K104:U104)/13</f>
        <v>0</v>
      </c>
      <c r="V174" s="16">
        <f>SUM($K104:V104)/13</f>
        <v>0</v>
      </c>
      <c r="W174" s="16">
        <f t="shared" si="246"/>
        <v>0</v>
      </c>
      <c r="X174" s="16">
        <f t="shared" si="247"/>
        <v>9620.4646153846152</v>
      </c>
      <c r="Y174" s="16">
        <f t="shared" si="248"/>
        <v>28861.393846153846</v>
      </c>
      <c r="Z174" s="16">
        <f t="shared" si="249"/>
        <v>57722.787692307691</v>
      </c>
      <c r="AA174" s="16">
        <f t="shared" si="250"/>
        <v>96204.646153846144</v>
      </c>
      <c r="AB174" s="16">
        <f t="shared" si="251"/>
        <v>144306.96923076923</v>
      </c>
      <c r="AC174" s="16">
        <f t="shared" si="252"/>
        <v>202029.75692307696</v>
      </c>
      <c r="AD174" s="16">
        <f t="shared" si="253"/>
        <v>269373.0092307693</v>
      </c>
      <c r="AE174" s="16">
        <f t="shared" si="254"/>
        <v>346336.72615384619</v>
      </c>
      <c r="AF174" s="16">
        <f t="shared" si="255"/>
        <v>432920.90769230772</v>
      </c>
      <c r="AG174" s="16">
        <f t="shared" si="256"/>
        <v>529125.5538461539</v>
      </c>
      <c r="AH174" s="16">
        <f t="shared" si="257"/>
        <v>634950.66461538477</v>
      </c>
      <c r="AI174" s="16">
        <f t="shared" si="258"/>
        <v>750396.00923076936</v>
      </c>
      <c r="AJ174" s="16">
        <f t="shared" si="259"/>
        <v>896168.70000000007</v>
      </c>
      <c r="AK174" s="16">
        <f t="shared" si="260"/>
        <v>1062648.2723076926</v>
      </c>
      <c r="AL174" s="16">
        <f t="shared" si="261"/>
        <v>1249834.7261538464</v>
      </c>
      <c r="AM174" s="16">
        <f t="shared" si="262"/>
        <v>1457728.0615384618</v>
      </c>
      <c r="AN174" s="16">
        <f t="shared" si="263"/>
        <v>1686328.2784615385</v>
      </c>
      <c r="AO174" s="16">
        <f t="shared" si="264"/>
        <v>1935635.3769230773</v>
      </c>
      <c r="AP174" s="16">
        <f t="shared" si="265"/>
        <v>2205649.3569230773</v>
      </c>
      <c r="AQ174" s="16">
        <f t="shared" si="266"/>
        <v>2496370.2184615387</v>
      </c>
      <c r="AR174" s="16">
        <f t="shared" si="267"/>
        <v>2807797.9615384615</v>
      </c>
      <c r="AS174" s="16">
        <f t="shared" si="268"/>
        <v>3139932.5861538467</v>
      </c>
      <c r="AT174" s="16">
        <f t="shared" si="269"/>
        <v>3492774.0923076938</v>
      </c>
      <c r="AU174" s="16">
        <f t="shared" si="270"/>
        <v>3866322.4800000009</v>
      </c>
      <c r="AV174" s="16">
        <f t="shared" si="271"/>
        <v>4268947.8746153852</v>
      </c>
      <c r="AW174" s="16">
        <f t="shared" si="272"/>
        <v>4679943.1669230778</v>
      </c>
      <c r="AX174" s="16">
        <f t="shared" si="273"/>
        <v>5099308.3569230782</v>
      </c>
      <c r="AY174" s="16">
        <f t="shared" si="274"/>
        <v>5527043.4446153855</v>
      </c>
      <c r="AZ174" s="16">
        <f t="shared" si="275"/>
        <v>5963148.4300000016</v>
      </c>
      <c r="BA174" s="16">
        <f t="shared" si="276"/>
        <v>6407623.3130769227</v>
      </c>
      <c r="BB174" s="16">
        <f t="shared" si="277"/>
        <v>6860468.0938461535</v>
      </c>
      <c r="BC174" s="16">
        <f t="shared" si="278"/>
        <v>7321682.772307693</v>
      </c>
      <c r="BD174" s="16">
        <f t="shared" si="279"/>
        <v>7791267.3484615376</v>
      </c>
      <c r="BE174" s="16">
        <f t="shared" si="280"/>
        <v>8269221.8223076919</v>
      </c>
      <c r="BF174" s="16">
        <f t="shared" si="281"/>
        <v>8755546.1938461531</v>
      </c>
      <c r="BG174" s="16">
        <f t="shared" si="282"/>
        <v>9250240.463076923</v>
      </c>
      <c r="BH174" s="16">
        <f t="shared" si="283"/>
        <v>9764980.9338461533</v>
      </c>
      <c r="BI174" s="16">
        <f t="shared" si="284"/>
        <v>10291397.70846154</v>
      </c>
      <c r="BJ174" s="16">
        <f t="shared" si="285"/>
        <v>10829490.783846153</v>
      </c>
      <c r="BK174" s="16">
        <f t="shared" si="286"/>
        <v>11379260.159999998</v>
      </c>
      <c r="BL174" s="16">
        <f t="shared" si="287"/>
        <v>11940705.836923076</v>
      </c>
      <c r="BM174" s="16">
        <f t="shared" si="288"/>
        <v>12513827.814615386</v>
      </c>
      <c r="BN174" s="16">
        <f t="shared" si="289"/>
        <v>13098626.093076922</v>
      </c>
      <c r="BO174" s="16">
        <f t="shared" si="290"/>
        <v>13695100.672307691</v>
      </c>
      <c r="BP174" s="16">
        <f t="shared" si="291"/>
        <v>14303251.552307693</v>
      </c>
      <c r="BQ174" s="16">
        <f t="shared" si="292"/>
        <v>14923078.733076921</v>
      </c>
      <c r="BR174" s="16">
        <f t="shared" si="293"/>
        <v>15554582.214615382</v>
      </c>
      <c r="BS174" s="16">
        <f t="shared" si="294"/>
        <v>16197761.996923072</v>
      </c>
    </row>
    <row r="175" spans="1:71" ht="14.25" customHeight="1" x14ac:dyDescent="0.35">
      <c r="A175" s="15" t="str">
        <f t="shared" ref="A175:J175" si="313">A105</f>
        <v>Standard Close</v>
      </c>
      <c r="B175" s="15" t="str">
        <f t="shared" si="313"/>
        <v>NCP-16689</v>
      </c>
      <c r="C175" s="15" t="str">
        <f t="shared" si="313"/>
        <v>Base Rates</v>
      </c>
      <c r="D175" s="15" t="str">
        <f t="shared" si="313"/>
        <v>ELECTRIC DELIVERY</v>
      </c>
      <c r="E175" s="15">
        <f t="shared" si="313"/>
        <v>30315</v>
      </c>
      <c r="F175" s="15" t="str">
        <f t="shared" si="313"/>
        <v>NCP-16689</v>
      </c>
      <c r="G175" s="15" t="str">
        <f t="shared" si="313"/>
        <v>eGIS Migration</v>
      </c>
      <c r="H175" s="15" t="str">
        <f t="shared" si="313"/>
        <v>Electric Intangible Plant</v>
      </c>
      <c r="I175" s="15" t="str">
        <f t="shared" si="313"/>
        <v>General Offices</v>
      </c>
      <c r="J175" s="15" t="str">
        <f t="shared" si="313"/>
        <v>eGIS Migration</v>
      </c>
      <c r="K175" s="16">
        <f>SUM($K105:K105)/13</f>
        <v>0</v>
      </c>
      <c r="L175" s="16">
        <f>SUM($K105:L105)/13</f>
        <v>0</v>
      </c>
      <c r="M175" s="16">
        <f>SUM($K105:M105)/13</f>
        <v>0</v>
      </c>
      <c r="N175" s="16">
        <f>SUM($K105:N105)/13</f>
        <v>0</v>
      </c>
      <c r="O175" s="16">
        <f>SUM($K105:O105)/13</f>
        <v>0</v>
      </c>
      <c r="P175" s="16">
        <f>SUM($K105:P105)/13</f>
        <v>0</v>
      </c>
      <c r="Q175" s="16">
        <f>SUM($K105:Q105)/13</f>
        <v>0</v>
      </c>
      <c r="R175" s="16">
        <f>SUM($K105:R105)/13</f>
        <v>0</v>
      </c>
      <c r="S175" s="16">
        <f>SUM($K105:S105)/13</f>
        <v>0</v>
      </c>
      <c r="T175" s="16">
        <f>SUM($K105:T105)/13</f>
        <v>0</v>
      </c>
      <c r="U175" s="16">
        <f>SUM($K105:U105)/13</f>
        <v>0</v>
      </c>
      <c r="V175" s="16">
        <f>SUM($K105:V105)/13</f>
        <v>0</v>
      </c>
      <c r="W175" s="16">
        <f t="shared" si="246"/>
        <v>0</v>
      </c>
      <c r="X175" s="16">
        <f t="shared" si="247"/>
        <v>0</v>
      </c>
      <c r="Y175" s="16">
        <f t="shared" si="248"/>
        <v>0</v>
      </c>
      <c r="Z175" s="16">
        <f t="shared" si="249"/>
        <v>0</v>
      </c>
      <c r="AA175" s="16">
        <f t="shared" si="250"/>
        <v>0</v>
      </c>
      <c r="AB175" s="16">
        <f t="shared" si="251"/>
        <v>0</v>
      </c>
      <c r="AC175" s="16">
        <f t="shared" si="252"/>
        <v>0</v>
      </c>
      <c r="AD175" s="16">
        <f t="shared" si="253"/>
        <v>0</v>
      </c>
      <c r="AE175" s="16">
        <f t="shared" si="254"/>
        <v>0</v>
      </c>
      <c r="AF175" s="16">
        <f t="shared" si="255"/>
        <v>0</v>
      </c>
      <c r="AG175" s="16">
        <f t="shared" si="256"/>
        <v>0</v>
      </c>
      <c r="AH175" s="16">
        <f t="shared" si="257"/>
        <v>0</v>
      </c>
      <c r="AI175" s="16">
        <f t="shared" si="258"/>
        <v>0</v>
      </c>
      <c r="AJ175" s="16">
        <f t="shared" si="259"/>
        <v>0</v>
      </c>
      <c r="AK175" s="16">
        <f t="shared" si="260"/>
        <v>0</v>
      </c>
      <c r="AL175" s="16">
        <f t="shared" si="261"/>
        <v>0</v>
      </c>
      <c r="AM175" s="16">
        <f t="shared" si="262"/>
        <v>0</v>
      </c>
      <c r="AN175" s="16">
        <f t="shared" si="263"/>
        <v>0</v>
      </c>
      <c r="AO175" s="16">
        <f t="shared" si="264"/>
        <v>0</v>
      </c>
      <c r="AP175" s="16">
        <f t="shared" si="265"/>
        <v>0</v>
      </c>
      <c r="AQ175" s="16">
        <f t="shared" si="266"/>
        <v>0</v>
      </c>
      <c r="AR175" s="16">
        <f t="shared" si="267"/>
        <v>0</v>
      </c>
      <c r="AS175" s="16">
        <f t="shared" si="268"/>
        <v>0</v>
      </c>
      <c r="AT175" s="16">
        <f t="shared" si="269"/>
        <v>0</v>
      </c>
      <c r="AU175" s="16">
        <f t="shared" si="270"/>
        <v>0</v>
      </c>
      <c r="AV175" s="16">
        <f t="shared" si="271"/>
        <v>0</v>
      </c>
      <c r="AW175" s="16">
        <f t="shared" si="272"/>
        <v>0</v>
      </c>
      <c r="AX175" s="16">
        <f t="shared" si="273"/>
        <v>0</v>
      </c>
      <c r="AY175" s="16">
        <f t="shared" si="274"/>
        <v>0</v>
      </c>
      <c r="AZ175" s="16">
        <f t="shared" si="275"/>
        <v>0</v>
      </c>
      <c r="BA175" s="16">
        <f t="shared" si="276"/>
        <v>0</v>
      </c>
      <c r="BB175" s="16">
        <f t="shared" si="277"/>
        <v>0</v>
      </c>
      <c r="BC175" s="16">
        <f t="shared" si="278"/>
        <v>0</v>
      </c>
      <c r="BD175" s="16">
        <f t="shared" si="279"/>
        <v>1829141.0023076928</v>
      </c>
      <c r="BE175" s="16">
        <f t="shared" si="280"/>
        <v>3683314.8638461549</v>
      </c>
      <c r="BF175" s="16">
        <f t="shared" si="281"/>
        <v>5562521.5846153861</v>
      </c>
      <c r="BG175" s="16">
        <f t="shared" si="282"/>
        <v>7466761.1646153871</v>
      </c>
      <c r="BH175" s="16">
        <f t="shared" si="283"/>
        <v>9371000.7446153872</v>
      </c>
      <c r="BI175" s="16">
        <f t="shared" si="284"/>
        <v>11275240.324615389</v>
      </c>
      <c r="BJ175" s="16">
        <f t="shared" si="285"/>
        <v>13179479.904615391</v>
      </c>
      <c r="BK175" s="16">
        <f t="shared" si="286"/>
        <v>15083719.484615393</v>
      </c>
      <c r="BL175" s="16">
        <f t="shared" si="287"/>
        <v>16987959.064615395</v>
      </c>
      <c r="BM175" s="16">
        <f t="shared" si="288"/>
        <v>18892198.644615397</v>
      </c>
      <c r="BN175" s="16">
        <f t="shared" si="289"/>
        <v>20796438.224615395</v>
      </c>
      <c r="BO175" s="16">
        <f t="shared" si="290"/>
        <v>22700677.804615397</v>
      </c>
      <c r="BP175" s="16">
        <f t="shared" si="291"/>
        <v>24604917.384615399</v>
      </c>
      <c r="BQ175" s="16">
        <f t="shared" si="292"/>
        <v>24680015.962307706</v>
      </c>
      <c r="BR175" s="16">
        <f t="shared" si="293"/>
        <v>24730081.680769246</v>
      </c>
      <c r="BS175" s="16">
        <f t="shared" si="294"/>
        <v>24755114.540000018</v>
      </c>
    </row>
    <row r="176" spans="1:71" ht="14.25" customHeight="1" x14ac:dyDescent="0.35">
      <c r="A176" s="15" t="str">
        <f t="shared" ref="A176:J176" si="314">A106</f>
        <v>Standard Close</v>
      </c>
      <c r="B176" s="15" t="str">
        <f t="shared" si="314"/>
        <v>NCP-16816</v>
      </c>
      <c r="C176" s="15" t="str">
        <f t="shared" si="314"/>
        <v>Base Rates</v>
      </c>
      <c r="D176" s="15" t="str">
        <f t="shared" si="314"/>
        <v>ELECTRIC DELIVERY</v>
      </c>
      <c r="E176" s="15">
        <f t="shared" si="314"/>
        <v>30315</v>
      </c>
      <c r="F176" s="15" t="str">
        <f t="shared" si="314"/>
        <v>NCP-16816</v>
      </c>
      <c r="G176" s="15" t="str">
        <f t="shared" si="314"/>
        <v>Synergy Upgrade Phase II</v>
      </c>
      <c r="H176" s="15" t="str">
        <f t="shared" si="314"/>
        <v>Electric Intangible Plant</v>
      </c>
      <c r="I176" s="15" t="str">
        <f t="shared" si="314"/>
        <v>General Offices</v>
      </c>
      <c r="J176" s="15" t="str">
        <f t="shared" si="314"/>
        <v>Synergy Upgrade Phase II</v>
      </c>
      <c r="K176" s="16">
        <f>SUM($K106:K106)/13</f>
        <v>0</v>
      </c>
      <c r="L176" s="16">
        <f>SUM($K106:L106)/13</f>
        <v>0</v>
      </c>
      <c r="M176" s="16">
        <f>SUM($K106:M106)/13</f>
        <v>0</v>
      </c>
      <c r="N176" s="16">
        <f>SUM($K106:N106)/13</f>
        <v>0</v>
      </c>
      <c r="O176" s="16">
        <f>SUM($K106:O106)/13</f>
        <v>0</v>
      </c>
      <c r="P176" s="16">
        <f>SUM($K106:P106)/13</f>
        <v>0</v>
      </c>
      <c r="Q176" s="16">
        <f>SUM($K106:Q106)/13</f>
        <v>0</v>
      </c>
      <c r="R176" s="16">
        <f>SUM($K106:R106)/13</f>
        <v>0</v>
      </c>
      <c r="S176" s="16">
        <f>SUM($K106:S106)/13</f>
        <v>0</v>
      </c>
      <c r="T176" s="16">
        <f>SUM($K106:T106)/13</f>
        <v>0</v>
      </c>
      <c r="U176" s="16">
        <f>SUM($K106:U106)/13</f>
        <v>0</v>
      </c>
      <c r="V176" s="16">
        <f>SUM($K106:V106)/13</f>
        <v>0</v>
      </c>
      <c r="W176" s="16">
        <f t="shared" si="246"/>
        <v>0</v>
      </c>
      <c r="X176" s="16">
        <f t="shared" si="247"/>
        <v>0</v>
      </c>
      <c r="Y176" s="16">
        <f t="shared" si="248"/>
        <v>0</v>
      </c>
      <c r="Z176" s="16">
        <f t="shared" si="249"/>
        <v>0</v>
      </c>
      <c r="AA176" s="16">
        <f t="shared" si="250"/>
        <v>0</v>
      </c>
      <c r="AB176" s="16">
        <f t="shared" si="251"/>
        <v>0</v>
      </c>
      <c r="AC176" s="16">
        <f t="shared" si="252"/>
        <v>0</v>
      </c>
      <c r="AD176" s="16">
        <f t="shared" si="253"/>
        <v>0</v>
      </c>
      <c r="AE176" s="16">
        <f t="shared" si="254"/>
        <v>0</v>
      </c>
      <c r="AF176" s="16">
        <f t="shared" si="255"/>
        <v>0</v>
      </c>
      <c r="AG176" s="16">
        <f t="shared" si="256"/>
        <v>0</v>
      </c>
      <c r="AH176" s="16">
        <f t="shared" si="257"/>
        <v>0</v>
      </c>
      <c r="AI176" s="16">
        <f t="shared" si="258"/>
        <v>0</v>
      </c>
      <c r="AJ176" s="16">
        <f t="shared" si="259"/>
        <v>0</v>
      </c>
      <c r="AK176" s="16">
        <f t="shared" si="260"/>
        <v>0</v>
      </c>
      <c r="AL176" s="16">
        <f t="shared" si="261"/>
        <v>0</v>
      </c>
      <c r="AM176" s="16">
        <f t="shared" si="262"/>
        <v>0</v>
      </c>
      <c r="AN176" s="16">
        <f t="shared" si="263"/>
        <v>0</v>
      </c>
      <c r="AO176" s="16">
        <f t="shared" si="264"/>
        <v>0</v>
      </c>
      <c r="AP176" s="16">
        <f t="shared" si="265"/>
        <v>0</v>
      </c>
      <c r="AQ176" s="16">
        <f t="shared" si="266"/>
        <v>0</v>
      </c>
      <c r="AR176" s="16">
        <f t="shared" si="267"/>
        <v>60536.780000000013</v>
      </c>
      <c r="AS176" s="16">
        <f t="shared" si="268"/>
        <v>127799.86923076925</v>
      </c>
      <c r="AT176" s="16">
        <f t="shared" si="269"/>
        <v>201789.26769230774</v>
      </c>
      <c r="AU176" s="16">
        <f t="shared" si="270"/>
        <v>282504.97538461542</v>
      </c>
      <c r="AV176" s="16">
        <f t="shared" si="271"/>
        <v>363220.68307692313</v>
      </c>
      <c r="AW176" s="16">
        <f t="shared" si="272"/>
        <v>443936.39076923084</v>
      </c>
      <c r="AX176" s="16">
        <f t="shared" si="273"/>
        <v>524652.09846153855</v>
      </c>
      <c r="AY176" s="16">
        <f t="shared" si="274"/>
        <v>605367.80615384621</v>
      </c>
      <c r="AZ176" s="16">
        <f t="shared" si="275"/>
        <v>686083.51384615398</v>
      </c>
      <c r="BA176" s="16">
        <f t="shared" si="276"/>
        <v>766799.22153846174</v>
      </c>
      <c r="BB176" s="16">
        <f t="shared" si="277"/>
        <v>847514.9292307694</v>
      </c>
      <c r="BC176" s="16">
        <f t="shared" si="278"/>
        <v>928230.63692307705</v>
      </c>
      <c r="BD176" s="16">
        <f t="shared" si="279"/>
        <v>1008946.3446153847</v>
      </c>
      <c r="BE176" s="16">
        <f t="shared" si="280"/>
        <v>1029125.2723076922</v>
      </c>
      <c r="BF176" s="16">
        <f t="shared" si="281"/>
        <v>1042577.8907692307</v>
      </c>
      <c r="BG176" s="16">
        <f t="shared" si="282"/>
        <v>1049304.1999999997</v>
      </c>
      <c r="BH176" s="16">
        <f t="shared" si="283"/>
        <v>1049304.1999999997</v>
      </c>
      <c r="BI176" s="16">
        <f t="shared" si="284"/>
        <v>1049304.1999999997</v>
      </c>
      <c r="BJ176" s="16">
        <f t="shared" si="285"/>
        <v>1049304.1999999997</v>
      </c>
      <c r="BK176" s="16">
        <f t="shared" si="286"/>
        <v>1049304.1999999997</v>
      </c>
      <c r="BL176" s="16">
        <f t="shared" si="287"/>
        <v>1049304.1999999997</v>
      </c>
      <c r="BM176" s="16">
        <f t="shared" si="288"/>
        <v>1049304.1999999997</v>
      </c>
      <c r="BN176" s="16">
        <f t="shared" si="289"/>
        <v>1049304.1999999997</v>
      </c>
      <c r="BO176" s="16">
        <f t="shared" si="290"/>
        <v>1049304.1999999997</v>
      </c>
      <c r="BP176" s="16">
        <f t="shared" si="291"/>
        <v>1049304.1999999997</v>
      </c>
      <c r="BQ176" s="16">
        <f t="shared" si="292"/>
        <v>1049304.1999999997</v>
      </c>
      <c r="BR176" s="16">
        <f t="shared" si="293"/>
        <v>1049304.1999999997</v>
      </c>
      <c r="BS176" s="16">
        <f t="shared" si="294"/>
        <v>1049304.1999999997</v>
      </c>
    </row>
    <row r="177" spans="1:71" ht="14.25" customHeight="1" x14ac:dyDescent="0.35">
      <c r="A177" s="15" t="str">
        <f t="shared" ref="A177:J177" si="315">A107</f>
        <v>Standard Close</v>
      </c>
      <c r="B177" s="15" t="str">
        <f t="shared" si="315"/>
        <v>NCP-16817</v>
      </c>
      <c r="C177" s="15" t="str">
        <f t="shared" si="315"/>
        <v>Base Rates</v>
      </c>
      <c r="D177" s="15" t="str">
        <f t="shared" si="315"/>
        <v>ELECTRIC DELIVERY</v>
      </c>
      <c r="E177" s="15">
        <f t="shared" si="315"/>
        <v>30315</v>
      </c>
      <c r="F177" s="15" t="str">
        <f t="shared" si="315"/>
        <v>NCP-16817</v>
      </c>
      <c r="G177" s="15" t="str">
        <f t="shared" si="315"/>
        <v xml:space="preserve">CRB Device Expansion </v>
      </c>
      <c r="H177" s="15" t="str">
        <f t="shared" si="315"/>
        <v>Electric General Plant</v>
      </c>
      <c r="I177" s="15" t="str">
        <f t="shared" si="315"/>
        <v>Distribution Lines</v>
      </c>
      <c r="J177" s="15" t="str">
        <f t="shared" si="315"/>
        <v xml:space="preserve">CRB Device Expansion </v>
      </c>
      <c r="K177" s="16">
        <f>SUM($K107:K107)/13</f>
        <v>0</v>
      </c>
      <c r="L177" s="16">
        <f>SUM($K107:L107)/13</f>
        <v>0</v>
      </c>
      <c r="M177" s="16">
        <f>SUM($K107:M107)/13</f>
        <v>0</v>
      </c>
      <c r="N177" s="16">
        <f>SUM($K107:N107)/13</f>
        <v>0</v>
      </c>
      <c r="O177" s="16">
        <f>SUM($K107:O107)/13</f>
        <v>0</v>
      </c>
      <c r="P177" s="16">
        <f>SUM($K107:P107)/13</f>
        <v>0</v>
      </c>
      <c r="Q177" s="16">
        <f>SUM($K107:Q107)/13</f>
        <v>0</v>
      </c>
      <c r="R177" s="16">
        <f>SUM($K107:R107)/13</f>
        <v>0</v>
      </c>
      <c r="S177" s="16">
        <f>SUM($K107:S107)/13</f>
        <v>0</v>
      </c>
      <c r="T177" s="16">
        <f>SUM($K107:T107)/13</f>
        <v>0</v>
      </c>
      <c r="U177" s="16">
        <f>SUM($K107:U107)/13</f>
        <v>0</v>
      </c>
      <c r="V177" s="16">
        <f>SUM($K107:V107)/13</f>
        <v>0</v>
      </c>
      <c r="W177" s="16">
        <f t="shared" si="246"/>
        <v>0</v>
      </c>
      <c r="X177" s="16">
        <f t="shared" si="247"/>
        <v>0</v>
      </c>
      <c r="Y177" s="16">
        <f t="shared" si="248"/>
        <v>0</v>
      </c>
      <c r="Z177" s="16">
        <f t="shared" si="249"/>
        <v>0</v>
      </c>
      <c r="AA177" s="16">
        <f t="shared" si="250"/>
        <v>0</v>
      </c>
      <c r="AB177" s="16">
        <f t="shared" si="251"/>
        <v>0</v>
      </c>
      <c r="AC177" s="16">
        <f t="shared" si="252"/>
        <v>0</v>
      </c>
      <c r="AD177" s="16">
        <f t="shared" si="253"/>
        <v>0</v>
      </c>
      <c r="AE177" s="16">
        <f t="shared" si="254"/>
        <v>0</v>
      </c>
      <c r="AF177" s="16">
        <f t="shared" si="255"/>
        <v>0</v>
      </c>
      <c r="AG177" s="16">
        <f t="shared" si="256"/>
        <v>0</v>
      </c>
      <c r="AH177" s="16">
        <f t="shared" si="257"/>
        <v>0</v>
      </c>
      <c r="AI177" s="16">
        <f t="shared" si="258"/>
        <v>0</v>
      </c>
      <c r="AJ177" s="16">
        <f t="shared" si="259"/>
        <v>0</v>
      </c>
      <c r="AK177" s="16">
        <f t="shared" si="260"/>
        <v>0</v>
      </c>
      <c r="AL177" s="16">
        <f t="shared" si="261"/>
        <v>0</v>
      </c>
      <c r="AM177" s="16">
        <f t="shared" si="262"/>
        <v>0</v>
      </c>
      <c r="AN177" s="16">
        <f t="shared" si="263"/>
        <v>0</v>
      </c>
      <c r="AO177" s="16">
        <f t="shared" si="264"/>
        <v>0</v>
      </c>
      <c r="AP177" s="16">
        <f t="shared" si="265"/>
        <v>0</v>
      </c>
      <c r="AQ177" s="16">
        <f t="shared" si="266"/>
        <v>0</v>
      </c>
      <c r="AR177" s="16">
        <f t="shared" si="267"/>
        <v>1664785.7676923079</v>
      </c>
      <c r="AS177" s="16">
        <f t="shared" si="268"/>
        <v>3397199.445384616</v>
      </c>
      <c r="AT177" s="16">
        <f t="shared" si="269"/>
        <v>5197241.0330769233</v>
      </c>
      <c r="AU177" s="16">
        <f t="shared" si="270"/>
        <v>7064910.5307692308</v>
      </c>
      <c r="AV177" s="16">
        <f t="shared" si="271"/>
        <v>8932580.0284615383</v>
      </c>
      <c r="AW177" s="16">
        <f t="shared" si="272"/>
        <v>10800249.526153846</v>
      </c>
      <c r="AX177" s="16">
        <f t="shared" si="273"/>
        <v>12667919.023846153</v>
      </c>
      <c r="AY177" s="16">
        <f t="shared" si="274"/>
        <v>14535588.521538462</v>
      </c>
      <c r="AZ177" s="16">
        <f t="shared" si="275"/>
        <v>16403258.01923077</v>
      </c>
      <c r="BA177" s="16">
        <f t="shared" si="276"/>
        <v>18270927.516923077</v>
      </c>
      <c r="BB177" s="16">
        <f t="shared" si="277"/>
        <v>20138597.014615383</v>
      </c>
      <c r="BC177" s="16">
        <f t="shared" si="278"/>
        <v>22006266.512307689</v>
      </c>
      <c r="BD177" s="16">
        <f t="shared" si="279"/>
        <v>23873936.009999998</v>
      </c>
      <c r="BE177" s="16">
        <f t="shared" si="280"/>
        <v>24076819.740000002</v>
      </c>
      <c r="BF177" s="16">
        <f t="shared" si="281"/>
        <v>24212075.559999999</v>
      </c>
      <c r="BG177" s="16">
        <f t="shared" si="282"/>
        <v>24279703.470000003</v>
      </c>
      <c r="BH177" s="16">
        <f t="shared" si="283"/>
        <v>24279703.470000003</v>
      </c>
      <c r="BI177" s="16">
        <f t="shared" si="284"/>
        <v>24279703.470000003</v>
      </c>
      <c r="BJ177" s="16">
        <f t="shared" si="285"/>
        <v>24279703.470000003</v>
      </c>
      <c r="BK177" s="16">
        <f t="shared" si="286"/>
        <v>24279703.470000003</v>
      </c>
      <c r="BL177" s="16">
        <f t="shared" si="287"/>
        <v>24279703.470000003</v>
      </c>
      <c r="BM177" s="16">
        <f t="shared" si="288"/>
        <v>24279703.470000003</v>
      </c>
      <c r="BN177" s="16">
        <f t="shared" si="289"/>
        <v>24279703.470000003</v>
      </c>
      <c r="BO177" s="16">
        <f t="shared" si="290"/>
        <v>24279703.470000003</v>
      </c>
      <c r="BP177" s="16">
        <f t="shared" si="291"/>
        <v>24279703.470000003</v>
      </c>
      <c r="BQ177" s="16">
        <f t="shared" si="292"/>
        <v>24279703.470000003</v>
      </c>
      <c r="BR177" s="16">
        <f t="shared" si="293"/>
        <v>24279703.470000003</v>
      </c>
      <c r="BS177" s="16">
        <f t="shared" si="294"/>
        <v>24279703.470000003</v>
      </c>
    </row>
    <row r="178" spans="1:71" ht="14.25" customHeight="1" x14ac:dyDescent="0.35">
      <c r="A178" s="15" t="str">
        <f t="shared" ref="A178:J178" si="316">A108</f>
        <v>Standard Close</v>
      </c>
      <c r="B178" s="15" t="str">
        <f t="shared" si="316"/>
        <v>NCP-16818</v>
      </c>
      <c r="C178" s="15" t="str">
        <f t="shared" si="316"/>
        <v>Base Rates</v>
      </c>
      <c r="D178" s="15" t="str">
        <f t="shared" si="316"/>
        <v>ELECTRIC DELIVERY</v>
      </c>
      <c r="E178" s="15">
        <f t="shared" si="316"/>
        <v>39725</v>
      </c>
      <c r="F178" s="15" t="str">
        <f t="shared" si="316"/>
        <v>NCP-16818</v>
      </c>
      <c r="G178" s="15" t="str">
        <f t="shared" si="316"/>
        <v>GIS Fiber Optics Works</v>
      </c>
      <c r="H178" s="15" t="str">
        <f t="shared" si="316"/>
        <v>Electric Intangible Plant</v>
      </c>
      <c r="I178" s="15" t="str">
        <f t="shared" si="316"/>
        <v>General Offices</v>
      </c>
      <c r="J178" s="15" t="str">
        <f t="shared" si="316"/>
        <v>GIS Fiber Optics Works</v>
      </c>
      <c r="K178" s="16">
        <f>SUM($K108:K108)/13</f>
        <v>0</v>
      </c>
      <c r="L178" s="16">
        <f>SUM($K108:L108)/13</f>
        <v>0</v>
      </c>
      <c r="M178" s="16">
        <f>SUM($K108:M108)/13</f>
        <v>0</v>
      </c>
      <c r="N178" s="16">
        <f>SUM($K108:N108)/13</f>
        <v>0</v>
      </c>
      <c r="O178" s="16">
        <f>SUM($K108:O108)/13</f>
        <v>0</v>
      </c>
      <c r="P178" s="16">
        <f>SUM($K108:P108)/13</f>
        <v>0</v>
      </c>
      <c r="Q178" s="16">
        <f>SUM($K108:Q108)/13</f>
        <v>0</v>
      </c>
      <c r="R178" s="16">
        <f>SUM($K108:R108)/13</f>
        <v>0</v>
      </c>
      <c r="S178" s="16">
        <f>SUM($K108:S108)/13</f>
        <v>0</v>
      </c>
      <c r="T178" s="16">
        <f>SUM($K108:T108)/13</f>
        <v>0</v>
      </c>
      <c r="U178" s="16">
        <f>SUM($K108:U108)/13</f>
        <v>0</v>
      </c>
      <c r="V178" s="16">
        <f>SUM($K108:V108)/13</f>
        <v>0</v>
      </c>
      <c r="W178" s="16">
        <f t="shared" si="246"/>
        <v>0</v>
      </c>
      <c r="X178" s="16">
        <f t="shared" si="247"/>
        <v>0</v>
      </c>
      <c r="Y178" s="16">
        <f t="shared" si="248"/>
        <v>0</v>
      </c>
      <c r="Z178" s="16">
        <f t="shared" si="249"/>
        <v>0</v>
      </c>
      <c r="AA178" s="16">
        <f t="shared" si="250"/>
        <v>0</v>
      </c>
      <c r="AB178" s="16">
        <f t="shared" si="251"/>
        <v>0</v>
      </c>
      <c r="AC178" s="16">
        <f t="shared" si="252"/>
        <v>0</v>
      </c>
      <c r="AD178" s="16">
        <f t="shared" si="253"/>
        <v>0</v>
      </c>
      <c r="AE178" s="16">
        <f t="shared" si="254"/>
        <v>0</v>
      </c>
      <c r="AF178" s="16">
        <f t="shared" si="255"/>
        <v>0</v>
      </c>
      <c r="AG178" s="16">
        <f t="shared" si="256"/>
        <v>0</v>
      </c>
      <c r="AH178" s="16">
        <f t="shared" si="257"/>
        <v>0</v>
      </c>
      <c r="AI178" s="16">
        <f t="shared" si="258"/>
        <v>0</v>
      </c>
      <c r="AJ178" s="16">
        <f t="shared" si="259"/>
        <v>0</v>
      </c>
      <c r="AK178" s="16">
        <f t="shared" si="260"/>
        <v>0</v>
      </c>
      <c r="AL178" s="16">
        <f t="shared" si="261"/>
        <v>0</v>
      </c>
      <c r="AM178" s="16">
        <f t="shared" si="262"/>
        <v>0</v>
      </c>
      <c r="AN178" s="16">
        <f t="shared" si="263"/>
        <v>0</v>
      </c>
      <c r="AO178" s="16">
        <f t="shared" si="264"/>
        <v>0</v>
      </c>
      <c r="AP178" s="16">
        <f t="shared" si="265"/>
        <v>0</v>
      </c>
      <c r="AQ178" s="16">
        <f t="shared" si="266"/>
        <v>0</v>
      </c>
      <c r="AR178" s="16">
        <f t="shared" si="267"/>
        <v>0</v>
      </c>
      <c r="AS178" s="16">
        <f t="shared" si="268"/>
        <v>0</v>
      </c>
      <c r="AT178" s="16">
        <f t="shared" si="269"/>
        <v>0</v>
      </c>
      <c r="AU178" s="16">
        <f t="shared" si="270"/>
        <v>0</v>
      </c>
      <c r="AV178" s="16">
        <f t="shared" si="271"/>
        <v>0</v>
      </c>
      <c r="AW178" s="16">
        <f t="shared" si="272"/>
        <v>0</v>
      </c>
      <c r="AX178" s="16">
        <f t="shared" si="273"/>
        <v>0</v>
      </c>
      <c r="AY178" s="16">
        <f t="shared" si="274"/>
        <v>0</v>
      </c>
      <c r="AZ178" s="16">
        <f t="shared" si="275"/>
        <v>0</v>
      </c>
      <c r="BA178" s="16">
        <f t="shared" si="276"/>
        <v>0</v>
      </c>
      <c r="BB178" s="16">
        <f t="shared" si="277"/>
        <v>0</v>
      </c>
      <c r="BC178" s="16">
        <f t="shared" si="278"/>
        <v>0</v>
      </c>
      <c r="BD178" s="16">
        <f t="shared" si="279"/>
        <v>414012.40615384612</v>
      </c>
      <c r="BE178" s="16">
        <f t="shared" si="280"/>
        <v>835859.84307692305</v>
      </c>
      <c r="BF178" s="16">
        <f t="shared" si="281"/>
        <v>1265542.3107692306</v>
      </c>
      <c r="BG178" s="16">
        <f t="shared" si="282"/>
        <v>1703059.8092307693</v>
      </c>
      <c r="BH178" s="16">
        <f t="shared" si="283"/>
        <v>2140577.3076923075</v>
      </c>
      <c r="BI178" s="16">
        <f t="shared" si="284"/>
        <v>2578094.806153846</v>
      </c>
      <c r="BJ178" s="16">
        <f t="shared" si="285"/>
        <v>3015612.3046153849</v>
      </c>
      <c r="BK178" s="16">
        <f t="shared" si="286"/>
        <v>3453129.8030769229</v>
      </c>
      <c r="BL178" s="16">
        <f t="shared" si="287"/>
        <v>3890647.3015384618</v>
      </c>
      <c r="BM178" s="16">
        <f t="shared" si="288"/>
        <v>4328164.8000000007</v>
      </c>
      <c r="BN178" s="16">
        <f t="shared" si="289"/>
        <v>4765682.2984615397</v>
      </c>
      <c r="BO178" s="16">
        <f t="shared" si="290"/>
        <v>5203199.7969230777</v>
      </c>
      <c r="BP178" s="16">
        <f t="shared" si="291"/>
        <v>5640717.2953846166</v>
      </c>
      <c r="BQ178" s="16">
        <f t="shared" si="292"/>
        <v>5664222.387692309</v>
      </c>
      <c r="BR178" s="16">
        <f t="shared" si="293"/>
        <v>5679892.4492307715</v>
      </c>
      <c r="BS178" s="16">
        <f t="shared" si="294"/>
        <v>5687727.4800000023</v>
      </c>
    </row>
    <row r="179" spans="1:71" ht="14.25" customHeight="1" x14ac:dyDescent="0.35">
      <c r="A179" s="15" t="str">
        <f t="shared" ref="A179:J179" si="317">A109</f>
        <v>Standard Close</v>
      </c>
      <c r="B179" s="15" t="str">
        <f t="shared" si="317"/>
        <v>NCP-16819</v>
      </c>
      <c r="C179" s="15" t="str">
        <f t="shared" si="317"/>
        <v>Base Rates</v>
      </c>
      <c r="D179" s="15" t="str">
        <f t="shared" si="317"/>
        <v>ELECTRIC DELIVERY</v>
      </c>
      <c r="E179" s="15">
        <f t="shared" si="317"/>
        <v>30315</v>
      </c>
      <c r="F179" s="15" t="str">
        <f t="shared" si="317"/>
        <v>NCP-16819</v>
      </c>
      <c r="G179" s="15" t="str">
        <f t="shared" si="317"/>
        <v xml:space="preserve">Distribution Design Tool </v>
      </c>
      <c r="H179" s="15" t="str">
        <f t="shared" si="317"/>
        <v>Electric Intangible Plant</v>
      </c>
      <c r="I179" s="15" t="str">
        <f t="shared" si="317"/>
        <v>General Offices</v>
      </c>
      <c r="J179" s="15" t="str">
        <f t="shared" si="317"/>
        <v xml:space="preserve">Distribution Design Tool </v>
      </c>
      <c r="K179" s="16">
        <f>SUM($K109:K109)/13</f>
        <v>0</v>
      </c>
      <c r="L179" s="16">
        <f>SUM($K109:L109)/13</f>
        <v>0</v>
      </c>
      <c r="M179" s="16">
        <f>SUM($K109:M109)/13</f>
        <v>0</v>
      </c>
      <c r="N179" s="16">
        <f>SUM($K109:N109)/13</f>
        <v>0</v>
      </c>
      <c r="O179" s="16">
        <f>SUM($K109:O109)/13</f>
        <v>0</v>
      </c>
      <c r="P179" s="16">
        <f>SUM($K109:P109)/13</f>
        <v>0</v>
      </c>
      <c r="Q179" s="16">
        <f>SUM($K109:Q109)/13</f>
        <v>0</v>
      </c>
      <c r="R179" s="16">
        <f>SUM($K109:R109)/13</f>
        <v>0</v>
      </c>
      <c r="S179" s="16">
        <f>SUM($K109:S109)/13</f>
        <v>0</v>
      </c>
      <c r="T179" s="16">
        <f>SUM($K109:T109)/13</f>
        <v>0</v>
      </c>
      <c r="U179" s="16">
        <f>SUM($K109:U109)/13</f>
        <v>0</v>
      </c>
      <c r="V179" s="16">
        <f>SUM($K109:V109)/13</f>
        <v>0</v>
      </c>
      <c r="W179" s="16">
        <f t="shared" si="246"/>
        <v>0</v>
      </c>
      <c r="X179" s="16">
        <f t="shared" si="247"/>
        <v>0</v>
      </c>
      <c r="Y179" s="16">
        <f t="shared" si="248"/>
        <v>0</v>
      </c>
      <c r="Z179" s="16">
        <f t="shared" si="249"/>
        <v>0</v>
      </c>
      <c r="AA179" s="16">
        <f t="shared" si="250"/>
        <v>0</v>
      </c>
      <c r="AB179" s="16">
        <f t="shared" si="251"/>
        <v>0</v>
      </c>
      <c r="AC179" s="16">
        <f t="shared" si="252"/>
        <v>0</v>
      </c>
      <c r="AD179" s="16">
        <f t="shared" si="253"/>
        <v>0</v>
      </c>
      <c r="AE179" s="16">
        <f t="shared" si="254"/>
        <v>0</v>
      </c>
      <c r="AF179" s="16">
        <f t="shared" si="255"/>
        <v>0</v>
      </c>
      <c r="AG179" s="16">
        <f t="shared" si="256"/>
        <v>0</v>
      </c>
      <c r="AH179" s="16">
        <f t="shared" si="257"/>
        <v>0</v>
      </c>
      <c r="AI179" s="16">
        <f t="shared" si="258"/>
        <v>0</v>
      </c>
      <c r="AJ179" s="16">
        <f t="shared" si="259"/>
        <v>0</v>
      </c>
      <c r="AK179" s="16">
        <f t="shared" si="260"/>
        <v>0</v>
      </c>
      <c r="AL179" s="16">
        <f t="shared" si="261"/>
        <v>0</v>
      </c>
      <c r="AM179" s="16">
        <f t="shared" si="262"/>
        <v>0</v>
      </c>
      <c r="AN179" s="16">
        <f t="shared" si="263"/>
        <v>0</v>
      </c>
      <c r="AO179" s="16">
        <f t="shared" si="264"/>
        <v>0</v>
      </c>
      <c r="AP179" s="16">
        <f t="shared" si="265"/>
        <v>0</v>
      </c>
      <c r="AQ179" s="16">
        <f t="shared" si="266"/>
        <v>0</v>
      </c>
      <c r="AR179" s="16">
        <f t="shared" si="267"/>
        <v>0</v>
      </c>
      <c r="AS179" s="16">
        <f t="shared" si="268"/>
        <v>0</v>
      </c>
      <c r="AT179" s="16">
        <f t="shared" si="269"/>
        <v>0</v>
      </c>
      <c r="AU179" s="16">
        <f t="shared" si="270"/>
        <v>0</v>
      </c>
      <c r="AV179" s="16">
        <f t="shared" si="271"/>
        <v>0</v>
      </c>
      <c r="AW179" s="16">
        <f t="shared" si="272"/>
        <v>0</v>
      </c>
      <c r="AX179" s="16">
        <f t="shared" si="273"/>
        <v>0</v>
      </c>
      <c r="AY179" s="16">
        <f t="shared" si="274"/>
        <v>0</v>
      </c>
      <c r="AZ179" s="16">
        <f t="shared" si="275"/>
        <v>0</v>
      </c>
      <c r="BA179" s="16">
        <f t="shared" si="276"/>
        <v>0</v>
      </c>
      <c r="BB179" s="16">
        <f t="shared" si="277"/>
        <v>0</v>
      </c>
      <c r="BC179" s="16">
        <f t="shared" si="278"/>
        <v>0</v>
      </c>
      <c r="BD179" s="16">
        <f t="shared" si="279"/>
        <v>1274480.9284615384</v>
      </c>
      <c r="BE179" s="16">
        <f t="shared" si="280"/>
        <v>2548961.8569230768</v>
      </c>
      <c r="BF179" s="16">
        <f t="shared" si="281"/>
        <v>3823442.785384615</v>
      </c>
      <c r="BG179" s="16">
        <f t="shared" si="282"/>
        <v>5097923.7138461536</v>
      </c>
      <c r="BH179" s="16">
        <f t="shared" si="283"/>
        <v>6372404.6423076922</v>
      </c>
      <c r="BI179" s="16">
        <f t="shared" si="284"/>
        <v>7646885.5707692299</v>
      </c>
      <c r="BJ179" s="16">
        <f t="shared" si="285"/>
        <v>8921366.4992307685</v>
      </c>
      <c r="BK179" s="16">
        <f t="shared" si="286"/>
        <v>10195847.427692305</v>
      </c>
      <c r="BL179" s="16">
        <f t="shared" si="287"/>
        <v>11470328.356153844</v>
      </c>
      <c r="BM179" s="16">
        <f t="shared" si="288"/>
        <v>12744809.284615381</v>
      </c>
      <c r="BN179" s="16">
        <f t="shared" si="289"/>
        <v>14019290.213076919</v>
      </c>
      <c r="BO179" s="16">
        <f t="shared" si="290"/>
        <v>15293771.141538458</v>
      </c>
      <c r="BP179" s="16">
        <f t="shared" si="291"/>
        <v>16568252.069999995</v>
      </c>
      <c r="BQ179" s="16">
        <f t="shared" si="292"/>
        <v>16568252.069999995</v>
      </c>
      <c r="BR179" s="16">
        <f t="shared" si="293"/>
        <v>16568252.069999995</v>
      </c>
      <c r="BS179" s="16">
        <f t="shared" si="294"/>
        <v>16568252.069999995</v>
      </c>
    </row>
    <row r="180" spans="1:71" ht="14.25" customHeight="1" x14ac:dyDescent="0.35">
      <c r="A180" s="15" t="str">
        <f t="shared" ref="A180:J180" si="318">A110</f>
        <v>Manual Blanket</v>
      </c>
      <c r="B180" s="15" t="str">
        <f t="shared" si="318"/>
        <v>NCP-16820</v>
      </c>
      <c r="C180" s="15" t="str">
        <f t="shared" si="318"/>
        <v>Base Rates</v>
      </c>
      <c r="D180" s="15" t="str">
        <f t="shared" si="318"/>
        <v>ELECTRIC DELIVERY</v>
      </c>
      <c r="E180" s="15">
        <f t="shared" si="318"/>
        <v>39725</v>
      </c>
      <c r="F180" s="15" t="str">
        <f t="shared" si="318"/>
        <v>NCP-16820</v>
      </c>
      <c r="G180" s="15" t="str">
        <f t="shared" si="318"/>
        <v>Subs Ethernet Buildout (Sienna)</v>
      </c>
      <c r="H180" s="15" t="str">
        <f t="shared" si="318"/>
        <v>Electric General Plant</v>
      </c>
      <c r="I180" s="15" t="str">
        <f t="shared" si="318"/>
        <v>Distribution Substation</v>
      </c>
      <c r="J180" s="15" t="str">
        <f t="shared" si="318"/>
        <v>Subs Ethernet Buildout (Sienna)</v>
      </c>
      <c r="K180" s="16">
        <f>SUM($K110:K110)/13</f>
        <v>0</v>
      </c>
      <c r="L180" s="16">
        <f>SUM($K110:L110)/13</f>
        <v>0</v>
      </c>
      <c r="M180" s="16">
        <f>SUM($K110:M110)/13</f>
        <v>0</v>
      </c>
      <c r="N180" s="16">
        <f>SUM($K110:N110)/13</f>
        <v>0</v>
      </c>
      <c r="O180" s="16">
        <f>SUM($K110:O110)/13</f>
        <v>0</v>
      </c>
      <c r="P180" s="16">
        <f>SUM($K110:P110)/13</f>
        <v>0</v>
      </c>
      <c r="Q180" s="16">
        <f>SUM($K110:Q110)/13</f>
        <v>0</v>
      </c>
      <c r="R180" s="16">
        <f>SUM($K110:R110)/13</f>
        <v>0</v>
      </c>
      <c r="S180" s="16">
        <f>SUM($K110:S110)/13</f>
        <v>0</v>
      </c>
      <c r="T180" s="16">
        <f>SUM($K110:T110)/13</f>
        <v>0</v>
      </c>
      <c r="U180" s="16">
        <f>SUM($K110:U110)/13</f>
        <v>0</v>
      </c>
      <c r="V180" s="16">
        <f>SUM($K110:V110)/13</f>
        <v>0</v>
      </c>
      <c r="W180" s="16">
        <f t="shared" si="246"/>
        <v>0</v>
      </c>
      <c r="X180" s="16">
        <f t="shared" si="247"/>
        <v>27271.690769230769</v>
      </c>
      <c r="Y180" s="16">
        <f t="shared" si="248"/>
        <v>81815.072307692302</v>
      </c>
      <c r="Z180" s="16">
        <f t="shared" si="249"/>
        <v>163630.1446153846</v>
      </c>
      <c r="AA180" s="16">
        <f t="shared" si="250"/>
        <v>272716.90769230766</v>
      </c>
      <c r="AB180" s="16">
        <f t="shared" si="251"/>
        <v>409075.36153846147</v>
      </c>
      <c r="AC180" s="16">
        <f t="shared" si="252"/>
        <v>572705.50615384604</v>
      </c>
      <c r="AD180" s="16">
        <f t="shared" si="253"/>
        <v>763607.34153846151</v>
      </c>
      <c r="AE180" s="16">
        <f t="shared" si="254"/>
        <v>981780.86769230769</v>
      </c>
      <c r="AF180" s="16">
        <f t="shared" si="255"/>
        <v>1227226.0846153847</v>
      </c>
      <c r="AG180" s="16">
        <f t="shared" si="256"/>
        <v>1499942.9923076923</v>
      </c>
      <c r="AH180" s="16">
        <f t="shared" si="257"/>
        <v>1799931.5907692309</v>
      </c>
      <c r="AI180" s="16">
        <f t="shared" si="258"/>
        <v>2127191.8769230768</v>
      </c>
      <c r="AJ180" s="16">
        <f t="shared" si="259"/>
        <v>2469165.5476923073</v>
      </c>
      <c r="AK180" s="16">
        <f t="shared" si="260"/>
        <v>2798580.9123076922</v>
      </c>
      <c r="AL180" s="16">
        <f t="shared" si="261"/>
        <v>3115437.9707692307</v>
      </c>
      <c r="AM180" s="16">
        <f t="shared" si="262"/>
        <v>3419736.7230769228</v>
      </c>
      <c r="AN180" s="16">
        <f t="shared" si="263"/>
        <v>3711477.1692307689</v>
      </c>
      <c r="AO180" s="16">
        <f t="shared" si="264"/>
        <v>3990659.3092307691</v>
      </c>
      <c r="AP180" s="16">
        <f t="shared" si="265"/>
        <v>4257283.1430769227</v>
      </c>
      <c r="AQ180" s="16">
        <f t="shared" si="266"/>
        <v>4511348.6707692305</v>
      </c>
      <c r="AR180" s="16">
        <f t="shared" si="267"/>
        <v>4752855.8923076913</v>
      </c>
      <c r="AS180" s="16">
        <f t="shared" si="268"/>
        <v>4981804.807692307</v>
      </c>
      <c r="AT180" s="16">
        <f t="shared" si="269"/>
        <v>5198195.4169230759</v>
      </c>
      <c r="AU180" s="16">
        <f t="shared" si="270"/>
        <v>5402027.7199999997</v>
      </c>
      <c r="AV180" s="16">
        <f t="shared" si="271"/>
        <v>5578588.3353846157</v>
      </c>
      <c r="AW180" s="16">
        <f t="shared" si="272"/>
        <v>5740435.5661538457</v>
      </c>
      <c r="AX180" s="16">
        <f t="shared" si="273"/>
        <v>5887569.4123076927</v>
      </c>
      <c r="AY180" s="16">
        <f t="shared" si="274"/>
        <v>6019989.8738461537</v>
      </c>
      <c r="AZ180" s="16">
        <f t="shared" si="275"/>
        <v>6137696.9507692307</v>
      </c>
      <c r="BA180" s="16">
        <f t="shared" si="276"/>
        <v>6240690.6430769227</v>
      </c>
      <c r="BB180" s="16">
        <f t="shared" si="277"/>
        <v>6328970.9507692307</v>
      </c>
      <c r="BC180" s="16">
        <f t="shared" si="278"/>
        <v>6402537.8738461537</v>
      </c>
      <c r="BD180" s="16">
        <f t="shared" si="279"/>
        <v>6461391.4123076927</v>
      </c>
      <c r="BE180" s="16">
        <f t="shared" si="280"/>
        <v>6505531.5661538457</v>
      </c>
      <c r="BF180" s="16">
        <f t="shared" si="281"/>
        <v>6534958.3353846157</v>
      </c>
      <c r="BG180" s="16">
        <f t="shared" si="282"/>
        <v>6549671.7199999997</v>
      </c>
      <c r="BH180" s="16">
        <f t="shared" si="283"/>
        <v>6549671.7199999997</v>
      </c>
      <c r="BI180" s="16">
        <f t="shared" si="284"/>
        <v>6549671.7199999997</v>
      </c>
      <c r="BJ180" s="16">
        <f t="shared" si="285"/>
        <v>6549671.7199999997</v>
      </c>
      <c r="BK180" s="16">
        <f t="shared" si="286"/>
        <v>6549671.7199999997</v>
      </c>
      <c r="BL180" s="16">
        <f t="shared" si="287"/>
        <v>6549671.7199999997</v>
      </c>
      <c r="BM180" s="16">
        <f t="shared" si="288"/>
        <v>6549671.7199999997</v>
      </c>
      <c r="BN180" s="16">
        <f t="shared" si="289"/>
        <v>6549671.7199999997</v>
      </c>
      <c r="BO180" s="16">
        <f t="shared" si="290"/>
        <v>6549671.7199999997</v>
      </c>
      <c r="BP180" s="16">
        <f t="shared" si="291"/>
        <v>6549671.7199999997</v>
      </c>
      <c r="BQ180" s="16">
        <f t="shared" si="292"/>
        <v>6549671.7199999997</v>
      </c>
      <c r="BR180" s="16">
        <f t="shared" si="293"/>
        <v>6549671.7199999997</v>
      </c>
      <c r="BS180" s="16">
        <f t="shared" si="294"/>
        <v>6549671.7199999997</v>
      </c>
    </row>
    <row r="181" spans="1:71" ht="14.25" customHeight="1" x14ac:dyDescent="0.35">
      <c r="A181" s="15" t="str">
        <f t="shared" ref="A181:J181" si="319">A111</f>
        <v>Manual Blanket</v>
      </c>
      <c r="B181" s="15" t="str">
        <f t="shared" si="319"/>
        <v>NCP-16821</v>
      </c>
      <c r="C181" s="15" t="str">
        <f t="shared" si="319"/>
        <v>Base Rates</v>
      </c>
      <c r="D181" s="15" t="str">
        <f t="shared" si="319"/>
        <v>ELECTRIC DELIVERY</v>
      </c>
      <c r="E181" s="15">
        <f t="shared" si="319"/>
        <v>39700</v>
      </c>
      <c r="F181" s="15" t="str">
        <f t="shared" si="319"/>
        <v>NCP-16821</v>
      </c>
      <c r="G181" s="15" t="str">
        <f t="shared" si="319"/>
        <v>Subs Serial DNP3 Upgrades</v>
      </c>
      <c r="H181" s="15" t="str">
        <f t="shared" si="319"/>
        <v>Electric General Plant</v>
      </c>
      <c r="I181" s="15" t="str">
        <f t="shared" si="319"/>
        <v>Distribution Substation</v>
      </c>
      <c r="J181" s="15" t="str">
        <f t="shared" si="319"/>
        <v>Subs Serial DNP3 Upgrades</v>
      </c>
      <c r="K181" s="16">
        <f>SUM($K111:K111)/13</f>
        <v>0</v>
      </c>
      <c r="L181" s="16">
        <f>SUM($K111:L111)/13</f>
        <v>0</v>
      </c>
      <c r="M181" s="16">
        <f>SUM($K111:M111)/13</f>
        <v>0</v>
      </c>
      <c r="N181" s="16">
        <f>SUM($K111:N111)/13</f>
        <v>0</v>
      </c>
      <c r="O181" s="16">
        <f>SUM($K111:O111)/13</f>
        <v>0</v>
      </c>
      <c r="P181" s="16">
        <f>SUM($K111:P111)/13</f>
        <v>0</v>
      </c>
      <c r="Q181" s="16">
        <f>SUM($K111:Q111)/13</f>
        <v>0</v>
      </c>
      <c r="R181" s="16">
        <f>SUM($K111:R111)/13</f>
        <v>0</v>
      </c>
      <c r="S181" s="16">
        <f>SUM($K111:S111)/13</f>
        <v>0</v>
      </c>
      <c r="T181" s="16">
        <f>SUM($K111:T111)/13</f>
        <v>0</v>
      </c>
      <c r="U181" s="16">
        <f>SUM($K111:U111)/13</f>
        <v>0</v>
      </c>
      <c r="V181" s="16">
        <f>SUM($K111:V111)/13</f>
        <v>0</v>
      </c>
      <c r="W181" s="16">
        <f t="shared" si="246"/>
        <v>0</v>
      </c>
      <c r="X181" s="16">
        <f t="shared" si="247"/>
        <v>14382.977692307693</v>
      </c>
      <c r="Y181" s="16">
        <f t="shared" si="248"/>
        <v>43148.933076923087</v>
      </c>
      <c r="Z181" s="16">
        <f t="shared" si="249"/>
        <v>86297.866153846175</v>
      </c>
      <c r="AA181" s="16">
        <f t="shared" si="250"/>
        <v>143829.77692307695</v>
      </c>
      <c r="AB181" s="16">
        <f t="shared" si="251"/>
        <v>215744.66538461542</v>
      </c>
      <c r="AC181" s="16">
        <f t="shared" si="252"/>
        <v>302042.53153846157</v>
      </c>
      <c r="AD181" s="16">
        <f t="shared" si="253"/>
        <v>402723.37538461538</v>
      </c>
      <c r="AE181" s="16">
        <f t="shared" si="254"/>
        <v>517787.19692307687</v>
      </c>
      <c r="AF181" s="16">
        <f t="shared" si="255"/>
        <v>647233.99615384615</v>
      </c>
      <c r="AG181" s="16">
        <f t="shared" si="256"/>
        <v>791063.77307692298</v>
      </c>
      <c r="AH181" s="16">
        <f t="shared" si="257"/>
        <v>949276.5276923076</v>
      </c>
      <c r="AI181" s="16">
        <f t="shared" si="258"/>
        <v>1121872.2630769229</v>
      </c>
      <c r="AJ181" s="16">
        <f t="shared" si="259"/>
        <v>1311084.8738461537</v>
      </c>
      <c r="AK181" s="16">
        <f t="shared" si="260"/>
        <v>1502531.3853846153</v>
      </c>
      <c r="AL181" s="16">
        <f t="shared" si="261"/>
        <v>1696211.7976923075</v>
      </c>
      <c r="AM181" s="16">
        <f t="shared" si="262"/>
        <v>1892126.1107692309</v>
      </c>
      <c r="AN181" s="16">
        <f t="shared" si="263"/>
        <v>2090274.3246153845</v>
      </c>
      <c r="AO181" s="16">
        <f t="shared" si="264"/>
        <v>2290656.4392307694</v>
      </c>
      <c r="AP181" s="16">
        <f t="shared" si="265"/>
        <v>2493272.4546153843</v>
      </c>
      <c r="AQ181" s="16">
        <f t="shared" si="266"/>
        <v>2698122.3707692302</v>
      </c>
      <c r="AR181" s="16">
        <f t="shared" si="267"/>
        <v>2905206.1876923074</v>
      </c>
      <c r="AS181" s="16">
        <f t="shared" si="268"/>
        <v>3114523.9053846151</v>
      </c>
      <c r="AT181" s="16">
        <f t="shared" si="269"/>
        <v>3326075.5238461536</v>
      </c>
      <c r="AU181" s="16">
        <f t="shared" si="270"/>
        <v>3539861.0430769222</v>
      </c>
      <c r="AV181" s="16">
        <f t="shared" si="271"/>
        <v>3766077.7215384613</v>
      </c>
      <c r="AW181" s="16">
        <f t="shared" si="272"/>
        <v>4002491.6692307675</v>
      </c>
      <c r="AX181" s="16">
        <f t="shared" si="273"/>
        <v>4249102.883076922</v>
      </c>
      <c r="AY181" s="16">
        <f t="shared" si="274"/>
        <v>4505911.3630769216</v>
      </c>
      <c r="AZ181" s="16">
        <f t="shared" si="275"/>
        <v>4772917.1092307679</v>
      </c>
      <c r="BA181" s="16">
        <f t="shared" si="276"/>
        <v>5050120.1215384603</v>
      </c>
      <c r="BB181" s="16">
        <f t="shared" si="277"/>
        <v>5337520.3999999994</v>
      </c>
      <c r="BC181" s="16">
        <f t="shared" si="278"/>
        <v>5635117.9446153827</v>
      </c>
      <c r="BD181" s="16">
        <f t="shared" si="279"/>
        <v>5942912.7553846138</v>
      </c>
      <c r="BE181" s="16">
        <f t="shared" si="280"/>
        <v>6260904.8323076908</v>
      </c>
      <c r="BF181" s="16">
        <f t="shared" si="281"/>
        <v>6589094.1753846128</v>
      </c>
      <c r="BG181" s="16">
        <f t="shared" si="282"/>
        <v>6927480.7846153826</v>
      </c>
      <c r="BH181" s="16">
        <f t="shared" si="283"/>
        <v>7249250.5153846135</v>
      </c>
      <c r="BI181" s="16">
        <f t="shared" si="284"/>
        <v>7544206.1061538449</v>
      </c>
      <c r="BJ181" s="16">
        <f t="shared" si="285"/>
        <v>7812347.5523076914</v>
      </c>
      <c r="BK181" s="16">
        <f t="shared" si="286"/>
        <v>8053674.8538461532</v>
      </c>
      <c r="BL181" s="16">
        <f t="shared" si="287"/>
        <v>8268188.0107692312</v>
      </c>
      <c r="BM181" s="16">
        <f t="shared" si="288"/>
        <v>8455887.0230769236</v>
      </c>
      <c r="BN181" s="16">
        <f t="shared" si="289"/>
        <v>8616771.8907692302</v>
      </c>
      <c r="BO181" s="16">
        <f t="shared" si="290"/>
        <v>8750842.6138461549</v>
      </c>
      <c r="BP181" s="16">
        <f t="shared" si="291"/>
        <v>8858099.1923076939</v>
      </c>
      <c r="BQ181" s="16">
        <f t="shared" si="292"/>
        <v>8938541.6261538472</v>
      </c>
      <c r="BR181" s="16">
        <f t="shared" si="293"/>
        <v>8992169.9153846167</v>
      </c>
      <c r="BS181" s="16">
        <f t="shared" si="294"/>
        <v>9018984.0600000005</v>
      </c>
    </row>
    <row r="182" spans="1:71" ht="14.25" customHeight="1" x14ac:dyDescent="0.35">
      <c r="A182" s="15" t="str">
        <f t="shared" ref="A182:J182" si="320">A112</f>
        <v>Manual Blanket</v>
      </c>
      <c r="B182" s="15" t="str">
        <f t="shared" si="320"/>
        <v>NCP-16822</v>
      </c>
      <c r="C182" s="15" t="str">
        <f t="shared" si="320"/>
        <v>Base Rates</v>
      </c>
      <c r="D182" s="15" t="str">
        <f t="shared" si="320"/>
        <v>ELECTRIC DELIVERY</v>
      </c>
      <c r="E182" s="15">
        <f t="shared" si="320"/>
        <v>30315</v>
      </c>
      <c r="F182" s="15" t="str">
        <f t="shared" si="320"/>
        <v>NCP-16822</v>
      </c>
      <c r="G182" s="15" t="str">
        <f t="shared" si="320"/>
        <v>SCADA Based Switchgear</v>
      </c>
      <c r="H182" s="15" t="str">
        <f t="shared" si="320"/>
        <v>Electric General Plant</v>
      </c>
      <c r="I182" s="15" t="str">
        <f t="shared" si="320"/>
        <v>Distribution Lines</v>
      </c>
      <c r="J182" s="15" t="str">
        <f t="shared" si="320"/>
        <v>SCADA Based Switchgear</v>
      </c>
      <c r="K182" s="16">
        <f>SUM($K112:K112)/13</f>
        <v>0</v>
      </c>
      <c r="L182" s="16">
        <f>SUM($K112:L112)/13</f>
        <v>0</v>
      </c>
      <c r="M182" s="16">
        <f>SUM($K112:M112)/13</f>
        <v>0</v>
      </c>
      <c r="N182" s="16">
        <f>SUM($K112:N112)/13</f>
        <v>0</v>
      </c>
      <c r="O182" s="16">
        <f>SUM($K112:O112)/13</f>
        <v>0</v>
      </c>
      <c r="P182" s="16">
        <f>SUM($K112:P112)/13</f>
        <v>0</v>
      </c>
      <c r="Q182" s="16">
        <f>SUM($K112:Q112)/13</f>
        <v>0</v>
      </c>
      <c r="R182" s="16">
        <f>SUM($K112:R112)/13</f>
        <v>0</v>
      </c>
      <c r="S182" s="16">
        <f>SUM($K112:S112)/13</f>
        <v>0</v>
      </c>
      <c r="T182" s="16">
        <f>SUM($K112:T112)/13</f>
        <v>0</v>
      </c>
      <c r="U182" s="16">
        <f>SUM($K112:U112)/13</f>
        <v>0</v>
      </c>
      <c r="V182" s="16">
        <f>SUM($K112:V112)/13</f>
        <v>0</v>
      </c>
      <c r="W182" s="16">
        <f t="shared" si="246"/>
        <v>0</v>
      </c>
      <c r="X182" s="16">
        <f t="shared" si="247"/>
        <v>9561.627692307693</v>
      </c>
      <c r="Y182" s="16">
        <f t="shared" si="248"/>
        <v>28684.883076923077</v>
      </c>
      <c r="Z182" s="16">
        <f t="shared" si="249"/>
        <v>57369.766153846154</v>
      </c>
      <c r="AA182" s="16">
        <f t="shared" si="250"/>
        <v>95616.276923076934</v>
      </c>
      <c r="AB182" s="16">
        <f t="shared" si="251"/>
        <v>143424.41538461539</v>
      </c>
      <c r="AC182" s="16">
        <f t="shared" si="252"/>
        <v>200794.18153846156</v>
      </c>
      <c r="AD182" s="16">
        <f t="shared" si="253"/>
        <v>267725.5753846154</v>
      </c>
      <c r="AE182" s="16">
        <f t="shared" si="254"/>
        <v>344218.59692307696</v>
      </c>
      <c r="AF182" s="16">
        <f t="shared" si="255"/>
        <v>430273.24615384627</v>
      </c>
      <c r="AG182" s="16">
        <f t="shared" si="256"/>
        <v>525889.5230769231</v>
      </c>
      <c r="AH182" s="16">
        <f t="shared" si="257"/>
        <v>631067.42769230774</v>
      </c>
      <c r="AI182" s="16">
        <f t="shared" si="258"/>
        <v>745807.11384615384</v>
      </c>
      <c r="AJ182" s="16">
        <f t="shared" si="259"/>
        <v>883294.10769230768</v>
      </c>
      <c r="AK182" s="16">
        <f t="shared" si="260"/>
        <v>1033966.7815384616</v>
      </c>
      <c r="AL182" s="16">
        <f t="shared" si="261"/>
        <v>1197825.1353846153</v>
      </c>
      <c r="AM182" s="16">
        <f t="shared" si="262"/>
        <v>1374869.1692307692</v>
      </c>
      <c r="AN182" s="16">
        <f t="shared" si="263"/>
        <v>1565098.8830769234</v>
      </c>
      <c r="AO182" s="16">
        <f t="shared" si="264"/>
        <v>1768514.2769230769</v>
      </c>
      <c r="AP182" s="16">
        <f t="shared" si="265"/>
        <v>1985115.3507692309</v>
      </c>
      <c r="AQ182" s="16">
        <f t="shared" si="266"/>
        <v>2214902.1046153852</v>
      </c>
      <c r="AR182" s="16">
        <f t="shared" si="267"/>
        <v>2457874.538461539</v>
      </c>
      <c r="AS182" s="16">
        <f t="shared" si="268"/>
        <v>2714032.6523076924</v>
      </c>
      <c r="AT182" s="16">
        <f t="shared" si="269"/>
        <v>2983376.4461538466</v>
      </c>
      <c r="AU182" s="16">
        <f t="shared" si="270"/>
        <v>3265905.9200000009</v>
      </c>
      <c r="AV182" s="16">
        <f t="shared" si="271"/>
        <v>3576321.9107692312</v>
      </c>
      <c r="AW182" s="16">
        <f t="shared" si="272"/>
        <v>3901438.8953846153</v>
      </c>
      <c r="AX182" s="16">
        <f t="shared" si="273"/>
        <v>4241256.8738461537</v>
      </c>
      <c r="AY182" s="16">
        <f t="shared" si="274"/>
        <v>4595775.846153846</v>
      </c>
      <c r="AZ182" s="16">
        <f t="shared" si="275"/>
        <v>4964995.8123076921</v>
      </c>
      <c r="BA182" s="16">
        <f t="shared" si="276"/>
        <v>5348916.772307693</v>
      </c>
      <c r="BB182" s="16">
        <f t="shared" si="277"/>
        <v>5747538.7261538459</v>
      </c>
      <c r="BC182" s="16">
        <f t="shared" si="278"/>
        <v>6160861.6738461545</v>
      </c>
      <c r="BD182" s="16">
        <f t="shared" si="279"/>
        <v>6588885.6153846141</v>
      </c>
      <c r="BE182" s="16">
        <f t="shared" si="280"/>
        <v>7031610.5507692294</v>
      </c>
      <c r="BF182" s="16">
        <f t="shared" si="281"/>
        <v>7489036.4799999995</v>
      </c>
      <c r="BG182" s="16">
        <f t="shared" si="282"/>
        <v>7961163.4030769225</v>
      </c>
      <c r="BH182" s="16">
        <f t="shared" si="283"/>
        <v>8459631.3169230781</v>
      </c>
      <c r="BI182" s="16">
        <f t="shared" si="284"/>
        <v>8969739.2338461541</v>
      </c>
      <c r="BJ182" s="16">
        <f t="shared" si="285"/>
        <v>9491487.15076923</v>
      </c>
      <c r="BK182" s="16">
        <f t="shared" si="286"/>
        <v>10024875.067692308</v>
      </c>
      <c r="BL182" s="16">
        <f t="shared" si="287"/>
        <v>10569902.984615384</v>
      </c>
      <c r="BM182" s="16">
        <f t="shared" si="288"/>
        <v>11126570.901538461</v>
      </c>
      <c r="BN182" s="16">
        <f t="shared" si="289"/>
        <v>11694878.818461539</v>
      </c>
      <c r="BO182" s="16">
        <f t="shared" si="290"/>
        <v>12274826.735384617</v>
      </c>
      <c r="BP182" s="16">
        <f t="shared" si="291"/>
        <v>12866414.652307693</v>
      </c>
      <c r="BQ182" s="16">
        <f t="shared" si="292"/>
        <v>13469642.569230773</v>
      </c>
      <c r="BR182" s="16">
        <f t="shared" si="293"/>
        <v>14084510.486153848</v>
      </c>
      <c r="BS182" s="16">
        <f t="shared" si="294"/>
        <v>14711018.403076926</v>
      </c>
    </row>
    <row r="183" spans="1:71" ht="14.25" customHeight="1" x14ac:dyDescent="0.35">
      <c r="A183" s="15" t="str">
        <f t="shared" ref="A183:J183" si="321">A113</f>
        <v>Manual Blanket</v>
      </c>
      <c r="B183" s="15" t="str">
        <f t="shared" si="321"/>
        <v>NCP-16823</v>
      </c>
      <c r="C183" s="15" t="str">
        <f t="shared" si="321"/>
        <v>Base Rates</v>
      </c>
      <c r="D183" s="15" t="str">
        <f t="shared" si="321"/>
        <v>ELECTRIC DELIVERY</v>
      </c>
      <c r="E183" s="15">
        <f t="shared" si="321"/>
        <v>36500</v>
      </c>
      <c r="F183" s="15" t="str">
        <f t="shared" si="321"/>
        <v>NCP-16823</v>
      </c>
      <c r="G183" s="15" t="str">
        <f t="shared" si="321"/>
        <v>ADI Reclosers</v>
      </c>
      <c r="H183" s="15" t="str">
        <f t="shared" si="321"/>
        <v>Electric General Plant</v>
      </c>
      <c r="I183" s="15" t="str">
        <f t="shared" si="321"/>
        <v>Distribution Lines</v>
      </c>
      <c r="J183" s="15" t="str">
        <f t="shared" si="321"/>
        <v>ADI Reclosers</v>
      </c>
      <c r="K183" s="16">
        <f>SUM($K113:K113)/13</f>
        <v>0</v>
      </c>
      <c r="L183" s="16">
        <f>SUM($K113:L113)/13</f>
        <v>0</v>
      </c>
      <c r="M183" s="16">
        <f>SUM($K113:M113)/13</f>
        <v>0</v>
      </c>
      <c r="N183" s="16">
        <f>SUM($K113:N113)/13</f>
        <v>0</v>
      </c>
      <c r="O183" s="16">
        <f>SUM($K113:O113)/13</f>
        <v>0</v>
      </c>
      <c r="P183" s="16">
        <f>SUM($K113:P113)/13</f>
        <v>0</v>
      </c>
      <c r="Q183" s="16">
        <f>SUM($K113:Q113)/13</f>
        <v>0</v>
      </c>
      <c r="R183" s="16">
        <f>SUM($K113:R113)/13</f>
        <v>0</v>
      </c>
      <c r="S183" s="16">
        <f>SUM($K113:S113)/13</f>
        <v>0</v>
      </c>
      <c r="T183" s="16">
        <f>SUM($K113:T113)/13</f>
        <v>0</v>
      </c>
      <c r="U183" s="16">
        <f>SUM($K113:U113)/13</f>
        <v>0</v>
      </c>
      <c r="V183" s="16">
        <f>SUM($K113:V113)/13</f>
        <v>0</v>
      </c>
      <c r="W183" s="16">
        <f t="shared" si="246"/>
        <v>0</v>
      </c>
      <c r="X183" s="16">
        <f t="shared" si="247"/>
        <v>14172.143846153846</v>
      </c>
      <c r="Y183" s="16">
        <f t="shared" si="248"/>
        <v>42516.43153846154</v>
      </c>
      <c r="Z183" s="16">
        <f t="shared" si="249"/>
        <v>85032.86307692308</v>
      </c>
      <c r="AA183" s="16">
        <f t="shared" si="250"/>
        <v>141721.43846153846</v>
      </c>
      <c r="AB183" s="16">
        <f t="shared" si="251"/>
        <v>212582.15769230766</v>
      </c>
      <c r="AC183" s="16">
        <f t="shared" si="252"/>
        <v>297615.02076923073</v>
      </c>
      <c r="AD183" s="16">
        <f t="shared" si="253"/>
        <v>396820.02769230766</v>
      </c>
      <c r="AE183" s="16">
        <f t="shared" si="254"/>
        <v>510197.17846153839</v>
      </c>
      <c r="AF183" s="16">
        <f t="shared" si="255"/>
        <v>637746.47307692305</v>
      </c>
      <c r="AG183" s="16">
        <f t="shared" si="256"/>
        <v>779467.91153846146</v>
      </c>
      <c r="AH183" s="16">
        <f t="shared" si="257"/>
        <v>935361.49384615384</v>
      </c>
      <c r="AI183" s="16">
        <f t="shared" si="258"/>
        <v>1105426.9123076922</v>
      </c>
      <c r="AJ183" s="16">
        <f t="shared" si="259"/>
        <v>1313250.7730769231</v>
      </c>
      <c r="AK183" s="16">
        <f t="shared" si="260"/>
        <v>1544660.9323076927</v>
      </c>
      <c r="AL183" s="16">
        <f t="shared" si="261"/>
        <v>1799657.3900000004</v>
      </c>
      <c r="AM183" s="16">
        <f t="shared" si="262"/>
        <v>2078240.1461538465</v>
      </c>
      <c r="AN183" s="16">
        <f t="shared" si="263"/>
        <v>2380409.2007692312</v>
      </c>
      <c r="AO183" s="16">
        <f t="shared" si="264"/>
        <v>2706164.5538461548</v>
      </c>
      <c r="AP183" s="16">
        <f t="shared" si="265"/>
        <v>3055506.2053846153</v>
      </c>
      <c r="AQ183" s="16">
        <f t="shared" si="266"/>
        <v>3428434.1553846155</v>
      </c>
      <c r="AR183" s="16">
        <f t="shared" si="267"/>
        <v>3824948.403846154</v>
      </c>
      <c r="AS183" s="16">
        <f t="shared" si="268"/>
        <v>4245048.9507692307</v>
      </c>
      <c r="AT183" s="16">
        <f t="shared" si="269"/>
        <v>4688735.7961538462</v>
      </c>
      <c r="AU183" s="16">
        <f t="shared" si="270"/>
        <v>5156008.9399999995</v>
      </c>
      <c r="AV183" s="16">
        <f t="shared" si="271"/>
        <v>5667997.6615384612</v>
      </c>
      <c r="AW183" s="16">
        <f t="shared" si="272"/>
        <v>6201115.3576923069</v>
      </c>
      <c r="AX183" s="16">
        <f t="shared" si="273"/>
        <v>6755362.0284615373</v>
      </c>
      <c r="AY183" s="16">
        <f t="shared" si="274"/>
        <v>7330737.6738461535</v>
      </c>
      <c r="AZ183" s="16">
        <f t="shared" si="275"/>
        <v>7927242.2938461537</v>
      </c>
      <c r="BA183" s="16">
        <f t="shared" si="276"/>
        <v>8544875.8884615377</v>
      </c>
      <c r="BB183" s="16">
        <f t="shared" si="277"/>
        <v>9183638.4576923084</v>
      </c>
      <c r="BC183" s="16">
        <f t="shared" si="278"/>
        <v>9843530.0015384629</v>
      </c>
      <c r="BD183" s="16">
        <f t="shared" si="279"/>
        <v>10524550.520000001</v>
      </c>
      <c r="BE183" s="16">
        <f t="shared" si="280"/>
        <v>11226700.013076924</v>
      </c>
      <c r="BF183" s="16">
        <f t="shared" si="281"/>
        <v>11949978.480769234</v>
      </c>
      <c r="BG183" s="16">
        <f t="shared" si="282"/>
        <v>12694385.923076924</v>
      </c>
      <c r="BH183" s="16">
        <f t="shared" si="283"/>
        <v>13474462.183076922</v>
      </c>
      <c r="BI183" s="16">
        <f t="shared" si="284"/>
        <v>14269078.292307694</v>
      </c>
      <c r="BJ183" s="16">
        <f t="shared" si="285"/>
        <v>15078234.247692307</v>
      </c>
      <c r="BK183" s="16">
        <f t="shared" si="286"/>
        <v>15901930.049230771</v>
      </c>
      <c r="BL183" s="16">
        <f t="shared" si="287"/>
        <v>16740165.696923077</v>
      </c>
      <c r="BM183" s="16">
        <f t="shared" si="288"/>
        <v>17592941.190769233</v>
      </c>
      <c r="BN183" s="16">
        <f t="shared" si="289"/>
        <v>18460256.530769233</v>
      </c>
      <c r="BO183" s="16">
        <f t="shared" si="290"/>
        <v>19342111.71692308</v>
      </c>
      <c r="BP183" s="16">
        <f t="shared" si="291"/>
        <v>20238506.749230776</v>
      </c>
      <c r="BQ183" s="16">
        <f t="shared" si="292"/>
        <v>21149441.627692316</v>
      </c>
      <c r="BR183" s="16">
        <f t="shared" si="293"/>
        <v>22074916.3523077</v>
      </c>
      <c r="BS183" s="16">
        <f t="shared" si="294"/>
        <v>23014930.923076931</v>
      </c>
    </row>
    <row r="184" spans="1:71" ht="14.25" customHeight="1" x14ac:dyDescent="0.35">
      <c r="A184" s="15" t="str">
        <f t="shared" ref="A184:J184" si="322">A114</f>
        <v>Manual Blanket</v>
      </c>
      <c r="B184" s="15" t="str">
        <f t="shared" si="322"/>
        <v>NCP-16824</v>
      </c>
      <c r="C184" s="15" t="str">
        <f t="shared" si="322"/>
        <v>Base Rates</v>
      </c>
      <c r="D184" s="15" t="str">
        <f t="shared" si="322"/>
        <v>ELECTRIC DELIVERY</v>
      </c>
      <c r="E184" s="15">
        <f t="shared" si="322"/>
        <v>36500</v>
      </c>
      <c r="F184" s="15" t="str">
        <f t="shared" si="322"/>
        <v>NCP-16824</v>
      </c>
      <c r="G184" s="15" t="str">
        <f t="shared" si="322"/>
        <v>ADI Regulators</v>
      </c>
      <c r="H184" s="15" t="str">
        <f t="shared" si="322"/>
        <v>Electric General Plant</v>
      </c>
      <c r="I184" s="15" t="str">
        <f t="shared" si="322"/>
        <v>Distribution Lines</v>
      </c>
      <c r="J184" s="15" t="str">
        <f t="shared" si="322"/>
        <v>ADI Regulators</v>
      </c>
      <c r="K184" s="16">
        <f>SUM($K114:K114)/13</f>
        <v>0</v>
      </c>
      <c r="L184" s="16">
        <f>SUM($K114:L114)/13</f>
        <v>0</v>
      </c>
      <c r="M184" s="16">
        <f>SUM($K114:M114)/13</f>
        <v>0</v>
      </c>
      <c r="N184" s="16">
        <f>SUM($K114:N114)/13</f>
        <v>0</v>
      </c>
      <c r="O184" s="16">
        <f>SUM($K114:O114)/13</f>
        <v>0</v>
      </c>
      <c r="P184" s="16">
        <f>SUM($K114:P114)/13</f>
        <v>0</v>
      </c>
      <c r="Q184" s="16">
        <f>SUM($K114:Q114)/13</f>
        <v>0</v>
      </c>
      <c r="R184" s="16">
        <f>SUM($K114:R114)/13</f>
        <v>0</v>
      </c>
      <c r="S184" s="16">
        <f>SUM($K114:S114)/13</f>
        <v>0</v>
      </c>
      <c r="T184" s="16">
        <f>SUM($K114:T114)/13</f>
        <v>0</v>
      </c>
      <c r="U184" s="16">
        <f>SUM($K114:U114)/13</f>
        <v>0</v>
      </c>
      <c r="V184" s="16">
        <f>SUM($K114:V114)/13</f>
        <v>0</v>
      </c>
      <c r="W184" s="16">
        <f t="shared" si="246"/>
        <v>0</v>
      </c>
      <c r="X184" s="16">
        <f t="shared" si="247"/>
        <v>3862.9930769230773</v>
      </c>
      <c r="Y184" s="16">
        <f t="shared" si="248"/>
        <v>11588.979230769231</v>
      </c>
      <c r="Z184" s="16">
        <f t="shared" si="249"/>
        <v>23177.958461538463</v>
      </c>
      <c r="AA184" s="16">
        <f t="shared" si="250"/>
        <v>38629.93076923077</v>
      </c>
      <c r="AB184" s="16">
        <f t="shared" si="251"/>
        <v>57944.896153846159</v>
      </c>
      <c r="AC184" s="16">
        <f t="shared" si="252"/>
        <v>81122.854615384626</v>
      </c>
      <c r="AD184" s="16">
        <f t="shared" si="253"/>
        <v>108163.80615384615</v>
      </c>
      <c r="AE184" s="16">
        <f t="shared" si="254"/>
        <v>139067.75076923077</v>
      </c>
      <c r="AF184" s="16">
        <f t="shared" si="255"/>
        <v>173834.68846153846</v>
      </c>
      <c r="AG184" s="16">
        <f t="shared" si="256"/>
        <v>212464.61923076925</v>
      </c>
      <c r="AH184" s="16">
        <f t="shared" si="257"/>
        <v>254957.54307692312</v>
      </c>
      <c r="AI184" s="16">
        <f t="shared" si="258"/>
        <v>301313.69076923083</v>
      </c>
      <c r="AJ184" s="16">
        <f t="shared" si="259"/>
        <v>357226.4630769231</v>
      </c>
      <c r="AK184" s="16">
        <f t="shared" si="260"/>
        <v>418832.86384615395</v>
      </c>
      <c r="AL184" s="16">
        <f t="shared" si="261"/>
        <v>486132.89307692315</v>
      </c>
      <c r="AM184" s="16">
        <f t="shared" si="262"/>
        <v>559126.55076923082</v>
      </c>
      <c r="AN184" s="16">
        <f t="shared" si="263"/>
        <v>637813.836923077</v>
      </c>
      <c r="AO184" s="16">
        <f t="shared" si="264"/>
        <v>722194.75153846166</v>
      </c>
      <c r="AP184" s="16">
        <f t="shared" si="265"/>
        <v>812269.29461538466</v>
      </c>
      <c r="AQ184" s="16">
        <f t="shared" si="266"/>
        <v>908037.46615384624</v>
      </c>
      <c r="AR184" s="16">
        <f t="shared" si="267"/>
        <v>1009499.2661538462</v>
      </c>
      <c r="AS184" s="16">
        <f t="shared" si="268"/>
        <v>1116654.6946153848</v>
      </c>
      <c r="AT184" s="16">
        <f t="shared" si="269"/>
        <v>1229503.7515384615</v>
      </c>
      <c r="AU184" s="16">
        <f t="shared" si="270"/>
        <v>1348046.4369230771</v>
      </c>
      <c r="AV184" s="16">
        <f t="shared" si="271"/>
        <v>1475482.8884615386</v>
      </c>
      <c r="AW184" s="16">
        <f t="shared" si="272"/>
        <v>1606119.7023076925</v>
      </c>
      <c r="AX184" s="16">
        <f t="shared" si="273"/>
        <v>1739956.8815384617</v>
      </c>
      <c r="AY184" s="16">
        <f t="shared" si="274"/>
        <v>1876994.4261538463</v>
      </c>
      <c r="AZ184" s="16">
        <f t="shared" si="275"/>
        <v>2017232.3361538462</v>
      </c>
      <c r="BA184" s="16">
        <f t="shared" si="276"/>
        <v>2160670.6115384619</v>
      </c>
      <c r="BB184" s="16">
        <f t="shared" si="277"/>
        <v>2307309.2523076925</v>
      </c>
      <c r="BC184" s="16">
        <f t="shared" si="278"/>
        <v>2457148.2584615392</v>
      </c>
      <c r="BD184" s="16">
        <f t="shared" si="279"/>
        <v>2610187.6300000004</v>
      </c>
      <c r="BE184" s="16">
        <f t="shared" si="280"/>
        <v>2766427.366923078</v>
      </c>
      <c r="BF184" s="16">
        <f t="shared" si="281"/>
        <v>2925867.4692307701</v>
      </c>
      <c r="BG184" s="16">
        <f t="shared" si="282"/>
        <v>3088507.9369230783</v>
      </c>
      <c r="BH184" s="16">
        <f t="shared" si="283"/>
        <v>3260238.2830769243</v>
      </c>
      <c r="BI184" s="16">
        <f t="shared" si="284"/>
        <v>3437858.1392307701</v>
      </c>
      <c r="BJ184" s="16">
        <f t="shared" si="285"/>
        <v>3621367.5084615396</v>
      </c>
      <c r="BK184" s="16">
        <f t="shared" si="286"/>
        <v>3810766.3907692316</v>
      </c>
      <c r="BL184" s="16">
        <f t="shared" si="287"/>
        <v>4006054.7861538474</v>
      </c>
      <c r="BM184" s="16">
        <f t="shared" si="288"/>
        <v>4207232.6946153855</v>
      </c>
      <c r="BN184" s="16">
        <f t="shared" si="289"/>
        <v>4414300.1161538474</v>
      </c>
      <c r="BO184" s="16">
        <f t="shared" si="290"/>
        <v>4627257.0507692322</v>
      </c>
      <c r="BP184" s="16">
        <f t="shared" si="291"/>
        <v>4846103.4984615399</v>
      </c>
      <c r="BQ184" s="16">
        <f t="shared" si="292"/>
        <v>5070839.4592307713</v>
      </c>
      <c r="BR184" s="16">
        <f t="shared" si="293"/>
        <v>5301464.9330769246</v>
      </c>
      <c r="BS184" s="16">
        <f t="shared" si="294"/>
        <v>5537979.9200000018</v>
      </c>
    </row>
    <row r="185" spans="1:71" ht="14.25" customHeight="1" x14ac:dyDescent="0.35">
      <c r="A185" s="15" t="str">
        <f t="shared" ref="A185:J185" si="323">A115</f>
        <v>Manual Blanket</v>
      </c>
      <c r="B185" s="15" t="str">
        <f t="shared" si="323"/>
        <v>NCP-16825</v>
      </c>
      <c r="C185" s="15" t="str">
        <f t="shared" si="323"/>
        <v>Base Rates</v>
      </c>
      <c r="D185" s="15" t="str">
        <f t="shared" si="323"/>
        <v>ELECTRIC DELIVERY</v>
      </c>
      <c r="E185" s="15">
        <f t="shared" si="323"/>
        <v>36500</v>
      </c>
      <c r="F185" s="15" t="str">
        <f t="shared" si="323"/>
        <v>NCP-16825</v>
      </c>
      <c r="G185" s="15" t="str">
        <f t="shared" si="323"/>
        <v>ADI Trip Savers</v>
      </c>
      <c r="H185" s="15" t="str">
        <f t="shared" si="323"/>
        <v>Electric General Plant</v>
      </c>
      <c r="I185" s="15" t="str">
        <f t="shared" si="323"/>
        <v>Distribution Lines</v>
      </c>
      <c r="J185" s="15" t="str">
        <f t="shared" si="323"/>
        <v>ADI Trip Savers</v>
      </c>
      <c r="K185" s="16">
        <f>SUM($K115:K115)/13</f>
        <v>0</v>
      </c>
      <c r="L185" s="16">
        <f>SUM($K115:L115)/13</f>
        <v>0</v>
      </c>
      <c r="M185" s="16">
        <f>SUM($K115:M115)/13</f>
        <v>0</v>
      </c>
      <c r="N185" s="16">
        <f>SUM($K115:N115)/13</f>
        <v>0</v>
      </c>
      <c r="O185" s="16">
        <f>SUM($K115:O115)/13</f>
        <v>0</v>
      </c>
      <c r="P185" s="16">
        <f>SUM($K115:P115)/13</f>
        <v>0</v>
      </c>
      <c r="Q185" s="16">
        <f>SUM($K115:Q115)/13</f>
        <v>0</v>
      </c>
      <c r="R185" s="16">
        <f>SUM($K115:R115)/13</f>
        <v>0</v>
      </c>
      <c r="S185" s="16">
        <f>SUM($K115:S115)/13</f>
        <v>0</v>
      </c>
      <c r="T185" s="16">
        <f>SUM($K115:T115)/13</f>
        <v>0</v>
      </c>
      <c r="U185" s="16">
        <f>SUM($K115:U115)/13</f>
        <v>0</v>
      </c>
      <c r="V185" s="16">
        <f>SUM($K115:V115)/13</f>
        <v>0</v>
      </c>
      <c r="W185" s="16">
        <f t="shared" si="246"/>
        <v>0</v>
      </c>
      <c r="X185" s="16">
        <f t="shared" si="247"/>
        <v>33695.027692307696</v>
      </c>
      <c r="Y185" s="16">
        <f t="shared" si="248"/>
        <v>101085.08307692308</v>
      </c>
      <c r="Z185" s="16">
        <f t="shared" si="249"/>
        <v>202170.16615384616</v>
      </c>
      <c r="AA185" s="16">
        <f t="shared" si="250"/>
        <v>336950.27692307695</v>
      </c>
      <c r="AB185" s="16">
        <f t="shared" si="251"/>
        <v>505425.41538461542</v>
      </c>
      <c r="AC185" s="16">
        <f t="shared" si="252"/>
        <v>707595.58153846161</v>
      </c>
      <c r="AD185" s="16">
        <f t="shared" si="253"/>
        <v>943460.77538461541</v>
      </c>
      <c r="AE185" s="16">
        <f t="shared" si="254"/>
        <v>1213020.9969230769</v>
      </c>
      <c r="AF185" s="16">
        <f t="shared" si="255"/>
        <v>1516276.2461538462</v>
      </c>
      <c r="AG185" s="16">
        <f t="shared" si="256"/>
        <v>1853226.5230769229</v>
      </c>
      <c r="AH185" s="16">
        <f t="shared" si="257"/>
        <v>2223871.8276923075</v>
      </c>
      <c r="AI185" s="16">
        <f t="shared" si="258"/>
        <v>2628212.4676923077</v>
      </c>
      <c r="AJ185" s="16">
        <f t="shared" si="259"/>
        <v>3121304.7523076925</v>
      </c>
      <c r="AK185" s="16">
        <f t="shared" si="260"/>
        <v>3669453.6569230771</v>
      </c>
      <c r="AL185" s="16">
        <f t="shared" si="261"/>
        <v>4272659.1815384617</v>
      </c>
      <c r="AM185" s="16">
        <f t="shared" si="262"/>
        <v>4930921.3261538465</v>
      </c>
      <c r="AN185" s="16">
        <f t="shared" si="263"/>
        <v>5644240.0907692304</v>
      </c>
      <c r="AO185" s="16">
        <f t="shared" si="264"/>
        <v>6412615.4753846144</v>
      </c>
      <c r="AP185" s="16">
        <f t="shared" si="265"/>
        <v>7236047.4799999995</v>
      </c>
      <c r="AQ185" s="16">
        <f t="shared" si="266"/>
        <v>8114536.1046153847</v>
      </c>
      <c r="AR185" s="16">
        <f t="shared" si="267"/>
        <v>9048081.34923077</v>
      </c>
      <c r="AS185" s="16">
        <f t="shared" si="268"/>
        <v>10036683.213846155</v>
      </c>
      <c r="AT185" s="16">
        <f t="shared" si="269"/>
        <v>11080341.69846154</v>
      </c>
      <c r="AU185" s="16">
        <f t="shared" si="270"/>
        <v>12179056.803076923</v>
      </c>
      <c r="AV185" s="16">
        <f t="shared" si="271"/>
        <v>13378659.159230769</v>
      </c>
      <c r="AW185" s="16">
        <f t="shared" si="272"/>
        <v>14624092.460769229</v>
      </c>
      <c r="AX185" s="16">
        <f t="shared" si="273"/>
        <v>15915356.704615382</v>
      </c>
      <c r="AY185" s="16">
        <f t="shared" si="274"/>
        <v>17252451.890769228</v>
      </c>
      <c r="AZ185" s="16">
        <f t="shared" si="275"/>
        <v>18635378.019230768</v>
      </c>
      <c r="BA185" s="16">
        <f t="shared" si="276"/>
        <v>20064135.09</v>
      </c>
      <c r="BB185" s="16">
        <f t="shared" si="277"/>
        <v>21538723.103076927</v>
      </c>
      <c r="BC185" s="16">
        <f t="shared" si="278"/>
        <v>23059142.058461539</v>
      </c>
      <c r="BD185" s="16">
        <f t="shared" si="279"/>
        <v>24625391.956153847</v>
      </c>
      <c r="BE185" s="16">
        <f t="shared" si="280"/>
        <v>26237472.796153847</v>
      </c>
      <c r="BF185" s="16">
        <f t="shared" si="281"/>
        <v>27895384.578461546</v>
      </c>
      <c r="BG185" s="16">
        <f t="shared" si="282"/>
        <v>29599127.303076927</v>
      </c>
      <c r="BH185" s="16">
        <f t="shared" si="283"/>
        <v>31363602.446923081</v>
      </c>
      <c r="BI185" s="16">
        <f t="shared" si="284"/>
        <v>33142979.067692317</v>
      </c>
      <c r="BJ185" s="16">
        <f t="shared" si="285"/>
        <v>34937257.162307702</v>
      </c>
      <c r="BK185" s="16">
        <f t="shared" si="286"/>
        <v>36746436.730769232</v>
      </c>
      <c r="BL185" s="16">
        <f t="shared" si="287"/>
        <v>38570517.773076937</v>
      </c>
      <c r="BM185" s="16">
        <f t="shared" si="288"/>
        <v>40409500.289230779</v>
      </c>
      <c r="BN185" s="16">
        <f t="shared" si="289"/>
        <v>42263384.279230766</v>
      </c>
      <c r="BO185" s="16">
        <f t="shared" si="290"/>
        <v>44132169.743076928</v>
      </c>
      <c r="BP185" s="16">
        <f t="shared" si="291"/>
        <v>46015856.680769235</v>
      </c>
      <c r="BQ185" s="16">
        <f t="shared" si="292"/>
        <v>47914445.092307694</v>
      </c>
      <c r="BR185" s="16">
        <f t="shared" si="293"/>
        <v>49827934.977692313</v>
      </c>
      <c r="BS185" s="16">
        <f t="shared" si="294"/>
        <v>51756326.336923085</v>
      </c>
    </row>
    <row r="186" spans="1:71" ht="14.25" customHeight="1" x14ac:dyDescent="0.35">
      <c r="A186" s="15" t="str">
        <f t="shared" ref="A186:J186" si="324">A116</f>
        <v>Manual Blanket</v>
      </c>
      <c r="B186" s="15" t="str">
        <f t="shared" si="324"/>
        <v>NCP-16826</v>
      </c>
      <c r="C186" s="15" t="str">
        <f t="shared" si="324"/>
        <v>Base Rates</v>
      </c>
      <c r="D186" s="15" t="str">
        <f t="shared" si="324"/>
        <v>ELECTRIC DELIVERY</v>
      </c>
      <c r="E186" s="15">
        <f t="shared" si="324"/>
        <v>36500</v>
      </c>
      <c r="F186" s="15" t="str">
        <f t="shared" si="324"/>
        <v>NCP-16826</v>
      </c>
      <c r="G186" s="15" t="str">
        <f t="shared" si="324"/>
        <v>LTC Upgrades to support IVVC</v>
      </c>
      <c r="H186" s="15" t="str">
        <f t="shared" si="324"/>
        <v>Electric General Plant</v>
      </c>
      <c r="I186" s="15" t="str">
        <f t="shared" si="324"/>
        <v>General Offices</v>
      </c>
      <c r="J186" s="15" t="str">
        <f t="shared" si="324"/>
        <v>LTC Upgrades to support IVVC</v>
      </c>
      <c r="K186" s="16">
        <f>SUM($K116:K116)/13</f>
        <v>0</v>
      </c>
      <c r="L186" s="16">
        <f>SUM($K116:L116)/13</f>
        <v>0</v>
      </c>
      <c r="M186" s="16">
        <f>SUM($K116:M116)/13</f>
        <v>0</v>
      </c>
      <c r="N186" s="16">
        <f>SUM($K116:N116)/13</f>
        <v>0</v>
      </c>
      <c r="O186" s="16">
        <f>SUM($K116:O116)/13</f>
        <v>0</v>
      </c>
      <c r="P186" s="16">
        <f>SUM($K116:P116)/13</f>
        <v>0</v>
      </c>
      <c r="Q186" s="16">
        <f>SUM($K116:Q116)/13</f>
        <v>0</v>
      </c>
      <c r="R186" s="16">
        <f>SUM($K116:R116)/13</f>
        <v>0</v>
      </c>
      <c r="S186" s="16">
        <f>SUM($K116:S116)/13</f>
        <v>0</v>
      </c>
      <c r="T186" s="16">
        <f>SUM($K116:T116)/13</f>
        <v>0</v>
      </c>
      <c r="U186" s="16">
        <f>SUM($K116:U116)/13</f>
        <v>0</v>
      </c>
      <c r="V186" s="16">
        <f>SUM($K116:V116)/13</f>
        <v>0</v>
      </c>
      <c r="W186" s="16">
        <f t="shared" si="246"/>
        <v>0</v>
      </c>
      <c r="X186" s="16">
        <f t="shared" si="247"/>
        <v>0</v>
      </c>
      <c r="Y186" s="16">
        <f t="shared" si="248"/>
        <v>24582.67769230769</v>
      </c>
      <c r="Z186" s="16">
        <f t="shared" si="249"/>
        <v>73748.033076923079</v>
      </c>
      <c r="AA186" s="16">
        <f t="shared" si="250"/>
        <v>147496.06615384616</v>
      </c>
      <c r="AB186" s="16">
        <f t="shared" si="251"/>
        <v>245826.77692307689</v>
      </c>
      <c r="AC186" s="16">
        <f t="shared" si="252"/>
        <v>368740.16538461536</v>
      </c>
      <c r="AD186" s="16">
        <f t="shared" si="253"/>
        <v>516236.23153846152</v>
      </c>
      <c r="AE186" s="16">
        <f t="shared" si="254"/>
        <v>688314.97538461536</v>
      </c>
      <c r="AF186" s="16">
        <f t="shared" si="255"/>
        <v>884976.55076923082</v>
      </c>
      <c r="AG186" s="16">
        <f t="shared" si="256"/>
        <v>1081638.1261538463</v>
      </c>
      <c r="AH186" s="16">
        <f t="shared" si="257"/>
        <v>1278299.7015384617</v>
      </c>
      <c r="AI186" s="16">
        <f t="shared" si="258"/>
        <v>1474961.2753846156</v>
      </c>
      <c r="AJ186" s="16">
        <f t="shared" si="259"/>
        <v>1701676.8592307693</v>
      </c>
      <c r="AK186" s="16">
        <f t="shared" si="260"/>
        <v>1958446.4561538461</v>
      </c>
      <c r="AL186" s="16">
        <f t="shared" si="261"/>
        <v>2220687.3884615386</v>
      </c>
      <c r="AM186" s="16">
        <f t="shared" si="262"/>
        <v>2488399.6561538461</v>
      </c>
      <c r="AN186" s="16">
        <f t="shared" si="263"/>
        <v>2761583.2592307697</v>
      </c>
      <c r="AO186" s="16">
        <f t="shared" si="264"/>
        <v>3040238.1976923072</v>
      </c>
      <c r="AP186" s="16">
        <f t="shared" si="265"/>
        <v>3324364.4715384617</v>
      </c>
      <c r="AQ186" s="16">
        <f t="shared" si="266"/>
        <v>3613962.0807692311</v>
      </c>
      <c r="AR186" s="16">
        <f t="shared" si="267"/>
        <v>3909031.0253846152</v>
      </c>
      <c r="AS186" s="16">
        <f t="shared" si="268"/>
        <v>4209571.1515384605</v>
      </c>
      <c r="AT186" s="16">
        <f t="shared" si="269"/>
        <v>4540165.2907692306</v>
      </c>
      <c r="AU186" s="16">
        <f t="shared" si="270"/>
        <v>4900813.4430769226</v>
      </c>
      <c r="AV186" s="16">
        <f t="shared" si="271"/>
        <v>5292566.5876923064</v>
      </c>
      <c r="AW186" s="16">
        <f t="shared" si="272"/>
        <v>5685370.7161538461</v>
      </c>
      <c r="AX186" s="16">
        <f t="shared" si="273"/>
        <v>6079225.825384615</v>
      </c>
      <c r="AY186" s="16">
        <f t="shared" si="274"/>
        <v>6474131.9153846139</v>
      </c>
      <c r="AZ186" s="16">
        <f t="shared" si="275"/>
        <v>6870088.9861538447</v>
      </c>
      <c r="BA186" s="16">
        <f t="shared" si="276"/>
        <v>7267097.0376923066</v>
      </c>
      <c r="BB186" s="16">
        <f t="shared" si="277"/>
        <v>7665156.0699999984</v>
      </c>
      <c r="BC186" s="16">
        <f t="shared" si="278"/>
        <v>8064266.0830769222</v>
      </c>
      <c r="BD186" s="16">
        <f t="shared" si="279"/>
        <v>8464427.0769230761</v>
      </c>
      <c r="BE186" s="16">
        <f t="shared" si="280"/>
        <v>8865639.0515384618</v>
      </c>
      <c r="BF186" s="16">
        <f t="shared" si="281"/>
        <v>9267902.0069230776</v>
      </c>
      <c r="BG186" s="16">
        <f t="shared" si="282"/>
        <v>9671215.9430769235</v>
      </c>
      <c r="BH186" s="16">
        <f t="shared" si="283"/>
        <v>10081432.298461538</v>
      </c>
      <c r="BI186" s="16">
        <f t="shared" si="284"/>
        <v>10497500.092307691</v>
      </c>
      <c r="BJ186" s="16">
        <f t="shared" si="285"/>
        <v>10919419.321538461</v>
      </c>
      <c r="BK186" s="16">
        <f t="shared" si="286"/>
        <v>11347189.986153845</v>
      </c>
      <c r="BL186" s="16">
        <f t="shared" si="287"/>
        <v>11780812.086153844</v>
      </c>
      <c r="BM186" s="16">
        <f t="shared" si="288"/>
        <v>12220285.621538458</v>
      </c>
      <c r="BN186" s="16">
        <f t="shared" si="289"/>
        <v>12665610.592307689</v>
      </c>
      <c r="BO186" s="16">
        <f t="shared" si="290"/>
        <v>13116786.998461535</v>
      </c>
      <c r="BP186" s="16">
        <f t="shared" si="291"/>
        <v>13573814.839999996</v>
      </c>
      <c r="BQ186" s="16">
        <f t="shared" si="292"/>
        <v>14036694.116923075</v>
      </c>
      <c r="BR186" s="16">
        <f t="shared" si="293"/>
        <v>14505424.829230767</v>
      </c>
      <c r="BS186" s="16">
        <f t="shared" si="294"/>
        <v>14980006.976923076</v>
      </c>
    </row>
    <row r="187" spans="1:71" ht="14.25" customHeight="1" x14ac:dyDescent="0.35">
      <c r="A187" s="15" t="str">
        <f t="shared" ref="A187:J187" si="325">A117</f>
        <v>Standard Close</v>
      </c>
      <c r="B187" s="15" t="str">
        <f t="shared" si="325"/>
        <v>NCP-16831</v>
      </c>
      <c r="C187" s="15" t="str">
        <f t="shared" si="325"/>
        <v>Base Rates</v>
      </c>
      <c r="D187" s="15" t="str">
        <f t="shared" si="325"/>
        <v>ELECTRIC DELIVERY</v>
      </c>
      <c r="E187" s="15">
        <f t="shared" si="325"/>
        <v>30315</v>
      </c>
      <c r="F187" s="15" t="str">
        <f t="shared" si="325"/>
        <v>NCP-16831</v>
      </c>
      <c r="G187" s="15" t="str">
        <f t="shared" si="325"/>
        <v>PV Awareness</v>
      </c>
      <c r="H187" s="15" t="str">
        <f t="shared" si="325"/>
        <v>Electric Intangible Plant</v>
      </c>
      <c r="I187" s="15" t="str">
        <f t="shared" si="325"/>
        <v>General Offices</v>
      </c>
      <c r="J187" s="15" t="str">
        <f t="shared" si="325"/>
        <v>PV Awareness</v>
      </c>
      <c r="K187" s="16">
        <f>SUM($K117:K117)/13</f>
        <v>0</v>
      </c>
      <c r="L187" s="16">
        <f>SUM($K117:L117)/13</f>
        <v>0</v>
      </c>
      <c r="M187" s="16">
        <f>SUM($K117:M117)/13</f>
        <v>0</v>
      </c>
      <c r="N187" s="16">
        <f>SUM($K117:N117)/13</f>
        <v>0</v>
      </c>
      <c r="O187" s="16">
        <f>SUM($K117:O117)/13</f>
        <v>0</v>
      </c>
      <c r="P187" s="16">
        <f>SUM($K117:P117)/13</f>
        <v>0</v>
      </c>
      <c r="Q187" s="16">
        <f>SUM($K117:Q117)/13</f>
        <v>0</v>
      </c>
      <c r="R187" s="16">
        <f>SUM($K117:R117)/13</f>
        <v>0</v>
      </c>
      <c r="S187" s="16">
        <f>SUM($K117:S117)/13</f>
        <v>0</v>
      </c>
      <c r="T187" s="16">
        <f>SUM($K117:T117)/13</f>
        <v>0</v>
      </c>
      <c r="U187" s="16">
        <f>SUM($K117:U117)/13</f>
        <v>0</v>
      </c>
      <c r="V187" s="16">
        <f>SUM($K117:V117)/13</f>
        <v>0</v>
      </c>
      <c r="W187" s="16">
        <f t="shared" si="246"/>
        <v>0</v>
      </c>
      <c r="X187" s="16">
        <f t="shared" si="247"/>
        <v>0</v>
      </c>
      <c r="Y187" s="16">
        <f t="shared" si="248"/>
        <v>0</v>
      </c>
      <c r="Z187" s="16">
        <f t="shared" si="249"/>
        <v>0</v>
      </c>
      <c r="AA187" s="16">
        <f t="shared" si="250"/>
        <v>0</v>
      </c>
      <c r="AB187" s="16">
        <f t="shared" si="251"/>
        <v>0</v>
      </c>
      <c r="AC187" s="16">
        <f t="shared" si="252"/>
        <v>0</v>
      </c>
      <c r="AD187" s="16">
        <f t="shared" si="253"/>
        <v>0</v>
      </c>
      <c r="AE187" s="16">
        <f t="shared" si="254"/>
        <v>0</v>
      </c>
      <c r="AF187" s="16">
        <f t="shared" si="255"/>
        <v>0</v>
      </c>
      <c r="AG187" s="16">
        <f t="shared" si="256"/>
        <v>0</v>
      </c>
      <c r="AH187" s="16">
        <f t="shared" si="257"/>
        <v>0</v>
      </c>
      <c r="AI187" s="16">
        <f t="shared" si="258"/>
        <v>0</v>
      </c>
      <c r="AJ187" s="16">
        <f t="shared" si="259"/>
        <v>0</v>
      </c>
      <c r="AK187" s="16">
        <f t="shared" si="260"/>
        <v>0</v>
      </c>
      <c r="AL187" s="16">
        <f t="shared" si="261"/>
        <v>221690.38461538462</v>
      </c>
      <c r="AM187" s="16">
        <f t="shared" si="262"/>
        <v>443380.76923076925</v>
      </c>
      <c r="AN187" s="16">
        <f t="shared" si="263"/>
        <v>665071.15384615387</v>
      </c>
      <c r="AO187" s="16">
        <f t="shared" si="264"/>
        <v>886761.5384615385</v>
      </c>
      <c r="AP187" s="16">
        <f t="shared" si="265"/>
        <v>1108451.923076923</v>
      </c>
      <c r="AQ187" s="16">
        <f t="shared" si="266"/>
        <v>1330142.3076923077</v>
      </c>
      <c r="AR187" s="16">
        <f t="shared" si="267"/>
        <v>1551832.6923076923</v>
      </c>
      <c r="AS187" s="16">
        <f t="shared" si="268"/>
        <v>1773523.076923077</v>
      </c>
      <c r="AT187" s="16">
        <f t="shared" si="269"/>
        <v>1995213.4615384615</v>
      </c>
      <c r="AU187" s="16">
        <f t="shared" si="270"/>
        <v>2216903.846153846</v>
      </c>
      <c r="AV187" s="16">
        <f t="shared" si="271"/>
        <v>2438594.230769231</v>
      </c>
      <c r="AW187" s="16">
        <f t="shared" si="272"/>
        <v>2660284.6153846155</v>
      </c>
      <c r="AX187" s="16">
        <f t="shared" si="273"/>
        <v>2881975</v>
      </c>
      <c r="AY187" s="16">
        <f t="shared" si="274"/>
        <v>2881975</v>
      </c>
      <c r="AZ187" s="16">
        <f t="shared" si="275"/>
        <v>2881975</v>
      </c>
      <c r="BA187" s="16">
        <f t="shared" si="276"/>
        <v>2881975</v>
      </c>
      <c r="BB187" s="16">
        <f t="shared" si="277"/>
        <v>2881975</v>
      </c>
      <c r="BC187" s="16">
        <f t="shared" si="278"/>
        <v>2881975</v>
      </c>
      <c r="BD187" s="16">
        <f t="shared" si="279"/>
        <v>2881975</v>
      </c>
      <c r="BE187" s="16">
        <f t="shared" si="280"/>
        <v>2881975</v>
      </c>
      <c r="BF187" s="16">
        <f t="shared" si="281"/>
        <v>2881975</v>
      </c>
      <c r="BG187" s="16">
        <f t="shared" si="282"/>
        <v>2881975</v>
      </c>
      <c r="BH187" s="16">
        <f t="shared" si="283"/>
        <v>2881975</v>
      </c>
      <c r="BI187" s="16">
        <f t="shared" si="284"/>
        <v>2881975</v>
      </c>
      <c r="BJ187" s="16">
        <f t="shared" si="285"/>
        <v>2881975</v>
      </c>
      <c r="BK187" s="16">
        <f t="shared" si="286"/>
        <v>2881975</v>
      </c>
      <c r="BL187" s="16">
        <f t="shared" si="287"/>
        <v>2881975</v>
      </c>
      <c r="BM187" s="16">
        <f t="shared" si="288"/>
        <v>2881975</v>
      </c>
      <c r="BN187" s="16">
        <f t="shared" si="289"/>
        <v>2881975</v>
      </c>
      <c r="BO187" s="16">
        <f t="shared" si="290"/>
        <v>2881975</v>
      </c>
      <c r="BP187" s="16">
        <f t="shared" si="291"/>
        <v>2881975</v>
      </c>
      <c r="BQ187" s="16">
        <f t="shared" si="292"/>
        <v>2881975</v>
      </c>
      <c r="BR187" s="16">
        <f t="shared" si="293"/>
        <v>2881975</v>
      </c>
      <c r="BS187" s="16">
        <f t="shared" si="294"/>
        <v>2881975</v>
      </c>
    </row>
    <row r="188" spans="1:71" ht="14.25" customHeight="1" x14ac:dyDescent="0.35">
      <c r="A188" s="15" t="str">
        <f t="shared" ref="A188:J188" si="326">A118</f>
        <v>Manual Blanket</v>
      </c>
      <c r="B188" s="15" t="str">
        <f t="shared" si="326"/>
        <v>NCP-16833</v>
      </c>
      <c r="C188" s="15" t="str">
        <f t="shared" si="326"/>
        <v>Base Rates</v>
      </c>
      <c r="D188" s="15" t="str">
        <f t="shared" si="326"/>
        <v>ELECTRIC DELIVERY</v>
      </c>
      <c r="E188" s="15">
        <f t="shared" si="326"/>
        <v>35600</v>
      </c>
      <c r="F188" s="15" t="str">
        <f t="shared" si="326"/>
        <v>NCP-16833</v>
      </c>
      <c r="G188" s="15" t="str">
        <f t="shared" si="326"/>
        <v>EV Distrib Infra Dist TXs &amp; Second</v>
      </c>
      <c r="H188" s="15" t="str">
        <f t="shared" si="326"/>
        <v>Electric Intangible Plant</v>
      </c>
      <c r="I188" s="15" t="str">
        <f t="shared" si="326"/>
        <v>Distribution Lines</v>
      </c>
      <c r="J188" s="15" t="str">
        <f t="shared" si="326"/>
        <v>EV Distrib Infra Dist TXs &amp; Second</v>
      </c>
      <c r="K188" s="16">
        <f>SUM($K118:K118)/13</f>
        <v>0</v>
      </c>
      <c r="L188" s="16">
        <f>SUM($K118:L118)/13</f>
        <v>0</v>
      </c>
      <c r="M188" s="16">
        <f>SUM($K118:M118)/13</f>
        <v>0</v>
      </c>
      <c r="N188" s="16">
        <f>SUM($K118:N118)/13</f>
        <v>0</v>
      </c>
      <c r="O188" s="16">
        <f>SUM($K118:O118)/13</f>
        <v>0</v>
      </c>
      <c r="P188" s="16">
        <f>SUM($K118:P118)/13</f>
        <v>0</v>
      </c>
      <c r="Q188" s="16">
        <f>SUM($K118:Q118)/13</f>
        <v>0</v>
      </c>
      <c r="R188" s="16">
        <f>SUM($K118:R118)/13</f>
        <v>0</v>
      </c>
      <c r="S188" s="16">
        <f>SUM($K118:S118)/13</f>
        <v>0</v>
      </c>
      <c r="T188" s="16">
        <f>SUM($K118:T118)/13</f>
        <v>0</v>
      </c>
      <c r="U188" s="16">
        <f>SUM($K118:U118)/13</f>
        <v>0</v>
      </c>
      <c r="V188" s="16">
        <f>SUM($K118:V118)/13</f>
        <v>0</v>
      </c>
      <c r="W188" s="16">
        <f t="shared" ref="W188:W214" si="327">SUM(K118:W118)/13</f>
        <v>0</v>
      </c>
      <c r="X188" s="16">
        <f t="shared" ref="X188:X214" si="328">SUM(L118:X118)/13</f>
        <v>3205.1284615384616</v>
      </c>
      <c r="Y188" s="16">
        <f t="shared" ref="Y188:Y214" si="329">SUM(M118:Y118)/13</f>
        <v>9615.3853846153834</v>
      </c>
      <c r="Z188" s="16">
        <f t="shared" ref="Z188:Z214" si="330">SUM(N118:Z118)/13</f>
        <v>19230.770769230767</v>
      </c>
      <c r="AA188" s="16">
        <f t="shared" ref="AA188:AA214" si="331">SUM(O118:AA118)/13</f>
        <v>32051.284615384611</v>
      </c>
      <c r="AB188" s="16">
        <f t="shared" ref="AB188:AB214" si="332">SUM(P118:AB118)/13</f>
        <v>48076.926923076921</v>
      </c>
      <c r="AC188" s="16">
        <f t="shared" ref="AC188:AC214" si="333">SUM(Q118:AC118)/13</f>
        <v>67307.697692307673</v>
      </c>
      <c r="AD188" s="16">
        <f t="shared" ref="AD188:AD214" si="334">SUM(R118:AD118)/13</f>
        <v>89743.596923076911</v>
      </c>
      <c r="AE188" s="16">
        <f t="shared" ref="AE188:AE214" si="335">SUM(S118:AE118)/13</f>
        <v>115384.62461538459</v>
      </c>
      <c r="AF188" s="16">
        <f t="shared" ref="AF188:AF214" si="336">SUM(T118:AF118)/13</f>
        <v>144230.78076923074</v>
      </c>
      <c r="AG188" s="16">
        <f t="shared" ref="AG188:AG214" si="337">SUM(U118:AG118)/13</f>
        <v>176282.06538461533</v>
      </c>
      <c r="AH188" s="16">
        <f t="shared" ref="AH188:AH214" si="338">SUM(V118:AH118)/13</f>
        <v>211538.47846153838</v>
      </c>
      <c r="AI188" s="16">
        <f t="shared" ref="AI188:AI214" si="339">SUM(W118:AI118)/13</f>
        <v>250000.0199999999</v>
      </c>
      <c r="AJ188" s="16">
        <f t="shared" ref="AJ188:AJ214" si="340">SUM(X118:AJ118)/13</f>
        <v>298585.70615384605</v>
      </c>
      <c r="AK188" s="16">
        <f t="shared" ref="AK188:AK214" si="341">SUM(Y118:AK118)/13</f>
        <v>354090.41153846146</v>
      </c>
      <c r="AL188" s="16">
        <f t="shared" ref="AL188:AL214" si="342">SUM(Z118:AL118)/13</f>
        <v>416514.13615384605</v>
      </c>
      <c r="AM188" s="16">
        <f t="shared" ref="AM188:AM214" si="343">SUM(AA118:AM118)/13</f>
        <v>485856.87999999995</v>
      </c>
      <c r="AN188" s="16">
        <f t="shared" ref="AN188:AN214" si="344">SUM(AB118:AN118)/13</f>
        <v>562118.64307692298</v>
      </c>
      <c r="AO188" s="16">
        <f t="shared" ref="AO188:AO214" si="345">SUM(AC118:AO118)/13</f>
        <v>645299.42538461532</v>
      </c>
      <c r="AP188" s="16">
        <f t="shared" ref="AP188:AP214" si="346">SUM(AD118:AP118)/13</f>
        <v>735399.22692307667</v>
      </c>
      <c r="AQ188" s="16">
        <f t="shared" ref="AQ188:AQ214" si="347">SUM(AE118:AQ118)/13</f>
        <v>832418.0476923075</v>
      </c>
      <c r="AR188" s="16">
        <f t="shared" ref="AR188:AR214" si="348">SUM(AF118:AR118)/13</f>
        <v>936355.88769230747</v>
      </c>
      <c r="AS188" s="16">
        <f t="shared" ref="AS188:AS214" si="349">SUM(AG118:AS118)/13</f>
        <v>1047212.7469230767</v>
      </c>
      <c r="AT188" s="16">
        <f t="shared" ref="AT188:AT214" si="350">SUM(AH118:AT118)/13</f>
        <v>1164988.625384615</v>
      </c>
      <c r="AU188" s="16">
        <f t="shared" ref="AU188:AU214" si="351">SUM(AI118:AU118)/13</f>
        <v>1289683.5230769226</v>
      </c>
      <c r="AV188" s="16">
        <f t="shared" ref="AV188:AV214" si="352">SUM(AJ118:AV118)/13</f>
        <v>1440084.7538461536</v>
      </c>
      <c r="AW188" s="16">
        <f t="shared" ref="AW188:AW214" si="353">SUM(AK118:AW118)/13</f>
        <v>1609273.3015384611</v>
      </c>
      <c r="AX188" s="16">
        <f t="shared" ref="AX188:AX214" si="354">SUM(AL118:AX118)/13</f>
        <v>1797249.1630769225</v>
      </c>
      <c r="AY188" s="16">
        <f t="shared" ref="AY188:AY214" si="355">SUM(AM118:AY118)/13</f>
        <v>2004012.3384615381</v>
      </c>
      <c r="AZ188" s="16">
        <f t="shared" ref="AZ188:AZ214" si="356">SUM(AN118:AZ118)/13</f>
        <v>2229562.8276923071</v>
      </c>
      <c r="BA188" s="16">
        <f t="shared" ref="BA188:BA214" si="357">SUM(AO118:BA118)/13</f>
        <v>2473900.63076923</v>
      </c>
      <c r="BB188" s="16">
        <f t="shared" ref="BB188:BB214" si="358">SUM(AP118:BB118)/13</f>
        <v>2737025.747692307</v>
      </c>
      <c r="BC188" s="16">
        <f t="shared" ref="BC188:BC214" si="359">SUM(AQ118:BC118)/13</f>
        <v>3018938.1784615377</v>
      </c>
      <c r="BD188" s="16">
        <f t="shared" ref="BD188:BD214" si="360">SUM(AR118:BD118)/13</f>
        <v>3319637.9230769225</v>
      </c>
      <c r="BE188" s="16">
        <f t="shared" ref="BE188:BE214" si="361">SUM(AS118:BE118)/13</f>
        <v>3639124.9815384606</v>
      </c>
      <c r="BF188" s="16">
        <f t="shared" ref="BF188:BF214" si="362">SUM(AT118:BF118)/13</f>
        <v>3977399.3538461528</v>
      </c>
      <c r="BG188" s="16">
        <f t="shared" ref="BG188:BG214" si="363">SUM(AU118:BG118)/13</f>
        <v>4334461.0399999991</v>
      </c>
      <c r="BH188" s="16">
        <f t="shared" ref="BH188:BH214" si="364">SUM(AV118:BH118)/13</f>
        <v>4722755.4723076914</v>
      </c>
      <c r="BI188" s="16">
        <f t="shared" ref="BI188:BI214" si="365">SUM(AW118:BI118)/13</f>
        <v>5123495.3338461528</v>
      </c>
      <c r="BJ188" s="16">
        <f t="shared" ref="BJ188:BJ214" si="366">SUM(AX118:BJ118)/13</f>
        <v>5536680.6246153843</v>
      </c>
      <c r="BK188" s="16">
        <f t="shared" ref="BK188:BK214" si="367">SUM(AY118:BK118)/13</f>
        <v>5962311.344615384</v>
      </c>
      <c r="BL188" s="16">
        <f t="shared" ref="BL188:BL214" si="368">SUM(AZ118:BL118)/13</f>
        <v>6400387.4938461538</v>
      </c>
      <c r="BM188" s="16">
        <f t="shared" ref="BM188:BM214" si="369">SUM(BA118:BM118)/13</f>
        <v>6850909.0723076919</v>
      </c>
      <c r="BN188" s="16">
        <f t="shared" ref="BN188:BN214" si="370">SUM(BB118:BN118)/13</f>
        <v>7313876.0799999991</v>
      </c>
      <c r="BO188" s="16">
        <f t="shared" ref="BO188:BO214" si="371">SUM(BC118:BO118)/13</f>
        <v>7789288.5169230765</v>
      </c>
      <c r="BP188" s="16">
        <f t="shared" ref="BP188:BP214" si="372">SUM(BD118:BP118)/13</f>
        <v>8277146.383076922</v>
      </c>
      <c r="BQ188" s="16">
        <f t="shared" ref="BQ188:BQ214" si="373">SUM(BE118:BQ118)/13</f>
        <v>8777449.6784615368</v>
      </c>
      <c r="BR188" s="16">
        <f t="shared" ref="BR188:BR214" si="374">SUM(BF118:BR118)/13</f>
        <v>9290198.4030769207</v>
      </c>
      <c r="BS188" s="16">
        <f t="shared" ref="BS188:BS214" si="375">SUM(BG118:BS118)/13</f>
        <v>9815392.5569230746</v>
      </c>
    </row>
    <row r="189" spans="1:71" ht="14.25" customHeight="1" x14ac:dyDescent="0.35">
      <c r="A189" s="15" t="str">
        <f t="shared" ref="A189:J189" si="376">A119</f>
        <v>Standard Close</v>
      </c>
      <c r="B189" s="15" t="str">
        <f t="shared" si="376"/>
        <v>NCP-16834</v>
      </c>
      <c r="C189" s="15" t="str">
        <f t="shared" si="376"/>
        <v>Base Rates</v>
      </c>
      <c r="D189" s="15" t="str">
        <f t="shared" si="376"/>
        <v>ELECTRIC DELIVERY</v>
      </c>
      <c r="E189" s="15">
        <f t="shared" si="376"/>
        <v>30315</v>
      </c>
      <c r="F189" s="15" t="str">
        <f t="shared" si="376"/>
        <v>NCP-16834</v>
      </c>
      <c r="G189" s="15" t="str">
        <f t="shared" si="376"/>
        <v>Line Sensing Ample Software</v>
      </c>
      <c r="H189" s="15" t="str">
        <f t="shared" si="376"/>
        <v>Electric Intangible Plant</v>
      </c>
      <c r="I189" s="15" t="str">
        <f t="shared" si="376"/>
        <v>General Offices</v>
      </c>
      <c r="J189" s="15" t="str">
        <f t="shared" si="376"/>
        <v>Line Sensing Ample Software</v>
      </c>
      <c r="K189" s="16">
        <f>SUM($K119:K119)/13</f>
        <v>0</v>
      </c>
      <c r="L189" s="16">
        <f>SUM($K119:L119)/13</f>
        <v>0</v>
      </c>
      <c r="M189" s="16">
        <f>SUM($K119:M119)/13</f>
        <v>0</v>
      </c>
      <c r="N189" s="16">
        <f>SUM($K119:N119)/13</f>
        <v>0</v>
      </c>
      <c r="O189" s="16">
        <f>SUM($K119:O119)/13</f>
        <v>0</v>
      </c>
      <c r="P189" s="16">
        <f>SUM($K119:P119)/13</f>
        <v>0</v>
      </c>
      <c r="Q189" s="16">
        <f>SUM($K119:Q119)/13</f>
        <v>0</v>
      </c>
      <c r="R189" s="16">
        <f>SUM($K119:R119)/13</f>
        <v>0</v>
      </c>
      <c r="S189" s="16">
        <f>SUM($K119:S119)/13</f>
        <v>0</v>
      </c>
      <c r="T189" s="16">
        <f>SUM($K119:T119)/13</f>
        <v>0</v>
      </c>
      <c r="U189" s="16">
        <f>SUM($K119:U119)/13</f>
        <v>0</v>
      </c>
      <c r="V189" s="16">
        <f>SUM($K119:V119)/13</f>
        <v>0</v>
      </c>
      <c r="W189" s="16">
        <f t="shared" si="327"/>
        <v>0</v>
      </c>
      <c r="X189" s="16">
        <f t="shared" si="328"/>
        <v>0</v>
      </c>
      <c r="Y189" s="16">
        <f t="shared" si="329"/>
        <v>0</v>
      </c>
      <c r="Z189" s="16">
        <f t="shared" si="330"/>
        <v>0</v>
      </c>
      <c r="AA189" s="16">
        <f t="shared" si="331"/>
        <v>0</v>
      </c>
      <c r="AB189" s="16">
        <f t="shared" si="332"/>
        <v>0</v>
      </c>
      <c r="AC189" s="16">
        <f t="shared" si="333"/>
        <v>0</v>
      </c>
      <c r="AD189" s="16">
        <f t="shared" si="334"/>
        <v>0</v>
      </c>
      <c r="AE189" s="16">
        <f t="shared" si="335"/>
        <v>0</v>
      </c>
      <c r="AF189" s="16">
        <f t="shared" si="336"/>
        <v>0</v>
      </c>
      <c r="AG189" s="16">
        <f t="shared" si="337"/>
        <v>0</v>
      </c>
      <c r="AH189" s="16">
        <f t="shared" si="338"/>
        <v>0</v>
      </c>
      <c r="AI189" s="16">
        <f t="shared" si="339"/>
        <v>0</v>
      </c>
      <c r="AJ189" s="16">
        <f t="shared" si="340"/>
        <v>0</v>
      </c>
      <c r="AK189" s="16">
        <f t="shared" si="341"/>
        <v>0</v>
      </c>
      <c r="AL189" s="16">
        <f t="shared" si="342"/>
        <v>0</v>
      </c>
      <c r="AM189" s="16">
        <f t="shared" si="343"/>
        <v>0</v>
      </c>
      <c r="AN189" s="16">
        <f t="shared" si="344"/>
        <v>0</v>
      </c>
      <c r="AO189" s="16">
        <f t="shared" si="345"/>
        <v>0</v>
      </c>
      <c r="AP189" s="16">
        <f t="shared" si="346"/>
        <v>0</v>
      </c>
      <c r="AQ189" s="16">
        <f t="shared" si="347"/>
        <v>0</v>
      </c>
      <c r="AR189" s="16">
        <f t="shared" si="348"/>
        <v>0</v>
      </c>
      <c r="AS189" s="16">
        <f t="shared" si="349"/>
        <v>0</v>
      </c>
      <c r="AT189" s="16">
        <f t="shared" si="350"/>
        <v>0</v>
      </c>
      <c r="AU189" s="16">
        <f t="shared" si="351"/>
        <v>779393.3446153847</v>
      </c>
      <c r="AV189" s="16">
        <f t="shared" si="352"/>
        <v>1558786.6892307694</v>
      </c>
      <c r="AW189" s="16">
        <f t="shared" si="353"/>
        <v>2338180.0338461539</v>
      </c>
      <c r="AX189" s="16">
        <f t="shared" si="354"/>
        <v>3117573.3784615388</v>
      </c>
      <c r="AY189" s="16">
        <f t="shared" si="355"/>
        <v>3896966.7230769238</v>
      </c>
      <c r="AZ189" s="16">
        <f t="shared" si="356"/>
        <v>4676360.0676923087</v>
      </c>
      <c r="BA189" s="16">
        <f t="shared" si="357"/>
        <v>5455753.4123076936</v>
      </c>
      <c r="BB189" s="16">
        <f t="shared" si="358"/>
        <v>6235146.7569230786</v>
      </c>
      <c r="BC189" s="16">
        <f t="shared" si="359"/>
        <v>7014540.1015384635</v>
      </c>
      <c r="BD189" s="16">
        <f t="shared" si="360"/>
        <v>7793933.4461538484</v>
      </c>
      <c r="BE189" s="16">
        <f t="shared" si="361"/>
        <v>8573326.7907692324</v>
      </c>
      <c r="BF189" s="16">
        <f t="shared" si="362"/>
        <v>9352720.1353846174</v>
      </c>
      <c r="BG189" s="16">
        <f t="shared" si="363"/>
        <v>10132113.480000002</v>
      </c>
      <c r="BH189" s="16">
        <f t="shared" si="364"/>
        <v>10132113.480000002</v>
      </c>
      <c r="BI189" s="16">
        <f t="shared" si="365"/>
        <v>10132113.480000002</v>
      </c>
      <c r="BJ189" s="16">
        <f t="shared" si="366"/>
        <v>10132113.480000002</v>
      </c>
      <c r="BK189" s="16">
        <f t="shared" si="367"/>
        <v>10132113.480000002</v>
      </c>
      <c r="BL189" s="16">
        <f t="shared" si="368"/>
        <v>10132113.480000002</v>
      </c>
      <c r="BM189" s="16">
        <f t="shared" si="369"/>
        <v>10132113.480000002</v>
      </c>
      <c r="BN189" s="16">
        <f t="shared" si="370"/>
        <v>10132113.480000002</v>
      </c>
      <c r="BO189" s="16">
        <f t="shared" si="371"/>
        <v>10132113.480000002</v>
      </c>
      <c r="BP189" s="16">
        <f t="shared" si="372"/>
        <v>10132113.480000002</v>
      </c>
      <c r="BQ189" s="16">
        <f t="shared" si="373"/>
        <v>10132113.480000002</v>
      </c>
      <c r="BR189" s="16">
        <f t="shared" si="374"/>
        <v>10132113.480000002</v>
      </c>
      <c r="BS189" s="16">
        <f t="shared" si="375"/>
        <v>10132113.480000002</v>
      </c>
    </row>
    <row r="190" spans="1:71" ht="14.25" customHeight="1" x14ac:dyDescent="0.35">
      <c r="A190" s="15" t="str">
        <f t="shared" ref="A190:J190" si="377">A120</f>
        <v>Manual Blanket</v>
      </c>
      <c r="B190" s="15" t="str">
        <f t="shared" si="377"/>
        <v>NCP-16848</v>
      </c>
      <c r="C190" s="15" t="str">
        <f t="shared" si="377"/>
        <v>Base Rates</v>
      </c>
      <c r="D190" s="15" t="str">
        <f t="shared" si="377"/>
        <v>ELECTRIC DELIVERY</v>
      </c>
      <c r="E190" s="15" t="str">
        <f t="shared" si="377"/>
        <v>D</v>
      </c>
      <c r="F190" s="15" t="str">
        <f t="shared" si="377"/>
        <v>NCP-16848</v>
      </c>
      <c r="G190" s="15" t="str">
        <f t="shared" si="377"/>
        <v>Distrib Sub RTU Upg &amp; Network</v>
      </c>
      <c r="H190" s="15" t="str">
        <f t="shared" si="377"/>
        <v>Electric Distribution Plant</v>
      </c>
      <c r="I190" s="15" t="str">
        <f t="shared" si="377"/>
        <v>Distribution Substation</v>
      </c>
      <c r="J190" s="15" t="str">
        <f t="shared" si="377"/>
        <v>Distrib Sub RTU Upg &amp; Network</v>
      </c>
      <c r="K190" s="16">
        <f>SUM($K120:K120)/13</f>
        <v>0</v>
      </c>
      <c r="L190" s="16">
        <f>SUM($K120:L120)/13</f>
        <v>0</v>
      </c>
      <c r="M190" s="16">
        <f>SUM($K120:M120)/13</f>
        <v>0</v>
      </c>
      <c r="N190" s="16">
        <f>SUM($K120:N120)/13</f>
        <v>0</v>
      </c>
      <c r="O190" s="16">
        <f>SUM($K120:O120)/13</f>
        <v>0</v>
      </c>
      <c r="P190" s="16">
        <f>SUM($K120:P120)/13</f>
        <v>0</v>
      </c>
      <c r="Q190" s="16">
        <f>SUM($K120:Q120)/13</f>
        <v>0</v>
      </c>
      <c r="R190" s="16">
        <f>SUM($K120:R120)/13</f>
        <v>0</v>
      </c>
      <c r="S190" s="16">
        <f>SUM($K120:S120)/13</f>
        <v>0</v>
      </c>
      <c r="T190" s="16">
        <f>SUM($K120:T120)/13</f>
        <v>0</v>
      </c>
      <c r="U190" s="16">
        <f>SUM($K120:U120)/13</f>
        <v>0</v>
      </c>
      <c r="V190" s="16">
        <f>SUM($K120:V120)/13</f>
        <v>0</v>
      </c>
      <c r="W190" s="16">
        <f t="shared" si="327"/>
        <v>0</v>
      </c>
      <c r="X190" s="16">
        <f t="shared" si="328"/>
        <v>11353.493846153844</v>
      </c>
      <c r="Y190" s="16">
        <f t="shared" si="329"/>
        <v>34060.481538461536</v>
      </c>
      <c r="Z190" s="16">
        <f t="shared" si="330"/>
        <v>68120.963076923072</v>
      </c>
      <c r="AA190" s="16">
        <f t="shared" si="331"/>
        <v>113534.93846153843</v>
      </c>
      <c r="AB190" s="16">
        <f t="shared" si="332"/>
        <v>170302.40769230766</v>
      </c>
      <c r="AC190" s="16">
        <f t="shared" si="333"/>
        <v>238423.37076923071</v>
      </c>
      <c r="AD190" s="16">
        <f t="shared" si="334"/>
        <v>317897.82769230759</v>
      </c>
      <c r="AE190" s="16">
        <f t="shared" si="335"/>
        <v>407393.74538461526</v>
      </c>
      <c r="AF190" s="16">
        <f t="shared" si="336"/>
        <v>504982.89307692298</v>
      </c>
      <c r="AG190" s="16">
        <f t="shared" si="337"/>
        <v>602572.04076923069</v>
      </c>
      <c r="AH190" s="16">
        <f t="shared" si="338"/>
        <v>700161.18846153829</v>
      </c>
      <c r="AI190" s="16">
        <f t="shared" si="339"/>
        <v>797750.33692307665</v>
      </c>
      <c r="AJ190" s="16">
        <f t="shared" si="340"/>
        <v>904843.20615384588</v>
      </c>
      <c r="AK190" s="16">
        <f t="shared" si="341"/>
        <v>1010086.299230769</v>
      </c>
      <c r="AL190" s="16">
        <f t="shared" si="342"/>
        <v>1113479.616153846</v>
      </c>
      <c r="AM190" s="16">
        <f t="shared" si="343"/>
        <v>1215023.1569230768</v>
      </c>
      <c r="AN190" s="16">
        <f t="shared" si="344"/>
        <v>1314716.9215384615</v>
      </c>
      <c r="AO190" s="16">
        <f t="shared" si="345"/>
        <v>1412560.91</v>
      </c>
      <c r="AP190" s="16">
        <f t="shared" si="346"/>
        <v>1508555.1223076922</v>
      </c>
      <c r="AQ190" s="16">
        <f t="shared" si="347"/>
        <v>1602699.5584615383</v>
      </c>
      <c r="AR190" s="16">
        <f t="shared" si="348"/>
        <v>1696326.2515384615</v>
      </c>
      <c r="AS190" s="16">
        <f t="shared" si="349"/>
        <v>1791363.4323076925</v>
      </c>
      <c r="AT190" s="16">
        <f t="shared" si="350"/>
        <v>1895904.3307692308</v>
      </c>
      <c r="AU190" s="16">
        <f t="shared" si="351"/>
        <v>2009948.9469230771</v>
      </c>
      <c r="AV190" s="16">
        <f t="shared" si="352"/>
        <v>2143360.2446153848</v>
      </c>
      <c r="AW190" s="16">
        <f t="shared" si="353"/>
        <v>2286634.500769231</v>
      </c>
      <c r="AX190" s="16">
        <f t="shared" si="354"/>
        <v>2439771.7184615387</v>
      </c>
      <c r="AY190" s="16">
        <f t="shared" si="355"/>
        <v>2602771.8976923078</v>
      </c>
      <c r="AZ190" s="16">
        <f t="shared" si="356"/>
        <v>2775635.0384615385</v>
      </c>
      <c r="BA190" s="16">
        <f t="shared" si="357"/>
        <v>2958361.1407692316</v>
      </c>
      <c r="BB190" s="16">
        <f t="shared" si="358"/>
        <v>3150950.2046153848</v>
      </c>
      <c r="BC190" s="16">
        <f t="shared" si="359"/>
        <v>3353402.23</v>
      </c>
      <c r="BD190" s="16">
        <f t="shared" si="360"/>
        <v>3565717.2169230776</v>
      </c>
      <c r="BE190" s="16">
        <f t="shared" si="361"/>
        <v>3787895.1653846162</v>
      </c>
      <c r="BF190" s="16">
        <f t="shared" si="362"/>
        <v>4019936.0753846169</v>
      </c>
      <c r="BG190" s="16">
        <f t="shared" si="363"/>
        <v>4261839.946923078</v>
      </c>
      <c r="BH190" s="16">
        <f t="shared" si="364"/>
        <v>4524060.7830769252</v>
      </c>
      <c r="BI190" s="16">
        <f t="shared" si="365"/>
        <v>4796735.6161538474</v>
      </c>
      <c r="BJ190" s="16">
        <f t="shared" si="366"/>
        <v>5079864.4492307706</v>
      </c>
      <c r="BK190" s="16">
        <f t="shared" si="367"/>
        <v>5373447.2823076937</v>
      </c>
      <c r="BL190" s="16">
        <f t="shared" si="368"/>
        <v>5677484.1153846169</v>
      </c>
      <c r="BM190" s="16">
        <f t="shared" si="369"/>
        <v>5991974.9484615391</v>
      </c>
      <c r="BN190" s="16">
        <f t="shared" si="370"/>
        <v>6316919.7815384632</v>
      </c>
      <c r="BO190" s="16">
        <f t="shared" si="371"/>
        <v>6652318.6146153854</v>
      </c>
      <c r="BP190" s="16">
        <f t="shared" si="372"/>
        <v>6998171.4476923086</v>
      </c>
      <c r="BQ190" s="16">
        <f t="shared" si="373"/>
        <v>7354478.2807692308</v>
      </c>
      <c r="BR190" s="16">
        <f t="shared" si="374"/>
        <v>7721239.1138461549</v>
      </c>
      <c r="BS190" s="16">
        <f t="shared" si="375"/>
        <v>8098453.946923079</v>
      </c>
    </row>
    <row r="191" spans="1:71" ht="14.25" customHeight="1" x14ac:dyDescent="0.35">
      <c r="A191" s="15" t="str">
        <f t="shared" ref="A191:J191" si="378">A121</f>
        <v>Manual Blanket</v>
      </c>
      <c r="B191" s="15" t="str">
        <f t="shared" si="378"/>
        <v>NCP-16879</v>
      </c>
      <c r="C191" s="15" t="str">
        <f t="shared" si="378"/>
        <v>Base Rates</v>
      </c>
      <c r="D191" s="15" t="str">
        <f t="shared" si="378"/>
        <v>ELECTRIC DELIVERY</v>
      </c>
      <c r="E191" s="15">
        <f t="shared" si="378"/>
        <v>39725</v>
      </c>
      <c r="F191" s="15" t="str">
        <f t="shared" si="378"/>
        <v>NCP-16879</v>
      </c>
      <c r="G191" s="15" t="str">
        <f t="shared" si="378"/>
        <v>ADI Telecom Fiber</v>
      </c>
      <c r="H191" s="15" t="str">
        <f t="shared" si="378"/>
        <v>Electric General Plant</v>
      </c>
      <c r="I191" s="15" t="str">
        <f t="shared" si="378"/>
        <v>Telecom Structures</v>
      </c>
      <c r="J191" s="15" t="str">
        <f t="shared" si="378"/>
        <v>ADI Telecom Fiber</v>
      </c>
      <c r="K191" s="16">
        <f>SUM($K121:K121)/13</f>
        <v>0</v>
      </c>
      <c r="L191" s="16">
        <f>SUM($K121:L121)/13</f>
        <v>0</v>
      </c>
      <c r="M191" s="16">
        <f>SUM($K121:M121)/13</f>
        <v>0</v>
      </c>
      <c r="N191" s="16">
        <f>SUM($K121:N121)/13</f>
        <v>0</v>
      </c>
      <c r="O191" s="16">
        <f>SUM($K121:O121)/13</f>
        <v>0</v>
      </c>
      <c r="P191" s="16">
        <f>SUM($K121:P121)/13</f>
        <v>0</v>
      </c>
      <c r="Q191" s="16">
        <f>SUM($K121:Q121)/13</f>
        <v>0</v>
      </c>
      <c r="R191" s="16">
        <f>SUM($K121:R121)/13</f>
        <v>0</v>
      </c>
      <c r="S191" s="16">
        <f>SUM($K121:S121)/13</f>
        <v>0</v>
      </c>
      <c r="T191" s="16">
        <f>SUM($K121:T121)/13</f>
        <v>0</v>
      </c>
      <c r="U191" s="16">
        <f>SUM($K121:U121)/13</f>
        <v>0</v>
      </c>
      <c r="V191" s="16">
        <f>SUM($K121:V121)/13</f>
        <v>0</v>
      </c>
      <c r="W191" s="16">
        <f t="shared" si="327"/>
        <v>0</v>
      </c>
      <c r="X191" s="16">
        <f t="shared" si="328"/>
        <v>22120.007692307692</v>
      </c>
      <c r="Y191" s="16">
        <f t="shared" si="329"/>
        <v>66360.023076923069</v>
      </c>
      <c r="Z191" s="16">
        <f t="shared" si="330"/>
        <v>132720.04615384614</v>
      </c>
      <c r="AA191" s="16">
        <f t="shared" si="331"/>
        <v>221200.07692307694</v>
      </c>
      <c r="AB191" s="16">
        <f t="shared" si="332"/>
        <v>331800.11538461538</v>
      </c>
      <c r="AC191" s="16">
        <f t="shared" si="333"/>
        <v>464520.16153846151</v>
      </c>
      <c r="AD191" s="16">
        <f t="shared" si="334"/>
        <v>619360.21538461535</v>
      </c>
      <c r="AE191" s="16">
        <f t="shared" si="335"/>
        <v>796320.27692307695</v>
      </c>
      <c r="AF191" s="16">
        <f t="shared" si="336"/>
        <v>995400.34615384613</v>
      </c>
      <c r="AG191" s="16">
        <f t="shared" si="337"/>
        <v>1216600.423076923</v>
      </c>
      <c r="AH191" s="16">
        <f t="shared" si="338"/>
        <v>1459920.5076923077</v>
      </c>
      <c r="AI191" s="16">
        <f t="shared" si="339"/>
        <v>1725360.6</v>
      </c>
      <c r="AJ191" s="16">
        <f t="shared" si="340"/>
        <v>2017336.9330769232</v>
      </c>
      <c r="AK191" s="16">
        <f t="shared" si="341"/>
        <v>2313729.5023076925</v>
      </c>
      <c r="AL191" s="16">
        <f t="shared" si="342"/>
        <v>2614538.3076923075</v>
      </c>
      <c r="AM191" s="16">
        <f t="shared" si="343"/>
        <v>2919763.3492307696</v>
      </c>
      <c r="AN191" s="16">
        <f t="shared" si="344"/>
        <v>3229404.6269230773</v>
      </c>
      <c r="AO191" s="16">
        <f t="shared" si="345"/>
        <v>3543462.1407692311</v>
      </c>
      <c r="AP191" s="16">
        <f t="shared" si="346"/>
        <v>3861935.8907692311</v>
      </c>
      <c r="AQ191" s="16">
        <f t="shared" si="347"/>
        <v>4184825.8769230773</v>
      </c>
      <c r="AR191" s="16">
        <f t="shared" si="348"/>
        <v>4512132.09923077</v>
      </c>
      <c r="AS191" s="16">
        <f t="shared" si="349"/>
        <v>4843854.557692308</v>
      </c>
      <c r="AT191" s="16">
        <f t="shared" si="350"/>
        <v>5179993.2523076925</v>
      </c>
      <c r="AU191" s="16">
        <f t="shared" si="351"/>
        <v>5520548.1830769237</v>
      </c>
      <c r="AV191" s="16">
        <f t="shared" si="352"/>
        <v>5838983.1061538467</v>
      </c>
      <c r="AW191" s="16">
        <f t="shared" si="353"/>
        <v>6130881.7884615399</v>
      </c>
      <c r="AX191" s="16">
        <f t="shared" si="354"/>
        <v>6396244.2269230783</v>
      </c>
      <c r="AY191" s="16">
        <f t="shared" si="355"/>
        <v>6635070.4215384629</v>
      </c>
      <c r="AZ191" s="16">
        <f t="shared" si="356"/>
        <v>6847360.3723076936</v>
      </c>
      <c r="BA191" s="16">
        <f t="shared" si="357"/>
        <v>7033114.0792307705</v>
      </c>
      <c r="BB191" s="16">
        <f t="shared" si="358"/>
        <v>7192331.5423076944</v>
      </c>
      <c r="BC191" s="16">
        <f t="shared" si="359"/>
        <v>7325012.7615384627</v>
      </c>
      <c r="BD191" s="16">
        <f t="shared" si="360"/>
        <v>7431157.736923079</v>
      </c>
      <c r="BE191" s="16">
        <f t="shared" si="361"/>
        <v>7510766.4684615396</v>
      </c>
      <c r="BF191" s="16">
        <f t="shared" si="362"/>
        <v>7563838.9561538482</v>
      </c>
      <c r="BG191" s="16">
        <f t="shared" si="363"/>
        <v>7590375.200000002</v>
      </c>
      <c r="BH191" s="16">
        <f t="shared" si="364"/>
        <v>7590375.200000002</v>
      </c>
      <c r="BI191" s="16">
        <f t="shared" si="365"/>
        <v>7590375.200000002</v>
      </c>
      <c r="BJ191" s="16">
        <f t="shared" si="366"/>
        <v>7590375.200000002</v>
      </c>
      <c r="BK191" s="16">
        <f t="shared" si="367"/>
        <v>7590375.200000002</v>
      </c>
      <c r="BL191" s="16">
        <f t="shared" si="368"/>
        <v>7590375.200000002</v>
      </c>
      <c r="BM191" s="16">
        <f t="shared" si="369"/>
        <v>7590375.200000002</v>
      </c>
      <c r="BN191" s="16">
        <f t="shared" si="370"/>
        <v>7590375.200000002</v>
      </c>
      <c r="BO191" s="16">
        <f t="shared" si="371"/>
        <v>7590375.200000002</v>
      </c>
      <c r="BP191" s="16">
        <f t="shared" si="372"/>
        <v>7590375.200000002</v>
      </c>
      <c r="BQ191" s="16">
        <f t="shared" si="373"/>
        <v>7590375.200000002</v>
      </c>
      <c r="BR191" s="16">
        <f t="shared" si="374"/>
        <v>7590375.200000002</v>
      </c>
      <c r="BS191" s="16">
        <f t="shared" si="375"/>
        <v>7590375.200000002</v>
      </c>
    </row>
    <row r="192" spans="1:71" ht="14.25" customHeight="1" x14ac:dyDescent="0.35">
      <c r="A192" s="15" t="str">
        <f t="shared" ref="A192:J192" si="379">A122</f>
        <v>Standard Close</v>
      </c>
      <c r="B192" s="15" t="str">
        <f t="shared" si="379"/>
        <v>NCP-16928</v>
      </c>
      <c r="C192" s="15" t="str">
        <f t="shared" si="379"/>
        <v>Base Rates</v>
      </c>
      <c r="D192" s="15" t="str">
        <f t="shared" si="379"/>
        <v>ELECTRIC DELIVERY</v>
      </c>
      <c r="E192" s="15">
        <f t="shared" si="379"/>
        <v>30315</v>
      </c>
      <c r="F192" s="15" t="str">
        <f t="shared" si="379"/>
        <v>NCP-16928</v>
      </c>
      <c r="G192" s="15" t="str">
        <f t="shared" si="379"/>
        <v>Meter Firmware Improvements 2024</v>
      </c>
      <c r="H192" s="15" t="str">
        <f t="shared" si="379"/>
        <v>Electric Intangible Plant</v>
      </c>
      <c r="I192" s="15" t="str">
        <f t="shared" si="379"/>
        <v>General Offices</v>
      </c>
      <c r="J192" s="15" t="str">
        <f t="shared" si="379"/>
        <v>Meter Firmware Improvements 2024</v>
      </c>
      <c r="K192" s="16">
        <f>SUM($K122:K122)/13</f>
        <v>0</v>
      </c>
      <c r="L192" s="16">
        <f>SUM($K122:L122)/13</f>
        <v>0</v>
      </c>
      <c r="M192" s="16">
        <f>SUM($K122:M122)/13</f>
        <v>0</v>
      </c>
      <c r="N192" s="16">
        <f>SUM($K122:N122)/13</f>
        <v>0</v>
      </c>
      <c r="O192" s="16">
        <f>SUM($K122:O122)/13</f>
        <v>0</v>
      </c>
      <c r="P192" s="16">
        <f>SUM($K122:P122)/13</f>
        <v>0</v>
      </c>
      <c r="Q192" s="16">
        <f>SUM($K122:Q122)/13</f>
        <v>0</v>
      </c>
      <c r="R192" s="16">
        <f>SUM($K122:R122)/13</f>
        <v>0</v>
      </c>
      <c r="S192" s="16">
        <f>SUM($K122:S122)/13</f>
        <v>0</v>
      </c>
      <c r="T192" s="16">
        <f>SUM($K122:T122)/13</f>
        <v>155480.77153846159</v>
      </c>
      <c r="U192" s="16">
        <f>SUM($K122:U122)/13</f>
        <v>328237.1838461539</v>
      </c>
      <c r="V192" s="16">
        <f>SUM($K122:V122)/13</f>
        <v>518269.23846153857</v>
      </c>
      <c r="W192" s="16">
        <f t="shared" si="327"/>
        <v>725576.93076923094</v>
      </c>
      <c r="X192" s="16">
        <f t="shared" si="328"/>
        <v>932884.62307692319</v>
      </c>
      <c r="Y192" s="16">
        <f t="shared" si="329"/>
        <v>1140192.3153846154</v>
      </c>
      <c r="Z192" s="16">
        <f t="shared" si="330"/>
        <v>1347500.0076923077</v>
      </c>
      <c r="AA192" s="16">
        <f t="shared" si="331"/>
        <v>1554807.7000000002</v>
      </c>
      <c r="AB192" s="16">
        <f t="shared" si="332"/>
        <v>1762115.3923076924</v>
      </c>
      <c r="AC192" s="16">
        <f t="shared" si="333"/>
        <v>1969423.0846153847</v>
      </c>
      <c r="AD192" s="16">
        <f t="shared" si="334"/>
        <v>2176730.7769230772</v>
      </c>
      <c r="AE192" s="16">
        <f t="shared" si="335"/>
        <v>2384038.4692307692</v>
      </c>
      <c r="AF192" s="16">
        <f t="shared" si="336"/>
        <v>2591346.1615384617</v>
      </c>
      <c r="AG192" s="16">
        <f t="shared" si="337"/>
        <v>2643173.0823076922</v>
      </c>
      <c r="AH192" s="16">
        <f t="shared" si="338"/>
        <v>2677724.3623076924</v>
      </c>
      <c r="AI192" s="16">
        <f t="shared" si="339"/>
        <v>2695000.0000000005</v>
      </c>
      <c r="AJ192" s="16">
        <f t="shared" si="340"/>
        <v>2695000.0000000005</v>
      </c>
      <c r="AK192" s="16">
        <f t="shared" si="341"/>
        <v>2695000.0000000005</v>
      </c>
      <c r="AL192" s="16">
        <f t="shared" si="342"/>
        <v>2695000.0000000005</v>
      </c>
      <c r="AM192" s="16">
        <f t="shared" si="343"/>
        <v>2695000.0000000005</v>
      </c>
      <c r="AN192" s="16">
        <f t="shared" si="344"/>
        <v>2695000.0000000005</v>
      </c>
      <c r="AO192" s="16">
        <f t="shared" si="345"/>
        <v>2695000.0000000005</v>
      </c>
      <c r="AP192" s="16">
        <f t="shared" si="346"/>
        <v>2695000.0000000005</v>
      </c>
      <c r="AQ192" s="16">
        <f t="shared" si="347"/>
        <v>2695000.0000000005</v>
      </c>
      <c r="AR192" s="16">
        <f t="shared" si="348"/>
        <v>2695000.0000000005</v>
      </c>
      <c r="AS192" s="16">
        <f t="shared" si="349"/>
        <v>2695000.0000000005</v>
      </c>
      <c r="AT192" s="16">
        <f t="shared" si="350"/>
        <v>2695000.0000000005</v>
      </c>
      <c r="AU192" s="16">
        <f t="shared" si="351"/>
        <v>2695000.0000000005</v>
      </c>
      <c r="AV192" s="16">
        <f t="shared" si="352"/>
        <v>2695000.0000000005</v>
      </c>
      <c r="AW192" s="16">
        <f t="shared" si="353"/>
        <v>2695000.0000000005</v>
      </c>
      <c r="AX192" s="16">
        <f t="shared" si="354"/>
        <v>2695000.0000000005</v>
      </c>
      <c r="AY192" s="16">
        <f t="shared" si="355"/>
        <v>2695000.0000000005</v>
      </c>
      <c r="AZ192" s="16">
        <f t="shared" si="356"/>
        <v>2695000.0000000005</v>
      </c>
      <c r="BA192" s="16">
        <f t="shared" si="357"/>
        <v>2695000.0000000005</v>
      </c>
      <c r="BB192" s="16">
        <f t="shared" si="358"/>
        <v>2695000.0000000005</v>
      </c>
      <c r="BC192" s="16">
        <f t="shared" si="359"/>
        <v>2695000.0000000005</v>
      </c>
      <c r="BD192" s="16">
        <f t="shared" si="360"/>
        <v>2695000.0000000005</v>
      </c>
      <c r="BE192" s="16">
        <f t="shared" si="361"/>
        <v>2695000.0000000005</v>
      </c>
      <c r="BF192" s="16">
        <f t="shared" si="362"/>
        <v>2695000.0000000005</v>
      </c>
      <c r="BG192" s="16">
        <f t="shared" si="363"/>
        <v>2695000.0000000005</v>
      </c>
      <c r="BH192" s="16">
        <f t="shared" si="364"/>
        <v>2695000.0000000005</v>
      </c>
      <c r="BI192" s="16">
        <f t="shared" si="365"/>
        <v>2695000.0000000005</v>
      </c>
      <c r="BJ192" s="16">
        <f t="shared" si="366"/>
        <v>2695000.0000000005</v>
      </c>
      <c r="BK192" s="16">
        <f t="shared" si="367"/>
        <v>2695000.0000000005</v>
      </c>
      <c r="BL192" s="16">
        <f t="shared" si="368"/>
        <v>2695000.0000000005</v>
      </c>
      <c r="BM192" s="16">
        <f t="shared" si="369"/>
        <v>2695000.0000000005</v>
      </c>
      <c r="BN192" s="16">
        <f t="shared" si="370"/>
        <v>2695000.0000000005</v>
      </c>
      <c r="BO192" s="16">
        <f t="shared" si="371"/>
        <v>2695000.0000000005</v>
      </c>
      <c r="BP192" s="16">
        <f t="shared" si="372"/>
        <v>2695000.0000000005</v>
      </c>
      <c r="BQ192" s="16">
        <f t="shared" si="373"/>
        <v>2695000.0000000005</v>
      </c>
      <c r="BR192" s="16">
        <f t="shared" si="374"/>
        <v>2695000.0000000005</v>
      </c>
      <c r="BS192" s="16">
        <f t="shared" si="375"/>
        <v>2695000.0000000005</v>
      </c>
    </row>
    <row r="193" spans="1:71" ht="14.25" customHeight="1" x14ac:dyDescent="0.35">
      <c r="A193" s="15" t="str">
        <f t="shared" ref="A193:J193" si="380">A123</f>
        <v>Monthly Close</v>
      </c>
      <c r="B193" s="15" t="str">
        <f t="shared" si="380"/>
        <v>NEW-15481</v>
      </c>
      <c r="C193" s="15" t="str">
        <f t="shared" si="380"/>
        <v>Base Rates</v>
      </c>
      <c r="D193" s="15" t="str">
        <f t="shared" si="380"/>
        <v>ELECTRIC DELIVERY</v>
      </c>
      <c r="E193" s="15">
        <f t="shared" si="380"/>
        <v>30315</v>
      </c>
      <c r="F193" s="15" t="str">
        <f t="shared" si="380"/>
        <v>NEW-15481</v>
      </c>
      <c r="G193" s="15" t="str">
        <f t="shared" si="380"/>
        <v>Premium Network Service</v>
      </c>
      <c r="H193" s="15" t="str">
        <f t="shared" si="380"/>
        <v>Electric Intangible Plant</v>
      </c>
      <c r="I193" s="15" t="str">
        <f t="shared" si="380"/>
        <v>General Offices</v>
      </c>
      <c r="J193" s="15" t="str">
        <f t="shared" si="380"/>
        <v>Premium Network Service</v>
      </c>
      <c r="K193" s="16">
        <f>SUM($K123:K123)/13</f>
        <v>0</v>
      </c>
      <c r="L193" s="16">
        <f>SUM($K123:L123)/13</f>
        <v>0</v>
      </c>
      <c r="M193" s="16">
        <f>SUM($K123:M123)/13</f>
        <v>0</v>
      </c>
      <c r="N193" s="16">
        <f>SUM($K123:N123)/13</f>
        <v>0</v>
      </c>
      <c r="O193" s="16">
        <f>SUM($K123:O123)/13</f>
        <v>0</v>
      </c>
      <c r="P193" s="16">
        <f>SUM($K123:P123)/13</f>
        <v>0</v>
      </c>
      <c r="Q193" s="16">
        <f>SUM($K123:Q123)/13</f>
        <v>0</v>
      </c>
      <c r="R193" s="16">
        <f>SUM($K123:R123)/13</f>
        <v>0</v>
      </c>
      <c r="S193" s="16">
        <f>SUM($K123:S123)/13</f>
        <v>0</v>
      </c>
      <c r="T193" s="16">
        <f>SUM($K123:T123)/13</f>
        <v>0</v>
      </c>
      <c r="U193" s="16">
        <f>SUM($K123:U123)/13</f>
        <v>0</v>
      </c>
      <c r="V193" s="16">
        <f>SUM($K123:V123)/13</f>
        <v>0</v>
      </c>
      <c r="W193" s="16">
        <f t="shared" si="327"/>
        <v>0</v>
      </c>
      <c r="X193" s="16">
        <f t="shared" si="328"/>
        <v>8497.3915384615375</v>
      </c>
      <c r="Y193" s="16">
        <f t="shared" si="329"/>
        <v>25492.174615384611</v>
      </c>
      <c r="Z193" s="16">
        <f t="shared" si="330"/>
        <v>50984.349230769221</v>
      </c>
      <c r="AA193" s="16">
        <f t="shared" si="331"/>
        <v>84973.915384615379</v>
      </c>
      <c r="AB193" s="16">
        <f t="shared" si="332"/>
        <v>127460.87307692306</v>
      </c>
      <c r="AC193" s="16">
        <f t="shared" si="333"/>
        <v>178445.22230769228</v>
      </c>
      <c r="AD193" s="16">
        <f t="shared" si="334"/>
        <v>237926.96307692304</v>
      </c>
      <c r="AE193" s="16">
        <f t="shared" si="335"/>
        <v>305906.09538461536</v>
      </c>
      <c r="AF193" s="16">
        <f t="shared" si="336"/>
        <v>382382.61923076917</v>
      </c>
      <c r="AG193" s="16">
        <f t="shared" si="337"/>
        <v>467356.53461538453</v>
      </c>
      <c r="AH193" s="16">
        <f t="shared" si="338"/>
        <v>560827.84153846151</v>
      </c>
      <c r="AI193" s="16">
        <f t="shared" si="339"/>
        <v>662796.53999999992</v>
      </c>
      <c r="AJ193" s="16">
        <f t="shared" si="340"/>
        <v>784356.4207692307</v>
      </c>
      <c r="AK193" s="16">
        <f t="shared" si="341"/>
        <v>917010.0892307692</v>
      </c>
      <c r="AL193" s="16">
        <f t="shared" si="342"/>
        <v>1060757.5453846154</v>
      </c>
      <c r="AM193" s="16">
        <f t="shared" si="343"/>
        <v>1215598.7892307693</v>
      </c>
      <c r="AN193" s="16">
        <f t="shared" si="344"/>
        <v>1381533.8207692308</v>
      </c>
      <c r="AO193" s="16">
        <f t="shared" si="345"/>
        <v>1558562.6400000004</v>
      </c>
      <c r="AP193" s="16">
        <f t="shared" si="346"/>
        <v>1746685.2469230769</v>
      </c>
      <c r="AQ193" s="16">
        <f t="shared" si="347"/>
        <v>1945901.6415384619</v>
      </c>
      <c r="AR193" s="16">
        <f t="shared" si="348"/>
        <v>2156211.8238461544</v>
      </c>
      <c r="AS193" s="16">
        <f t="shared" si="349"/>
        <v>2377615.7938461541</v>
      </c>
      <c r="AT193" s="16">
        <f t="shared" si="350"/>
        <v>2610113.5515384623</v>
      </c>
      <c r="AU193" s="16">
        <f t="shared" si="351"/>
        <v>2853705.0969230775</v>
      </c>
      <c r="AV193" s="16">
        <f t="shared" si="352"/>
        <v>3116166.5684615392</v>
      </c>
      <c r="AW193" s="16">
        <f t="shared" si="353"/>
        <v>3386404.1784615391</v>
      </c>
      <c r="AX193" s="16">
        <f t="shared" si="354"/>
        <v>3664417.9300000016</v>
      </c>
      <c r="AY193" s="16">
        <f t="shared" si="355"/>
        <v>3950207.8230769243</v>
      </c>
      <c r="AZ193" s="16">
        <f t="shared" si="356"/>
        <v>4243773.8576923078</v>
      </c>
      <c r="BA193" s="16">
        <f t="shared" si="357"/>
        <v>4545116.0338461548</v>
      </c>
      <c r="BB193" s="16">
        <f t="shared" si="358"/>
        <v>4854234.3515384626</v>
      </c>
      <c r="BC193" s="16">
        <f t="shared" si="359"/>
        <v>5171128.810769232</v>
      </c>
      <c r="BD193" s="16">
        <f t="shared" si="360"/>
        <v>5495799.4115384622</v>
      </c>
      <c r="BE193" s="16">
        <f t="shared" si="361"/>
        <v>5828246.153846154</v>
      </c>
      <c r="BF193" s="16">
        <f t="shared" si="362"/>
        <v>6168469.0376923075</v>
      </c>
      <c r="BG193" s="16">
        <f t="shared" si="363"/>
        <v>6516468.0630769227</v>
      </c>
      <c r="BH193" s="16">
        <f t="shared" si="364"/>
        <v>6844875.9092307696</v>
      </c>
      <c r="BI193" s="16">
        <f t="shared" si="365"/>
        <v>7145916.4376923079</v>
      </c>
      <c r="BJ193" s="16">
        <f t="shared" si="366"/>
        <v>7419589.6453846153</v>
      </c>
      <c r="BK193" s="16">
        <f t="shared" si="367"/>
        <v>7665895.5323076928</v>
      </c>
      <c r="BL193" s="16">
        <f t="shared" si="368"/>
        <v>7884834.0984615376</v>
      </c>
      <c r="BM193" s="16">
        <f t="shared" si="369"/>
        <v>8076405.3438461525</v>
      </c>
      <c r="BN193" s="16">
        <f t="shared" si="370"/>
        <v>8240609.2684615385</v>
      </c>
      <c r="BO193" s="16">
        <f t="shared" si="371"/>
        <v>8377445.8723076917</v>
      </c>
      <c r="BP193" s="16">
        <f t="shared" si="372"/>
        <v>8486915.1553846132</v>
      </c>
      <c r="BQ193" s="16">
        <f t="shared" si="373"/>
        <v>8569017.1176923066</v>
      </c>
      <c r="BR193" s="16">
        <f t="shared" si="374"/>
        <v>8623751.7592307683</v>
      </c>
      <c r="BS193" s="16">
        <f t="shared" si="375"/>
        <v>8651119.0800000001</v>
      </c>
    </row>
    <row r="194" spans="1:71" ht="14.25" customHeight="1" x14ac:dyDescent="0.35">
      <c r="A194" s="15" t="str">
        <f t="shared" ref="A194:J194" si="381">A124</f>
        <v>Monthly Close</v>
      </c>
      <c r="B194" s="15" t="str">
        <f t="shared" si="381"/>
        <v>NEW-15482</v>
      </c>
      <c r="C194" s="15" t="str">
        <f t="shared" si="381"/>
        <v>Base Rates</v>
      </c>
      <c r="D194" s="15" t="str">
        <f t="shared" si="381"/>
        <v>ELECTRIC DELIVERY</v>
      </c>
      <c r="E194" s="15">
        <f t="shared" si="381"/>
        <v>39700</v>
      </c>
      <c r="F194" s="15" t="str">
        <f t="shared" si="381"/>
        <v>NEW-15482</v>
      </c>
      <c r="G194" s="15" t="str">
        <f t="shared" si="381"/>
        <v>Volt/Var Control (IVVC)</v>
      </c>
      <c r="H194" s="15" t="str">
        <f t="shared" si="381"/>
        <v>Electric General Plant</v>
      </c>
      <c r="I194" s="15" t="str">
        <f t="shared" si="381"/>
        <v>General Offices</v>
      </c>
      <c r="J194" s="15" t="str">
        <f t="shared" si="381"/>
        <v>Volt/Var Control (IVVC)</v>
      </c>
      <c r="K194" s="16">
        <f>SUM($K124:K124)/13</f>
        <v>0</v>
      </c>
      <c r="L194" s="16">
        <f>SUM($K124:L124)/13</f>
        <v>8427.8115384615394</v>
      </c>
      <c r="M194" s="16">
        <f>SUM($K124:M124)/13</f>
        <v>25283.428461538468</v>
      </c>
      <c r="N194" s="16">
        <f>SUM($K124:N124)/13</f>
        <v>50566.850769230776</v>
      </c>
      <c r="O194" s="16">
        <f>SUM($K124:O124)/13</f>
        <v>84278.078461538462</v>
      </c>
      <c r="P194" s="16">
        <f>SUM($K124:P124)/13</f>
        <v>126417.11153846154</v>
      </c>
      <c r="Q194" s="16">
        <f>SUM($K124:Q124)/13</f>
        <v>176983.94999999998</v>
      </c>
      <c r="R194" s="16">
        <f>SUM($K124:R124)/13</f>
        <v>235978.59384615382</v>
      </c>
      <c r="S194" s="16">
        <f>SUM($K124:S124)/13</f>
        <v>303401.04307692306</v>
      </c>
      <c r="T194" s="16">
        <f>SUM($K124:T124)/13</f>
        <v>379251.29769230762</v>
      </c>
      <c r="U194" s="16">
        <f>SUM($K124:U124)/13</f>
        <v>463529.35769230756</v>
      </c>
      <c r="V194" s="16">
        <f>SUM($K124:V124)/13</f>
        <v>556235.22307692294</v>
      </c>
      <c r="W194" s="16">
        <f t="shared" si="327"/>
        <v>657368.89384615363</v>
      </c>
      <c r="X194" s="16">
        <f t="shared" si="328"/>
        <v>773234.47307692282</v>
      </c>
      <c r="Y194" s="16">
        <f t="shared" si="329"/>
        <v>895404.14307692298</v>
      </c>
      <c r="Z194" s="16">
        <f t="shared" si="330"/>
        <v>1023877.9099999999</v>
      </c>
      <c r="AA194" s="16">
        <f t="shared" si="331"/>
        <v>1158655.7738461536</v>
      </c>
      <c r="AB194" s="16">
        <f t="shared" si="332"/>
        <v>1299737.7346153844</v>
      </c>
      <c r="AC194" s="16">
        <f t="shared" si="333"/>
        <v>1447123.7923076921</v>
      </c>
      <c r="AD194" s="16">
        <f t="shared" si="334"/>
        <v>1600813.9469230769</v>
      </c>
      <c r="AE194" s="16">
        <f t="shared" si="335"/>
        <v>1760808.1984615384</v>
      </c>
      <c r="AF194" s="16">
        <f t="shared" si="336"/>
        <v>1927106.546923077</v>
      </c>
      <c r="AG194" s="16">
        <f t="shared" si="337"/>
        <v>2099708.9923076923</v>
      </c>
      <c r="AH194" s="16">
        <f t="shared" si="338"/>
        <v>2278615.5346153844</v>
      </c>
      <c r="AI194" s="16">
        <f t="shared" si="339"/>
        <v>2463826.1738461535</v>
      </c>
      <c r="AJ194" s="16">
        <f t="shared" si="340"/>
        <v>2656287.4661538457</v>
      </c>
      <c r="AK194" s="16">
        <f t="shared" si="341"/>
        <v>2849695.306153846</v>
      </c>
      <c r="AL194" s="16">
        <f t="shared" si="342"/>
        <v>3044049.7</v>
      </c>
      <c r="AM194" s="16">
        <f t="shared" si="343"/>
        <v>3239350.6476923074</v>
      </c>
      <c r="AN194" s="16">
        <f t="shared" si="344"/>
        <v>3435598.1492307689</v>
      </c>
      <c r="AO194" s="16">
        <f t="shared" si="345"/>
        <v>3632792.2046153843</v>
      </c>
      <c r="AP194" s="16">
        <f t="shared" si="346"/>
        <v>3830932.8138461537</v>
      </c>
      <c r="AQ194" s="16">
        <f t="shared" si="347"/>
        <v>4030019.9769230774</v>
      </c>
      <c r="AR194" s="16">
        <f t="shared" si="348"/>
        <v>4230053.693846154</v>
      </c>
      <c r="AS194" s="16">
        <f t="shared" si="349"/>
        <v>4431033.9646153841</v>
      </c>
      <c r="AT194" s="16">
        <f t="shared" si="350"/>
        <v>4632960.7892307695</v>
      </c>
      <c r="AU194" s="16">
        <f t="shared" si="351"/>
        <v>4835834.1676923074</v>
      </c>
      <c r="AV194" s="16">
        <f t="shared" si="352"/>
        <v>5023975.6438461533</v>
      </c>
      <c r="AW194" s="16">
        <f t="shared" si="353"/>
        <v>5196438.6615384612</v>
      </c>
      <c r="AX194" s="16">
        <f t="shared" si="354"/>
        <v>5353223.2230769228</v>
      </c>
      <c r="AY194" s="16">
        <f t="shared" si="355"/>
        <v>5494329.3284615371</v>
      </c>
      <c r="AZ194" s="16">
        <f t="shared" si="356"/>
        <v>5619756.977692306</v>
      </c>
      <c r="BA194" s="16">
        <f t="shared" si="357"/>
        <v>5729506.1707692295</v>
      </c>
      <c r="BB194" s="16">
        <f t="shared" si="358"/>
        <v>5823576.9076923067</v>
      </c>
      <c r="BC194" s="16">
        <f t="shared" si="359"/>
        <v>5901969.1884615375</v>
      </c>
      <c r="BD194" s="16">
        <f t="shared" si="360"/>
        <v>5964683.0130769219</v>
      </c>
      <c r="BE194" s="16">
        <f t="shared" si="361"/>
        <v>6011718.38153846</v>
      </c>
      <c r="BF194" s="16">
        <f t="shared" si="362"/>
        <v>6043075.2938461518</v>
      </c>
      <c r="BG194" s="16">
        <f t="shared" si="363"/>
        <v>6058753.7499999991</v>
      </c>
      <c r="BH194" s="16">
        <f t="shared" si="364"/>
        <v>6058753.7499999991</v>
      </c>
      <c r="BI194" s="16">
        <f t="shared" si="365"/>
        <v>6058753.7499999991</v>
      </c>
      <c r="BJ194" s="16">
        <f t="shared" si="366"/>
        <v>6058753.7499999991</v>
      </c>
      <c r="BK194" s="16">
        <f t="shared" si="367"/>
        <v>6058753.7499999991</v>
      </c>
      <c r="BL194" s="16">
        <f t="shared" si="368"/>
        <v>6058753.7499999991</v>
      </c>
      <c r="BM194" s="16">
        <f t="shared" si="369"/>
        <v>6058753.7499999991</v>
      </c>
      <c r="BN194" s="16">
        <f t="shared" si="370"/>
        <v>6058753.7499999991</v>
      </c>
      <c r="BO194" s="16">
        <f t="shared" si="371"/>
        <v>6058753.7499999991</v>
      </c>
      <c r="BP194" s="16">
        <f t="shared" si="372"/>
        <v>6058753.7499999991</v>
      </c>
      <c r="BQ194" s="16">
        <f t="shared" si="373"/>
        <v>6058753.7499999991</v>
      </c>
      <c r="BR194" s="16">
        <f t="shared" si="374"/>
        <v>6058753.7499999991</v>
      </c>
      <c r="BS194" s="16">
        <f t="shared" si="375"/>
        <v>6058753.7499999991</v>
      </c>
    </row>
    <row r="195" spans="1:71" ht="14.25" customHeight="1" x14ac:dyDescent="0.35">
      <c r="A195" s="15" t="str">
        <f t="shared" ref="A195:J195" si="382">A125</f>
        <v>Standard Close</v>
      </c>
      <c r="B195" s="15" t="str">
        <f t="shared" si="382"/>
        <v>NEW-15548</v>
      </c>
      <c r="C195" s="15" t="str">
        <f t="shared" si="382"/>
        <v>Base Rates</v>
      </c>
      <c r="D195" s="15" t="str">
        <f t="shared" si="382"/>
        <v>ELECTRIC DELIVERY</v>
      </c>
      <c r="E195" s="15">
        <f t="shared" si="382"/>
        <v>35600</v>
      </c>
      <c r="F195" s="15" t="str">
        <f t="shared" si="382"/>
        <v>NEW-15548</v>
      </c>
      <c r="G195" s="15" t="str">
        <f t="shared" si="382"/>
        <v xml:space="preserve">Smart Inverter Pilot </v>
      </c>
      <c r="H195" s="15" t="str">
        <f t="shared" si="382"/>
        <v>Electric Distribution Plant</v>
      </c>
      <c r="I195" s="15" t="str">
        <f t="shared" si="382"/>
        <v>Other Structures</v>
      </c>
      <c r="J195" s="15" t="str">
        <f t="shared" si="382"/>
        <v xml:space="preserve">Smart Inverter Pilot </v>
      </c>
      <c r="K195" s="16">
        <f>SUM($K125:K125)/13</f>
        <v>0</v>
      </c>
      <c r="L195" s="16">
        <f>SUM($K125:L125)/13</f>
        <v>0</v>
      </c>
      <c r="M195" s="16">
        <f>SUM($K125:M125)/13</f>
        <v>0</v>
      </c>
      <c r="N195" s="16">
        <f>SUM($K125:N125)/13</f>
        <v>0</v>
      </c>
      <c r="O195" s="16">
        <f>SUM($K125:O125)/13</f>
        <v>0</v>
      </c>
      <c r="P195" s="16">
        <f>SUM($K125:P125)/13</f>
        <v>0</v>
      </c>
      <c r="Q195" s="16">
        <f>SUM($K125:Q125)/13</f>
        <v>0</v>
      </c>
      <c r="R195" s="16">
        <f>SUM($K125:R125)/13</f>
        <v>0</v>
      </c>
      <c r="S195" s="16">
        <f>SUM($K125:S125)/13</f>
        <v>0</v>
      </c>
      <c r="T195" s="16">
        <f>SUM($K125:T125)/13</f>
        <v>0</v>
      </c>
      <c r="U195" s="16">
        <f>SUM($K125:U125)/13</f>
        <v>0</v>
      </c>
      <c r="V195" s="16">
        <f>SUM($K125:V125)/13</f>
        <v>0</v>
      </c>
      <c r="W195" s="16">
        <f t="shared" si="327"/>
        <v>0</v>
      </c>
      <c r="X195" s="16">
        <f t="shared" si="328"/>
        <v>0</v>
      </c>
      <c r="Y195" s="16">
        <f t="shared" si="329"/>
        <v>0</v>
      </c>
      <c r="Z195" s="16">
        <f t="shared" si="330"/>
        <v>0</v>
      </c>
      <c r="AA195" s="16">
        <f t="shared" si="331"/>
        <v>0</v>
      </c>
      <c r="AB195" s="16">
        <f t="shared" si="332"/>
        <v>0</v>
      </c>
      <c r="AC195" s="16">
        <f t="shared" si="333"/>
        <v>0</v>
      </c>
      <c r="AD195" s="16">
        <f t="shared" si="334"/>
        <v>0</v>
      </c>
      <c r="AE195" s="16">
        <f t="shared" si="335"/>
        <v>0</v>
      </c>
      <c r="AF195" s="16">
        <f t="shared" si="336"/>
        <v>0</v>
      </c>
      <c r="AG195" s="16">
        <f t="shared" si="337"/>
        <v>0</v>
      </c>
      <c r="AH195" s="16">
        <f t="shared" si="338"/>
        <v>0</v>
      </c>
      <c r="AI195" s="16">
        <f t="shared" si="339"/>
        <v>0</v>
      </c>
      <c r="AJ195" s="16">
        <f t="shared" si="340"/>
        <v>0</v>
      </c>
      <c r="AK195" s="16">
        <f t="shared" si="341"/>
        <v>0</v>
      </c>
      <c r="AL195" s="16">
        <f t="shared" si="342"/>
        <v>0</v>
      </c>
      <c r="AM195" s="16">
        <f t="shared" si="343"/>
        <v>0</v>
      </c>
      <c r="AN195" s="16">
        <f t="shared" si="344"/>
        <v>0</v>
      </c>
      <c r="AO195" s="16">
        <f t="shared" si="345"/>
        <v>0</v>
      </c>
      <c r="AP195" s="16">
        <f t="shared" si="346"/>
        <v>0</v>
      </c>
      <c r="AQ195" s="16">
        <f t="shared" si="347"/>
        <v>0</v>
      </c>
      <c r="AR195" s="16">
        <f t="shared" si="348"/>
        <v>0</v>
      </c>
      <c r="AS195" s="16">
        <f t="shared" si="349"/>
        <v>0</v>
      </c>
      <c r="AT195" s="16">
        <f t="shared" si="350"/>
        <v>0</v>
      </c>
      <c r="AU195" s="16">
        <f t="shared" si="351"/>
        <v>0</v>
      </c>
      <c r="AV195" s="16">
        <f t="shared" si="352"/>
        <v>0</v>
      </c>
      <c r="AW195" s="16">
        <f t="shared" si="353"/>
        <v>0</v>
      </c>
      <c r="AX195" s="16">
        <f t="shared" si="354"/>
        <v>0</v>
      </c>
      <c r="AY195" s="16">
        <f t="shared" si="355"/>
        <v>0</v>
      </c>
      <c r="AZ195" s="16">
        <f t="shared" si="356"/>
        <v>0</v>
      </c>
      <c r="BA195" s="16">
        <f t="shared" si="357"/>
        <v>0</v>
      </c>
      <c r="BB195" s="16">
        <f t="shared" si="358"/>
        <v>0</v>
      </c>
      <c r="BC195" s="16">
        <f t="shared" si="359"/>
        <v>0</v>
      </c>
      <c r="BD195" s="16">
        <f t="shared" si="360"/>
        <v>0</v>
      </c>
      <c r="BE195" s="16">
        <f t="shared" si="361"/>
        <v>0</v>
      </c>
      <c r="BF195" s="16">
        <f t="shared" si="362"/>
        <v>0</v>
      </c>
      <c r="BG195" s="16">
        <f t="shared" si="363"/>
        <v>0</v>
      </c>
      <c r="BH195" s="16">
        <f t="shared" si="364"/>
        <v>0</v>
      </c>
      <c r="BI195" s="16">
        <f t="shared" si="365"/>
        <v>0</v>
      </c>
      <c r="BJ195" s="16">
        <f t="shared" si="366"/>
        <v>0</v>
      </c>
      <c r="BK195" s="16">
        <f t="shared" si="367"/>
        <v>0</v>
      </c>
      <c r="BL195" s="16">
        <f t="shared" si="368"/>
        <v>0</v>
      </c>
      <c r="BM195" s="16">
        <f t="shared" si="369"/>
        <v>0</v>
      </c>
      <c r="BN195" s="16">
        <f t="shared" si="370"/>
        <v>0</v>
      </c>
      <c r="BO195" s="16">
        <f t="shared" si="371"/>
        <v>0</v>
      </c>
      <c r="BP195" s="16">
        <f t="shared" si="372"/>
        <v>811528.73461538472</v>
      </c>
      <c r="BQ195" s="16">
        <f t="shared" si="373"/>
        <v>1623057.4692307694</v>
      </c>
      <c r="BR195" s="16">
        <f t="shared" si="374"/>
        <v>2434586.2038461538</v>
      </c>
      <c r="BS195" s="16">
        <f t="shared" si="375"/>
        <v>3246114.9384615389</v>
      </c>
    </row>
    <row r="196" spans="1:71" ht="14.25" customHeight="1" x14ac:dyDescent="0.35">
      <c r="A196" s="15" t="str">
        <f t="shared" ref="A196:J196" si="383">A126</f>
        <v>Standard Close</v>
      </c>
      <c r="B196" s="15" t="str">
        <f t="shared" si="383"/>
        <v>NEW-15548.1</v>
      </c>
      <c r="C196" s="15" t="str">
        <f t="shared" si="383"/>
        <v>Base Rates</v>
      </c>
      <c r="D196" s="15" t="str">
        <f t="shared" si="383"/>
        <v/>
      </c>
      <c r="E196" s="15">
        <f t="shared" si="383"/>
        <v>35600</v>
      </c>
      <c r="F196" s="15" t="str">
        <f t="shared" si="383"/>
        <v>NEW-15548</v>
      </c>
      <c r="G196" s="15" t="str">
        <f t="shared" si="383"/>
        <v xml:space="preserve">Smart Inverter Pilot </v>
      </c>
      <c r="H196" s="15" t="str">
        <f t="shared" si="383"/>
        <v>Electric Distribution Plant</v>
      </c>
      <c r="I196" s="15" t="str">
        <f t="shared" si="383"/>
        <v>Other Structures</v>
      </c>
      <c r="J196" s="15" t="str">
        <f t="shared" si="383"/>
        <v xml:space="preserve">Smart Inverter Pilot </v>
      </c>
      <c r="K196" s="16">
        <f>SUM($K126:K126)/13</f>
        <v>0</v>
      </c>
      <c r="L196" s="16">
        <f>SUM($K126:L126)/13</f>
        <v>0</v>
      </c>
      <c r="M196" s="16">
        <f>SUM($K126:M126)/13</f>
        <v>0</v>
      </c>
      <c r="N196" s="16">
        <f>SUM($K126:N126)/13</f>
        <v>0</v>
      </c>
      <c r="O196" s="16">
        <f>SUM($K126:O126)/13</f>
        <v>0</v>
      </c>
      <c r="P196" s="16">
        <f>SUM($K126:P126)/13</f>
        <v>0</v>
      </c>
      <c r="Q196" s="16">
        <f>SUM($K126:Q126)/13</f>
        <v>13699.305384615385</v>
      </c>
      <c r="R196" s="16">
        <f>SUM($K126:R126)/13</f>
        <v>27398.610769230771</v>
      </c>
      <c r="S196" s="16">
        <f>SUM($K126:S126)/13</f>
        <v>41097.916153846156</v>
      </c>
      <c r="T196" s="16">
        <f>SUM($K126:T126)/13</f>
        <v>54797.221538461541</v>
      </c>
      <c r="U196" s="16">
        <f>SUM($K126:U126)/13</f>
        <v>68496.526923076919</v>
      </c>
      <c r="V196" s="16">
        <f>SUM($K126:V126)/13</f>
        <v>82195.832307692312</v>
      </c>
      <c r="W196" s="16">
        <f t="shared" si="327"/>
        <v>95895.13769230769</v>
      </c>
      <c r="X196" s="16">
        <f t="shared" si="328"/>
        <v>109594.44307692308</v>
      </c>
      <c r="Y196" s="16">
        <f t="shared" si="329"/>
        <v>123293.74846153846</v>
      </c>
      <c r="Z196" s="16">
        <f t="shared" si="330"/>
        <v>136993.05384615384</v>
      </c>
      <c r="AA196" s="16">
        <f t="shared" si="331"/>
        <v>150692.35923076922</v>
      </c>
      <c r="AB196" s="16">
        <f t="shared" si="332"/>
        <v>164391.66461538462</v>
      </c>
      <c r="AC196" s="16">
        <f t="shared" si="333"/>
        <v>178090.97000000003</v>
      </c>
      <c r="AD196" s="16">
        <f t="shared" si="334"/>
        <v>178090.97000000003</v>
      </c>
      <c r="AE196" s="16">
        <f t="shared" si="335"/>
        <v>178090.97000000003</v>
      </c>
      <c r="AF196" s="16">
        <f t="shared" si="336"/>
        <v>178090.97000000003</v>
      </c>
      <c r="AG196" s="16">
        <f t="shared" si="337"/>
        <v>178090.97000000003</v>
      </c>
      <c r="AH196" s="16">
        <f t="shared" si="338"/>
        <v>178090.97000000003</v>
      </c>
      <c r="AI196" s="16">
        <f t="shared" si="339"/>
        <v>178090.97000000003</v>
      </c>
      <c r="AJ196" s="16">
        <f t="shared" si="340"/>
        <v>178090.97000000003</v>
      </c>
      <c r="AK196" s="16">
        <f t="shared" si="341"/>
        <v>178090.97000000003</v>
      </c>
      <c r="AL196" s="16">
        <f t="shared" si="342"/>
        <v>178090.97000000003</v>
      </c>
      <c r="AM196" s="16">
        <f t="shared" si="343"/>
        <v>178090.97000000003</v>
      </c>
      <c r="AN196" s="16">
        <f t="shared" si="344"/>
        <v>178090.97000000003</v>
      </c>
      <c r="AO196" s="16">
        <f t="shared" si="345"/>
        <v>178090.97000000003</v>
      </c>
      <c r="AP196" s="16">
        <f t="shared" si="346"/>
        <v>178090.97000000003</v>
      </c>
      <c r="AQ196" s="16">
        <f t="shared" si="347"/>
        <v>178090.97000000003</v>
      </c>
      <c r="AR196" s="16">
        <f t="shared" si="348"/>
        <v>178090.97000000003</v>
      </c>
      <c r="AS196" s="16">
        <f t="shared" si="349"/>
        <v>178090.97000000003</v>
      </c>
      <c r="AT196" s="16">
        <f t="shared" si="350"/>
        <v>178090.97000000003</v>
      </c>
      <c r="AU196" s="16">
        <f t="shared" si="351"/>
        <v>178090.97000000003</v>
      </c>
      <c r="AV196" s="16">
        <f t="shared" si="352"/>
        <v>178090.97000000003</v>
      </c>
      <c r="AW196" s="16">
        <f t="shared" si="353"/>
        <v>178090.97000000003</v>
      </c>
      <c r="AX196" s="16">
        <f t="shared" si="354"/>
        <v>178090.97000000003</v>
      </c>
      <c r="AY196" s="16">
        <f t="shared" si="355"/>
        <v>178090.97000000003</v>
      </c>
      <c r="AZ196" s="16">
        <f t="shared" si="356"/>
        <v>178090.97000000003</v>
      </c>
      <c r="BA196" s="16">
        <f t="shared" si="357"/>
        <v>178090.97000000003</v>
      </c>
      <c r="BB196" s="16">
        <f t="shared" si="358"/>
        <v>178090.97000000003</v>
      </c>
      <c r="BC196" s="16">
        <f t="shared" si="359"/>
        <v>178090.97000000003</v>
      </c>
      <c r="BD196" s="16">
        <f t="shared" si="360"/>
        <v>178090.97000000003</v>
      </c>
      <c r="BE196" s="16">
        <f t="shared" si="361"/>
        <v>178090.97000000003</v>
      </c>
      <c r="BF196" s="16">
        <f t="shared" si="362"/>
        <v>178090.97000000003</v>
      </c>
      <c r="BG196" s="16">
        <f t="shared" si="363"/>
        <v>178090.97000000003</v>
      </c>
      <c r="BH196" s="16">
        <f t="shared" si="364"/>
        <v>178090.97000000003</v>
      </c>
      <c r="BI196" s="16">
        <f t="shared" si="365"/>
        <v>178090.97000000003</v>
      </c>
      <c r="BJ196" s="16">
        <f t="shared" si="366"/>
        <v>178090.97000000003</v>
      </c>
      <c r="BK196" s="16">
        <f t="shared" si="367"/>
        <v>178090.97000000003</v>
      </c>
      <c r="BL196" s="16">
        <f t="shared" si="368"/>
        <v>178090.97000000003</v>
      </c>
      <c r="BM196" s="16">
        <f t="shared" si="369"/>
        <v>178090.97000000003</v>
      </c>
      <c r="BN196" s="16">
        <f t="shared" si="370"/>
        <v>178090.97000000003</v>
      </c>
      <c r="BO196" s="16">
        <f t="shared" si="371"/>
        <v>178090.97000000003</v>
      </c>
      <c r="BP196" s="16">
        <f t="shared" si="372"/>
        <v>178090.97000000003</v>
      </c>
      <c r="BQ196" s="16">
        <f t="shared" si="373"/>
        <v>178090.97000000003</v>
      </c>
      <c r="BR196" s="16">
        <f t="shared" si="374"/>
        <v>178090.97000000003</v>
      </c>
      <c r="BS196" s="16">
        <f t="shared" si="375"/>
        <v>178090.97000000003</v>
      </c>
    </row>
    <row r="197" spans="1:71" ht="14.25" customHeight="1" x14ac:dyDescent="0.35">
      <c r="A197" s="15" t="str">
        <f t="shared" ref="A197:J197" si="384">A127</f>
        <v>Standard Close</v>
      </c>
      <c r="B197" s="15" t="str">
        <f t="shared" si="384"/>
        <v>NEW-15633</v>
      </c>
      <c r="C197" s="15" t="str">
        <f t="shared" si="384"/>
        <v>Base Rates</v>
      </c>
      <c r="D197" s="15" t="str">
        <f t="shared" si="384"/>
        <v>ELECTRIC DELIVERY</v>
      </c>
      <c r="E197" s="15">
        <f t="shared" si="384"/>
        <v>35600</v>
      </c>
      <c r="F197" s="15" t="str">
        <f t="shared" si="384"/>
        <v>NEW-15633</v>
      </c>
      <c r="G197" s="15" t="str">
        <f t="shared" si="384"/>
        <v>Interconnet Standards for Smart Inv</v>
      </c>
      <c r="H197" s="15" t="str">
        <f t="shared" si="384"/>
        <v>Electric Distribution Plant</v>
      </c>
      <c r="I197" s="15" t="str">
        <f t="shared" si="384"/>
        <v>Distribution Lines</v>
      </c>
      <c r="J197" s="15" t="str">
        <f t="shared" si="384"/>
        <v>Interconnet Standards for Smart Inv</v>
      </c>
      <c r="K197" s="16">
        <f>SUM($K127:K127)/13</f>
        <v>0</v>
      </c>
      <c r="L197" s="16">
        <f>SUM($K127:L127)/13</f>
        <v>0</v>
      </c>
      <c r="M197" s="16">
        <f>SUM($K127:M127)/13</f>
        <v>0</v>
      </c>
      <c r="N197" s="16">
        <f>SUM($K127:N127)/13</f>
        <v>0</v>
      </c>
      <c r="O197" s="16">
        <f>SUM($K127:O127)/13</f>
        <v>0</v>
      </c>
      <c r="P197" s="16">
        <f>SUM($K127:P127)/13</f>
        <v>0</v>
      </c>
      <c r="Q197" s="16">
        <f>SUM($K127:Q127)/13</f>
        <v>0</v>
      </c>
      <c r="R197" s="16">
        <f>SUM($K127:R127)/13</f>
        <v>0</v>
      </c>
      <c r="S197" s="16">
        <f>SUM($K127:S127)/13</f>
        <v>0</v>
      </c>
      <c r="T197" s="16">
        <f>SUM($K127:T127)/13</f>
        <v>0</v>
      </c>
      <c r="U197" s="16">
        <f>SUM($K127:U127)/13</f>
        <v>0</v>
      </c>
      <c r="V197" s="16">
        <f>SUM($K127:V127)/13</f>
        <v>0</v>
      </c>
      <c r="W197" s="16">
        <f t="shared" si="327"/>
        <v>0</v>
      </c>
      <c r="X197" s="16">
        <f t="shared" si="328"/>
        <v>0</v>
      </c>
      <c r="Y197" s="16">
        <f t="shared" si="329"/>
        <v>0</v>
      </c>
      <c r="Z197" s="16">
        <f t="shared" si="330"/>
        <v>0</v>
      </c>
      <c r="AA197" s="16">
        <f t="shared" si="331"/>
        <v>0</v>
      </c>
      <c r="AB197" s="16">
        <f t="shared" si="332"/>
        <v>0</v>
      </c>
      <c r="AC197" s="16">
        <f t="shared" si="333"/>
        <v>0</v>
      </c>
      <c r="AD197" s="16">
        <f t="shared" si="334"/>
        <v>0</v>
      </c>
      <c r="AE197" s="16">
        <f t="shared" si="335"/>
        <v>0</v>
      </c>
      <c r="AF197" s="16">
        <f t="shared" si="336"/>
        <v>0</v>
      </c>
      <c r="AG197" s="16">
        <f t="shared" si="337"/>
        <v>0</v>
      </c>
      <c r="AH197" s="16">
        <f t="shared" si="338"/>
        <v>0</v>
      </c>
      <c r="AI197" s="16">
        <f t="shared" si="339"/>
        <v>0</v>
      </c>
      <c r="AJ197" s="16">
        <f t="shared" si="340"/>
        <v>0</v>
      </c>
      <c r="AK197" s="16">
        <f t="shared" si="341"/>
        <v>0</v>
      </c>
      <c r="AL197" s="16">
        <f t="shared" si="342"/>
        <v>0</v>
      </c>
      <c r="AM197" s="16">
        <f t="shared" si="343"/>
        <v>0</v>
      </c>
      <c r="AN197" s="16">
        <f t="shared" si="344"/>
        <v>0</v>
      </c>
      <c r="AO197" s="16">
        <f t="shared" si="345"/>
        <v>0</v>
      </c>
      <c r="AP197" s="16">
        <f t="shared" si="346"/>
        <v>0</v>
      </c>
      <c r="AQ197" s="16">
        <f t="shared" si="347"/>
        <v>0</v>
      </c>
      <c r="AR197" s="16">
        <f t="shared" si="348"/>
        <v>0</v>
      </c>
      <c r="AS197" s="16">
        <f t="shared" si="349"/>
        <v>0</v>
      </c>
      <c r="AT197" s="16">
        <f t="shared" si="350"/>
        <v>0</v>
      </c>
      <c r="AU197" s="16">
        <f t="shared" si="351"/>
        <v>242898.62846153846</v>
      </c>
      <c r="AV197" s="16">
        <f t="shared" si="352"/>
        <v>485797.25692307693</v>
      </c>
      <c r="AW197" s="16">
        <f t="shared" si="353"/>
        <v>728695.88538461539</v>
      </c>
      <c r="AX197" s="16">
        <f t="shared" si="354"/>
        <v>971594.51384615386</v>
      </c>
      <c r="AY197" s="16">
        <f t="shared" si="355"/>
        <v>1214493.1423076922</v>
      </c>
      <c r="AZ197" s="16">
        <f t="shared" si="356"/>
        <v>1457391.7707692308</v>
      </c>
      <c r="BA197" s="16">
        <f t="shared" si="357"/>
        <v>1700290.3992307691</v>
      </c>
      <c r="BB197" s="16">
        <f t="shared" si="358"/>
        <v>1943189.0276923077</v>
      </c>
      <c r="BC197" s="16">
        <f t="shared" si="359"/>
        <v>2186087.6561538461</v>
      </c>
      <c r="BD197" s="16">
        <f t="shared" si="360"/>
        <v>2428986.2846153849</v>
      </c>
      <c r="BE197" s="16">
        <f t="shared" si="361"/>
        <v>2671884.9130769232</v>
      </c>
      <c r="BF197" s="16">
        <f t="shared" si="362"/>
        <v>2914783.541538462</v>
      </c>
      <c r="BG197" s="16">
        <f t="shared" si="363"/>
        <v>3157682.1700000009</v>
      </c>
      <c r="BH197" s="16">
        <f t="shared" si="364"/>
        <v>3157682.1700000009</v>
      </c>
      <c r="BI197" s="16">
        <f t="shared" si="365"/>
        <v>3157682.1700000009</v>
      </c>
      <c r="BJ197" s="16">
        <f t="shared" si="366"/>
        <v>3157682.1700000009</v>
      </c>
      <c r="BK197" s="16">
        <f t="shared" si="367"/>
        <v>3157682.1700000009</v>
      </c>
      <c r="BL197" s="16">
        <f t="shared" si="368"/>
        <v>3157682.1700000009</v>
      </c>
      <c r="BM197" s="16">
        <f t="shared" si="369"/>
        <v>3157682.1700000009</v>
      </c>
      <c r="BN197" s="16">
        <f t="shared" si="370"/>
        <v>3157682.1700000009</v>
      </c>
      <c r="BO197" s="16">
        <f t="shared" si="371"/>
        <v>3157682.1700000009</v>
      </c>
      <c r="BP197" s="16">
        <f t="shared" si="372"/>
        <v>3157682.1700000009</v>
      </c>
      <c r="BQ197" s="16">
        <f t="shared" si="373"/>
        <v>3157682.1700000009</v>
      </c>
      <c r="BR197" s="16">
        <f t="shared" si="374"/>
        <v>3157682.1700000009</v>
      </c>
      <c r="BS197" s="16">
        <f t="shared" si="375"/>
        <v>3157682.1700000009</v>
      </c>
    </row>
    <row r="198" spans="1:71" ht="14.25" customHeight="1" x14ac:dyDescent="0.35">
      <c r="A198" s="15" t="str">
        <f t="shared" ref="A198:J198" si="385">A128</f>
        <v>Manual Blanket</v>
      </c>
      <c r="B198" s="15" t="str">
        <f t="shared" si="385"/>
        <v>NEW-15634</v>
      </c>
      <c r="C198" s="15" t="str">
        <f t="shared" si="385"/>
        <v>Base Rates</v>
      </c>
      <c r="D198" s="15" t="str">
        <f t="shared" si="385"/>
        <v>ELECTRIC DELIVERY</v>
      </c>
      <c r="E198" s="15" t="str">
        <f t="shared" si="385"/>
        <v>D</v>
      </c>
      <c r="F198" s="15" t="str">
        <f t="shared" si="385"/>
        <v>NEW-15634</v>
      </c>
      <c r="G198" s="15" t="str">
        <f t="shared" si="385"/>
        <v>Distribution infrastructure: DERMS</v>
      </c>
      <c r="H198" s="15" t="str">
        <f t="shared" si="385"/>
        <v>Electric Distribution Plant</v>
      </c>
      <c r="I198" s="15" t="str">
        <f t="shared" si="385"/>
        <v>DERMS (TBD)</v>
      </c>
      <c r="J198" s="15" t="str">
        <f t="shared" si="385"/>
        <v>Distribution infrastructure: DERMS</v>
      </c>
      <c r="K198" s="16">
        <f>SUM($K128:K128)/13</f>
        <v>0</v>
      </c>
      <c r="L198" s="16">
        <f>SUM($K128:L128)/13</f>
        <v>0</v>
      </c>
      <c r="M198" s="16">
        <f>SUM($K128:M128)/13</f>
        <v>0</v>
      </c>
      <c r="N198" s="16">
        <f>SUM($K128:N128)/13</f>
        <v>0</v>
      </c>
      <c r="O198" s="16">
        <f>SUM($K128:O128)/13</f>
        <v>0</v>
      </c>
      <c r="P198" s="16">
        <f>SUM($K128:P128)/13</f>
        <v>0</v>
      </c>
      <c r="Q198" s="16">
        <f>SUM($K128:Q128)/13</f>
        <v>0</v>
      </c>
      <c r="R198" s="16">
        <f>SUM($K128:R128)/13</f>
        <v>0</v>
      </c>
      <c r="S198" s="16">
        <f>SUM($K128:S128)/13</f>
        <v>0</v>
      </c>
      <c r="T198" s="16">
        <f>SUM($K128:T128)/13</f>
        <v>0</v>
      </c>
      <c r="U198" s="16">
        <f>SUM($K128:U128)/13</f>
        <v>0</v>
      </c>
      <c r="V198" s="16">
        <f>SUM($K128:V128)/13</f>
        <v>0</v>
      </c>
      <c r="W198" s="16">
        <f t="shared" si="327"/>
        <v>0</v>
      </c>
      <c r="X198" s="16">
        <f t="shared" si="328"/>
        <v>3205.1276923076925</v>
      </c>
      <c r="Y198" s="16">
        <f t="shared" si="329"/>
        <v>9615.3830769230772</v>
      </c>
      <c r="Z198" s="16">
        <f t="shared" si="330"/>
        <v>19230.766153846154</v>
      </c>
      <c r="AA198" s="16">
        <f t="shared" si="331"/>
        <v>32051.276923076926</v>
      </c>
      <c r="AB198" s="16">
        <f t="shared" si="332"/>
        <v>48076.915384615386</v>
      </c>
      <c r="AC198" s="16">
        <f t="shared" si="333"/>
        <v>67307.681538461547</v>
      </c>
      <c r="AD198" s="16">
        <f t="shared" si="334"/>
        <v>89743.575384615382</v>
      </c>
      <c r="AE198" s="16">
        <f t="shared" si="335"/>
        <v>115384.59692307693</v>
      </c>
      <c r="AF198" s="16">
        <f t="shared" si="336"/>
        <v>144230.74615384618</v>
      </c>
      <c r="AG198" s="16">
        <f t="shared" si="337"/>
        <v>176282.0230769231</v>
      </c>
      <c r="AH198" s="16">
        <f t="shared" si="338"/>
        <v>211538.42769230774</v>
      </c>
      <c r="AI198" s="16">
        <f t="shared" si="339"/>
        <v>249999.96000000002</v>
      </c>
      <c r="AJ198" s="16">
        <f t="shared" si="340"/>
        <v>292129.2515384616</v>
      </c>
      <c r="AK198" s="16">
        <f t="shared" si="341"/>
        <v>334721.17153846164</v>
      </c>
      <c r="AL198" s="16">
        <f t="shared" si="342"/>
        <v>377775.72000000009</v>
      </c>
      <c r="AM198" s="16">
        <f t="shared" si="343"/>
        <v>421292.896923077</v>
      </c>
      <c r="AN198" s="16">
        <f t="shared" si="344"/>
        <v>465272.70230769244</v>
      </c>
      <c r="AO198" s="16">
        <f t="shared" si="345"/>
        <v>509715.13615384628</v>
      </c>
      <c r="AP198" s="16">
        <f t="shared" si="346"/>
        <v>554620.19846153841</v>
      </c>
      <c r="AQ198" s="16">
        <f t="shared" si="347"/>
        <v>599987.88923076924</v>
      </c>
      <c r="AR198" s="16">
        <f t="shared" si="348"/>
        <v>645818.20846153854</v>
      </c>
      <c r="AS198" s="16">
        <f t="shared" si="349"/>
        <v>692111.15615384607</v>
      </c>
      <c r="AT198" s="16">
        <f t="shared" si="350"/>
        <v>738866.73230769229</v>
      </c>
      <c r="AU198" s="16">
        <f t="shared" si="351"/>
        <v>786084.93692307675</v>
      </c>
      <c r="AV198" s="16">
        <f t="shared" si="352"/>
        <v>835184.2546153845</v>
      </c>
      <c r="AW198" s="16">
        <f t="shared" si="353"/>
        <v>885702.05692307674</v>
      </c>
      <c r="AX198" s="16">
        <f t="shared" si="354"/>
        <v>937638.34692307678</v>
      </c>
      <c r="AY198" s="16">
        <f t="shared" si="355"/>
        <v>990993.12461538438</v>
      </c>
      <c r="AZ198" s="16">
        <f t="shared" si="356"/>
        <v>1045766.3899999998</v>
      </c>
      <c r="BA198" s="16">
        <f t="shared" si="357"/>
        <v>1101958.1430769227</v>
      </c>
      <c r="BB198" s="16">
        <f t="shared" si="358"/>
        <v>1159568.3838461535</v>
      </c>
      <c r="BC198" s="16">
        <f t="shared" si="359"/>
        <v>1218597.1123076917</v>
      </c>
      <c r="BD198" s="16">
        <f t="shared" si="360"/>
        <v>1279044.3284615381</v>
      </c>
      <c r="BE198" s="16">
        <f t="shared" si="361"/>
        <v>1340910.0323076919</v>
      </c>
      <c r="BF198" s="16">
        <f t="shared" si="362"/>
        <v>1404194.2238461534</v>
      </c>
      <c r="BG198" s="16">
        <f t="shared" si="363"/>
        <v>1468896.9030769223</v>
      </c>
      <c r="BH198" s="16">
        <f t="shared" si="364"/>
        <v>1536442.5661538455</v>
      </c>
      <c r="BI198" s="16">
        <f t="shared" si="365"/>
        <v>1605412.7253846149</v>
      </c>
      <c r="BJ198" s="16">
        <f t="shared" si="366"/>
        <v>1675807.3776923071</v>
      </c>
      <c r="BK198" s="16">
        <f t="shared" si="367"/>
        <v>1747626.5230769222</v>
      </c>
      <c r="BL198" s="16">
        <f t="shared" si="368"/>
        <v>1820870.1615384605</v>
      </c>
      <c r="BM198" s="16">
        <f t="shared" si="369"/>
        <v>1895538.2930769222</v>
      </c>
      <c r="BN198" s="16">
        <f t="shared" si="370"/>
        <v>1971630.9176923069</v>
      </c>
      <c r="BO198" s="16">
        <f t="shared" si="371"/>
        <v>2049148.0353846143</v>
      </c>
      <c r="BP198" s="16">
        <f t="shared" si="372"/>
        <v>2128089.6461538454</v>
      </c>
      <c r="BQ198" s="16">
        <f t="shared" si="373"/>
        <v>2208455.7499999995</v>
      </c>
      <c r="BR198" s="16">
        <f t="shared" si="374"/>
        <v>2290246.3469230765</v>
      </c>
      <c r="BS198" s="16">
        <f t="shared" si="375"/>
        <v>2373461.4369230764</v>
      </c>
    </row>
    <row r="199" spans="1:71" ht="14.25" customHeight="1" x14ac:dyDescent="0.35">
      <c r="A199" s="15" t="str">
        <f t="shared" ref="A199:J199" si="386">A129</f>
        <v>Manual Blanket</v>
      </c>
      <c r="B199" s="15" t="str">
        <f t="shared" si="386"/>
        <v>NEW-15635</v>
      </c>
      <c r="C199" s="15" t="str">
        <f t="shared" si="386"/>
        <v>Base Rates</v>
      </c>
      <c r="D199" s="15" t="str">
        <f t="shared" si="386"/>
        <v>ELECTRIC DELIVERY</v>
      </c>
      <c r="E199" s="15">
        <f t="shared" si="386"/>
        <v>36500</v>
      </c>
      <c r="F199" s="15" t="str">
        <f t="shared" si="386"/>
        <v>NEW-15635</v>
      </c>
      <c r="G199" s="15" t="str">
        <f t="shared" si="386"/>
        <v>Grid Mod Upgrade to digital relays</v>
      </c>
      <c r="H199" s="15" t="str">
        <f t="shared" si="386"/>
        <v>Electric Distribution Plant</v>
      </c>
      <c r="I199" s="15" t="str">
        <f t="shared" si="386"/>
        <v>Distribution Substation</v>
      </c>
      <c r="J199" s="15" t="str">
        <f t="shared" si="386"/>
        <v>Grid Mod Upgrade to digital relays</v>
      </c>
      <c r="K199" s="16">
        <f>SUM($K129:K129)/13</f>
        <v>0</v>
      </c>
      <c r="L199" s="16">
        <f>SUM($K129:L129)/13</f>
        <v>12820.461538461539</v>
      </c>
      <c r="M199" s="16">
        <f>SUM($K129:M129)/13</f>
        <v>38461.384615384617</v>
      </c>
      <c r="N199" s="16">
        <f>SUM($K129:N129)/13</f>
        <v>76922.769230769234</v>
      </c>
      <c r="O199" s="16">
        <f>SUM($K129:O129)/13</f>
        <v>128204.61538461539</v>
      </c>
      <c r="P199" s="16">
        <f>SUM($K129:P129)/13</f>
        <v>192306.92307692306</v>
      </c>
      <c r="Q199" s="16">
        <f>SUM($K129:Q129)/13</f>
        <v>269229.69230769231</v>
      </c>
      <c r="R199" s="16">
        <f>SUM($K129:R129)/13</f>
        <v>358972.92307692306</v>
      </c>
      <c r="S199" s="16">
        <f>SUM($K129:S129)/13</f>
        <v>461536.61538461538</v>
      </c>
      <c r="T199" s="16">
        <f>SUM($K129:T129)/13</f>
        <v>576920.76923076925</v>
      </c>
      <c r="U199" s="16">
        <f>SUM($K129:U129)/13</f>
        <v>705125.38461538462</v>
      </c>
      <c r="V199" s="16">
        <f>SUM($K129:V129)/13</f>
        <v>846150.4615384615</v>
      </c>
      <c r="W199" s="16">
        <f t="shared" si="327"/>
        <v>999996.61538461538</v>
      </c>
      <c r="X199" s="16">
        <f t="shared" si="328"/>
        <v>1175133.3438461537</v>
      </c>
      <c r="Y199" s="16">
        <f t="shared" si="329"/>
        <v>1360781.5546153844</v>
      </c>
      <c r="Z199" s="16">
        <f t="shared" si="330"/>
        <v>1556941.2476923077</v>
      </c>
      <c r="AA199" s="16">
        <f t="shared" si="331"/>
        <v>1763612.423076923</v>
      </c>
      <c r="AB199" s="16">
        <f t="shared" si="332"/>
        <v>1980795.0807692308</v>
      </c>
      <c r="AC199" s="16">
        <f t="shared" si="333"/>
        <v>2208489.2207692307</v>
      </c>
      <c r="AD199" s="16">
        <f t="shared" si="334"/>
        <v>2446694.8430769229</v>
      </c>
      <c r="AE199" s="16">
        <f t="shared" si="335"/>
        <v>2695411.9476923076</v>
      </c>
      <c r="AF199" s="16">
        <f t="shared" si="336"/>
        <v>2956681.9330769232</v>
      </c>
      <c r="AG199" s="16">
        <f t="shared" si="337"/>
        <v>3230504.7992307688</v>
      </c>
      <c r="AH199" s="16">
        <f t="shared" si="338"/>
        <v>3514839.1476923074</v>
      </c>
      <c r="AI199" s="16">
        <f t="shared" si="339"/>
        <v>3809684.9761538459</v>
      </c>
      <c r="AJ199" s="16">
        <f t="shared" si="340"/>
        <v>4130703.3715384612</v>
      </c>
      <c r="AK199" s="16">
        <f t="shared" si="341"/>
        <v>4469424.8330769232</v>
      </c>
      <c r="AL199" s="16">
        <f t="shared" si="342"/>
        <v>4823807.9915384613</v>
      </c>
      <c r="AM199" s="16">
        <f t="shared" si="343"/>
        <v>5193852.8469230765</v>
      </c>
      <c r="AN199" s="16">
        <f t="shared" si="344"/>
        <v>5579559.3992307689</v>
      </c>
      <c r="AO199" s="16">
        <f t="shared" si="345"/>
        <v>5980927.6484615365</v>
      </c>
      <c r="AP199" s="16">
        <f t="shared" si="346"/>
        <v>6397957.594615384</v>
      </c>
      <c r="AQ199" s="16">
        <f t="shared" si="347"/>
        <v>6830649.2376923077</v>
      </c>
      <c r="AR199" s="16">
        <f t="shared" si="348"/>
        <v>7279002.5776923085</v>
      </c>
      <c r="AS199" s="16">
        <f t="shared" si="349"/>
        <v>7740976.2161538461</v>
      </c>
      <c r="AT199" s="16">
        <f t="shared" si="350"/>
        <v>8216570.1530769225</v>
      </c>
      <c r="AU199" s="16">
        <f t="shared" si="351"/>
        <v>8707825.786923077</v>
      </c>
      <c r="AV199" s="16">
        <f t="shared" si="352"/>
        <v>9222711.4700000007</v>
      </c>
      <c r="AW199" s="16">
        <f t="shared" si="353"/>
        <v>9745565.5030769221</v>
      </c>
      <c r="AX199" s="16">
        <f t="shared" si="354"/>
        <v>10276387.889230769</v>
      </c>
      <c r="AY199" s="16">
        <f t="shared" si="355"/>
        <v>10815178.62846154</v>
      </c>
      <c r="AZ199" s="16">
        <f t="shared" si="356"/>
        <v>11361937.720769228</v>
      </c>
      <c r="BA199" s="16">
        <f t="shared" si="357"/>
        <v>11916665.166153846</v>
      </c>
      <c r="BB199" s="16">
        <f t="shared" si="358"/>
        <v>12479360.964615384</v>
      </c>
      <c r="BC199" s="16">
        <f t="shared" si="359"/>
        <v>13050025.116153846</v>
      </c>
      <c r="BD199" s="16">
        <f t="shared" si="360"/>
        <v>13628657.620769229</v>
      </c>
      <c r="BE199" s="16">
        <f t="shared" si="361"/>
        <v>14215258.478461536</v>
      </c>
      <c r="BF199" s="16">
        <f t="shared" si="362"/>
        <v>14809827.689230768</v>
      </c>
      <c r="BG199" s="16">
        <f t="shared" si="363"/>
        <v>15412365.253076924</v>
      </c>
      <c r="BH199" s="16">
        <f t="shared" si="364"/>
        <v>15985524.560769232</v>
      </c>
      <c r="BI199" s="16">
        <f t="shared" si="365"/>
        <v>16521337.262307694</v>
      </c>
      <c r="BJ199" s="16">
        <f t="shared" si="366"/>
        <v>17019803.354615387</v>
      </c>
      <c r="BK199" s="16">
        <f t="shared" si="367"/>
        <v>17480922.837692313</v>
      </c>
      <c r="BL199" s="16">
        <f t="shared" si="368"/>
        <v>17904695.711538468</v>
      </c>
      <c r="BM199" s="16">
        <f t="shared" si="369"/>
        <v>18291121.976153854</v>
      </c>
      <c r="BN199" s="16">
        <f t="shared" si="370"/>
        <v>18640201.631538469</v>
      </c>
      <c r="BO199" s="16">
        <f t="shared" si="371"/>
        <v>18951934.677692316</v>
      </c>
      <c r="BP199" s="16">
        <f t="shared" si="372"/>
        <v>19226321.114615392</v>
      </c>
      <c r="BQ199" s="16">
        <f t="shared" si="373"/>
        <v>19463360.942307703</v>
      </c>
      <c r="BR199" s="16">
        <f t="shared" si="374"/>
        <v>19663054.160769239</v>
      </c>
      <c r="BS199" s="16">
        <f t="shared" si="375"/>
        <v>19825400.770000007</v>
      </c>
    </row>
    <row r="200" spans="1:71" ht="14.25" customHeight="1" x14ac:dyDescent="0.35">
      <c r="A200" s="15" t="str">
        <f t="shared" ref="A200:J200" si="387">A130</f>
        <v>Standard Close</v>
      </c>
      <c r="B200" s="15" t="str">
        <f t="shared" si="387"/>
        <v>NEW-15635.10</v>
      </c>
      <c r="C200" s="15" t="str">
        <f t="shared" si="387"/>
        <v>Base Rates</v>
      </c>
      <c r="D200" s="15" t="str">
        <f t="shared" si="387"/>
        <v/>
      </c>
      <c r="E200" s="15">
        <f t="shared" si="387"/>
        <v>36500</v>
      </c>
      <c r="F200" s="15" t="str">
        <f t="shared" si="387"/>
        <v>NEW-15635</v>
      </c>
      <c r="G200" s="15" t="str">
        <f t="shared" si="387"/>
        <v>Grid Mod Upgrade to digital relays</v>
      </c>
      <c r="H200" s="15" t="str">
        <f t="shared" si="387"/>
        <v>Electric Distribution Plant</v>
      </c>
      <c r="I200" s="15" t="str">
        <f t="shared" si="387"/>
        <v>Distribution Substation</v>
      </c>
      <c r="J200" s="15" t="str">
        <f t="shared" si="387"/>
        <v>Grid Mod Upgrade to digital relays</v>
      </c>
      <c r="K200" s="16">
        <f>SUM($K130:K130)/13</f>
        <v>0</v>
      </c>
      <c r="L200" s="16">
        <f>SUM($K130:L130)/13</f>
        <v>0</v>
      </c>
      <c r="M200" s="16">
        <f>SUM($K130:M130)/13</f>
        <v>0</v>
      </c>
      <c r="N200" s="16">
        <f>SUM($K130:N130)/13</f>
        <v>0</v>
      </c>
      <c r="O200" s="16">
        <f>SUM($K130:O130)/13</f>
        <v>0</v>
      </c>
      <c r="P200" s="16">
        <f>SUM($K130:P130)/13</f>
        <v>0</v>
      </c>
      <c r="Q200" s="16">
        <f>SUM($K130:Q130)/13</f>
        <v>0</v>
      </c>
      <c r="R200" s="16">
        <f>SUM($K130:R130)/13</f>
        <v>0</v>
      </c>
      <c r="S200" s="16">
        <f>SUM($K130:S130)/13</f>
        <v>0</v>
      </c>
      <c r="T200" s="16">
        <f>SUM($K130:T130)/13</f>
        <v>0</v>
      </c>
      <c r="U200" s="16">
        <f>SUM($K130:U130)/13</f>
        <v>0</v>
      </c>
      <c r="V200" s="16">
        <f>SUM($K130:V130)/13</f>
        <v>0</v>
      </c>
      <c r="W200" s="16">
        <f t="shared" si="327"/>
        <v>951.94461538461542</v>
      </c>
      <c r="X200" s="16">
        <f t="shared" si="328"/>
        <v>1903.8892307692308</v>
      </c>
      <c r="Y200" s="16">
        <f t="shared" si="329"/>
        <v>2855.8338461538465</v>
      </c>
      <c r="Z200" s="16">
        <f t="shared" si="330"/>
        <v>3807.7784615384617</v>
      </c>
      <c r="AA200" s="16">
        <f t="shared" si="331"/>
        <v>4759.7230769230773</v>
      </c>
      <c r="AB200" s="16">
        <f t="shared" si="332"/>
        <v>5711.667692307693</v>
      </c>
      <c r="AC200" s="16">
        <f t="shared" si="333"/>
        <v>6663.6123076923086</v>
      </c>
      <c r="AD200" s="16">
        <f t="shared" si="334"/>
        <v>7615.5569230769233</v>
      </c>
      <c r="AE200" s="16">
        <f t="shared" si="335"/>
        <v>8567.5015384615381</v>
      </c>
      <c r="AF200" s="16">
        <f t="shared" si="336"/>
        <v>9519.4461538461546</v>
      </c>
      <c r="AG200" s="16">
        <f t="shared" si="337"/>
        <v>10471.390769230771</v>
      </c>
      <c r="AH200" s="16">
        <f t="shared" si="338"/>
        <v>11423.335384615386</v>
      </c>
      <c r="AI200" s="16">
        <f t="shared" si="339"/>
        <v>12375.28</v>
      </c>
      <c r="AJ200" s="16">
        <f t="shared" si="340"/>
        <v>12375.28</v>
      </c>
      <c r="AK200" s="16">
        <f t="shared" si="341"/>
        <v>12375.28</v>
      </c>
      <c r="AL200" s="16">
        <f t="shared" si="342"/>
        <v>12375.28</v>
      </c>
      <c r="AM200" s="16">
        <f t="shared" si="343"/>
        <v>12375.28</v>
      </c>
      <c r="AN200" s="16">
        <f t="shared" si="344"/>
        <v>12375.28</v>
      </c>
      <c r="AO200" s="16">
        <f t="shared" si="345"/>
        <v>12375.28</v>
      </c>
      <c r="AP200" s="16">
        <f t="shared" si="346"/>
        <v>12375.28</v>
      </c>
      <c r="AQ200" s="16">
        <f t="shared" si="347"/>
        <v>12375.28</v>
      </c>
      <c r="AR200" s="16">
        <f t="shared" si="348"/>
        <v>12375.28</v>
      </c>
      <c r="AS200" s="16">
        <f t="shared" si="349"/>
        <v>12375.28</v>
      </c>
      <c r="AT200" s="16">
        <f t="shared" si="350"/>
        <v>12375.28</v>
      </c>
      <c r="AU200" s="16">
        <f t="shared" si="351"/>
        <v>12375.28</v>
      </c>
      <c r="AV200" s="16">
        <f t="shared" si="352"/>
        <v>12375.28</v>
      </c>
      <c r="AW200" s="16">
        <f t="shared" si="353"/>
        <v>12375.28</v>
      </c>
      <c r="AX200" s="16">
        <f t="shared" si="354"/>
        <v>12375.28</v>
      </c>
      <c r="AY200" s="16">
        <f t="shared" si="355"/>
        <v>12375.28</v>
      </c>
      <c r="AZ200" s="16">
        <f t="shared" si="356"/>
        <v>12375.28</v>
      </c>
      <c r="BA200" s="16">
        <f t="shared" si="357"/>
        <v>12375.28</v>
      </c>
      <c r="BB200" s="16">
        <f t="shared" si="358"/>
        <v>12375.28</v>
      </c>
      <c r="BC200" s="16">
        <f t="shared" si="359"/>
        <v>12375.28</v>
      </c>
      <c r="BD200" s="16">
        <f t="shared" si="360"/>
        <v>12375.28</v>
      </c>
      <c r="BE200" s="16">
        <f t="shared" si="361"/>
        <v>12375.28</v>
      </c>
      <c r="BF200" s="16">
        <f t="shared" si="362"/>
        <v>12375.28</v>
      </c>
      <c r="BG200" s="16">
        <f t="shared" si="363"/>
        <v>12375.28</v>
      </c>
      <c r="BH200" s="16">
        <f t="shared" si="364"/>
        <v>12375.28</v>
      </c>
      <c r="BI200" s="16">
        <f t="shared" si="365"/>
        <v>12375.28</v>
      </c>
      <c r="BJ200" s="16">
        <f t="shared" si="366"/>
        <v>12375.28</v>
      </c>
      <c r="BK200" s="16">
        <f t="shared" si="367"/>
        <v>12375.28</v>
      </c>
      <c r="BL200" s="16">
        <f t="shared" si="368"/>
        <v>12375.28</v>
      </c>
      <c r="BM200" s="16">
        <f t="shared" si="369"/>
        <v>12375.28</v>
      </c>
      <c r="BN200" s="16">
        <f t="shared" si="370"/>
        <v>12375.28</v>
      </c>
      <c r="BO200" s="16">
        <f t="shared" si="371"/>
        <v>12375.28</v>
      </c>
      <c r="BP200" s="16">
        <f t="shared" si="372"/>
        <v>12375.28</v>
      </c>
      <c r="BQ200" s="16">
        <f t="shared" si="373"/>
        <v>12375.28</v>
      </c>
      <c r="BR200" s="16">
        <f t="shared" si="374"/>
        <v>12375.28</v>
      </c>
      <c r="BS200" s="16">
        <f t="shared" si="375"/>
        <v>12375.28</v>
      </c>
    </row>
    <row r="201" spans="1:71" ht="14.25" customHeight="1" x14ac:dyDescent="0.35">
      <c r="A201" s="15" t="str">
        <f t="shared" ref="A201:J201" si="388">A131</f>
        <v>Standard Close</v>
      </c>
      <c r="B201" s="15" t="str">
        <f t="shared" si="388"/>
        <v>NEW-15635.11</v>
      </c>
      <c r="C201" s="15" t="str">
        <f t="shared" si="388"/>
        <v>Base Rates</v>
      </c>
      <c r="D201" s="15" t="str">
        <f t="shared" si="388"/>
        <v/>
      </c>
      <c r="E201" s="15">
        <f t="shared" si="388"/>
        <v>36500</v>
      </c>
      <c r="F201" s="15" t="str">
        <f t="shared" si="388"/>
        <v>NEW-15635</v>
      </c>
      <c r="G201" s="15" t="str">
        <f t="shared" si="388"/>
        <v>Grid Mod Upgrade to digital relays</v>
      </c>
      <c r="H201" s="15" t="str">
        <f t="shared" si="388"/>
        <v>Electric Distribution Plant</v>
      </c>
      <c r="I201" s="15" t="str">
        <f t="shared" si="388"/>
        <v>Distribution Substation</v>
      </c>
      <c r="J201" s="15" t="str">
        <f t="shared" si="388"/>
        <v>Grid Mod Upgrade to digital relays</v>
      </c>
      <c r="K201" s="16">
        <f>SUM($K131:K131)/13</f>
        <v>0</v>
      </c>
      <c r="L201" s="16">
        <f>SUM($K131:L131)/13</f>
        <v>0</v>
      </c>
      <c r="M201" s="16">
        <f>SUM($K131:M131)/13</f>
        <v>0</v>
      </c>
      <c r="N201" s="16">
        <f>SUM($K131:N131)/13</f>
        <v>0</v>
      </c>
      <c r="O201" s="16">
        <f>SUM($K131:O131)/13</f>
        <v>0</v>
      </c>
      <c r="P201" s="16">
        <f>SUM($K131:P131)/13</f>
        <v>0</v>
      </c>
      <c r="Q201" s="16">
        <f>SUM($K131:Q131)/13</f>
        <v>0</v>
      </c>
      <c r="R201" s="16">
        <f>SUM($K131:R131)/13</f>
        <v>0</v>
      </c>
      <c r="S201" s="16">
        <f>SUM($K131:S131)/13</f>
        <v>0</v>
      </c>
      <c r="T201" s="16">
        <f>SUM($K131:T131)/13</f>
        <v>0</v>
      </c>
      <c r="U201" s="16">
        <f>SUM($K131:U131)/13</f>
        <v>0</v>
      </c>
      <c r="V201" s="16">
        <f>SUM($K131:V131)/13</f>
        <v>0</v>
      </c>
      <c r="W201" s="16">
        <f t="shared" si="327"/>
        <v>10332.354615384616</v>
      </c>
      <c r="X201" s="16">
        <f t="shared" si="328"/>
        <v>20664.709230769233</v>
      </c>
      <c r="Y201" s="16">
        <f t="shared" si="329"/>
        <v>30997.063846153851</v>
      </c>
      <c r="Z201" s="16">
        <f t="shared" si="330"/>
        <v>41329.418461538466</v>
      </c>
      <c r="AA201" s="16">
        <f t="shared" si="331"/>
        <v>51661.773076923084</v>
      </c>
      <c r="AB201" s="16">
        <f t="shared" si="332"/>
        <v>61994.127692307695</v>
      </c>
      <c r="AC201" s="16">
        <f t="shared" si="333"/>
        <v>72326.482307692306</v>
      </c>
      <c r="AD201" s="16">
        <f t="shared" si="334"/>
        <v>82658.836923076931</v>
      </c>
      <c r="AE201" s="16">
        <f t="shared" si="335"/>
        <v>92991.191538461557</v>
      </c>
      <c r="AF201" s="16">
        <f t="shared" si="336"/>
        <v>103323.54615384618</v>
      </c>
      <c r="AG201" s="16">
        <f t="shared" si="337"/>
        <v>113655.90076923081</v>
      </c>
      <c r="AH201" s="16">
        <f t="shared" si="338"/>
        <v>123988.25538461542</v>
      </c>
      <c r="AI201" s="16">
        <f t="shared" si="339"/>
        <v>134320.61000000004</v>
      </c>
      <c r="AJ201" s="16">
        <f t="shared" si="340"/>
        <v>134320.61000000004</v>
      </c>
      <c r="AK201" s="16">
        <f t="shared" si="341"/>
        <v>134320.61000000004</v>
      </c>
      <c r="AL201" s="16">
        <f t="shared" si="342"/>
        <v>134320.61000000004</v>
      </c>
      <c r="AM201" s="16">
        <f t="shared" si="343"/>
        <v>134320.61000000004</v>
      </c>
      <c r="AN201" s="16">
        <f t="shared" si="344"/>
        <v>134320.61000000004</v>
      </c>
      <c r="AO201" s="16">
        <f t="shared" si="345"/>
        <v>134320.61000000004</v>
      </c>
      <c r="AP201" s="16">
        <f t="shared" si="346"/>
        <v>134320.61000000004</v>
      </c>
      <c r="AQ201" s="16">
        <f t="shared" si="347"/>
        <v>134320.61000000004</v>
      </c>
      <c r="AR201" s="16">
        <f t="shared" si="348"/>
        <v>134320.61000000004</v>
      </c>
      <c r="AS201" s="16">
        <f t="shared" si="349"/>
        <v>134320.61000000004</v>
      </c>
      <c r="AT201" s="16">
        <f t="shared" si="350"/>
        <v>134320.61000000004</v>
      </c>
      <c r="AU201" s="16">
        <f t="shared" si="351"/>
        <v>134320.61000000004</v>
      </c>
      <c r="AV201" s="16">
        <f t="shared" si="352"/>
        <v>134320.61000000004</v>
      </c>
      <c r="AW201" s="16">
        <f t="shared" si="353"/>
        <v>134320.61000000004</v>
      </c>
      <c r="AX201" s="16">
        <f t="shared" si="354"/>
        <v>134320.61000000004</v>
      </c>
      <c r="AY201" s="16">
        <f t="shared" si="355"/>
        <v>134320.61000000004</v>
      </c>
      <c r="AZ201" s="16">
        <f t="shared" si="356"/>
        <v>134320.61000000004</v>
      </c>
      <c r="BA201" s="16">
        <f t="shared" si="357"/>
        <v>134320.61000000004</v>
      </c>
      <c r="BB201" s="16">
        <f t="shared" si="358"/>
        <v>134320.61000000004</v>
      </c>
      <c r="BC201" s="16">
        <f t="shared" si="359"/>
        <v>134320.61000000004</v>
      </c>
      <c r="BD201" s="16">
        <f t="shared" si="360"/>
        <v>134320.61000000004</v>
      </c>
      <c r="BE201" s="16">
        <f t="shared" si="361"/>
        <v>134320.61000000004</v>
      </c>
      <c r="BF201" s="16">
        <f t="shared" si="362"/>
        <v>134320.61000000004</v>
      </c>
      <c r="BG201" s="16">
        <f t="shared" si="363"/>
        <v>134320.61000000004</v>
      </c>
      <c r="BH201" s="16">
        <f t="shared" si="364"/>
        <v>134320.61000000004</v>
      </c>
      <c r="BI201" s="16">
        <f t="shared" si="365"/>
        <v>134320.61000000004</v>
      </c>
      <c r="BJ201" s="16">
        <f t="shared" si="366"/>
        <v>134320.61000000004</v>
      </c>
      <c r="BK201" s="16">
        <f t="shared" si="367"/>
        <v>134320.61000000004</v>
      </c>
      <c r="BL201" s="16">
        <f t="shared" si="368"/>
        <v>134320.61000000004</v>
      </c>
      <c r="BM201" s="16">
        <f t="shared" si="369"/>
        <v>134320.61000000004</v>
      </c>
      <c r="BN201" s="16">
        <f t="shared" si="370"/>
        <v>134320.61000000004</v>
      </c>
      <c r="BO201" s="16">
        <f t="shared" si="371"/>
        <v>134320.61000000004</v>
      </c>
      <c r="BP201" s="16">
        <f t="shared" si="372"/>
        <v>134320.61000000004</v>
      </c>
      <c r="BQ201" s="16">
        <f t="shared" si="373"/>
        <v>134320.61000000004</v>
      </c>
      <c r="BR201" s="16">
        <f t="shared" si="374"/>
        <v>134320.61000000004</v>
      </c>
      <c r="BS201" s="16">
        <f t="shared" si="375"/>
        <v>134320.61000000004</v>
      </c>
    </row>
    <row r="202" spans="1:71" ht="14.25" customHeight="1" x14ac:dyDescent="0.35">
      <c r="A202" s="15" t="str">
        <f t="shared" ref="A202:J202" si="389">A132</f>
        <v>Standard Close</v>
      </c>
      <c r="B202" s="15" t="str">
        <f t="shared" si="389"/>
        <v>NEW-15635.12</v>
      </c>
      <c r="C202" s="15" t="str">
        <f t="shared" si="389"/>
        <v>Base Rates</v>
      </c>
      <c r="D202" s="15" t="str">
        <f t="shared" si="389"/>
        <v/>
      </c>
      <c r="E202" s="15">
        <f t="shared" si="389"/>
        <v>36500</v>
      </c>
      <c r="F202" s="15" t="str">
        <f t="shared" si="389"/>
        <v>NEW-15635</v>
      </c>
      <c r="G202" s="15" t="str">
        <f t="shared" si="389"/>
        <v>Grid Mod Upgrade to digital relays</v>
      </c>
      <c r="H202" s="15" t="str">
        <f t="shared" si="389"/>
        <v>Electric Transmission Plant</v>
      </c>
      <c r="I202" s="15" t="str">
        <f t="shared" si="389"/>
        <v>Transmission Substation</v>
      </c>
      <c r="J202" s="15" t="str">
        <f t="shared" si="389"/>
        <v>Grid Mod Upgrade to digital relays</v>
      </c>
      <c r="K202" s="16">
        <f>SUM($K132:K132)/13</f>
        <v>0</v>
      </c>
      <c r="L202" s="16">
        <f>SUM($K132:L132)/13</f>
        <v>0</v>
      </c>
      <c r="M202" s="16">
        <f>SUM($K132:M132)/13</f>
        <v>0</v>
      </c>
      <c r="N202" s="16">
        <f>SUM($K132:N132)/13</f>
        <v>0</v>
      </c>
      <c r="O202" s="16">
        <f>SUM($K132:O132)/13</f>
        <v>0</v>
      </c>
      <c r="P202" s="16">
        <f>SUM($K132:P132)/13</f>
        <v>0</v>
      </c>
      <c r="Q202" s="16">
        <f>SUM($K132:Q132)/13</f>
        <v>0</v>
      </c>
      <c r="R202" s="16">
        <f>SUM($K132:R132)/13</f>
        <v>0</v>
      </c>
      <c r="S202" s="16">
        <f>SUM($K132:S132)/13</f>
        <v>0</v>
      </c>
      <c r="T202" s="16">
        <f>SUM($K132:T132)/13</f>
        <v>0</v>
      </c>
      <c r="U202" s="16">
        <f>SUM($K132:U132)/13</f>
        <v>0</v>
      </c>
      <c r="V202" s="16">
        <f>SUM($K132:V132)/13</f>
        <v>0</v>
      </c>
      <c r="W202" s="16">
        <f t="shared" si="327"/>
        <v>686.88076923076926</v>
      </c>
      <c r="X202" s="16">
        <f t="shared" si="328"/>
        <v>1373.7615384615385</v>
      </c>
      <c r="Y202" s="16">
        <f t="shared" si="329"/>
        <v>2060.6423076923079</v>
      </c>
      <c r="Z202" s="16">
        <f t="shared" si="330"/>
        <v>2747.523076923077</v>
      </c>
      <c r="AA202" s="16">
        <f t="shared" si="331"/>
        <v>3434.4038461538462</v>
      </c>
      <c r="AB202" s="16">
        <f t="shared" si="332"/>
        <v>4121.2846153846149</v>
      </c>
      <c r="AC202" s="16">
        <f t="shared" si="333"/>
        <v>4808.165384615384</v>
      </c>
      <c r="AD202" s="16">
        <f t="shared" si="334"/>
        <v>5495.0461538461532</v>
      </c>
      <c r="AE202" s="16">
        <f t="shared" si="335"/>
        <v>6181.9269230769223</v>
      </c>
      <c r="AF202" s="16">
        <f t="shared" si="336"/>
        <v>6868.8076923076915</v>
      </c>
      <c r="AG202" s="16">
        <f t="shared" si="337"/>
        <v>7555.6884615384606</v>
      </c>
      <c r="AH202" s="16">
        <f t="shared" si="338"/>
        <v>8242.5692307692298</v>
      </c>
      <c r="AI202" s="16">
        <f t="shared" si="339"/>
        <v>8929.4499999999989</v>
      </c>
      <c r="AJ202" s="16">
        <f t="shared" si="340"/>
        <v>8929.4499999999989</v>
      </c>
      <c r="AK202" s="16">
        <f t="shared" si="341"/>
        <v>8929.4499999999989</v>
      </c>
      <c r="AL202" s="16">
        <f t="shared" si="342"/>
        <v>8929.4499999999989</v>
      </c>
      <c r="AM202" s="16">
        <f t="shared" si="343"/>
        <v>8929.4499999999989</v>
      </c>
      <c r="AN202" s="16">
        <f t="shared" si="344"/>
        <v>8929.4499999999989</v>
      </c>
      <c r="AO202" s="16">
        <f t="shared" si="345"/>
        <v>8929.4499999999989</v>
      </c>
      <c r="AP202" s="16">
        <f t="shared" si="346"/>
        <v>8929.4499999999989</v>
      </c>
      <c r="AQ202" s="16">
        <f t="shared" si="347"/>
        <v>8929.4499999999989</v>
      </c>
      <c r="AR202" s="16">
        <f t="shared" si="348"/>
        <v>8929.4499999999989</v>
      </c>
      <c r="AS202" s="16">
        <f t="shared" si="349"/>
        <v>8929.4499999999989</v>
      </c>
      <c r="AT202" s="16">
        <f t="shared" si="350"/>
        <v>8929.4499999999989</v>
      </c>
      <c r="AU202" s="16">
        <f t="shared" si="351"/>
        <v>8929.4499999999989</v>
      </c>
      <c r="AV202" s="16">
        <f t="shared" si="352"/>
        <v>8929.4499999999989</v>
      </c>
      <c r="AW202" s="16">
        <f t="shared" si="353"/>
        <v>8929.4499999999989</v>
      </c>
      <c r="AX202" s="16">
        <f t="shared" si="354"/>
        <v>8929.4499999999989</v>
      </c>
      <c r="AY202" s="16">
        <f t="shared" si="355"/>
        <v>8929.4499999999989</v>
      </c>
      <c r="AZ202" s="16">
        <f t="shared" si="356"/>
        <v>8929.4499999999989</v>
      </c>
      <c r="BA202" s="16">
        <f t="shared" si="357"/>
        <v>8929.4499999999989</v>
      </c>
      <c r="BB202" s="16">
        <f t="shared" si="358"/>
        <v>8929.4499999999989</v>
      </c>
      <c r="BC202" s="16">
        <f t="shared" si="359"/>
        <v>8929.4499999999989</v>
      </c>
      <c r="BD202" s="16">
        <f t="shared" si="360"/>
        <v>8929.4499999999989</v>
      </c>
      <c r="BE202" s="16">
        <f t="shared" si="361"/>
        <v>8929.4499999999989</v>
      </c>
      <c r="BF202" s="16">
        <f t="shared" si="362"/>
        <v>8929.4499999999989</v>
      </c>
      <c r="BG202" s="16">
        <f t="shared" si="363"/>
        <v>8929.4499999999989</v>
      </c>
      <c r="BH202" s="16">
        <f t="shared" si="364"/>
        <v>8929.4499999999989</v>
      </c>
      <c r="BI202" s="16">
        <f t="shared" si="365"/>
        <v>8929.4499999999989</v>
      </c>
      <c r="BJ202" s="16">
        <f t="shared" si="366"/>
        <v>8929.4499999999989</v>
      </c>
      <c r="BK202" s="16">
        <f t="shared" si="367"/>
        <v>8929.4499999999989</v>
      </c>
      <c r="BL202" s="16">
        <f t="shared" si="368"/>
        <v>8929.4499999999989</v>
      </c>
      <c r="BM202" s="16">
        <f t="shared" si="369"/>
        <v>8929.4499999999989</v>
      </c>
      <c r="BN202" s="16">
        <f t="shared" si="370"/>
        <v>8929.4499999999989</v>
      </c>
      <c r="BO202" s="16">
        <f t="shared" si="371"/>
        <v>8929.4499999999989</v>
      </c>
      <c r="BP202" s="16">
        <f t="shared" si="372"/>
        <v>8929.4499999999989</v>
      </c>
      <c r="BQ202" s="16">
        <f t="shared" si="373"/>
        <v>8929.4499999999989</v>
      </c>
      <c r="BR202" s="16">
        <f t="shared" si="374"/>
        <v>8929.4499999999989</v>
      </c>
      <c r="BS202" s="16">
        <f t="shared" si="375"/>
        <v>8929.4499999999989</v>
      </c>
    </row>
    <row r="203" spans="1:71" ht="14.25" customHeight="1" x14ac:dyDescent="0.35">
      <c r="A203" s="15" t="str">
        <f t="shared" ref="A203:J203" si="390">A133</f>
        <v>Standard Close</v>
      </c>
      <c r="B203" s="15" t="str">
        <f t="shared" si="390"/>
        <v>NEW-15635.13</v>
      </c>
      <c r="C203" s="15" t="str">
        <f t="shared" si="390"/>
        <v>Base Rates</v>
      </c>
      <c r="D203" s="15" t="str">
        <f t="shared" si="390"/>
        <v/>
      </c>
      <c r="E203" s="15">
        <f t="shared" si="390"/>
        <v>36500</v>
      </c>
      <c r="F203" s="15" t="str">
        <f t="shared" si="390"/>
        <v>NEW-15635</v>
      </c>
      <c r="G203" s="15" t="str">
        <f t="shared" si="390"/>
        <v>Grid Mod Upgrade to digital relays</v>
      </c>
      <c r="H203" s="15" t="str">
        <f t="shared" si="390"/>
        <v>Electric Distribution Plant</v>
      </c>
      <c r="I203" s="15" t="str">
        <f t="shared" si="390"/>
        <v>Distribution Substation</v>
      </c>
      <c r="J203" s="15" t="str">
        <f t="shared" si="390"/>
        <v>Grid Mod Upgrade to digital relays</v>
      </c>
      <c r="K203" s="16">
        <f>SUM($K133:K133)/13</f>
        <v>0</v>
      </c>
      <c r="L203" s="16">
        <f>SUM($K133:L133)/13</f>
        <v>0</v>
      </c>
      <c r="M203" s="16">
        <f>SUM($K133:M133)/13</f>
        <v>0</v>
      </c>
      <c r="N203" s="16">
        <f>SUM($K133:N133)/13</f>
        <v>0</v>
      </c>
      <c r="O203" s="16">
        <f>SUM($K133:O133)/13</f>
        <v>0</v>
      </c>
      <c r="P203" s="16">
        <f>SUM($K133:P133)/13</f>
        <v>0</v>
      </c>
      <c r="Q203" s="16">
        <f>SUM($K133:Q133)/13</f>
        <v>0</v>
      </c>
      <c r="R203" s="16">
        <f>SUM($K133:R133)/13</f>
        <v>0</v>
      </c>
      <c r="S203" s="16">
        <f>SUM($K133:S133)/13</f>
        <v>0</v>
      </c>
      <c r="T203" s="16">
        <f>SUM($K133:T133)/13</f>
        <v>0</v>
      </c>
      <c r="U203" s="16">
        <f>SUM($K133:U133)/13</f>
        <v>0</v>
      </c>
      <c r="V203" s="16">
        <f>SUM($K133:V133)/13</f>
        <v>0</v>
      </c>
      <c r="W203" s="16">
        <f t="shared" si="327"/>
        <v>2878.6753846153847</v>
      </c>
      <c r="X203" s="16">
        <f t="shared" si="328"/>
        <v>5757.3507692307694</v>
      </c>
      <c r="Y203" s="16">
        <f t="shared" si="329"/>
        <v>8636.0261538461527</v>
      </c>
      <c r="Z203" s="16">
        <f t="shared" si="330"/>
        <v>11514.701538461539</v>
      </c>
      <c r="AA203" s="16">
        <f t="shared" si="331"/>
        <v>14393.376923076923</v>
      </c>
      <c r="AB203" s="16">
        <f t="shared" si="332"/>
        <v>17272.052307692305</v>
      </c>
      <c r="AC203" s="16">
        <f t="shared" si="333"/>
        <v>20150.727692307693</v>
      </c>
      <c r="AD203" s="16">
        <f t="shared" si="334"/>
        <v>23029.403076923078</v>
      </c>
      <c r="AE203" s="16">
        <f t="shared" si="335"/>
        <v>25908.078461538462</v>
      </c>
      <c r="AF203" s="16">
        <f t="shared" si="336"/>
        <v>28786.75384615385</v>
      </c>
      <c r="AG203" s="16">
        <f t="shared" si="337"/>
        <v>31665.429230769238</v>
      </c>
      <c r="AH203" s="16">
        <f t="shared" si="338"/>
        <v>34544.104615384626</v>
      </c>
      <c r="AI203" s="16">
        <f t="shared" si="339"/>
        <v>37422.780000000013</v>
      </c>
      <c r="AJ203" s="16">
        <f t="shared" si="340"/>
        <v>37422.780000000013</v>
      </c>
      <c r="AK203" s="16">
        <f t="shared" si="341"/>
        <v>37422.780000000013</v>
      </c>
      <c r="AL203" s="16">
        <f t="shared" si="342"/>
        <v>37422.780000000013</v>
      </c>
      <c r="AM203" s="16">
        <f t="shared" si="343"/>
        <v>37422.780000000013</v>
      </c>
      <c r="AN203" s="16">
        <f t="shared" si="344"/>
        <v>37422.780000000013</v>
      </c>
      <c r="AO203" s="16">
        <f t="shared" si="345"/>
        <v>37422.780000000013</v>
      </c>
      <c r="AP203" s="16">
        <f t="shared" si="346"/>
        <v>37422.780000000013</v>
      </c>
      <c r="AQ203" s="16">
        <f t="shared" si="347"/>
        <v>37422.780000000013</v>
      </c>
      <c r="AR203" s="16">
        <f t="shared" si="348"/>
        <v>37422.780000000013</v>
      </c>
      <c r="AS203" s="16">
        <f t="shared" si="349"/>
        <v>37422.780000000013</v>
      </c>
      <c r="AT203" s="16">
        <f t="shared" si="350"/>
        <v>37422.780000000013</v>
      </c>
      <c r="AU203" s="16">
        <f t="shared" si="351"/>
        <v>37422.780000000013</v>
      </c>
      <c r="AV203" s="16">
        <f t="shared" si="352"/>
        <v>37422.780000000013</v>
      </c>
      <c r="AW203" s="16">
        <f t="shared" si="353"/>
        <v>37422.780000000013</v>
      </c>
      <c r="AX203" s="16">
        <f t="shared" si="354"/>
        <v>37422.780000000013</v>
      </c>
      <c r="AY203" s="16">
        <f t="shared" si="355"/>
        <v>37422.780000000013</v>
      </c>
      <c r="AZ203" s="16">
        <f t="shared" si="356"/>
        <v>37422.780000000013</v>
      </c>
      <c r="BA203" s="16">
        <f t="shared" si="357"/>
        <v>37422.780000000013</v>
      </c>
      <c r="BB203" s="16">
        <f t="shared" si="358"/>
        <v>37422.780000000013</v>
      </c>
      <c r="BC203" s="16">
        <f t="shared" si="359"/>
        <v>37422.780000000013</v>
      </c>
      <c r="BD203" s="16">
        <f t="shared" si="360"/>
        <v>37422.780000000013</v>
      </c>
      <c r="BE203" s="16">
        <f t="shared" si="361"/>
        <v>37422.780000000013</v>
      </c>
      <c r="BF203" s="16">
        <f t="shared" si="362"/>
        <v>37422.780000000013</v>
      </c>
      <c r="BG203" s="16">
        <f t="shared" si="363"/>
        <v>37422.780000000013</v>
      </c>
      <c r="BH203" s="16">
        <f t="shared" si="364"/>
        <v>37422.780000000013</v>
      </c>
      <c r="BI203" s="16">
        <f t="shared" si="365"/>
        <v>37422.780000000013</v>
      </c>
      <c r="BJ203" s="16">
        <f t="shared" si="366"/>
        <v>37422.780000000013</v>
      </c>
      <c r="BK203" s="16">
        <f t="shared" si="367"/>
        <v>37422.780000000013</v>
      </c>
      <c r="BL203" s="16">
        <f t="shared" si="368"/>
        <v>37422.780000000013</v>
      </c>
      <c r="BM203" s="16">
        <f t="shared" si="369"/>
        <v>37422.780000000013</v>
      </c>
      <c r="BN203" s="16">
        <f t="shared" si="370"/>
        <v>37422.780000000013</v>
      </c>
      <c r="BO203" s="16">
        <f t="shared" si="371"/>
        <v>37422.780000000013</v>
      </c>
      <c r="BP203" s="16">
        <f t="shared" si="372"/>
        <v>37422.780000000013</v>
      </c>
      <c r="BQ203" s="16">
        <f t="shared" si="373"/>
        <v>37422.780000000013</v>
      </c>
      <c r="BR203" s="16">
        <f t="shared" si="374"/>
        <v>37422.780000000013</v>
      </c>
      <c r="BS203" s="16">
        <f t="shared" si="375"/>
        <v>37422.780000000013</v>
      </c>
    </row>
    <row r="204" spans="1:71" ht="14.25" customHeight="1" x14ac:dyDescent="0.35">
      <c r="A204" s="15" t="str">
        <f t="shared" ref="A204:J204" si="391">A134</f>
        <v>Standard Close</v>
      </c>
      <c r="B204" s="15" t="str">
        <f t="shared" si="391"/>
        <v>NEW-15635.2</v>
      </c>
      <c r="C204" s="15" t="str">
        <f t="shared" si="391"/>
        <v>Base Rates</v>
      </c>
      <c r="D204" s="15" t="str">
        <f t="shared" si="391"/>
        <v/>
      </c>
      <c r="E204" s="15">
        <f t="shared" si="391"/>
        <v>36500</v>
      </c>
      <c r="F204" s="15" t="str">
        <f t="shared" si="391"/>
        <v>NEW-15635</v>
      </c>
      <c r="G204" s="15" t="str">
        <f t="shared" si="391"/>
        <v>Grid Mod Upgrade to digital relays</v>
      </c>
      <c r="H204" s="15" t="str">
        <f t="shared" si="391"/>
        <v>Electric Distribution Plant</v>
      </c>
      <c r="I204" s="15" t="str">
        <f t="shared" si="391"/>
        <v>Distribution Substation</v>
      </c>
      <c r="J204" s="15" t="str">
        <f t="shared" si="391"/>
        <v>Grid Mod Upgrade to digital relays</v>
      </c>
      <c r="K204" s="16">
        <f>SUM($K134:K134)/13</f>
        <v>0</v>
      </c>
      <c r="L204" s="16">
        <f>SUM($K134:L134)/13</f>
        <v>0</v>
      </c>
      <c r="M204" s="16">
        <f>SUM($K134:M134)/13</f>
        <v>30206.579230769232</v>
      </c>
      <c r="N204" s="16">
        <f>SUM($K134:N134)/13</f>
        <v>60413.158461538464</v>
      </c>
      <c r="O204" s="16">
        <f>SUM($K134:O134)/13</f>
        <v>90619.737692307695</v>
      </c>
      <c r="P204" s="16">
        <f>SUM($K134:P134)/13</f>
        <v>120826.31692307693</v>
      </c>
      <c r="Q204" s="16">
        <f>SUM($K134:Q134)/13</f>
        <v>151032.89615384617</v>
      </c>
      <c r="R204" s="16">
        <f>SUM($K134:R134)/13</f>
        <v>181239.47538461539</v>
      </c>
      <c r="S204" s="16">
        <f>SUM($K134:S134)/13</f>
        <v>211446.05461538461</v>
      </c>
      <c r="T204" s="16">
        <f>SUM($K134:T134)/13</f>
        <v>241652.63384615385</v>
      </c>
      <c r="U204" s="16">
        <f>SUM($K134:U134)/13</f>
        <v>271859.2130769231</v>
      </c>
      <c r="V204" s="16">
        <f>SUM($K134:V134)/13</f>
        <v>302065.79230769235</v>
      </c>
      <c r="W204" s="16">
        <f t="shared" si="327"/>
        <v>332272.37153846159</v>
      </c>
      <c r="X204" s="16">
        <f t="shared" si="328"/>
        <v>362478.95076923084</v>
      </c>
      <c r="Y204" s="16">
        <f t="shared" si="329"/>
        <v>392685.53000000014</v>
      </c>
      <c r="Z204" s="16">
        <f t="shared" si="330"/>
        <v>392685.53000000014</v>
      </c>
      <c r="AA204" s="16">
        <f t="shared" si="331"/>
        <v>392685.53000000014</v>
      </c>
      <c r="AB204" s="16">
        <f t="shared" si="332"/>
        <v>392685.53000000014</v>
      </c>
      <c r="AC204" s="16">
        <f t="shared" si="333"/>
        <v>392685.53000000014</v>
      </c>
      <c r="AD204" s="16">
        <f t="shared" si="334"/>
        <v>392685.53000000014</v>
      </c>
      <c r="AE204" s="16">
        <f t="shared" si="335"/>
        <v>392685.53000000014</v>
      </c>
      <c r="AF204" s="16">
        <f t="shared" si="336"/>
        <v>392685.53000000014</v>
      </c>
      <c r="AG204" s="16">
        <f t="shared" si="337"/>
        <v>392685.53000000014</v>
      </c>
      <c r="AH204" s="16">
        <f t="shared" si="338"/>
        <v>392685.53000000014</v>
      </c>
      <c r="AI204" s="16">
        <f t="shared" si="339"/>
        <v>392685.53000000014</v>
      </c>
      <c r="AJ204" s="16">
        <f t="shared" si="340"/>
        <v>392685.53000000014</v>
      </c>
      <c r="AK204" s="16">
        <f t="shared" si="341"/>
        <v>392685.53000000014</v>
      </c>
      <c r="AL204" s="16">
        <f t="shared" si="342"/>
        <v>392685.53000000014</v>
      </c>
      <c r="AM204" s="16">
        <f t="shared" si="343"/>
        <v>392685.53000000014</v>
      </c>
      <c r="AN204" s="16">
        <f t="shared" si="344"/>
        <v>392685.53000000014</v>
      </c>
      <c r="AO204" s="16">
        <f t="shared" si="345"/>
        <v>392685.53000000014</v>
      </c>
      <c r="AP204" s="16">
        <f t="shared" si="346"/>
        <v>392685.53000000014</v>
      </c>
      <c r="AQ204" s="16">
        <f t="shared" si="347"/>
        <v>392685.53000000014</v>
      </c>
      <c r="AR204" s="16">
        <f t="shared" si="348"/>
        <v>392685.53000000014</v>
      </c>
      <c r="AS204" s="16">
        <f t="shared" si="349"/>
        <v>392685.53000000014</v>
      </c>
      <c r="AT204" s="16">
        <f t="shared" si="350"/>
        <v>392685.53000000014</v>
      </c>
      <c r="AU204" s="16">
        <f t="shared" si="351"/>
        <v>392685.53000000014</v>
      </c>
      <c r="AV204" s="16">
        <f t="shared" si="352"/>
        <v>392685.53000000014</v>
      </c>
      <c r="AW204" s="16">
        <f t="shared" si="353"/>
        <v>392685.53000000014</v>
      </c>
      <c r="AX204" s="16">
        <f t="shared" si="354"/>
        <v>392685.53000000014</v>
      </c>
      <c r="AY204" s="16">
        <f t="shared" si="355"/>
        <v>392685.53000000014</v>
      </c>
      <c r="AZ204" s="16">
        <f t="shared" si="356"/>
        <v>392685.53000000014</v>
      </c>
      <c r="BA204" s="16">
        <f t="shared" si="357"/>
        <v>392685.53000000014</v>
      </c>
      <c r="BB204" s="16">
        <f t="shared" si="358"/>
        <v>392685.53000000014</v>
      </c>
      <c r="BC204" s="16">
        <f t="shared" si="359"/>
        <v>392685.53000000014</v>
      </c>
      <c r="BD204" s="16">
        <f t="shared" si="360"/>
        <v>392685.53000000014</v>
      </c>
      <c r="BE204" s="16">
        <f t="shared" si="361"/>
        <v>392685.53000000014</v>
      </c>
      <c r="BF204" s="16">
        <f t="shared" si="362"/>
        <v>392685.53000000014</v>
      </c>
      <c r="BG204" s="16">
        <f t="shared" si="363"/>
        <v>392685.53000000014</v>
      </c>
      <c r="BH204" s="16">
        <f t="shared" si="364"/>
        <v>392685.53000000014</v>
      </c>
      <c r="BI204" s="16">
        <f t="shared" si="365"/>
        <v>392685.53000000014</v>
      </c>
      <c r="BJ204" s="16">
        <f t="shared" si="366"/>
        <v>392685.53000000014</v>
      </c>
      <c r="BK204" s="16">
        <f t="shared" si="367"/>
        <v>392685.53000000014</v>
      </c>
      <c r="BL204" s="16">
        <f t="shared" si="368"/>
        <v>392685.53000000014</v>
      </c>
      <c r="BM204" s="16">
        <f t="shared" si="369"/>
        <v>392685.53000000014</v>
      </c>
      <c r="BN204" s="16">
        <f t="shared" si="370"/>
        <v>392685.53000000014</v>
      </c>
      <c r="BO204" s="16">
        <f t="shared" si="371"/>
        <v>392685.53000000014</v>
      </c>
      <c r="BP204" s="16">
        <f t="shared" si="372"/>
        <v>392685.53000000014</v>
      </c>
      <c r="BQ204" s="16">
        <f t="shared" si="373"/>
        <v>392685.53000000014</v>
      </c>
      <c r="BR204" s="16">
        <f t="shared" si="374"/>
        <v>392685.53000000014</v>
      </c>
      <c r="BS204" s="16">
        <f t="shared" si="375"/>
        <v>392685.53000000014</v>
      </c>
    </row>
    <row r="205" spans="1:71" ht="14.25" customHeight="1" x14ac:dyDescent="0.35">
      <c r="A205" s="15" t="str">
        <f t="shared" ref="A205:J205" si="392">A135</f>
        <v>Standard Close</v>
      </c>
      <c r="B205" s="15" t="str">
        <f t="shared" si="392"/>
        <v>NEW-15635.7</v>
      </c>
      <c r="C205" s="15" t="str">
        <f t="shared" si="392"/>
        <v>Base Rates</v>
      </c>
      <c r="D205" s="15" t="str">
        <f t="shared" si="392"/>
        <v/>
      </c>
      <c r="E205" s="15">
        <f t="shared" si="392"/>
        <v>36500</v>
      </c>
      <c r="F205" s="15" t="str">
        <f t="shared" si="392"/>
        <v>NEW-15635</v>
      </c>
      <c r="G205" s="15" t="str">
        <f t="shared" si="392"/>
        <v>Grid Mod Upgrade to digital relays</v>
      </c>
      <c r="H205" s="15" t="str">
        <f t="shared" si="392"/>
        <v>Electric Distribution Plant</v>
      </c>
      <c r="I205" s="15" t="str">
        <f t="shared" si="392"/>
        <v>Distribution Substation</v>
      </c>
      <c r="J205" s="15" t="str">
        <f t="shared" si="392"/>
        <v>Grid Mod Upgrade to digital relays</v>
      </c>
      <c r="K205" s="16">
        <f>SUM($K135:K135)/13</f>
        <v>0</v>
      </c>
      <c r="L205" s="16">
        <f>SUM($K135:L135)/13</f>
        <v>0</v>
      </c>
      <c r="M205" s="16">
        <f>SUM($K135:M135)/13</f>
        <v>0</v>
      </c>
      <c r="N205" s="16">
        <f>SUM($K135:N135)/13</f>
        <v>0</v>
      </c>
      <c r="O205" s="16">
        <f>SUM($K135:O135)/13</f>
        <v>0</v>
      </c>
      <c r="P205" s="16">
        <f>SUM($K135:P135)/13</f>
        <v>0</v>
      </c>
      <c r="Q205" s="16">
        <f>SUM($K135:Q135)/13</f>
        <v>0</v>
      </c>
      <c r="R205" s="16">
        <f>SUM($K135:R135)/13</f>
        <v>0</v>
      </c>
      <c r="S205" s="16">
        <f>SUM($K135:S135)/13</f>
        <v>0</v>
      </c>
      <c r="T205" s="16">
        <f>SUM($K135:T135)/13</f>
        <v>0</v>
      </c>
      <c r="U205" s="16">
        <f>SUM($K135:U135)/13</f>
        <v>0</v>
      </c>
      <c r="V205" s="16">
        <f>SUM($K135:V135)/13</f>
        <v>0</v>
      </c>
      <c r="W205" s="16">
        <f t="shared" si="327"/>
        <v>6832.127692307693</v>
      </c>
      <c r="X205" s="16">
        <f t="shared" si="328"/>
        <v>13664.255384615386</v>
      </c>
      <c r="Y205" s="16">
        <f t="shared" si="329"/>
        <v>20496.383076923077</v>
      </c>
      <c r="Z205" s="16">
        <f t="shared" si="330"/>
        <v>27328.510769230772</v>
      </c>
      <c r="AA205" s="16">
        <f t="shared" si="331"/>
        <v>34160.638461538467</v>
      </c>
      <c r="AB205" s="16">
        <f t="shared" si="332"/>
        <v>40992.766153846162</v>
      </c>
      <c r="AC205" s="16">
        <f t="shared" si="333"/>
        <v>47824.893846153856</v>
      </c>
      <c r="AD205" s="16">
        <f t="shared" si="334"/>
        <v>54657.021538461551</v>
      </c>
      <c r="AE205" s="16">
        <f t="shared" si="335"/>
        <v>61489.149230769246</v>
      </c>
      <c r="AF205" s="16">
        <f t="shared" si="336"/>
        <v>68321.276923076934</v>
      </c>
      <c r="AG205" s="16">
        <f t="shared" si="337"/>
        <v>75153.404615384628</v>
      </c>
      <c r="AH205" s="16">
        <f t="shared" si="338"/>
        <v>81985.532307692323</v>
      </c>
      <c r="AI205" s="16">
        <f t="shared" si="339"/>
        <v>88817.66</v>
      </c>
      <c r="AJ205" s="16">
        <f t="shared" si="340"/>
        <v>88817.66</v>
      </c>
      <c r="AK205" s="16">
        <f t="shared" si="341"/>
        <v>88817.66</v>
      </c>
      <c r="AL205" s="16">
        <f t="shared" si="342"/>
        <v>88817.66</v>
      </c>
      <c r="AM205" s="16">
        <f t="shared" si="343"/>
        <v>88817.66</v>
      </c>
      <c r="AN205" s="16">
        <f t="shared" si="344"/>
        <v>88817.66</v>
      </c>
      <c r="AO205" s="16">
        <f t="shared" si="345"/>
        <v>88817.66</v>
      </c>
      <c r="AP205" s="16">
        <f t="shared" si="346"/>
        <v>88817.66</v>
      </c>
      <c r="AQ205" s="16">
        <f t="shared" si="347"/>
        <v>88817.66</v>
      </c>
      <c r="AR205" s="16">
        <f t="shared" si="348"/>
        <v>88817.66</v>
      </c>
      <c r="AS205" s="16">
        <f t="shared" si="349"/>
        <v>88817.66</v>
      </c>
      <c r="AT205" s="16">
        <f t="shared" si="350"/>
        <v>88817.66</v>
      </c>
      <c r="AU205" s="16">
        <f t="shared" si="351"/>
        <v>88817.66</v>
      </c>
      <c r="AV205" s="16">
        <f t="shared" si="352"/>
        <v>88817.66</v>
      </c>
      <c r="AW205" s="16">
        <f t="shared" si="353"/>
        <v>88817.66</v>
      </c>
      <c r="AX205" s="16">
        <f t="shared" si="354"/>
        <v>88817.66</v>
      </c>
      <c r="AY205" s="16">
        <f t="shared" si="355"/>
        <v>88817.66</v>
      </c>
      <c r="AZ205" s="16">
        <f t="shared" si="356"/>
        <v>88817.66</v>
      </c>
      <c r="BA205" s="16">
        <f t="shared" si="357"/>
        <v>88817.66</v>
      </c>
      <c r="BB205" s="16">
        <f t="shared" si="358"/>
        <v>88817.66</v>
      </c>
      <c r="BC205" s="16">
        <f t="shared" si="359"/>
        <v>88817.66</v>
      </c>
      <c r="BD205" s="16">
        <f t="shared" si="360"/>
        <v>88817.66</v>
      </c>
      <c r="BE205" s="16">
        <f t="shared" si="361"/>
        <v>88817.66</v>
      </c>
      <c r="BF205" s="16">
        <f t="shared" si="362"/>
        <v>88817.66</v>
      </c>
      <c r="BG205" s="16">
        <f t="shared" si="363"/>
        <v>88817.66</v>
      </c>
      <c r="BH205" s="16">
        <f t="shared" si="364"/>
        <v>88817.66</v>
      </c>
      <c r="BI205" s="16">
        <f t="shared" si="365"/>
        <v>88817.66</v>
      </c>
      <c r="BJ205" s="16">
        <f t="shared" si="366"/>
        <v>88817.66</v>
      </c>
      <c r="BK205" s="16">
        <f t="shared" si="367"/>
        <v>88817.66</v>
      </c>
      <c r="BL205" s="16">
        <f t="shared" si="368"/>
        <v>88817.66</v>
      </c>
      <c r="BM205" s="16">
        <f t="shared" si="369"/>
        <v>88817.66</v>
      </c>
      <c r="BN205" s="16">
        <f t="shared" si="370"/>
        <v>88817.66</v>
      </c>
      <c r="BO205" s="16">
        <f t="shared" si="371"/>
        <v>88817.66</v>
      </c>
      <c r="BP205" s="16">
        <f t="shared" si="372"/>
        <v>88817.66</v>
      </c>
      <c r="BQ205" s="16">
        <f t="shared" si="373"/>
        <v>88817.66</v>
      </c>
      <c r="BR205" s="16">
        <f t="shared" si="374"/>
        <v>88817.66</v>
      </c>
      <c r="BS205" s="16">
        <f t="shared" si="375"/>
        <v>88817.66</v>
      </c>
    </row>
    <row r="206" spans="1:71" ht="14.25" customHeight="1" x14ac:dyDescent="0.35">
      <c r="A206" s="15" t="str">
        <f t="shared" ref="A206:J206" si="393">A136</f>
        <v>Standard Close</v>
      </c>
      <c r="B206" s="15" t="str">
        <f t="shared" si="393"/>
        <v>NEW-15635.9</v>
      </c>
      <c r="C206" s="15" t="str">
        <f t="shared" si="393"/>
        <v>Base Rates</v>
      </c>
      <c r="D206" s="15" t="str">
        <f t="shared" si="393"/>
        <v/>
      </c>
      <c r="E206" s="15">
        <f t="shared" si="393"/>
        <v>36500</v>
      </c>
      <c r="F206" s="15" t="str">
        <f t="shared" si="393"/>
        <v>NEW-15635</v>
      </c>
      <c r="G206" s="15" t="str">
        <f t="shared" si="393"/>
        <v>Grid Mod Upgrade to digital relays</v>
      </c>
      <c r="H206" s="15" t="str">
        <f t="shared" si="393"/>
        <v>Electric Distribution Plant</v>
      </c>
      <c r="I206" s="15" t="str">
        <f t="shared" si="393"/>
        <v>Distribution Substation</v>
      </c>
      <c r="J206" s="15" t="str">
        <f t="shared" si="393"/>
        <v>Grid Mod Upgrade to digital relays</v>
      </c>
      <c r="K206" s="16">
        <f>SUM($K136:K136)/13</f>
        <v>0</v>
      </c>
      <c r="L206" s="16">
        <f>SUM($K136:L136)/13</f>
        <v>0</v>
      </c>
      <c r="M206" s="16">
        <f>SUM($K136:M136)/13</f>
        <v>0</v>
      </c>
      <c r="N206" s="16">
        <f>SUM($K136:N136)/13</f>
        <v>0</v>
      </c>
      <c r="O206" s="16">
        <f>SUM($K136:O136)/13</f>
        <v>0</v>
      </c>
      <c r="P206" s="16">
        <f>SUM($K136:P136)/13</f>
        <v>0</v>
      </c>
      <c r="Q206" s="16">
        <f>SUM($K136:Q136)/13</f>
        <v>0</v>
      </c>
      <c r="R206" s="16">
        <f>SUM($K136:R136)/13</f>
        <v>0</v>
      </c>
      <c r="S206" s="16">
        <f>SUM($K136:S136)/13</f>
        <v>0</v>
      </c>
      <c r="T206" s="16">
        <f>SUM($K136:T136)/13</f>
        <v>0</v>
      </c>
      <c r="U206" s="16">
        <f>SUM($K136:U136)/13</f>
        <v>0</v>
      </c>
      <c r="V206" s="16">
        <f>SUM($K136:V136)/13</f>
        <v>0</v>
      </c>
      <c r="W206" s="16">
        <f t="shared" si="327"/>
        <v>2623.1107692307696</v>
      </c>
      <c r="X206" s="16">
        <f t="shared" si="328"/>
        <v>5246.2215384615392</v>
      </c>
      <c r="Y206" s="16">
        <f t="shared" si="329"/>
        <v>7869.3323076923079</v>
      </c>
      <c r="Z206" s="16">
        <f t="shared" si="330"/>
        <v>10492.443076923078</v>
      </c>
      <c r="AA206" s="16">
        <f t="shared" si="331"/>
        <v>13115.553846153847</v>
      </c>
      <c r="AB206" s="16">
        <f t="shared" si="332"/>
        <v>15738.664615384616</v>
      </c>
      <c r="AC206" s="16">
        <f t="shared" si="333"/>
        <v>18361.775384615386</v>
      </c>
      <c r="AD206" s="16">
        <f t="shared" si="334"/>
        <v>20984.886153846157</v>
      </c>
      <c r="AE206" s="16">
        <f t="shared" si="335"/>
        <v>23607.996923076924</v>
      </c>
      <c r="AF206" s="16">
        <f t="shared" si="336"/>
        <v>26231.107692307694</v>
      </c>
      <c r="AG206" s="16">
        <f t="shared" si="337"/>
        <v>28854.218461538465</v>
      </c>
      <c r="AH206" s="16">
        <f t="shared" si="338"/>
        <v>31477.329230769232</v>
      </c>
      <c r="AI206" s="16">
        <f t="shared" si="339"/>
        <v>34100.44</v>
      </c>
      <c r="AJ206" s="16">
        <f t="shared" si="340"/>
        <v>34100.44</v>
      </c>
      <c r="AK206" s="16">
        <f t="shared" si="341"/>
        <v>34100.44</v>
      </c>
      <c r="AL206" s="16">
        <f t="shared" si="342"/>
        <v>34100.44</v>
      </c>
      <c r="AM206" s="16">
        <f t="shared" si="343"/>
        <v>34100.44</v>
      </c>
      <c r="AN206" s="16">
        <f t="shared" si="344"/>
        <v>34100.44</v>
      </c>
      <c r="AO206" s="16">
        <f t="shared" si="345"/>
        <v>34100.44</v>
      </c>
      <c r="AP206" s="16">
        <f t="shared" si="346"/>
        <v>34100.44</v>
      </c>
      <c r="AQ206" s="16">
        <f t="shared" si="347"/>
        <v>34100.44</v>
      </c>
      <c r="AR206" s="16">
        <f t="shared" si="348"/>
        <v>34100.44</v>
      </c>
      <c r="AS206" s="16">
        <f t="shared" si="349"/>
        <v>34100.44</v>
      </c>
      <c r="AT206" s="16">
        <f t="shared" si="350"/>
        <v>34100.44</v>
      </c>
      <c r="AU206" s="16">
        <f t="shared" si="351"/>
        <v>34100.44</v>
      </c>
      <c r="AV206" s="16">
        <f t="shared" si="352"/>
        <v>34100.44</v>
      </c>
      <c r="AW206" s="16">
        <f t="shared" si="353"/>
        <v>34100.44</v>
      </c>
      <c r="AX206" s="16">
        <f t="shared" si="354"/>
        <v>34100.44</v>
      </c>
      <c r="AY206" s="16">
        <f t="shared" si="355"/>
        <v>34100.44</v>
      </c>
      <c r="AZ206" s="16">
        <f t="shared" si="356"/>
        <v>34100.44</v>
      </c>
      <c r="BA206" s="16">
        <f t="shared" si="357"/>
        <v>34100.44</v>
      </c>
      <c r="BB206" s="16">
        <f t="shared" si="358"/>
        <v>34100.44</v>
      </c>
      <c r="BC206" s="16">
        <f t="shared" si="359"/>
        <v>34100.44</v>
      </c>
      <c r="BD206" s="16">
        <f t="shared" si="360"/>
        <v>34100.44</v>
      </c>
      <c r="BE206" s="16">
        <f t="shared" si="361"/>
        <v>34100.44</v>
      </c>
      <c r="BF206" s="16">
        <f t="shared" si="362"/>
        <v>34100.44</v>
      </c>
      <c r="BG206" s="16">
        <f t="shared" si="363"/>
        <v>34100.44</v>
      </c>
      <c r="BH206" s="16">
        <f t="shared" si="364"/>
        <v>34100.44</v>
      </c>
      <c r="BI206" s="16">
        <f t="shared" si="365"/>
        <v>34100.44</v>
      </c>
      <c r="BJ206" s="16">
        <f t="shared" si="366"/>
        <v>34100.44</v>
      </c>
      <c r="BK206" s="16">
        <f t="shared" si="367"/>
        <v>34100.44</v>
      </c>
      <c r="BL206" s="16">
        <f t="shared" si="368"/>
        <v>34100.44</v>
      </c>
      <c r="BM206" s="16">
        <f t="shared" si="369"/>
        <v>34100.44</v>
      </c>
      <c r="BN206" s="16">
        <f t="shared" si="370"/>
        <v>34100.44</v>
      </c>
      <c r="BO206" s="16">
        <f t="shared" si="371"/>
        <v>34100.44</v>
      </c>
      <c r="BP206" s="16">
        <f t="shared" si="372"/>
        <v>34100.44</v>
      </c>
      <c r="BQ206" s="16">
        <f t="shared" si="373"/>
        <v>34100.44</v>
      </c>
      <c r="BR206" s="16">
        <f t="shared" si="374"/>
        <v>34100.44</v>
      </c>
      <c r="BS206" s="16">
        <f t="shared" si="375"/>
        <v>34100.44</v>
      </c>
    </row>
    <row r="207" spans="1:71" ht="14.25" customHeight="1" x14ac:dyDescent="0.35">
      <c r="A207" s="15" t="str">
        <f t="shared" ref="A207:J207" si="394">A137</f>
        <v>Monthly Close</v>
      </c>
      <c r="B207" s="15" t="str">
        <f t="shared" si="394"/>
        <v>NEW-15636</v>
      </c>
      <c r="C207" s="15" t="str">
        <f t="shared" si="394"/>
        <v>Base Rates</v>
      </c>
      <c r="D207" s="15" t="str">
        <f t="shared" si="394"/>
        <v>ELECTRIC DELIVERY</v>
      </c>
      <c r="E207" s="15">
        <f t="shared" si="394"/>
        <v>34899</v>
      </c>
      <c r="F207" s="15" t="str">
        <f t="shared" si="394"/>
        <v>NEW-15636</v>
      </c>
      <c r="G207" s="15" t="str">
        <f t="shared" si="394"/>
        <v>DERMS controlled larger scale (DER)</v>
      </c>
      <c r="H207" s="15" t="str">
        <f t="shared" si="394"/>
        <v>Electric Other Production Plant</v>
      </c>
      <c r="I207" s="15" t="str">
        <f t="shared" si="394"/>
        <v>DERMS (TBD)</v>
      </c>
      <c r="J207" s="15" t="str">
        <f t="shared" si="394"/>
        <v>DERMS controlled larger scale (DER)</v>
      </c>
      <c r="K207" s="16">
        <f>SUM($K137:K137)/13</f>
        <v>0</v>
      </c>
      <c r="L207" s="16">
        <f>SUM($K137:L137)/13</f>
        <v>0</v>
      </c>
      <c r="M207" s="16">
        <f>SUM($K137:M137)/13</f>
        <v>0</v>
      </c>
      <c r="N207" s="16">
        <f>SUM($K137:N137)/13</f>
        <v>0</v>
      </c>
      <c r="O207" s="16">
        <f>SUM($K137:O137)/13</f>
        <v>0</v>
      </c>
      <c r="P207" s="16">
        <f>SUM($K137:P137)/13</f>
        <v>0</v>
      </c>
      <c r="Q207" s="16">
        <f>SUM($K137:Q137)/13</f>
        <v>0</v>
      </c>
      <c r="R207" s="16">
        <f>SUM($K137:R137)/13</f>
        <v>0</v>
      </c>
      <c r="S207" s="16">
        <f>SUM($K137:S137)/13</f>
        <v>0</v>
      </c>
      <c r="T207" s="16">
        <f>SUM($K137:T137)/13</f>
        <v>0</v>
      </c>
      <c r="U207" s="16">
        <f>SUM($K137:U137)/13</f>
        <v>0</v>
      </c>
      <c r="V207" s="16">
        <f>SUM($K137:V137)/13</f>
        <v>0</v>
      </c>
      <c r="W207" s="16">
        <f t="shared" si="327"/>
        <v>0</v>
      </c>
      <c r="X207" s="16">
        <f t="shared" si="328"/>
        <v>3205.1276923076925</v>
      </c>
      <c r="Y207" s="16">
        <f t="shared" si="329"/>
        <v>9615.3830769230772</v>
      </c>
      <c r="Z207" s="16">
        <f t="shared" si="330"/>
        <v>19230.766153846154</v>
      </c>
      <c r="AA207" s="16">
        <f t="shared" si="331"/>
        <v>32051.276923076926</v>
      </c>
      <c r="AB207" s="16">
        <f t="shared" si="332"/>
        <v>48076.915384615386</v>
      </c>
      <c r="AC207" s="16">
        <f t="shared" si="333"/>
        <v>67307.681538461547</v>
      </c>
      <c r="AD207" s="16">
        <f t="shared" si="334"/>
        <v>89743.575384615382</v>
      </c>
      <c r="AE207" s="16">
        <f t="shared" si="335"/>
        <v>115384.59692307693</v>
      </c>
      <c r="AF207" s="16">
        <f t="shared" si="336"/>
        <v>144230.74615384618</v>
      </c>
      <c r="AG207" s="16">
        <f t="shared" si="337"/>
        <v>176282.0230769231</v>
      </c>
      <c r="AH207" s="16">
        <f t="shared" si="338"/>
        <v>211538.42769230774</v>
      </c>
      <c r="AI207" s="16">
        <f t="shared" si="339"/>
        <v>249999.96000000002</v>
      </c>
      <c r="AJ207" s="16">
        <f t="shared" si="340"/>
        <v>292100.04076923081</v>
      </c>
      <c r="AK207" s="16">
        <f t="shared" si="341"/>
        <v>334633.54538461554</v>
      </c>
      <c r="AL207" s="16">
        <f t="shared" si="342"/>
        <v>377600.473846154</v>
      </c>
      <c r="AM207" s="16">
        <f t="shared" si="343"/>
        <v>421000.82615384634</v>
      </c>
      <c r="AN207" s="16">
        <f t="shared" si="344"/>
        <v>464834.60230769252</v>
      </c>
      <c r="AO207" s="16">
        <f t="shared" si="345"/>
        <v>509101.80230769259</v>
      </c>
      <c r="AP207" s="16">
        <f t="shared" si="346"/>
        <v>553802.42615384632</v>
      </c>
      <c r="AQ207" s="16">
        <f t="shared" si="347"/>
        <v>598936.47384615405</v>
      </c>
      <c r="AR207" s="16">
        <f t="shared" si="348"/>
        <v>644503.94538461557</v>
      </c>
      <c r="AS207" s="16">
        <f t="shared" si="349"/>
        <v>690504.84076923109</v>
      </c>
      <c r="AT207" s="16">
        <f t="shared" si="350"/>
        <v>736939.16000000027</v>
      </c>
      <c r="AU207" s="16">
        <f t="shared" si="351"/>
        <v>783806.90307692322</v>
      </c>
      <c r="AV207" s="16">
        <f t="shared" si="352"/>
        <v>833101.8938461541</v>
      </c>
      <c r="AW207" s="16">
        <f t="shared" si="353"/>
        <v>884390.71461538516</v>
      </c>
      <c r="AX207" s="16">
        <f t="shared" si="354"/>
        <v>937673.36230769276</v>
      </c>
      <c r="AY207" s="16">
        <f t="shared" si="355"/>
        <v>992949.83692307747</v>
      </c>
      <c r="AZ207" s="16">
        <f t="shared" si="356"/>
        <v>1050220.1384615391</v>
      </c>
      <c r="BA207" s="16">
        <f t="shared" si="357"/>
        <v>1109484.2669230774</v>
      </c>
      <c r="BB207" s="16">
        <f t="shared" si="358"/>
        <v>1170742.222307693</v>
      </c>
      <c r="BC207" s="16">
        <f t="shared" si="359"/>
        <v>1233994.0046153851</v>
      </c>
      <c r="BD207" s="16">
        <f t="shared" si="360"/>
        <v>1299239.6138461542</v>
      </c>
      <c r="BE207" s="16">
        <f t="shared" si="361"/>
        <v>1366479.0500000005</v>
      </c>
      <c r="BF207" s="16">
        <f t="shared" si="362"/>
        <v>1435712.3130769236</v>
      </c>
      <c r="BG207" s="16">
        <f t="shared" si="363"/>
        <v>1506939.4030769232</v>
      </c>
      <c r="BH207" s="16">
        <f t="shared" si="364"/>
        <v>1582169.883846154</v>
      </c>
      <c r="BI207" s="16">
        <f t="shared" si="365"/>
        <v>1659409.9315384622</v>
      </c>
      <c r="BJ207" s="16">
        <f t="shared" si="366"/>
        <v>1738659.5430769233</v>
      </c>
      <c r="BK207" s="16">
        <f t="shared" si="367"/>
        <v>1819918.7184615387</v>
      </c>
      <c r="BL207" s="16">
        <f t="shared" si="368"/>
        <v>1903187.4576923079</v>
      </c>
      <c r="BM207" s="16">
        <f t="shared" si="369"/>
        <v>1988465.7607692315</v>
      </c>
      <c r="BN207" s="16">
        <f t="shared" si="370"/>
        <v>2075753.627692308</v>
      </c>
      <c r="BO207" s="16">
        <f t="shared" si="371"/>
        <v>2165051.058461539</v>
      </c>
      <c r="BP207" s="16">
        <f t="shared" si="372"/>
        <v>2256358.0530769234</v>
      </c>
      <c r="BQ207" s="16">
        <f t="shared" si="373"/>
        <v>2349674.6115384623</v>
      </c>
      <c r="BR207" s="16">
        <f t="shared" si="374"/>
        <v>2445000.7338461545</v>
      </c>
      <c r="BS207" s="16">
        <f t="shared" si="375"/>
        <v>2542336.4200000009</v>
      </c>
    </row>
    <row r="208" spans="1:71" ht="14.25" customHeight="1" x14ac:dyDescent="0.35">
      <c r="A208" s="15" t="str">
        <f t="shared" ref="A208:J208" si="395">A138</f>
        <v>Monthly Close</v>
      </c>
      <c r="B208" s="15" t="str">
        <f t="shared" si="395"/>
        <v>NEW-15637</v>
      </c>
      <c r="C208" s="15" t="str">
        <f t="shared" si="395"/>
        <v>Base Rates</v>
      </c>
      <c r="D208" s="15" t="str">
        <f t="shared" si="395"/>
        <v>ELECTRIC DELIVERY</v>
      </c>
      <c r="E208" s="15">
        <f t="shared" si="395"/>
        <v>34899</v>
      </c>
      <c r="F208" s="15" t="str">
        <f t="shared" si="395"/>
        <v>NEW-15637</v>
      </c>
      <c r="G208" s="15" t="str">
        <f t="shared" si="395"/>
        <v>DERMS controlled battery storage</v>
      </c>
      <c r="H208" s="15" t="str">
        <f t="shared" si="395"/>
        <v>Electric Other Production Plant</v>
      </c>
      <c r="I208" s="15" t="str">
        <f t="shared" si="395"/>
        <v>DERMS (TBD)</v>
      </c>
      <c r="J208" s="15" t="str">
        <f t="shared" si="395"/>
        <v>DERMS controlled battery storage</v>
      </c>
      <c r="K208" s="16">
        <f>SUM($K138:K138)/13</f>
        <v>0</v>
      </c>
      <c r="L208" s="16">
        <f>SUM($K138:L138)/13</f>
        <v>0</v>
      </c>
      <c r="M208" s="16">
        <f>SUM($K138:M138)/13</f>
        <v>0</v>
      </c>
      <c r="N208" s="16">
        <f>SUM($K138:N138)/13</f>
        <v>0</v>
      </c>
      <c r="O208" s="16">
        <f>SUM($K138:O138)/13</f>
        <v>0</v>
      </c>
      <c r="P208" s="16">
        <f>SUM($K138:P138)/13</f>
        <v>0</v>
      </c>
      <c r="Q208" s="16">
        <f>SUM($K138:Q138)/13</f>
        <v>0</v>
      </c>
      <c r="R208" s="16">
        <f>SUM($K138:R138)/13</f>
        <v>0</v>
      </c>
      <c r="S208" s="16">
        <f>SUM($K138:S138)/13</f>
        <v>0</v>
      </c>
      <c r="T208" s="16">
        <f>SUM($K138:T138)/13</f>
        <v>0</v>
      </c>
      <c r="U208" s="16">
        <f>SUM($K138:U138)/13</f>
        <v>0</v>
      </c>
      <c r="V208" s="16">
        <f>SUM($K138:V138)/13</f>
        <v>0</v>
      </c>
      <c r="W208" s="16">
        <f t="shared" si="327"/>
        <v>0</v>
      </c>
      <c r="X208" s="16">
        <f t="shared" si="328"/>
        <v>3205.1284615384616</v>
      </c>
      <c r="Y208" s="16">
        <f t="shared" si="329"/>
        <v>9615.3853846153834</v>
      </c>
      <c r="Z208" s="16">
        <f t="shared" si="330"/>
        <v>19230.770769230767</v>
      </c>
      <c r="AA208" s="16">
        <f t="shared" si="331"/>
        <v>32051.284615384611</v>
      </c>
      <c r="AB208" s="16">
        <f t="shared" si="332"/>
        <v>48076.926923076921</v>
      </c>
      <c r="AC208" s="16">
        <f t="shared" si="333"/>
        <v>67307.697692307673</v>
      </c>
      <c r="AD208" s="16">
        <f t="shared" si="334"/>
        <v>89743.596923076911</v>
      </c>
      <c r="AE208" s="16">
        <f t="shared" si="335"/>
        <v>115384.62461538459</v>
      </c>
      <c r="AF208" s="16">
        <f t="shared" si="336"/>
        <v>144230.78076923074</v>
      </c>
      <c r="AG208" s="16">
        <f t="shared" si="337"/>
        <v>176282.06538461533</v>
      </c>
      <c r="AH208" s="16">
        <f t="shared" si="338"/>
        <v>211538.47846153838</v>
      </c>
      <c r="AI208" s="16">
        <f t="shared" si="339"/>
        <v>250000.0199999999</v>
      </c>
      <c r="AJ208" s="16">
        <f t="shared" si="340"/>
        <v>292094.05230769224</v>
      </c>
      <c r="AK208" s="16">
        <f t="shared" si="341"/>
        <v>334615.4499999999</v>
      </c>
      <c r="AL208" s="16">
        <f t="shared" si="342"/>
        <v>377564.21307692298</v>
      </c>
      <c r="AM208" s="16">
        <f t="shared" si="343"/>
        <v>420940.34153846151</v>
      </c>
      <c r="AN208" s="16">
        <f t="shared" si="344"/>
        <v>464743.83538461529</v>
      </c>
      <c r="AO208" s="16">
        <f t="shared" si="345"/>
        <v>508974.69461538456</v>
      </c>
      <c r="AP208" s="16">
        <f t="shared" si="346"/>
        <v>553632.91923076916</v>
      </c>
      <c r="AQ208" s="16">
        <f t="shared" si="347"/>
        <v>598718.50923076912</v>
      </c>
      <c r="AR208" s="16">
        <f t="shared" si="348"/>
        <v>644231.46461538458</v>
      </c>
      <c r="AS208" s="16">
        <f t="shared" si="349"/>
        <v>690171.7853846153</v>
      </c>
      <c r="AT208" s="16">
        <f t="shared" si="350"/>
        <v>736539.47153846174</v>
      </c>
      <c r="AU208" s="16">
        <f t="shared" si="351"/>
        <v>783334.52307692333</v>
      </c>
      <c r="AV208" s="16">
        <f t="shared" si="352"/>
        <v>834480.66692307708</v>
      </c>
      <c r="AW208" s="16">
        <f t="shared" si="353"/>
        <v>889550.53769230784</v>
      </c>
      <c r="AX208" s="16">
        <f t="shared" si="354"/>
        <v>948544.13230769255</v>
      </c>
      <c r="AY208" s="16">
        <f t="shared" si="355"/>
        <v>1011461.4507692308</v>
      </c>
      <c r="AZ208" s="16">
        <f t="shared" si="356"/>
        <v>1078302.4930769233</v>
      </c>
      <c r="BA208" s="16">
        <f t="shared" si="357"/>
        <v>1149067.2592307695</v>
      </c>
      <c r="BB208" s="16">
        <f t="shared" si="358"/>
        <v>1223755.7492307695</v>
      </c>
      <c r="BC208" s="16">
        <f t="shared" si="359"/>
        <v>1302367.9630769233</v>
      </c>
      <c r="BD208" s="16">
        <f t="shared" si="360"/>
        <v>1384903.9007692311</v>
      </c>
      <c r="BE208" s="16">
        <f t="shared" si="361"/>
        <v>1471363.5623076926</v>
      </c>
      <c r="BF208" s="16">
        <f t="shared" si="362"/>
        <v>1561746.9476923083</v>
      </c>
      <c r="BG208" s="16">
        <f t="shared" si="363"/>
        <v>1656054.0569230777</v>
      </c>
      <c r="BH208" s="16">
        <f t="shared" si="364"/>
        <v>1758234.7584615387</v>
      </c>
      <c r="BI208" s="16">
        <f t="shared" si="365"/>
        <v>1864365.3223076931</v>
      </c>
      <c r="BJ208" s="16">
        <f t="shared" si="366"/>
        <v>1974445.751538462</v>
      </c>
      <c r="BK208" s="16">
        <f t="shared" si="367"/>
        <v>2088476.0461538471</v>
      </c>
      <c r="BL208" s="16">
        <f t="shared" si="368"/>
        <v>2206456.2061538468</v>
      </c>
      <c r="BM208" s="16">
        <f t="shared" si="369"/>
        <v>2328386.2315384625</v>
      </c>
      <c r="BN208" s="16">
        <f t="shared" si="370"/>
        <v>2454266.1223076936</v>
      </c>
      <c r="BO208" s="16">
        <f t="shared" si="371"/>
        <v>2584095.8784615397</v>
      </c>
      <c r="BP208" s="16">
        <f t="shared" si="372"/>
        <v>2717875.5000000009</v>
      </c>
      <c r="BQ208" s="16">
        <f t="shared" si="373"/>
        <v>2855604.9869230781</v>
      </c>
      <c r="BR208" s="16">
        <f t="shared" si="374"/>
        <v>2997284.3392307707</v>
      </c>
      <c r="BS208" s="16">
        <f t="shared" si="375"/>
        <v>3142913.5569230784</v>
      </c>
    </row>
    <row r="209" spans="1:71" ht="14.25" customHeight="1" x14ac:dyDescent="0.35">
      <c r="A209" s="15" t="str">
        <f t="shared" ref="A209:J209" si="396">A139</f>
        <v>Monthly Close</v>
      </c>
      <c r="B209" s="15" t="str">
        <f t="shared" si="396"/>
        <v>NEW-15638</v>
      </c>
      <c r="C209" s="15" t="str">
        <f t="shared" si="396"/>
        <v>Base Rates</v>
      </c>
      <c r="D209" s="15" t="str">
        <f t="shared" si="396"/>
        <v>ELECTRIC DELIVERY</v>
      </c>
      <c r="E209" s="15">
        <f t="shared" si="396"/>
        <v>35600</v>
      </c>
      <c r="F209" s="15" t="str">
        <f t="shared" si="396"/>
        <v>NEW-15638</v>
      </c>
      <c r="G209" s="15" t="str">
        <f t="shared" si="396"/>
        <v>DERMS controlled PV systems</v>
      </c>
      <c r="H209" s="15" t="str">
        <f t="shared" si="396"/>
        <v>Electric Other Production Plant</v>
      </c>
      <c r="I209" s="15" t="str">
        <f t="shared" si="396"/>
        <v>DERMS (TBD)</v>
      </c>
      <c r="J209" s="15" t="str">
        <f t="shared" si="396"/>
        <v>DERMS controlled PV systems</v>
      </c>
      <c r="K209" s="16">
        <f>SUM($K139:K139)/13</f>
        <v>0</v>
      </c>
      <c r="L209" s="16">
        <f>SUM($K139:L139)/13</f>
        <v>0</v>
      </c>
      <c r="M209" s="16">
        <f>SUM($K139:M139)/13</f>
        <v>0</v>
      </c>
      <c r="N209" s="16">
        <f>SUM($K139:N139)/13</f>
        <v>0</v>
      </c>
      <c r="O209" s="16">
        <f>SUM($K139:O139)/13</f>
        <v>0</v>
      </c>
      <c r="P209" s="16">
        <f>SUM($K139:P139)/13</f>
        <v>0</v>
      </c>
      <c r="Q209" s="16">
        <f>SUM($K139:Q139)/13</f>
        <v>0</v>
      </c>
      <c r="R209" s="16">
        <f>SUM($K139:R139)/13</f>
        <v>0</v>
      </c>
      <c r="S209" s="16">
        <f>SUM($K139:S139)/13</f>
        <v>0</v>
      </c>
      <c r="T209" s="16">
        <f>SUM($K139:T139)/13</f>
        <v>0</v>
      </c>
      <c r="U209" s="16">
        <f>SUM($K139:U139)/13</f>
        <v>0</v>
      </c>
      <c r="V209" s="16">
        <f>SUM($K139:V139)/13</f>
        <v>0</v>
      </c>
      <c r="W209" s="16">
        <f t="shared" si="327"/>
        <v>0</v>
      </c>
      <c r="X209" s="16">
        <f t="shared" si="328"/>
        <v>3205.1276923076925</v>
      </c>
      <c r="Y209" s="16">
        <f t="shared" si="329"/>
        <v>9615.3830769230772</v>
      </c>
      <c r="Z209" s="16">
        <f t="shared" si="330"/>
        <v>19230.766153846154</v>
      </c>
      <c r="AA209" s="16">
        <f t="shared" si="331"/>
        <v>32051.276923076926</v>
      </c>
      <c r="AB209" s="16">
        <f t="shared" si="332"/>
        <v>48076.915384615386</v>
      </c>
      <c r="AC209" s="16">
        <f t="shared" si="333"/>
        <v>67307.681538461547</v>
      </c>
      <c r="AD209" s="16">
        <f t="shared" si="334"/>
        <v>89743.575384615382</v>
      </c>
      <c r="AE209" s="16">
        <f t="shared" si="335"/>
        <v>115384.59692307693</v>
      </c>
      <c r="AF209" s="16">
        <f t="shared" si="336"/>
        <v>144230.74615384618</v>
      </c>
      <c r="AG209" s="16">
        <f t="shared" si="337"/>
        <v>176282.0230769231</v>
      </c>
      <c r="AH209" s="16">
        <f t="shared" si="338"/>
        <v>211538.42769230774</v>
      </c>
      <c r="AI209" s="16">
        <f t="shared" si="339"/>
        <v>249999.96615384618</v>
      </c>
      <c r="AJ209" s="16">
        <f t="shared" si="340"/>
        <v>292068.69692307699</v>
      </c>
      <c r="AK209" s="16">
        <f t="shared" si="341"/>
        <v>334539.49230769242</v>
      </c>
      <c r="AL209" s="16">
        <f t="shared" si="342"/>
        <v>377412.3523076924</v>
      </c>
      <c r="AM209" s="16">
        <f t="shared" si="343"/>
        <v>420687.27692307695</v>
      </c>
      <c r="AN209" s="16">
        <f t="shared" si="344"/>
        <v>464364.26615384623</v>
      </c>
      <c r="AO209" s="16">
        <f t="shared" si="345"/>
        <v>508443.32000000007</v>
      </c>
      <c r="AP209" s="16">
        <f t="shared" si="346"/>
        <v>552924.43846153852</v>
      </c>
      <c r="AQ209" s="16">
        <f t="shared" si="347"/>
        <v>597807.62153846165</v>
      </c>
      <c r="AR209" s="16">
        <f t="shared" si="348"/>
        <v>643092.86923076934</v>
      </c>
      <c r="AS209" s="16">
        <f t="shared" si="349"/>
        <v>688780.18153846159</v>
      </c>
      <c r="AT209" s="16">
        <f t="shared" si="350"/>
        <v>734869.55846153863</v>
      </c>
      <c r="AU209" s="16">
        <f t="shared" si="351"/>
        <v>781361.00000000012</v>
      </c>
      <c r="AV209" s="16">
        <f t="shared" si="352"/>
        <v>829604.74000000011</v>
      </c>
      <c r="AW209" s="16">
        <f t="shared" si="353"/>
        <v>879198.71692307689</v>
      </c>
      <c r="AX209" s="16">
        <f t="shared" si="354"/>
        <v>930142.93076923094</v>
      </c>
      <c r="AY209" s="16">
        <f t="shared" si="355"/>
        <v>982437.38153846166</v>
      </c>
      <c r="AZ209" s="16">
        <f t="shared" si="356"/>
        <v>1036082.0692307694</v>
      </c>
      <c r="BA209" s="16">
        <f t="shared" si="357"/>
        <v>1091076.9938461541</v>
      </c>
      <c r="BB209" s="16">
        <f t="shared" si="358"/>
        <v>1147422.1553846155</v>
      </c>
      <c r="BC209" s="16">
        <f t="shared" si="359"/>
        <v>1205117.5538461541</v>
      </c>
      <c r="BD209" s="16">
        <f t="shared" si="360"/>
        <v>1264163.1892307696</v>
      </c>
      <c r="BE209" s="16">
        <f t="shared" si="361"/>
        <v>1324559.0615384618</v>
      </c>
      <c r="BF209" s="16">
        <f t="shared" si="362"/>
        <v>1386305.1707692312</v>
      </c>
      <c r="BG209" s="16">
        <f t="shared" si="363"/>
        <v>1449401.5169230774</v>
      </c>
      <c r="BH209" s="16">
        <f t="shared" si="364"/>
        <v>1515210.4692307699</v>
      </c>
      <c r="BI209" s="16">
        <f t="shared" si="365"/>
        <v>1582381.790769231</v>
      </c>
      <c r="BJ209" s="16">
        <f t="shared" si="366"/>
        <v>1650915.4846153855</v>
      </c>
      <c r="BK209" s="16">
        <f t="shared" si="367"/>
        <v>1720811.550769231</v>
      </c>
      <c r="BL209" s="16">
        <f t="shared" si="368"/>
        <v>1792069.9892307697</v>
      </c>
      <c r="BM209" s="16">
        <f t="shared" si="369"/>
        <v>1864690.8000000007</v>
      </c>
      <c r="BN209" s="16">
        <f t="shared" si="370"/>
        <v>1938673.9830769238</v>
      </c>
      <c r="BO209" s="16">
        <f t="shared" si="371"/>
        <v>2014019.538461539</v>
      </c>
      <c r="BP209" s="16">
        <f t="shared" si="372"/>
        <v>2090727.4661538468</v>
      </c>
      <c r="BQ209" s="16">
        <f t="shared" si="373"/>
        <v>2168797.7661538469</v>
      </c>
      <c r="BR209" s="16">
        <f t="shared" si="374"/>
        <v>2248230.4384615393</v>
      </c>
      <c r="BS209" s="16">
        <f t="shared" si="375"/>
        <v>2329025.4830769235</v>
      </c>
    </row>
    <row r="210" spans="1:71" ht="14.25" customHeight="1" x14ac:dyDescent="0.35">
      <c r="A210" s="15" t="str">
        <f t="shared" ref="A210:J210" si="397">A140</f>
        <v>Standard Close</v>
      </c>
      <c r="B210" s="15" t="str">
        <f t="shared" si="397"/>
        <v>NEW-15639</v>
      </c>
      <c r="C210" s="15" t="str">
        <f t="shared" si="397"/>
        <v>Base Rates</v>
      </c>
      <c r="D210" s="15" t="str">
        <f t="shared" si="397"/>
        <v>ELECTRIC DELIVERY</v>
      </c>
      <c r="E210" s="15">
        <f t="shared" si="397"/>
        <v>34899</v>
      </c>
      <c r="F210" s="15" t="str">
        <f t="shared" si="397"/>
        <v>NEW-15639</v>
      </c>
      <c r="G210" s="15" t="str">
        <f t="shared" si="397"/>
        <v>DERMS Perpetual Upgrades</v>
      </c>
      <c r="H210" s="15" t="str">
        <f t="shared" si="397"/>
        <v>Electric Other Production Plant</v>
      </c>
      <c r="I210" s="15" t="str">
        <f t="shared" si="397"/>
        <v>DERMS (TBD)</v>
      </c>
      <c r="J210" s="15" t="str">
        <f t="shared" si="397"/>
        <v>DERMS Perpetual Upgrades</v>
      </c>
      <c r="K210" s="16">
        <f>SUM($K140:K140)/13</f>
        <v>0</v>
      </c>
      <c r="L210" s="16">
        <f>SUM($K140:L140)/13</f>
        <v>0</v>
      </c>
      <c r="M210" s="16">
        <f>SUM($K140:M140)/13</f>
        <v>0</v>
      </c>
      <c r="N210" s="16">
        <f>SUM($K140:N140)/13</f>
        <v>0</v>
      </c>
      <c r="O210" s="16">
        <f>SUM($K140:O140)/13</f>
        <v>0</v>
      </c>
      <c r="P210" s="16">
        <f>SUM($K140:P140)/13</f>
        <v>0</v>
      </c>
      <c r="Q210" s="16">
        <f>SUM($K140:Q140)/13</f>
        <v>0</v>
      </c>
      <c r="R210" s="16">
        <f>SUM($K140:R140)/13</f>
        <v>0</v>
      </c>
      <c r="S210" s="16">
        <f>SUM($K140:S140)/13</f>
        <v>0</v>
      </c>
      <c r="T210" s="16">
        <f>SUM($K140:T140)/13</f>
        <v>0</v>
      </c>
      <c r="U210" s="16">
        <f>SUM($K140:U140)/13</f>
        <v>0</v>
      </c>
      <c r="V210" s="16">
        <f>SUM($K140:V140)/13</f>
        <v>0</v>
      </c>
      <c r="W210" s="16">
        <f t="shared" si="327"/>
        <v>0</v>
      </c>
      <c r="X210" s="16">
        <f t="shared" si="328"/>
        <v>0</v>
      </c>
      <c r="Y210" s="16">
        <f t="shared" si="329"/>
        <v>0</v>
      </c>
      <c r="Z210" s="16">
        <f t="shared" si="330"/>
        <v>0</v>
      </c>
      <c r="AA210" s="16">
        <f t="shared" si="331"/>
        <v>0</v>
      </c>
      <c r="AB210" s="16">
        <f t="shared" si="332"/>
        <v>0</v>
      </c>
      <c r="AC210" s="16">
        <f t="shared" si="333"/>
        <v>0</v>
      </c>
      <c r="AD210" s="16">
        <f t="shared" si="334"/>
        <v>0</v>
      </c>
      <c r="AE210" s="16">
        <f t="shared" si="335"/>
        <v>0</v>
      </c>
      <c r="AF210" s="16">
        <f t="shared" si="336"/>
        <v>0</v>
      </c>
      <c r="AG210" s="16">
        <f t="shared" si="337"/>
        <v>0</v>
      </c>
      <c r="AH210" s="16">
        <f t="shared" si="338"/>
        <v>0</v>
      </c>
      <c r="AI210" s="16">
        <f t="shared" si="339"/>
        <v>0</v>
      </c>
      <c r="AJ210" s="16">
        <f t="shared" si="340"/>
        <v>0</v>
      </c>
      <c r="AK210" s="16">
        <f t="shared" si="341"/>
        <v>0</v>
      </c>
      <c r="AL210" s="16">
        <f t="shared" si="342"/>
        <v>0</v>
      </c>
      <c r="AM210" s="16">
        <f t="shared" si="343"/>
        <v>0</v>
      </c>
      <c r="AN210" s="16">
        <f t="shared" si="344"/>
        <v>0</v>
      </c>
      <c r="AO210" s="16">
        <f t="shared" si="345"/>
        <v>0</v>
      </c>
      <c r="AP210" s="16">
        <f t="shared" si="346"/>
        <v>0</v>
      </c>
      <c r="AQ210" s="16">
        <f t="shared" si="347"/>
        <v>0</v>
      </c>
      <c r="AR210" s="16">
        <f t="shared" si="348"/>
        <v>0</v>
      </c>
      <c r="AS210" s="16">
        <f t="shared" si="349"/>
        <v>0</v>
      </c>
      <c r="AT210" s="16">
        <f t="shared" si="350"/>
        <v>0</v>
      </c>
      <c r="AU210" s="16">
        <f t="shared" si="351"/>
        <v>0</v>
      </c>
      <c r="AV210" s="16">
        <f t="shared" si="352"/>
        <v>0</v>
      </c>
      <c r="AW210" s="16">
        <f t="shared" si="353"/>
        <v>0</v>
      </c>
      <c r="AX210" s="16">
        <f t="shared" si="354"/>
        <v>0</v>
      </c>
      <c r="AY210" s="16">
        <f t="shared" si="355"/>
        <v>0</v>
      </c>
      <c r="AZ210" s="16">
        <f t="shared" si="356"/>
        <v>0</v>
      </c>
      <c r="BA210" s="16">
        <f t="shared" si="357"/>
        <v>0</v>
      </c>
      <c r="BB210" s="16">
        <f t="shared" si="358"/>
        <v>0</v>
      </c>
      <c r="BC210" s="16">
        <f t="shared" si="359"/>
        <v>0</v>
      </c>
      <c r="BD210" s="16">
        <f t="shared" si="360"/>
        <v>0</v>
      </c>
      <c r="BE210" s="16">
        <f t="shared" si="361"/>
        <v>0</v>
      </c>
      <c r="BF210" s="16">
        <f t="shared" si="362"/>
        <v>0</v>
      </c>
      <c r="BG210" s="16">
        <f t="shared" si="363"/>
        <v>0</v>
      </c>
      <c r="BH210" s="16">
        <f t="shared" si="364"/>
        <v>0</v>
      </c>
      <c r="BI210" s="16">
        <f t="shared" si="365"/>
        <v>0</v>
      </c>
      <c r="BJ210" s="16">
        <f t="shared" si="366"/>
        <v>0</v>
      </c>
      <c r="BK210" s="16">
        <f t="shared" si="367"/>
        <v>0</v>
      </c>
      <c r="BL210" s="16">
        <f t="shared" si="368"/>
        <v>0</v>
      </c>
      <c r="BM210" s="16">
        <f t="shared" si="369"/>
        <v>0</v>
      </c>
      <c r="BN210" s="16">
        <f t="shared" si="370"/>
        <v>0</v>
      </c>
      <c r="BO210" s="16">
        <f t="shared" si="371"/>
        <v>0</v>
      </c>
      <c r="BP210" s="16">
        <f t="shared" si="372"/>
        <v>0</v>
      </c>
      <c r="BQ210" s="16">
        <f t="shared" si="373"/>
        <v>0</v>
      </c>
      <c r="BR210" s="16">
        <f t="shared" si="374"/>
        <v>0</v>
      </c>
      <c r="BS210" s="16">
        <f t="shared" si="375"/>
        <v>0</v>
      </c>
    </row>
    <row r="211" spans="1:71" ht="14.25" customHeight="1" x14ac:dyDescent="0.35">
      <c r="A211" s="15" t="str">
        <f t="shared" ref="A211:J211" si="398">A141</f>
        <v>Standard Close</v>
      </c>
      <c r="B211" s="15" t="str">
        <f t="shared" si="398"/>
        <v>NEW-15640</v>
      </c>
      <c r="C211" s="15" t="str">
        <f t="shared" si="398"/>
        <v>Base Rates</v>
      </c>
      <c r="D211" s="15" t="str">
        <f t="shared" si="398"/>
        <v>ELECTRIC DELIVERY</v>
      </c>
      <c r="E211" s="15">
        <f t="shared" si="398"/>
        <v>34899</v>
      </c>
      <c r="F211" s="15" t="str">
        <f t="shared" si="398"/>
        <v>NEW-15640</v>
      </c>
      <c r="G211" s="15" t="str">
        <f t="shared" si="398"/>
        <v>DER aggregation capabilities</v>
      </c>
      <c r="H211" s="15" t="str">
        <f t="shared" si="398"/>
        <v>Electric Other Production Plant</v>
      </c>
      <c r="I211" s="15" t="str">
        <f t="shared" si="398"/>
        <v>DERMS (TBD)</v>
      </c>
      <c r="J211" s="15" t="str">
        <f t="shared" si="398"/>
        <v>DER aggregation capabilities</v>
      </c>
      <c r="K211" s="16">
        <f>SUM($K141:K141)/13</f>
        <v>0</v>
      </c>
      <c r="L211" s="16">
        <f>SUM($K141:L141)/13</f>
        <v>0</v>
      </c>
      <c r="M211" s="16">
        <f>SUM($K141:M141)/13</f>
        <v>0</v>
      </c>
      <c r="N211" s="16">
        <f>SUM($K141:N141)/13</f>
        <v>0</v>
      </c>
      <c r="O211" s="16">
        <f>SUM($K141:O141)/13</f>
        <v>0</v>
      </c>
      <c r="P211" s="16">
        <f>SUM($K141:P141)/13</f>
        <v>0</v>
      </c>
      <c r="Q211" s="16">
        <f>SUM($K141:Q141)/13</f>
        <v>0</v>
      </c>
      <c r="R211" s="16">
        <f>SUM($K141:R141)/13</f>
        <v>0</v>
      </c>
      <c r="S211" s="16">
        <f>SUM($K141:S141)/13</f>
        <v>0</v>
      </c>
      <c r="T211" s="16">
        <f>SUM($K141:T141)/13</f>
        <v>0</v>
      </c>
      <c r="U211" s="16">
        <f>SUM($K141:U141)/13</f>
        <v>0</v>
      </c>
      <c r="V211" s="16">
        <f>SUM($K141:V141)/13</f>
        <v>0</v>
      </c>
      <c r="W211" s="16">
        <f t="shared" si="327"/>
        <v>0</v>
      </c>
      <c r="X211" s="16">
        <f t="shared" si="328"/>
        <v>0</v>
      </c>
      <c r="Y211" s="16">
        <f t="shared" si="329"/>
        <v>0</v>
      </c>
      <c r="Z211" s="16">
        <f t="shared" si="330"/>
        <v>0</v>
      </c>
      <c r="AA211" s="16">
        <f t="shared" si="331"/>
        <v>0</v>
      </c>
      <c r="AB211" s="16">
        <f t="shared" si="332"/>
        <v>0</v>
      </c>
      <c r="AC211" s="16">
        <f t="shared" si="333"/>
        <v>0</v>
      </c>
      <c r="AD211" s="16">
        <f t="shared" si="334"/>
        <v>0</v>
      </c>
      <c r="AE211" s="16">
        <f t="shared" si="335"/>
        <v>0</v>
      </c>
      <c r="AF211" s="16">
        <f t="shared" si="336"/>
        <v>0</v>
      </c>
      <c r="AG211" s="16">
        <f t="shared" si="337"/>
        <v>0</v>
      </c>
      <c r="AH211" s="16">
        <f t="shared" si="338"/>
        <v>0</v>
      </c>
      <c r="AI211" s="16">
        <f t="shared" si="339"/>
        <v>0</v>
      </c>
      <c r="AJ211" s="16">
        <f t="shared" si="340"/>
        <v>0</v>
      </c>
      <c r="AK211" s="16">
        <f t="shared" si="341"/>
        <v>0</v>
      </c>
      <c r="AL211" s="16">
        <f t="shared" si="342"/>
        <v>0</v>
      </c>
      <c r="AM211" s="16">
        <f t="shared" si="343"/>
        <v>0</v>
      </c>
      <c r="AN211" s="16">
        <f t="shared" si="344"/>
        <v>0</v>
      </c>
      <c r="AO211" s="16">
        <f t="shared" si="345"/>
        <v>0</v>
      </c>
      <c r="AP211" s="16">
        <f t="shared" si="346"/>
        <v>0</v>
      </c>
      <c r="AQ211" s="16">
        <f t="shared" si="347"/>
        <v>0</v>
      </c>
      <c r="AR211" s="16">
        <f t="shared" si="348"/>
        <v>0</v>
      </c>
      <c r="AS211" s="16">
        <f t="shared" si="349"/>
        <v>0</v>
      </c>
      <c r="AT211" s="16">
        <f t="shared" si="350"/>
        <v>0</v>
      </c>
      <c r="AU211" s="16">
        <f t="shared" si="351"/>
        <v>0</v>
      </c>
      <c r="AV211" s="16">
        <f t="shared" si="352"/>
        <v>0</v>
      </c>
      <c r="AW211" s="16">
        <f t="shared" si="353"/>
        <v>0</v>
      </c>
      <c r="AX211" s="16">
        <f t="shared" si="354"/>
        <v>0</v>
      </c>
      <c r="AY211" s="16">
        <f t="shared" si="355"/>
        <v>0</v>
      </c>
      <c r="AZ211" s="16">
        <f t="shared" si="356"/>
        <v>0</v>
      </c>
      <c r="BA211" s="16">
        <f t="shared" si="357"/>
        <v>0</v>
      </c>
      <c r="BB211" s="16">
        <f t="shared" si="358"/>
        <v>0</v>
      </c>
      <c r="BC211" s="16">
        <f t="shared" si="359"/>
        <v>0</v>
      </c>
      <c r="BD211" s="16">
        <f t="shared" si="360"/>
        <v>0</v>
      </c>
      <c r="BE211" s="16">
        <f t="shared" si="361"/>
        <v>0</v>
      </c>
      <c r="BF211" s="16">
        <f t="shared" si="362"/>
        <v>0</v>
      </c>
      <c r="BG211" s="16">
        <f t="shared" si="363"/>
        <v>0</v>
      </c>
      <c r="BH211" s="16">
        <f t="shared" si="364"/>
        <v>0</v>
      </c>
      <c r="BI211" s="16">
        <f t="shared" si="365"/>
        <v>0</v>
      </c>
      <c r="BJ211" s="16">
        <f t="shared" si="366"/>
        <v>0</v>
      </c>
      <c r="BK211" s="16">
        <f t="shared" si="367"/>
        <v>0</v>
      </c>
      <c r="BL211" s="16">
        <f t="shared" si="368"/>
        <v>0</v>
      </c>
      <c r="BM211" s="16">
        <f t="shared" si="369"/>
        <v>0</v>
      </c>
      <c r="BN211" s="16">
        <f t="shared" si="370"/>
        <v>0</v>
      </c>
      <c r="BO211" s="16">
        <f t="shared" si="371"/>
        <v>0</v>
      </c>
      <c r="BP211" s="16">
        <f t="shared" si="372"/>
        <v>0</v>
      </c>
      <c r="BQ211" s="16">
        <f t="shared" si="373"/>
        <v>0</v>
      </c>
      <c r="BR211" s="16">
        <f t="shared" si="374"/>
        <v>0</v>
      </c>
      <c r="BS211" s="16">
        <f t="shared" si="375"/>
        <v>771403.05769230751</v>
      </c>
    </row>
    <row r="212" spans="1:71" ht="14.25" customHeight="1" x14ac:dyDescent="0.35">
      <c r="A212" s="15" t="str">
        <f t="shared" ref="A212:J212" si="399">A142</f>
        <v>Standard Close</v>
      </c>
      <c r="B212" s="15" t="str">
        <f t="shared" si="399"/>
        <v>NEW-15765</v>
      </c>
      <c r="C212" s="15" t="str">
        <f t="shared" si="399"/>
        <v>Base Rates</v>
      </c>
      <c r="D212" s="15" t="str">
        <f t="shared" si="399"/>
        <v>ELECTRIC DELIVERY</v>
      </c>
      <c r="E212" s="15">
        <f t="shared" si="399"/>
        <v>39000</v>
      </c>
      <c r="F212" s="15" t="str">
        <f t="shared" si="399"/>
        <v>NEW-15765</v>
      </c>
      <c r="G212" s="15" t="str">
        <f t="shared" si="399"/>
        <v>RCC/DCC Buildouts Placeholder</v>
      </c>
      <c r="H212" s="15" t="str">
        <f t="shared" si="399"/>
        <v>Electric General Plant</v>
      </c>
      <c r="I212" s="15" t="str">
        <f t="shared" si="399"/>
        <v>General Offices</v>
      </c>
      <c r="J212" s="15" t="str">
        <f t="shared" si="399"/>
        <v>RCC/DCC Buildouts Placeholder</v>
      </c>
      <c r="K212" s="16">
        <f>SUM($K142:K142)/13</f>
        <v>0</v>
      </c>
      <c r="L212" s="16">
        <f>SUM($K142:L142)/13</f>
        <v>0</v>
      </c>
      <c r="M212" s="16">
        <f>SUM($K142:M142)/13</f>
        <v>0</v>
      </c>
      <c r="N212" s="16">
        <f>SUM($K142:N142)/13</f>
        <v>0</v>
      </c>
      <c r="O212" s="16">
        <f>SUM($K142:O142)/13</f>
        <v>0</v>
      </c>
      <c r="P212" s="16">
        <f>SUM($K142:P142)/13</f>
        <v>0</v>
      </c>
      <c r="Q212" s="16">
        <f>SUM($K142:Q142)/13</f>
        <v>0</v>
      </c>
      <c r="R212" s="16">
        <f>SUM($K142:R142)/13</f>
        <v>0</v>
      </c>
      <c r="S212" s="16">
        <f>SUM($K142:S142)/13</f>
        <v>0</v>
      </c>
      <c r="T212" s="16">
        <f>SUM($K142:T142)/13</f>
        <v>0</v>
      </c>
      <c r="U212" s="16">
        <f>SUM($K142:U142)/13</f>
        <v>0</v>
      </c>
      <c r="V212" s="16">
        <f>SUM($K142:V142)/13</f>
        <v>0</v>
      </c>
      <c r="W212" s="16">
        <f t="shared" si="327"/>
        <v>0</v>
      </c>
      <c r="X212" s="16">
        <f t="shared" si="328"/>
        <v>0</v>
      </c>
      <c r="Y212" s="16">
        <f t="shared" si="329"/>
        <v>0</v>
      </c>
      <c r="Z212" s="16">
        <f t="shared" si="330"/>
        <v>0</v>
      </c>
      <c r="AA212" s="16">
        <f t="shared" si="331"/>
        <v>0</v>
      </c>
      <c r="AB212" s="16">
        <f t="shared" si="332"/>
        <v>0</v>
      </c>
      <c r="AC212" s="16">
        <f t="shared" si="333"/>
        <v>0</v>
      </c>
      <c r="AD212" s="16">
        <f t="shared" si="334"/>
        <v>0</v>
      </c>
      <c r="AE212" s="16">
        <f t="shared" si="335"/>
        <v>0</v>
      </c>
      <c r="AF212" s="16">
        <f t="shared" si="336"/>
        <v>0</v>
      </c>
      <c r="AG212" s="16">
        <f t="shared" si="337"/>
        <v>0</v>
      </c>
      <c r="AH212" s="16">
        <f t="shared" si="338"/>
        <v>0</v>
      </c>
      <c r="AI212" s="16">
        <f t="shared" si="339"/>
        <v>0</v>
      </c>
      <c r="AJ212" s="16">
        <f t="shared" si="340"/>
        <v>0</v>
      </c>
      <c r="AK212" s="16">
        <f t="shared" si="341"/>
        <v>0</v>
      </c>
      <c r="AL212" s="16">
        <f t="shared" si="342"/>
        <v>0</v>
      </c>
      <c r="AM212" s="16">
        <f t="shared" si="343"/>
        <v>0</v>
      </c>
      <c r="AN212" s="16">
        <f t="shared" si="344"/>
        <v>0</v>
      </c>
      <c r="AO212" s="16">
        <f t="shared" si="345"/>
        <v>0</v>
      </c>
      <c r="AP212" s="16">
        <f t="shared" si="346"/>
        <v>0</v>
      </c>
      <c r="AQ212" s="16">
        <f t="shared" si="347"/>
        <v>0</v>
      </c>
      <c r="AR212" s="16">
        <f t="shared" si="348"/>
        <v>0</v>
      </c>
      <c r="AS212" s="16">
        <f t="shared" si="349"/>
        <v>0</v>
      </c>
      <c r="AT212" s="16">
        <f t="shared" si="350"/>
        <v>0</v>
      </c>
      <c r="AU212" s="16">
        <f t="shared" si="351"/>
        <v>0</v>
      </c>
      <c r="AV212" s="16">
        <f t="shared" si="352"/>
        <v>0</v>
      </c>
      <c r="AW212" s="16">
        <f t="shared" si="353"/>
        <v>0</v>
      </c>
      <c r="AX212" s="16">
        <f t="shared" si="354"/>
        <v>0</v>
      </c>
      <c r="AY212" s="16">
        <f t="shared" si="355"/>
        <v>0</v>
      </c>
      <c r="AZ212" s="16">
        <f t="shared" si="356"/>
        <v>0</v>
      </c>
      <c r="BA212" s="16">
        <f t="shared" si="357"/>
        <v>0</v>
      </c>
      <c r="BB212" s="16">
        <f t="shared" si="358"/>
        <v>0</v>
      </c>
      <c r="BC212" s="16">
        <f t="shared" si="359"/>
        <v>0</v>
      </c>
      <c r="BD212" s="16">
        <f t="shared" si="360"/>
        <v>0</v>
      </c>
      <c r="BE212" s="16">
        <f t="shared" si="361"/>
        <v>0</v>
      </c>
      <c r="BF212" s="16">
        <f t="shared" si="362"/>
        <v>0</v>
      </c>
      <c r="BG212" s="16">
        <f t="shared" si="363"/>
        <v>0</v>
      </c>
      <c r="BH212" s="16">
        <f t="shared" si="364"/>
        <v>0</v>
      </c>
      <c r="BI212" s="16">
        <f t="shared" si="365"/>
        <v>0</v>
      </c>
      <c r="BJ212" s="16">
        <f t="shared" si="366"/>
        <v>0</v>
      </c>
      <c r="BK212" s="16">
        <f t="shared" si="367"/>
        <v>0</v>
      </c>
      <c r="BL212" s="16">
        <f t="shared" si="368"/>
        <v>0</v>
      </c>
      <c r="BM212" s="16">
        <f t="shared" si="369"/>
        <v>0</v>
      </c>
      <c r="BN212" s="16">
        <f t="shared" si="370"/>
        <v>0</v>
      </c>
      <c r="BO212" s="16">
        <f t="shared" si="371"/>
        <v>0</v>
      </c>
      <c r="BP212" s="16">
        <f t="shared" si="372"/>
        <v>0</v>
      </c>
      <c r="BQ212" s="16">
        <f t="shared" si="373"/>
        <v>0</v>
      </c>
      <c r="BR212" s="16">
        <f t="shared" si="374"/>
        <v>0</v>
      </c>
      <c r="BS212" s="16">
        <f t="shared" si="375"/>
        <v>0</v>
      </c>
    </row>
    <row r="213" spans="1:71" ht="14.25" customHeight="1" x14ac:dyDescent="0.35">
      <c r="A213" s="15" t="str">
        <f t="shared" ref="A213:J213" si="400">A143</f>
        <v>Standard Close</v>
      </c>
      <c r="B213" s="15" t="str">
        <f t="shared" si="400"/>
        <v>NEW-15766</v>
      </c>
      <c r="C213" s="15" t="str">
        <f t="shared" si="400"/>
        <v>Base Rates</v>
      </c>
      <c r="D213" s="15" t="str">
        <f t="shared" si="400"/>
        <v>ELECTRIC DELIVERY</v>
      </c>
      <c r="E213" s="15">
        <f t="shared" si="400"/>
        <v>30315</v>
      </c>
      <c r="F213" s="15" t="str">
        <f t="shared" si="400"/>
        <v>NEW-15766</v>
      </c>
      <c r="G213" s="15" t="str">
        <f t="shared" si="400"/>
        <v xml:space="preserve">Grid Readiness DAP </v>
      </c>
      <c r="H213" s="15" t="str">
        <f t="shared" si="400"/>
        <v>Electric Other Production Plant</v>
      </c>
      <c r="I213" s="15" t="str">
        <f t="shared" si="400"/>
        <v>DERMS (TBD)</v>
      </c>
      <c r="J213" s="15" t="str">
        <f t="shared" si="400"/>
        <v xml:space="preserve">Grid Readiness DAP </v>
      </c>
      <c r="K213" s="16">
        <f>SUM($K143:K143)/13</f>
        <v>0</v>
      </c>
      <c r="L213" s="16">
        <f>SUM($K143:L143)/13</f>
        <v>0</v>
      </c>
      <c r="M213" s="16">
        <f>SUM($K143:M143)/13</f>
        <v>0</v>
      </c>
      <c r="N213" s="16">
        <f>SUM($K143:N143)/13</f>
        <v>0</v>
      </c>
      <c r="O213" s="16">
        <f>SUM($K143:O143)/13</f>
        <v>0</v>
      </c>
      <c r="P213" s="16">
        <f>SUM($K143:P143)/13</f>
        <v>0</v>
      </c>
      <c r="Q213" s="16">
        <f>SUM($K143:Q143)/13</f>
        <v>0</v>
      </c>
      <c r="R213" s="16">
        <f>SUM($K143:R143)/13</f>
        <v>0</v>
      </c>
      <c r="S213" s="16">
        <f>SUM($K143:S143)/13</f>
        <v>0</v>
      </c>
      <c r="T213" s="16">
        <f>SUM($K143:T143)/13</f>
        <v>0</v>
      </c>
      <c r="U213" s="16">
        <f>SUM($K143:U143)/13</f>
        <v>0</v>
      </c>
      <c r="V213" s="16">
        <f>SUM($K143:V143)/13</f>
        <v>0</v>
      </c>
      <c r="W213" s="16">
        <f t="shared" si="327"/>
        <v>0</v>
      </c>
      <c r="X213" s="16">
        <f t="shared" si="328"/>
        <v>0</v>
      </c>
      <c r="Y213" s="16">
        <f t="shared" si="329"/>
        <v>0</v>
      </c>
      <c r="Z213" s="16">
        <f t="shared" si="330"/>
        <v>0</v>
      </c>
      <c r="AA213" s="16">
        <f t="shared" si="331"/>
        <v>0</v>
      </c>
      <c r="AB213" s="16">
        <f t="shared" si="332"/>
        <v>0</v>
      </c>
      <c r="AC213" s="16">
        <f t="shared" si="333"/>
        <v>0</v>
      </c>
      <c r="AD213" s="16">
        <f t="shared" si="334"/>
        <v>0</v>
      </c>
      <c r="AE213" s="16">
        <f t="shared" si="335"/>
        <v>0</v>
      </c>
      <c r="AF213" s="16">
        <f t="shared" si="336"/>
        <v>0</v>
      </c>
      <c r="AG213" s="16">
        <f t="shared" si="337"/>
        <v>0</v>
      </c>
      <c r="AH213" s="16">
        <f t="shared" si="338"/>
        <v>0</v>
      </c>
      <c r="AI213" s="16">
        <f t="shared" si="339"/>
        <v>0</v>
      </c>
      <c r="AJ213" s="16">
        <f t="shared" si="340"/>
        <v>0</v>
      </c>
      <c r="AK213" s="16">
        <f t="shared" si="341"/>
        <v>0</v>
      </c>
      <c r="AL213" s="16">
        <f t="shared" si="342"/>
        <v>0</v>
      </c>
      <c r="AM213" s="16">
        <f t="shared" si="343"/>
        <v>0</v>
      </c>
      <c r="AN213" s="16">
        <f t="shared" si="344"/>
        <v>0</v>
      </c>
      <c r="AO213" s="16">
        <f t="shared" si="345"/>
        <v>0</v>
      </c>
      <c r="AP213" s="16">
        <f t="shared" si="346"/>
        <v>0</v>
      </c>
      <c r="AQ213" s="16">
        <f t="shared" si="347"/>
        <v>0</v>
      </c>
      <c r="AR213" s="16">
        <f t="shared" si="348"/>
        <v>0</v>
      </c>
      <c r="AS213" s="16">
        <f t="shared" si="349"/>
        <v>0</v>
      </c>
      <c r="AT213" s="16">
        <f t="shared" si="350"/>
        <v>0</v>
      </c>
      <c r="AU213" s="16">
        <f t="shared" si="351"/>
        <v>0</v>
      </c>
      <c r="AV213" s="16">
        <f t="shared" si="352"/>
        <v>0</v>
      </c>
      <c r="AW213" s="16">
        <f t="shared" si="353"/>
        <v>0</v>
      </c>
      <c r="AX213" s="16">
        <f t="shared" si="354"/>
        <v>0</v>
      </c>
      <c r="AY213" s="16">
        <f t="shared" si="355"/>
        <v>0</v>
      </c>
      <c r="AZ213" s="16">
        <f t="shared" si="356"/>
        <v>0</v>
      </c>
      <c r="BA213" s="16">
        <f t="shared" si="357"/>
        <v>0</v>
      </c>
      <c r="BB213" s="16">
        <f t="shared" si="358"/>
        <v>0</v>
      </c>
      <c r="BC213" s="16">
        <f t="shared" si="359"/>
        <v>0</v>
      </c>
      <c r="BD213" s="16">
        <f t="shared" si="360"/>
        <v>0</v>
      </c>
      <c r="BE213" s="16">
        <f t="shared" si="361"/>
        <v>0</v>
      </c>
      <c r="BF213" s="16">
        <f t="shared" si="362"/>
        <v>0</v>
      </c>
      <c r="BG213" s="16">
        <f t="shared" si="363"/>
        <v>0</v>
      </c>
      <c r="BH213" s="16">
        <f t="shared" si="364"/>
        <v>0</v>
      </c>
      <c r="BI213" s="16">
        <f t="shared" si="365"/>
        <v>0</v>
      </c>
      <c r="BJ213" s="16">
        <f t="shared" si="366"/>
        <v>0</v>
      </c>
      <c r="BK213" s="16">
        <f t="shared" si="367"/>
        <v>0</v>
      </c>
      <c r="BL213" s="16">
        <f t="shared" si="368"/>
        <v>0</v>
      </c>
      <c r="BM213" s="16">
        <f t="shared" si="369"/>
        <v>0</v>
      </c>
      <c r="BN213" s="16">
        <f t="shared" si="370"/>
        <v>0</v>
      </c>
      <c r="BO213" s="16">
        <f t="shared" si="371"/>
        <v>0</v>
      </c>
      <c r="BP213" s="16">
        <f t="shared" si="372"/>
        <v>456904.46999999986</v>
      </c>
      <c r="BQ213" s="16">
        <f t="shared" si="373"/>
        <v>922971.85692307667</v>
      </c>
      <c r="BR213" s="16">
        <f t="shared" si="374"/>
        <v>1398202.1607692305</v>
      </c>
      <c r="BS213" s="16">
        <f t="shared" si="375"/>
        <v>1882595.381538461</v>
      </c>
    </row>
    <row r="214" spans="1:71" ht="14.25" customHeight="1" x14ac:dyDescent="0.35">
      <c r="A214" s="15" t="str">
        <f t="shared" ref="A214:J214" si="401">A144</f>
        <v>Manual Blanket</v>
      </c>
      <c r="B214" s="15" t="str">
        <f t="shared" si="401"/>
        <v>PRE-10196</v>
      </c>
      <c r="C214" s="15" t="str">
        <f t="shared" si="401"/>
        <v>Base Rates</v>
      </c>
      <c r="D214" s="15" t="str">
        <f t="shared" si="401"/>
        <v>ELECTRIC DELIVERY</v>
      </c>
      <c r="E214" s="15" t="str">
        <f t="shared" si="401"/>
        <v>D</v>
      </c>
      <c r="F214" s="15" t="str">
        <f t="shared" si="401"/>
        <v>PRE-10196</v>
      </c>
      <c r="G214" s="15" t="str">
        <f t="shared" si="401"/>
        <v>Pro Transformer Replacements (5/YR)</v>
      </c>
      <c r="H214" s="15" t="str">
        <f t="shared" si="401"/>
        <v>Electric Distribution Plant</v>
      </c>
      <c r="I214" s="15" t="str">
        <f t="shared" si="401"/>
        <v>Distribution Substation</v>
      </c>
      <c r="J214" s="15" t="str">
        <f t="shared" si="401"/>
        <v>Pro Transformer Replacements (5/YR)</v>
      </c>
      <c r="K214" s="16">
        <f>SUM($K144:K144)/13</f>
        <v>0</v>
      </c>
      <c r="L214" s="16">
        <f>SUM($K144:L144)/13</f>
        <v>0</v>
      </c>
      <c r="M214" s="16">
        <f>SUM($K144:M144)/13</f>
        <v>0</v>
      </c>
      <c r="N214" s="16">
        <f>SUM($K144:N144)/13</f>
        <v>0</v>
      </c>
      <c r="O214" s="16">
        <f>SUM($K144:O144)/13</f>
        <v>0</v>
      </c>
      <c r="P214" s="16">
        <f>SUM($K144:P144)/13</f>
        <v>0</v>
      </c>
      <c r="Q214" s="16">
        <f>SUM($K144:Q144)/13</f>
        <v>0</v>
      </c>
      <c r="R214" s="16">
        <f>SUM($K144:R144)/13</f>
        <v>0</v>
      </c>
      <c r="S214" s="16">
        <f>SUM($K144:S144)/13</f>
        <v>0</v>
      </c>
      <c r="T214" s="16">
        <f>SUM($K144:T144)/13</f>
        <v>0</v>
      </c>
      <c r="U214" s="16">
        <f>SUM($K144:U144)/13</f>
        <v>0</v>
      </c>
      <c r="V214" s="16">
        <f>SUM($K144:V144)/13</f>
        <v>0</v>
      </c>
      <c r="W214" s="16">
        <f t="shared" si="327"/>
        <v>0</v>
      </c>
      <c r="X214" s="16">
        <f t="shared" si="328"/>
        <v>0</v>
      </c>
      <c r="Y214" s="16">
        <f t="shared" si="329"/>
        <v>0</v>
      </c>
      <c r="Z214" s="16">
        <f t="shared" si="330"/>
        <v>0</v>
      </c>
      <c r="AA214" s="16">
        <f t="shared" si="331"/>
        <v>0</v>
      </c>
      <c r="AB214" s="16">
        <f t="shared" si="332"/>
        <v>0</v>
      </c>
      <c r="AC214" s="16">
        <f t="shared" si="333"/>
        <v>0</v>
      </c>
      <c r="AD214" s="16">
        <f t="shared" si="334"/>
        <v>0</v>
      </c>
      <c r="AE214" s="16">
        <f t="shared" si="335"/>
        <v>0</v>
      </c>
      <c r="AF214" s="16">
        <f t="shared" si="336"/>
        <v>150295.38692307693</v>
      </c>
      <c r="AG214" s="16">
        <f t="shared" si="337"/>
        <v>300590.77384615387</v>
      </c>
      <c r="AH214" s="16">
        <f t="shared" si="338"/>
        <v>450886.16076923074</v>
      </c>
      <c r="AI214" s="16">
        <f t="shared" si="339"/>
        <v>601181.54769230774</v>
      </c>
      <c r="AJ214" s="16">
        <f t="shared" si="340"/>
        <v>779149.8676923078</v>
      </c>
      <c r="AK214" s="16">
        <f t="shared" si="341"/>
        <v>984791.12384615396</v>
      </c>
      <c r="AL214" s="16">
        <f t="shared" si="342"/>
        <v>1218105.3161538462</v>
      </c>
      <c r="AM214" s="16">
        <f t="shared" si="343"/>
        <v>1479092.4446153848</v>
      </c>
      <c r="AN214" s="16">
        <f t="shared" si="344"/>
        <v>1767752.5092307692</v>
      </c>
      <c r="AO214" s="16">
        <f t="shared" si="345"/>
        <v>2084085.5100000002</v>
      </c>
      <c r="AP214" s="16">
        <f t="shared" si="346"/>
        <v>2428091.4469230771</v>
      </c>
      <c r="AQ214" s="16">
        <f t="shared" si="347"/>
        <v>2799770.3200000003</v>
      </c>
      <c r="AR214" s="16">
        <f t="shared" si="348"/>
        <v>3199122.1292307698</v>
      </c>
      <c r="AS214" s="16">
        <f t="shared" si="349"/>
        <v>3475851.4876923081</v>
      </c>
      <c r="AT214" s="16">
        <f t="shared" si="350"/>
        <v>3780253.7823076923</v>
      </c>
      <c r="AU214" s="16">
        <f t="shared" si="351"/>
        <v>4112329.0130769233</v>
      </c>
      <c r="AV214" s="16">
        <f t="shared" si="352"/>
        <v>4471399.3692307686</v>
      </c>
      <c r="AW214" s="16">
        <f t="shared" si="353"/>
        <v>4829791.9207692305</v>
      </c>
      <c r="AX214" s="16">
        <f t="shared" si="354"/>
        <v>5187506.6646153834</v>
      </c>
      <c r="AY214" s="16">
        <f t="shared" si="355"/>
        <v>5544543.6007692302</v>
      </c>
      <c r="AZ214" s="16">
        <f t="shared" si="356"/>
        <v>5900902.729230768</v>
      </c>
      <c r="BA214" s="16">
        <f t="shared" si="357"/>
        <v>6256584.0500000007</v>
      </c>
      <c r="BB214" s="16">
        <f t="shared" si="358"/>
        <v>6611587.5630769227</v>
      </c>
      <c r="BC214" s="16">
        <f t="shared" si="359"/>
        <v>6965913.2684615366</v>
      </c>
      <c r="BD214" s="16">
        <f t="shared" si="360"/>
        <v>7319561.1661538444</v>
      </c>
      <c r="BE214" s="16">
        <f t="shared" si="361"/>
        <v>7672531.2561538434</v>
      </c>
      <c r="BF214" s="16">
        <f t="shared" si="362"/>
        <v>8024823.5384615371</v>
      </c>
      <c r="BG214" s="16">
        <f t="shared" si="363"/>
        <v>8376438.0130769219</v>
      </c>
      <c r="BH214" s="16">
        <f t="shared" si="364"/>
        <v>8727024.3876923062</v>
      </c>
      <c r="BI214" s="16">
        <f t="shared" si="365"/>
        <v>9077260.4700000007</v>
      </c>
      <c r="BJ214" s="16">
        <f t="shared" si="366"/>
        <v>9427146.2569230758</v>
      </c>
      <c r="BK214" s="16">
        <f t="shared" si="367"/>
        <v>9776681.7484615371</v>
      </c>
      <c r="BL214" s="16">
        <f t="shared" si="368"/>
        <v>10125866.944615385</v>
      </c>
      <c r="BM214" s="16">
        <f t="shared" si="369"/>
        <v>10474701.845384616</v>
      </c>
      <c r="BN214" s="16">
        <f t="shared" si="370"/>
        <v>10823186.450769233</v>
      </c>
      <c r="BO214" s="16">
        <f t="shared" si="371"/>
        <v>11171320.760769229</v>
      </c>
      <c r="BP214" s="16">
        <f t="shared" si="372"/>
        <v>11519104.775384614</v>
      </c>
      <c r="BQ214" s="16">
        <f t="shared" si="373"/>
        <v>11866538.494615383</v>
      </c>
      <c r="BR214" s="16">
        <f t="shared" si="374"/>
        <v>12213621.918461535</v>
      </c>
      <c r="BS214" s="16">
        <f t="shared" si="375"/>
        <v>12560355.046923075</v>
      </c>
    </row>
    <row r="215" spans="1:71" ht="14.25" customHeight="1" x14ac:dyDescent="0.35">
      <c r="A215" s="15" t="str">
        <f t="shared" ref="A215:J215" si="402">A145</f>
        <v>Standard Close</v>
      </c>
      <c r="B215" s="15" t="str">
        <f t="shared" si="402"/>
        <v>A2881265</v>
      </c>
      <c r="C215" s="15" t="str">
        <f t="shared" si="402"/>
        <v>Base Rates</v>
      </c>
      <c r="D215" s="15" t="str">
        <f t="shared" si="402"/>
        <v/>
      </c>
      <c r="E215" s="15">
        <f t="shared" si="402"/>
        <v>30315</v>
      </c>
      <c r="F215" s="15" t="str">
        <f t="shared" si="402"/>
        <v>NCP-16578</v>
      </c>
      <c r="G215" s="15" t="str">
        <f t="shared" si="402"/>
        <v>open</v>
      </c>
      <c r="H215" s="15" t="str">
        <f t="shared" si="402"/>
        <v>Electric General Plant</v>
      </c>
      <c r="I215" s="15" t="str">
        <f t="shared" si="402"/>
        <v>Operation Centers</v>
      </c>
      <c r="J215" s="15" t="str">
        <f t="shared" si="402"/>
        <v>Energy Control Center</v>
      </c>
      <c r="K215" s="16">
        <f>SUM($K145:K145)/13</f>
        <v>0</v>
      </c>
      <c r="L215" s="16">
        <f>SUM($K145:L145)/13</f>
        <v>0</v>
      </c>
      <c r="M215" s="16">
        <f>SUM($K145:M145)/13</f>
        <v>0</v>
      </c>
      <c r="N215" s="16">
        <f>SUM($K145:N145)/13</f>
        <v>0</v>
      </c>
      <c r="O215" s="16">
        <f>SUM($K145:O145)/13</f>
        <v>0</v>
      </c>
      <c r="P215" s="16">
        <f>SUM($K145:P145)/13</f>
        <v>0</v>
      </c>
      <c r="Q215" s="16">
        <f>SUM($K145:Q145)/13</f>
        <v>0</v>
      </c>
      <c r="R215" s="16">
        <f>SUM($K145:R145)/13</f>
        <v>0</v>
      </c>
      <c r="S215" s="16">
        <f>SUM($K145:S145)/13</f>
        <v>0</v>
      </c>
      <c r="T215" s="16">
        <f>SUM($K145:T145)/13</f>
        <v>0</v>
      </c>
      <c r="U215" s="16">
        <f>SUM($K145:U145)/13</f>
        <v>0</v>
      </c>
      <c r="V215" s="16">
        <f>SUM($K145:V145)/13</f>
        <v>0</v>
      </c>
      <c r="W215" s="16">
        <f t="shared" ref="W215:BS215" si="403">SUM(K145:W145)/13</f>
        <v>0</v>
      </c>
      <c r="X215" s="16">
        <f t="shared" si="403"/>
        <v>0</v>
      </c>
      <c r="Y215" s="16">
        <f t="shared" si="403"/>
        <v>0</v>
      </c>
      <c r="Z215" s="16">
        <f t="shared" si="403"/>
        <v>0</v>
      </c>
      <c r="AA215" s="16">
        <f t="shared" si="403"/>
        <v>0</v>
      </c>
      <c r="AB215" s="16">
        <f t="shared" si="403"/>
        <v>0</v>
      </c>
      <c r="AC215" s="16">
        <f t="shared" si="403"/>
        <v>0</v>
      </c>
      <c r="AD215" s="16">
        <f t="shared" si="403"/>
        <v>0</v>
      </c>
      <c r="AE215" s="16">
        <f t="shared" si="403"/>
        <v>0</v>
      </c>
      <c r="AF215" s="16">
        <f t="shared" si="403"/>
        <v>0</v>
      </c>
      <c r="AG215" s="16">
        <f t="shared" si="403"/>
        <v>0</v>
      </c>
      <c r="AH215" s="16">
        <f t="shared" si="403"/>
        <v>0</v>
      </c>
      <c r="AI215" s="16">
        <f t="shared" si="403"/>
        <v>0</v>
      </c>
      <c r="AJ215" s="16">
        <f t="shared" si="403"/>
        <v>0</v>
      </c>
      <c r="AK215" s="16">
        <f t="shared" si="403"/>
        <v>0</v>
      </c>
      <c r="AL215" s="16">
        <f t="shared" si="403"/>
        <v>0</v>
      </c>
      <c r="AM215" s="16">
        <f t="shared" si="403"/>
        <v>0</v>
      </c>
      <c r="AN215" s="16">
        <f t="shared" si="403"/>
        <v>0</v>
      </c>
      <c r="AO215" s="16">
        <f t="shared" si="403"/>
        <v>0</v>
      </c>
      <c r="AP215" s="16">
        <f t="shared" si="403"/>
        <v>0</v>
      </c>
      <c r="AQ215" s="16">
        <f t="shared" si="403"/>
        <v>0</v>
      </c>
      <c r="AR215" s="16">
        <f t="shared" si="403"/>
        <v>0</v>
      </c>
      <c r="AS215" s="16">
        <f t="shared" si="403"/>
        <v>0</v>
      </c>
      <c r="AT215" s="16">
        <f t="shared" si="403"/>
        <v>0</v>
      </c>
      <c r="AU215" s="16">
        <f t="shared" si="403"/>
        <v>0</v>
      </c>
      <c r="AV215" s="16">
        <f t="shared" si="403"/>
        <v>0</v>
      </c>
      <c r="AW215" s="16">
        <f t="shared" si="403"/>
        <v>0</v>
      </c>
      <c r="AX215" s="16">
        <f t="shared" si="403"/>
        <v>0</v>
      </c>
      <c r="AY215" s="16">
        <f t="shared" si="403"/>
        <v>0</v>
      </c>
      <c r="AZ215" s="16">
        <f t="shared" si="403"/>
        <v>0</v>
      </c>
      <c r="BA215" s="16">
        <f t="shared" si="403"/>
        <v>0</v>
      </c>
      <c r="BB215" s="16">
        <f t="shared" si="403"/>
        <v>0</v>
      </c>
      <c r="BC215" s="16">
        <f t="shared" si="403"/>
        <v>0</v>
      </c>
      <c r="BD215" s="16">
        <f t="shared" si="403"/>
        <v>0</v>
      </c>
      <c r="BE215" s="16">
        <f t="shared" si="403"/>
        <v>0</v>
      </c>
      <c r="BF215" s="16">
        <f t="shared" si="403"/>
        <v>0</v>
      </c>
      <c r="BG215" s="16">
        <f t="shared" si="403"/>
        <v>0</v>
      </c>
      <c r="BH215" s="16">
        <f t="shared" si="403"/>
        <v>0</v>
      </c>
      <c r="BI215" s="16">
        <f t="shared" si="403"/>
        <v>0</v>
      </c>
      <c r="BJ215" s="16">
        <f t="shared" si="403"/>
        <v>0</v>
      </c>
      <c r="BK215" s="16">
        <f t="shared" si="403"/>
        <v>0</v>
      </c>
      <c r="BL215" s="16">
        <f t="shared" si="403"/>
        <v>0</v>
      </c>
      <c r="BM215" s="16">
        <f t="shared" si="403"/>
        <v>0</v>
      </c>
      <c r="BN215" s="16">
        <f t="shared" si="403"/>
        <v>0</v>
      </c>
      <c r="BO215" s="16">
        <f t="shared" si="403"/>
        <v>0</v>
      </c>
      <c r="BP215" s="16">
        <f t="shared" si="403"/>
        <v>0</v>
      </c>
      <c r="BQ215" s="16">
        <f t="shared" si="403"/>
        <v>0</v>
      </c>
      <c r="BR215" s="16">
        <f t="shared" si="403"/>
        <v>0</v>
      </c>
      <c r="BS215" s="16">
        <f t="shared" si="403"/>
        <v>0</v>
      </c>
    </row>
    <row r="216" spans="1:71" ht="14.25" customHeight="1" x14ac:dyDescent="0.35">
      <c r="A216" s="15" t="str">
        <f t="shared" ref="A216:J216" si="404">A146</f>
        <v>Standard Close</v>
      </c>
      <c r="B216" s="15" t="str">
        <f t="shared" si="404"/>
        <v>NEW-15635.3</v>
      </c>
      <c r="C216" s="15" t="str">
        <f t="shared" si="404"/>
        <v>Base Rates</v>
      </c>
      <c r="D216" s="15" t="str">
        <f t="shared" si="404"/>
        <v/>
      </c>
      <c r="E216" s="15">
        <f t="shared" si="404"/>
        <v>36500</v>
      </c>
      <c r="F216" s="15" t="str">
        <f t="shared" si="404"/>
        <v>NEW-15635</v>
      </c>
      <c r="G216" s="15" t="str">
        <f t="shared" si="404"/>
        <v>open</v>
      </c>
      <c r="H216" s="15" t="str">
        <f t="shared" si="404"/>
        <v>Electric Distribution Plant</v>
      </c>
      <c r="I216" s="15" t="str">
        <f t="shared" si="404"/>
        <v>Distribution Substation</v>
      </c>
      <c r="J216" s="15" t="str">
        <f t="shared" si="404"/>
        <v>Grid Mod Upgrade to digital relays</v>
      </c>
      <c r="K216" s="16">
        <v>103268.7653846154</v>
      </c>
      <c r="L216" s="16">
        <f>SUM($K146:L146)/13</f>
        <v>51961.900000000009</v>
      </c>
      <c r="M216" s="16">
        <f>SUM($K146:M146)/13</f>
        <v>77942.850000000006</v>
      </c>
      <c r="N216" s="16">
        <f>SUM($K146:N146)/13</f>
        <v>103923.80000000002</v>
      </c>
      <c r="O216" s="16">
        <f>SUM($K146:O146)/13</f>
        <v>129904.75000000001</v>
      </c>
      <c r="P216" s="16">
        <f>SUM($K146:P146)/13</f>
        <v>155885.70000000001</v>
      </c>
      <c r="Q216" s="16">
        <f>SUM($K146:Q146)/13</f>
        <v>181866.65000000002</v>
      </c>
      <c r="R216" s="16">
        <f>SUM($K146:R146)/13</f>
        <v>207847.60000000003</v>
      </c>
      <c r="S216" s="16">
        <f>SUM($K146:S146)/13</f>
        <v>233828.55000000002</v>
      </c>
      <c r="T216" s="16">
        <f>SUM($K146:T146)/13</f>
        <v>259809.50000000003</v>
      </c>
      <c r="U216" s="16">
        <f>SUM($K146:U146)/13</f>
        <v>285790.45000000007</v>
      </c>
      <c r="V216" s="16">
        <f>SUM($K146:V146)/13</f>
        <v>311771.40000000002</v>
      </c>
      <c r="W216" s="16">
        <f t="shared" ref="W216:BS216" si="405">SUM(K146:W146)/13</f>
        <v>337752.35000000003</v>
      </c>
      <c r="X216" s="16">
        <f t="shared" si="405"/>
        <v>337752.35000000003</v>
      </c>
      <c r="Y216" s="16">
        <f t="shared" si="405"/>
        <v>337752.35000000003</v>
      </c>
      <c r="Z216" s="16">
        <f t="shared" si="405"/>
        <v>337752.35000000003</v>
      </c>
      <c r="AA216" s="16">
        <f t="shared" si="405"/>
        <v>337752.35000000003</v>
      </c>
      <c r="AB216" s="16">
        <f t="shared" si="405"/>
        <v>337752.35000000003</v>
      </c>
      <c r="AC216" s="16">
        <f t="shared" si="405"/>
        <v>337752.35000000003</v>
      </c>
      <c r="AD216" s="16">
        <f t="shared" si="405"/>
        <v>337752.35000000003</v>
      </c>
      <c r="AE216" s="16">
        <f t="shared" si="405"/>
        <v>337752.35000000003</v>
      </c>
      <c r="AF216" s="16">
        <f t="shared" si="405"/>
        <v>337752.35000000003</v>
      </c>
      <c r="AG216" s="16">
        <f t="shared" si="405"/>
        <v>337752.35000000003</v>
      </c>
      <c r="AH216" s="16">
        <f t="shared" si="405"/>
        <v>337752.35000000003</v>
      </c>
      <c r="AI216" s="16">
        <f t="shared" si="405"/>
        <v>337752.35000000003</v>
      </c>
      <c r="AJ216" s="16">
        <f t="shared" si="405"/>
        <v>337752.35000000003</v>
      </c>
      <c r="AK216" s="16">
        <f t="shared" si="405"/>
        <v>337752.35000000003</v>
      </c>
      <c r="AL216" s="16">
        <f t="shared" si="405"/>
        <v>337752.35000000003</v>
      </c>
      <c r="AM216" s="16">
        <f t="shared" si="405"/>
        <v>337752.35000000003</v>
      </c>
      <c r="AN216" s="16">
        <f t="shared" si="405"/>
        <v>337752.35000000003</v>
      </c>
      <c r="AO216" s="16">
        <f t="shared" si="405"/>
        <v>337752.35000000003</v>
      </c>
      <c r="AP216" s="16">
        <f t="shared" si="405"/>
        <v>337752.35000000003</v>
      </c>
      <c r="AQ216" s="16">
        <f t="shared" si="405"/>
        <v>337752.35000000003</v>
      </c>
      <c r="AR216" s="16">
        <f t="shared" si="405"/>
        <v>337752.35000000003</v>
      </c>
      <c r="AS216" s="16">
        <f t="shared" si="405"/>
        <v>337752.35000000003</v>
      </c>
      <c r="AT216" s="16">
        <f t="shared" si="405"/>
        <v>337752.35000000003</v>
      </c>
      <c r="AU216" s="16">
        <f t="shared" si="405"/>
        <v>337752.35000000003</v>
      </c>
      <c r="AV216" s="16">
        <f t="shared" si="405"/>
        <v>337752.35000000003</v>
      </c>
      <c r="AW216" s="16">
        <f t="shared" si="405"/>
        <v>337752.35000000003</v>
      </c>
      <c r="AX216" s="16">
        <f t="shared" si="405"/>
        <v>337752.35000000003</v>
      </c>
      <c r="AY216" s="16">
        <f t="shared" si="405"/>
        <v>337752.35000000003</v>
      </c>
      <c r="AZ216" s="16">
        <f t="shared" si="405"/>
        <v>337752.35000000003</v>
      </c>
      <c r="BA216" s="16">
        <f t="shared" si="405"/>
        <v>337752.35000000003</v>
      </c>
      <c r="BB216" s="16">
        <f t="shared" si="405"/>
        <v>337752.35000000003</v>
      </c>
      <c r="BC216" s="16">
        <f t="shared" si="405"/>
        <v>337752.35000000003</v>
      </c>
      <c r="BD216" s="16">
        <f t="shared" si="405"/>
        <v>337752.35000000003</v>
      </c>
      <c r="BE216" s="16">
        <f t="shared" si="405"/>
        <v>337752.35000000003</v>
      </c>
      <c r="BF216" s="16">
        <f t="shared" si="405"/>
        <v>337752.35000000003</v>
      </c>
      <c r="BG216" s="16">
        <f t="shared" si="405"/>
        <v>337752.35000000003</v>
      </c>
      <c r="BH216" s="16">
        <f t="shared" si="405"/>
        <v>337752.35000000003</v>
      </c>
      <c r="BI216" s="16">
        <f t="shared" si="405"/>
        <v>337752.35000000003</v>
      </c>
      <c r="BJ216" s="16">
        <f t="shared" si="405"/>
        <v>337752.35000000003</v>
      </c>
      <c r="BK216" s="16">
        <f t="shared" si="405"/>
        <v>337752.35000000003</v>
      </c>
      <c r="BL216" s="16">
        <f t="shared" si="405"/>
        <v>337752.35000000003</v>
      </c>
      <c r="BM216" s="16">
        <f t="shared" si="405"/>
        <v>337752.35000000003</v>
      </c>
      <c r="BN216" s="16">
        <f t="shared" si="405"/>
        <v>337752.35000000003</v>
      </c>
      <c r="BO216" s="16">
        <f t="shared" si="405"/>
        <v>337752.35000000003</v>
      </c>
      <c r="BP216" s="16">
        <f t="shared" si="405"/>
        <v>337752.35000000003</v>
      </c>
      <c r="BQ216" s="16">
        <f t="shared" si="405"/>
        <v>337752.35000000003</v>
      </c>
      <c r="BR216" s="16">
        <f t="shared" si="405"/>
        <v>337752.35000000003</v>
      </c>
      <c r="BS216" s="16">
        <f t="shared" si="405"/>
        <v>337752.35000000003</v>
      </c>
    </row>
    <row r="217" spans="1:71" ht="14.25" customHeight="1" x14ac:dyDescent="0.35">
      <c r="A217" s="15" t="str">
        <f t="shared" ref="A217:J217" si="406">A147</f>
        <v>Standard Close</v>
      </c>
      <c r="B217" s="15" t="str">
        <f t="shared" si="406"/>
        <v>NEW-15635.4</v>
      </c>
      <c r="C217" s="15" t="str">
        <f t="shared" si="406"/>
        <v>Base Rates</v>
      </c>
      <c r="D217" s="15" t="str">
        <f t="shared" si="406"/>
        <v/>
      </c>
      <c r="E217" s="15">
        <f t="shared" si="406"/>
        <v>36500</v>
      </c>
      <c r="F217" s="15" t="str">
        <f t="shared" si="406"/>
        <v>NEW-15635</v>
      </c>
      <c r="G217" s="15" t="str">
        <f t="shared" si="406"/>
        <v>open</v>
      </c>
      <c r="H217" s="15" t="str">
        <f t="shared" si="406"/>
        <v>Electric Distribution Plant</v>
      </c>
      <c r="I217" s="15" t="str">
        <f t="shared" si="406"/>
        <v>Distribution Substation</v>
      </c>
      <c r="J217" s="15" t="str">
        <f t="shared" si="406"/>
        <v>Grid Mod Upgrade to digital relays</v>
      </c>
      <c r="K217" s="16">
        <v>246514.67384615383</v>
      </c>
      <c r="L217" s="16">
        <f>SUM($K147:L147)/13</f>
        <v>125650.42615384616</v>
      </c>
      <c r="M217" s="16">
        <f>SUM($K147:M147)/13</f>
        <v>188475.63923076924</v>
      </c>
      <c r="N217" s="16">
        <f>SUM($K147:N147)/13</f>
        <v>251300.85230769232</v>
      </c>
      <c r="O217" s="16">
        <f>SUM($K147:O147)/13</f>
        <v>314126.06538461539</v>
      </c>
      <c r="P217" s="16">
        <f>SUM($K147:P147)/13</f>
        <v>376951.27846153849</v>
      </c>
      <c r="Q217" s="16">
        <f>SUM($K147:Q147)/13</f>
        <v>439776.49153846159</v>
      </c>
      <c r="R217" s="16">
        <f>SUM($K147:R147)/13</f>
        <v>502601.70461538463</v>
      </c>
      <c r="S217" s="16">
        <f>SUM($K147:S147)/13</f>
        <v>565426.91769230762</v>
      </c>
      <c r="T217" s="16">
        <f>SUM($K147:T147)/13</f>
        <v>628252.13076923066</v>
      </c>
      <c r="U217" s="16">
        <f>SUM($K147:U147)/13</f>
        <v>691077.3438461537</v>
      </c>
      <c r="V217" s="16">
        <f>SUM($K147:V147)/13</f>
        <v>753902.55692307674</v>
      </c>
      <c r="W217" s="16">
        <f t="shared" ref="W217:BS217" si="407">SUM(K147:W147)/13</f>
        <v>816727.76999999979</v>
      </c>
      <c r="X217" s="16">
        <f t="shared" si="407"/>
        <v>816727.76999999979</v>
      </c>
      <c r="Y217" s="16">
        <f t="shared" si="407"/>
        <v>816727.76999999979</v>
      </c>
      <c r="Z217" s="16">
        <f t="shared" si="407"/>
        <v>816727.76999999979</v>
      </c>
      <c r="AA217" s="16">
        <f t="shared" si="407"/>
        <v>816727.76999999979</v>
      </c>
      <c r="AB217" s="16">
        <f t="shared" si="407"/>
        <v>816727.76999999979</v>
      </c>
      <c r="AC217" s="16">
        <f t="shared" si="407"/>
        <v>816727.76999999979</v>
      </c>
      <c r="AD217" s="16">
        <f t="shared" si="407"/>
        <v>816727.76999999979</v>
      </c>
      <c r="AE217" s="16">
        <f t="shared" si="407"/>
        <v>816727.76999999979</v>
      </c>
      <c r="AF217" s="16">
        <f t="shared" si="407"/>
        <v>816727.76999999979</v>
      </c>
      <c r="AG217" s="16">
        <f t="shared" si="407"/>
        <v>816727.76999999979</v>
      </c>
      <c r="AH217" s="16">
        <f t="shared" si="407"/>
        <v>816727.76999999979</v>
      </c>
      <c r="AI217" s="16">
        <f t="shared" si="407"/>
        <v>816727.76999999979</v>
      </c>
      <c r="AJ217" s="16">
        <f t="shared" si="407"/>
        <v>816727.76999999979</v>
      </c>
      <c r="AK217" s="16">
        <f t="shared" si="407"/>
        <v>816727.76999999979</v>
      </c>
      <c r="AL217" s="16">
        <f t="shared" si="407"/>
        <v>816727.76999999979</v>
      </c>
      <c r="AM217" s="16">
        <f t="shared" si="407"/>
        <v>816727.76999999979</v>
      </c>
      <c r="AN217" s="16">
        <f t="shared" si="407"/>
        <v>816727.76999999979</v>
      </c>
      <c r="AO217" s="16">
        <f t="shared" si="407"/>
        <v>816727.76999999979</v>
      </c>
      <c r="AP217" s="16">
        <f t="shared" si="407"/>
        <v>816727.76999999979</v>
      </c>
      <c r="AQ217" s="16">
        <f t="shared" si="407"/>
        <v>816727.76999999979</v>
      </c>
      <c r="AR217" s="16">
        <f t="shared" si="407"/>
        <v>816727.76999999979</v>
      </c>
      <c r="AS217" s="16">
        <f t="shared" si="407"/>
        <v>816727.76999999979</v>
      </c>
      <c r="AT217" s="16">
        <f t="shared" si="407"/>
        <v>816727.76999999979</v>
      </c>
      <c r="AU217" s="16">
        <f t="shared" si="407"/>
        <v>816727.76999999979</v>
      </c>
      <c r="AV217" s="16">
        <f t="shared" si="407"/>
        <v>816727.76999999979</v>
      </c>
      <c r="AW217" s="16">
        <f t="shared" si="407"/>
        <v>816727.76999999979</v>
      </c>
      <c r="AX217" s="16">
        <f t="shared" si="407"/>
        <v>816727.76999999979</v>
      </c>
      <c r="AY217" s="16">
        <f t="shared" si="407"/>
        <v>816727.76999999979</v>
      </c>
      <c r="AZ217" s="16">
        <f t="shared" si="407"/>
        <v>816727.76999999979</v>
      </c>
      <c r="BA217" s="16">
        <f t="shared" si="407"/>
        <v>816727.76999999979</v>
      </c>
      <c r="BB217" s="16">
        <f t="shared" si="407"/>
        <v>816727.76999999979</v>
      </c>
      <c r="BC217" s="16">
        <f t="shared" si="407"/>
        <v>816727.76999999979</v>
      </c>
      <c r="BD217" s="16">
        <f t="shared" si="407"/>
        <v>816727.76999999979</v>
      </c>
      <c r="BE217" s="16">
        <f t="shared" si="407"/>
        <v>816727.76999999979</v>
      </c>
      <c r="BF217" s="16">
        <f t="shared" si="407"/>
        <v>816727.76999999979</v>
      </c>
      <c r="BG217" s="16">
        <f t="shared" si="407"/>
        <v>816727.76999999979</v>
      </c>
      <c r="BH217" s="16">
        <f t="shared" si="407"/>
        <v>816727.76999999979</v>
      </c>
      <c r="BI217" s="16">
        <f t="shared" si="407"/>
        <v>816727.76999999979</v>
      </c>
      <c r="BJ217" s="16">
        <f t="shared" si="407"/>
        <v>816727.76999999979</v>
      </c>
      <c r="BK217" s="16">
        <f t="shared" si="407"/>
        <v>816727.76999999979</v>
      </c>
      <c r="BL217" s="16">
        <f t="shared" si="407"/>
        <v>816727.76999999979</v>
      </c>
      <c r="BM217" s="16">
        <f t="shared" si="407"/>
        <v>816727.76999999979</v>
      </c>
      <c r="BN217" s="16">
        <f t="shared" si="407"/>
        <v>816727.76999999979</v>
      </c>
      <c r="BO217" s="16">
        <f t="shared" si="407"/>
        <v>816727.76999999979</v>
      </c>
      <c r="BP217" s="16">
        <f t="shared" si="407"/>
        <v>816727.76999999979</v>
      </c>
      <c r="BQ217" s="16">
        <f t="shared" si="407"/>
        <v>816727.76999999979</v>
      </c>
      <c r="BR217" s="16">
        <f t="shared" si="407"/>
        <v>816727.76999999979</v>
      </c>
      <c r="BS217" s="16">
        <f t="shared" si="407"/>
        <v>816727.76999999979</v>
      </c>
    </row>
    <row r="218" spans="1:71" ht="14.25" customHeight="1" x14ac:dyDescent="0.35">
      <c r="A218" s="15" t="str">
        <f t="shared" ref="A218:J219" si="408">A148</f>
        <v>Standard Close</v>
      </c>
      <c r="B218" s="15" t="str">
        <f t="shared" si="408"/>
        <v>NEW-15635.5</v>
      </c>
      <c r="C218" s="15" t="str">
        <f t="shared" si="408"/>
        <v>Base Rates</v>
      </c>
      <c r="D218" s="15" t="str">
        <f t="shared" si="408"/>
        <v/>
      </c>
      <c r="E218" s="15">
        <f t="shared" si="408"/>
        <v>36500</v>
      </c>
      <c r="F218" s="15" t="str">
        <f t="shared" si="408"/>
        <v>NEW-15635</v>
      </c>
      <c r="G218" s="15" t="str">
        <f t="shared" si="408"/>
        <v>open</v>
      </c>
      <c r="H218" s="15" t="str">
        <f t="shared" si="408"/>
        <v>Electric Distribution Plant</v>
      </c>
      <c r="I218" s="15" t="str">
        <f t="shared" si="408"/>
        <v>Distribution Substation</v>
      </c>
      <c r="J218" s="15" t="str">
        <f t="shared" si="408"/>
        <v>Grid Mod Upgrade to digital relays</v>
      </c>
      <c r="K218" s="16">
        <v>52927.24923076923</v>
      </c>
      <c r="L218" s="16">
        <f>SUM($K148:L148)/13</f>
        <v>26463.624615384615</v>
      </c>
      <c r="M218" s="16">
        <f>SUM($K148:M148)/13</f>
        <v>39695.436923076923</v>
      </c>
      <c r="N218" s="16">
        <f>SUM($K148:N148)/13</f>
        <v>52927.24923076923</v>
      </c>
      <c r="O218" s="16">
        <f>SUM($K148:O148)/13</f>
        <v>66159.061538461538</v>
      </c>
      <c r="P218" s="16">
        <f>SUM($K148:P148)/13</f>
        <v>79390.87384615386</v>
      </c>
      <c r="Q218" s="16">
        <f>SUM($K148:Q148)/13</f>
        <v>92622.686153846167</v>
      </c>
      <c r="R218" s="16">
        <f>SUM($K148:R148)/13</f>
        <v>105854.49846153847</v>
      </c>
      <c r="S218" s="16">
        <f>SUM($K148:S148)/13</f>
        <v>119086.3107692308</v>
      </c>
      <c r="T218" s="16">
        <f>SUM($K148:T148)/13</f>
        <v>132318.1230769231</v>
      </c>
      <c r="U218" s="16">
        <f>SUM($K148:U148)/13</f>
        <v>145549.93538461541</v>
      </c>
      <c r="V218" s="16">
        <f>SUM($K148:V148)/13</f>
        <v>158781.74769230772</v>
      </c>
      <c r="W218" s="16">
        <f t="shared" ref="W218:BS218" si="409">SUM(K148:W148)/13</f>
        <v>172013.56000000003</v>
      </c>
      <c r="X218" s="16">
        <f t="shared" si="409"/>
        <v>172013.56000000003</v>
      </c>
      <c r="Y218" s="16">
        <f t="shared" si="409"/>
        <v>172013.56000000003</v>
      </c>
      <c r="Z218" s="16">
        <f t="shared" si="409"/>
        <v>172013.56000000003</v>
      </c>
      <c r="AA218" s="16">
        <f t="shared" si="409"/>
        <v>172013.56000000003</v>
      </c>
      <c r="AB218" s="16">
        <f t="shared" si="409"/>
        <v>172013.56000000003</v>
      </c>
      <c r="AC218" s="16">
        <f t="shared" si="409"/>
        <v>172013.56000000003</v>
      </c>
      <c r="AD218" s="16">
        <f t="shared" si="409"/>
        <v>172013.56000000003</v>
      </c>
      <c r="AE218" s="16">
        <f t="shared" si="409"/>
        <v>172013.56000000003</v>
      </c>
      <c r="AF218" s="16">
        <f t="shared" si="409"/>
        <v>172013.56000000003</v>
      </c>
      <c r="AG218" s="16">
        <f t="shared" si="409"/>
        <v>172013.56000000003</v>
      </c>
      <c r="AH218" s="16">
        <f t="shared" si="409"/>
        <v>172013.56000000003</v>
      </c>
      <c r="AI218" s="16">
        <f t="shared" si="409"/>
        <v>172013.56000000003</v>
      </c>
      <c r="AJ218" s="16">
        <f t="shared" si="409"/>
        <v>172013.56000000003</v>
      </c>
      <c r="AK218" s="16">
        <f t="shared" si="409"/>
        <v>172013.56000000003</v>
      </c>
      <c r="AL218" s="16">
        <f t="shared" si="409"/>
        <v>172013.56000000003</v>
      </c>
      <c r="AM218" s="16">
        <f t="shared" si="409"/>
        <v>172013.56000000003</v>
      </c>
      <c r="AN218" s="16">
        <f t="shared" si="409"/>
        <v>172013.56000000003</v>
      </c>
      <c r="AO218" s="16">
        <f t="shared" si="409"/>
        <v>172013.56000000003</v>
      </c>
      <c r="AP218" s="16">
        <f t="shared" si="409"/>
        <v>172013.56000000003</v>
      </c>
      <c r="AQ218" s="16">
        <f t="shared" si="409"/>
        <v>172013.56000000003</v>
      </c>
      <c r="AR218" s="16">
        <f t="shared" si="409"/>
        <v>172013.56000000003</v>
      </c>
      <c r="AS218" s="16">
        <f t="shared" si="409"/>
        <v>172013.56000000003</v>
      </c>
      <c r="AT218" s="16">
        <f t="shared" si="409"/>
        <v>172013.56000000003</v>
      </c>
      <c r="AU218" s="16">
        <f t="shared" si="409"/>
        <v>172013.56000000003</v>
      </c>
      <c r="AV218" s="16">
        <f t="shared" si="409"/>
        <v>172013.56000000003</v>
      </c>
      <c r="AW218" s="16">
        <f t="shared" si="409"/>
        <v>172013.56000000003</v>
      </c>
      <c r="AX218" s="16">
        <f t="shared" si="409"/>
        <v>172013.56000000003</v>
      </c>
      <c r="AY218" s="16">
        <f t="shared" si="409"/>
        <v>172013.56000000003</v>
      </c>
      <c r="AZ218" s="16">
        <f t="shared" si="409"/>
        <v>172013.56000000003</v>
      </c>
      <c r="BA218" s="16">
        <f t="shared" si="409"/>
        <v>172013.56000000003</v>
      </c>
      <c r="BB218" s="16">
        <f t="shared" si="409"/>
        <v>172013.56000000003</v>
      </c>
      <c r="BC218" s="16">
        <f t="shared" si="409"/>
        <v>172013.56000000003</v>
      </c>
      <c r="BD218" s="16">
        <f t="shared" si="409"/>
        <v>172013.56000000003</v>
      </c>
      <c r="BE218" s="16">
        <f t="shared" si="409"/>
        <v>172013.56000000003</v>
      </c>
      <c r="BF218" s="16">
        <f t="shared" si="409"/>
        <v>172013.56000000003</v>
      </c>
      <c r="BG218" s="16">
        <f t="shared" si="409"/>
        <v>172013.56000000003</v>
      </c>
      <c r="BH218" s="16">
        <f t="shared" si="409"/>
        <v>172013.56000000003</v>
      </c>
      <c r="BI218" s="16">
        <f t="shared" si="409"/>
        <v>172013.56000000003</v>
      </c>
      <c r="BJ218" s="16">
        <f t="shared" si="409"/>
        <v>172013.56000000003</v>
      </c>
      <c r="BK218" s="16">
        <f t="shared" si="409"/>
        <v>172013.56000000003</v>
      </c>
      <c r="BL218" s="16">
        <f t="shared" si="409"/>
        <v>172013.56000000003</v>
      </c>
      <c r="BM218" s="16">
        <f t="shared" si="409"/>
        <v>172013.56000000003</v>
      </c>
      <c r="BN218" s="16">
        <f t="shared" si="409"/>
        <v>172013.56000000003</v>
      </c>
      <c r="BO218" s="16">
        <f t="shared" si="409"/>
        <v>172013.56000000003</v>
      </c>
      <c r="BP218" s="16">
        <f t="shared" si="409"/>
        <v>172013.56000000003</v>
      </c>
      <c r="BQ218" s="16">
        <f t="shared" si="409"/>
        <v>172013.56000000003</v>
      </c>
      <c r="BR218" s="16">
        <f t="shared" si="409"/>
        <v>172013.56000000003</v>
      </c>
      <c r="BS218" s="16">
        <f t="shared" si="409"/>
        <v>172013.56000000003</v>
      </c>
    </row>
    <row r="219" spans="1:71" ht="14.25" customHeight="1" x14ac:dyDescent="0.35">
      <c r="A219" s="15" t="str">
        <f t="shared" si="408"/>
        <v>Standard Close</v>
      </c>
      <c r="B219" s="15" t="str">
        <f t="shared" si="408"/>
        <v>NEW-15635.6</v>
      </c>
      <c r="C219" s="15" t="str">
        <f t="shared" si="408"/>
        <v>Base Rates</v>
      </c>
      <c r="D219" s="15" t="str">
        <f t="shared" si="408"/>
        <v/>
      </c>
      <c r="E219" s="15">
        <f t="shared" si="408"/>
        <v>36500</v>
      </c>
      <c r="F219" s="15" t="str">
        <f t="shared" si="408"/>
        <v>NEW-15635</v>
      </c>
      <c r="G219" s="15" t="str">
        <f t="shared" si="408"/>
        <v>open</v>
      </c>
      <c r="H219" s="15" t="str">
        <f t="shared" si="408"/>
        <v>Electric Distribution Plant</v>
      </c>
      <c r="I219" s="15" t="str">
        <f t="shared" si="408"/>
        <v>Distribution Substation</v>
      </c>
      <c r="J219" s="15" t="str">
        <f t="shared" si="408"/>
        <v>Grid Mod Upgrade to digital relays</v>
      </c>
      <c r="K219" s="16">
        <v>133271.66153846154</v>
      </c>
      <c r="L219" s="16">
        <f>SUM($K149:L149)/13</f>
        <v>66571.996923076935</v>
      </c>
      <c r="M219" s="16">
        <f>SUM($K149:M149)/13</f>
        <v>99857.995384615395</v>
      </c>
      <c r="N219" s="16">
        <f>SUM($K149:N149)/13</f>
        <v>133143.99384615387</v>
      </c>
      <c r="O219" s="16">
        <f>SUM($K149:O149)/13</f>
        <v>166429.99230769233</v>
      </c>
      <c r="P219" s="16">
        <f>SUM($K149:P149)/13</f>
        <v>199715.99076923079</v>
      </c>
      <c r="Q219" s="16">
        <f>SUM($K149:Q149)/13</f>
        <v>233001.98923076925</v>
      </c>
      <c r="R219" s="16">
        <f>SUM($K149:R149)/13</f>
        <v>266287.98769230774</v>
      </c>
      <c r="S219" s="16">
        <f>SUM($K149:S149)/13</f>
        <v>299573.9861538462</v>
      </c>
      <c r="T219" s="16">
        <f>SUM($K149:T149)/13</f>
        <v>332859.98461538466</v>
      </c>
      <c r="U219" s="16">
        <f>SUM($K149:U149)/13</f>
        <v>366145.98307692318</v>
      </c>
      <c r="V219" s="16">
        <f>SUM($K149:V149)/13</f>
        <v>399431.98153846164</v>
      </c>
      <c r="W219" s="16">
        <f t="shared" ref="W219" si="410">SUM(K149:W149)/13</f>
        <v>432717.98000000016</v>
      </c>
      <c r="X219" s="16">
        <f t="shared" ref="X219" si="411">SUM(L149:X149)/13</f>
        <v>432717.98000000016</v>
      </c>
      <c r="Y219" s="16">
        <f t="shared" ref="Y219" si="412">SUM(M149:Y149)/13</f>
        <v>432717.98000000016</v>
      </c>
      <c r="Z219" s="16">
        <f t="shared" ref="Z219" si="413">SUM(N149:Z149)/13</f>
        <v>432717.98000000016</v>
      </c>
      <c r="AA219" s="16">
        <f t="shared" ref="AA219" si="414">SUM(O149:AA149)/13</f>
        <v>432717.98000000016</v>
      </c>
      <c r="AB219" s="16">
        <f t="shared" ref="AB219" si="415">SUM(P149:AB149)/13</f>
        <v>432717.98000000016</v>
      </c>
      <c r="AC219" s="16">
        <f t="shared" ref="AC219" si="416">SUM(Q149:AC149)/13</f>
        <v>432717.98000000016</v>
      </c>
      <c r="AD219" s="16">
        <f t="shared" ref="AD219" si="417">SUM(R149:AD149)/13</f>
        <v>432717.98000000016</v>
      </c>
      <c r="AE219" s="16">
        <f t="shared" ref="AE219" si="418">SUM(S149:AE149)/13</f>
        <v>432717.98000000016</v>
      </c>
      <c r="AF219" s="16">
        <f t="shared" ref="AF219" si="419">SUM(T149:AF149)/13</f>
        <v>432717.98000000016</v>
      </c>
      <c r="AG219" s="16">
        <f t="shared" ref="AG219" si="420">SUM(U149:AG149)/13</f>
        <v>432717.98000000016</v>
      </c>
      <c r="AH219" s="16">
        <f t="shared" ref="AH219" si="421">SUM(V149:AH149)/13</f>
        <v>432717.98000000016</v>
      </c>
      <c r="AI219" s="16">
        <f t="shared" ref="AI219" si="422">SUM(W149:AI149)/13</f>
        <v>432717.98000000016</v>
      </c>
      <c r="AJ219" s="16">
        <f t="shared" ref="AJ219" si="423">SUM(X149:AJ149)/13</f>
        <v>432717.98000000016</v>
      </c>
      <c r="AK219" s="16">
        <f t="shared" ref="AK219" si="424">SUM(Y149:AK149)/13</f>
        <v>432717.98000000016</v>
      </c>
      <c r="AL219" s="16">
        <f t="shared" ref="AL219" si="425">SUM(Z149:AL149)/13</f>
        <v>432717.98000000016</v>
      </c>
      <c r="AM219" s="16">
        <f t="shared" ref="AM219" si="426">SUM(AA149:AM149)/13</f>
        <v>432717.98000000016</v>
      </c>
      <c r="AN219" s="16">
        <f t="shared" ref="AN219" si="427">SUM(AB149:AN149)/13</f>
        <v>432717.98000000016</v>
      </c>
      <c r="AO219" s="16">
        <f t="shared" ref="AO219" si="428">SUM(AC149:AO149)/13</f>
        <v>432717.98000000016</v>
      </c>
      <c r="AP219" s="16">
        <f t="shared" ref="AP219" si="429">SUM(AD149:AP149)/13</f>
        <v>432717.98000000016</v>
      </c>
      <c r="AQ219" s="16">
        <f t="shared" ref="AQ219" si="430">SUM(AE149:AQ149)/13</f>
        <v>432717.98000000016</v>
      </c>
      <c r="AR219" s="16">
        <f t="shared" ref="AR219" si="431">SUM(AF149:AR149)/13</f>
        <v>432717.98000000016</v>
      </c>
      <c r="AS219" s="16">
        <f t="shared" ref="AS219" si="432">SUM(AG149:AS149)/13</f>
        <v>432717.98000000016</v>
      </c>
      <c r="AT219" s="16">
        <f t="shared" ref="AT219" si="433">SUM(AH149:AT149)/13</f>
        <v>432717.98000000016</v>
      </c>
      <c r="AU219" s="16">
        <f t="shared" ref="AU219" si="434">SUM(AI149:AU149)/13</f>
        <v>432717.98000000016</v>
      </c>
      <c r="AV219" s="16">
        <f t="shared" ref="AV219" si="435">SUM(AJ149:AV149)/13</f>
        <v>432717.98000000016</v>
      </c>
      <c r="AW219" s="16">
        <f t="shared" ref="AW219" si="436">SUM(AK149:AW149)/13</f>
        <v>432717.98000000016</v>
      </c>
      <c r="AX219" s="16">
        <f t="shared" ref="AX219" si="437">SUM(AL149:AX149)/13</f>
        <v>432717.98000000016</v>
      </c>
      <c r="AY219" s="16">
        <f t="shared" ref="AY219" si="438">SUM(AM149:AY149)/13</f>
        <v>432717.98000000016</v>
      </c>
      <c r="AZ219" s="16">
        <f t="shared" ref="AZ219" si="439">SUM(AN149:AZ149)/13</f>
        <v>432717.98000000016</v>
      </c>
      <c r="BA219" s="16">
        <f t="shared" ref="BA219" si="440">SUM(AO149:BA149)/13</f>
        <v>432717.98000000016</v>
      </c>
      <c r="BB219" s="16">
        <f t="shared" ref="BB219" si="441">SUM(AP149:BB149)/13</f>
        <v>432717.98000000016</v>
      </c>
      <c r="BC219" s="16">
        <f t="shared" ref="BC219" si="442">SUM(AQ149:BC149)/13</f>
        <v>432717.98000000016</v>
      </c>
      <c r="BD219" s="16">
        <f t="shared" ref="BD219" si="443">SUM(AR149:BD149)/13</f>
        <v>432717.98000000016</v>
      </c>
      <c r="BE219" s="16">
        <f t="shared" ref="BE219" si="444">SUM(AS149:BE149)/13</f>
        <v>432717.98000000016</v>
      </c>
      <c r="BF219" s="16">
        <f t="shared" ref="BF219" si="445">SUM(AT149:BF149)/13</f>
        <v>432717.98000000016</v>
      </c>
      <c r="BG219" s="16">
        <f t="shared" ref="BG219" si="446">SUM(AU149:BG149)/13</f>
        <v>432717.98000000016</v>
      </c>
      <c r="BH219" s="16">
        <f t="shared" ref="BH219" si="447">SUM(AV149:BH149)/13</f>
        <v>432717.98000000016</v>
      </c>
      <c r="BI219" s="16">
        <f t="shared" ref="BI219" si="448">SUM(AW149:BI149)/13</f>
        <v>432717.98000000016</v>
      </c>
      <c r="BJ219" s="16">
        <f t="shared" ref="BJ219" si="449">SUM(AX149:BJ149)/13</f>
        <v>432717.98000000016</v>
      </c>
      <c r="BK219" s="16">
        <f t="shared" ref="BK219" si="450">SUM(AY149:BK149)/13</f>
        <v>432717.98000000016</v>
      </c>
      <c r="BL219" s="16">
        <f t="shared" ref="BL219" si="451">SUM(AZ149:BL149)/13</f>
        <v>432717.98000000016</v>
      </c>
      <c r="BM219" s="16">
        <f t="shared" ref="BM219" si="452">SUM(BA149:BM149)/13</f>
        <v>432717.98000000016</v>
      </c>
      <c r="BN219" s="16">
        <f t="shared" ref="BN219" si="453">SUM(BB149:BN149)/13</f>
        <v>432717.98000000016</v>
      </c>
      <c r="BO219" s="16">
        <f t="shared" ref="BO219" si="454">SUM(BC149:BO149)/13</f>
        <v>432717.98000000016</v>
      </c>
      <c r="BP219" s="16">
        <f t="shared" ref="BP219" si="455">SUM(BD149:BP149)/13</f>
        <v>432717.98000000016</v>
      </c>
      <c r="BQ219" s="16">
        <f t="shared" ref="BQ219" si="456">SUM(BE149:BQ149)/13</f>
        <v>432717.98000000016</v>
      </c>
      <c r="BR219" s="16">
        <f t="shared" ref="BR219" si="457">SUM(BF149:BR149)/13</f>
        <v>432717.98000000016</v>
      </c>
      <c r="BS219" s="16">
        <f t="shared" ref="BS219" si="458">SUM(BG149:BS149)/13</f>
        <v>432717.98000000016</v>
      </c>
    </row>
    <row r="220" spans="1:71" x14ac:dyDescent="0.35">
      <c r="A220" s="15"/>
    </row>
    <row r="221" spans="1:71" ht="15" thickBot="1" x14ac:dyDescent="0.4">
      <c r="I221" s="69"/>
      <c r="J221" s="52" t="s">
        <v>159</v>
      </c>
      <c r="K221" s="70">
        <f t="shared" ref="K221:BS221" si="459">SUM(K156:K220)</f>
        <v>535982.35</v>
      </c>
      <c r="L221" s="70">
        <f t="shared" si="459"/>
        <v>291896.2207692308</v>
      </c>
      <c r="M221" s="70">
        <f t="shared" si="459"/>
        <v>502062.97000000003</v>
      </c>
      <c r="N221" s="70">
        <f t="shared" si="459"/>
        <v>738278.82461538468</v>
      </c>
      <c r="O221" s="70">
        <f t="shared" si="459"/>
        <v>1004330.6592307691</v>
      </c>
      <c r="P221" s="70">
        <f t="shared" si="459"/>
        <v>1291630.7607692308</v>
      </c>
      <c r="Q221" s="70">
        <f t="shared" si="459"/>
        <v>1613878.4346153846</v>
      </c>
      <c r="R221" s="70">
        <f t="shared" si="459"/>
        <v>1957374.3753846153</v>
      </c>
      <c r="S221" s="70">
        <f t="shared" si="459"/>
        <v>2322118.5830769232</v>
      </c>
      <c r="T221" s="70">
        <f t="shared" si="459"/>
        <v>2863591.8292307695</v>
      </c>
      <c r="U221" s="70">
        <f t="shared" si="459"/>
        <v>3443588.9830769231</v>
      </c>
      <c r="V221" s="70">
        <f t="shared" si="459"/>
        <v>4062110.0461538467</v>
      </c>
      <c r="W221" s="70">
        <f t="shared" si="459"/>
        <v>5106943.9230769239</v>
      </c>
      <c r="X221" s="70">
        <f t="shared" si="459"/>
        <v>6232402.4430769216</v>
      </c>
      <c r="Y221" s="70">
        <f t="shared" si="459"/>
        <v>7579185.3476923062</v>
      </c>
      <c r="Z221" s="70">
        <f t="shared" si="459"/>
        <v>9114946.4076923076</v>
      </c>
      <c r="AA221" s="70">
        <f t="shared" si="459"/>
        <v>10867231.020000001</v>
      </c>
      <c r="AB221" s="70">
        <f t="shared" si="459"/>
        <v>12832252.309999999</v>
      </c>
      <c r="AC221" s="70">
        <f t="shared" si="459"/>
        <v>15022758.947692309</v>
      </c>
      <c r="AD221" s="70">
        <f t="shared" si="459"/>
        <v>17425051.627692305</v>
      </c>
      <c r="AE221" s="70">
        <f t="shared" si="459"/>
        <v>20051497.622307695</v>
      </c>
      <c r="AF221" s="70">
        <f t="shared" si="459"/>
        <v>23052505.640000001</v>
      </c>
      <c r="AG221" s="70">
        <f t="shared" si="459"/>
        <v>26085462.503846154</v>
      </c>
      <c r="AH221" s="70">
        <f t="shared" si="459"/>
        <v>29287642.789230775</v>
      </c>
      <c r="AI221" s="83">
        <f t="shared" si="459"/>
        <v>32657935.808461547</v>
      </c>
      <c r="AJ221" s="70">
        <f t="shared" si="459"/>
        <v>36033838.204615392</v>
      </c>
      <c r="AK221" s="70">
        <f t="shared" si="459"/>
        <v>39625714.184615396</v>
      </c>
      <c r="AL221" s="70">
        <f t="shared" si="459"/>
        <v>43628630.092307687</v>
      </c>
      <c r="AM221" s="70">
        <f t="shared" si="459"/>
        <v>47820895.543076925</v>
      </c>
      <c r="AN221" s="70">
        <f t="shared" si="459"/>
        <v>52202510.536923088</v>
      </c>
      <c r="AO221" s="70">
        <f t="shared" si="459"/>
        <v>56773475.073846161</v>
      </c>
      <c r="AP221" s="70">
        <f t="shared" si="459"/>
        <v>61529628.196923085</v>
      </c>
      <c r="AQ221" s="70">
        <f t="shared" si="459"/>
        <v>66470969.90615385</v>
      </c>
      <c r="AR221" s="70">
        <f t="shared" si="459"/>
        <v>73324154.782307684</v>
      </c>
      <c r="AS221" s="70">
        <f t="shared" si="459"/>
        <v>80287805.788461536</v>
      </c>
      <c r="AT221" s="70">
        <f t="shared" si="459"/>
        <v>87549055.329999983</v>
      </c>
      <c r="AU221" s="70">
        <f t="shared" si="459"/>
        <v>100215902.83307691</v>
      </c>
      <c r="AV221" s="70">
        <f t="shared" si="459"/>
        <v>113206561.68153845</v>
      </c>
      <c r="AW221" s="70">
        <f t="shared" si="459"/>
        <v>126295746.35076924</v>
      </c>
      <c r="AX221" s="70">
        <f t="shared" si="459"/>
        <v>140474880.10384619</v>
      </c>
      <c r="AY221" s="70">
        <f t="shared" si="459"/>
        <v>154530849.28307691</v>
      </c>
      <c r="AZ221" s="70">
        <f t="shared" si="459"/>
        <v>168685344.27307686</v>
      </c>
      <c r="BA221" s="70">
        <f t="shared" si="459"/>
        <v>184815847.19692305</v>
      </c>
      <c r="BB221" s="70">
        <f t="shared" si="459"/>
        <v>201072364.61769235</v>
      </c>
      <c r="BC221" s="70">
        <f t="shared" si="459"/>
        <v>217454896.53538463</v>
      </c>
      <c r="BD221" s="70">
        <f t="shared" si="459"/>
        <v>237878146.11000001</v>
      </c>
      <c r="BE221" s="70">
        <f t="shared" si="459"/>
        <v>256735417.06230769</v>
      </c>
      <c r="BF221" s="70">
        <f t="shared" si="459"/>
        <v>275677677.72076935</v>
      </c>
      <c r="BG221" s="70">
        <f t="shared" si="459"/>
        <v>296498604.95461535</v>
      </c>
      <c r="BH221" s="70">
        <f t="shared" si="459"/>
        <v>312238410.81923079</v>
      </c>
      <c r="BI221" s="70">
        <f t="shared" si="459"/>
        <v>327979992.60461539</v>
      </c>
      <c r="BJ221" s="70">
        <f t="shared" si="459"/>
        <v>343723350.28769231</v>
      </c>
      <c r="BK221" s="70">
        <f t="shared" si="459"/>
        <v>358477060.59538466</v>
      </c>
      <c r="BL221" s="70">
        <f t="shared" si="459"/>
        <v>373232546.80076939</v>
      </c>
      <c r="BM221" s="70">
        <f t="shared" si="459"/>
        <v>387989808.9038462</v>
      </c>
      <c r="BN221" s="70">
        <f t="shared" si="459"/>
        <v>400871364.78153843</v>
      </c>
      <c r="BO221" s="70">
        <f t="shared" si="459"/>
        <v>413727207.87076932</v>
      </c>
      <c r="BP221" s="70">
        <f t="shared" si="459"/>
        <v>427825771.37615383</v>
      </c>
      <c r="BQ221" s="70">
        <f t="shared" si="459"/>
        <v>437993081.85000014</v>
      </c>
      <c r="BR221" s="70">
        <f t="shared" si="459"/>
        <v>448110513.02384621</v>
      </c>
      <c r="BS221" s="70">
        <f t="shared" si="459"/>
        <v>459466754.31923079</v>
      </c>
    </row>
    <row r="222" spans="1:71" ht="15" thickTop="1" x14ac:dyDescent="0.35"/>
    <row r="223" spans="1:71" x14ac:dyDescent="0.35">
      <c r="A223" s="56" t="s">
        <v>133</v>
      </c>
      <c r="B223" s="56" t="s">
        <v>134</v>
      </c>
      <c r="C223" s="56" t="s">
        <v>136</v>
      </c>
      <c r="D223" s="56">
        <v>300</v>
      </c>
      <c r="E223" s="56" t="s">
        <v>137</v>
      </c>
      <c r="F223" s="57" t="s">
        <v>138</v>
      </c>
      <c r="G223" s="56" t="s">
        <v>139</v>
      </c>
      <c r="H223" s="56" t="s">
        <v>140</v>
      </c>
      <c r="I223" s="56" t="s">
        <v>141</v>
      </c>
      <c r="J223" s="67" t="s">
        <v>160</v>
      </c>
      <c r="K223" s="67" t="s">
        <v>161</v>
      </c>
      <c r="L223" s="59">
        <v>202401</v>
      </c>
      <c r="M223" s="59">
        <v>202402</v>
      </c>
      <c r="N223" s="59">
        <v>202403</v>
      </c>
      <c r="O223" s="59">
        <v>202404</v>
      </c>
      <c r="P223" s="59">
        <v>202405</v>
      </c>
      <c r="Q223" s="59">
        <v>202406</v>
      </c>
      <c r="R223" s="59">
        <v>202407</v>
      </c>
      <c r="S223" s="59">
        <v>202408</v>
      </c>
      <c r="T223" s="59">
        <v>202409</v>
      </c>
      <c r="U223" s="59">
        <v>202410</v>
      </c>
      <c r="V223" s="59">
        <v>202411</v>
      </c>
      <c r="W223" s="59">
        <v>202412</v>
      </c>
      <c r="X223" s="59">
        <v>202501</v>
      </c>
      <c r="Y223" s="59">
        <v>202502</v>
      </c>
      <c r="Z223" s="59">
        <v>202503</v>
      </c>
      <c r="AA223" s="59">
        <v>202504</v>
      </c>
      <c r="AB223" s="59">
        <v>202505</v>
      </c>
      <c r="AC223" s="59">
        <v>202506</v>
      </c>
      <c r="AD223" s="59">
        <v>202507</v>
      </c>
      <c r="AE223" s="59">
        <v>202508</v>
      </c>
      <c r="AF223" s="59">
        <v>202509</v>
      </c>
      <c r="AG223" s="59">
        <v>202510</v>
      </c>
      <c r="AH223" s="59">
        <v>202511</v>
      </c>
      <c r="AI223" s="59">
        <v>202512</v>
      </c>
      <c r="AJ223" s="59">
        <v>202601</v>
      </c>
      <c r="AK223" s="59">
        <v>202602</v>
      </c>
      <c r="AL223" s="59">
        <v>202603</v>
      </c>
      <c r="AM223" s="59">
        <v>202604</v>
      </c>
      <c r="AN223" s="59">
        <v>202605</v>
      </c>
      <c r="AO223" s="59">
        <v>202606</v>
      </c>
      <c r="AP223" s="59">
        <v>202607</v>
      </c>
      <c r="AQ223" s="59">
        <v>202608</v>
      </c>
      <c r="AR223" s="59">
        <v>202609</v>
      </c>
      <c r="AS223" s="59">
        <v>202610</v>
      </c>
      <c r="AT223" s="59">
        <v>202611</v>
      </c>
      <c r="AU223" s="59">
        <v>202612</v>
      </c>
      <c r="AV223" s="59">
        <v>202701</v>
      </c>
      <c r="AW223" s="59">
        <v>202702</v>
      </c>
      <c r="AX223" s="59">
        <v>202703</v>
      </c>
      <c r="AY223" s="59">
        <v>202704</v>
      </c>
      <c r="AZ223" s="59">
        <v>202705</v>
      </c>
      <c r="BA223" s="59">
        <v>202706</v>
      </c>
      <c r="BB223" s="59">
        <v>202707</v>
      </c>
      <c r="BC223" s="59">
        <v>202708</v>
      </c>
      <c r="BD223" s="59">
        <v>202709</v>
      </c>
      <c r="BE223" s="59">
        <v>202710</v>
      </c>
      <c r="BF223" s="59">
        <v>202711</v>
      </c>
      <c r="BG223" s="59">
        <v>202712</v>
      </c>
      <c r="BH223" s="59">
        <v>202801</v>
      </c>
      <c r="BI223" s="59">
        <v>202802</v>
      </c>
      <c r="BJ223" s="59">
        <v>202803</v>
      </c>
      <c r="BK223" s="59">
        <v>202804</v>
      </c>
      <c r="BL223" s="59">
        <v>202805</v>
      </c>
      <c r="BM223" s="59">
        <v>202806</v>
      </c>
      <c r="BN223" s="59">
        <v>202807</v>
      </c>
      <c r="BO223" s="59">
        <v>202808</v>
      </c>
      <c r="BP223" s="59">
        <v>202809</v>
      </c>
      <c r="BQ223" s="59">
        <v>202810</v>
      </c>
      <c r="BR223" s="59">
        <v>202811</v>
      </c>
      <c r="BS223" s="59">
        <v>202812</v>
      </c>
    </row>
    <row r="224" spans="1:71" x14ac:dyDescent="0.35">
      <c r="A224" s="15" t="str">
        <f>'Grid Reliability and Resili'!A16</f>
        <v>Found on tab GRR - Grid Comm</v>
      </c>
      <c r="B224" s="15" t="str">
        <f>'Grid Reliability and Resili'!B16</f>
        <v>A2874752</v>
      </c>
      <c r="C224" s="15" t="str">
        <f>'Grid Reliability and Resili'!D16</f>
        <v/>
      </c>
      <c r="D224" s="15">
        <f>'Grid Reliability and Resili'!E16</f>
        <v>36500</v>
      </c>
      <c r="E224" s="15" t="str">
        <f>'Grid Reliability and Resili'!F16</f>
        <v>NEW-15635</v>
      </c>
      <c r="F224" s="15" t="str">
        <f>'Grid Reliability and Resili'!G16</f>
        <v>Grid Mod Upgrade to digital relays</v>
      </c>
      <c r="G224" s="15" t="str">
        <f>'Grid Reliability and Resili'!H16</f>
        <v>Electric Distribution Plant</v>
      </c>
      <c r="H224" s="15" t="str">
        <f>'Grid Reliability and Resili'!I16</f>
        <v>Distribution Substation</v>
      </c>
      <c r="I224" s="15" t="str">
        <f>'Grid Reliability and Resili'!J16</f>
        <v>Grid Mod Upgrade to digital relays</v>
      </c>
      <c r="J224" s="71">
        <v>2.1999999999999999E-2</v>
      </c>
      <c r="K224" s="71">
        <v>2.3300000000000001E-2</v>
      </c>
      <c r="L224" s="16">
        <f>'Grid Reliability and Resili'!K86*$J224/12</f>
        <v>0</v>
      </c>
      <c r="M224" s="16">
        <f>'Grid Reliability and Resili'!L86*$J224/12</f>
        <v>0</v>
      </c>
      <c r="N224" s="16">
        <f>'Grid Reliability and Resili'!M86*$J224/12</f>
        <v>50.99513833333333</v>
      </c>
      <c r="O224" s="16">
        <f>'Grid Reliability and Resili'!N86*$J224/12</f>
        <v>50.99513833333333</v>
      </c>
      <c r="P224" s="16">
        <f>'Grid Reliability and Resili'!O86*$J224/12</f>
        <v>50.99513833333333</v>
      </c>
      <c r="Q224" s="16">
        <f>'Grid Reliability and Resili'!P86*$J224/12</f>
        <v>50.99513833333333</v>
      </c>
      <c r="R224" s="16">
        <f>'Grid Reliability and Resili'!Q86*$J224/12</f>
        <v>50.99513833333333</v>
      </c>
      <c r="S224" s="16">
        <f>'Grid Reliability and Resili'!R86*$J224/12</f>
        <v>50.99513833333333</v>
      </c>
      <c r="T224" s="16">
        <f>'Grid Reliability and Resili'!S86*$J224/12</f>
        <v>50.99513833333333</v>
      </c>
      <c r="U224" s="16">
        <f>'Grid Reliability and Resili'!T86*$J224/12</f>
        <v>50.99513833333333</v>
      </c>
      <c r="V224" s="16">
        <f>'Grid Reliability and Resili'!U86*$J224/12</f>
        <v>50.99513833333333</v>
      </c>
      <c r="W224" s="16">
        <f>'Grid Reliability and Resili'!V86*$J224/12</f>
        <v>50.99513833333333</v>
      </c>
      <c r="X224" s="16">
        <f>'Grid Reliability and Resili'!W86*$K224/12</f>
        <v>54.008487416666668</v>
      </c>
      <c r="Y224" s="16">
        <f>'Grid Reliability and Resili'!X86*$K224/12</f>
        <v>54.008487416666668</v>
      </c>
      <c r="Z224" s="16">
        <f>'Grid Reliability and Resili'!Y86*$K224/12</f>
        <v>54.008487416666668</v>
      </c>
      <c r="AA224" s="16">
        <f>'Grid Reliability and Resili'!Z86*$K224/12</f>
        <v>54.008487416666668</v>
      </c>
      <c r="AB224" s="16">
        <f>'Grid Reliability and Resili'!AA86*$K224/12</f>
        <v>54.008487416666668</v>
      </c>
      <c r="AC224" s="16">
        <f>'Grid Reliability and Resili'!AB86*$K224/12</f>
        <v>54.008487416666668</v>
      </c>
      <c r="AD224" s="16">
        <f>'Grid Reliability and Resili'!AC86*$K224/12</f>
        <v>54.008487416666668</v>
      </c>
      <c r="AE224" s="16">
        <f>'Grid Reliability and Resili'!AD86*$K224/12</f>
        <v>54.008487416666668</v>
      </c>
      <c r="AF224" s="16">
        <f>'Grid Reliability and Resili'!AE86*$K224/12</f>
        <v>54.008487416666668</v>
      </c>
      <c r="AG224" s="16">
        <f>'Grid Reliability and Resili'!AF86*$K224/12</f>
        <v>54.008487416666668</v>
      </c>
      <c r="AH224" s="16">
        <f>'Grid Reliability and Resili'!AG86*$K224/12</f>
        <v>54.008487416666668</v>
      </c>
      <c r="AI224" s="16">
        <f>'Grid Reliability and Resili'!AH86*$K224/12</f>
        <v>54.008487416666668</v>
      </c>
      <c r="AJ224" s="16">
        <f>'Grid Reliability and Resili'!AI86*$K224/12</f>
        <v>54.008487416666668</v>
      </c>
      <c r="AK224" s="16">
        <f>'Grid Reliability and Resili'!AJ86*$K224/12</f>
        <v>54.008487416666668</v>
      </c>
      <c r="AL224" s="16">
        <f>'Grid Reliability and Resili'!AK86*$K224/12</f>
        <v>54.008487416666668</v>
      </c>
      <c r="AM224" s="16">
        <f>'Grid Reliability and Resili'!AL86*$K224/12</f>
        <v>54.008487416666668</v>
      </c>
      <c r="AN224" s="16">
        <f>'Grid Reliability and Resili'!AM86*$K224/12</f>
        <v>54.008487416666668</v>
      </c>
      <c r="AO224" s="16">
        <f>'Grid Reliability and Resili'!AN86*$K224/12</f>
        <v>54.008487416666668</v>
      </c>
      <c r="AP224" s="16">
        <f>'Grid Reliability and Resili'!AO86*$K224/12</f>
        <v>54.008487416666668</v>
      </c>
      <c r="AQ224" s="16">
        <f>'Grid Reliability and Resili'!AP86*$K224/12</f>
        <v>54.008487416666668</v>
      </c>
      <c r="AR224" s="16">
        <f>'Grid Reliability and Resili'!AQ86*$K224/12</f>
        <v>54.008487416666668</v>
      </c>
      <c r="AS224" s="16">
        <f>'Grid Reliability and Resili'!AR86*$K224/12</f>
        <v>54.008487416666668</v>
      </c>
      <c r="AT224" s="16">
        <f>'Grid Reliability and Resili'!AS86*$K224/12</f>
        <v>54.008487416666668</v>
      </c>
      <c r="AU224" s="16">
        <f>'Grid Reliability and Resili'!AT86*$K224/12</f>
        <v>54.008487416666668</v>
      </c>
      <c r="AV224" s="16">
        <f>'Grid Reliability and Resili'!AU86*$K224/12</f>
        <v>54.008487416666668</v>
      </c>
      <c r="AW224" s="16">
        <f>'Grid Reliability and Resili'!AV86*$K224/12</f>
        <v>54.008487416666668</v>
      </c>
      <c r="AX224" s="16">
        <f>'Grid Reliability and Resili'!AW86*$K224/12</f>
        <v>54.008487416666668</v>
      </c>
      <c r="AY224" s="16">
        <f>'Grid Reliability and Resili'!AX86*$K224/12</f>
        <v>54.008487416666668</v>
      </c>
      <c r="AZ224" s="16">
        <f>'Grid Reliability and Resili'!AY86*$K224/12</f>
        <v>54.008487416666668</v>
      </c>
      <c r="BA224" s="16">
        <f>'Grid Reliability and Resili'!AZ86*$K224/12</f>
        <v>54.008487416666668</v>
      </c>
      <c r="BB224" s="16">
        <f>'Grid Reliability and Resili'!BA86*$K224/12</f>
        <v>54.008487416666668</v>
      </c>
      <c r="BC224" s="16">
        <f>'Grid Reliability and Resili'!BB86*$K224/12</f>
        <v>54.008487416666668</v>
      </c>
      <c r="BD224" s="16">
        <f>'Grid Reliability and Resili'!BC86*$K224/12</f>
        <v>54.008487416666668</v>
      </c>
      <c r="BE224" s="16">
        <f>'Grid Reliability and Resili'!BD86*$K224/12</f>
        <v>54.008487416666668</v>
      </c>
      <c r="BF224" s="16">
        <f>'Grid Reliability and Resili'!BE86*$K224/12</f>
        <v>54.008487416666668</v>
      </c>
      <c r="BG224" s="16">
        <f>'Grid Reliability and Resili'!BF86*$K224/12</f>
        <v>54.008487416666668</v>
      </c>
      <c r="BH224" s="16">
        <f>'Grid Reliability and Resili'!BG86*$K224/12</f>
        <v>54.008487416666668</v>
      </c>
      <c r="BI224" s="16">
        <f>'Grid Reliability and Resili'!BH86*$K224/12</f>
        <v>54.008487416666668</v>
      </c>
      <c r="BJ224" s="16">
        <f>'Grid Reliability and Resili'!BI86*$K224/12</f>
        <v>54.008487416666668</v>
      </c>
      <c r="BK224" s="16">
        <f>'Grid Reliability and Resili'!BJ86*$K224/12</f>
        <v>54.008487416666668</v>
      </c>
      <c r="BL224" s="16">
        <f>'Grid Reliability and Resili'!BK86*$K224/12</f>
        <v>54.008487416666668</v>
      </c>
      <c r="BM224" s="16">
        <f>'Grid Reliability and Resili'!BL86*$K224/12</f>
        <v>54.008487416666668</v>
      </c>
      <c r="BN224" s="16">
        <f>'Grid Reliability and Resili'!BM86*$K224/12</f>
        <v>54.008487416666668</v>
      </c>
      <c r="BO224" s="16">
        <f>'Grid Reliability and Resili'!BN86*$K224/12</f>
        <v>54.008487416666668</v>
      </c>
      <c r="BP224" s="16">
        <f>'Grid Reliability and Resili'!BO86*$K224/12</f>
        <v>54.008487416666668</v>
      </c>
      <c r="BQ224" s="16">
        <f>'Grid Reliability and Resili'!BP86*$K224/12</f>
        <v>54.008487416666668</v>
      </c>
      <c r="BR224" s="16">
        <f>'Grid Reliability and Resili'!BQ86*$K224/12</f>
        <v>54.008487416666668</v>
      </c>
      <c r="BS224" s="16">
        <f>'Grid Reliability and Resili'!BR86*$K224/12</f>
        <v>54.008487416666668</v>
      </c>
    </row>
    <row r="225" spans="1:71" x14ac:dyDescent="0.35">
      <c r="A225" s="15" t="str">
        <f>'Grid Reliability and Resili'!A17</f>
        <v>Standard Close</v>
      </c>
      <c r="B225" s="15" t="str">
        <f>'Grid Reliability and Resili'!B17</f>
        <v>A2878009</v>
      </c>
      <c r="C225" s="15" t="str">
        <f>'Grid Reliability and Resili'!D17</f>
        <v/>
      </c>
      <c r="D225" s="15">
        <f>'Grid Reliability and Resili'!E17</f>
        <v>36500</v>
      </c>
      <c r="E225" s="15" t="str">
        <f>'Grid Reliability and Resili'!F17</f>
        <v>NEW-15635</v>
      </c>
      <c r="F225" s="15" t="str">
        <f>'Grid Reliability and Resili'!G17</f>
        <v>Grid Mod Upgrade to digital relays</v>
      </c>
      <c r="G225" s="15" t="str">
        <f>'Grid Reliability and Resili'!H17</f>
        <v>Electric Distribution Plant</v>
      </c>
      <c r="H225" s="15" t="str">
        <f>'Grid Reliability and Resili'!I17</f>
        <v>Distribution Substation</v>
      </c>
      <c r="I225" s="15" t="str">
        <f>'Grid Reliability and Resili'!J17</f>
        <v>Grid Mod Upgrade to digital relays</v>
      </c>
      <c r="J225" s="71">
        <v>2.1999999999999999E-2</v>
      </c>
      <c r="K225" s="71">
        <v>2.3300000000000001E-2</v>
      </c>
      <c r="L225" s="16">
        <f>'Grid Reliability and Resili'!K87*$J225/12</f>
        <v>0</v>
      </c>
      <c r="M225" s="16">
        <f>'Grid Reliability and Resili'!L87*$J225/12</f>
        <v>0</v>
      </c>
      <c r="N225" s="16">
        <f>'Grid Reliability and Resili'!M87*$J225/12</f>
        <v>0</v>
      </c>
      <c r="O225" s="16">
        <f>'Grid Reliability and Resili'!N87*$J225/12</f>
        <v>19.906443333333332</v>
      </c>
      <c r="P225" s="16">
        <f>'Grid Reliability and Resili'!O87*$J225/12</f>
        <v>19.906443333333332</v>
      </c>
      <c r="Q225" s="16">
        <f>'Grid Reliability and Resili'!P87*$J225/12</f>
        <v>19.906443333333332</v>
      </c>
      <c r="R225" s="16">
        <f>'Grid Reliability and Resili'!Q87*$J225/12</f>
        <v>19.906443333333332</v>
      </c>
      <c r="S225" s="16">
        <f>'Grid Reliability and Resili'!R87*$J225/12</f>
        <v>19.906443333333332</v>
      </c>
      <c r="T225" s="16">
        <f>'Grid Reliability and Resili'!S87*$J225/12</f>
        <v>19.906443333333332</v>
      </c>
      <c r="U225" s="16">
        <f>'Grid Reliability and Resili'!T87*$J225/12</f>
        <v>19.906443333333332</v>
      </c>
      <c r="V225" s="16">
        <f>'Grid Reliability and Resili'!U87*$J225/12</f>
        <v>19.906443333333332</v>
      </c>
      <c r="W225" s="16">
        <f>'Grid Reliability and Resili'!V87*$J225/12</f>
        <v>19.906443333333332</v>
      </c>
      <c r="X225" s="16">
        <f>'Grid Reliability and Resili'!W87*$K225/12</f>
        <v>21.082733166666667</v>
      </c>
      <c r="Y225" s="16">
        <f>'Grid Reliability and Resili'!X87*$K225/12</f>
        <v>21.082733166666667</v>
      </c>
      <c r="Z225" s="16">
        <f>'Grid Reliability and Resili'!Y87*$K225/12</f>
        <v>21.082733166666667</v>
      </c>
      <c r="AA225" s="16">
        <f>'Grid Reliability and Resili'!Z87*$K225/12</f>
        <v>21.082733166666667</v>
      </c>
      <c r="AB225" s="16">
        <f>'Grid Reliability and Resili'!AA87*$K225/12</f>
        <v>21.082733166666667</v>
      </c>
      <c r="AC225" s="16">
        <f>'Grid Reliability and Resili'!AB87*$K225/12</f>
        <v>21.082733166666667</v>
      </c>
      <c r="AD225" s="16">
        <f>'Grid Reliability and Resili'!AC87*$K225/12</f>
        <v>21.082733166666667</v>
      </c>
      <c r="AE225" s="16">
        <f>'Grid Reliability and Resili'!AD87*$K225/12</f>
        <v>21.082733166666667</v>
      </c>
      <c r="AF225" s="16">
        <f>'Grid Reliability and Resili'!AE87*$K225/12</f>
        <v>21.082733166666667</v>
      </c>
      <c r="AG225" s="16">
        <f>'Grid Reliability and Resili'!AF87*$K225/12</f>
        <v>21.082733166666667</v>
      </c>
      <c r="AH225" s="16">
        <f>'Grid Reliability and Resili'!AG87*$K225/12</f>
        <v>21.082733166666667</v>
      </c>
      <c r="AI225" s="16">
        <f>'Grid Reliability and Resili'!AH87*$K225/12</f>
        <v>21.082733166666667</v>
      </c>
      <c r="AJ225" s="16">
        <f>'Grid Reliability and Resili'!AI87*$K225/12</f>
        <v>21.082733166666667</v>
      </c>
      <c r="AK225" s="16">
        <f>'Grid Reliability and Resili'!AJ87*$K225/12</f>
        <v>21.082733166666667</v>
      </c>
      <c r="AL225" s="16">
        <f>'Grid Reliability and Resili'!AK87*$K225/12</f>
        <v>21.082733166666667</v>
      </c>
      <c r="AM225" s="16">
        <f>'Grid Reliability and Resili'!AL87*$K225/12</f>
        <v>21.082733166666667</v>
      </c>
      <c r="AN225" s="16">
        <f>'Grid Reliability and Resili'!AM87*$K225/12</f>
        <v>21.082733166666667</v>
      </c>
      <c r="AO225" s="16">
        <f>'Grid Reliability and Resili'!AN87*$K225/12</f>
        <v>21.082733166666667</v>
      </c>
      <c r="AP225" s="16">
        <f>'Grid Reliability and Resili'!AO87*$K225/12</f>
        <v>21.082733166666667</v>
      </c>
      <c r="AQ225" s="16">
        <f>'Grid Reliability and Resili'!AP87*$K225/12</f>
        <v>21.082733166666667</v>
      </c>
      <c r="AR225" s="16">
        <f>'Grid Reliability and Resili'!AQ87*$K225/12</f>
        <v>21.082733166666667</v>
      </c>
      <c r="AS225" s="16">
        <f>'Grid Reliability and Resili'!AR87*$K225/12</f>
        <v>21.082733166666667</v>
      </c>
      <c r="AT225" s="16">
        <f>'Grid Reliability and Resili'!AS87*$K225/12</f>
        <v>21.082733166666667</v>
      </c>
      <c r="AU225" s="16">
        <f>'Grid Reliability and Resili'!AT87*$K225/12</f>
        <v>21.082733166666667</v>
      </c>
      <c r="AV225" s="16">
        <f>'Grid Reliability and Resili'!AU87*$K225/12</f>
        <v>21.082733166666667</v>
      </c>
      <c r="AW225" s="16">
        <f>'Grid Reliability and Resili'!AV87*$K225/12</f>
        <v>21.082733166666667</v>
      </c>
      <c r="AX225" s="16">
        <f>'Grid Reliability and Resili'!AW87*$K225/12</f>
        <v>21.082733166666667</v>
      </c>
      <c r="AY225" s="16">
        <f>'Grid Reliability and Resili'!AX87*$K225/12</f>
        <v>21.082733166666667</v>
      </c>
      <c r="AZ225" s="16">
        <f>'Grid Reliability and Resili'!AY87*$K225/12</f>
        <v>21.082733166666667</v>
      </c>
      <c r="BA225" s="16">
        <f>'Grid Reliability and Resili'!AZ87*$K225/12</f>
        <v>21.082733166666667</v>
      </c>
      <c r="BB225" s="16">
        <f>'Grid Reliability and Resili'!BA87*$K225/12</f>
        <v>21.082733166666667</v>
      </c>
      <c r="BC225" s="16">
        <f>'Grid Reliability and Resili'!BB87*$K225/12</f>
        <v>21.082733166666667</v>
      </c>
      <c r="BD225" s="16">
        <f>'Grid Reliability and Resili'!BC87*$K225/12</f>
        <v>21.082733166666667</v>
      </c>
      <c r="BE225" s="16">
        <f>'Grid Reliability and Resili'!BD87*$K225/12</f>
        <v>21.082733166666667</v>
      </c>
      <c r="BF225" s="16">
        <f>'Grid Reliability and Resili'!BE87*$K225/12</f>
        <v>21.082733166666667</v>
      </c>
      <c r="BG225" s="16">
        <f>'Grid Reliability and Resili'!BF87*$K225/12</f>
        <v>21.082733166666667</v>
      </c>
      <c r="BH225" s="16">
        <f>'Grid Reliability and Resili'!BG87*$K225/12</f>
        <v>21.082733166666667</v>
      </c>
      <c r="BI225" s="16">
        <f>'Grid Reliability and Resili'!BH87*$K225/12</f>
        <v>21.082733166666667</v>
      </c>
      <c r="BJ225" s="16">
        <f>'Grid Reliability and Resili'!BI87*$K225/12</f>
        <v>21.082733166666667</v>
      </c>
      <c r="BK225" s="16">
        <f>'Grid Reliability and Resili'!BJ87*$K225/12</f>
        <v>21.082733166666667</v>
      </c>
      <c r="BL225" s="16">
        <f>'Grid Reliability and Resili'!BK87*$K225/12</f>
        <v>21.082733166666667</v>
      </c>
      <c r="BM225" s="16">
        <f>'Grid Reliability and Resili'!BL87*$K225/12</f>
        <v>21.082733166666667</v>
      </c>
      <c r="BN225" s="16">
        <f>'Grid Reliability and Resili'!BM87*$K225/12</f>
        <v>21.082733166666667</v>
      </c>
      <c r="BO225" s="16">
        <f>'Grid Reliability and Resili'!BN87*$K225/12</f>
        <v>21.082733166666667</v>
      </c>
      <c r="BP225" s="16">
        <f>'Grid Reliability and Resili'!BO87*$K225/12</f>
        <v>21.082733166666667</v>
      </c>
      <c r="BQ225" s="16">
        <f>'Grid Reliability and Resili'!BP87*$K225/12</f>
        <v>21.082733166666667</v>
      </c>
      <c r="BR225" s="16">
        <f>'Grid Reliability and Resili'!BQ87*$K225/12</f>
        <v>21.082733166666667</v>
      </c>
      <c r="BS225" s="16">
        <f>'Grid Reliability and Resili'!BR87*$K225/12</f>
        <v>21.082733166666667</v>
      </c>
    </row>
    <row r="226" spans="1:71" x14ac:dyDescent="0.35">
      <c r="A226" s="15" t="str">
        <f>'Grid Reliability and Resili'!A18</f>
        <v>Standard Close</v>
      </c>
      <c r="B226" s="15" t="str">
        <f>'Grid Reliability and Resili'!B18</f>
        <v>A2881511</v>
      </c>
      <c r="C226" s="15" t="str">
        <f>'Grid Reliability and Resili'!D18</f>
        <v/>
      </c>
      <c r="D226" s="15">
        <f>'Grid Reliability and Resili'!E18</f>
        <v>36500</v>
      </c>
      <c r="E226" s="15" t="str">
        <f>'Grid Reliability and Resili'!F18</f>
        <v>NEW-15635</v>
      </c>
      <c r="F226" s="15" t="str">
        <f>'Grid Reliability and Resili'!G18</f>
        <v>Grid Mod Upgrade to digital relays</v>
      </c>
      <c r="G226" s="15" t="str">
        <f>'Grid Reliability and Resili'!H18</f>
        <v>Electric Distribution Plant</v>
      </c>
      <c r="H226" s="15" t="str">
        <f>'Grid Reliability and Resili'!I18</f>
        <v>Distribution Substation</v>
      </c>
      <c r="I226" s="15" t="str">
        <f>'Grid Reliability and Resili'!J18</f>
        <v>Grid Mod Upgrade to digital relays</v>
      </c>
      <c r="J226" s="71">
        <v>2.1999999999999999E-2</v>
      </c>
      <c r="K226" s="71">
        <v>2.3300000000000001E-2</v>
      </c>
      <c r="L226" s="16">
        <f>'Grid Reliability and Resili'!K88*$J226/12</f>
        <v>0</v>
      </c>
      <c r="M226" s="16">
        <f>'Grid Reliability and Resili'!L88*$J226/12</f>
        <v>0</v>
      </c>
      <c r="N226" s="16">
        <f>'Grid Reliability and Resili'!M88*$J226/12</f>
        <v>0</v>
      </c>
      <c r="O226" s="16">
        <f>'Grid Reliability and Resili'!N88*$J226/12</f>
        <v>0</v>
      </c>
      <c r="P226" s="16">
        <f>'Grid Reliability and Resili'!O88*$J226/12</f>
        <v>51.935766666666666</v>
      </c>
      <c r="Q226" s="16">
        <f>'Grid Reliability and Resili'!P88*$J226/12</f>
        <v>51.935766666666666</v>
      </c>
      <c r="R226" s="16">
        <f>'Grid Reliability and Resili'!Q88*$J226/12</f>
        <v>51.935766666666666</v>
      </c>
      <c r="S226" s="16">
        <f>'Grid Reliability and Resili'!R88*$J226/12</f>
        <v>51.935766666666666</v>
      </c>
      <c r="T226" s="16">
        <f>'Grid Reliability and Resili'!S88*$J226/12</f>
        <v>51.935766666666666</v>
      </c>
      <c r="U226" s="16">
        <f>'Grid Reliability and Resili'!T88*$J226/12</f>
        <v>51.935766666666666</v>
      </c>
      <c r="V226" s="16">
        <f>'Grid Reliability and Resili'!U88*$J226/12</f>
        <v>51.935766666666666</v>
      </c>
      <c r="W226" s="16">
        <f>'Grid Reliability and Resili'!V88*$J226/12</f>
        <v>51.935766666666666</v>
      </c>
      <c r="X226" s="16">
        <f>'Grid Reliability and Resili'!W88*$K226/12</f>
        <v>55.004698333333344</v>
      </c>
      <c r="Y226" s="16">
        <f>'Grid Reliability and Resili'!X88*$K226/12</f>
        <v>55.004698333333344</v>
      </c>
      <c r="Z226" s="16">
        <f>'Grid Reliability and Resili'!Y88*$K226/12</f>
        <v>55.004698333333344</v>
      </c>
      <c r="AA226" s="16">
        <f>'Grid Reliability and Resili'!Z88*$K226/12</f>
        <v>55.004698333333344</v>
      </c>
      <c r="AB226" s="16">
        <f>'Grid Reliability and Resili'!AA88*$K226/12</f>
        <v>55.004698333333344</v>
      </c>
      <c r="AC226" s="16">
        <f>'Grid Reliability and Resili'!AB88*$K226/12</f>
        <v>55.004698333333344</v>
      </c>
      <c r="AD226" s="16">
        <f>'Grid Reliability and Resili'!AC88*$K226/12</f>
        <v>55.004698333333344</v>
      </c>
      <c r="AE226" s="16">
        <f>'Grid Reliability and Resili'!AD88*$K226/12</f>
        <v>55.004698333333344</v>
      </c>
      <c r="AF226" s="16">
        <f>'Grid Reliability and Resili'!AE88*$K226/12</f>
        <v>55.004698333333344</v>
      </c>
      <c r="AG226" s="16">
        <f>'Grid Reliability and Resili'!AF88*$K226/12</f>
        <v>55.004698333333344</v>
      </c>
      <c r="AH226" s="16">
        <f>'Grid Reliability and Resili'!AG88*$K226/12</f>
        <v>55.004698333333344</v>
      </c>
      <c r="AI226" s="16">
        <f>'Grid Reliability and Resili'!AH88*$K226/12</f>
        <v>55.004698333333344</v>
      </c>
      <c r="AJ226" s="16">
        <f>'Grid Reliability and Resili'!AI88*$K226/12</f>
        <v>55.004698333333344</v>
      </c>
      <c r="AK226" s="16">
        <f>'Grid Reliability and Resili'!AJ88*$K226/12</f>
        <v>55.004698333333344</v>
      </c>
      <c r="AL226" s="16">
        <f>'Grid Reliability and Resili'!AK88*$K226/12</f>
        <v>55.004698333333344</v>
      </c>
      <c r="AM226" s="16">
        <f>'Grid Reliability and Resili'!AL88*$K226/12</f>
        <v>55.004698333333344</v>
      </c>
      <c r="AN226" s="16">
        <f>'Grid Reliability and Resili'!AM88*$K226/12</f>
        <v>55.004698333333344</v>
      </c>
      <c r="AO226" s="16">
        <f>'Grid Reliability and Resili'!AN88*$K226/12</f>
        <v>55.004698333333344</v>
      </c>
      <c r="AP226" s="16">
        <f>'Grid Reliability and Resili'!AO88*$K226/12</f>
        <v>55.004698333333344</v>
      </c>
      <c r="AQ226" s="16">
        <f>'Grid Reliability and Resili'!AP88*$K226/12</f>
        <v>55.004698333333344</v>
      </c>
      <c r="AR226" s="16">
        <f>'Grid Reliability and Resili'!AQ88*$K226/12</f>
        <v>55.004698333333344</v>
      </c>
      <c r="AS226" s="16">
        <f>'Grid Reliability and Resili'!AR88*$K226/12</f>
        <v>55.004698333333344</v>
      </c>
      <c r="AT226" s="16">
        <f>'Grid Reliability and Resili'!AS88*$K226/12</f>
        <v>55.004698333333344</v>
      </c>
      <c r="AU226" s="16">
        <f>'Grid Reliability and Resili'!AT88*$K226/12</f>
        <v>55.004698333333344</v>
      </c>
      <c r="AV226" s="16">
        <f>'Grid Reliability and Resili'!AU88*$K226/12</f>
        <v>55.004698333333344</v>
      </c>
      <c r="AW226" s="16">
        <f>'Grid Reliability and Resili'!AV88*$K226/12</f>
        <v>55.004698333333344</v>
      </c>
      <c r="AX226" s="16">
        <f>'Grid Reliability and Resili'!AW88*$K226/12</f>
        <v>55.004698333333344</v>
      </c>
      <c r="AY226" s="16">
        <f>'Grid Reliability and Resili'!AX88*$K226/12</f>
        <v>55.004698333333344</v>
      </c>
      <c r="AZ226" s="16">
        <f>'Grid Reliability and Resili'!AY88*$K226/12</f>
        <v>55.004698333333344</v>
      </c>
      <c r="BA226" s="16">
        <f>'Grid Reliability and Resili'!AZ88*$K226/12</f>
        <v>55.004698333333344</v>
      </c>
      <c r="BB226" s="16">
        <f>'Grid Reliability and Resili'!BA88*$K226/12</f>
        <v>55.004698333333344</v>
      </c>
      <c r="BC226" s="16">
        <f>'Grid Reliability and Resili'!BB88*$K226/12</f>
        <v>55.004698333333344</v>
      </c>
      <c r="BD226" s="16">
        <f>'Grid Reliability and Resili'!BC88*$K226/12</f>
        <v>55.004698333333344</v>
      </c>
      <c r="BE226" s="16">
        <f>'Grid Reliability and Resili'!BD88*$K226/12</f>
        <v>55.004698333333344</v>
      </c>
      <c r="BF226" s="16">
        <f>'Grid Reliability and Resili'!BE88*$K226/12</f>
        <v>55.004698333333344</v>
      </c>
      <c r="BG226" s="16">
        <f>'Grid Reliability and Resili'!BF88*$K226/12</f>
        <v>55.004698333333344</v>
      </c>
      <c r="BH226" s="16">
        <f>'Grid Reliability and Resili'!BG88*$K226/12</f>
        <v>55.004698333333344</v>
      </c>
      <c r="BI226" s="16">
        <f>'Grid Reliability and Resili'!BH88*$K226/12</f>
        <v>55.004698333333344</v>
      </c>
      <c r="BJ226" s="16">
        <f>'Grid Reliability and Resili'!BI88*$K226/12</f>
        <v>55.004698333333344</v>
      </c>
      <c r="BK226" s="16">
        <f>'Grid Reliability and Resili'!BJ88*$K226/12</f>
        <v>55.004698333333344</v>
      </c>
      <c r="BL226" s="16">
        <f>'Grid Reliability and Resili'!BK88*$K226/12</f>
        <v>55.004698333333344</v>
      </c>
      <c r="BM226" s="16">
        <f>'Grid Reliability and Resili'!BL88*$K226/12</f>
        <v>55.004698333333344</v>
      </c>
      <c r="BN226" s="16">
        <f>'Grid Reliability and Resili'!BM88*$K226/12</f>
        <v>55.004698333333344</v>
      </c>
      <c r="BO226" s="16">
        <f>'Grid Reliability and Resili'!BN88*$K226/12</f>
        <v>55.004698333333344</v>
      </c>
      <c r="BP226" s="16">
        <f>'Grid Reliability and Resili'!BO88*$K226/12</f>
        <v>55.004698333333344</v>
      </c>
      <c r="BQ226" s="16">
        <f>'Grid Reliability and Resili'!BP88*$K226/12</f>
        <v>55.004698333333344</v>
      </c>
      <c r="BR226" s="16">
        <f>'Grid Reliability and Resili'!BQ88*$K226/12</f>
        <v>55.004698333333344</v>
      </c>
      <c r="BS226" s="16">
        <f>'Grid Reliability and Resili'!BR88*$K226/12</f>
        <v>55.004698333333344</v>
      </c>
    </row>
    <row r="227" spans="1:71" x14ac:dyDescent="0.35">
      <c r="A227" s="15" t="str">
        <f>'Grid Reliability and Resili'!A19</f>
        <v>Standard Close</v>
      </c>
      <c r="B227" s="15" t="str">
        <f>'Grid Reliability and Resili'!B19</f>
        <v>A2881971</v>
      </c>
      <c r="C227" s="15" t="str">
        <f>'Grid Reliability and Resili'!D19</f>
        <v/>
      </c>
      <c r="D227" s="15">
        <f>'Grid Reliability and Resili'!E19</f>
        <v>36500</v>
      </c>
      <c r="E227" s="15" t="str">
        <f>'Grid Reliability and Resili'!F19</f>
        <v>NEW-15635</v>
      </c>
      <c r="F227" s="15" t="str">
        <f>'Grid Reliability and Resili'!G19</f>
        <v>Grid Mod Upgrade to digital relays</v>
      </c>
      <c r="G227" s="15" t="str">
        <f>'Grid Reliability and Resili'!H19</f>
        <v>Electric Distribution Plant</v>
      </c>
      <c r="H227" s="15" t="str">
        <f>'Grid Reliability and Resili'!I19</f>
        <v>Distribution Substation</v>
      </c>
      <c r="I227" s="15" t="str">
        <f>'Grid Reliability and Resili'!J19</f>
        <v>Grid Mod Upgrade to digital relays</v>
      </c>
      <c r="J227" s="71">
        <v>2.1999999999999999E-2</v>
      </c>
      <c r="K227" s="71">
        <v>2.3300000000000001E-2</v>
      </c>
      <c r="L227" s="16">
        <f>'Grid Reliability and Resili'!K89*$J227/12</f>
        <v>0</v>
      </c>
      <c r="M227" s="16">
        <f>'Grid Reliability and Resili'!L89*$J227/12</f>
        <v>0</v>
      </c>
      <c r="N227" s="16">
        <f>'Grid Reliability and Resili'!M89*$J227/12</f>
        <v>0</v>
      </c>
      <c r="O227" s="16">
        <f>'Grid Reliability and Resili'!N89*$J227/12</f>
        <v>0</v>
      </c>
      <c r="P227" s="16">
        <f>'Grid Reliability and Resili'!O89*$J227/12</f>
        <v>152.73806166666665</v>
      </c>
      <c r="Q227" s="16">
        <f>'Grid Reliability and Resili'!P89*$J227/12</f>
        <v>152.73806166666665</v>
      </c>
      <c r="R227" s="16">
        <f>'Grid Reliability and Resili'!Q89*$J227/12</f>
        <v>152.73806166666665</v>
      </c>
      <c r="S227" s="16">
        <f>'Grid Reliability and Resili'!R89*$J227/12</f>
        <v>152.73806166666665</v>
      </c>
      <c r="T227" s="16">
        <f>'Grid Reliability and Resili'!S89*$J227/12</f>
        <v>152.73806166666665</v>
      </c>
      <c r="U227" s="16">
        <f>'Grid Reliability and Resili'!T89*$J227/12</f>
        <v>152.73806166666665</v>
      </c>
      <c r="V227" s="16">
        <f>'Grid Reliability and Resili'!U89*$J227/12</f>
        <v>152.73806166666665</v>
      </c>
      <c r="W227" s="16">
        <f>'Grid Reliability and Resili'!V89*$J227/12</f>
        <v>152.73806166666665</v>
      </c>
      <c r="X227" s="16">
        <f>'Grid Reliability and Resili'!W89*$K227/12</f>
        <v>161.76349258333335</v>
      </c>
      <c r="Y227" s="16">
        <f>'Grid Reliability and Resili'!X89*$K227/12</f>
        <v>161.76349258333335</v>
      </c>
      <c r="Z227" s="16">
        <f>'Grid Reliability and Resili'!Y89*$K227/12</f>
        <v>161.76349258333335</v>
      </c>
      <c r="AA227" s="16">
        <f>'Grid Reliability and Resili'!Z89*$K227/12</f>
        <v>161.76349258333335</v>
      </c>
      <c r="AB227" s="16">
        <f>'Grid Reliability and Resili'!AA89*$K227/12</f>
        <v>161.76349258333335</v>
      </c>
      <c r="AC227" s="16">
        <f>'Grid Reliability and Resili'!AB89*$K227/12</f>
        <v>161.76349258333335</v>
      </c>
      <c r="AD227" s="16">
        <f>'Grid Reliability and Resili'!AC89*$K227/12</f>
        <v>161.76349258333335</v>
      </c>
      <c r="AE227" s="16">
        <f>'Grid Reliability and Resili'!AD89*$K227/12</f>
        <v>161.76349258333335</v>
      </c>
      <c r="AF227" s="16">
        <f>'Grid Reliability and Resili'!AE89*$K227/12</f>
        <v>161.76349258333335</v>
      </c>
      <c r="AG227" s="16">
        <f>'Grid Reliability and Resili'!AF89*$K227/12</f>
        <v>161.76349258333335</v>
      </c>
      <c r="AH227" s="16">
        <f>'Grid Reliability and Resili'!AG89*$K227/12</f>
        <v>161.76349258333335</v>
      </c>
      <c r="AI227" s="16">
        <f>'Grid Reliability and Resili'!AH89*$K227/12</f>
        <v>161.76349258333335</v>
      </c>
      <c r="AJ227" s="16">
        <f>'Grid Reliability and Resili'!AI89*$K227/12</f>
        <v>161.76349258333335</v>
      </c>
      <c r="AK227" s="16">
        <f>'Grid Reliability and Resili'!AJ89*$K227/12</f>
        <v>161.76349258333335</v>
      </c>
      <c r="AL227" s="16">
        <f>'Grid Reliability and Resili'!AK89*$K227/12</f>
        <v>161.76349258333335</v>
      </c>
      <c r="AM227" s="16">
        <f>'Grid Reliability and Resili'!AL89*$K227/12</f>
        <v>161.76349258333335</v>
      </c>
      <c r="AN227" s="16">
        <f>'Grid Reliability and Resili'!AM89*$K227/12</f>
        <v>161.76349258333335</v>
      </c>
      <c r="AO227" s="16">
        <f>'Grid Reliability and Resili'!AN89*$K227/12</f>
        <v>161.76349258333335</v>
      </c>
      <c r="AP227" s="16">
        <f>'Grid Reliability and Resili'!AO89*$K227/12</f>
        <v>161.76349258333335</v>
      </c>
      <c r="AQ227" s="16">
        <f>'Grid Reliability and Resili'!AP89*$K227/12</f>
        <v>161.76349258333335</v>
      </c>
      <c r="AR227" s="16">
        <f>'Grid Reliability and Resili'!AQ89*$K227/12</f>
        <v>161.76349258333335</v>
      </c>
      <c r="AS227" s="16">
        <f>'Grid Reliability and Resili'!AR89*$K227/12</f>
        <v>161.76349258333335</v>
      </c>
      <c r="AT227" s="16">
        <f>'Grid Reliability and Resili'!AS89*$K227/12</f>
        <v>161.76349258333335</v>
      </c>
      <c r="AU227" s="16">
        <f>'Grid Reliability and Resili'!AT89*$K227/12</f>
        <v>161.76349258333335</v>
      </c>
      <c r="AV227" s="16">
        <f>'Grid Reliability and Resili'!AU89*$K227/12</f>
        <v>161.76349258333335</v>
      </c>
      <c r="AW227" s="16">
        <f>'Grid Reliability and Resili'!AV89*$K227/12</f>
        <v>161.76349258333335</v>
      </c>
      <c r="AX227" s="16">
        <f>'Grid Reliability and Resili'!AW89*$K227/12</f>
        <v>161.76349258333335</v>
      </c>
      <c r="AY227" s="16">
        <f>'Grid Reliability and Resili'!AX89*$K227/12</f>
        <v>161.76349258333335</v>
      </c>
      <c r="AZ227" s="16">
        <f>'Grid Reliability and Resili'!AY89*$K227/12</f>
        <v>161.76349258333335</v>
      </c>
      <c r="BA227" s="16">
        <f>'Grid Reliability and Resili'!AZ89*$K227/12</f>
        <v>161.76349258333335</v>
      </c>
      <c r="BB227" s="16">
        <f>'Grid Reliability and Resili'!BA89*$K227/12</f>
        <v>161.76349258333335</v>
      </c>
      <c r="BC227" s="16">
        <f>'Grid Reliability and Resili'!BB89*$K227/12</f>
        <v>161.76349258333335</v>
      </c>
      <c r="BD227" s="16">
        <f>'Grid Reliability and Resili'!BC89*$K227/12</f>
        <v>161.76349258333335</v>
      </c>
      <c r="BE227" s="16">
        <f>'Grid Reliability and Resili'!BD89*$K227/12</f>
        <v>161.76349258333335</v>
      </c>
      <c r="BF227" s="16">
        <f>'Grid Reliability and Resili'!BE89*$K227/12</f>
        <v>161.76349258333335</v>
      </c>
      <c r="BG227" s="16">
        <f>'Grid Reliability and Resili'!BF89*$K227/12</f>
        <v>161.76349258333335</v>
      </c>
      <c r="BH227" s="16">
        <f>'Grid Reliability and Resili'!BG89*$K227/12</f>
        <v>161.76349258333335</v>
      </c>
      <c r="BI227" s="16">
        <f>'Grid Reliability and Resili'!BH89*$K227/12</f>
        <v>161.76349258333335</v>
      </c>
      <c r="BJ227" s="16">
        <f>'Grid Reliability and Resili'!BI89*$K227/12</f>
        <v>161.76349258333335</v>
      </c>
      <c r="BK227" s="16">
        <f>'Grid Reliability and Resili'!BJ89*$K227/12</f>
        <v>161.76349258333335</v>
      </c>
      <c r="BL227" s="16">
        <f>'Grid Reliability and Resili'!BK89*$K227/12</f>
        <v>161.76349258333335</v>
      </c>
      <c r="BM227" s="16">
        <f>'Grid Reliability and Resili'!BL89*$K227/12</f>
        <v>161.76349258333335</v>
      </c>
      <c r="BN227" s="16">
        <f>'Grid Reliability and Resili'!BM89*$K227/12</f>
        <v>161.76349258333335</v>
      </c>
      <c r="BO227" s="16">
        <f>'Grid Reliability and Resili'!BN89*$K227/12</f>
        <v>161.76349258333335</v>
      </c>
      <c r="BP227" s="16">
        <f>'Grid Reliability and Resili'!BO89*$K227/12</f>
        <v>161.76349258333335</v>
      </c>
      <c r="BQ227" s="16">
        <f>'Grid Reliability and Resili'!BP89*$K227/12</f>
        <v>161.76349258333335</v>
      </c>
      <c r="BR227" s="16">
        <f>'Grid Reliability and Resili'!BQ89*$K227/12</f>
        <v>161.76349258333335</v>
      </c>
      <c r="BS227" s="16">
        <f>'Grid Reliability and Resili'!BR89*$K227/12</f>
        <v>161.76349258333335</v>
      </c>
    </row>
    <row r="228" spans="1:71" x14ac:dyDescent="0.35">
      <c r="A228" s="15" t="str">
        <f>'Grid Reliability and Resili'!A20</f>
        <v>Standard Close</v>
      </c>
      <c r="B228" s="15" t="str">
        <f>'Grid Reliability and Resili'!B20</f>
        <v>A2894697</v>
      </c>
      <c r="C228" s="15" t="str">
        <f>'Grid Reliability and Resili'!D20</f>
        <v/>
      </c>
      <c r="D228" s="15" t="str">
        <f>'Grid Reliability and Resili'!E20</f>
        <v>D</v>
      </c>
      <c r="E228" s="15" t="str">
        <f>'Grid Reliability and Resili'!F20</f>
        <v>NEW-15635</v>
      </c>
      <c r="F228" s="15" t="str">
        <f>'Grid Reliability and Resili'!G20</f>
        <v>Grid Mod Upgrade to digital relays</v>
      </c>
      <c r="G228" s="15" t="str">
        <f>'Grid Reliability and Resili'!H20</f>
        <v>Electric Distribution Plant</v>
      </c>
      <c r="H228" s="15" t="str">
        <f>'Grid Reliability and Resili'!I20</f>
        <v>Distribution Substation</v>
      </c>
      <c r="I228" s="15" t="str">
        <f>'Grid Reliability and Resili'!J20</f>
        <v>Grid Mod Upgrade to digital relays</v>
      </c>
      <c r="J228" s="71">
        <v>3.2000000000000001E-2</v>
      </c>
      <c r="K228" s="71">
        <v>3.6799999999999999E-2</v>
      </c>
      <c r="L228" s="16">
        <f>'Grid Reliability and Resili'!K90*$J228/12</f>
        <v>0</v>
      </c>
      <c r="M228" s="16">
        <f>'Grid Reliability and Resili'!L90*$J228/12</f>
        <v>0</v>
      </c>
      <c r="N228" s="16">
        <f>'Grid Reliability and Resili'!M90*$J228/12</f>
        <v>0</v>
      </c>
      <c r="O228" s="16">
        <f>'Grid Reliability and Resili'!N90*$J228/12</f>
        <v>137.47424000000001</v>
      </c>
      <c r="P228" s="16">
        <f>'Grid Reliability and Resili'!O90*$J228/12</f>
        <v>137.47424000000001</v>
      </c>
      <c r="Q228" s="16">
        <f>'Grid Reliability and Resili'!P90*$J228/12</f>
        <v>137.47424000000001</v>
      </c>
      <c r="R228" s="16">
        <f>'Grid Reliability and Resili'!Q90*$J228/12</f>
        <v>137.47424000000001</v>
      </c>
      <c r="S228" s="16">
        <f>'Grid Reliability and Resili'!R90*$J228/12</f>
        <v>137.47424000000001</v>
      </c>
      <c r="T228" s="16">
        <f>'Grid Reliability and Resili'!S90*$J228/12</f>
        <v>137.47424000000001</v>
      </c>
      <c r="U228" s="16">
        <f>'Grid Reliability and Resili'!T90*$J228/12</f>
        <v>137.47424000000001</v>
      </c>
      <c r="V228" s="16">
        <f>'Grid Reliability and Resili'!U90*$J228/12</f>
        <v>137.47424000000001</v>
      </c>
      <c r="W228" s="16">
        <f>'Grid Reliability and Resili'!V90*$J228/12</f>
        <v>137.47424000000001</v>
      </c>
      <c r="X228" s="16">
        <f>'Grid Reliability and Resili'!W90*$K228/12</f>
        <v>158.09537600000002</v>
      </c>
      <c r="Y228" s="16">
        <f>'Grid Reliability and Resili'!X90*$K228/12</f>
        <v>158.09537600000002</v>
      </c>
      <c r="Z228" s="16">
        <f>'Grid Reliability and Resili'!Y90*$K228/12</f>
        <v>158.09537600000002</v>
      </c>
      <c r="AA228" s="16">
        <f>'Grid Reliability and Resili'!Z90*$K228/12</f>
        <v>158.09537600000002</v>
      </c>
      <c r="AB228" s="16">
        <f>'Grid Reliability and Resili'!AA90*$K228/12</f>
        <v>158.09537600000002</v>
      </c>
      <c r="AC228" s="16">
        <f>'Grid Reliability and Resili'!AB90*$K228/12</f>
        <v>158.09537600000002</v>
      </c>
      <c r="AD228" s="16">
        <f>'Grid Reliability and Resili'!AC90*$K228/12</f>
        <v>158.09537600000002</v>
      </c>
      <c r="AE228" s="16">
        <f>'Grid Reliability and Resili'!AD90*$K228/12</f>
        <v>158.09537600000002</v>
      </c>
      <c r="AF228" s="16">
        <f>'Grid Reliability and Resili'!AE90*$K228/12</f>
        <v>158.09537600000002</v>
      </c>
      <c r="AG228" s="16">
        <f>'Grid Reliability and Resili'!AF90*$K228/12</f>
        <v>158.09537600000002</v>
      </c>
      <c r="AH228" s="16">
        <f>'Grid Reliability and Resili'!AG90*$K228/12</f>
        <v>158.09537600000002</v>
      </c>
      <c r="AI228" s="16">
        <f>'Grid Reliability and Resili'!AH90*$K228/12</f>
        <v>158.09537600000002</v>
      </c>
      <c r="AJ228" s="16">
        <f>'Grid Reliability and Resili'!AI90*$K228/12</f>
        <v>158.09537600000002</v>
      </c>
      <c r="AK228" s="16">
        <f>'Grid Reliability and Resili'!AJ90*$K228/12</f>
        <v>158.09537600000002</v>
      </c>
      <c r="AL228" s="16">
        <f>'Grid Reliability and Resili'!AK90*$K228/12</f>
        <v>158.09537600000002</v>
      </c>
      <c r="AM228" s="16">
        <f>'Grid Reliability and Resili'!AL90*$K228/12</f>
        <v>158.09537600000002</v>
      </c>
      <c r="AN228" s="16">
        <f>'Grid Reliability and Resili'!AM90*$K228/12</f>
        <v>158.09537600000002</v>
      </c>
      <c r="AO228" s="16">
        <f>'Grid Reliability and Resili'!AN90*$K228/12</f>
        <v>158.09537600000002</v>
      </c>
      <c r="AP228" s="16">
        <f>'Grid Reliability and Resili'!AO90*$K228/12</f>
        <v>158.09537600000002</v>
      </c>
      <c r="AQ228" s="16">
        <f>'Grid Reliability and Resili'!AP90*$K228/12</f>
        <v>158.09537600000002</v>
      </c>
      <c r="AR228" s="16">
        <f>'Grid Reliability and Resili'!AQ90*$K228/12</f>
        <v>158.09537600000002</v>
      </c>
      <c r="AS228" s="16">
        <f>'Grid Reliability and Resili'!AR90*$K228/12</f>
        <v>158.09537600000002</v>
      </c>
      <c r="AT228" s="16">
        <f>'Grid Reliability and Resili'!AS90*$K228/12</f>
        <v>158.09537600000002</v>
      </c>
      <c r="AU228" s="16">
        <f>'Grid Reliability and Resili'!AT90*$K228/12</f>
        <v>158.09537600000002</v>
      </c>
      <c r="AV228" s="16">
        <f>'Grid Reliability and Resili'!AU90*$K228/12</f>
        <v>158.09537600000002</v>
      </c>
      <c r="AW228" s="16">
        <f>'Grid Reliability and Resili'!AV90*$K228/12</f>
        <v>158.09537600000002</v>
      </c>
      <c r="AX228" s="16">
        <f>'Grid Reliability and Resili'!AW90*$K228/12</f>
        <v>158.09537600000002</v>
      </c>
      <c r="AY228" s="16">
        <f>'Grid Reliability and Resili'!AX90*$K228/12</f>
        <v>158.09537600000002</v>
      </c>
      <c r="AZ228" s="16">
        <f>'Grid Reliability and Resili'!AY90*$K228/12</f>
        <v>158.09537600000002</v>
      </c>
      <c r="BA228" s="16">
        <f>'Grid Reliability and Resili'!AZ90*$K228/12</f>
        <v>158.09537600000002</v>
      </c>
      <c r="BB228" s="16">
        <f>'Grid Reliability and Resili'!BA90*$K228/12</f>
        <v>158.09537600000002</v>
      </c>
      <c r="BC228" s="16">
        <f>'Grid Reliability and Resili'!BB90*$K228/12</f>
        <v>158.09537600000002</v>
      </c>
      <c r="BD228" s="16">
        <f>'Grid Reliability and Resili'!BC90*$K228/12</f>
        <v>158.09537600000002</v>
      </c>
      <c r="BE228" s="16">
        <f>'Grid Reliability and Resili'!BD90*$K228/12</f>
        <v>158.09537600000002</v>
      </c>
      <c r="BF228" s="16">
        <f>'Grid Reliability and Resili'!BE90*$K228/12</f>
        <v>158.09537600000002</v>
      </c>
      <c r="BG228" s="16">
        <f>'Grid Reliability and Resili'!BF90*$K228/12</f>
        <v>158.09537600000002</v>
      </c>
      <c r="BH228" s="16">
        <f>'Grid Reliability and Resili'!BG90*$K228/12</f>
        <v>158.09537600000002</v>
      </c>
      <c r="BI228" s="16">
        <f>'Grid Reliability and Resili'!BH90*$K228/12</f>
        <v>158.09537600000002</v>
      </c>
      <c r="BJ228" s="16">
        <f>'Grid Reliability and Resili'!BI90*$K228/12</f>
        <v>158.09537600000002</v>
      </c>
      <c r="BK228" s="16">
        <f>'Grid Reliability and Resili'!BJ90*$K228/12</f>
        <v>158.09537600000002</v>
      </c>
      <c r="BL228" s="16">
        <f>'Grid Reliability and Resili'!BK90*$K228/12</f>
        <v>158.09537600000002</v>
      </c>
      <c r="BM228" s="16">
        <f>'Grid Reliability and Resili'!BL90*$K228/12</f>
        <v>158.09537600000002</v>
      </c>
      <c r="BN228" s="16">
        <f>'Grid Reliability and Resili'!BM90*$K228/12</f>
        <v>158.09537600000002</v>
      </c>
      <c r="BO228" s="16">
        <f>'Grid Reliability and Resili'!BN90*$K228/12</f>
        <v>158.09537600000002</v>
      </c>
      <c r="BP228" s="16">
        <f>'Grid Reliability and Resili'!BO90*$K228/12</f>
        <v>158.09537600000002</v>
      </c>
      <c r="BQ228" s="16">
        <f>'Grid Reliability and Resili'!BP90*$K228/12</f>
        <v>158.09537600000002</v>
      </c>
      <c r="BR228" s="16">
        <f>'Grid Reliability and Resili'!BQ90*$K228/12</f>
        <v>158.09537600000002</v>
      </c>
      <c r="BS228" s="16">
        <f>'Grid Reliability and Resili'!BR90*$K228/12</f>
        <v>158.09537600000002</v>
      </c>
    </row>
    <row r="229" spans="1:71" x14ac:dyDescent="0.35">
      <c r="A229" s="15" t="str">
        <f>'Grid Reliability and Resili'!A21</f>
        <v>Manual Blanket</v>
      </c>
      <c r="B229" s="15" t="str">
        <f>'Grid Reliability and Resili'!B21</f>
        <v>CRR-17411</v>
      </c>
      <c r="C229" s="15" t="str">
        <f>'Grid Reliability and Resili'!D21</f>
        <v>ELECTRIC DELIVERY</v>
      </c>
      <c r="D229" s="15">
        <f>'Grid Reliability and Resili'!E21</f>
        <v>36500</v>
      </c>
      <c r="E229" s="15" t="str">
        <f>'Grid Reliability and Resili'!F21</f>
        <v>CRR-17411</v>
      </c>
      <c r="F229" s="15" t="str">
        <f>'Grid Reliability and Resili'!G21</f>
        <v>Replcmt of Obsolete SEL 351 Relays</v>
      </c>
      <c r="G229" s="15" t="str">
        <f>'Grid Reliability and Resili'!H21</f>
        <v>Electric Distribution Plant</v>
      </c>
      <c r="H229" s="15" t="str">
        <f>'Grid Reliability and Resili'!I21</f>
        <v>Distribution Substation</v>
      </c>
      <c r="I229" s="15" t="str">
        <f>'Grid Reliability and Resili'!J21</f>
        <v>Replcmt of Obsolete SEL 351 Relays</v>
      </c>
      <c r="J229" s="71">
        <v>2.1999999999999999E-2</v>
      </c>
      <c r="K229" s="71">
        <v>2.3300000000000001E-2</v>
      </c>
      <c r="L229" s="16">
        <f>'Grid Reliability and Resili'!K91*$J229/12</f>
        <v>0</v>
      </c>
      <c r="M229" s="16">
        <f>'Grid Reliability and Resili'!L91*$J229/12</f>
        <v>0</v>
      </c>
      <c r="N229" s="16">
        <f>'Grid Reliability and Resili'!M91*$J229/12</f>
        <v>0</v>
      </c>
      <c r="O229" s="16">
        <f>'Grid Reliability and Resili'!N91*$J229/12</f>
        <v>0</v>
      </c>
      <c r="P229" s="16">
        <f>'Grid Reliability and Resili'!O91*$J229/12</f>
        <v>0</v>
      </c>
      <c r="Q229" s="16">
        <f>'Grid Reliability and Resili'!P91*$J229/12</f>
        <v>0</v>
      </c>
      <c r="R229" s="16">
        <f>'Grid Reliability and Resili'!Q91*$J229/12</f>
        <v>0</v>
      </c>
      <c r="S229" s="16">
        <f>'Grid Reliability and Resili'!R91*$J229/12</f>
        <v>0</v>
      </c>
      <c r="T229" s="16">
        <f>'Grid Reliability and Resili'!S91*$J229/12</f>
        <v>0</v>
      </c>
      <c r="U229" s="16">
        <f>'Grid Reliability and Resili'!T91*$J229/12</f>
        <v>0</v>
      </c>
      <c r="V229" s="16">
        <f>'Grid Reliability and Resili'!U91*$J229/12</f>
        <v>0</v>
      </c>
      <c r="W229" s="16">
        <f>'Grid Reliability and Resili'!V91*$J229/12</f>
        <v>0</v>
      </c>
      <c r="X229" s="16">
        <f>'Grid Reliability and Resili'!W91*$K229/12</f>
        <v>0</v>
      </c>
      <c r="Y229" s="16">
        <f>'Grid Reliability and Resili'!X91*$K229/12</f>
        <v>236.32953116666667</v>
      </c>
      <c r="Z229" s="16">
        <f>'Grid Reliability and Resili'!Y91*$K229/12</f>
        <v>472.65906233333334</v>
      </c>
      <c r="AA229" s="16">
        <f>'Grid Reliability and Resili'!Z91*$K229/12</f>
        <v>708.98859349999987</v>
      </c>
      <c r="AB229" s="16">
        <f>'Grid Reliability and Resili'!AA91*$K229/12</f>
        <v>945.31812466666668</v>
      </c>
      <c r="AC229" s="16">
        <f>'Grid Reliability and Resili'!AB91*$K229/12</f>
        <v>1181.6476558333334</v>
      </c>
      <c r="AD229" s="16">
        <f>'Grid Reliability and Resili'!AC91*$K229/12</f>
        <v>1523.0066746666669</v>
      </c>
      <c r="AE229" s="16">
        <f>'Grid Reliability and Resili'!AD91*$K229/12</f>
        <v>1864.3656934999999</v>
      </c>
      <c r="AF229" s="16">
        <f>'Grid Reliability and Resili'!AE91*$K229/12</f>
        <v>2205.7247123333336</v>
      </c>
      <c r="AG229" s="16">
        <f>'Grid Reliability and Resili'!AF91*$K229/12</f>
        <v>2547.0837311666669</v>
      </c>
      <c r="AH229" s="16">
        <f>'Grid Reliability and Resili'!AG91*$K229/12</f>
        <v>2783.4132623333335</v>
      </c>
      <c r="AI229" s="16">
        <f>'Grid Reliability and Resili'!AH91*$K229/12</f>
        <v>3047.782324166667</v>
      </c>
      <c r="AJ229" s="16">
        <f>'Grid Reliability and Resili'!AI91*$K229/12</f>
        <v>3284.111855333334</v>
      </c>
      <c r="AK229" s="16">
        <f>'Grid Reliability and Resili'!AJ91*$K229/12</f>
        <v>3757.3991827499999</v>
      </c>
      <c r="AL229" s="16">
        <f>'Grid Reliability and Resili'!AK91*$K229/12</f>
        <v>4230.6865878333329</v>
      </c>
      <c r="AM229" s="16">
        <f>'Grid Reliability and Resili'!AL91*$K229/12</f>
        <v>4703.9739929166672</v>
      </c>
      <c r="AN229" s="16">
        <f>'Grid Reliability and Resili'!AM91*$K229/12</f>
        <v>5177.2613979999996</v>
      </c>
      <c r="AO229" s="16">
        <f>'Grid Reliability and Resili'!AN91*$K229/12</f>
        <v>5650.548803083333</v>
      </c>
      <c r="AP229" s="16">
        <f>'Grid Reliability and Resili'!AO91*$K229/12</f>
        <v>6123.8362081666664</v>
      </c>
      <c r="AQ229" s="16">
        <f>'Grid Reliability and Resili'!AP91*$K229/12</f>
        <v>6597.1236132499989</v>
      </c>
      <c r="AR229" s="16">
        <f>'Grid Reliability and Resili'!AQ91*$K229/12</f>
        <v>7070.4110183333323</v>
      </c>
      <c r="AS229" s="16">
        <f>'Grid Reliability and Resili'!AR91*$K229/12</f>
        <v>7543.6984234166657</v>
      </c>
      <c r="AT229" s="16">
        <f>'Grid Reliability and Resili'!AS91*$K229/12</f>
        <v>8016.9858284999982</v>
      </c>
      <c r="AU229" s="16">
        <f>'Grid Reliability and Resili'!AT91*$K229/12</f>
        <v>8490.2732335833334</v>
      </c>
      <c r="AV229" s="16">
        <f>'Grid Reliability and Resili'!AU91*$K229/12</f>
        <v>8963.5606386666659</v>
      </c>
      <c r="AW229" s="16">
        <f>'Grid Reliability and Resili'!AV91*$K229/12</f>
        <v>9400.7836824166643</v>
      </c>
      <c r="AX229" s="16">
        <f>'Grid Reliability and Resili'!AW91*$K229/12</f>
        <v>9838.0067261666645</v>
      </c>
      <c r="AY229" s="16">
        <f>'Grid Reliability and Resili'!AX91*$K229/12</f>
        <v>10275.229769916665</v>
      </c>
      <c r="AZ229" s="16">
        <f>'Grid Reliability and Resili'!AY91*$K229/12</f>
        <v>10712.452813666665</v>
      </c>
      <c r="BA229" s="16">
        <f>'Grid Reliability and Resili'!AZ91*$K229/12</f>
        <v>11149.675857416665</v>
      </c>
      <c r="BB229" s="16">
        <f>'Grid Reliability and Resili'!BA91*$K229/12</f>
        <v>11586.898901166665</v>
      </c>
      <c r="BC229" s="16">
        <f>'Grid Reliability and Resili'!BB91*$K229/12</f>
        <v>12024.121944916666</v>
      </c>
      <c r="BD229" s="16">
        <f>'Grid Reliability and Resili'!BC91*$K229/12</f>
        <v>12461.344988666666</v>
      </c>
      <c r="BE229" s="16">
        <f>'Grid Reliability and Resili'!BD91*$K229/12</f>
        <v>12898.568032416666</v>
      </c>
      <c r="BF229" s="16">
        <f>'Grid Reliability and Resili'!BE91*$K229/12</f>
        <v>13335.791076166666</v>
      </c>
      <c r="BG229" s="16">
        <f>'Grid Reliability and Resili'!BF91*$K229/12</f>
        <v>13773.014119916666</v>
      </c>
      <c r="BH229" s="16">
        <f>'Grid Reliability and Resili'!BG91*$K229/12</f>
        <v>14210.237163666665</v>
      </c>
      <c r="BI229" s="16">
        <f>'Grid Reliability and Resili'!BH91*$K229/12</f>
        <v>14584.607738999999</v>
      </c>
      <c r="BJ229" s="16">
        <f>'Grid Reliability and Resili'!BI91*$K229/12</f>
        <v>14958.978391999999</v>
      </c>
      <c r="BK229" s="16">
        <f>'Grid Reliability and Resili'!BJ91*$K229/12</f>
        <v>15333.349044999997</v>
      </c>
      <c r="BL229" s="16">
        <f>'Grid Reliability and Resili'!BK91*$K229/12</f>
        <v>15707.719697999999</v>
      </c>
      <c r="BM229" s="16">
        <f>'Grid Reliability and Resili'!BL91*$K229/12</f>
        <v>16082.090350999999</v>
      </c>
      <c r="BN229" s="16">
        <f>'Grid Reliability and Resili'!BM91*$K229/12</f>
        <v>16456.461004000001</v>
      </c>
      <c r="BO229" s="16">
        <f>'Grid Reliability and Resili'!BN91*$K229/12</f>
        <v>16830.831656999999</v>
      </c>
      <c r="BP229" s="16">
        <f>'Grid Reliability and Resili'!BO91*$K229/12</f>
        <v>17205.202309999997</v>
      </c>
      <c r="BQ229" s="16">
        <f>'Grid Reliability and Resili'!BP91*$K229/12</f>
        <v>17579.572962999999</v>
      </c>
      <c r="BR229" s="16">
        <f>'Grid Reliability and Resili'!BQ91*$K229/12</f>
        <v>17953.943615999997</v>
      </c>
      <c r="BS229" s="16">
        <f>'Grid Reliability and Resili'!BR91*$K229/12</f>
        <v>18328.314268999999</v>
      </c>
    </row>
    <row r="230" spans="1:71" x14ac:dyDescent="0.35">
      <c r="A230" s="15" t="str">
        <f>'Grid Reliability and Resili'!A22</f>
        <v>Standard Close</v>
      </c>
      <c r="B230" s="15" t="str">
        <f>'Grid Reliability and Resili'!B22</f>
        <v>D0101333</v>
      </c>
      <c r="C230" s="15" t="str">
        <f>'Grid Reliability and Resili'!D22</f>
        <v/>
      </c>
      <c r="D230" s="15">
        <f>'Grid Reliability and Resili'!E22</f>
        <v>39700</v>
      </c>
      <c r="E230" s="15" t="str">
        <f>'Grid Reliability and Resili'!F22</f>
        <v>NEW-15482</v>
      </c>
      <c r="F230" s="15" t="str">
        <f>'Grid Reliability and Resili'!G22</f>
        <v>Volt/Var Control (IVVC)</v>
      </c>
      <c r="G230" s="15" t="str">
        <f>'Grid Reliability and Resili'!H22</f>
        <v>Electric General Plant</v>
      </c>
      <c r="H230" s="15" t="str">
        <f>'Grid Reliability and Resili'!I22</f>
        <v>General Offices</v>
      </c>
      <c r="I230" s="15" t="str">
        <f>'Grid Reliability and Resili'!J22</f>
        <v>Volt/Var Control (IVVC)</v>
      </c>
      <c r="J230" s="71">
        <v>0.14299999999999999</v>
      </c>
      <c r="K230" s="71">
        <v>0.14300000000000002</v>
      </c>
      <c r="L230" s="16">
        <f>'Grid Reliability and Resili'!K92*$J230/12</f>
        <v>0</v>
      </c>
      <c r="M230" s="16">
        <f>'Grid Reliability and Resili'!L92*$J230/12</f>
        <v>0</v>
      </c>
      <c r="N230" s="16">
        <f>'Grid Reliability and Resili'!M92*$J230/12</f>
        <v>0</v>
      </c>
      <c r="O230" s="16">
        <f>'Grid Reliability and Resili'!N92*$J230/12</f>
        <v>0</v>
      </c>
      <c r="P230" s="16">
        <f>'Grid Reliability and Resili'!O92*$J230/12</f>
        <v>0</v>
      </c>
      <c r="Q230" s="16">
        <f>'Grid Reliability and Resili'!P92*$J230/12</f>
        <v>0</v>
      </c>
      <c r="R230" s="16">
        <f>'Grid Reliability and Resili'!Q92*$J230/12</f>
        <v>0</v>
      </c>
      <c r="S230" s="16">
        <f>'Grid Reliability and Resili'!R92*$J230/12</f>
        <v>0</v>
      </c>
      <c r="T230" s="16">
        <f>'Grid Reliability and Resili'!S92*$J230/12</f>
        <v>0</v>
      </c>
      <c r="U230" s="16">
        <f>'Grid Reliability and Resili'!T92*$J230/12</f>
        <v>0</v>
      </c>
      <c r="V230" s="16">
        <f>'Grid Reliability and Resili'!U92*$J230/12</f>
        <v>0</v>
      </c>
      <c r="W230" s="16">
        <f>'Grid Reliability and Resili'!V92*$J230/12</f>
        <v>0</v>
      </c>
      <c r="X230" s="16">
        <f>'Grid Reliability and Resili'!W92*$K230/12</f>
        <v>0</v>
      </c>
      <c r="Y230" s="16">
        <f>'Grid Reliability and Resili'!X92*$K230/12</f>
        <v>0</v>
      </c>
      <c r="Z230" s="16">
        <f>'Grid Reliability and Resili'!Y92*$K230/12</f>
        <v>0</v>
      </c>
      <c r="AA230" s="16">
        <f>'Grid Reliability and Resili'!Z92*$K230/12</f>
        <v>0</v>
      </c>
      <c r="AB230" s="16">
        <f>'Grid Reliability and Resili'!AA92*$K230/12</f>
        <v>0</v>
      </c>
      <c r="AC230" s="16">
        <f>'Grid Reliability and Resili'!AB92*$K230/12</f>
        <v>0</v>
      </c>
      <c r="AD230" s="16">
        <f>'Grid Reliability and Resili'!AC92*$K230/12</f>
        <v>0</v>
      </c>
      <c r="AE230" s="16">
        <f>'Grid Reliability and Resili'!AD92*$K230/12</f>
        <v>0</v>
      </c>
      <c r="AF230" s="16">
        <f>'Grid Reliability and Resili'!AE92*$K230/12</f>
        <v>0</v>
      </c>
      <c r="AG230" s="16">
        <f>'Grid Reliability and Resili'!AF92*$K230/12</f>
        <v>0</v>
      </c>
      <c r="AH230" s="16">
        <f>'Grid Reliability and Resili'!AG92*$K230/12</f>
        <v>0</v>
      </c>
      <c r="AI230" s="16">
        <f>'Grid Reliability and Resili'!AH92*$K230/12</f>
        <v>0</v>
      </c>
      <c r="AJ230" s="16">
        <f>'Grid Reliability and Resili'!AI92*$K230/12</f>
        <v>0</v>
      </c>
      <c r="AK230" s="16">
        <f>'Grid Reliability and Resili'!AJ92*$K230/12</f>
        <v>0</v>
      </c>
      <c r="AL230" s="16">
        <f>'Grid Reliability and Resili'!AK92*$K230/12</f>
        <v>0</v>
      </c>
      <c r="AM230" s="16">
        <f>'Grid Reliability and Resili'!AL92*$K230/12</f>
        <v>0</v>
      </c>
      <c r="AN230" s="16">
        <f>'Grid Reliability and Resili'!AM92*$K230/12</f>
        <v>0</v>
      </c>
      <c r="AO230" s="16">
        <f>'Grid Reliability and Resili'!AN92*$K230/12</f>
        <v>0</v>
      </c>
      <c r="AP230" s="16">
        <f>'Grid Reliability and Resili'!AO92*$K230/12</f>
        <v>0</v>
      </c>
      <c r="AQ230" s="16">
        <f>'Grid Reliability and Resili'!AP92*$K230/12</f>
        <v>0</v>
      </c>
      <c r="AR230" s="16">
        <f>'Grid Reliability and Resili'!AQ92*$K230/12</f>
        <v>0</v>
      </c>
      <c r="AS230" s="16">
        <f>'Grid Reliability and Resili'!AR92*$K230/12</f>
        <v>0</v>
      </c>
      <c r="AT230" s="16">
        <f>'Grid Reliability and Resili'!AS92*$K230/12</f>
        <v>0</v>
      </c>
      <c r="AU230" s="16">
        <f>'Grid Reliability and Resili'!AT92*$K230/12</f>
        <v>0</v>
      </c>
      <c r="AV230" s="16">
        <f>'Grid Reliability and Resili'!AU92*$K230/12</f>
        <v>124.35363416666668</v>
      </c>
      <c r="AW230" s="16">
        <f>'Grid Reliability and Resili'!AV92*$K230/12</f>
        <v>124.35363416666668</v>
      </c>
      <c r="AX230" s="16">
        <f>'Grid Reliability and Resili'!AW92*$K230/12</f>
        <v>124.35363416666668</v>
      </c>
      <c r="AY230" s="16">
        <f>'Grid Reliability and Resili'!AX92*$K230/12</f>
        <v>124.35363416666668</v>
      </c>
      <c r="AZ230" s="16">
        <f>'Grid Reliability and Resili'!AY92*$K230/12</f>
        <v>124.35363416666668</v>
      </c>
      <c r="BA230" s="16">
        <f>'Grid Reliability and Resili'!AZ92*$K230/12</f>
        <v>124.35363416666668</v>
      </c>
      <c r="BB230" s="16">
        <f>'Grid Reliability and Resili'!BA92*$K230/12</f>
        <v>124.35363416666668</v>
      </c>
      <c r="BC230" s="16">
        <f>'Grid Reliability and Resili'!BB92*$K230/12</f>
        <v>124.35363416666668</v>
      </c>
      <c r="BD230" s="16">
        <f>'Grid Reliability and Resili'!BC92*$K230/12</f>
        <v>124.35363416666668</v>
      </c>
      <c r="BE230" s="16">
        <f>'Grid Reliability and Resili'!BD92*$K230/12</f>
        <v>124.35363416666668</v>
      </c>
      <c r="BF230" s="16">
        <f>'Grid Reliability and Resili'!BE92*$K230/12</f>
        <v>124.35363416666668</v>
      </c>
      <c r="BG230" s="16">
        <f>'Grid Reliability and Resili'!BF92*$K230/12</f>
        <v>124.35363416666668</v>
      </c>
      <c r="BH230" s="16">
        <f>'Grid Reliability and Resili'!BG92*$K230/12</f>
        <v>124.35363416666668</v>
      </c>
      <c r="BI230" s="16">
        <f>'Grid Reliability and Resili'!BH92*$K230/12</f>
        <v>124.35363416666668</v>
      </c>
      <c r="BJ230" s="16">
        <f>'Grid Reliability and Resili'!BI92*$K230/12</f>
        <v>124.35363416666668</v>
      </c>
      <c r="BK230" s="16">
        <f>'Grid Reliability and Resili'!BJ92*$K230/12</f>
        <v>124.35363416666668</v>
      </c>
      <c r="BL230" s="16">
        <f>'Grid Reliability and Resili'!BK92*$K230/12</f>
        <v>124.35363416666668</v>
      </c>
      <c r="BM230" s="16">
        <f>'Grid Reliability and Resili'!BL92*$K230/12</f>
        <v>124.35363416666668</v>
      </c>
      <c r="BN230" s="16">
        <f>'Grid Reliability and Resili'!BM92*$K230/12</f>
        <v>124.35363416666668</v>
      </c>
      <c r="BO230" s="16">
        <f>'Grid Reliability and Resili'!BN92*$K230/12</f>
        <v>124.35363416666668</v>
      </c>
      <c r="BP230" s="16">
        <f>'Grid Reliability and Resili'!BO92*$K230/12</f>
        <v>124.35363416666668</v>
      </c>
      <c r="BQ230" s="16">
        <f>'Grid Reliability and Resili'!BP92*$K230/12</f>
        <v>124.35363416666668</v>
      </c>
      <c r="BR230" s="16">
        <f>'Grid Reliability and Resili'!BQ92*$K230/12</f>
        <v>124.35363416666668</v>
      </c>
      <c r="BS230" s="16">
        <f>'Grid Reliability and Resili'!BR92*$K230/12</f>
        <v>124.35363416666668</v>
      </c>
    </row>
    <row r="231" spans="1:71" x14ac:dyDescent="0.35">
      <c r="A231" s="15" t="str">
        <f>'Grid Reliability and Resili'!A23</f>
        <v>Standard Close</v>
      </c>
      <c r="B231" s="15" t="str">
        <f>'Grid Reliability and Resili'!B23</f>
        <v>D0101399</v>
      </c>
      <c r="C231" s="15" t="str">
        <f>'Grid Reliability and Resili'!D23</f>
        <v/>
      </c>
      <c r="D231" s="15">
        <f>'Grid Reliability and Resili'!E23</f>
        <v>39700</v>
      </c>
      <c r="E231" s="15" t="str">
        <f>'Grid Reliability and Resili'!F23</f>
        <v>NEW-15482</v>
      </c>
      <c r="F231" s="15" t="str">
        <f>'Grid Reliability and Resili'!G23</f>
        <v>Volt/Var Control (IVVC)</v>
      </c>
      <c r="G231" s="15" t="str">
        <f>'Grid Reliability and Resili'!H23</f>
        <v>Electric General Plant</v>
      </c>
      <c r="H231" s="15" t="str">
        <f>'Grid Reliability and Resili'!I23</f>
        <v>General Offices</v>
      </c>
      <c r="I231" s="15" t="str">
        <f>'Grid Reliability and Resili'!J23</f>
        <v>Volt/Var Control (IVVC)</v>
      </c>
      <c r="J231" s="71">
        <v>0.14299999999999999</v>
      </c>
      <c r="K231" s="71">
        <v>0.14300000000000002</v>
      </c>
      <c r="L231" s="16">
        <f>'Grid Reliability and Resili'!K93*$J231/12</f>
        <v>0</v>
      </c>
      <c r="M231" s="16">
        <f>'Grid Reliability and Resili'!L93*$J231/12</f>
        <v>0</v>
      </c>
      <c r="N231" s="16">
        <f>'Grid Reliability and Resili'!M93*$J231/12</f>
        <v>0</v>
      </c>
      <c r="O231" s="16">
        <f>'Grid Reliability and Resili'!N93*$J231/12</f>
        <v>0</v>
      </c>
      <c r="P231" s="16">
        <f>'Grid Reliability and Resili'!O93*$J231/12</f>
        <v>0</v>
      </c>
      <c r="Q231" s="16">
        <f>'Grid Reliability and Resili'!P93*$J231/12</f>
        <v>0</v>
      </c>
      <c r="R231" s="16">
        <f>'Grid Reliability and Resili'!Q93*$J231/12</f>
        <v>0</v>
      </c>
      <c r="S231" s="16">
        <f>'Grid Reliability and Resili'!R93*$J231/12</f>
        <v>0</v>
      </c>
      <c r="T231" s="16">
        <f>'Grid Reliability and Resili'!S93*$J231/12</f>
        <v>0</v>
      </c>
      <c r="U231" s="16">
        <f>'Grid Reliability and Resili'!T93*$J231/12</f>
        <v>0</v>
      </c>
      <c r="V231" s="16">
        <f>'Grid Reliability and Resili'!U93*$J231/12</f>
        <v>0</v>
      </c>
      <c r="W231" s="16">
        <f>'Grid Reliability and Resili'!V93*$J231/12</f>
        <v>0</v>
      </c>
      <c r="X231" s="16">
        <f>'Grid Reliability and Resili'!W93*$K231/12</f>
        <v>0</v>
      </c>
      <c r="Y231" s="16">
        <f>'Grid Reliability and Resili'!X93*$K231/12</f>
        <v>0</v>
      </c>
      <c r="Z231" s="16">
        <f>'Grid Reliability and Resili'!Y93*$K231/12</f>
        <v>0</v>
      </c>
      <c r="AA231" s="16">
        <f>'Grid Reliability and Resili'!Z93*$K231/12</f>
        <v>0</v>
      </c>
      <c r="AB231" s="16">
        <f>'Grid Reliability and Resili'!AA93*$K231/12</f>
        <v>0</v>
      </c>
      <c r="AC231" s="16">
        <f>'Grid Reliability and Resili'!AB93*$K231/12</f>
        <v>0</v>
      </c>
      <c r="AD231" s="16">
        <f>'Grid Reliability and Resili'!AC93*$K231/12</f>
        <v>0</v>
      </c>
      <c r="AE231" s="16">
        <f>'Grid Reliability and Resili'!AD93*$K231/12</f>
        <v>0</v>
      </c>
      <c r="AF231" s="16">
        <f>'Grid Reliability and Resili'!AE93*$K231/12</f>
        <v>0</v>
      </c>
      <c r="AG231" s="16">
        <f>'Grid Reliability and Resili'!AF93*$K231/12</f>
        <v>0</v>
      </c>
      <c r="AH231" s="16">
        <f>'Grid Reliability and Resili'!AG93*$K231/12</f>
        <v>0</v>
      </c>
      <c r="AI231" s="16">
        <f>'Grid Reliability and Resili'!AH93*$K231/12</f>
        <v>0</v>
      </c>
      <c r="AJ231" s="16">
        <f>'Grid Reliability and Resili'!AI93*$K231/12</f>
        <v>0</v>
      </c>
      <c r="AK231" s="16">
        <f>'Grid Reliability and Resili'!AJ93*$K231/12</f>
        <v>0</v>
      </c>
      <c r="AL231" s="16">
        <f>'Grid Reliability and Resili'!AK93*$K231/12</f>
        <v>0</v>
      </c>
      <c r="AM231" s="16">
        <f>'Grid Reliability and Resili'!AL93*$K231/12</f>
        <v>0</v>
      </c>
      <c r="AN231" s="16">
        <f>'Grid Reliability and Resili'!AM93*$K231/12</f>
        <v>0</v>
      </c>
      <c r="AO231" s="16">
        <f>'Grid Reliability and Resili'!AN93*$K231/12</f>
        <v>0</v>
      </c>
      <c r="AP231" s="16">
        <f>'Grid Reliability and Resili'!AO93*$K231/12</f>
        <v>0</v>
      </c>
      <c r="AQ231" s="16">
        <f>'Grid Reliability and Resili'!AP93*$K231/12</f>
        <v>0</v>
      </c>
      <c r="AR231" s="16">
        <f>'Grid Reliability and Resili'!AQ93*$K231/12</f>
        <v>0</v>
      </c>
      <c r="AS231" s="16">
        <f>'Grid Reliability and Resili'!AR93*$K231/12</f>
        <v>0</v>
      </c>
      <c r="AT231" s="16">
        <f>'Grid Reliability and Resili'!AS93*$K231/12</f>
        <v>0</v>
      </c>
      <c r="AU231" s="16">
        <f>'Grid Reliability and Resili'!AT93*$K231/12</f>
        <v>0</v>
      </c>
      <c r="AV231" s="16">
        <f>'Grid Reliability and Resili'!AU93*$K231/12</f>
        <v>8802.2386833333348</v>
      </c>
      <c r="AW231" s="16">
        <f>'Grid Reliability and Resili'!AV93*$K231/12</f>
        <v>8802.2386833333348</v>
      </c>
      <c r="AX231" s="16">
        <f>'Grid Reliability and Resili'!AW93*$K231/12</f>
        <v>8802.2386833333348</v>
      </c>
      <c r="AY231" s="16">
        <f>'Grid Reliability and Resili'!AX93*$K231/12</f>
        <v>8802.2386833333348</v>
      </c>
      <c r="AZ231" s="16">
        <f>'Grid Reliability and Resili'!AY93*$K231/12</f>
        <v>8802.2386833333348</v>
      </c>
      <c r="BA231" s="16">
        <f>'Grid Reliability and Resili'!AZ93*$K231/12</f>
        <v>8802.2386833333348</v>
      </c>
      <c r="BB231" s="16">
        <f>'Grid Reliability and Resili'!BA93*$K231/12</f>
        <v>8802.2386833333348</v>
      </c>
      <c r="BC231" s="16">
        <f>'Grid Reliability and Resili'!BB93*$K231/12</f>
        <v>8802.2386833333348</v>
      </c>
      <c r="BD231" s="16">
        <f>'Grid Reliability and Resili'!BC93*$K231/12</f>
        <v>8802.2386833333348</v>
      </c>
      <c r="BE231" s="16">
        <f>'Grid Reliability and Resili'!BD93*$K231/12</f>
        <v>8802.2386833333348</v>
      </c>
      <c r="BF231" s="16">
        <f>'Grid Reliability and Resili'!BE93*$K231/12</f>
        <v>8802.2386833333348</v>
      </c>
      <c r="BG231" s="16">
        <f>'Grid Reliability and Resili'!BF93*$K231/12</f>
        <v>8802.2386833333348</v>
      </c>
      <c r="BH231" s="16">
        <f>'Grid Reliability and Resili'!BG93*$K231/12</f>
        <v>8802.2386833333348</v>
      </c>
      <c r="BI231" s="16">
        <f>'Grid Reliability and Resili'!BH93*$K231/12</f>
        <v>8802.2386833333348</v>
      </c>
      <c r="BJ231" s="16">
        <f>'Grid Reliability and Resili'!BI93*$K231/12</f>
        <v>8802.2386833333348</v>
      </c>
      <c r="BK231" s="16">
        <f>'Grid Reliability and Resili'!BJ93*$K231/12</f>
        <v>8802.2386833333348</v>
      </c>
      <c r="BL231" s="16">
        <f>'Grid Reliability and Resili'!BK93*$K231/12</f>
        <v>8802.2386833333348</v>
      </c>
      <c r="BM231" s="16">
        <f>'Grid Reliability and Resili'!BL93*$K231/12</f>
        <v>8802.2386833333348</v>
      </c>
      <c r="BN231" s="16">
        <f>'Grid Reliability and Resili'!BM93*$K231/12</f>
        <v>8802.2386833333348</v>
      </c>
      <c r="BO231" s="16">
        <f>'Grid Reliability and Resili'!BN93*$K231/12</f>
        <v>8802.2386833333348</v>
      </c>
      <c r="BP231" s="16">
        <f>'Grid Reliability and Resili'!BO93*$K231/12</f>
        <v>8802.2386833333348</v>
      </c>
      <c r="BQ231" s="16">
        <f>'Grid Reliability and Resili'!BP93*$K231/12</f>
        <v>8802.2386833333348</v>
      </c>
      <c r="BR231" s="16">
        <f>'Grid Reliability and Resili'!BQ93*$K231/12</f>
        <v>8802.2386833333348</v>
      </c>
      <c r="BS231" s="16">
        <f>'Grid Reliability and Resili'!BR93*$K231/12</f>
        <v>8802.2386833333348</v>
      </c>
    </row>
    <row r="232" spans="1:71" x14ac:dyDescent="0.35">
      <c r="A232" s="15" t="str">
        <f>'Grid Reliability and Resili'!A24</f>
        <v>Standard Close</v>
      </c>
      <c r="B232" s="15" t="str">
        <f>'Grid Reliability and Resili'!B24</f>
        <v>D0101661</v>
      </c>
      <c r="C232" s="15" t="str">
        <f>'Grid Reliability and Resili'!D24</f>
        <v/>
      </c>
      <c r="D232" s="15" t="str">
        <f>'Grid Reliability and Resili'!E24</f>
        <v>D</v>
      </c>
      <c r="E232" s="15" t="str">
        <f>'Grid Reliability and Resili'!F24</f>
        <v>NCP-16684</v>
      </c>
      <c r="F232" s="15" t="str">
        <f>'Grid Reliability and Resili'!G24</f>
        <v xml:space="preserve">Non-SPP Line Sensing </v>
      </c>
      <c r="G232" s="15" t="str">
        <f>'Grid Reliability and Resili'!H24</f>
        <v>Electric General Plant</v>
      </c>
      <c r="H232" s="15" t="str">
        <f>'Grid Reliability and Resili'!I24</f>
        <v>Distribution Lines</v>
      </c>
      <c r="I232" s="15" t="str">
        <f>'Grid Reliability and Resili'!J24</f>
        <v xml:space="preserve">Non-SPP Line Sensing </v>
      </c>
      <c r="J232" s="71">
        <v>3.2000000000000001E-2</v>
      </c>
      <c r="K232" s="71">
        <v>3.6799999999999999E-2</v>
      </c>
      <c r="L232" s="16">
        <f>'Grid Reliability and Resili'!K94*$J232/12</f>
        <v>0</v>
      </c>
      <c r="M232" s="16">
        <f>'Grid Reliability and Resili'!L94*$J232/12</f>
        <v>0</v>
      </c>
      <c r="N232" s="16">
        <f>'Grid Reliability and Resili'!M94*$J232/12</f>
        <v>0</v>
      </c>
      <c r="O232" s="16">
        <f>'Grid Reliability and Resili'!N94*$J232/12</f>
        <v>0</v>
      </c>
      <c r="P232" s="16">
        <f>'Grid Reliability and Resili'!O94*$J232/12</f>
        <v>0</v>
      </c>
      <c r="Q232" s="16">
        <f>'Grid Reliability and Resili'!P94*$J232/12</f>
        <v>0</v>
      </c>
      <c r="R232" s="16">
        <f>'Grid Reliability and Resili'!Q94*$J232/12</f>
        <v>0</v>
      </c>
      <c r="S232" s="16">
        <f>'Grid Reliability and Resili'!R94*$J232/12</f>
        <v>0</v>
      </c>
      <c r="T232" s="16">
        <f>'Grid Reliability and Resili'!S94*$J232/12</f>
        <v>0</v>
      </c>
      <c r="U232" s="16">
        <f>'Grid Reliability and Resili'!T94*$J232/12</f>
        <v>0</v>
      </c>
      <c r="V232" s="16">
        <f>'Grid Reliability and Resili'!U94*$J232/12</f>
        <v>0</v>
      </c>
      <c r="W232" s="16">
        <f>'Grid Reliability and Resili'!V94*$J232/12</f>
        <v>0</v>
      </c>
      <c r="X232" s="16">
        <f>'Grid Reliability and Resili'!W94*$K232/12</f>
        <v>0</v>
      </c>
      <c r="Y232" s="16">
        <f>'Grid Reliability and Resili'!X94*$K232/12</f>
        <v>0</v>
      </c>
      <c r="Z232" s="16">
        <f>'Grid Reliability and Resili'!Y94*$K232/12</f>
        <v>0</v>
      </c>
      <c r="AA232" s="16">
        <f>'Grid Reliability and Resili'!Z94*$K232/12</f>
        <v>0</v>
      </c>
      <c r="AB232" s="16">
        <f>'Grid Reliability and Resili'!AA94*$K232/12</f>
        <v>0</v>
      </c>
      <c r="AC232" s="16">
        <f>'Grid Reliability and Resili'!AB94*$K232/12</f>
        <v>0</v>
      </c>
      <c r="AD232" s="16">
        <f>'Grid Reliability and Resili'!AC94*$K232/12</f>
        <v>0</v>
      </c>
      <c r="AE232" s="16">
        <f>'Grid Reliability and Resili'!AD94*$K232/12</f>
        <v>0</v>
      </c>
      <c r="AF232" s="16">
        <f>'Grid Reliability and Resili'!AE94*$K232/12</f>
        <v>0</v>
      </c>
      <c r="AG232" s="16">
        <f>'Grid Reliability and Resili'!AF94*$K232/12</f>
        <v>0</v>
      </c>
      <c r="AH232" s="16">
        <f>'Grid Reliability and Resili'!AG94*$K232/12</f>
        <v>0</v>
      </c>
      <c r="AI232" s="16">
        <f>'Grid Reliability and Resili'!AH94*$K232/12</f>
        <v>0</v>
      </c>
      <c r="AJ232" s="16">
        <f>'Grid Reliability and Resili'!AI94*$K232/12</f>
        <v>0</v>
      </c>
      <c r="AK232" s="16">
        <f>'Grid Reliability and Resili'!AJ94*$K232/12</f>
        <v>0</v>
      </c>
      <c r="AL232" s="16">
        <f>'Grid Reliability and Resili'!AK94*$K232/12</f>
        <v>0</v>
      </c>
      <c r="AM232" s="16">
        <f>'Grid Reliability and Resili'!AL94*$K232/12</f>
        <v>0</v>
      </c>
      <c r="AN232" s="16">
        <f>'Grid Reliability and Resili'!AM94*$K232/12</f>
        <v>0</v>
      </c>
      <c r="AO232" s="16">
        <f>'Grid Reliability and Resili'!AN94*$K232/12</f>
        <v>0</v>
      </c>
      <c r="AP232" s="16">
        <f>'Grid Reliability and Resili'!AO94*$K232/12</f>
        <v>0</v>
      </c>
      <c r="AQ232" s="16">
        <f>'Grid Reliability and Resili'!AP94*$K232/12</f>
        <v>0</v>
      </c>
      <c r="AR232" s="16">
        <f>'Grid Reliability and Resili'!AQ94*$K232/12</f>
        <v>0</v>
      </c>
      <c r="AS232" s="16">
        <f>'Grid Reliability and Resili'!AR94*$K232/12</f>
        <v>0</v>
      </c>
      <c r="AT232" s="16">
        <f>'Grid Reliability and Resili'!AS94*$K232/12</f>
        <v>0</v>
      </c>
      <c r="AU232" s="16">
        <f>'Grid Reliability and Resili'!AT94*$K232/12</f>
        <v>0</v>
      </c>
      <c r="AV232" s="16">
        <f>'Grid Reliability and Resili'!AU94*$K232/12</f>
        <v>0</v>
      </c>
      <c r="AW232" s="16">
        <f>'Grid Reliability and Resili'!AV94*$K232/12</f>
        <v>0</v>
      </c>
      <c r="AX232" s="16">
        <f>'Grid Reliability and Resili'!AW94*$K232/12</f>
        <v>0</v>
      </c>
      <c r="AY232" s="16">
        <f>'Grid Reliability and Resili'!AX94*$K232/12</f>
        <v>0</v>
      </c>
      <c r="AZ232" s="16">
        <f>'Grid Reliability and Resili'!AY94*$K232/12</f>
        <v>0</v>
      </c>
      <c r="BA232" s="16">
        <f>'Grid Reliability and Resili'!AZ94*$K232/12</f>
        <v>0</v>
      </c>
      <c r="BB232" s="16">
        <f>'Grid Reliability and Resili'!BA94*$K232/12</f>
        <v>0</v>
      </c>
      <c r="BC232" s="16">
        <f>'Grid Reliability and Resili'!BB94*$K232/12</f>
        <v>0</v>
      </c>
      <c r="BD232" s="16">
        <f>'Grid Reliability and Resili'!BC94*$K232/12</f>
        <v>0</v>
      </c>
      <c r="BE232" s="16">
        <f>'Grid Reliability and Resili'!BD94*$K232/12</f>
        <v>0</v>
      </c>
      <c r="BF232" s="16">
        <f>'Grid Reliability and Resili'!BE94*$K232/12</f>
        <v>0</v>
      </c>
      <c r="BG232" s="16">
        <f>'Grid Reliability and Resili'!BF94*$K232/12</f>
        <v>0</v>
      </c>
      <c r="BH232" s="16">
        <f>'Grid Reliability and Resili'!BG94*$K232/12</f>
        <v>0</v>
      </c>
      <c r="BI232" s="16">
        <f>'Grid Reliability and Resili'!BH94*$K232/12</f>
        <v>0</v>
      </c>
      <c r="BJ232" s="16">
        <f>'Grid Reliability and Resili'!BI94*$K232/12</f>
        <v>0</v>
      </c>
      <c r="BK232" s="16">
        <f>'Grid Reliability and Resili'!BJ94*$K232/12</f>
        <v>0</v>
      </c>
      <c r="BL232" s="16">
        <f>'Grid Reliability and Resili'!BK94*$K232/12</f>
        <v>0</v>
      </c>
      <c r="BM232" s="16">
        <f>'Grid Reliability and Resili'!BL94*$K232/12</f>
        <v>0</v>
      </c>
      <c r="BN232" s="16">
        <f>'Grid Reliability and Resili'!BM94*$K232/12</f>
        <v>0</v>
      </c>
      <c r="BO232" s="16">
        <f>'Grid Reliability and Resili'!BN94*$K232/12</f>
        <v>0</v>
      </c>
      <c r="BP232" s="16">
        <f>'Grid Reliability and Resili'!BO94*$K232/12</f>
        <v>0</v>
      </c>
      <c r="BQ232" s="16">
        <f>'Grid Reliability and Resili'!BP94*$K232/12</f>
        <v>0</v>
      </c>
      <c r="BR232" s="16">
        <f>'Grid Reliability and Resili'!BQ94*$K232/12</f>
        <v>0</v>
      </c>
      <c r="BS232" s="16">
        <f>'Grid Reliability and Resili'!BR94*$K232/12</f>
        <v>0</v>
      </c>
    </row>
    <row r="233" spans="1:71" x14ac:dyDescent="0.35">
      <c r="A233" s="15" t="str">
        <f>'Grid Reliability and Resili'!A25</f>
        <v>Standard Close</v>
      </c>
      <c r="B233" s="15" t="str">
        <f>'Grid Reliability and Resili'!B25</f>
        <v>NCP-12352</v>
      </c>
      <c r="C233" s="15" t="str">
        <f>'Grid Reliability and Resili'!D25</f>
        <v>ELECTRIC DELIVERY</v>
      </c>
      <c r="D233" s="15">
        <f>'Grid Reliability and Resili'!E25</f>
        <v>30315</v>
      </c>
      <c r="E233" s="15" t="str">
        <f>'Grid Reliability and Resili'!F25</f>
        <v>NCP-12352</v>
      </c>
      <c r="F233" s="15" t="str">
        <f>'Grid Reliability and Resili'!G25</f>
        <v>Work Management Upgrade</v>
      </c>
      <c r="G233" s="15" t="str">
        <f>'Grid Reliability and Resili'!H25</f>
        <v>Electric General Plant</v>
      </c>
      <c r="H233" s="15" t="str">
        <f>'Grid Reliability and Resili'!I25</f>
        <v>General Offices</v>
      </c>
      <c r="I233" s="15" t="str">
        <f>'Grid Reliability and Resili'!J25</f>
        <v>Work Management Upgrade</v>
      </c>
      <c r="J233" s="71">
        <v>6.7000000000000004E-2</v>
      </c>
      <c r="K233" s="71">
        <v>6.7000000000000004E-2</v>
      </c>
      <c r="L233" s="16">
        <f>'Grid Reliability and Resili'!K95*$J233/12</f>
        <v>0</v>
      </c>
      <c r="M233" s="16">
        <f>'Grid Reliability and Resili'!L95*$J233/12</f>
        <v>0</v>
      </c>
      <c r="N233" s="16">
        <f>'Grid Reliability and Resili'!M95*$J233/12</f>
        <v>0</v>
      </c>
      <c r="O233" s="16">
        <f>'Grid Reliability and Resili'!N95*$J233/12</f>
        <v>0</v>
      </c>
      <c r="P233" s="16">
        <f>'Grid Reliability and Resili'!O95*$J233/12</f>
        <v>0</v>
      </c>
      <c r="Q233" s="16">
        <f>'Grid Reliability and Resili'!P95*$J233/12</f>
        <v>0</v>
      </c>
      <c r="R233" s="16">
        <f>'Grid Reliability and Resili'!Q95*$J233/12</f>
        <v>0</v>
      </c>
      <c r="S233" s="16">
        <f>'Grid Reliability and Resili'!R95*$J233/12</f>
        <v>0</v>
      </c>
      <c r="T233" s="16">
        <f>'Grid Reliability and Resili'!S95*$J233/12</f>
        <v>0</v>
      </c>
      <c r="U233" s="16">
        <f>'Grid Reliability and Resili'!T95*$J233/12</f>
        <v>0</v>
      </c>
      <c r="V233" s="16">
        <f>'Grid Reliability and Resili'!U95*$J233/12</f>
        <v>0</v>
      </c>
      <c r="W233" s="16">
        <f>'Grid Reliability and Resili'!V95*$J233/12</f>
        <v>0</v>
      </c>
      <c r="X233" s="16">
        <f>'Grid Reliability and Resili'!W95*$K233/12</f>
        <v>0</v>
      </c>
      <c r="Y233" s="16">
        <f>'Grid Reliability and Resili'!X95*$K233/12</f>
        <v>0</v>
      </c>
      <c r="Z233" s="16">
        <f>'Grid Reliability and Resili'!Y95*$K233/12</f>
        <v>0</v>
      </c>
      <c r="AA233" s="16">
        <f>'Grid Reliability and Resili'!Z95*$K233/12</f>
        <v>0</v>
      </c>
      <c r="AB233" s="16">
        <f>'Grid Reliability and Resili'!AA95*$K233/12</f>
        <v>0</v>
      </c>
      <c r="AC233" s="16">
        <f>'Grid Reliability and Resili'!AB95*$K233/12</f>
        <v>0</v>
      </c>
      <c r="AD233" s="16">
        <f>'Grid Reliability and Resili'!AC95*$K233/12</f>
        <v>0</v>
      </c>
      <c r="AE233" s="16">
        <f>'Grid Reliability and Resili'!AD95*$K233/12</f>
        <v>0</v>
      </c>
      <c r="AF233" s="16">
        <f>'Grid Reliability and Resili'!AE95*$K233/12</f>
        <v>0</v>
      </c>
      <c r="AG233" s="16">
        <f>'Grid Reliability and Resili'!AF95*$K233/12</f>
        <v>0</v>
      </c>
      <c r="AH233" s="16">
        <f>'Grid Reliability and Resili'!AG95*$K233/12</f>
        <v>0</v>
      </c>
      <c r="AI233" s="16">
        <f>'Grid Reliability and Resili'!AH95*$K233/12</f>
        <v>0</v>
      </c>
      <c r="AJ233" s="16">
        <f>'Grid Reliability and Resili'!AI95*$K233/12</f>
        <v>0</v>
      </c>
      <c r="AK233" s="16">
        <f>'Grid Reliability and Resili'!AJ95*$K233/12</f>
        <v>0</v>
      </c>
      <c r="AL233" s="16">
        <f>'Grid Reliability and Resili'!AK95*$K233/12</f>
        <v>0</v>
      </c>
      <c r="AM233" s="16">
        <f>'Grid Reliability and Resili'!AL95*$K233/12</f>
        <v>0</v>
      </c>
      <c r="AN233" s="16">
        <f>'Grid Reliability and Resili'!AM95*$K233/12</f>
        <v>0</v>
      </c>
      <c r="AO233" s="16">
        <f>'Grid Reliability and Resili'!AN95*$K233/12</f>
        <v>0</v>
      </c>
      <c r="AP233" s="16">
        <f>'Grid Reliability and Resili'!AO95*$K233/12</f>
        <v>0</v>
      </c>
      <c r="AQ233" s="16">
        <f>'Grid Reliability and Resili'!AP95*$K233/12</f>
        <v>0</v>
      </c>
      <c r="AR233" s="16">
        <f>'Grid Reliability and Resili'!AQ95*$K233/12</f>
        <v>0</v>
      </c>
      <c r="AS233" s="16">
        <f>'Grid Reliability and Resili'!AR95*$K233/12</f>
        <v>0</v>
      </c>
      <c r="AT233" s="16">
        <f>'Grid Reliability and Resili'!AS95*$K233/12</f>
        <v>0</v>
      </c>
      <c r="AU233" s="16">
        <f>'Grid Reliability and Resili'!AT95*$K233/12</f>
        <v>0</v>
      </c>
      <c r="AV233" s="16">
        <f>'Grid Reliability and Resili'!AU95*$K233/12</f>
        <v>292304.33375000005</v>
      </c>
      <c r="AW233" s="16">
        <f>'Grid Reliability and Resili'!AV95*$K233/12</f>
        <v>292304.33375000005</v>
      </c>
      <c r="AX233" s="16">
        <f>'Grid Reliability and Resili'!AW95*$K233/12</f>
        <v>292304.33375000005</v>
      </c>
      <c r="AY233" s="16">
        <f>'Grid Reliability and Resili'!AX95*$K233/12</f>
        <v>292304.33375000005</v>
      </c>
      <c r="AZ233" s="16">
        <f>'Grid Reliability and Resili'!AY95*$K233/12</f>
        <v>292304.33375000005</v>
      </c>
      <c r="BA233" s="16">
        <f>'Grid Reliability and Resili'!AZ95*$K233/12</f>
        <v>292304.33375000005</v>
      </c>
      <c r="BB233" s="16">
        <f>'Grid Reliability and Resili'!BA95*$K233/12</f>
        <v>292304.33375000005</v>
      </c>
      <c r="BC233" s="16">
        <f>'Grid Reliability and Resili'!BB95*$K233/12</f>
        <v>292304.33375000005</v>
      </c>
      <c r="BD233" s="16">
        <f>'Grid Reliability and Resili'!BC95*$K233/12</f>
        <v>292304.33375000005</v>
      </c>
      <c r="BE233" s="16">
        <f>'Grid Reliability and Resili'!BD95*$K233/12</f>
        <v>292304.33375000005</v>
      </c>
      <c r="BF233" s="16">
        <f>'Grid Reliability and Resili'!BE95*$K233/12</f>
        <v>292304.33375000005</v>
      </c>
      <c r="BG233" s="16">
        <f>'Grid Reliability and Resili'!BF95*$K233/12</f>
        <v>292304.33375000005</v>
      </c>
      <c r="BH233" s="16">
        <f>'Grid Reliability and Resili'!BG95*$K233/12</f>
        <v>292304.33375000005</v>
      </c>
      <c r="BI233" s="16">
        <f>'Grid Reliability and Resili'!BH95*$K233/12</f>
        <v>292304.33375000005</v>
      </c>
      <c r="BJ233" s="16">
        <f>'Grid Reliability and Resili'!BI95*$K233/12</f>
        <v>292304.33375000005</v>
      </c>
      <c r="BK233" s="16">
        <f>'Grid Reliability and Resili'!BJ95*$K233/12</f>
        <v>292304.33375000005</v>
      </c>
      <c r="BL233" s="16">
        <f>'Grid Reliability and Resili'!BK95*$K233/12</f>
        <v>292304.33375000005</v>
      </c>
      <c r="BM233" s="16">
        <f>'Grid Reliability and Resili'!BL95*$K233/12</f>
        <v>292304.33375000005</v>
      </c>
      <c r="BN233" s="16">
        <f>'Grid Reliability and Resili'!BM95*$K233/12</f>
        <v>292304.33375000005</v>
      </c>
      <c r="BO233" s="16">
        <f>'Grid Reliability and Resili'!BN95*$K233/12</f>
        <v>292304.33375000005</v>
      </c>
      <c r="BP233" s="16">
        <f>'Grid Reliability and Resili'!BO95*$K233/12</f>
        <v>292304.33375000005</v>
      </c>
      <c r="BQ233" s="16">
        <f>'Grid Reliability and Resili'!BP95*$K233/12</f>
        <v>292304.33375000005</v>
      </c>
      <c r="BR233" s="16">
        <f>'Grid Reliability and Resili'!BQ95*$K233/12</f>
        <v>292304.33375000005</v>
      </c>
      <c r="BS233" s="16">
        <f>'Grid Reliability and Resili'!BR95*$K233/12</f>
        <v>292304.33375000005</v>
      </c>
    </row>
    <row r="234" spans="1:71" x14ac:dyDescent="0.35">
      <c r="A234" s="15" t="str">
        <f>'Grid Reliability and Resili'!A26</f>
        <v>Standard Close</v>
      </c>
      <c r="B234" s="15" t="str">
        <f>'Grid Reliability and Resili'!B26</f>
        <v>NCP-16268</v>
      </c>
      <c r="C234" s="15" t="str">
        <f>'Grid Reliability and Resili'!D26</f>
        <v>ELECTRIC DELIVERY</v>
      </c>
      <c r="D234" s="15">
        <f>'Grid Reliability and Resili'!E26</f>
        <v>30315</v>
      </c>
      <c r="E234" s="15" t="str">
        <f>'Grid Reliability and Resili'!F26</f>
        <v>NCP-16268</v>
      </c>
      <c r="F234" s="15" t="str">
        <f>'Grid Reliability and Resili'!G26</f>
        <v>UIQ Integration</v>
      </c>
      <c r="G234" s="15" t="str">
        <f>'Grid Reliability and Resili'!H26</f>
        <v>Electric Intangible Plant</v>
      </c>
      <c r="H234" s="15" t="str">
        <f>'Grid Reliability and Resili'!I26</f>
        <v>General Offices</v>
      </c>
      <c r="I234" s="15" t="str">
        <f>'Grid Reliability and Resili'!J26</f>
        <v>UIQ Integration</v>
      </c>
      <c r="J234" s="71">
        <v>6.7000000000000004E-2</v>
      </c>
      <c r="K234" s="71">
        <v>6.7000000000000004E-2</v>
      </c>
      <c r="L234" s="16">
        <f>'Grid Reliability and Resili'!K96*$J234/12</f>
        <v>0</v>
      </c>
      <c r="M234" s="16">
        <f>'Grid Reliability and Resili'!L96*$J234/12</f>
        <v>0</v>
      </c>
      <c r="N234" s="16">
        <f>'Grid Reliability and Resili'!M96*$J234/12</f>
        <v>0</v>
      </c>
      <c r="O234" s="16">
        <f>'Grid Reliability and Resili'!N96*$J234/12</f>
        <v>0</v>
      </c>
      <c r="P234" s="16">
        <f>'Grid Reliability and Resili'!O96*$J234/12</f>
        <v>0</v>
      </c>
      <c r="Q234" s="16">
        <f>'Grid Reliability and Resili'!P96*$J234/12</f>
        <v>0</v>
      </c>
      <c r="R234" s="16">
        <f>'Grid Reliability and Resili'!Q96*$J234/12</f>
        <v>0</v>
      </c>
      <c r="S234" s="16">
        <f>'Grid Reliability and Resili'!R96*$J234/12</f>
        <v>0</v>
      </c>
      <c r="T234" s="16">
        <f>'Grid Reliability and Resili'!S96*$J234/12</f>
        <v>0</v>
      </c>
      <c r="U234" s="16">
        <f>'Grid Reliability and Resili'!T96*$J234/12</f>
        <v>0</v>
      </c>
      <c r="V234" s="16">
        <f>'Grid Reliability and Resili'!U96*$J234/12</f>
        <v>0</v>
      </c>
      <c r="W234" s="16">
        <f>'Grid Reliability and Resili'!V96*$J234/12</f>
        <v>0</v>
      </c>
      <c r="X234" s="16">
        <f>'Grid Reliability and Resili'!W96*$K234/12</f>
        <v>26382.82226666667</v>
      </c>
      <c r="Y234" s="16">
        <f>'Grid Reliability and Resili'!X96*$K234/12</f>
        <v>26382.82226666667</v>
      </c>
      <c r="Z234" s="16">
        <f>'Grid Reliability and Resili'!Y96*$K234/12</f>
        <v>26382.82226666667</v>
      </c>
      <c r="AA234" s="16">
        <f>'Grid Reliability and Resili'!Z96*$K234/12</f>
        <v>26382.82226666667</v>
      </c>
      <c r="AB234" s="16">
        <f>'Grid Reliability and Resili'!AA96*$K234/12</f>
        <v>26382.82226666667</v>
      </c>
      <c r="AC234" s="16">
        <f>'Grid Reliability and Resili'!AB96*$K234/12</f>
        <v>26382.82226666667</v>
      </c>
      <c r="AD234" s="16">
        <f>'Grid Reliability and Resili'!AC96*$K234/12</f>
        <v>26382.82226666667</v>
      </c>
      <c r="AE234" s="16">
        <f>'Grid Reliability and Resili'!AD96*$K234/12</f>
        <v>26382.82226666667</v>
      </c>
      <c r="AF234" s="16">
        <f>'Grid Reliability and Resili'!AE96*$K234/12</f>
        <v>26382.82226666667</v>
      </c>
      <c r="AG234" s="16">
        <f>'Grid Reliability and Resili'!AF96*$K234/12</f>
        <v>26382.82226666667</v>
      </c>
      <c r="AH234" s="16">
        <f>'Grid Reliability and Resili'!AG96*$K234/12</f>
        <v>26382.82226666667</v>
      </c>
      <c r="AI234" s="16">
        <f>'Grid Reliability and Resili'!AH96*$K234/12</f>
        <v>26382.82226666667</v>
      </c>
      <c r="AJ234" s="16">
        <f>'Grid Reliability and Resili'!AI96*$K234/12</f>
        <v>26382.82226666667</v>
      </c>
      <c r="AK234" s="16">
        <f>'Grid Reliability and Resili'!AJ96*$K234/12</f>
        <v>26382.82226666667</v>
      </c>
      <c r="AL234" s="16">
        <f>'Grid Reliability and Resili'!AK96*$K234/12</f>
        <v>26382.82226666667</v>
      </c>
      <c r="AM234" s="16">
        <f>'Grid Reliability and Resili'!AL96*$K234/12</f>
        <v>26382.82226666667</v>
      </c>
      <c r="AN234" s="16">
        <f>'Grid Reliability and Resili'!AM96*$K234/12</f>
        <v>26382.82226666667</v>
      </c>
      <c r="AO234" s="16">
        <f>'Grid Reliability and Resili'!AN96*$K234/12</f>
        <v>26382.82226666667</v>
      </c>
      <c r="AP234" s="16">
        <f>'Grid Reliability and Resili'!AO96*$K234/12</f>
        <v>26382.82226666667</v>
      </c>
      <c r="AQ234" s="16">
        <f>'Grid Reliability and Resili'!AP96*$K234/12</f>
        <v>26382.82226666667</v>
      </c>
      <c r="AR234" s="16">
        <f>'Grid Reliability and Resili'!AQ96*$K234/12</f>
        <v>26382.82226666667</v>
      </c>
      <c r="AS234" s="16">
        <f>'Grid Reliability and Resili'!AR96*$K234/12</f>
        <v>26382.82226666667</v>
      </c>
      <c r="AT234" s="16">
        <f>'Grid Reliability and Resili'!AS96*$K234/12</f>
        <v>26382.82226666667</v>
      </c>
      <c r="AU234" s="16">
        <f>'Grid Reliability and Resili'!AT96*$K234/12</f>
        <v>26382.82226666667</v>
      </c>
      <c r="AV234" s="16">
        <f>'Grid Reliability and Resili'!AU96*$K234/12</f>
        <v>26382.82226666667</v>
      </c>
      <c r="AW234" s="16">
        <f>'Grid Reliability and Resili'!AV96*$K234/12</f>
        <v>26382.82226666667</v>
      </c>
      <c r="AX234" s="16">
        <f>'Grid Reliability and Resili'!AW96*$K234/12</f>
        <v>26382.82226666667</v>
      </c>
      <c r="AY234" s="16">
        <f>'Grid Reliability and Resili'!AX96*$K234/12</f>
        <v>26382.82226666667</v>
      </c>
      <c r="AZ234" s="16">
        <f>'Grid Reliability and Resili'!AY96*$K234/12</f>
        <v>26382.82226666667</v>
      </c>
      <c r="BA234" s="16">
        <f>'Grid Reliability and Resili'!AZ96*$K234/12</f>
        <v>26382.82226666667</v>
      </c>
      <c r="BB234" s="16">
        <f>'Grid Reliability and Resili'!BA96*$K234/12</f>
        <v>26382.82226666667</v>
      </c>
      <c r="BC234" s="16">
        <f>'Grid Reliability and Resili'!BB96*$K234/12</f>
        <v>26382.82226666667</v>
      </c>
      <c r="BD234" s="16">
        <f>'Grid Reliability and Resili'!BC96*$K234/12</f>
        <v>26382.82226666667</v>
      </c>
      <c r="BE234" s="16">
        <f>'Grid Reliability and Resili'!BD96*$K234/12</f>
        <v>26382.82226666667</v>
      </c>
      <c r="BF234" s="16">
        <f>'Grid Reliability and Resili'!BE96*$K234/12</f>
        <v>26382.82226666667</v>
      </c>
      <c r="BG234" s="16">
        <f>'Grid Reliability and Resili'!BF96*$K234/12</f>
        <v>26382.82226666667</v>
      </c>
      <c r="BH234" s="16">
        <f>'Grid Reliability and Resili'!BG96*$K234/12</f>
        <v>26382.82226666667</v>
      </c>
      <c r="BI234" s="16">
        <f>'Grid Reliability and Resili'!BH96*$K234/12</f>
        <v>26382.82226666667</v>
      </c>
      <c r="BJ234" s="16">
        <f>'Grid Reliability and Resili'!BI96*$K234/12</f>
        <v>26382.82226666667</v>
      </c>
      <c r="BK234" s="16">
        <f>'Grid Reliability and Resili'!BJ96*$K234/12</f>
        <v>26382.82226666667</v>
      </c>
      <c r="BL234" s="16">
        <f>'Grid Reliability and Resili'!BK96*$K234/12</f>
        <v>26382.82226666667</v>
      </c>
      <c r="BM234" s="16">
        <f>'Grid Reliability and Resili'!BL96*$K234/12</f>
        <v>26382.82226666667</v>
      </c>
      <c r="BN234" s="16">
        <f>'Grid Reliability and Resili'!BM96*$K234/12</f>
        <v>26382.82226666667</v>
      </c>
      <c r="BO234" s="16">
        <f>'Grid Reliability and Resili'!BN96*$K234/12</f>
        <v>26382.82226666667</v>
      </c>
      <c r="BP234" s="16">
        <f>'Grid Reliability and Resili'!BO96*$K234/12</f>
        <v>26382.82226666667</v>
      </c>
      <c r="BQ234" s="16">
        <f>'Grid Reliability and Resili'!BP96*$K234/12</f>
        <v>26382.82226666667</v>
      </c>
      <c r="BR234" s="16">
        <f>'Grid Reliability and Resili'!BQ96*$K234/12</f>
        <v>26382.82226666667</v>
      </c>
      <c r="BS234" s="16">
        <f>'Grid Reliability and Resili'!BR96*$K234/12</f>
        <v>26382.82226666667</v>
      </c>
    </row>
    <row r="235" spans="1:71" x14ac:dyDescent="0.35">
      <c r="A235" s="15" t="str">
        <f>'Grid Reliability and Resili'!A27</f>
        <v>Standard Close</v>
      </c>
      <c r="B235" s="15" t="str">
        <f>'Grid Reliability and Resili'!B27</f>
        <v>NCP-16272</v>
      </c>
      <c r="C235" s="15" t="str">
        <f>'Grid Reliability and Resili'!D27</f>
        <v>ELECTRIC DELIVERY</v>
      </c>
      <c r="D235" s="15">
        <f>'Grid Reliability and Resili'!E27</f>
        <v>35600</v>
      </c>
      <c r="E235" s="15" t="str">
        <f>'Grid Reliability and Resili'!F27</f>
        <v>NCP-16272</v>
      </c>
      <c r="F235" s="15" t="str">
        <f>'Grid Reliability and Resili'!G27</f>
        <v>Vehicle to Grid Intergration (VGI)</v>
      </c>
      <c r="G235" s="15" t="str">
        <f>'Grid Reliability and Resili'!H27</f>
        <v>Electric Distribution Plant</v>
      </c>
      <c r="H235" s="15" t="str">
        <f>'Grid Reliability and Resili'!I27</f>
        <v>Distribution Lines</v>
      </c>
      <c r="I235" s="15" t="str">
        <f>'Grid Reliability and Resili'!J27</f>
        <v>Vehicle to Grid Intergration (VGI)</v>
      </c>
      <c r="J235" s="71">
        <v>2.9000000000000001E-2</v>
      </c>
      <c r="K235" s="71">
        <v>2.9900000000000003E-2</v>
      </c>
      <c r="L235" s="16">
        <f>'Grid Reliability and Resili'!K97*$J235/12</f>
        <v>0</v>
      </c>
      <c r="M235" s="16">
        <f>'Grid Reliability and Resili'!L97*$J235/12</f>
        <v>0</v>
      </c>
      <c r="N235" s="16">
        <f>'Grid Reliability and Resili'!M97*$J235/12</f>
        <v>0</v>
      </c>
      <c r="O235" s="16">
        <f>'Grid Reliability and Resili'!N97*$J235/12</f>
        <v>0</v>
      </c>
      <c r="P235" s="16">
        <f>'Grid Reliability and Resili'!O97*$J235/12</f>
        <v>0</v>
      </c>
      <c r="Q235" s="16">
        <f>'Grid Reliability and Resili'!P97*$J235/12</f>
        <v>0</v>
      </c>
      <c r="R235" s="16">
        <f>'Grid Reliability and Resili'!Q97*$J235/12</f>
        <v>0</v>
      </c>
      <c r="S235" s="16">
        <f>'Grid Reliability and Resili'!R97*$J235/12</f>
        <v>0</v>
      </c>
      <c r="T235" s="16">
        <f>'Grid Reliability and Resili'!S97*$J235/12</f>
        <v>0</v>
      </c>
      <c r="U235" s="16">
        <f>'Grid Reliability and Resili'!T97*$J235/12</f>
        <v>0</v>
      </c>
      <c r="V235" s="16">
        <f>'Grid Reliability and Resili'!U97*$J235/12</f>
        <v>0</v>
      </c>
      <c r="W235" s="16">
        <f>'Grid Reliability and Resili'!V97*$J235/12</f>
        <v>0</v>
      </c>
      <c r="X235" s="16">
        <f>'Grid Reliability and Resili'!W97*$K235/12</f>
        <v>0</v>
      </c>
      <c r="Y235" s="16">
        <f>'Grid Reliability and Resili'!X97*$K235/12</f>
        <v>0</v>
      </c>
      <c r="Z235" s="16">
        <f>'Grid Reliability and Resili'!Y97*$K235/12</f>
        <v>0</v>
      </c>
      <c r="AA235" s="16">
        <f>'Grid Reliability and Resili'!Z97*$K235/12</f>
        <v>0</v>
      </c>
      <c r="AB235" s="16">
        <f>'Grid Reliability and Resili'!AA97*$K235/12</f>
        <v>0</v>
      </c>
      <c r="AC235" s="16">
        <f>'Grid Reliability and Resili'!AB97*$K235/12</f>
        <v>0</v>
      </c>
      <c r="AD235" s="16">
        <f>'Grid Reliability and Resili'!AC97*$K235/12</f>
        <v>0</v>
      </c>
      <c r="AE235" s="16">
        <f>'Grid Reliability and Resili'!AD97*$K235/12</f>
        <v>0</v>
      </c>
      <c r="AF235" s="16">
        <f>'Grid Reliability and Resili'!AE97*$K235/12</f>
        <v>0</v>
      </c>
      <c r="AG235" s="16">
        <f>'Grid Reliability and Resili'!AF97*$K235/12</f>
        <v>0</v>
      </c>
      <c r="AH235" s="16">
        <f>'Grid Reliability and Resili'!AG97*$K235/12</f>
        <v>0</v>
      </c>
      <c r="AI235" s="16">
        <f>'Grid Reliability and Resili'!AH97*$K235/12</f>
        <v>0</v>
      </c>
      <c r="AJ235" s="16">
        <f>'Grid Reliability and Resili'!AI97*$K235/12</f>
        <v>0</v>
      </c>
      <c r="AK235" s="16">
        <f>'Grid Reliability and Resili'!AJ97*$K235/12</f>
        <v>0</v>
      </c>
      <c r="AL235" s="16">
        <f>'Grid Reliability and Resili'!AK97*$K235/12</f>
        <v>0</v>
      </c>
      <c r="AM235" s="16">
        <f>'Grid Reliability and Resili'!AL97*$K235/12</f>
        <v>0</v>
      </c>
      <c r="AN235" s="16">
        <f>'Grid Reliability and Resili'!AM97*$K235/12</f>
        <v>0</v>
      </c>
      <c r="AO235" s="16">
        <f>'Grid Reliability and Resili'!AN97*$K235/12</f>
        <v>0</v>
      </c>
      <c r="AP235" s="16">
        <f>'Grid Reliability and Resili'!AO97*$K235/12</f>
        <v>0</v>
      </c>
      <c r="AQ235" s="16">
        <f>'Grid Reliability and Resili'!AP97*$K235/12</f>
        <v>0</v>
      </c>
      <c r="AR235" s="16">
        <f>'Grid Reliability and Resili'!AQ97*$K235/12</f>
        <v>0</v>
      </c>
      <c r="AS235" s="16">
        <f>'Grid Reliability and Resili'!AR97*$K235/12</f>
        <v>0</v>
      </c>
      <c r="AT235" s="16">
        <f>'Grid Reliability and Resili'!AS97*$K235/12</f>
        <v>0</v>
      </c>
      <c r="AU235" s="16">
        <f>'Grid Reliability and Resili'!AT97*$K235/12</f>
        <v>0</v>
      </c>
      <c r="AV235" s="16">
        <f>'Grid Reliability and Resili'!AU97*$K235/12</f>
        <v>0</v>
      </c>
      <c r="AW235" s="16">
        <f>'Grid Reliability and Resili'!AV97*$K235/12</f>
        <v>0</v>
      </c>
      <c r="AX235" s="16">
        <f>'Grid Reliability and Resili'!AW97*$K235/12</f>
        <v>0</v>
      </c>
      <c r="AY235" s="16">
        <f>'Grid Reliability and Resili'!AX97*$K235/12</f>
        <v>0</v>
      </c>
      <c r="AZ235" s="16">
        <f>'Grid Reliability and Resili'!AY97*$K235/12</f>
        <v>0</v>
      </c>
      <c r="BA235" s="16">
        <f>'Grid Reliability and Resili'!AZ97*$K235/12</f>
        <v>0</v>
      </c>
      <c r="BB235" s="16">
        <f>'Grid Reliability and Resili'!BA97*$K235/12</f>
        <v>0</v>
      </c>
      <c r="BC235" s="16">
        <f>'Grid Reliability and Resili'!BB97*$K235/12</f>
        <v>0</v>
      </c>
      <c r="BD235" s="16">
        <f>'Grid Reliability and Resili'!BC97*$K235/12</f>
        <v>0</v>
      </c>
      <c r="BE235" s="16">
        <f>'Grid Reliability and Resili'!BD97*$K235/12</f>
        <v>0</v>
      </c>
      <c r="BF235" s="16">
        <f>'Grid Reliability and Resili'!BE97*$K235/12</f>
        <v>0</v>
      </c>
      <c r="BG235" s="16">
        <f>'Grid Reliability and Resili'!BF97*$K235/12</f>
        <v>0</v>
      </c>
      <c r="BH235" s="16">
        <f>'Grid Reliability and Resili'!BG97*$K235/12</f>
        <v>0</v>
      </c>
      <c r="BI235" s="16">
        <f>'Grid Reliability and Resili'!BH97*$K235/12</f>
        <v>0</v>
      </c>
      <c r="BJ235" s="16">
        <f>'Grid Reliability and Resili'!BI97*$K235/12</f>
        <v>0</v>
      </c>
      <c r="BK235" s="16">
        <f>'Grid Reliability and Resili'!BJ97*$K235/12</f>
        <v>0</v>
      </c>
      <c r="BL235" s="16">
        <f>'Grid Reliability and Resili'!BK97*$K235/12</f>
        <v>0</v>
      </c>
      <c r="BM235" s="16">
        <f>'Grid Reliability and Resili'!BL97*$K235/12</f>
        <v>0</v>
      </c>
      <c r="BN235" s="16">
        <f>'Grid Reliability and Resili'!BM97*$K235/12</f>
        <v>0</v>
      </c>
      <c r="BO235" s="16">
        <f>'Grid Reliability and Resili'!BN97*$K235/12</f>
        <v>0</v>
      </c>
      <c r="BP235" s="16">
        <f>'Grid Reliability and Resili'!BO97*$K235/12</f>
        <v>0</v>
      </c>
      <c r="BQ235" s="16">
        <f>'Grid Reliability and Resili'!BP97*$K235/12</f>
        <v>0</v>
      </c>
      <c r="BR235" s="16">
        <f>'Grid Reliability and Resili'!BQ97*$K235/12</f>
        <v>0</v>
      </c>
      <c r="BS235" s="16">
        <f>'Grid Reliability and Resili'!BR97*$K235/12</f>
        <v>0</v>
      </c>
    </row>
    <row r="236" spans="1:71" x14ac:dyDescent="0.35">
      <c r="A236" s="15" t="str">
        <f>'Grid Reliability and Resili'!A28</f>
        <v>Standard Close</v>
      </c>
      <c r="B236" s="15" t="str">
        <f>'Grid Reliability and Resili'!B28</f>
        <v>NCP-16278</v>
      </c>
      <c r="C236" s="15" t="str">
        <f>'Grid Reliability and Resili'!D28</f>
        <v>ELECTRIC DELIVERY</v>
      </c>
      <c r="D236" s="15">
        <f>'Grid Reliability and Resili'!E28</f>
        <v>30315</v>
      </c>
      <c r="E236" s="15" t="str">
        <f>'Grid Reliability and Resili'!F28</f>
        <v>NCP-16278</v>
      </c>
      <c r="F236" s="15" t="str">
        <f>'Grid Reliability and Resili'!G28</f>
        <v>ADMS Annual Release 2026</v>
      </c>
      <c r="G236" s="15" t="str">
        <f>'Grid Reliability and Resili'!H28</f>
        <v>Electric Intangible Plant</v>
      </c>
      <c r="H236" s="15" t="str">
        <f>'Grid Reliability and Resili'!I28</f>
        <v>General Offices</v>
      </c>
      <c r="I236" s="15" t="str">
        <f>'Grid Reliability and Resili'!J28</f>
        <v>ADMS Annual Release 2026</v>
      </c>
      <c r="J236" s="71">
        <v>6.7000000000000004E-2</v>
      </c>
      <c r="K236" s="71">
        <v>6.7000000000000004E-2</v>
      </c>
      <c r="L236" s="16">
        <f>'Grid Reliability and Resili'!K98*$J236/12</f>
        <v>0</v>
      </c>
      <c r="M236" s="16">
        <f>'Grid Reliability and Resili'!L98*$J236/12</f>
        <v>0</v>
      </c>
      <c r="N236" s="16">
        <f>'Grid Reliability and Resili'!M98*$J236/12</f>
        <v>0</v>
      </c>
      <c r="O236" s="16">
        <f>'Grid Reliability and Resili'!N98*$J236/12</f>
        <v>0</v>
      </c>
      <c r="P236" s="16">
        <f>'Grid Reliability and Resili'!O98*$J236/12</f>
        <v>0</v>
      </c>
      <c r="Q236" s="16">
        <f>'Grid Reliability and Resili'!P98*$J236/12</f>
        <v>0</v>
      </c>
      <c r="R236" s="16">
        <f>'Grid Reliability and Resili'!Q98*$J236/12</f>
        <v>0</v>
      </c>
      <c r="S236" s="16">
        <f>'Grid Reliability and Resili'!R98*$J236/12</f>
        <v>0</v>
      </c>
      <c r="T236" s="16">
        <f>'Grid Reliability and Resili'!S98*$J236/12</f>
        <v>0</v>
      </c>
      <c r="U236" s="16">
        <f>'Grid Reliability and Resili'!T98*$J236/12</f>
        <v>0</v>
      </c>
      <c r="V236" s="16">
        <f>'Grid Reliability and Resili'!U98*$J236/12</f>
        <v>0</v>
      </c>
      <c r="W236" s="16">
        <f>'Grid Reliability and Resili'!V98*$J236/12</f>
        <v>0</v>
      </c>
      <c r="X236" s="16">
        <f>'Grid Reliability and Resili'!W98*$K236/12</f>
        <v>0</v>
      </c>
      <c r="Y236" s="16">
        <f>'Grid Reliability and Resili'!X98*$K236/12</f>
        <v>0</v>
      </c>
      <c r="Z236" s="16">
        <f>'Grid Reliability and Resili'!Y98*$K236/12</f>
        <v>0</v>
      </c>
      <c r="AA236" s="16">
        <f>'Grid Reliability and Resili'!Z98*$K236/12</f>
        <v>0</v>
      </c>
      <c r="AB236" s="16">
        <f>'Grid Reliability and Resili'!AA98*$K236/12</f>
        <v>0</v>
      </c>
      <c r="AC236" s="16">
        <f>'Grid Reliability and Resili'!AB98*$K236/12</f>
        <v>0</v>
      </c>
      <c r="AD236" s="16">
        <f>'Grid Reliability and Resili'!AC98*$K236/12</f>
        <v>0</v>
      </c>
      <c r="AE236" s="16">
        <f>'Grid Reliability and Resili'!AD98*$K236/12</f>
        <v>0</v>
      </c>
      <c r="AF236" s="16">
        <f>'Grid Reliability and Resili'!AE98*$K236/12</f>
        <v>0</v>
      </c>
      <c r="AG236" s="16">
        <f>'Grid Reliability and Resili'!AF98*$K236/12</f>
        <v>0</v>
      </c>
      <c r="AH236" s="16">
        <f>'Grid Reliability and Resili'!AG98*$K236/12</f>
        <v>0</v>
      </c>
      <c r="AI236" s="16">
        <f>'Grid Reliability and Resili'!AH98*$K236/12</f>
        <v>0</v>
      </c>
      <c r="AJ236" s="16">
        <f>'Grid Reliability and Resili'!AI98*$K236/12</f>
        <v>0</v>
      </c>
      <c r="AK236" s="16">
        <f>'Grid Reliability and Resili'!AJ98*$K236/12</f>
        <v>0</v>
      </c>
      <c r="AL236" s="16">
        <f>'Grid Reliability and Resili'!AK98*$K236/12</f>
        <v>0</v>
      </c>
      <c r="AM236" s="16">
        <f>'Grid Reliability and Resili'!AL98*$K236/12</f>
        <v>0</v>
      </c>
      <c r="AN236" s="16">
        <f>'Grid Reliability and Resili'!AM98*$K236/12</f>
        <v>0</v>
      </c>
      <c r="AO236" s="16">
        <f>'Grid Reliability and Resili'!AN98*$K236/12</f>
        <v>0</v>
      </c>
      <c r="AP236" s="16">
        <f>'Grid Reliability and Resili'!AO98*$K236/12</f>
        <v>0</v>
      </c>
      <c r="AQ236" s="16">
        <f>'Grid Reliability and Resili'!AP98*$K236/12</f>
        <v>0</v>
      </c>
      <c r="AR236" s="16">
        <f>'Grid Reliability and Resili'!AQ98*$K236/12</f>
        <v>0</v>
      </c>
      <c r="AS236" s="16">
        <f>'Grid Reliability and Resili'!AR98*$K236/12</f>
        <v>0</v>
      </c>
      <c r="AT236" s="16">
        <f>'Grid Reliability and Resili'!AS98*$K236/12</f>
        <v>0</v>
      </c>
      <c r="AU236" s="16">
        <f>'Grid Reliability and Resili'!AT98*$K236/12</f>
        <v>0</v>
      </c>
      <c r="AV236" s="16">
        <f>'Grid Reliability and Resili'!AU98*$K236/12</f>
        <v>0</v>
      </c>
      <c r="AW236" s="16">
        <f>'Grid Reliability and Resili'!AV98*$K236/12</f>
        <v>0</v>
      </c>
      <c r="AX236" s="16">
        <f>'Grid Reliability and Resili'!AW98*$K236/12</f>
        <v>0</v>
      </c>
      <c r="AY236" s="16">
        <f>'Grid Reliability and Resili'!AX98*$K236/12</f>
        <v>0</v>
      </c>
      <c r="AZ236" s="16">
        <f>'Grid Reliability and Resili'!AY98*$K236/12</f>
        <v>0</v>
      </c>
      <c r="BA236" s="16">
        <f>'Grid Reliability and Resili'!AZ98*$K236/12</f>
        <v>0</v>
      </c>
      <c r="BB236" s="16">
        <f>'Grid Reliability and Resili'!BA98*$K236/12</f>
        <v>0</v>
      </c>
      <c r="BC236" s="16">
        <f>'Grid Reliability and Resili'!BB98*$K236/12</f>
        <v>0</v>
      </c>
      <c r="BD236" s="16">
        <f>'Grid Reliability and Resili'!BC98*$K236/12</f>
        <v>0</v>
      </c>
      <c r="BE236" s="16">
        <f>'Grid Reliability and Resili'!BD98*$K236/12</f>
        <v>0</v>
      </c>
      <c r="BF236" s="16">
        <f>'Grid Reliability and Resili'!BE98*$K236/12</f>
        <v>0</v>
      </c>
      <c r="BG236" s="16">
        <f>'Grid Reliability and Resili'!BF98*$K236/12</f>
        <v>0</v>
      </c>
      <c r="BH236" s="16">
        <f>'Grid Reliability and Resili'!BG98*$K236/12</f>
        <v>130191.04609166662</v>
      </c>
      <c r="BI236" s="16">
        <f>'Grid Reliability and Resili'!BH98*$K236/12</f>
        <v>130191.04609166662</v>
      </c>
      <c r="BJ236" s="16">
        <f>'Grid Reliability and Resili'!BI98*$K236/12</f>
        <v>130191.04609166662</v>
      </c>
      <c r="BK236" s="16">
        <f>'Grid Reliability and Resili'!BJ98*$K236/12</f>
        <v>130191.04609166662</v>
      </c>
      <c r="BL236" s="16">
        <f>'Grid Reliability and Resili'!BK98*$K236/12</f>
        <v>130191.04609166662</v>
      </c>
      <c r="BM236" s="16">
        <f>'Grid Reliability and Resili'!BL98*$K236/12</f>
        <v>130191.04609166662</v>
      </c>
      <c r="BN236" s="16">
        <f>'Grid Reliability and Resili'!BM98*$K236/12</f>
        <v>130191.04609166662</v>
      </c>
      <c r="BO236" s="16">
        <f>'Grid Reliability and Resili'!BN98*$K236/12</f>
        <v>130191.04609166662</v>
      </c>
      <c r="BP236" s="16">
        <f>'Grid Reliability and Resili'!BO98*$K236/12</f>
        <v>130191.04609166662</v>
      </c>
      <c r="BQ236" s="16">
        <f>'Grid Reliability and Resili'!BP98*$K236/12</f>
        <v>130191.04609166662</v>
      </c>
      <c r="BR236" s="16">
        <f>'Grid Reliability and Resili'!BQ98*$K236/12</f>
        <v>130191.04609166662</v>
      </c>
      <c r="BS236" s="16">
        <f>'Grid Reliability and Resili'!BR98*$K236/12</f>
        <v>130191.04609166662</v>
      </c>
    </row>
    <row r="237" spans="1:71" x14ac:dyDescent="0.35">
      <c r="A237" s="15" t="str">
        <f>'Grid Reliability and Resili'!A29</f>
        <v>Standard Close</v>
      </c>
      <c r="B237" s="15" t="str">
        <f>'Grid Reliability and Resili'!B29</f>
        <v>NCP-16354</v>
      </c>
      <c r="C237" s="15" t="str">
        <f>'Grid Reliability and Resili'!D29</f>
        <v>ELECTRIC DELIVERY</v>
      </c>
      <c r="D237" s="15">
        <f>'Grid Reliability and Resili'!E29</f>
        <v>30315</v>
      </c>
      <c r="E237" s="15" t="str">
        <f>'Grid Reliability and Resili'!F29</f>
        <v>NCP-16354</v>
      </c>
      <c r="F237" s="15" t="str">
        <f>'Grid Reliability and Resili'!G29</f>
        <v>Pragma CAD 2026-2027</v>
      </c>
      <c r="G237" s="15" t="str">
        <f>'Grid Reliability and Resili'!H29</f>
        <v>Electric Intangible Plant</v>
      </c>
      <c r="H237" s="15" t="str">
        <f>'Grid Reliability and Resili'!I29</f>
        <v>General Offices</v>
      </c>
      <c r="I237" s="15" t="str">
        <f>'Grid Reliability and Resili'!J29</f>
        <v>Pragma CAD 2026-2027</v>
      </c>
      <c r="J237" s="71">
        <v>6.7000000000000004E-2</v>
      </c>
      <c r="K237" s="71">
        <v>6.7000000000000004E-2</v>
      </c>
      <c r="L237" s="16">
        <f>'Grid Reliability and Resili'!K99*$J237/12</f>
        <v>0</v>
      </c>
      <c r="M237" s="16">
        <f>'Grid Reliability and Resili'!L99*$J237/12</f>
        <v>0</v>
      </c>
      <c r="N237" s="16">
        <f>'Grid Reliability and Resili'!M99*$J237/12</f>
        <v>0</v>
      </c>
      <c r="O237" s="16">
        <f>'Grid Reliability and Resili'!N99*$J237/12</f>
        <v>0</v>
      </c>
      <c r="P237" s="16">
        <f>'Grid Reliability and Resili'!O99*$J237/12</f>
        <v>0</v>
      </c>
      <c r="Q237" s="16">
        <f>'Grid Reliability and Resili'!P99*$J237/12</f>
        <v>0</v>
      </c>
      <c r="R237" s="16">
        <f>'Grid Reliability and Resili'!Q99*$J237/12</f>
        <v>0</v>
      </c>
      <c r="S237" s="16">
        <f>'Grid Reliability and Resili'!R99*$J237/12</f>
        <v>0</v>
      </c>
      <c r="T237" s="16">
        <f>'Grid Reliability and Resili'!S99*$J237/12</f>
        <v>0</v>
      </c>
      <c r="U237" s="16">
        <f>'Grid Reliability and Resili'!T99*$J237/12</f>
        <v>0</v>
      </c>
      <c r="V237" s="16">
        <f>'Grid Reliability and Resili'!U99*$J237/12</f>
        <v>0</v>
      </c>
      <c r="W237" s="16">
        <f>'Grid Reliability and Resili'!V99*$J237/12</f>
        <v>0</v>
      </c>
      <c r="X237" s="16">
        <f>'Grid Reliability and Resili'!W99*$K237/12</f>
        <v>0</v>
      </c>
      <c r="Y237" s="16">
        <f>'Grid Reliability and Resili'!X99*$K237/12</f>
        <v>0</v>
      </c>
      <c r="Z237" s="16">
        <f>'Grid Reliability and Resili'!Y99*$K237/12</f>
        <v>0</v>
      </c>
      <c r="AA237" s="16">
        <f>'Grid Reliability and Resili'!Z99*$K237/12</f>
        <v>0</v>
      </c>
      <c r="AB237" s="16">
        <f>'Grid Reliability and Resili'!AA99*$K237/12</f>
        <v>0</v>
      </c>
      <c r="AC237" s="16">
        <f>'Grid Reliability and Resili'!AB99*$K237/12</f>
        <v>0</v>
      </c>
      <c r="AD237" s="16">
        <f>'Grid Reliability and Resili'!AC99*$K237/12</f>
        <v>0</v>
      </c>
      <c r="AE237" s="16">
        <f>'Grid Reliability and Resili'!AD99*$K237/12</f>
        <v>0</v>
      </c>
      <c r="AF237" s="16">
        <f>'Grid Reliability and Resili'!AE99*$K237/12</f>
        <v>0</v>
      </c>
      <c r="AG237" s="16">
        <f>'Grid Reliability and Resili'!AF99*$K237/12</f>
        <v>0</v>
      </c>
      <c r="AH237" s="16">
        <f>'Grid Reliability and Resili'!AG99*$K237/12</f>
        <v>0</v>
      </c>
      <c r="AI237" s="16">
        <f>'Grid Reliability and Resili'!AH99*$K237/12</f>
        <v>0</v>
      </c>
      <c r="AJ237" s="16">
        <f>'Grid Reliability and Resili'!AI99*$K237/12</f>
        <v>0</v>
      </c>
      <c r="AK237" s="16">
        <f>'Grid Reliability and Resili'!AJ99*$K237/12</f>
        <v>0</v>
      </c>
      <c r="AL237" s="16">
        <f>'Grid Reliability and Resili'!AK99*$K237/12</f>
        <v>0</v>
      </c>
      <c r="AM237" s="16">
        <f>'Grid Reliability and Resili'!AL99*$K237/12</f>
        <v>0</v>
      </c>
      <c r="AN237" s="16">
        <f>'Grid Reliability and Resili'!AM99*$K237/12</f>
        <v>0</v>
      </c>
      <c r="AO237" s="16">
        <f>'Grid Reliability and Resili'!AN99*$K237/12</f>
        <v>0</v>
      </c>
      <c r="AP237" s="16">
        <f>'Grid Reliability and Resili'!AO99*$K237/12</f>
        <v>0</v>
      </c>
      <c r="AQ237" s="16">
        <f>'Grid Reliability and Resili'!AP99*$K237/12</f>
        <v>0</v>
      </c>
      <c r="AR237" s="16">
        <f>'Grid Reliability and Resili'!AQ99*$K237/12</f>
        <v>0</v>
      </c>
      <c r="AS237" s="16">
        <f>'Grid Reliability and Resili'!AR99*$K237/12</f>
        <v>0</v>
      </c>
      <c r="AT237" s="16">
        <f>'Grid Reliability and Resili'!AS99*$K237/12</f>
        <v>0</v>
      </c>
      <c r="AU237" s="16">
        <f>'Grid Reliability and Resili'!AT99*$K237/12</f>
        <v>0</v>
      </c>
      <c r="AV237" s="16">
        <f>'Grid Reliability and Resili'!AU99*$K237/12</f>
        <v>0</v>
      </c>
      <c r="AW237" s="16">
        <f>'Grid Reliability and Resili'!AV99*$K237/12</f>
        <v>0</v>
      </c>
      <c r="AX237" s="16">
        <f>'Grid Reliability and Resili'!AW99*$K237/12</f>
        <v>0</v>
      </c>
      <c r="AY237" s="16">
        <f>'Grid Reliability and Resili'!AX99*$K237/12</f>
        <v>71960.805904166671</v>
      </c>
      <c r="AZ237" s="16">
        <f>'Grid Reliability and Resili'!AY99*$K237/12</f>
        <v>71960.805904166671</v>
      </c>
      <c r="BA237" s="16">
        <f>'Grid Reliability and Resili'!AZ99*$K237/12</f>
        <v>71960.805904166671</v>
      </c>
      <c r="BB237" s="16">
        <f>'Grid Reliability and Resili'!BA99*$K237/12</f>
        <v>71960.805904166671</v>
      </c>
      <c r="BC237" s="16">
        <f>'Grid Reliability and Resili'!BB99*$K237/12</f>
        <v>71960.805904166671</v>
      </c>
      <c r="BD237" s="16">
        <f>'Grid Reliability and Resili'!BC99*$K237/12</f>
        <v>71960.805904166671</v>
      </c>
      <c r="BE237" s="16">
        <f>'Grid Reliability and Resili'!BD99*$K237/12</f>
        <v>71960.805904166671</v>
      </c>
      <c r="BF237" s="16">
        <f>'Grid Reliability and Resili'!BE99*$K237/12</f>
        <v>71960.805904166671</v>
      </c>
      <c r="BG237" s="16">
        <f>'Grid Reliability and Resili'!BF99*$K237/12</f>
        <v>71960.805904166671</v>
      </c>
      <c r="BH237" s="16">
        <f>'Grid Reliability and Resili'!BG99*$K237/12</f>
        <v>71960.805904166671</v>
      </c>
      <c r="BI237" s="16">
        <f>'Grid Reliability and Resili'!BH99*$K237/12</f>
        <v>71960.805904166671</v>
      </c>
      <c r="BJ237" s="16">
        <f>'Grid Reliability and Resili'!BI99*$K237/12</f>
        <v>71960.805904166671</v>
      </c>
      <c r="BK237" s="16">
        <f>'Grid Reliability and Resili'!BJ99*$K237/12</f>
        <v>71960.805904166671</v>
      </c>
      <c r="BL237" s="16">
        <f>'Grid Reliability and Resili'!BK99*$K237/12</f>
        <v>71960.805904166671</v>
      </c>
      <c r="BM237" s="16">
        <f>'Grid Reliability and Resili'!BL99*$K237/12</f>
        <v>71960.805904166671</v>
      </c>
      <c r="BN237" s="16">
        <f>'Grid Reliability and Resili'!BM99*$K237/12</f>
        <v>71960.805904166671</v>
      </c>
      <c r="BO237" s="16">
        <f>'Grid Reliability and Resili'!BN99*$K237/12</f>
        <v>71960.805904166671</v>
      </c>
      <c r="BP237" s="16">
        <f>'Grid Reliability and Resili'!BO99*$K237/12</f>
        <v>71960.805904166671</v>
      </c>
      <c r="BQ237" s="16">
        <f>'Grid Reliability and Resili'!BP99*$K237/12</f>
        <v>71960.805904166671</v>
      </c>
      <c r="BR237" s="16">
        <f>'Grid Reliability and Resili'!BQ99*$K237/12</f>
        <v>71960.805904166671</v>
      </c>
      <c r="BS237" s="16">
        <f>'Grid Reliability and Resili'!BR99*$K237/12</f>
        <v>71960.805904166671</v>
      </c>
    </row>
    <row r="238" spans="1:71" x14ac:dyDescent="0.35">
      <c r="A238" s="15" t="str">
        <f>'Grid Reliability and Resili'!A30</f>
        <v>Standard Close</v>
      </c>
      <c r="B238" s="15" t="str">
        <f>'Grid Reliability and Resili'!B30</f>
        <v>NCP-16539</v>
      </c>
      <c r="C238" s="15" t="str">
        <f>'Grid Reliability and Resili'!D30</f>
        <v>ELECTRIC DELIVERY</v>
      </c>
      <c r="D238" s="15">
        <f>'Grid Reliability and Resili'!E30</f>
        <v>30315</v>
      </c>
      <c r="E238" s="15" t="str">
        <f>'Grid Reliability and Resili'!F30</f>
        <v>NCP-16539</v>
      </c>
      <c r="F238" s="15" t="str">
        <f>'Grid Reliability and Resili'!G30</f>
        <v>GIS Visualization Maps &amp; FieldMaps</v>
      </c>
      <c r="G238" s="15" t="str">
        <f>'Grid Reliability and Resili'!H30</f>
        <v>Electric General Plant</v>
      </c>
      <c r="H238" s="15" t="str">
        <f>'Grid Reliability and Resili'!I30</f>
        <v>General Offices</v>
      </c>
      <c r="I238" s="15" t="str">
        <f>'Grid Reliability and Resili'!J30</f>
        <v>GIS Visualization Maps &amp; FieldMaps</v>
      </c>
      <c r="J238" s="71">
        <v>6.7000000000000004E-2</v>
      </c>
      <c r="K238" s="71">
        <v>6.7000000000000004E-2</v>
      </c>
      <c r="L238" s="16">
        <f>'Grid Reliability and Resili'!K100*$J238/12</f>
        <v>0</v>
      </c>
      <c r="M238" s="16">
        <f>'Grid Reliability and Resili'!L100*$J238/12</f>
        <v>0</v>
      </c>
      <c r="N238" s="16">
        <f>'Grid Reliability and Resili'!M100*$J238/12</f>
        <v>0</v>
      </c>
      <c r="O238" s="16">
        <f>'Grid Reliability and Resili'!N100*$J238/12</f>
        <v>0</v>
      </c>
      <c r="P238" s="16">
        <f>'Grid Reliability and Resili'!O100*$J238/12</f>
        <v>0</v>
      </c>
      <c r="Q238" s="16">
        <f>'Grid Reliability and Resili'!P100*$J238/12</f>
        <v>0</v>
      </c>
      <c r="R238" s="16">
        <f>'Grid Reliability and Resili'!Q100*$J238/12</f>
        <v>0</v>
      </c>
      <c r="S238" s="16">
        <f>'Grid Reliability and Resili'!R100*$J238/12</f>
        <v>0</v>
      </c>
      <c r="T238" s="16">
        <f>'Grid Reliability and Resili'!S100*$J238/12</f>
        <v>0</v>
      </c>
      <c r="U238" s="16">
        <f>'Grid Reliability and Resili'!T100*$J238/12</f>
        <v>0</v>
      </c>
      <c r="V238" s="16">
        <f>'Grid Reliability and Resili'!U100*$J238/12</f>
        <v>0</v>
      </c>
      <c r="W238" s="16">
        <f>'Grid Reliability and Resili'!V100*$J238/12</f>
        <v>0</v>
      </c>
      <c r="X238" s="16">
        <f>'Grid Reliability and Resili'!W100*$K238/12</f>
        <v>0</v>
      </c>
      <c r="Y238" s="16">
        <f>'Grid Reliability and Resili'!X100*$K238/12</f>
        <v>0</v>
      </c>
      <c r="Z238" s="16">
        <f>'Grid Reliability and Resili'!Y100*$K238/12</f>
        <v>0</v>
      </c>
      <c r="AA238" s="16">
        <f>'Grid Reliability and Resili'!Z100*$K238/12</f>
        <v>0</v>
      </c>
      <c r="AB238" s="16">
        <f>'Grid Reliability and Resili'!AA100*$K238/12</f>
        <v>0</v>
      </c>
      <c r="AC238" s="16">
        <f>'Grid Reliability and Resili'!AB100*$K238/12</f>
        <v>0</v>
      </c>
      <c r="AD238" s="16">
        <f>'Grid Reliability and Resili'!AC100*$K238/12</f>
        <v>0</v>
      </c>
      <c r="AE238" s="16">
        <f>'Grid Reliability and Resili'!AD100*$K238/12</f>
        <v>0</v>
      </c>
      <c r="AF238" s="16">
        <f>'Grid Reliability and Resili'!AE100*$K238/12</f>
        <v>0</v>
      </c>
      <c r="AG238" s="16">
        <f>'Grid Reliability and Resili'!AF100*$K238/12</f>
        <v>0</v>
      </c>
      <c r="AH238" s="16">
        <f>'Grid Reliability and Resili'!AG100*$K238/12</f>
        <v>0</v>
      </c>
      <c r="AI238" s="16">
        <f>'Grid Reliability and Resili'!AH100*$K238/12</f>
        <v>0</v>
      </c>
      <c r="AJ238" s="16">
        <f>'Grid Reliability and Resili'!AI100*$K238/12</f>
        <v>0</v>
      </c>
      <c r="AK238" s="16">
        <f>'Grid Reliability and Resili'!AJ100*$K238/12</f>
        <v>0</v>
      </c>
      <c r="AL238" s="16">
        <f>'Grid Reliability and Resili'!AK100*$K238/12</f>
        <v>0</v>
      </c>
      <c r="AM238" s="16">
        <f>'Grid Reliability and Resili'!AL100*$K238/12</f>
        <v>0</v>
      </c>
      <c r="AN238" s="16">
        <f>'Grid Reliability and Resili'!AM100*$K238/12</f>
        <v>0</v>
      </c>
      <c r="AO238" s="16">
        <f>'Grid Reliability and Resili'!AN100*$K238/12</f>
        <v>0</v>
      </c>
      <c r="AP238" s="16">
        <f>'Grid Reliability and Resili'!AO100*$K238/12</f>
        <v>0</v>
      </c>
      <c r="AQ238" s="16">
        <f>'Grid Reliability and Resili'!AP100*$K238/12</f>
        <v>0</v>
      </c>
      <c r="AR238" s="16">
        <f>'Grid Reliability and Resili'!AQ100*$K238/12</f>
        <v>0</v>
      </c>
      <c r="AS238" s="16">
        <f>'Grid Reliability and Resili'!AR100*$K238/12</f>
        <v>0</v>
      </c>
      <c r="AT238" s="16">
        <f>'Grid Reliability and Resili'!AS100*$K238/12</f>
        <v>0</v>
      </c>
      <c r="AU238" s="16">
        <f>'Grid Reliability and Resili'!AT100*$K238/12</f>
        <v>0</v>
      </c>
      <c r="AV238" s="16">
        <f>'Grid Reliability and Resili'!AU100*$K238/12</f>
        <v>0</v>
      </c>
      <c r="AW238" s="16">
        <f>'Grid Reliability and Resili'!AV100*$K238/12</f>
        <v>0</v>
      </c>
      <c r="AX238" s="16">
        <f>'Grid Reliability and Resili'!AW100*$K238/12</f>
        <v>0</v>
      </c>
      <c r="AY238" s="16">
        <f>'Grid Reliability and Resili'!AX100*$K238/12</f>
        <v>0</v>
      </c>
      <c r="AZ238" s="16">
        <f>'Grid Reliability and Resili'!AY100*$K238/12</f>
        <v>0</v>
      </c>
      <c r="BA238" s="16">
        <f>'Grid Reliability and Resili'!AZ100*$K238/12</f>
        <v>0</v>
      </c>
      <c r="BB238" s="16">
        <f>'Grid Reliability and Resili'!BA100*$K238/12</f>
        <v>0</v>
      </c>
      <c r="BC238" s="16">
        <f>'Grid Reliability and Resili'!BB100*$K238/12</f>
        <v>0</v>
      </c>
      <c r="BD238" s="16">
        <f>'Grid Reliability and Resili'!BC100*$K238/12</f>
        <v>0</v>
      </c>
      <c r="BE238" s="16">
        <f>'Grid Reliability and Resili'!BD100*$K238/12</f>
        <v>0</v>
      </c>
      <c r="BF238" s="16">
        <f>'Grid Reliability and Resili'!BE100*$K238/12</f>
        <v>0</v>
      </c>
      <c r="BG238" s="16">
        <f>'Grid Reliability and Resili'!BF100*$K238/12</f>
        <v>0</v>
      </c>
      <c r="BH238" s="16">
        <f>'Grid Reliability and Resili'!BG100*$K238/12</f>
        <v>0</v>
      </c>
      <c r="BI238" s="16">
        <f>'Grid Reliability and Resili'!BH100*$K238/12</f>
        <v>0</v>
      </c>
      <c r="BJ238" s="16">
        <f>'Grid Reliability and Resili'!BI100*$K238/12</f>
        <v>0</v>
      </c>
      <c r="BK238" s="16">
        <f>'Grid Reliability and Resili'!BJ100*$K238/12</f>
        <v>0</v>
      </c>
      <c r="BL238" s="16">
        <f>'Grid Reliability and Resili'!BK100*$K238/12</f>
        <v>0</v>
      </c>
      <c r="BM238" s="16">
        <f>'Grid Reliability and Resili'!BL100*$K238/12</f>
        <v>0</v>
      </c>
      <c r="BN238" s="16">
        <f>'Grid Reliability and Resili'!BM100*$K238/12</f>
        <v>0</v>
      </c>
      <c r="BO238" s="16">
        <f>'Grid Reliability and Resili'!BN100*$K238/12</f>
        <v>0</v>
      </c>
      <c r="BP238" s="16">
        <f>'Grid Reliability and Resili'!BO100*$K238/12</f>
        <v>0</v>
      </c>
      <c r="BQ238" s="16">
        <f>'Grid Reliability and Resili'!BP100*$K238/12</f>
        <v>0</v>
      </c>
      <c r="BR238" s="16">
        <f>'Grid Reliability and Resili'!BQ100*$K238/12</f>
        <v>0</v>
      </c>
      <c r="BS238" s="16">
        <f>'Grid Reliability and Resili'!BR100*$K238/12</f>
        <v>0</v>
      </c>
    </row>
    <row r="239" spans="1:71" x14ac:dyDescent="0.35">
      <c r="A239" s="15" t="str">
        <f>'Grid Reliability and Resili'!A31</f>
        <v>Standard Close</v>
      </c>
      <c r="B239" s="15" t="str">
        <f>'Grid Reliability and Resili'!B31</f>
        <v>NCP-16548</v>
      </c>
      <c r="C239" s="15" t="str">
        <f>'Grid Reliability and Resili'!D31</f>
        <v>ELECTRIC DELIVERY</v>
      </c>
      <c r="D239" s="15">
        <f>'Grid Reliability and Resili'!E31</f>
        <v>30315</v>
      </c>
      <c r="E239" s="15" t="str">
        <f>'Grid Reliability and Resili'!F31</f>
        <v>NCP-16548</v>
      </c>
      <c r="F239" s="15" t="str">
        <f>'Grid Reliability and Resili'!G31</f>
        <v>ADMS DER Frcasting/Gateway Implment</v>
      </c>
      <c r="G239" s="15" t="str">
        <f>'Grid Reliability and Resili'!H31</f>
        <v>Electric General Plant</v>
      </c>
      <c r="H239" s="15" t="str">
        <f>'Grid Reliability and Resili'!I31</f>
        <v>General Offices</v>
      </c>
      <c r="I239" s="15" t="str">
        <f>'Grid Reliability and Resili'!J31</f>
        <v>ADMS DER Frcasting/Gateway Implment</v>
      </c>
      <c r="J239" s="71">
        <v>6.7000000000000004E-2</v>
      </c>
      <c r="K239" s="71">
        <v>6.7000000000000004E-2</v>
      </c>
      <c r="L239" s="16">
        <f>'Grid Reliability and Resili'!K101*$J239/12</f>
        <v>0</v>
      </c>
      <c r="M239" s="16">
        <f>'Grid Reliability and Resili'!L101*$J239/12</f>
        <v>0</v>
      </c>
      <c r="N239" s="16">
        <f>'Grid Reliability and Resili'!M101*$J239/12</f>
        <v>0</v>
      </c>
      <c r="O239" s="16">
        <f>'Grid Reliability and Resili'!N101*$J239/12</f>
        <v>0</v>
      </c>
      <c r="P239" s="16">
        <f>'Grid Reliability and Resili'!O101*$J239/12</f>
        <v>0</v>
      </c>
      <c r="Q239" s="16">
        <f>'Grid Reliability and Resili'!P101*$J239/12</f>
        <v>0</v>
      </c>
      <c r="R239" s="16">
        <f>'Grid Reliability and Resili'!Q101*$J239/12</f>
        <v>0</v>
      </c>
      <c r="S239" s="16">
        <f>'Grid Reliability and Resili'!R101*$J239/12</f>
        <v>0</v>
      </c>
      <c r="T239" s="16">
        <f>'Grid Reliability and Resili'!S101*$J239/12</f>
        <v>0</v>
      </c>
      <c r="U239" s="16">
        <f>'Grid Reliability and Resili'!T101*$J239/12</f>
        <v>0</v>
      </c>
      <c r="V239" s="16">
        <f>'Grid Reliability and Resili'!U101*$J239/12</f>
        <v>0</v>
      </c>
      <c r="W239" s="16">
        <f>'Grid Reliability and Resili'!V101*$J239/12</f>
        <v>0</v>
      </c>
      <c r="X239" s="16">
        <f>'Grid Reliability and Resili'!W101*$K239/12</f>
        <v>0</v>
      </c>
      <c r="Y239" s="16">
        <f>'Grid Reliability and Resili'!X101*$K239/12</f>
        <v>0</v>
      </c>
      <c r="Z239" s="16">
        <f>'Grid Reliability and Resili'!Y101*$K239/12</f>
        <v>0</v>
      </c>
      <c r="AA239" s="16">
        <f>'Grid Reliability and Resili'!Z101*$K239/12</f>
        <v>0</v>
      </c>
      <c r="AB239" s="16">
        <f>'Grid Reliability and Resili'!AA101*$K239/12</f>
        <v>0</v>
      </c>
      <c r="AC239" s="16">
        <f>'Grid Reliability and Resili'!AB101*$K239/12</f>
        <v>0</v>
      </c>
      <c r="AD239" s="16">
        <f>'Grid Reliability and Resili'!AC101*$K239/12</f>
        <v>0</v>
      </c>
      <c r="AE239" s="16">
        <f>'Grid Reliability and Resili'!AD101*$K239/12</f>
        <v>0</v>
      </c>
      <c r="AF239" s="16">
        <f>'Grid Reliability and Resili'!AE101*$K239/12</f>
        <v>0</v>
      </c>
      <c r="AG239" s="16">
        <f>'Grid Reliability and Resili'!AF101*$K239/12</f>
        <v>0</v>
      </c>
      <c r="AH239" s="16">
        <f>'Grid Reliability and Resili'!AG101*$K239/12</f>
        <v>0</v>
      </c>
      <c r="AI239" s="16">
        <f>'Grid Reliability and Resili'!AH101*$K239/12</f>
        <v>0</v>
      </c>
      <c r="AJ239" s="16">
        <f>'Grid Reliability and Resili'!AI101*$K239/12</f>
        <v>0</v>
      </c>
      <c r="AK239" s="16">
        <f>'Grid Reliability and Resili'!AJ101*$K239/12</f>
        <v>0</v>
      </c>
      <c r="AL239" s="16">
        <f>'Grid Reliability and Resili'!AK101*$K239/12</f>
        <v>0</v>
      </c>
      <c r="AM239" s="16">
        <f>'Grid Reliability and Resili'!AL101*$K239/12</f>
        <v>0</v>
      </c>
      <c r="AN239" s="16">
        <f>'Grid Reliability and Resili'!AM101*$K239/12</f>
        <v>0</v>
      </c>
      <c r="AO239" s="16">
        <f>'Grid Reliability and Resili'!AN101*$K239/12</f>
        <v>0</v>
      </c>
      <c r="AP239" s="16">
        <f>'Grid Reliability and Resili'!AO101*$K239/12</f>
        <v>0</v>
      </c>
      <c r="AQ239" s="16">
        <f>'Grid Reliability and Resili'!AP101*$K239/12</f>
        <v>0</v>
      </c>
      <c r="AR239" s="16">
        <f>'Grid Reliability and Resili'!AQ101*$K239/12</f>
        <v>0</v>
      </c>
      <c r="AS239" s="16">
        <f>'Grid Reliability and Resili'!AR101*$K239/12</f>
        <v>0</v>
      </c>
      <c r="AT239" s="16">
        <f>'Grid Reliability and Resili'!AS101*$K239/12</f>
        <v>0</v>
      </c>
      <c r="AU239" s="16">
        <f>'Grid Reliability and Resili'!AT101*$K239/12</f>
        <v>0</v>
      </c>
      <c r="AV239" s="16">
        <f>'Grid Reliability and Resili'!AU101*$K239/12</f>
        <v>0</v>
      </c>
      <c r="AW239" s="16">
        <f>'Grid Reliability and Resili'!AV101*$K239/12</f>
        <v>0</v>
      </c>
      <c r="AX239" s="16">
        <f>'Grid Reliability and Resili'!AW101*$K239/12</f>
        <v>0</v>
      </c>
      <c r="AY239" s="16">
        <f>'Grid Reliability and Resili'!AX101*$K239/12</f>
        <v>0</v>
      </c>
      <c r="AZ239" s="16">
        <f>'Grid Reliability and Resili'!AY101*$K239/12</f>
        <v>0</v>
      </c>
      <c r="BA239" s="16">
        <f>'Grid Reliability and Resili'!AZ101*$K239/12</f>
        <v>0</v>
      </c>
      <c r="BB239" s="16">
        <f>'Grid Reliability and Resili'!BA101*$K239/12</f>
        <v>136273.9107666667</v>
      </c>
      <c r="BC239" s="16">
        <f>'Grid Reliability and Resili'!BB101*$K239/12</f>
        <v>138269.13123666673</v>
      </c>
      <c r="BD239" s="16">
        <f>'Grid Reliability and Resili'!BC101*$K239/12</f>
        <v>140264.35170666673</v>
      </c>
      <c r="BE239" s="16">
        <f>'Grid Reliability and Resili'!BD101*$K239/12</f>
        <v>142259.57217666673</v>
      </c>
      <c r="BF239" s="16">
        <f>'Grid Reliability and Resili'!BE101*$K239/12</f>
        <v>144254.79264666673</v>
      </c>
      <c r="BG239" s="16">
        <f>'Grid Reliability and Resili'!BF101*$K239/12</f>
        <v>146250.01311666676</v>
      </c>
      <c r="BH239" s="16">
        <f>'Grid Reliability and Resili'!BG101*$K239/12</f>
        <v>148245.23358666676</v>
      </c>
      <c r="BI239" s="16">
        <f>'Grid Reliability and Resili'!BH101*$K239/12</f>
        <v>148245.23358666676</v>
      </c>
      <c r="BJ239" s="16">
        <f>'Grid Reliability and Resili'!BI101*$K239/12</f>
        <v>148245.23358666676</v>
      </c>
      <c r="BK239" s="16">
        <f>'Grid Reliability and Resili'!BJ101*$K239/12</f>
        <v>148245.23358666676</v>
      </c>
      <c r="BL239" s="16">
        <f>'Grid Reliability and Resili'!BK101*$K239/12</f>
        <v>148245.23358666676</v>
      </c>
      <c r="BM239" s="16">
        <f>'Grid Reliability and Resili'!BL101*$K239/12</f>
        <v>148245.23358666676</v>
      </c>
      <c r="BN239" s="16">
        <f>'Grid Reliability and Resili'!BM101*$K239/12</f>
        <v>148245.23358666676</v>
      </c>
      <c r="BO239" s="16">
        <f>'Grid Reliability and Resili'!BN101*$K239/12</f>
        <v>148245.23358666676</v>
      </c>
      <c r="BP239" s="16">
        <f>'Grid Reliability and Resili'!BO101*$K239/12</f>
        <v>148245.23358666676</v>
      </c>
      <c r="BQ239" s="16">
        <f>'Grid Reliability and Resili'!BP101*$K239/12</f>
        <v>148245.23358666676</v>
      </c>
      <c r="BR239" s="16">
        <f>'Grid Reliability and Resili'!BQ101*$K239/12</f>
        <v>148245.23358666676</v>
      </c>
      <c r="BS239" s="16">
        <f>'Grid Reliability and Resili'!BR101*$K239/12</f>
        <v>148245.23358666676</v>
      </c>
    </row>
    <row r="240" spans="1:71" x14ac:dyDescent="0.35">
      <c r="A240" s="15" t="str">
        <f>'Grid Reliability and Resili'!A32</f>
        <v>Standard Close</v>
      </c>
      <c r="B240" s="15" t="str">
        <f>'Grid Reliability and Resili'!B32</f>
        <v>NCP-16550</v>
      </c>
      <c r="C240" s="15" t="str">
        <f>'Grid Reliability and Resili'!D32</f>
        <v>ELECTRIC DELIVERY</v>
      </c>
      <c r="D240" s="15">
        <f>'Grid Reliability and Resili'!E32</f>
        <v>30399</v>
      </c>
      <c r="E240" s="15" t="str">
        <f>'Grid Reliability and Resili'!F32</f>
        <v>NCP-16550</v>
      </c>
      <c r="F240" s="15" t="str">
        <f>'Grid Reliability and Resili'!G32</f>
        <v>RCC Solar Consolidation</v>
      </c>
      <c r="G240" s="15" t="str">
        <f>'Grid Reliability and Resili'!H32</f>
        <v>Electric General Plant</v>
      </c>
      <c r="H240" s="15" t="str">
        <f>'Grid Reliability and Resili'!I32</f>
        <v>General Offices</v>
      </c>
      <c r="I240" s="15" t="str">
        <f>'Grid Reliability and Resili'!J32</f>
        <v>RCC Solar Consolidation</v>
      </c>
      <c r="J240" s="71">
        <v>3.3000000000000002E-2</v>
      </c>
      <c r="K240" s="71">
        <v>3.3000000000000002E-2</v>
      </c>
      <c r="L240" s="16">
        <f>'Grid Reliability and Resili'!K102*$J240/12</f>
        <v>0</v>
      </c>
      <c r="M240" s="16">
        <f>'Grid Reliability and Resili'!L102*$J240/12</f>
        <v>0</v>
      </c>
      <c r="N240" s="16">
        <f>'Grid Reliability and Resili'!M102*$J240/12</f>
        <v>0</v>
      </c>
      <c r="O240" s="16">
        <f>'Grid Reliability and Resili'!N102*$J240/12</f>
        <v>0</v>
      </c>
      <c r="P240" s="16">
        <f>'Grid Reliability and Resili'!O102*$J240/12</f>
        <v>0</v>
      </c>
      <c r="Q240" s="16">
        <f>'Grid Reliability and Resili'!P102*$J240/12</f>
        <v>0</v>
      </c>
      <c r="R240" s="16">
        <f>'Grid Reliability and Resili'!Q102*$J240/12</f>
        <v>0</v>
      </c>
      <c r="S240" s="16">
        <f>'Grid Reliability and Resili'!R102*$J240/12</f>
        <v>0</v>
      </c>
      <c r="T240" s="16">
        <f>'Grid Reliability and Resili'!S102*$J240/12</f>
        <v>0</v>
      </c>
      <c r="U240" s="16">
        <f>'Grid Reliability and Resili'!T102*$J240/12</f>
        <v>0</v>
      </c>
      <c r="V240" s="16">
        <f>'Grid Reliability and Resili'!U102*$J240/12</f>
        <v>0</v>
      </c>
      <c r="W240" s="16">
        <f>'Grid Reliability and Resili'!V102*$J240/12</f>
        <v>0</v>
      </c>
      <c r="X240" s="16">
        <f>'Grid Reliability and Resili'!W102*$K240/12</f>
        <v>0</v>
      </c>
      <c r="Y240" s="16">
        <f>'Grid Reliability and Resili'!X102*$K240/12</f>
        <v>0</v>
      </c>
      <c r="Z240" s="16">
        <f>'Grid Reliability and Resili'!Y102*$K240/12</f>
        <v>0</v>
      </c>
      <c r="AA240" s="16">
        <f>'Grid Reliability and Resili'!Z102*$K240/12</f>
        <v>0</v>
      </c>
      <c r="AB240" s="16">
        <f>'Grid Reliability and Resili'!AA102*$K240/12</f>
        <v>0</v>
      </c>
      <c r="AC240" s="16">
        <f>'Grid Reliability and Resili'!AB102*$K240/12</f>
        <v>0</v>
      </c>
      <c r="AD240" s="16">
        <f>'Grid Reliability and Resili'!AC102*$K240/12</f>
        <v>0</v>
      </c>
      <c r="AE240" s="16">
        <f>'Grid Reliability and Resili'!AD102*$K240/12</f>
        <v>0</v>
      </c>
      <c r="AF240" s="16">
        <f>'Grid Reliability and Resili'!AE102*$K240/12</f>
        <v>0</v>
      </c>
      <c r="AG240" s="16">
        <f>'Grid Reliability and Resili'!AF102*$K240/12</f>
        <v>0</v>
      </c>
      <c r="AH240" s="16">
        <f>'Grid Reliability and Resili'!AG102*$K240/12</f>
        <v>0</v>
      </c>
      <c r="AI240" s="16">
        <f>'Grid Reliability and Resili'!AH102*$K240/12</f>
        <v>0</v>
      </c>
      <c r="AJ240" s="16">
        <f>'Grid Reliability and Resili'!AI102*$K240/12</f>
        <v>0</v>
      </c>
      <c r="AK240" s="16">
        <f>'Grid Reliability and Resili'!AJ102*$K240/12</f>
        <v>0</v>
      </c>
      <c r="AL240" s="16">
        <f>'Grid Reliability and Resili'!AK102*$K240/12</f>
        <v>0</v>
      </c>
      <c r="AM240" s="16">
        <f>'Grid Reliability and Resili'!AL102*$K240/12</f>
        <v>0</v>
      </c>
      <c r="AN240" s="16">
        <f>'Grid Reliability and Resili'!AM102*$K240/12</f>
        <v>0</v>
      </c>
      <c r="AO240" s="16">
        <f>'Grid Reliability and Resili'!AN102*$K240/12</f>
        <v>0</v>
      </c>
      <c r="AP240" s="16">
        <f>'Grid Reliability and Resili'!AO102*$K240/12</f>
        <v>0</v>
      </c>
      <c r="AQ240" s="16">
        <f>'Grid Reliability and Resili'!AP102*$K240/12</f>
        <v>0</v>
      </c>
      <c r="AR240" s="16">
        <f>'Grid Reliability and Resili'!AQ102*$K240/12</f>
        <v>0</v>
      </c>
      <c r="AS240" s="16">
        <f>'Grid Reliability and Resili'!AR102*$K240/12</f>
        <v>0</v>
      </c>
      <c r="AT240" s="16">
        <f>'Grid Reliability and Resili'!AS102*$K240/12</f>
        <v>0</v>
      </c>
      <c r="AU240" s="16">
        <f>'Grid Reliability and Resili'!AT102*$K240/12</f>
        <v>0</v>
      </c>
      <c r="AV240" s="16">
        <f>'Grid Reliability and Resili'!AU102*$K240/12</f>
        <v>0</v>
      </c>
      <c r="AW240" s="16">
        <f>'Grid Reliability and Resili'!AV102*$K240/12</f>
        <v>0</v>
      </c>
      <c r="AX240" s="16">
        <f>'Grid Reliability and Resili'!AW102*$K240/12</f>
        <v>0</v>
      </c>
      <c r="AY240" s="16">
        <f>'Grid Reliability and Resili'!AX102*$K240/12</f>
        <v>0</v>
      </c>
      <c r="AZ240" s="16">
        <f>'Grid Reliability and Resili'!AY102*$K240/12</f>
        <v>0</v>
      </c>
      <c r="BA240" s="16">
        <f>'Grid Reliability and Resili'!AZ102*$K240/12</f>
        <v>0</v>
      </c>
      <c r="BB240" s="16">
        <f>'Grid Reliability and Resili'!BA102*$K240/12</f>
        <v>0</v>
      </c>
      <c r="BC240" s="16">
        <f>'Grid Reliability and Resili'!BB102*$K240/12</f>
        <v>0</v>
      </c>
      <c r="BD240" s="16">
        <f>'Grid Reliability and Resili'!BC102*$K240/12</f>
        <v>0</v>
      </c>
      <c r="BE240" s="16">
        <f>'Grid Reliability and Resili'!BD102*$K240/12</f>
        <v>0</v>
      </c>
      <c r="BF240" s="16">
        <f>'Grid Reliability and Resili'!BE102*$K240/12</f>
        <v>0</v>
      </c>
      <c r="BG240" s="16">
        <f>'Grid Reliability and Resili'!BF102*$K240/12</f>
        <v>0</v>
      </c>
      <c r="BH240" s="16">
        <f>'Grid Reliability and Resili'!BG102*$K240/12</f>
        <v>0</v>
      </c>
      <c r="BI240" s="16">
        <f>'Grid Reliability and Resili'!BH102*$K240/12</f>
        <v>0</v>
      </c>
      <c r="BJ240" s="16">
        <f>'Grid Reliability and Resili'!BI102*$K240/12</f>
        <v>0</v>
      </c>
      <c r="BK240" s="16">
        <f>'Grid Reliability and Resili'!BJ102*$K240/12</f>
        <v>0</v>
      </c>
      <c r="BL240" s="16">
        <f>'Grid Reliability and Resili'!BK102*$K240/12</f>
        <v>0</v>
      </c>
      <c r="BM240" s="16">
        <f>'Grid Reliability and Resili'!BL102*$K240/12</f>
        <v>0</v>
      </c>
      <c r="BN240" s="16">
        <f>'Grid Reliability and Resili'!BM102*$K240/12</f>
        <v>0</v>
      </c>
      <c r="BO240" s="16">
        <f>'Grid Reliability and Resili'!BN102*$K240/12</f>
        <v>0</v>
      </c>
      <c r="BP240" s="16">
        <f>'Grid Reliability and Resili'!BO102*$K240/12</f>
        <v>0</v>
      </c>
      <c r="BQ240" s="16">
        <f>'Grid Reliability and Resili'!BP102*$K240/12</f>
        <v>0</v>
      </c>
      <c r="BR240" s="16">
        <f>'Grid Reliability and Resili'!BQ102*$K240/12</f>
        <v>0</v>
      </c>
      <c r="BS240" s="16">
        <f>'Grid Reliability and Resili'!BR102*$K240/12</f>
        <v>0</v>
      </c>
    </row>
    <row r="241" spans="1:71" x14ac:dyDescent="0.35">
      <c r="A241" s="15" t="str">
        <f>'Grid Reliability and Resili'!A33</f>
        <v>Standard Close</v>
      </c>
      <c r="B241" s="15" t="str">
        <f>'Grid Reliability and Resili'!B33</f>
        <v>NCP-16616</v>
      </c>
      <c r="C241" s="15" t="str">
        <f>'Grid Reliability and Resili'!D33</f>
        <v>ELECTRIC DELIVERY</v>
      </c>
      <c r="D241" s="15">
        <f>'Grid Reliability and Resili'!E33</f>
        <v>30315</v>
      </c>
      <c r="E241" s="15" t="str">
        <f>'Grid Reliability and Resili'!F33</f>
        <v>NCP-16616</v>
      </c>
      <c r="F241" s="15" t="str">
        <f>'Grid Reliability and Resili'!G33</f>
        <v>AMI Convergence - Network Replacemt</v>
      </c>
      <c r="G241" s="15" t="str">
        <f>'Grid Reliability and Resili'!H33</f>
        <v>Electric Intangible Plant</v>
      </c>
      <c r="H241" s="15" t="str">
        <f>'Grid Reliability and Resili'!I33</f>
        <v>General Offices</v>
      </c>
      <c r="I241" s="15" t="str">
        <f>'Grid Reliability and Resili'!J33</f>
        <v>AMI Convergence - Network Replacemt</v>
      </c>
      <c r="J241" s="71">
        <v>6.7000000000000004E-2</v>
      </c>
      <c r="K241" s="71">
        <v>6.7000000000000004E-2</v>
      </c>
      <c r="L241" s="16">
        <f>'Grid Reliability and Resili'!K103*$J241/12</f>
        <v>0</v>
      </c>
      <c r="M241" s="16">
        <f>'Grid Reliability and Resili'!L103*$J241/12</f>
        <v>0</v>
      </c>
      <c r="N241" s="16">
        <f>'Grid Reliability and Resili'!M103*$J241/12</f>
        <v>0</v>
      </c>
      <c r="O241" s="16">
        <f>'Grid Reliability and Resili'!N103*$J241/12</f>
        <v>0</v>
      </c>
      <c r="P241" s="16">
        <f>'Grid Reliability and Resili'!O103*$J241/12</f>
        <v>0</v>
      </c>
      <c r="Q241" s="16">
        <f>'Grid Reliability and Resili'!P103*$J241/12</f>
        <v>0</v>
      </c>
      <c r="R241" s="16">
        <f>'Grid Reliability and Resili'!Q103*$J241/12</f>
        <v>0</v>
      </c>
      <c r="S241" s="16">
        <f>'Grid Reliability and Resili'!R103*$J241/12</f>
        <v>0</v>
      </c>
      <c r="T241" s="16">
        <f>'Grid Reliability and Resili'!S103*$J241/12</f>
        <v>0</v>
      </c>
      <c r="U241" s="16">
        <f>'Grid Reliability and Resili'!T103*$J241/12</f>
        <v>0</v>
      </c>
      <c r="V241" s="16">
        <f>'Grid Reliability and Resili'!U103*$J241/12</f>
        <v>0</v>
      </c>
      <c r="W241" s="16">
        <f>'Grid Reliability and Resili'!V103*$J241/12</f>
        <v>0</v>
      </c>
      <c r="X241" s="16">
        <f>'Grid Reliability and Resili'!W103*$K241/12</f>
        <v>0</v>
      </c>
      <c r="Y241" s="16">
        <f>'Grid Reliability and Resili'!X103*$K241/12</f>
        <v>0</v>
      </c>
      <c r="Z241" s="16">
        <f>'Grid Reliability and Resili'!Y103*$K241/12</f>
        <v>0</v>
      </c>
      <c r="AA241" s="16">
        <f>'Grid Reliability and Resili'!Z103*$K241/12</f>
        <v>0</v>
      </c>
      <c r="AB241" s="16">
        <f>'Grid Reliability and Resili'!AA103*$K241/12</f>
        <v>0</v>
      </c>
      <c r="AC241" s="16">
        <f>'Grid Reliability and Resili'!AB103*$K241/12</f>
        <v>0</v>
      </c>
      <c r="AD241" s="16">
        <f>'Grid Reliability and Resili'!AC103*$K241/12</f>
        <v>0</v>
      </c>
      <c r="AE241" s="16">
        <f>'Grid Reliability and Resili'!AD103*$K241/12</f>
        <v>0</v>
      </c>
      <c r="AF241" s="16">
        <f>'Grid Reliability and Resili'!AE103*$K241/12</f>
        <v>0</v>
      </c>
      <c r="AG241" s="16">
        <f>'Grid Reliability and Resili'!AF103*$K241/12</f>
        <v>0</v>
      </c>
      <c r="AH241" s="16">
        <f>'Grid Reliability and Resili'!AG103*$K241/12</f>
        <v>0</v>
      </c>
      <c r="AI241" s="16">
        <f>'Grid Reliability and Resili'!AH103*$K241/12</f>
        <v>0</v>
      </c>
      <c r="AJ241" s="16">
        <f>'Grid Reliability and Resili'!AI103*$K241/12</f>
        <v>0</v>
      </c>
      <c r="AK241" s="16">
        <f>'Grid Reliability and Resili'!AJ103*$K241/12</f>
        <v>0</v>
      </c>
      <c r="AL241" s="16">
        <f>'Grid Reliability and Resili'!AK103*$K241/12</f>
        <v>0</v>
      </c>
      <c r="AM241" s="16">
        <f>'Grid Reliability and Resili'!AL103*$K241/12</f>
        <v>0</v>
      </c>
      <c r="AN241" s="16">
        <f>'Grid Reliability and Resili'!AM103*$K241/12</f>
        <v>0</v>
      </c>
      <c r="AO241" s="16">
        <f>'Grid Reliability and Resili'!AN103*$K241/12</f>
        <v>0</v>
      </c>
      <c r="AP241" s="16">
        <f>'Grid Reliability and Resili'!AO103*$K241/12</f>
        <v>0</v>
      </c>
      <c r="AQ241" s="16">
        <f>'Grid Reliability and Resili'!AP103*$K241/12</f>
        <v>0</v>
      </c>
      <c r="AR241" s="16">
        <f>'Grid Reliability and Resili'!AQ103*$K241/12</f>
        <v>0</v>
      </c>
      <c r="AS241" s="16">
        <f>'Grid Reliability and Resili'!AR103*$K241/12</f>
        <v>0</v>
      </c>
      <c r="AT241" s="16">
        <f>'Grid Reliability and Resili'!AS103*$K241/12</f>
        <v>0</v>
      </c>
      <c r="AU241" s="16">
        <f>'Grid Reliability and Resili'!AT103*$K241/12</f>
        <v>0</v>
      </c>
      <c r="AV241" s="16">
        <f>'Grid Reliability and Resili'!AU103*$K241/12</f>
        <v>0</v>
      </c>
      <c r="AW241" s="16">
        <f>'Grid Reliability and Resili'!AV103*$K241/12</f>
        <v>0</v>
      </c>
      <c r="AX241" s="16">
        <f>'Grid Reliability and Resili'!AW103*$K241/12</f>
        <v>0</v>
      </c>
      <c r="AY241" s="16">
        <f>'Grid Reliability and Resili'!AX103*$K241/12</f>
        <v>0</v>
      </c>
      <c r="AZ241" s="16">
        <f>'Grid Reliability and Resili'!AY103*$K241/12</f>
        <v>0</v>
      </c>
      <c r="BA241" s="16">
        <f>'Grid Reliability and Resili'!AZ103*$K241/12</f>
        <v>0</v>
      </c>
      <c r="BB241" s="16">
        <f>'Grid Reliability and Resili'!BA103*$K241/12</f>
        <v>0</v>
      </c>
      <c r="BC241" s="16">
        <f>'Grid Reliability and Resili'!BB103*$K241/12</f>
        <v>0</v>
      </c>
      <c r="BD241" s="16">
        <f>'Grid Reliability and Resili'!BC103*$K241/12</f>
        <v>0</v>
      </c>
      <c r="BE241" s="16">
        <f>'Grid Reliability and Resili'!BD103*$K241/12</f>
        <v>28820.578741666672</v>
      </c>
      <c r="BF241" s="16">
        <f>'Grid Reliability and Resili'!BE103*$K241/12</f>
        <v>28854.078741666672</v>
      </c>
      <c r="BG241" s="16">
        <f>'Grid Reliability and Resili'!BF103*$K241/12</f>
        <v>28887.578741666672</v>
      </c>
      <c r="BH241" s="16">
        <f>'Grid Reliability and Resili'!BG103*$K241/12</f>
        <v>28921.078741666672</v>
      </c>
      <c r="BI241" s="16">
        <f>'Grid Reliability and Resili'!BH103*$K241/12</f>
        <v>28921.078741666672</v>
      </c>
      <c r="BJ241" s="16">
        <f>'Grid Reliability and Resili'!BI103*$K241/12</f>
        <v>28921.078741666672</v>
      </c>
      <c r="BK241" s="16">
        <f>'Grid Reliability and Resili'!BJ103*$K241/12</f>
        <v>28921.078741666672</v>
      </c>
      <c r="BL241" s="16">
        <f>'Grid Reliability and Resili'!BK103*$K241/12</f>
        <v>28921.078741666672</v>
      </c>
      <c r="BM241" s="16">
        <f>'Grid Reliability and Resili'!BL103*$K241/12</f>
        <v>28921.078741666672</v>
      </c>
      <c r="BN241" s="16">
        <f>'Grid Reliability and Resili'!BM103*$K241/12</f>
        <v>28921.078741666672</v>
      </c>
      <c r="BO241" s="16">
        <f>'Grid Reliability and Resili'!BN103*$K241/12</f>
        <v>28921.078741666672</v>
      </c>
      <c r="BP241" s="16">
        <f>'Grid Reliability and Resili'!BO103*$K241/12</f>
        <v>28921.078741666672</v>
      </c>
      <c r="BQ241" s="16">
        <f>'Grid Reliability and Resili'!BP103*$K241/12</f>
        <v>28921.078741666672</v>
      </c>
      <c r="BR241" s="16">
        <f>'Grid Reliability and Resili'!BQ103*$K241/12</f>
        <v>28921.078741666672</v>
      </c>
      <c r="BS241" s="16">
        <f>'Grid Reliability and Resili'!BR103*$K241/12</f>
        <v>28921.078741666672</v>
      </c>
    </row>
    <row r="242" spans="1:71" x14ac:dyDescent="0.35">
      <c r="A242" s="15" t="str">
        <f>'Grid Reliability and Resili'!A34</f>
        <v>Manual Blanket</v>
      </c>
      <c r="B242" s="15" t="str">
        <f>'Grid Reliability and Resili'!B34</f>
        <v>NCP-16684</v>
      </c>
      <c r="C242" s="15" t="str">
        <f>'Grid Reliability and Resili'!D34</f>
        <v>ELECTRIC DELIVERY</v>
      </c>
      <c r="D242" s="15">
        <f>'Grid Reliability and Resili'!E34</f>
        <v>36500</v>
      </c>
      <c r="E242" s="15" t="str">
        <f>'Grid Reliability and Resili'!F34</f>
        <v>NCP-16684</v>
      </c>
      <c r="F242" s="15" t="str">
        <f>'Grid Reliability and Resili'!G34</f>
        <v xml:space="preserve">Non-SPP Line Sensing </v>
      </c>
      <c r="G242" s="15" t="str">
        <f>'Grid Reliability and Resili'!H34</f>
        <v>Electric Distribution Plant</v>
      </c>
      <c r="H242" s="15" t="str">
        <f>'Grid Reliability and Resili'!I34</f>
        <v>Distribution Lines</v>
      </c>
      <c r="I242" s="15" t="str">
        <f>'Grid Reliability and Resili'!J34</f>
        <v xml:space="preserve">Non-SPP Line Sensing </v>
      </c>
      <c r="J242" s="71">
        <v>2.1999999999999999E-2</v>
      </c>
      <c r="K242" s="71">
        <v>2.3300000000000001E-2</v>
      </c>
      <c r="L242" s="16">
        <f>'Grid Reliability and Resili'!K104*$J242/12</f>
        <v>0</v>
      </c>
      <c r="M242" s="16">
        <f>'Grid Reliability and Resili'!L104*$J242/12</f>
        <v>0</v>
      </c>
      <c r="N242" s="16">
        <f>'Grid Reliability and Resili'!M104*$J242/12</f>
        <v>0</v>
      </c>
      <c r="O242" s="16">
        <f>'Grid Reliability and Resili'!N104*$J242/12</f>
        <v>0</v>
      </c>
      <c r="P242" s="16">
        <f>'Grid Reliability and Resili'!O104*$J242/12</f>
        <v>0</v>
      </c>
      <c r="Q242" s="16">
        <f>'Grid Reliability and Resili'!P104*$J242/12</f>
        <v>0</v>
      </c>
      <c r="R242" s="16">
        <f>'Grid Reliability and Resili'!Q104*$J242/12</f>
        <v>0</v>
      </c>
      <c r="S242" s="16">
        <f>'Grid Reliability and Resili'!R104*$J242/12</f>
        <v>0</v>
      </c>
      <c r="T242" s="16">
        <f>'Grid Reliability and Resili'!S104*$J242/12</f>
        <v>0</v>
      </c>
      <c r="U242" s="16">
        <f>'Grid Reliability and Resili'!T104*$J242/12</f>
        <v>0</v>
      </c>
      <c r="V242" s="16">
        <f>'Grid Reliability and Resili'!U104*$J242/12</f>
        <v>0</v>
      </c>
      <c r="W242" s="16">
        <f>'Grid Reliability and Resili'!V104*$J242/12</f>
        <v>0</v>
      </c>
      <c r="X242" s="16">
        <f>'Grid Reliability and Resili'!W104*$K242/12</f>
        <v>0</v>
      </c>
      <c r="Y242" s="16">
        <f>'Grid Reliability and Resili'!X104*$K242/12</f>
        <v>242.83656100000005</v>
      </c>
      <c r="Z242" s="16">
        <f>'Grid Reliability and Resili'!Y104*$K242/12</f>
        <v>485.67312200000009</v>
      </c>
      <c r="AA242" s="16">
        <f>'Grid Reliability and Resili'!Z104*$K242/12</f>
        <v>728.50968300000011</v>
      </c>
      <c r="AB242" s="16">
        <f>'Grid Reliability and Resili'!AA104*$K242/12</f>
        <v>971.34624400000018</v>
      </c>
      <c r="AC242" s="16">
        <f>'Grid Reliability and Resili'!AB104*$K242/12</f>
        <v>1214.1828050000001</v>
      </c>
      <c r="AD242" s="16">
        <f>'Grid Reliability and Resili'!AC104*$K242/12</f>
        <v>1457.0193660000002</v>
      </c>
      <c r="AE242" s="16">
        <f>'Grid Reliability and Resili'!AD104*$K242/12</f>
        <v>1699.8559270000005</v>
      </c>
      <c r="AF242" s="16">
        <f>'Grid Reliability and Resili'!AE104*$K242/12</f>
        <v>1942.6924880000006</v>
      </c>
      <c r="AG242" s="16">
        <f>'Grid Reliability and Resili'!AF104*$K242/12</f>
        <v>2185.5290490000002</v>
      </c>
      <c r="AH242" s="16">
        <f>'Grid Reliability and Resili'!AG104*$K242/12</f>
        <v>2428.3656100000003</v>
      </c>
      <c r="AI242" s="16">
        <f>'Grid Reliability and Resili'!AH104*$K242/12</f>
        <v>2671.2021710000004</v>
      </c>
      <c r="AJ242" s="16">
        <f>'Grid Reliability and Resili'!AI104*$K242/12</f>
        <v>2914.0329070000007</v>
      </c>
      <c r="AK242" s="16">
        <f>'Grid Reliability and Resili'!AJ104*$K242/12</f>
        <v>3679.5456695000007</v>
      </c>
      <c r="AL242" s="16">
        <f>'Grid Reliability and Resili'!AK104*$K242/12</f>
        <v>4445.0584320000007</v>
      </c>
      <c r="AM242" s="16">
        <f>'Grid Reliability and Resili'!AL104*$K242/12</f>
        <v>5210.5711945000012</v>
      </c>
      <c r="AN242" s="16">
        <f>'Grid Reliability and Resili'!AM104*$K242/12</f>
        <v>5976.0839570000016</v>
      </c>
      <c r="AO242" s="16">
        <f>'Grid Reliability and Resili'!AN104*$K242/12</f>
        <v>6741.5967195000012</v>
      </c>
      <c r="AP242" s="16">
        <f>'Grid Reliability and Resili'!AO104*$K242/12</f>
        <v>7507.1094820000008</v>
      </c>
      <c r="AQ242" s="16">
        <f>'Grid Reliability and Resili'!AP104*$K242/12</f>
        <v>8272.6222445000003</v>
      </c>
      <c r="AR242" s="16">
        <f>'Grid Reliability and Resili'!AQ104*$K242/12</f>
        <v>9038.1350070000008</v>
      </c>
      <c r="AS242" s="16">
        <f>'Grid Reliability and Resili'!AR104*$K242/12</f>
        <v>9803.6477695000012</v>
      </c>
      <c r="AT242" s="16">
        <f>'Grid Reliability and Resili'!AS104*$K242/12</f>
        <v>10569.160532000002</v>
      </c>
      <c r="AU242" s="16">
        <f>'Grid Reliability and Resili'!AT104*$K242/12</f>
        <v>11334.673294500002</v>
      </c>
      <c r="AV242" s="16">
        <f>'Grid Reliability and Resili'!AU104*$K242/12</f>
        <v>12100.186057000001</v>
      </c>
      <c r="AW242" s="16">
        <f>'Grid Reliability and Resili'!AV104*$K242/12</f>
        <v>13076.968909416668</v>
      </c>
      <c r="AX242" s="16">
        <f>'Grid Reliability and Resili'!AW104*$K242/12</f>
        <v>14053.751839500001</v>
      </c>
      <c r="AY242" s="16">
        <f>'Grid Reliability and Resili'!AX104*$K242/12</f>
        <v>15030.534769583333</v>
      </c>
      <c r="AZ242" s="16">
        <f>'Grid Reliability and Resili'!AY104*$K242/12</f>
        <v>16007.317699666668</v>
      </c>
      <c r="BA242" s="16">
        <f>'Grid Reliability and Resili'!AZ104*$K242/12</f>
        <v>16984.100629750003</v>
      </c>
      <c r="BB242" s="16">
        <f>'Grid Reliability and Resili'!BA104*$K242/12</f>
        <v>17960.883559833335</v>
      </c>
      <c r="BC242" s="16">
        <f>'Grid Reliability and Resili'!BB104*$K242/12</f>
        <v>18937.666489916668</v>
      </c>
      <c r="BD242" s="16">
        <f>'Grid Reliability and Resili'!BC104*$K242/12</f>
        <v>19914.449420000001</v>
      </c>
      <c r="BE242" s="16">
        <f>'Grid Reliability and Resili'!BD104*$K242/12</f>
        <v>20891.232350083334</v>
      </c>
      <c r="BF242" s="16">
        <f>'Grid Reliability and Resili'!BE104*$K242/12</f>
        <v>21868.01528016667</v>
      </c>
      <c r="BG242" s="16">
        <f>'Grid Reliability and Resili'!BF104*$K242/12</f>
        <v>22844.798210249999</v>
      </c>
      <c r="BH242" s="16">
        <f>'Grid Reliability and Resili'!BG104*$K242/12</f>
        <v>23821.581140333335</v>
      </c>
      <c r="BI242" s="16">
        <f>'Grid Reliability and Resili'!BH104*$K242/12</f>
        <v>25093.093440000001</v>
      </c>
      <c r="BJ242" s="16">
        <f>'Grid Reliability and Resili'!BI104*$K242/12</f>
        <v>26364.605662000002</v>
      </c>
      <c r="BK242" s="16">
        <f>'Grid Reliability and Resili'!BJ104*$K242/12</f>
        <v>27636.117884000003</v>
      </c>
      <c r="BL242" s="16">
        <f>'Grid Reliability and Resili'!BK104*$K242/12</f>
        <v>28907.630106000001</v>
      </c>
      <c r="BM242" s="16">
        <f>'Grid Reliability and Resili'!BL104*$K242/12</f>
        <v>30179.142328000002</v>
      </c>
      <c r="BN242" s="16">
        <f>'Grid Reliability and Resili'!BM104*$K242/12</f>
        <v>31450.654550000003</v>
      </c>
      <c r="BO242" s="16">
        <f>'Grid Reliability and Resili'!BN104*$K242/12</f>
        <v>32722.166771999997</v>
      </c>
      <c r="BP242" s="16">
        <f>'Grid Reliability and Resili'!BO104*$K242/12</f>
        <v>33993.678993999994</v>
      </c>
      <c r="BQ242" s="16">
        <f>'Grid Reliability and Resili'!BP104*$K242/12</f>
        <v>35265.191215999992</v>
      </c>
      <c r="BR242" s="16">
        <f>'Grid Reliability and Resili'!BQ104*$K242/12</f>
        <v>36536.70343799999</v>
      </c>
      <c r="BS242" s="16">
        <f>'Grid Reliability and Resili'!BR104*$K242/12</f>
        <v>37808.215659999987</v>
      </c>
    </row>
    <row r="243" spans="1:71" x14ac:dyDescent="0.35">
      <c r="A243" s="15" t="str">
        <f>'Grid Reliability and Resili'!A35</f>
        <v>Standard Close</v>
      </c>
      <c r="B243" s="15" t="str">
        <f>'Grid Reliability and Resili'!B35</f>
        <v>NCP-16689</v>
      </c>
      <c r="C243" s="15" t="str">
        <f>'Grid Reliability and Resili'!D35</f>
        <v>ELECTRIC DELIVERY</v>
      </c>
      <c r="D243" s="15">
        <f>'Grid Reliability and Resili'!E35</f>
        <v>30315</v>
      </c>
      <c r="E243" s="15" t="str">
        <f>'Grid Reliability and Resili'!F35</f>
        <v>NCP-16689</v>
      </c>
      <c r="F243" s="15" t="str">
        <f>'Grid Reliability and Resili'!G35</f>
        <v>eGIS Migration</v>
      </c>
      <c r="G243" s="15" t="str">
        <f>'Grid Reliability and Resili'!H35</f>
        <v>Electric Intangible Plant</v>
      </c>
      <c r="H243" s="15" t="str">
        <f>'Grid Reliability and Resili'!I35</f>
        <v>General Offices</v>
      </c>
      <c r="I243" s="15" t="str">
        <f>'Grid Reliability and Resili'!J35</f>
        <v>eGIS Migration</v>
      </c>
      <c r="J243" s="71">
        <v>6.7000000000000004E-2</v>
      </c>
      <c r="K243" s="71">
        <v>6.7000000000000004E-2</v>
      </c>
      <c r="L243" s="16">
        <f>'Grid Reliability and Resili'!K105*$J243/12</f>
        <v>0</v>
      </c>
      <c r="M243" s="16">
        <f>'Grid Reliability and Resili'!L105*$J243/12</f>
        <v>0</v>
      </c>
      <c r="N243" s="16">
        <f>'Grid Reliability and Resili'!M105*$J243/12</f>
        <v>0</v>
      </c>
      <c r="O243" s="16">
        <f>'Grid Reliability and Resili'!N105*$J243/12</f>
        <v>0</v>
      </c>
      <c r="P243" s="16">
        <f>'Grid Reliability and Resili'!O105*$J243/12</f>
        <v>0</v>
      </c>
      <c r="Q243" s="16">
        <f>'Grid Reliability and Resili'!P105*$J243/12</f>
        <v>0</v>
      </c>
      <c r="R243" s="16">
        <f>'Grid Reliability and Resili'!Q105*$J243/12</f>
        <v>0</v>
      </c>
      <c r="S243" s="16">
        <f>'Grid Reliability and Resili'!R105*$J243/12</f>
        <v>0</v>
      </c>
      <c r="T243" s="16">
        <f>'Grid Reliability and Resili'!S105*$J243/12</f>
        <v>0</v>
      </c>
      <c r="U243" s="16">
        <f>'Grid Reliability and Resili'!T105*$J243/12</f>
        <v>0</v>
      </c>
      <c r="V243" s="16">
        <f>'Grid Reliability and Resili'!U105*$J243/12</f>
        <v>0</v>
      </c>
      <c r="W243" s="16">
        <f>'Grid Reliability and Resili'!V105*$J243/12</f>
        <v>0</v>
      </c>
      <c r="X243" s="16">
        <f>'Grid Reliability and Resili'!W105*$K243/12</f>
        <v>0</v>
      </c>
      <c r="Y243" s="16">
        <f>'Grid Reliability and Resili'!X105*$K243/12</f>
        <v>0</v>
      </c>
      <c r="Z243" s="16">
        <f>'Grid Reliability and Resili'!Y105*$K243/12</f>
        <v>0</v>
      </c>
      <c r="AA243" s="16">
        <f>'Grid Reliability and Resili'!Z105*$K243/12</f>
        <v>0</v>
      </c>
      <c r="AB243" s="16">
        <f>'Grid Reliability and Resili'!AA105*$K243/12</f>
        <v>0</v>
      </c>
      <c r="AC243" s="16">
        <f>'Grid Reliability and Resili'!AB105*$K243/12</f>
        <v>0</v>
      </c>
      <c r="AD243" s="16">
        <f>'Grid Reliability and Resili'!AC105*$K243/12</f>
        <v>0</v>
      </c>
      <c r="AE243" s="16">
        <f>'Grid Reliability and Resili'!AD105*$K243/12</f>
        <v>0</v>
      </c>
      <c r="AF243" s="16">
        <f>'Grid Reliability and Resili'!AE105*$K243/12</f>
        <v>0</v>
      </c>
      <c r="AG243" s="16">
        <f>'Grid Reliability and Resili'!AF105*$K243/12</f>
        <v>0</v>
      </c>
      <c r="AH243" s="16">
        <f>'Grid Reliability and Resili'!AG105*$K243/12</f>
        <v>0</v>
      </c>
      <c r="AI243" s="16">
        <f>'Grid Reliability and Resili'!AH105*$K243/12</f>
        <v>0</v>
      </c>
      <c r="AJ243" s="16">
        <f>'Grid Reliability and Resili'!AI105*$K243/12</f>
        <v>0</v>
      </c>
      <c r="AK243" s="16">
        <f>'Grid Reliability and Resili'!AJ105*$K243/12</f>
        <v>0</v>
      </c>
      <c r="AL243" s="16">
        <f>'Grid Reliability and Resili'!AK105*$K243/12</f>
        <v>0</v>
      </c>
      <c r="AM243" s="16">
        <f>'Grid Reliability and Resili'!AL105*$K243/12</f>
        <v>0</v>
      </c>
      <c r="AN243" s="16">
        <f>'Grid Reliability and Resili'!AM105*$K243/12</f>
        <v>0</v>
      </c>
      <c r="AO243" s="16">
        <f>'Grid Reliability and Resili'!AN105*$K243/12</f>
        <v>0</v>
      </c>
      <c r="AP243" s="16">
        <f>'Grid Reliability and Resili'!AO105*$K243/12</f>
        <v>0</v>
      </c>
      <c r="AQ243" s="16">
        <f>'Grid Reliability and Resili'!AP105*$K243/12</f>
        <v>0</v>
      </c>
      <c r="AR243" s="16">
        <f>'Grid Reliability and Resili'!AQ105*$K243/12</f>
        <v>0</v>
      </c>
      <c r="AS243" s="16">
        <f>'Grid Reliability and Resili'!AR105*$K243/12</f>
        <v>0</v>
      </c>
      <c r="AT243" s="16">
        <f>'Grid Reliability and Resili'!AS105*$K243/12</f>
        <v>0</v>
      </c>
      <c r="AU243" s="16">
        <f>'Grid Reliability and Resili'!AT105*$K243/12</f>
        <v>0</v>
      </c>
      <c r="AV243" s="16">
        <f>'Grid Reliability and Resili'!AU105*$K243/12</f>
        <v>0</v>
      </c>
      <c r="AW243" s="16">
        <f>'Grid Reliability and Resili'!AV105*$K243/12</f>
        <v>0</v>
      </c>
      <c r="AX243" s="16">
        <f>'Grid Reliability and Resili'!AW105*$K243/12</f>
        <v>0</v>
      </c>
      <c r="AY243" s="16">
        <f>'Grid Reliability and Resili'!AX105*$K243/12</f>
        <v>0</v>
      </c>
      <c r="AZ243" s="16">
        <f>'Grid Reliability and Resili'!AY105*$K243/12</f>
        <v>0</v>
      </c>
      <c r="BA243" s="16">
        <f>'Grid Reliability and Resili'!AZ105*$K243/12</f>
        <v>0</v>
      </c>
      <c r="BB243" s="16">
        <f>'Grid Reliability and Resili'!BA105*$K243/12</f>
        <v>0</v>
      </c>
      <c r="BC243" s="16">
        <f>'Grid Reliability and Resili'!BB105*$K243/12</f>
        <v>0</v>
      </c>
      <c r="BD243" s="16">
        <f>'Grid Reliability and Resili'!BC105*$K243/12</f>
        <v>0</v>
      </c>
      <c r="BE243" s="16">
        <f>'Grid Reliability and Resili'!BD105*$K243/12</f>
        <v>132765.15108416669</v>
      </c>
      <c r="BF243" s="16">
        <f>'Grid Reliability and Resili'!BE105*$K243/12</f>
        <v>134582.11945000003</v>
      </c>
      <c r="BG243" s="16">
        <f>'Grid Reliability and Resili'!BF105*$K243/12</f>
        <v>136399.08781583339</v>
      </c>
      <c r="BH243" s="16">
        <f>'Grid Reliability and Resili'!BG105*$K243/12</f>
        <v>138216.05618166673</v>
      </c>
      <c r="BI243" s="16">
        <f>'Grid Reliability and Resili'!BH105*$K243/12</f>
        <v>138216.05618166673</v>
      </c>
      <c r="BJ243" s="16">
        <f>'Grid Reliability and Resili'!BI105*$K243/12</f>
        <v>138216.05618166673</v>
      </c>
      <c r="BK243" s="16">
        <f>'Grid Reliability and Resili'!BJ105*$K243/12</f>
        <v>138216.05618166673</v>
      </c>
      <c r="BL243" s="16">
        <f>'Grid Reliability and Resili'!BK105*$K243/12</f>
        <v>138216.05618166673</v>
      </c>
      <c r="BM243" s="16">
        <f>'Grid Reliability and Resili'!BL105*$K243/12</f>
        <v>138216.05618166673</v>
      </c>
      <c r="BN243" s="16">
        <f>'Grid Reliability and Resili'!BM105*$K243/12</f>
        <v>138216.05618166673</v>
      </c>
      <c r="BO243" s="16">
        <f>'Grid Reliability and Resili'!BN105*$K243/12</f>
        <v>138216.05618166673</v>
      </c>
      <c r="BP243" s="16">
        <f>'Grid Reliability and Resili'!BO105*$K243/12</f>
        <v>138216.05618166673</v>
      </c>
      <c r="BQ243" s="16">
        <f>'Grid Reliability and Resili'!BP105*$K243/12</f>
        <v>138216.05618166673</v>
      </c>
      <c r="BR243" s="16">
        <f>'Grid Reliability and Resili'!BQ105*$K243/12</f>
        <v>138216.05618166673</v>
      </c>
      <c r="BS243" s="16">
        <f>'Grid Reliability and Resili'!BR105*$K243/12</f>
        <v>138216.05618166673</v>
      </c>
    </row>
    <row r="244" spans="1:71" x14ac:dyDescent="0.35">
      <c r="A244" s="15" t="str">
        <f>'Grid Reliability and Resili'!A36</f>
        <v>Standard Close</v>
      </c>
      <c r="B244" s="15" t="str">
        <f>'Grid Reliability and Resili'!B36</f>
        <v>NCP-16816</v>
      </c>
      <c r="C244" s="15" t="str">
        <f>'Grid Reliability and Resili'!D36</f>
        <v>ELECTRIC DELIVERY</v>
      </c>
      <c r="D244" s="15">
        <f>'Grid Reliability and Resili'!E36</f>
        <v>30315</v>
      </c>
      <c r="E244" s="15" t="str">
        <f>'Grid Reliability and Resili'!F36</f>
        <v>NCP-16816</v>
      </c>
      <c r="F244" s="15" t="str">
        <f>'Grid Reliability and Resili'!G36</f>
        <v>Synergy Upgrade Phase II</v>
      </c>
      <c r="G244" s="15" t="str">
        <f>'Grid Reliability and Resili'!H36</f>
        <v>Electric Intangible Plant</v>
      </c>
      <c r="H244" s="15" t="str">
        <f>'Grid Reliability and Resili'!I36</f>
        <v>General Offices</v>
      </c>
      <c r="I244" s="15" t="str">
        <f>'Grid Reliability and Resili'!J36</f>
        <v>Synergy Upgrade Phase II</v>
      </c>
      <c r="J244" s="71">
        <v>6.7000000000000004E-2</v>
      </c>
      <c r="K244" s="71">
        <v>6.7000000000000004E-2</v>
      </c>
      <c r="L244" s="16">
        <f>'Grid Reliability and Resili'!K106*$J244/12</f>
        <v>0</v>
      </c>
      <c r="M244" s="16">
        <f>'Grid Reliability and Resili'!L106*$J244/12</f>
        <v>0</v>
      </c>
      <c r="N244" s="16">
        <f>'Grid Reliability and Resili'!M106*$J244/12</f>
        <v>0</v>
      </c>
      <c r="O244" s="16">
        <f>'Grid Reliability and Resili'!N106*$J244/12</f>
        <v>0</v>
      </c>
      <c r="P244" s="16">
        <f>'Grid Reliability and Resili'!O106*$J244/12</f>
        <v>0</v>
      </c>
      <c r="Q244" s="16">
        <f>'Grid Reliability and Resili'!P106*$J244/12</f>
        <v>0</v>
      </c>
      <c r="R244" s="16">
        <f>'Grid Reliability and Resili'!Q106*$J244/12</f>
        <v>0</v>
      </c>
      <c r="S244" s="16">
        <f>'Grid Reliability and Resili'!R106*$J244/12</f>
        <v>0</v>
      </c>
      <c r="T244" s="16">
        <f>'Grid Reliability and Resili'!S106*$J244/12</f>
        <v>0</v>
      </c>
      <c r="U244" s="16">
        <f>'Grid Reliability and Resili'!T106*$J244/12</f>
        <v>0</v>
      </c>
      <c r="V244" s="16">
        <f>'Grid Reliability and Resili'!U106*$J244/12</f>
        <v>0</v>
      </c>
      <c r="W244" s="16">
        <f>'Grid Reliability and Resili'!V106*$J244/12</f>
        <v>0</v>
      </c>
      <c r="X244" s="16">
        <f>'Grid Reliability and Resili'!W106*$K244/12</f>
        <v>0</v>
      </c>
      <c r="Y244" s="16">
        <f>'Grid Reliability and Resili'!X106*$K244/12</f>
        <v>0</v>
      </c>
      <c r="Z244" s="16">
        <f>'Grid Reliability and Resili'!Y106*$K244/12</f>
        <v>0</v>
      </c>
      <c r="AA244" s="16">
        <f>'Grid Reliability and Resili'!Z106*$K244/12</f>
        <v>0</v>
      </c>
      <c r="AB244" s="16">
        <f>'Grid Reliability and Resili'!AA106*$K244/12</f>
        <v>0</v>
      </c>
      <c r="AC244" s="16">
        <f>'Grid Reliability and Resili'!AB106*$K244/12</f>
        <v>0</v>
      </c>
      <c r="AD244" s="16">
        <f>'Grid Reliability and Resili'!AC106*$K244/12</f>
        <v>0</v>
      </c>
      <c r="AE244" s="16">
        <f>'Grid Reliability and Resili'!AD106*$K244/12</f>
        <v>0</v>
      </c>
      <c r="AF244" s="16">
        <f>'Grid Reliability and Resili'!AE106*$K244/12</f>
        <v>0</v>
      </c>
      <c r="AG244" s="16">
        <f>'Grid Reliability and Resili'!AF106*$K244/12</f>
        <v>0</v>
      </c>
      <c r="AH244" s="16">
        <f>'Grid Reliability and Resili'!AG106*$K244/12</f>
        <v>0</v>
      </c>
      <c r="AI244" s="16">
        <f>'Grid Reliability and Resili'!AH106*$K244/12</f>
        <v>0</v>
      </c>
      <c r="AJ244" s="16">
        <f>'Grid Reliability and Resili'!AI106*$K244/12</f>
        <v>0</v>
      </c>
      <c r="AK244" s="16">
        <f>'Grid Reliability and Resili'!AJ106*$K244/12</f>
        <v>0</v>
      </c>
      <c r="AL244" s="16">
        <f>'Grid Reliability and Resili'!AK106*$K244/12</f>
        <v>0</v>
      </c>
      <c r="AM244" s="16">
        <f>'Grid Reliability and Resili'!AL106*$K244/12</f>
        <v>0</v>
      </c>
      <c r="AN244" s="16">
        <f>'Grid Reliability and Resili'!AM106*$K244/12</f>
        <v>0</v>
      </c>
      <c r="AO244" s="16">
        <f>'Grid Reliability and Resili'!AN106*$K244/12</f>
        <v>0</v>
      </c>
      <c r="AP244" s="16">
        <f>'Grid Reliability and Resili'!AO106*$K244/12</f>
        <v>0</v>
      </c>
      <c r="AQ244" s="16">
        <f>'Grid Reliability and Resili'!AP106*$K244/12</f>
        <v>0</v>
      </c>
      <c r="AR244" s="16">
        <f>'Grid Reliability and Resili'!AQ106*$K244/12</f>
        <v>0</v>
      </c>
      <c r="AS244" s="16">
        <f>'Grid Reliability and Resili'!AR106*$K244/12</f>
        <v>4393.9612816666677</v>
      </c>
      <c r="AT244" s="16">
        <f>'Grid Reliability and Resili'!AS106*$K244/12</f>
        <v>4882.179226666668</v>
      </c>
      <c r="AU244" s="16">
        <f>'Grid Reliability and Resili'!AT106*$K244/12</f>
        <v>5370.3971716666683</v>
      </c>
      <c r="AV244" s="16">
        <f>'Grid Reliability and Resili'!AU106*$K244/12</f>
        <v>5858.6151166666677</v>
      </c>
      <c r="AW244" s="16">
        <f>'Grid Reliability and Resili'!AV106*$K244/12</f>
        <v>5858.6151166666677</v>
      </c>
      <c r="AX244" s="16">
        <f>'Grid Reliability and Resili'!AW106*$K244/12</f>
        <v>5858.6151166666677</v>
      </c>
      <c r="AY244" s="16">
        <f>'Grid Reliability and Resili'!AX106*$K244/12</f>
        <v>5858.6151166666677</v>
      </c>
      <c r="AZ244" s="16">
        <f>'Grid Reliability and Resili'!AY106*$K244/12</f>
        <v>5858.6151166666677</v>
      </c>
      <c r="BA244" s="16">
        <f>'Grid Reliability and Resili'!AZ106*$K244/12</f>
        <v>5858.6151166666677</v>
      </c>
      <c r="BB244" s="16">
        <f>'Grid Reliability and Resili'!BA106*$K244/12</f>
        <v>5858.6151166666677</v>
      </c>
      <c r="BC244" s="16">
        <f>'Grid Reliability and Resili'!BB106*$K244/12</f>
        <v>5858.6151166666677</v>
      </c>
      <c r="BD244" s="16">
        <f>'Grid Reliability and Resili'!BC106*$K244/12</f>
        <v>5858.6151166666677</v>
      </c>
      <c r="BE244" s="16">
        <f>'Grid Reliability and Resili'!BD106*$K244/12</f>
        <v>5858.6151166666677</v>
      </c>
      <c r="BF244" s="16">
        <f>'Grid Reliability and Resili'!BE106*$K244/12</f>
        <v>5858.6151166666677</v>
      </c>
      <c r="BG244" s="16">
        <f>'Grid Reliability and Resili'!BF106*$K244/12</f>
        <v>5858.6151166666677</v>
      </c>
      <c r="BH244" s="16">
        <f>'Grid Reliability and Resili'!BG106*$K244/12</f>
        <v>5858.6151166666677</v>
      </c>
      <c r="BI244" s="16">
        <f>'Grid Reliability and Resili'!BH106*$K244/12</f>
        <v>5858.6151166666677</v>
      </c>
      <c r="BJ244" s="16">
        <f>'Grid Reliability and Resili'!BI106*$K244/12</f>
        <v>5858.6151166666677</v>
      </c>
      <c r="BK244" s="16">
        <f>'Grid Reliability and Resili'!BJ106*$K244/12</f>
        <v>5858.6151166666677</v>
      </c>
      <c r="BL244" s="16">
        <f>'Grid Reliability and Resili'!BK106*$K244/12</f>
        <v>5858.6151166666677</v>
      </c>
      <c r="BM244" s="16">
        <f>'Grid Reliability and Resili'!BL106*$K244/12</f>
        <v>5858.6151166666677</v>
      </c>
      <c r="BN244" s="16">
        <f>'Grid Reliability and Resili'!BM106*$K244/12</f>
        <v>5858.6151166666677</v>
      </c>
      <c r="BO244" s="16">
        <f>'Grid Reliability and Resili'!BN106*$K244/12</f>
        <v>5858.6151166666677</v>
      </c>
      <c r="BP244" s="16">
        <f>'Grid Reliability and Resili'!BO106*$K244/12</f>
        <v>5858.6151166666677</v>
      </c>
      <c r="BQ244" s="16">
        <f>'Grid Reliability and Resili'!BP106*$K244/12</f>
        <v>5858.6151166666677</v>
      </c>
      <c r="BR244" s="16">
        <f>'Grid Reliability and Resili'!BQ106*$K244/12</f>
        <v>5858.6151166666677</v>
      </c>
      <c r="BS244" s="16">
        <f>'Grid Reliability and Resili'!BR106*$K244/12</f>
        <v>5858.6151166666677</v>
      </c>
    </row>
    <row r="245" spans="1:71" x14ac:dyDescent="0.35">
      <c r="A245" s="15" t="str">
        <f>'Grid Reliability and Resili'!A37</f>
        <v>Standard Close</v>
      </c>
      <c r="B245" s="15" t="str">
        <f>'Grid Reliability and Resili'!B37</f>
        <v>NCP-16817</v>
      </c>
      <c r="C245" s="15" t="str">
        <f>'Grid Reliability and Resili'!D37</f>
        <v>ELECTRIC DELIVERY</v>
      </c>
      <c r="D245" s="15">
        <f>'Grid Reliability and Resili'!E37</f>
        <v>30315</v>
      </c>
      <c r="E245" s="15" t="str">
        <f>'Grid Reliability and Resili'!F37</f>
        <v>NCP-16817</v>
      </c>
      <c r="F245" s="15" t="str">
        <f>'Grid Reliability and Resili'!G37</f>
        <v xml:space="preserve">CRB Device Expansion </v>
      </c>
      <c r="G245" s="15" t="str">
        <f>'Grid Reliability and Resili'!H37</f>
        <v>Electric General Plant</v>
      </c>
      <c r="H245" s="15" t="str">
        <f>'Grid Reliability and Resili'!I37</f>
        <v>Distribution Lines</v>
      </c>
      <c r="I245" s="15" t="str">
        <f>'Grid Reliability and Resili'!J37</f>
        <v xml:space="preserve">CRB Device Expansion </v>
      </c>
      <c r="J245" s="71">
        <v>6.7000000000000004E-2</v>
      </c>
      <c r="K245" s="71">
        <v>6.7000000000000004E-2</v>
      </c>
      <c r="L245" s="16">
        <f>'Grid Reliability and Resili'!K107*$J245/12</f>
        <v>0</v>
      </c>
      <c r="M245" s="16">
        <f>'Grid Reliability and Resili'!L107*$J245/12</f>
        <v>0</v>
      </c>
      <c r="N245" s="16">
        <f>'Grid Reliability and Resili'!M107*$J245/12</f>
        <v>0</v>
      </c>
      <c r="O245" s="16">
        <f>'Grid Reliability and Resili'!N107*$J245/12</f>
        <v>0</v>
      </c>
      <c r="P245" s="16">
        <f>'Grid Reliability and Resili'!O107*$J245/12</f>
        <v>0</v>
      </c>
      <c r="Q245" s="16">
        <f>'Grid Reliability and Resili'!P107*$J245/12</f>
        <v>0</v>
      </c>
      <c r="R245" s="16">
        <f>'Grid Reliability and Resili'!Q107*$J245/12</f>
        <v>0</v>
      </c>
      <c r="S245" s="16">
        <f>'Grid Reliability and Resili'!R107*$J245/12</f>
        <v>0</v>
      </c>
      <c r="T245" s="16">
        <f>'Grid Reliability and Resili'!S107*$J245/12</f>
        <v>0</v>
      </c>
      <c r="U245" s="16">
        <f>'Grid Reliability and Resili'!T107*$J245/12</f>
        <v>0</v>
      </c>
      <c r="V245" s="16">
        <f>'Grid Reliability and Resili'!U107*$J245/12</f>
        <v>0</v>
      </c>
      <c r="W245" s="16">
        <f>'Grid Reliability and Resili'!V107*$J245/12</f>
        <v>0</v>
      </c>
      <c r="X245" s="16">
        <f>'Grid Reliability and Resili'!W107*$K245/12</f>
        <v>0</v>
      </c>
      <c r="Y245" s="16">
        <f>'Grid Reliability and Resili'!X107*$K245/12</f>
        <v>0</v>
      </c>
      <c r="Z245" s="16">
        <f>'Grid Reliability and Resili'!Y107*$K245/12</f>
        <v>0</v>
      </c>
      <c r="AA245" s="16">
        <f>'Grid Reliability and Resili'!Z107*$K245/12</f>
        <v>0</v>
      </c>
      <c r="AB245" s="16">
        <f>'Grid Reliability and Resili'!AA107*$K245/12</f>
        <v>0</v>
      </c>
      <c r="AC245" s="16">
        <f>'Grid Reliability and Resili'!AB107*$K245/12</f>
        <v>0</v>
      </c>
      <c r="AD245" s="16">
        <f>'Grid Reliability and Resili'!AC107*$K245/12</f>
        <v>0</v>
      </c>
      <c r="AE245" s="16">
        <f>'Grid Reliability and Resili'!AD107*$K245/12</f>
        <v>0</v>
      </c>
      <c r="AF245" s="16">
        <f>'Grid Reliability and Resili'!AE107*$K245/12</f>
        <v>0</v>
      </c>
      <c r="AG245" s="16">
        <f>'Grid Reliability and Resili'!AF107*$K245/12</f>
        <v>0</v>
      </c>
      <c r="AH245" s="16">
        <f>'Grid Reliability and Resili'!AG107*$K245/12</f>
        <v>0</v>
      </c>
      <c r="AI245" s="16">
        <f>'Grid Reliability and Resili'!AH107*$K245/12</f>
        <v>0</v>
      </c>
      <c r="AJ245" s="16">
        <f>'Grid Reliability and Resili'!AI107*$K245/12</f>
        <v>0</v>
      </c>
      <c r="AK245" s="16">
        <f>'Grid Reliability and Resili'!AJ107*$K245/12</f>
        <v>0</v>
      </c>
      <c r="AL245" s="16">
        <f>'Grid Reliability and Resili'!AK107*$K245/12</f>
        <v>0</v>
      </c>
      <c r="AM245" s="16">
        <f>'Grid Reliability and Resili'!AL107*$K245/12</f>
        <v>0</v>
      </c>
      <c r="AN245" s="16">
        <f>'Grid Reliability and Resili'!AM107*$K245/12</f>
        <v>0</v>
      </c>
      <c r="AO245" s="16">
        <f>'Grid Reliability and Resili'!AN107*$K245/12</f>
        <v>0</v>
      </c>
      <c r="AP245" s="16">
        <f>'Grid Reliability and Resili'!AO107*$K245/12</f>
        <v>0</v>
      </c>
      <c r="AQ245" s="16">
        <f>'Grid Reliability and Resili'!AP107*$K245/12</f>
        <v>0</v>
      </c>
      <c r="AR245" s="16">
        <f>'Grid Reliability and Resili'!AQ107*$K245/12</f>
        <v>0</v>
      </c>
      <c r="AS245" s="16">
        <f>'Grid Reliability and Resili'!AR107*$K245/12</f>
        <v>120835.70030500002</v>
      </c>
      <c r="AT245" s="16">
        <f>'Grid Reliability and Resili'!AS107*$K245/12</f>
        <v>125744.35943916668</v>
      </c>
      <c r="AU245" s="16">
        <f>'Grid Reliability and Resili'!AT107*$K245/12</f>
        <v>130653.01857333335</v>
      </c>
      <c r="AV245" s="16">
        <f>'Grid Reliability and Resili'!AU107*$K245/12</f>
        <v>135561.6777075</v>
      </c>
      <c r="AW245" s="16">
        <f>'Grid Reliability and Resili'!AV107*$K245/12</f>
        <v>135561.6777075</v>
      </c>
      <c r="AX245" s="16">
        <f>'Grid Reliability and Resili'!AW107*$K245/12</f>
        <v>135561.6777075</v>
      </c>
      <c r="AY245" s="16">
        <f>'Grid Reliability and Resili'!AX107*$K245/12</f>
        <v>135561.6777075</v>
      </c>
      <c r="AZ245" s="16">
        <f>'Grid Reliability and Resili'!AY107*$K245/12</f>
        <v>135561.6777075</v>
      </c>
      <c r="BA245" s="16">
        <f>'Grid Reliability and Resili'!AZ107*$K245/12</f>
        <v>135561.6777075</v>
      </c>
      <c r="BB245" s="16">
        <f>'Grid Reliability and Resili'!BA107*$K245/12</f>
        <v>135561.6777075</v>
      </c>
      <c r="BC245" s="16">
        <f>'Grid Reliability and Resili'!BB107*$K245/12</f>
        <v>135561.6777075</v>
      </c>
      <c r="BD245" s="16">
        <f>'Grid Reliability and Resili'!BC107*$K245/12</f>
        <v>135561.6777075</v>
      </c>
      <c r="BE245" s="16">
        <f>'Grid Reliability and Resili'!BD107*$K245/12</f>
        <v>135561.6777075</v>
      </c>
      <c r="BF245" s="16">
        <f>'Grid Reliability and Resili'!BE107*$K245/12</f>
        <v>135561.6777075</v>
      </c>
      <c r="BG245" s="16">
        <f>'Grid Reliability and Resili'!BF107*$K245/12</f>
        <v>135561.6777075</v>
      </c>
      <c r="BH245" s="16">
        <f>'Grid Reliability and Resili'!BG107*$K245/12</f>
        <v>135561.6777075</v>
      </c>
      <c r="BI245" s="16">
        <f>'Grid Reliability and Resili'!BH107*$K245/12</f>
        <v>135561.6777075</v>
      </c>
      <c r="BJ245" s="16">
        <f>'Grid Reliability and Resili'!BI107*$K245/12</f>
        <v>135561.6777075</v>
      </c>
      <c r="BK245" s="16">
        <f>'Grid Reliability and Resili'!BJ107*$K245/12</f>
        <v>135561.6777075</v>
      </c>
      <c r="BL245" s="16">
        <f>'Grid Reliability and Resili'!BK107*$K245/12</f>
        <v>135561.6777075</v>
      </c>
      <c r="BM245" s="16">
        <f>'Grid Reliability and Resili'!BL107*$K245/12</f>
        <v>135561.6777075</v>
      </c>
      <c r="BN245" s="16">
        <f>'Grid Reliability and Resili'!BM107*$K245/12</f>
        <v>135561.6777075</v>
      </c>
      <c r="BO245" s="16">
        <f>'Grid Reliability and Resili'!BN107*$K245/12</f>
        <v>135561.6777075</v>
      </c>
      <c r="BP245" s="16">
        <f>'Grid Reliability and Resili'!BO107*$K245/12</f>
        <v>135561.6777075</v>
      </c>
      <c r="BQ245" s="16">
        <f>'Grid Reliability and Resili'!BP107*$K245/12</f>
        <v>135561.6777075</v>
      </c>
      <c r="BR245" s="16">
        <f>'Grid Reliability and Resili'!BQ107*$K245/12</f>
        <v>135561.6777075</v>
      </c>
      <c r="BS245" s="16">
        <f>'Grid Reliability and Resili'!BR107*$K245/12</f>
        <v>135561.6777075</v>
      </c>
    </row>
    <row r="246" spans="1:71" x14ac:dyDescent="0.35">
      <c r="A246" s="15" t="str">
        <f>'Grid Reliability and Resili'!A38</f>
        <v>Standard Close</v>
      </c>
      <c r="B246" s="15" t="str">
        <f>'Grid Reliability and Resili'!B38</f>
        <v>NCP-16818</v>
      </c>
      <c r="C246" s="15" t="str">
        <f>'Grid Reliability and Resili'!D38</f>
        <v>ELECTRIC DELIVERY</v>
      </c>
      <c r="D246" s="15">
        <f>'Grid Reliability and Resili'!E38</f>
        <v>39725</v>
      </c>
      <c r="E246" s="15" t="str">
        <f>'Grid Reliability and Resili'!F38</f>
        <v>NCP-16818</v>
      </c>
      <c r="F246" s="15" t="str">
        <f>'Grid Reliability and Resili'!G38</f>
        <v>GIS Fiber Optics Works</v>
      </c>
      <c r="G246" s="15" t="str">
        <f>'Grid Reliability and Resili'!H38</f>
        <v>Electric Intangible Plant</v>
      </c>
      <c r="H246" s="15" t="str">
        <f>'Grid Reliability and Resili'!I38</f>
        <v>General Offices</v>
      </c>
      <c r="I246" s="15" t="str">
        <f>'Grid Reliability and Resili'!J38</f>
        <v>GIS Fiber Optics Works</v>
      </c>
      <c r="J246" s="71">
        <v>2.9000000000000001E-2</v>
      </c>
      <c r="K246" s="71">
        <v>2.87E-2</v>
      </c>
      <c r="L246" s="16">
        <f>'Grid Reliability and Resili'!K108*$J246/12</f>
        <v>0</v>
      </c>
      <c r="M246" s="16">
        <f>'Grid Reliability and Resili'!L108*$J246/12</f>
        <v>0</v>
      </c>
      <c r="N246" s="16">
        <f>'Grid Reliability and Resili'!M108*$J246/12</f>
        <v>0</v>
      </c>
      <c r="O246" s="16">
        <f>'Grid Reliability and Resili'!N108*$J246/12</f>
        <v>0</v>
      </c>
      <c r="P246" s="16">
        <f>'Grid Reliability and Resili'!O108*$J246/12</f>
        <v>0</v>
      </c>
      <c r="Q246" s="16">
        <f>'Grid Reliability and Resili'!P108*$J246/12</f>
        <v>0</v>
      </c>
      <c r="R246" s="16">
        <f>'Grid Reliability and Resili'!Q108*$J246/12</f>
        <v>0</v>
      </c>
      <c r="S246" s="16">
        <f>'Grid Reliability and Resili'!R108*$J246/12</f>
        <v>0</v>
      </c>
      <c r="T246" s="16">
        <f>'Grid Reliability and Resili'!S108*$J246/12</f>
        <v>0</v>
      </c>
      <c r="U246" s="16">
        <f>'Grid Reliability and Resili'!T108*$J246/12</f>
        <v>0</v>
      </c>
      <c r="V246" s="16">
        <f>'Grid Reliability and Resili'!U108*$J246/12</f>
        <v>0</v>
      </c>
      <c r="W246" s="16">
        <f>'Grid Reliability and Resili'!V108*$J246/12</f>
        <v>0</v>
      </c>
      <c r="X246" s="16">
        <f>'Grid Reliability and Resili'!W108*$K246/12</f>
        <v>0</v>
      </c>
      <c r="Y246" s="16">
        <f>'Grid Reliability and Resili'!X108*$K246/12</f>
        <v>0</v>
      </c>
      <c r="Z246" s="16">
        <f>'Grid Reliability and Resili'!Y108*$K246/12</f>
        <v>0</v>
      </c>
      <c r="AA246" s="16">
        <f>'Grid Reliability and Resili'!Z108*$K246/12</f>
        <v>0</v>
      </c>
      <c r="AB246" s="16">
        <f>'Grid Reliability and Resili'!AA108*$K246/12</f>
        <v>0</v>
      </c>
      <c r="AC246" s="16">
        <f>'Grid Reliability and Resili'!AB108*$K246/12</f>
        <v>0</v>
      </c>
      <c r="AD246" s="16">
        <f>'Grid Reliability and Resili'!AC108*$K246/12</f>
        <v>0</v>
      </c>
      <c r="AE246" s="16">
        <f>'Grid Reliability and Resili'!AD108*$K246/12</f>
        <v>0</v>
      </c>
      <c r="AF246" s="16">
        <f>'Grid Reliability and Resili'!AE108*$K246/12</f>
        <v>0</v>
      </c>
      <c r="AG246" s="16">
        <f>'Grid Reliability and Resili'!AF108*$K246/12</f>
        <v>0</v>
      </c>
      <c r="AH246" s="16">
        <f>'Grid Reliability and Resili'!AG108*$K246/12</f>
        <v>0</v>
      </c>
      <c r="AI246" s="16">
        <f>'Grid Reliability and Resili'!AH108*$K246/12</f>
        <v>0</v>
      </c>
      <c r="AJ246" s="16">
        <f>'Grid Reliability and Resili'!AI108*$K246/12</f>
        <v>0</v>
      </c>
      <c r="AK246" s="16">
        <f>'Grid Reliability and Resili'!AJ108*$K246/12</f>
        <v>0</v>
      </c>
      <c r="AL246" s="16">
        <f>'Grid Reliability and Resili'!AK108*$K246/12</f>
        <v>0</v>
      </c>
      <c r="AM246" s="16">
        <f>'Grid Reliability and Resili'!AL108*$K246/12</f>
        <v>0</v>
      </c>
      <c r="AN246" s="16">
        <f>'Grid Reliability and Resili'!AM108*$K246/12</f>
        <v>0</v>
      </c>
      <c r="AO246" s="16">
        <f>'Grid Reliability and Resili'!AN108*$K246/12</f>
        <v>0</v>
      </c>
      <c r="AP246" s="16">
        <f>'Grid Reliability and Resili'!AO108*$K246/12</f>
        <v>0</v>
      </c>
      <c r="AQ246" s="16">
        <f>'Grid Reliability and Resili'!AP108*$K246/12</f>
        <v>0</v>
      </c>
      <c r="AR246" s="16">
        <f>'Grid Reliability and Resili'!AQ108*$K246/12</f>
        <v>0</v>
      </c>
      <c r="AS246" s="16">
        <f>'Grid Reliability and Resili'!AR108*$K246/12</f>
        <v>0</v>
      </c>
      <c r="AT246" s="16">
        <f>'Grid Reliability and Resili'!AS108*$K246/12</f>
        <v>0</v>
      </c>
      <c r="AU246" s="16">
        <f>'Grid Reliability and Resili'!AT108*$K246/12</f>
        <v>0</v>
      </c>
      <c r="AV246" s="16">
        <f>'Grid Reliability and Resili'!AU108*$K246/12</f>
        <v>0</v>
      </c>
      <c r="AW246" s="16">
        <f>'Grid Reliability and Resili'!AV108*$K246/12</f>
        <v>0</v>
      </c>
      <c r="AX246" s="16">
        <f>'Grid Reliability and Resili'!AW108*$K246/12</f>
        <v>0</v>
      </c>
      <c r="AY246" s="16">
        <f>'Grid Reliability and Resili'!AX108*$K246/12</f>
        <v>0</v>
      </c>
      <c r="AZ246" s="16">
        <f>'Grid Reliability and Resili'!AY108*$K246/12</f>
        <v>0</v>
      </c>
      <c r="BA246" s="16">
        <f>'Grid Reliability and Resili'!AZ108*$K246/12</f>
        <v>0</v>
      </c>
      <c r="BB246" s="16">
        <f>'Grid Reliability and Resili'!BA108*$K246/12</f>
        <v>0</v>
      </c>
      <c r="BC246" s="16">
        <f>'Grid Reliability and Resili'!BB108*$K246/12</f>
        <v>0</v>
      </c>
      <c r="BD246" s="16">
        <f>'Grid Reliability and Resili'!BC108*$K246/12</f>
        <v>0</v>
      </c>
      <c r="BE246" s="16">
        <f>'Grid Reliability and Resili'!BD108*$K246/12</f>
        <v>12872.335727999998</v>
      </c>
      <c r="BF246" s="16">
        <f>'Grid Reliability and Resili'!BE108*$K246/12</f>
        <v>13115.939893000001</v>
      </c>
      <c r="BG246" s="16">
        <f>'Grid Reliability and Resili'!BF108*$K246/12</f>
        <v>13359.544057999999</v>
      </c>
      <c r="BH246" s="16">
        <f>'Grid Reliability and Resili'!BG108*$K246/12</f>
        <v>13603.148223000002</v>
      </c>
      <c r="BI246" s="16">
        <f>'Grid Reliability and Resili'!BH108*$K246/12</f>
        <v>13603.148223000002</v>
      </c>
      <c r="BJ246" s="16">
        <f>'Grid Reliability and Resili'!BI108*$K246/12</f>
        <v>13603.148223000002</v>
      </c>
      <c r="BK246" s="16">
        <f>'Grid Reliability and Resili'!BJ108*$K246/12</f>
        <v>13603.148223000002</v>
      </c>
      <c r="BL246" s="16">
        <f>'Grid Reliability and Resili'!BK108*$K246/12</f>
        <v>13603.148223000002</v>
      </c>
      <c r="BM246" s="16">
        <f>'Grid Reliability and Resili'!BL108*$K246/12</f>
        <v>13603.148223000002</v>
      </c>
      <c r="BN246" s="16">
        <f>'Grid Reliability and Resili'!BM108*$K246/12</f>
        <v>13603.148223000002</v>
      </c>
      <c r="BO246" s="16">
        <f>'Grid Reliability and Resili'!BN108*$K246/12</f>
        <v>13603.148223000002</v>
      </c>
      <c r="BP246" s="16">
        <f>'Grid Reliability and Resili'!BO108*$K246/12</f>
        <v>13603.148223000002</v>
      </c>
      <c r="BQ246" s="16">
        <f>'Grid Reliability and Resili'!BP108*$K246/12</f>
        <v>13603.148223000002</v>
      </c>
      <c r="BR246" s="16">
        <f>'Grid Reliability and Resili'!BQ108*$K246/12</f>
        <v>13603.148223000002</v>
      </c>
      <c r="BS246" s="16">
        <f>'Grid Reliability and Resili'!BR108*$K246/12</f>
        <v>13603.148223000002</v>
      </c>
    </row>
    <row r="247" spans="1:71" x14ac:dyDescent="0.35">
      <c r="A247" s="15" t="str">
        <f>'Grid Reliability and Resili'!A39</f>
        <v>Standard Close</v>
      </c>
      <c r="B247" s="15" t="str">
        <f>'Grid Reliability and Resili'!B39</f>
        <v>NCP-16819</v>
      </c>
      <c r="C247" s="15" t="str">
        <f>'Grid Reliability and Resili'!D39</f>
        <v>ELECTRIC DELIVERY</v>
      </c>
      <c r="D247" s="15">
        <f>'Grid Reliability and Resili'!E39</f>
        <v>30315</v>
      </c>
      <c r="E247" s="15" t="str">
        <f>'Grid Reliability and Resili'!F39</f>
        <v>NCP-16819</v>
      </c>
      <c r="F247" s="15" t="str">
        <f>'Grid Reliability and Resili'!G39</f>
        <v xml:space="preserve">Distribution Design Tool </v>
      </c>
      <c r="G247" s="15" t="str">
        <f>'Grid Reliability and Resili'!H39</f>
        <v>Electric Intangible Plant</v>
      </c>
      <c r="H247" s="15" t="str">
        <f>'Grid Reliability and Resili'!I39</f>
        <v>General Offices</v>
      </c>
      <c r="I247" s="15" t="str">
        <f>'Grid Reliability and Resili'!J39</f>
        <v xml:space="preserve">Distribution Design Tool </v>
      </c>
      <c r="J247" s="71">
        <v>6.7000000000000004E-2</v>
      </c>
      <c r="K247" s="71">
        <v>6.7000000000000004E-2</v>
      </c>
      <c r="L247" s="16">
        <f>'Grid Reliability and Resili'!K109*$J247/12</f>
        <v>0</v>
      </c>
      <c r="M247" s="16">
        <f>'Grid Reliability and Resili'!L109*$J247/12</f>
        <v>0</v>
      </c>
      <c r="N247" s="16">
        <f>'Grid Reliability and Resili'!M109*$J247/12</f>
        <v>0</v>
      </c>
      <c r="O247" s="16">
        <f>'Grid Reliability and Resili'!N109*$J247/12</f>
        <v>0</v>
      </c>
      <c r="P247" s="16">
        <f>'Grid Reliability and Resili'!O109*$J247/12</f>
        <v>0</v>
      </c>
      <c r="Q247" s="16">
        <f>'Grid Reliability and Resili'!P109*$J247/12</f>
        <v>0</v>
      </c>
      <c r="R247" s="16">
        <f>'Grid Reliability and Resili'!Q109*$J247/12</f>
        <v>0</v>
      </c>
      <c r="S247" s="16">
        <f>'Grid Reliability and Resili'!R109*$J247/12</f>
        <v>0</v>
      </c>
      <c r="T247" s="16">
        <f>'Grid Reliability and Resili'!S109*$J247/12</f>
        <v>0</v>
      </c>
      <c r="U247" s="16">
        <f>'Grid Reliability and Resili'!T109*$J247/12</f>
        <v>0</v>
      </c>
      <c r="V247" s="16">
        <f>'Grid Reliability and Resili'!U109*$J247/12</f>
        <v>0</v>
      </c>
      <c r="W247" s="16">
        <f>'Grid Reliability and Resili'!V109*$J247/12</f>
        <v>0</v>
      </c>
      <c r="X247" s="16">
        <f>'Grid Reliability and Resili'!W109*$K247/12</f>
        <v>0</v>
      </c>
      <c r="Y247" s="16">
        <f>'Grid Reliability and Resili'!X109*$K247/12</f>
        <v>0</v>
      </c>
      <c r="Z247" s="16">
        <f>'Grid Reliability and Resili'!Y109*$K247/12</f>
        <v>0</v>
      </c>
      <c r="AA247" s="16">
        <f>'Grid Reliability and Resili'!Z109*$K247/12</f>
        <v>0</v>
      </c>
      <c r="AB247" s="16">
        <f>'Grid Reliability and Resili'!AA109*$K247/12</f>
        <v>0</v>
      </c>
      <c r="AC247" s="16">
        <f>'Grid Reliability and Resili'!AB109*$K247/12</f>
        <v>0</v>
      </c>
      <c r="AD247" s="16">
        <f>'Grid Reliability and Resili'!AC109*$K247/12</f>
        <v>0</v>
      </c>
      <c r="AE247" s="16">
        <f>'Grid Reliability and Resili'!AD109*$K247/12</f>
        <v>0</v>
      </c>
      <c r="AF247" s="16">
        <f>'Grid Reliability and Resili'!AE109*$K247/12</f>
        <v>0</v>
      </c>
      <c r="AG247" s="16">
        <f>'Grid Reliability and Resili'!AF109*$K247/12</f>
        <v>0</v>
      </c>
      <c r="AH247" s="16">
        <f>'Grid Reliability and Resili'!AG109*$K247/12</f>
        <v>0</v>
      </c>
      <c r="AI247" s="16">
        <f>'Grid Reliability and Resili'!AH109*$K247/12</f>
        <v>0</v>
      </c>
      <c r="AJ247" s="16">
        <f>'Grid Reliability and Resili'!AI109*$K247/12</f>
        <v>0</v>
      </c>
      <c r="AK247" s="16">
        <f>'Grid Reliability and Resili'!AJ109*$K247/12</f>
        <v>0</v>
      </c>
      <c r="AL247" s="16">
        <f>'Grid Reliability and Resili'!AK109*$K247/12</f>
        <v>0</v>
      </c>
      <c r="AM247" s="16">
        <f>'Grid Reliability and Resili'!AL109*$K247/12</f>
        <v>0</v>
      </c>
      <c r="AN247" s="16">
        <f>'Grid Reliability and Resili'!AM109*$K247/12</f>
        <v>0</v>
      </c>
      <c r="AO247" s="16">
        <f>'Grid Reliability and Resili'!AN109*$K247/12</f>
        <v>0</v>
      </c>
      <c r="AP247" s="16">
        <f>'Grid Reliability and Resili'!AO109*$K247/12</f>
        <v>0</v>
      </c>
      <c r="AQ247" s="16">
        <f>'Grid Reliability and Resili'!AP109*$K247/12</f>
        <v>0</v>
      </c>
      <c r="AR247" s="16">
        <f>'Grid Reliability and Resili'!AQ109*$K247/12</f>
        <v>0</v>
      </c>
      <c r="AS247" s="16">
        <f>'Grid Reliability and Resili'!AR109*$K247/12</f>
        <v>0</v>
      </c>
      <c r="AT247" s="16">
        <f>'Grid Reliability and Resili'!AS109*$K247/12</f>
        <v>0</v>
      </c>
      <c r="AU247" s="16">
        <f>'Grid Reliability and Resili'!AT109*$K247/12</f>
        <v>0</v>
      </c>
      <c r="AV247" s="16">
        <f>'Grid Reliability and Resili'!AU109*$K247/12</f>
        <v>0</v>
      </c>
      <c r="AW247" s="16">
        <f>'Grid Reliability and Resili'!AV109*$K247/12</f>
        <v>0</v>
      </c>
      <c r="AX247" s="16">
        <f>'Grid Reliability and Resili'!AW109*$K247/12</f>
        <v>0</v>
      </c>
      <c r="AY247" s="16">
        <f>'Grid Reliability and Resili'!AX109*$K247/12</f>
        <v>0</v>
      </c>
      <c r="AZ247" s="16">
        <f>'Grid Reliability and Resili'!AY109*$K247/12</f>
        <v>0</v>
      </c>
      <c r="BA247" s="16">
        <f>'Grid Reliability and Resili'!AZ109*$K247/12</f>
        <v>0</v>
      </c>
      <c r="BB247" s="16">
        <f>'Grid Reliability and Resili'!BA109*$K247/12</f>
        <v>0</v>
      </c>
      <c r="BC247" s="16">
        <f>'Grid Reliability and Resili'!BB109*$K247/12</f>
        <v>0</v>
      </c>
      <c r="BD247" s="16">
        <f>'Grid Reliability and Resili'!BC109*$K247/12</f>
        <v>0</v>
      </c>
      <c r="BE247" s="16">
        <f>'Grid Reliability and Resili'!BD109*$K247/12</f>
        <v>92506.074057499995</v>
      </c>
      <c r="BF247" s="16">
        <f>'Grid Reliability and Resili'!BE109*$K247/12</f>
        <v>92506.074057499995</v>
      </c>
      <c r="BG247" s="16">
        <f>'Grid Reliability and Resili'!BF109*$K247/12</f>
        <v>92506.074057499995</v>
      </c>
      <c r="BH247" s="16">
        <f>'Grid Reliability and Resili'!BG109*$K247/12</f>
        <v>92506.074057499995</v>
      </c>
      <c r="BI247" s="16">
        <f>'Grid Reliability and Resili'!BH109*$K247/12</f>
        <v>92506.074057499995</v>
      </c>
      <c r="BJ247" s="16">
        <f>'Grid Reliability and Resili'!BI109*$K247/12</f>
        <v>92506.074057499995</v>
      </c>
      <c r="BK247" s="16">
        <f>'Grid Reliability and Resili'!BJ109*$K247/12</f>
        <v>92506.074057499995</v>
      </c>
      <c r="BL247" s="16">
        <f>'Grid Reliability and Resili'!BK109*$K247/12</f>
        <v>92506.074057499995</v>
      </c>
      <c r="BM247" s="16">
        <f>'Grid Reliability and Resili'!BL109*$K247/12</f>
        <v>92506.074057499995</v>
      </c>
      <c r="BN247" s="16">
        <f>'Grid Reliability and Resili'!BM109*$K247/12</f>
        <v>92506.074057499995</v>
      </c>
      <c r="BO247" s="16">
        <f>'Grid Reliability and Resili'!BN109*$K247/12</f>
        <v>92506.074057499995</v>
      </c>
      <c r="BP247" s="16">
        <f>'Grid Reliability and Resili'!BO109*$K247/12</f>
        <v>92506.074057499995</v>
      </c>
      <c r="BQ247" s="16">
        <f>'Grid Reliability and Resili'!BP109*$K247/12</f>
        <v>92506.074057499995</v>
      </c>
      <c r="BR247" s="16">
        <f>'Grid Reliability and Resili'!BQ109*$K247/12</f>
        <v>92506.074057499995</v>
      </c>
      <c r="BS247" s="16">
        <f>'Grid Reliability and Resili'!BR109*$K247/12</f>
        <v>92506.074057499995</v>
      </c>
    </row>
    <row r="248" spans="1:71" x14ac:dyDescent="0.35">
      <c r="A248" s="15" t="str">
        <f>'Grid Reliability and Resili'!A40</f>
        <v>Manual Blanket</v>
      </c>
      <c r="B248" s="15" t="str">
        <f>'Grid Reliability and Resili'!B40</f>
        <v>NCP-16820</v>
      </c>
      <c r="C248" s="15" t="str">
        <f>'Grid Reliability and Resili'!D40</f>
        <v>ELECTRIC DELIVERY</v>
      </c>
      <c r="D248" s="15">
        <f>'Grid Reliability and Resili'!E40</f>
        <v>39725</v>
      </c>
      <c r="E248" s="15" t="str">
        <f>'Grid Reliability and Resili'!F40</f>
        <v>NCP-16820</v>
      </c>
      <c r="F248" s="15" t="str">
        <f>'Grid Reliability and Resili'!G40</f>
        <v>Subs Ethernet Buildout (Sienna)</v>
      </c>
      <c r="G248" s="15" t="str">
        <f>'Grid Reliability and Resili'!H40</f>
        <v>Electric General Plant</v>
      </c>
      <c r="H248" s="15" t="str">
        <f>'Grid Reliability and Resili'!I40</f>
        <v>Distribution Substation</v>
      </c>
      <c r="I248" s="15" t="str">
        <f>'Grid Reliability and Resili'!J40</f>
        <v>Subs Ethernet Buildout (Sienna)</v>
      </c>
      <c r="J248" s="71">
        <v>2.9000000000000001E-2</v>
      </c>
      <c r="K248" s="71">
        <v>2.87E-2</v>
      </c>
      <c r="L248" s="16">
        <f>'Grid Reliability and Resili'!K110*$J248/12</f>
        <v>0</v>
      </c>
      <c r="M248" s="16">
        <f>'Grid Reliability and Resili'!L110*$J248/12</f>
        <v>0</v>
      </c>
      <c r="N248" s="16">
        <f>'Grid Reliability and Resili'!M110*$J248/12</f>
        <v>0</v>
      </c>
      <c r="O248" s="16">
        <f>'Grid Reliability and Resili'!N110*$J248/12</f>
        <v>0</v>
      </c>
      <c r="P248" s="16">
        <f>'Grid Reliability and Resili'!O110*$J248/12</f>
        <v>0</v>
      </c>
      <c r="Q248" s="16">
        <f>'Grid Reliability and Resili'!P110*$J248/12</f>
        <v>0</v>
      </c>
      <c r="R248" s="16">
        <f>'Grid Reliability and Resili'!Q110*$J248/12</f>
        <v>0</v>
      </c>
      <c r="S248" s="16">
        <f>'Grid Reliability and Resili'!R110*$J248/12</f>
        <v>0</v>
      </c>
      <c r="T248" s="16">
        <f>'Grid Reliability and Resili'!S110*$J248/12</f>
        <v>0</v>
      </c>
      <c r="U248" s="16">
        <f>'Grid Reliability and Resili'!T110*$J248/12</f>
        <v>0</v>
      </c>
      <c r="V248" s="16">
        <f>'Grid Reliability and Resili'!U110*$J248/12</f>
        <v>0</v>
      </c>
      <c r="W248" s="16">
        <f>'Grid Reliability and Resili'!V110*$J248/12</f>
        <v>0</v>
      </c>
      <c r="X248" s="16">
        <f>'Grid Reliability and Resili'!W110*$K248/12</f>
        <v>0</v>
      </c>
      <c r="Y248" s="16">
        <f>'Grid Reliability and Resili'!X110*$K248/12</f>
        <v>847.92231883333318</v>
      </c>
      <c r="Z248" s="16">
        <f>'Grid Reliability and Resili'!Y110*$K248/12</f>
        <v>1695.8446376666664</v>
      </c>
      <c r="AA248" s="16">
        <f>'Grid Reliability and Resili'!Z110*$K248/12</f>
        <v>2543.7669565000001</v>
      </c>
      <c r="AB248" s="16">
        <f>'Grid Reliability and Resili'!AA110*$K248/12</f>
        <v>3391.6892753333327</v>
      </c>
      <c r="AC248" s="16">
        <f>'Grid Reliability and Resili'!AB110*$K248/12</f>
        <v>4239.6115941666667</v>
      </c>
      <c r="AD248" s="16">
        <f>'Grid Reliability and Resili'!AC110*$K248/12</f>
        <v>5087.5339130000002</v>
      </c>
      <c r="AE248" s="16">
        <f>'Grid Reliability and Resili'!AD110*$K248/12</f>
        <v>5935.4562318333328</v>
      </c>
      <c r="AF248" s="16">
        <f>'Grid Reliability and Resili'!AE110*$K248/12</f>
        <v>6783.3785506666654</v>
      </c>
      <c r="AG248" s="16">
        <f>'Grid Reliability and Resili'!AF110*$K248/12</f>
        <v>7631.300869499999</v>
      </c>
      <c r="AH248" s="16">
        <f>'Grid Reliability and Resili'!AG110*$K248/12</f>
        <v>8479.2231883333334</v>
      </c>
      <c r="AI248" s="16">
        <f>'Grid Reliability and Resili'!AH110*$K248/12</f>
        <v>9327.145507166666</v>
      </c>
      <c r="AJ248" s="16">
        <f>'Grid Reliability and Resili'!AI110*$K248/12</f>
        <v>10175.067730333332</v>
      </c>
      <c r="AK248" s="16">
        <f>'Grid Reliability and Resili'!AJ110*$K248/12</f>
        <v>10632.531380333332</v>
      </c>
      <c r="AL248" s="16">
        <f>'Grid Reliability and Resili'!AK110*$K248/12</f>
        <v>11089.995030333332</v>
      </c>
      <c r="AM248" s="16">
        <f>'Grid Reliability and Resili'!AL110*$K248/12</f>
        <v>11547.458680333331</v>
      </c>
      <c r="AN248" s="16">
        <f>'Grid Reliability and Resili'!AM110*$K248/12</f>
        <v>12004.922330333333</v>
      </c>
      <c r="AO248" s="16">
        <f>'Grid Reliability and Resili'!AN110*$K248/12</f>
        <v>12462.385980333333</v>
      </c>
      <c r="AP248" s="16">
        <f>'Grid Reliability and Resili'!AO110*$K248/12</f>
        <v>12919.849630333332</v>
      </c>
      <c r="AQ248" s="16">
        <f>'Grid Reliability and Resili'!AP110*$K248/12</f>
        <v>13377.313280333334</v>
      </c>
      <c r="AR248" s="16">
        <f>'Grid Reliability and Resili'!AQ110*$K248/12</f>
        <v>13834.776930333333</v>
      </c>
      <c r="AS248" s="16">
        <f>'Grid Reliability and Resili'!AR110*$K248/12</f>
        <v>14292.240580333333</v>
      </c>
      <c r="AT248" s="16">
        <f>'Grid Reliability and Resili'!AS110*$K248/12</f>
        <v>14749.704230333331</v>
      </c>
      <c r="AU248" s="16">
        <f>'Grid Reliability and Resili'!AT110*$K248/12</f>
        <v>15207.167880333333</v>
      </c>
      <c r="AV248" s="16">
        <f>'Grid Reliability and Resili'!AU110*$K248/12</f>
        <v>15664.631530333332</v>
      </c>
      <c r="AW248" s="16">
        <f>'Grid Reliability and Resili'!AV110*$K248/12</f>
        <v>15664.631530333332</v>
      </c>
      <c r="AX248" s="16">
        <f>'Grid Reliability and Resili'!AW110*$K248/12</f>
        <v>15664.631530333332</v>
      </c>
      <c r="AY248" s="16">
        <f>'Grid Reliability and Resili'!AX110*$K248/12</f>
        <v>15664.631530333332</v>
      </c>
      <c r="AZ248" s="16">
        <f>'Grid Reliability and Resili'!AY110*$K248/12</f>
        <v>15664.631530333332</v>
      </c>
      <c r="BA248" s="16">
        <f>'Grid Reliability and Resili'!AZ110*$K248/12</f>
        <v>15664.631530333332</v>
      </c>
      <c r="BB248" s="16">
        <f>'Grid Reliability and Resili'!BA110*$K248/12</f>
        <v>15664.631530333332</v>
      </c>
      <c r="BC248" s="16">
        <f>'Grid Reliability and Resili'!BB110*$K248/12</f>
        <v>15664.631530333332</v>
      </c>
      <c r="BD248" s="16">
        <f>'Grid Reliability and Resili'!BC110*$K248/12</f>
        <v>15664.631530333332</v>
      </c>
      <c r="BE248" s="16">
        <f>'Grid Reliability and Resili'!BD110*$K248/12</f>
        <v>15664.631530333332</v>
      </c>
      <c r="BF248" s="16">
        <f>'Grid Reliability and Resili'!BE110*$K248/12</f>
        <v>15664.631530333332</v>
      </c>
      <c r="BG248" s="16">
        <f>'Grid Reliability and Resili'!BF110*$K248/12</f>
        <v>15664.631530333332</v>
      </c>
      <c r="BH248" s="16">
        <f>'Grid Reliability and Resili'!BG110*$K248/12</f>
        <v>15664.631530333332</v>
      </c>
      <c r="BI248" s="16">
        <f>'Grid Reliability and Resili'!BH110*$K248/12</f>
        <v>15664.631530333332</v>
      </c>
      <c r="BJ248" s="16">
        <f>'Grid Reliability and Resili'!BI110*$K248/12</f>
        <v>15664.631530333332</v>
      </c>
      <c r="BK248" s="16">
        <f>'Grid Reliability and Resili'!BJ110*$K248/12</f>
        <v>15664.631530333332</v>
      </c>
      <c r="BL248" s="16">
        <f>'Grid Reliability and Resili'!BK110*$K248/12</f>
        <v>15664.631530333332</v>
      </c>
      <c r="BM248" s="16">
        <f>'Grid Reliability and Resili'!BL110*$K248/12</f>
        <v>15664.631530333332</v>
      </c>
      <c r="BN248" s="16">
        <f>'Grid Reliability and Resili'!BM110*$K248/12</f>
        <v>15664.631530333332</v>
      </c>
      <c r="BO248" s="16">
        <f>'Grid Reliability and Resili'!BN110*$K248/12</f>
        <v>15664.631530333332</v>
      </c>
      <c r="BP248" s="16">
        <f>'Grid Reliability and Resili'!BO110*$K248/12</f>
        <v>15664.631530333332</v>
      </c>
      <c r="BQ248" s="16">
        <f>'Grid Reliability and Resili'!BP110*$K248/12</f>
        <v>15664.631530333332</v>
      </c>
      <c r="BR248" s="16">
        <f>'Grid Reliability and Resili'!BQ110*$K248/12</f>
        <v>15664.631530333332</v>
      </c>
      <c r="BS248" s="16">
        <f>'Grid Reliability and Resili'!BR110*$K248/12</f>
        <v>15664.631530333332</v>
      </c>
    </row>
    <row r="249" spans="1:71" x14ac:dyDescent="0.35">
      <c r="A249" s="15" t="str">
        <f>'Grid Reliability and Resili'!A41</f>
        <v>Manual Blanket</v>
      </c>
      <c r="B249" s="15" t="str">
        <f>'Grid Reliability and Resili'!B41</f>
        <v>NCP-16821</v>
      </c>
      <c r="C249" s="15" t="str">
        <f>'Grid Reliability and Resili'!D41</f>
        <v>ELECTRIC DELIVERY</v>
      </c>
      <c r="D249" s="15">
        <f>'Grid Reliability and Resili'!E41</f>
        <v>39700</v>
      </c>
      <c r="E249" s="15" t="str">
        <f>'Grid Reliability and Resili'!F41</f>
        <v>NCP-16821</v>
      </c>
      <c r="F249" s="15" t="str">
        <f>'Grid Reliability and Resili'!G41</f>
        <v>Subs Serial DNP3 Upgrades</v>
      </c>
      <c r="G249" s="15" t="str">
        <f>'Grid Reliability and Resili'!H41</f>
        <v>Electric General Plant</v>
      </c>
      <c r="H249" s="15" t="str">
        <f>'Grid Reliability and Resili'!I41</f>
        <v>Distribution Substation</v>
      </c>
      <c r="I249" s="15" t="str">
        <f>'Grid Reliability and Resili'!J41</f>
        <v>Subs Serial DNP3 Upgrades</v>
      </c>
      <c r="J249" s="71">
        <v>0.14299999999999999</v>
      </c>
      <c r="K249" s="71">
        <v>0.14300000000000002</v>
      </c>
      <c r="L249" s="16">
        <f>'Grid Reliability and Resili'!K111*$J249/12</f>
        <v>0</v>
      </c>
      <c r="M249" s="16">
        <f>'Grid Reliability and Resili'!L111*$J249/12</f>
        <v>0</v>
      </c>
      <c r="N249" s="16">
        <f>'Grid Reliability and Resili'!M111*$J249/12</f>
        <v>0</v>
      </c>
      <c r="O249" s="16">
        <f>'Grid Reliability and Resili'!N111*$J249/12</f>
        <v>0</v>
      </c>
      <c r="P249" s="16">
        <f>'Grid Reliability and Resili'!O111*$J249/12</f>
        <v>0</v>
      </c>
      <c r="Q249" s="16">
        <f>'Grid Reliability and Resili'!P111*$J249/12</f>
        <v>0</v>
      </c>
      <c r="R249" s="16">
        <f>'Grid Reliability and Resili'!Q111*$J249/12</f>
        <v>0</v>
      </c>
      <c r="S249" s="16">
        <f>'Grid Reliability and Resili'!R111*$J249/12</f>
        <v>0</v>
      </c>
      <c r="T249" s="16">
        <f>'Grid Reliability and Resili'!S111*$J249/12</f>
        <v>0</v>
      </c>
      <c r="U249" s="16">
        <f>'Grid Reliability and Resili'!T111*$J249/12</f>
        <v>0</v>
      </c>
      <c r="V249" s="16">
        <f>'Grid Reliability and Resili'!U111*$J249/12</f>
        <v>0</v>
      </c>
      <c r="W249" s="16">
        <f>'Grid Reliability and Resili'!V111*$J249/12</f>
        <v>0</v>
      </c>
      <c r="X249" s="16">
        <f>'Grid Reliability and Resili'!W111*$K249/12</f>
        <v>0</v>
      </c>
      <c r="Y249" s="16">
        <f>'Grid Reliability and Resili'!X111*$K249/12</f>
        <v>2228.1629608333337</v>
      </c>
      <c r="Z249" s="16">
        <f>'Grid Reliability and Resili'!Y111*$K249/12</f>
        <v>4456.3259216666675</v>
      </c>
      <c r="AA249" s="16">
        <f>'Grid Reliability and Resili'!Z111*$K249/12</f>
        <v>6684.4888825000016</v>
      </c>
      <c r="AB249" s="16">
        <f>'Grid Reliability and Resili'!AA111*$K249/12</f>
        <v>8912.6518433333349</v>
      </c>
      <c r="AC249" s="16">
        <f>'Grid Reliability and Resili'!AB111*$K249/12</f>
        <v>11140.81480416667</v>
      </c>
      <c r="AD249" s="16">
        <f>'Grid Reliability and Resili'!AC111*$K249/12</f>
        <v>13368.977765000001</v>
      </c>
      <c r="AE249" s="16">
        <f>'Grid Reliability and Resili'!AD111*$K249/12</f>
        <v>15597.140725833335</v>
      </c>
      <c r="AF249" s="16">
        <f>'Grid Reliability and Resili'!AE111*$K249/12</f>
        <v>17825.30368666667</v>
      </c>
      <c r="AG249" s="16">
        <f>'Grid Reliability and Resili'!AF111*$K249/12</f>
        <v>20053.466647500001</v>
      </c>
      <c r="AH249" s="16">
        <f>'Grid Reliability and Resili'!AG111*$K249/12</f>
        <v>22281.629608333333</v>
      </c>
      <c r="AI249" s="16">
        <f>'Grid Reliability and Resili'!AH111*$K249/12</f>
        <v>24509.792569166664</v>
      </c>
      <c r="AJ249" s="16">
        <f>'Grid Reliability and Resili'!AI111*$K249/12</f>
        <v>26737.956006666664</v>
      </c>
      <c r="AK249" s="16">
        <f>'Grid Reliability and Resili'!AJ111*$K249/12</f>
        <v>29312.186951666663</v>
      </c>
      <c r="AL249" s="16">
        <f>'Grid Reliability and Resili'!AK111*$K249/12</f>
        <v>31886.41837333333</v>
      </c>
      <c r="AM249" s="16">
        <f>'Grid Reliability and Resili'!AL111*$K249/12</f>
        <v>34460.649794999998</v>
      </c>
      <c r="AN249" s="16">
        <f>'Grid Reliability and Resili'!AM111*$K249/12</f>
        <v>37034.881216666661</v>
      </c>
      <c r="AO249" s="16">
        <f>'Grid Reliability and Resili'!AN111*$K249/12</f>
        <v>39609.112638333325</v>
      </c>
      <c r="AP249" s="16">
        <f>'Grid Reliability and Resili'!AO111*$K249/12</f>
        <v>42183.344059999996</v>
      </c>
      <c r="AQ249" s="16">
        <f>'Grid Reliability and Resili'!AP111*$K249/12</f>
        <v>44757.575481666659</v>
      </c>
      <c r="AR249" s="16">
        <f>'Grid Reliability and Resili'!AQ111*$K249/12</f>
        <v>47331.806903333323</v>
      </c>
      <c r="AS249" s="16">
        <f>'Grid Reliability and Resili'!AR111*$K249/12</f>
        <v>49906.038324999994</v>
      </c>
      <c r="AT249" s="16">
        <f>'Grid Reliability and Resili'!AS111*$K249/12</f>
        <v>52480.269746666658</v>
      </c>
      <c r="AU249" s="16">
        <f>'Grid Reliability and Resili'!AT111*$K249/12</f>
        <v>55054.501168333321</v>
      </c>
      <c r="AV249" s="16">
        <f>'Grid Reliability and Resili'!AU111*$K249/12</f>
        <v>57628.732589999992</v>
      </c>
      <c r="AW249" s="16">
        <f>'Grid Reliability and Resili'!AV111*$K249/12</f>
        <v>61782.689778333326</v>
      </c>
      <c r="AX249" s="16">
        <f>'Grid Reliability and Resili'!AW111*$K249/12</f>
        <v>65936.647681666669</v>
      </c>
      <c r="AY249" s="16">
        <f>'Grid Reliability and Resili'!AX111*$K249/12</f>
        <v>70090.605584999998</v>
      </c>
      <c r="AZ249" s="16">
        <f>'Grid Reliability and Resili'!AY111*$K249/12</f>
        <v>74244.563488333326</v>
      </c>
      <c r="BA249" s="16">
        <f>'Grid Reliability and Resili'!AZ111*$K249/12</f>
        <v>78398.521391666654</v>
      </c>
      <c r="BB249" s="16">
        <f>'Grid Reliability and Resili'!BA111*$K249/12</f>
        <v>82552.479294999983</v>
      </c>
      <c r="BC249" s="16">
        <f>'Grid Reliability and Resili'!BB111*$K249/12</f>
        <v>86706.437198333326</v>
      </c>
      <c r="BD249" s="16">
        <f>'Grid Reliability and Resili'!BC111*$K249/12</f>
        <v>90860.395101666669</v>
      </c>
      <c r="BE249" s="16">
        <f>'Grid Reliability and Resili'!BD111*$K249/12</f>
        <v>95014.353004999983</v>
      </c>
      <c r="BF249" s="16">
        <f>'Grid Reliability and Resili'!BE111*$K249/12</f>
        <v>99168.310908333326</v>
      </c>
      <c r="BG249" s="16">
        <f>'Grid Reliability and Resili'!BF111*$K249/12</f>
        <v>103322.26881166665</v>
      </c>
      <c r="BH249" s="16">
        <f>'Grid Reliability and Resili'!BG111*$K249/12</f>
        <v>107476.226715</v>
      </c>
      <c r="BI249" s="16">
        <f>'Grid Reliability and Resili'!BH111*$K249/12</f>
        <v>107476.226715</v>
      </c>
      <c r="BJ249" s="16">
        <f>'Grid Reliability and Resili'!BI111*$K249/12</f>
        <v>107476.226715</v>
      </c>
      <c r="BK249" s="16">
        <f>'Grid Reliability and Resili'!BJ111*$K249/12</f>
        <v>107476.226715</v>
      </c>
      <c r="BL249" s="16">
        <f>'Grid Reliability and Resili'!BK111*$K249/12</f>
        <v>107476.226715</v>
      </c>
      <c r="BM249" s="16">
        <f>'Grid Reliability and Resili'!BL111*$K249/12</f>
        <v>107476.226715</v>
      </c>
      <c r="BN249" s="16">
        <f>'Grid Reliability and Resili'!BM111*$K249/12</f>
        <v>107476.226715</v>
      </c>
      <c r="BO249" s="16">
        <f>'Grid Reliability and Resili'!BN111*$K249/12</f>
        <v>107476.226715</v>
      </c>
      <c r="BP249" s="16">
        <f>'Grid Reliability and Resili'!BO111*$K249/12</f>
        <v>107476.226715</v>
      </c>
      <c r="BQ249" s="16">
        <f>'Grid Reliability and Resili'!BP111*$K249/12</f>
        <v>107476.226715</v>
      </c>
      <c r="BR249" s="16">
        <f>'Grid Reliability and Resili'!BQ111*$K249/12</f>
        <v>107476.226715</v>
      </c>
      <c r="BS249" s="16">
        <f>'Grid Reliability and Resili'!BR111*$K249/12</f>
        <v>107476.226715</v>
      </c>
    </row>
    <row r="250" spans="1:71" x14ac:dyDescent="0.35">
      <c r="A250" s="15" t="str">
        <f>'Grid Reliability and Resili'!A42</f>
        <v>Manual Blanket</v>
      </c>
      <c r="B250" s="15" t="str">
        <f>'Grid Reliability and Resili'!B42</f>
        <v>NCP-16822</v>
      </c>
      <c r="C250" s="15" t="str">
        <f>'Grid Reliability and Resili'!D42</f>
        <v>ELECTRIC DELIVERY</v>
      </c>
      <c r="D250" s="15">
        <f>'Grid Reliability and Resili'!E42</f>
        <v>30315</v>
      </c>
      <c r="E250" s="15" t="str">
        <f>'Grid Reliability and Resili'!F42</f>
        <v>NCP-16822</v>
      </c>
      <c r="F250" s="15" t="str">
        <f>'Grid Reliability and Resili'!G42</f>
        <v>SCADA Based Switchgear</v>
      </c>
      <c r="G250" s="15" t="str">
        <f>'Grid Reliability and Resili'!H42</f>
        <v>Electric General Plant</v>
      </c>
      <c r="H250" s="15" t="str">
        <f>'Grid Reliability and Resili'!I42</f>
        <v>Distribution Lines</v>
      </c>
      <c r="I250" s="15" t="str">
        <f>'Grid Reliability and Resili'!J42</f>
        <v>SCADA Based Switchgear</v>
      </c>
      <c r="J250" s="71">
        <v>6.7000000000000004E-2</v>
      </c>
      <c r="K250" s="71">
        <v>6.7000000000000004E-2</v>
      </c>
      <c r="L250" s="16">
        <f>'Grid Reliability and Resili'!K112*$J250/12</f>
        <v>0</v>
      </c>
      <c r="M250" s="16">
        <f>'Grid Reliability and Resili'!L112*$J250/12</f>
        <v>0</v>
      </c>
      <c r="N250" s="16">
        <f>'Grid Reliability and Resili'!M112*$J250/12</f>
        <v>0</v>
      </c>
      <c r="O250" s="16">
        <f>'Grid Reliability and Resili'!N112*$J250/12</f>
        <v>0</v>
      </c>
      <c r="P250" s="16">
        <f>'Grid Reliability and Resili'!O112*$J250/12</f>
        <v>0</v>
      </c>
      <c r="Q250" s="16">
        <f>'Grid Reliability and Resili'!P112*$J250/12</f>
        <v>0</v>
      </c>
      <c r="R250" s="16">
        <f>'Grid Reliability and Resili'!Q112*$J250/12</f>
        <v>0</v>
      </c>
      <c r="S250" s="16">
        <f>'Grid Reliability and Resili'!R112*$J250/12</f>
        <v>0</v>
      </c>
      <c r="T250" s="16">
        <f>'Grid Reliability and Resili'!S112*$J250/12</f>
        <v>0</v>
      </c>
      <c r="U250" s="16">
        <f>'Grid Reliability and Resili'!T112*$J250/12</f>
        <v>0</v>
      </c>
      <c r="V250" s="16">
        <f>'Grid Reliability and Resili'!U112*$J250/12</f>
        <v>0</v>
      </c>
      <c r="W250" s="16">
        <f>'Grid Reliability and Resili'!V112*$J250/12</f>
        <v>0</v>
      </c>
      <c r="X250" s="16">
        <f>'Grid Reliability and Resili'!W112*$K250/12</f>
        <v>0</v>
      </c>
      <c r="Y250" s="16">
        <f>'Grid Reliability and Resili'!X112*$K250/12</f>
        <v>694.01481000000013</v>
      </c>
      <c r="Z250" s="16">
        <f>'Grid Reliability and Resili'!Y112*$K250/12</f>
        <v>1388.0296200000003</v>
      </c>
      <c r="AA250" s="16">
        <f>'Grid Reliability and Resili'!Z112*$K250/12</f>
        <v>2082.0444299999999</v>
      </c>
      <c r="AB250" s="16">
        <f>'Grid Reliability and Resili'!AA112*$K250/12</f>
        <v>2776.0592400000005</v>
      </c>
      <c r="AC250" s="16">
        <f>'Grid Reliability and Resili'!AB112*$K250/12</f>
        <v>3470.0740500000006</v>
      </c>
      <c r="AD250" s="16">
        <f>'Grid Reliability and Resili'!AC112*$K250/12</f>
        <v>4164.0888600000008</v>
      </c>
      <c r="AE250" s="16">
        <f>'Grid Reliability and Resili'!AD112*$K250/12</f>
        <v>4858.1036700000013</v>
      </c>
      <c r="AF250" s="16">
        <f>'Grid Reliability and Resili'!AE112*$K250/12</f>
        <v>5552.118480000001</v>
      </c>
      <c r="AG250" s="16">
        <f>'Grid Reliability and Resili'!AF112*$K250/12</f>
        <v>6246.1332900000016</v>
      </c>
      <c r="AH250" s="16">
        <f>'Grid Reliability and Resili'!AG112*$K250/12</f>
        <v>6940.1481000000013</v>
      </c>
      <c r="AI250" s="16">
        <f>'Grid Reliability and Resili'!AH112*$K250/12</f>
        <v>7634.16291</v>
      </c>
      <c r="AJ250" s="16">
        <f>'Grid Reliability and Resili'!AI112*$K250/12</f>
        <v>8328.1888866666668</v>
      </c>
      <c r="AK250" s="16">
        <f>'Grid Reliability and Resili'!AJ112*$K250/12</f>
        <v>9979.2643033333334</v>
      </c>
      <c r="AL250" s="16">
        <f>'Grid Reliability and Resili'!AK112*$K250/12</f>
        <v>11630.339720000002</v>
      </c>
      <c r="AM250" s="16">
        <f>'Grid Reliability and Resili'!AL112*$K250/12</f>
        <v>13281.415136666668</v>
      </c>
      <c r="AN250" s="16">
        <f>'Grid Reliability and Resili'!AM112*$K250/12</f>
        <v>14932.490553333335</v>
      </c>
      <c r="AO250" s="16">
        <f>'Grid Reliability and Resili'!AN112*$K250/12</f>
        <v>16583.56597</v>
      </c>
      <c r="AP250" s="16">
        <f>'Grid Reliability and Resili'!AO112*$K250/12</f>
        <v>18234.641386666666</v>
      </c>
      <c r="AQ250" s="16">
        <f>'Grid Reliability and Resili'!AP112*$K250/12</f>
        <v>19885.716803333333</v>
      </c>
      <c r="AR250" s="16">
        <f>'Grid Reliability and Resili'!AQ112*$K250/12</f>
        <v>21536.792219999999</v>
      </c>
      <c r="AS250" s="16">
        <f>'Grid Reliability and Resili'!AR112*$K250/12</f>
        <v>23187.867636666666</v>
      </c>
      <c r="AT250" s="16">
        <f>'Grid Reliability and Resili'!AS112*$K250/12</f>
        <v>24838.943053333336</v>
      </c>
      <c r="AU250" s="16">
        <f>'Grid Reliability and Resili'!AT112*$K250/12</f>
        <v>26490.018469999999</v>
      </c>
      <c r="AV250" s="16">
        <f>'Grid Reliability and Resili'!AU112*$K250/12</f>
        <v>28141.093886666669</v>
      </c>
      <c r="AW250" s="16">
        <f>'Grid Reliability and Resili'!AV112*$K250/12</f>
        <v>30859.216216666668</v>
      </c>
      <c r="AX250" s="16">
        <f>'Grid Reliability and Resili'!AW112*$K250/12</f>
        <v>33577.338770000002</v>
      </c>
      <c r="AY250" s="16">
        <f>'Grid Reliability and Resili'!AX112*$K250/12</f>
        <v>36295.461323333329</v>
      </c>
      <c r="AZ250" s="16">
        <f>'Grid Reliability and Resili'!AY112*$K250/12</f>
        <v>39013.583876666664</v>
      </c>
      <c r="BA250" s="16">
        <f>'Grid Reliability and Resili'!AZ112*$K250/12</f>
        <v>41731.706429999998</v>
      </c>
      <c r="BB250" s="16">
        <f>'Grid Reliability and Resili'!BA112*$K250/12</f>
        <v>44449.828983333333</v>
      </c>
      <c r="BC250" s="16">
        <f>'Grid Reliability and Resili'!BB112*$K250/12</f>
        <v>47167.951536666667</v>
      </c>
      <c r="BD250" s="16">
        <f>'Grid Reliability and Resili'!BC112*$K250/12</f>
        <v>49886.074090000002</v>
      </c>
      <c r="BE250" s="16">
        <f>'Grid Reliability and Resili'!BD112*$K250/12</f>
        <v>52604.196643333336</v>
      </c>
      <c r="BF250" s="16">
        <f>'Grid Reliability and Resili'!BE112*$K250/12</f>
        <v>55322.319196666671</v>
      </c>
      <c r="BG250" s="16">
        <f>'Grid Reliability and Resili'!BF112*$K250/12</f>
        <v>58040.441750000005</v>
      </c>
      <c r="BH250" s="16">
        <f>'Grid Reliability and Resili'!BG112*$K250/12</f>
        <v>60758.56430333334</v>
      </c>
      <c r="BI250" s="16">
        <f>'Grid Reliability and Resili'!BH112*$K250/12</f>
        <v>64321.556633333348</v>
      </c>
      <c r="BJ250" s="16">
        <f>'Grid Reliability and Resili'!BI112*$K250/12</f>
        <v>67884.549186666671</v>
      </c>
      <c r="BK250" s="16">
        <f>'Grid Reliability and Resili'!BJ112*$K250/12</f>
        <v>71447.541740000001</v>
      </c>
      <c r="BL250" s="16">
        <f>'Grid Reliability and Resili'!BK112*$K250/12</f>
        <v>75010.534293333345</v>
      </c>
      <c r="BM250" s="16">
        <f>'Grid Reliability and Resili'!BL112*$K250/12</f>
        <v>78573.526846666675</v>
      </c>
      <c r="BN250" s="16">
        <f>'Grid Reliability and Resili'!BM112*$K250/12</f>
        <v>82136.519400000005</v>
      </c>
      <c r="BO250" s="16">
        <f>'Grid Reliability and Resili'!BN112*$K250/12</f>
        <v>85699.511953333349</v>
      </c>
      <c r="BP250" s="16">
        <f>'Grid Reliability and Resili'!BO112*$K250/12</f>
        <v>89262.504506666679</v>
      </c>
      <c r="BQ250" s="16">
        <f>'Grid Reliability and Resili'!BP112*$K250/12</f>
        <v>92825.497060000009</v>
      </c>
      <c r="BR250" s="16">
        <f>'Grid Reliability and Resili'!BQ112*$K250/12</f>
        <v>96388.489613333353</v>
      </c>
      <c r="BS250" s="16">
        <f>'Grid Reliability and Resili'!BR112*$K250/12</f>
        <v>99951.482166666698</v>
      </c>
    </row>
    <row r="251" spans="1:71" x14ac:dyDescent="0.35">
      <c r="A251" s="15" t="str">
        <f>'Grid Reliability and Resili'!A43</f>
        <v>Manual Blanket</v>
      </c>
      <c r="B251" s="15" t="str">
        <f>'Grid Reliability and Resili'!B43</f>
        <v>NCP-16823</v>
      </c>
      <c r="C251" s="15" t="str">
        <f>'Grid Reliability and Resili'!D43</f>
        <v>ELECTRIC DELIVERY</v>
      </c>
      <c r="D251" s="15">
        <f>'Grid Reliability and Resili'!E43</f>
        <v>36500</v>
      </c>
      <c r="E251" s="15" t="str">
        <f>'Grid Reliability and Resili'!F43</f>
        <v>NCP-16823</v>
      </c>
      <c r="F251" s="15" t="str">
        <f>'Grid Reliability and Resili'!G43</f>
        <v>ADI Reclosers</v>
      </c>
      <c r="G251" s="15" t="str">
        <f>'Grid Reliability and Resili'!H43</f>
        <v>Electric General Plant</v>
      </c>
      <c r="H251" s="15" t="str">
        <f>'Grid Reliability and Resili'!I43</f>
        <v>Distribution Lines</v>
      </c>
      <c r="I251" s="15" t="str">
        <f>'Grid Reliability and Resili'!J43</f>
        <v>ADI Reclosers</v>
      </c>
      <c r="J251" s="71">
        <v>2.1999999999999999E-2</v>
      </c>
      <c r="K251" s="71">
        <v>2.3300000000000001E-2</v>
      </c>
      <c r="L251" s="16">
        <f>'Grid Reliability and Resili'!K113*$J251/12</f>
        <v>0</v>
      </c>
      <c r="M251" s="16">
        <f>'Grid Reliability and Resili'!L113*$J251/12</f>
        <v>0</v>
      </c>
      <c r="N251" s="16">
        <f>'Grid Reliability and Resili'!M113*$J251/12</f>
        <v>0</v>
      </c>
      <c r="O251" s="16">
        <f>'Grid Reliability and Resili'!N113*$J251/12</f>
        <v>0</v>
      </c>
      <c r="P251" s="16">
        <f>'Grid Reliability and Resili'!O113*$J251/12</f>
        <v>0</v>
      </c>
      <c r="Q251" s="16">
        <f>'Grid Reliability and Resili'!P113*$J251/12</f>
        <v>0</v>
      </c>
      <c r="R251" s="16">
        <f>'Grid Reliability and Resili'!Q113*$J251/12</f>
        <v>0</v>
      </c>
      <c r="S251" s="16">
        <f>'Grid Reliability and Resili'!R113*$J251/12</f>
        <v>0</v>
      </c>
      <c r="T251" s="16">
        <f>'Grid Reliability and Resili'!S113*$J251/12</f>
        <v>0</v>
      </c>
      <c r="U251" s="16">
        <f>'Grid Reliability and Resili'!T113*$J251/12</f>
        <v>0</v>
      </c>
      <c r="V251" s="16">
        <f>'Grid Reliability and Resili'!U113*$J251/12</f>
        <v>0</v>
      </c>
      <c r="W251" s="16">
        <f>'Grid Reliability and Resili'!V113*$J251/12</f>
        <v>0</v>
      </c>
      <c r="X251" s="16">
        <f>'Grid Reliability and Resili'!W113*$K251/12</f>
        <v>0</v>
      </c>
      <c r="Y251" s="16">
        <f>'Grid Reliability and Resili'!X113*$K251/12</f>
        <v>357.72853091666667</v>
      </c>
      <c r="Z251" s="16">
        <f>'Grid Reliability and Resili'!Y113*$K251/12</f>
        <v>715.45706183333334</v>
      </c>
      <c r="AA251" s="16">
        <f>'Grid Reliability and Resili'!Z113*$K251/12</f>
        <v>1073.1855927500001</v>
      </c>
      <c r="AB251" s="16">
        <f>'Grid Reliability and Resili'!AA113*$K251/12</f>
        <v>1430.9141236666667</v>
      </c>
      <c r="AC251" s="16">
        <f>'Grid Reliability and Resili'!AB113*$K251/12</f>
        <v>1788.6426545833335</v>
      </c>
      <c r="AD251" s="16">
        <f>'Grid Reliability and Resili'!AC113*$K251/12</f>
        <v>2146.3711855000001</v>
      </c>
      <c r="AE251" s="16">
        <f>'Grid Reliability and Resili'!AD113*$K251/12</f>
        <v>2504.0997164166665</v>
      </c>
      <c r="AF251" s="16">
        <f>'Grid Reliability and Resili'!AE113*$K251/12</f>
        <v>2861.8282473333334</v>
      </c>
      <c r="AG251" s="16">
        <f>'Grid Reliability and Resili'!AF113*$K251/12</f>
        <v>3219.5567782500002</v>
      </c>
      <c r="AH251" s="16">
        <f>'Grid Reliability and Resili'!AG113*$K251/12</f>
        <v>3577.2853091666675</v>
      </c>
      <c r="AI251" s="16">
        <f>'Grid Reliability and Resili'!AH113*$K251/12</f>
        <v>3935.0138400833343</v>
      </c>
      <c r="AJ251" s="16">
        <f>'Grid Reliability and Resili'!AI113*$K251/12</f>
        <v>4292.7346043333346</v>
      </c>
      <c r="AK251" s="16">
        <f>'Grid Reliability and Resili'!AJ113*$K251/12</f>
        <v>5245.8206189166676</v>
      </c>
      <c r="AL251" s="16">
        <f>'Grid Reliability and Resili'!AK113*$K251/12</f>
        <v>6198.9066335000016</v>
      </c>
      <c r="AM251" s="16">
        <f>'Grid Reliability and Resili'!AL113*$K251/12</f>
        <v>7151.9926480833346</v>
      </c>
      <c r="AN251" s="16">
        <f>'Grid Reliability and Resili'!AM113*$K251/12</f>
        <v>8105.0786626666677</v>
      </c>
      <c r="AO251" s="16">
        <f>'Grid Reliability and Resili'!AN113*$K251/12</f>
        <v>9058.1646772500008</v>
      </c>
      <c r="AP251" s="16">
        <f>'Grid Reliability and Resili'!AO113*$K251/12</f>
        <v>10011.250691833335</v>
      </c>
      <c r="AQ251" s="16">
        <f>'Grid Reliability and Resili'!AP113*$K251/12</f>
        <v>10964.336706416667</v>
      </c>
      <c r="AR251" s="16">
        <f>'Grid Reliability and Resili'!AQ113*$K251/12</f>
        <v>11917.422721000003</v>
      </c>
      <c r="AS251" s="16">
        <f>'Grid Reliability and Resili'!AR113*$K251/12</f>
        <v>12870.508735583337</v>
      </c>
      <c r="AT251" s="16">
        <f>'Grid Reliability and Resili'!AS113*$K251/12</f>
        <v>13823.594750166669</v>
      </c>
      <c r="AU251" s="16">
        <f>'Grid Reliability and Resili'!AT113*$K251/12</f>
        <v>14776.680764750003</v>
      </c>
      <c r="AV251" s="16">
        <f>'Grid Reliability and Resili'!AU113*$K251/12</f>
        <v>15729.766779333337</v>
      </c>
      <c r="AW251" s="16">
        <f>'Grid Reliability and Resili'!AV113*$K251/12</f>
        <v>17216.183250500002</v>
      </c>
      <c r="AX251" s="16">
        <f>'Grid Reliability and Resili'!AW113*$K251/12</f>
        <v>18702.599799333333</v>
      </c>
      <c r="AY251" s="16">
        <f>'Grid Reliability and Resili'!AX113*$K251/12</f>
        <v>20189.016348166668</v>
      </c>
      <c r="AZ251" s="16">
        <f>'Grid Reliability and Resili'!AY113*$K251/12</f>
        <v>21675.432897000002</v>
      </c>
      <c r="BA251" s="16">
        <f>'Grid Reliability and Resili'!AZ113*$K251/12</f>
        <v>23161.849445833333</v>
      </c>
      <c r="BB251" s="16">
        <f>'Grid Reliability and Resili'!BA113*$K251/12</f>
        <v>24648.265994666668</v>
      </c>
      <c r="BC251" s="16">
        <f>'Grid Reliability and Resili'!BB113*$K251/12</f>
        <v>26134.682543500003</v>
      </c>
      <c r="BD251" s="16">
        <f>'Grid Reliability and Resili'!BC113*$K251/12</f>
        <v>27621.099092333334</v>
      </c>
      <c r="BE251" s="16">
        <f>'Grid Reliability and Resili'!BD113*$K251/12</f>
        <v>29107.515641166669</v>
      </c>
      <c r="BF251" s="16">
        <f>'Grid Reliability and Resili'!BE113*$K251/12</f>
        <v>30593.932190000003</v>
      </c>
      <c r="BG251" s="16">
        <f>'Grid Reliability and Resili'!BF113*$K251/12</f>
        <v>32080.348738833334</v>
      </c>
      <c r="BH251" s="16">
        <f>'Grid Reliability and Resili'!BG113*$K251/12</f>
        <v>33566.765287666669</v>
      </c>
      <c r="BI251" s="16">
        <f>'Grid Reliability and Resili'!BH113*$K251/12</f>
        <v>35420.191708833336</v>
      </c>
      <c r="BJ251" s="16">
        <f>'Grid Reliability and Resili'!BI113*$K251/12</f>
        <v>37273.618207666674</v>
      </c>
      <c r="BK251" s="16">
        <f>'Grid Reliability and Resili'!BJ113*$K251/12</f>
        <v>39127.044706500012</v>
      </c>
      <c r="BL251" s="16">
        <f>'Grid Reliability and Resili'!BK113*$K251/12</f>
        <v>40980.471205333342</v>
      </c>
      <c r="BM251" s="16">
        <f>'Grid Reliability and Resili'!BL113*$K251/12</f>
        <v>42833.897704166688</v>
      </c>
      <c r="BN251" s="16">
        <f>'Grid Reliability and Resili'!BM113*$K251/12</f>
        <v>44687.324203000018</v>
      </c>
      <c r="BO251" s="16">
        <f>'Grid Reliability and Resili'!BN113*$K251/12</f>
        <v>46540.750701833364</v>
      </c>
      <c r="BP251" s="16">
        <f>'Grid Reliability and Resili'!BO113*$K251/12</f>
        <v>48394.177200666694</v>
      </c>
      <c r="BQ251" s="16">
        <f>'Grid Reliability and Resili'!BP113*$K251/12</f>
        <v>50247.603699500032</v>
      </c>
      <c r="BR251" s="16">
        <f>'Grid Reliability and Resili'!BQ113*$K251/12</f>
        <v>52101.03019833337</v>
      </c>
      <c r="BS251" s="16">
        <f>'Grid Reliability and Resili'!BR113*$K251/12</f>
        <v>53954.456697166701</v>
      </c>
    </row>
    <row r="252" spans="1:71" x14ac:dyDescent="0.35">
      <c r="A252" s="15" t="str">
        <f>'Grid Reliability and Resili'!A44</f>
        <v>Manual Blanket</v>
      </c>
      <c r="B252" s="15" t="str">
        <f>'Grid Reliability and Resili'!B44</f>
        <v>NCP-16824</v>
      </c>
      <c r="C252" s="15" t="str">
        <f>'Grid Reliability and Resili'!D44</f>
        <v>ELECTRIC DELIVERY</v>
      </c>
      <c r="D252" s="15">
        <f>'Grid Reliability and Resili'!E44</f>
        <v>36500</v>
      </c>
      <c r="E252" s="15" t="str">
        <f>'Grid Reliability and Resili'!F44</f>
        <v>NCP-16824</v>
      </c>
      <c r="F252" s="15" t="str">
        <f>'Grid Reliability and Resili'!G44</f>
        <v>ADI Regulators</v>
      </c>
      <c r="G252" s="15" t="str">
        <f>'Grid Reliability and Resili'!H44</f>
        <v>Electric General Plant</v>
      </c>
      <c r="H252" s="15" t="str">
        <f>'Grid Reliability and Resili'!I44</f>
        <v>Distribution Lines</v>
      </c>
      <c r="I252" s="15" t="str">
        <f>'Grid Reliability and Resili'!J44</f>
        <v>ADI Regulators</v>
      </c>
      <c r="J252" s="71">
        <v>2.1999999999999999E-2</v>
      </c>
      <c r="K252" s="71">
        <v>2.3300000000000001E-2</v>
      </c>
      <c r="L252" s="16">
        <f>'Grid Reliability and Resili'!K114*$J252/12</f>
        <v>0</v>
      </c>
      <c r="M252" s="16">
        <f>'Grid Reliability and Resili'!L114*$J252/12</f>
        <v>0</v>
      </c>
      <c r="N252" s="16">
        <f>'Grid Reliability and Resili'!M114*$J252/12</f>
        <v>0</v>
      </c>
      <c r="O252" s="16">
        <f>'Grid Reliability and Resili'!N114*$J252/12</f>
        <v>0</v>
      </c>
      <c r="P252" s="16">
        <f>'Grid Reliability and Resili'!O114*$J252/12</f>
        <v>0</v>
      </c>
      <c r="Q252" s="16">
        <f>'Grid Reliability and Resili'!P114*$J252/12</f>
        <v>0</v>
      </c>
      <c r="R252" s="16">
        <f>'Grid Reliability and Resili'!Q114*$J252/12</f>
        <v>0</v>
      </c>
      <c r="S252" s="16">
        <f>'Grid Reliability and Resili'!R114*$J252/12</f>
        <v>0</v>
      </c>
      <c r="T252" s="16">
        <f>'Grid Reliability and Resili'!S114*$J252/12</f>
        <v>0</v>
      </c>
      <c r="U252" s="16">
        <f>'Grid Reliability and Resili'!T114*$J252/12</f>
        <v>0</v>
      </c>
      <c r="V252" s="16">
        <f>'Grid Reliability and Resili'!U114*$J252/12</f>
        <v>0</v>
      </c>
      <c r="W252" s="16">
        <f>'Grid Reliability and Resili'!V114*$J252/12</f>
        <v>0</v>
      </c>
      <c r="X252" s="16">
        <f>'Grid Reliability and Resili'!W114*$K252/12</f>
        <v>0</v>
      </c>
      <c r="Y252" s="16">
        <f>'Grid Reliability and Resili'!X114*$K252/12</f>
        <v>97.508383583333341</v>
      </c>
      <c r="Z252" s="16">
        <f>'Grid Reliability and Resili'!Y114*$K252/12</f>
        <v>195.01676716666668</v>
      </c>
      <c r="AA252" s="16">
        <f>'Grid Reliability and Resili'!Z114*$K252/12</f>
        <v>292.52515075000002</v>
      </c>
      <c r="AB252" s="16">
        <f>'Grid Reliability and Resili'!AA114*$K252/12</f>
        <v>390.03353433333336</v>
      </c>
      <c r="AC252" s="16">
        <f>'Grid Reliability and Resili'!AB114*$K252/12</f>
        <v>487.54191791666676</v>
      </c>
      <c r="AD252" s="16">
        <f>'Grid Reliability and Resili'!AC114*$K252/12</f>
        <v>585.05030150000005</v>
      </c>
      <c r="AE252" s="16">
        <f>'Grid Reliability and Resili'!AD114*$K252/12</f>
        <v>682.55868508333333</v>
      </c>
      <c r="AF252" s="16">
        <f>'Grid Reliability and Resili'!AE114*$K252/12</f>
        <v>780.06706866666673</v>
      </c>
      <c r="AG252" s="16">
        <f>'Grid Reliability and Resili'!AF114*$K252/12</f>
        <v>877.57545225000013</v>
      </c>
      <c r="AH252" s="16">
        <f>'Grid Reliability and Resili'!AG114*$K252/12</f>
        <v>975.08383583333352</v>
      </c>
      <c r="AI252" s="16">
        <f>'Grid Reliability and Resili'!AH114*$K252/12</f>
        <v>1072.5922194166669</v>
      </c>
      <c r="AJ252" s="16">
        <f>'Grid Reliability and Resili'!AI114*$K252/12</f>
        <v>1170.1064280000003</v>
      </c>
      <c r="AK252" s="16">
        <f>'Grid Reliability and Resili'!AJ114*$K252/12</f>
        <v>1411.3315610000002</v>
      </c>
      <c r="AL252" s="16">
        <f>'Grid Reliability and Resili'!AK114*$K252/12</f>
        <v>1652.5566163333335</v>
      </c>
      <c r="AM252" s="16">
        <f>'Grid Reliability and Resili'!AL114*$K252/12</f>
        <v>1893.7816716666669</v>
      </c>
      <c r="AN252" s="16">
        <f>'Grid Reliability and Resili'!AM114*$K252/12</f>
        <v>2135.0067270000004</v>
      </c>
      <c r="AO252" s="16">
        <f>'Grid Reliability and Resili'!AN114*$K252/12</f>
        <v>2376.2317823333337</v>
      </c>
      <c r="AP252" s="16">
        <f>'Grid Reliability and Resili'!AO114*$K252/12</f>
        <v>2617.4568376666671</v>
      </c>
      <c r="AQ252" s="16">
        <f>'Grid Reliability and Resili'!AP114*$K252/12</f>
        <v>2858.6818930000009</v>
      </c>
      <c r="AR252" s="16">
        <f>'Grid Reliability and Resili'!AQ114*$K252/12</f>
        <v>3099.9069483333337</v>
      </c>
      <c r="AS252" s="16">
        <f>'Grid Reliability and Resili'!AR114*$K252/12</f>
        <v>3341.1320036666675</v>
      </c>
      <c r="AT252" s="16">
        <f>'Grid Reliability and Resili'!AS114*$K252/12</f>
        <v>3582.3570590000013</v>
      </c>
      <c r="AU252" s="16">
        <f>'Grid Reliability and Resili'!AT114*$K252/12</f>
        <v>3823.5821143333346</v>
      </c>
      <c r="AV252" s="16">
        <f>'Grid Reliability and Resili'!AU114*$K252/12</f>
        <v>4064.807169666668</v>
      </c>
      <c r="AW252" s="16">
        <f>'Grid Reliability and Resili'!AV114*$K252/12</f>
        <v>4386.8148589166676</v>
      </c>
      <c r="AX252" s="16">
        <f>'Grid Reliability and Resili'!AW114*$K252/12</f>
        <v>4708.8224705000011</v>
      </c>
      <c r="AY252" s="16">
        <f>'Grid Reliability and Resili'!AX114*$K252/12</f>
        <v>5030.8300820833347</v>
      </c>
      <c r="AZ252" s="16">
        <f>'Grid Reliability and Resili'!AY114*$K252/12</f>
        <v>5352.8376936666682</v>
      </c>
      <c r="BA252" s="16">
        <f>'Grid Reliability and Resili'!AZ114*$K252/12</f>
        <v>5674.8453052500017</v>
      </c>
      <c r="BB252" s="16">
        <f>'Grid Reliability and Resili'!BA114*$K252/12</f>
        <v>5996.8529168333362</v>
      </c>
      <c r="BC252" s="16">
        <f>'Grid Reliability and Resili'!BB114*$K252/12</f>
        <v>6318.8605284166688</v>
      </c>
      <c r="BD252" s="16">
        <f>'Grid Reliability and Resili'!BC114*$K252/12</f>
        <v>6640.8681400000023</v>
      </c>
      <c r="BE252" s="16">
        <f>'Grid Reliability and Resili'!BD114*$K252/12</f>
        <v>6962.8757515833358</v>
      </c>
      <c r="BF252" s="16">
        <f>'Grid Reliability and Resili'!BE114*$K252/12</f>
        <v>7284.8833631666685</v>
      </c>
      <c r="BG252" s="16">
        <f>'Grid Reliability and Resili'!BF114*$K252/12</f>
        <v>7606.8909747500029</v>
      </c>
      <c r="BH252" s="16">
        <f>'Grid Reliability and Resili'!BG114*$K252/12</f>
        <v>7928.8985863333364</v>
      </c>
      <c r="BI252" s="16">
        <f>'Grid Reliability and Resili'!BH114*$K252/12</f>
        <v>8399.5673238333384</v>
      </c>
      <c r="BJ252" s="16">
        <f>'Grid Reliability and Resili'!BI114*$K252/12</f>
        <v>8870.2360613333367</v>
      </c>
      <c r="BK252" s="16">
        <f>'Grid Reliability and Resili'!BJ114*$K252/12</f>
        <v>9340.9047988333368</v>
      </c>
      <c r="BL252" s="16">
        <f>'Grid Reliability and Resili'!BK114*$K252/12</f>
        <v>9811.573536333337</v>
      </c>
      <c r="BM252" s="16">
        <f>'Grid Reliability and Resili'!BL114*$K252/12</f>
        <v>10282.242273833337</v>
      </c>
      <c r="BN252" s="16">
        <f>'Grid Reliability and Resili'!BM114*$K252/12</f>
        <v>10752.911011333337</v>
      </c>
      <c r="BO252" s="16">
        <f>'Grid Reliability and Resili'!BN114*$K252/12</f>
        <v>11223.579748833339</v>
      </c>
      <c r="BP252" s="16">
        <f>'Grid Reliability and Resili'!BO114*$K252/12</f>
        <v>11694.248486333337</v>
      </c>
      <c r="BQ252" s="16">
        <f>'Grid Reliability and Resili'!BP114*$K252/12</f>
        <v>12164.917223833336</v>
      </c>
      <c r="BR252" s="16">
        <f>'Grid Reliability and Resili'!BQ114*$K252/12</f>
        <v>12635.585961333338</v>
      </c>
      <c r="BS252" s="16">
        <f>'Grid Reliability and Resili'!BR114*$K252/12</f>
        <v>13106.254698833336</v>
      </c>
    </row>
    <row r="253" spans="1:71" x14ac:dyDescent="0.35">
      <c r="A253" s="15" t="str">
        <f>'Grid Reliability and Resili'!A45</f>
        <v>Manual Blanket</v>
      </c>
      <c r="B253" s="15" t="str">
        <f>'Grid Reliability and Resili'!B45</f>
        <v>NCP-16825</v>
      </c>
      <c r="C253" s="15" t="str">
        <f>'Grid Reliability and Resili'!D45</f>
        <v>ELECTRIC DELIVERY</v>
      </c>
      <c r="D253" s="15">
        <f>'Grid Reliability and Resili'!E45</f>
        <v>36500</v>
      </c>
      <c r="E253" s="15" t="str">
        <f>'Grid Reliability and Resili'!F45</f>
        <v>NCP-16825</v>
      </c>
      <c r="F253" s="15" t="str">
        <f>'Grid Reliability and Resili'!G45</f>
        <v>ADI Trip Savers</v>
      </c>
      <c r="G253" s="15" t="str">
        <f>'Grid Reliability and Resili'!H45</f>
        <v>Electric General Plant</v>
      </c>
      <c r="H253" s="15" t="str">
        <f>'Grid Reliability and Resili'!I45</f>
        <v>Distribution Lines</v>
      </c>
      <c r="I253" s="15" t="str">
        <f>'Grid Reliability and Resili'!J45</f>
        <v>ADI Trip Savers</v>
      </c>
      <c r="J253" s="71">
        <v>2.1999999999999999E-2</v>
      </c>
      <c r="K253" s="71">
        <v>2.3300000000000001E-2</v>
      </c>
      <c r="L253" s="16">
        <f>'Grid Reliability and Resili'!K115*$J253/12</f>
        <v>0</v>
      </c>
      <c r="M253" s="16">
        <f>'Grid Reliability and Resili'!L115*$J253/12</f>
        <v>0</v>
      </c>
      <c r="N253" s="16">
        <f>'Grid Reliability and Resili'!M115*$J253/12</f>
        <v>0</v>
      </c>
      <c r="O253" s="16">
        <f>'Grid Reliability and Resili'!N115*$J253/12</f>
        <v>0</v>
      </c>
      <c r="P253" s="16">
        <f>'Grid Reliability and Resili'!O115*$J253/12</f>
        <v>0</v>
      </c>
      <c r="Q253" s="16">
        <f>'Grid Reliability and Resili'!P115*$J253/12</f>
        <v>0</v>
      </c>
      <c r="R253" s="16">
        <f>'Grid Reliability and Resili'!Q115*$J253/12</f>
        <v>0</v>
      </c>
      <c r="S253" s="16">
        <f>'Grid Reliability and Resili'!R115*$J253/12</f>
        <v>0</v>
      </c>
      <c r="T253" s="16">
        <f>'Grid Reliability and Resili'!S115*$J253/12</f>
        <v>0</v>
      </c>
      <c r="U253" s="16">
        <f>'Grid Reliability and Resili'!T115*$J253/12</f>
        <v>0</v>
      </c>
      <c r="V253" s="16">
        <f>'Grid Reliability and Resili'!U115*$J253/12</f>
        <v>0</v>
      </c>
      <c r="W253" s="16">
        <f>'Grid Reliability and Resili'!V115*$J253/12</f>
        <v>0</v>
      </c>
      <c r="X253" s="16">
        <f>'Grid Reliability and Resili'!W115*$K253/12</f>
        <v>0</v>
      </c>
      <c r="Y253" s="16">
        <f>'Grid Reliability and Resili'!X115*$K253/12</f>
        <v>850.51865733333352</v>
      </c>
      <c r="Z253" s="16">
        <f>'Grid Reliability and Resili'!Y115*$K253/12</f>
        <v>1701.037314666667</v>
      </c>
      <c r="AA253" s="16">
        <f>'Grid Reliability and Resili'!Z115*$K253/12</f>
        <v>2551.5559720000006</v>
      </c>
      <c r="AB253" s="16">
        <f>'Grid Reliability and Resili'!AA115*$K253/12</f>
        <v>3402.0746293333341</v>
      </c>
      <c r="AC253" s="16">
        <f>'Grid Reliability and Resili'!AB115*$K253/12</f>
        <v>4252.5932866666672</v>
      </c>
      <c r="AD253" s="16">
        <f>'Grid Reliability and Resili'!AC115*$K253/12</f>
        <v>5103.1119440000011</v>
      </c>
      <c r="AE253" s="16">
        <f>'Grid Reliability and Resili'!AD115*$K253/12</f>
        <v>5953.6306013333342</v>
      </c>
      <c r="AF253" s="16">
        <f>'Grid Reliability and Resili'!AE115*$K253/12</f>
        <v>6804.1492586666673</v>
      </c>
      <c r="AG253" s="16">
        <f>'Grid Reliability and Resili'!AF115*$K253/12</f>
        <v>7654.6679159999994</v>
      </c>
      <c r="AH253" s="16">
        <f>'Grid Reliability and Resili'!AG115*$K253/12</f>
        <v>8505.1865733333325</v>
      </c>
      <c r="AI253" s="16">
        <f>'Grid Reliability and Resili'!AH115*$K253/12</f>
        <v>9355.7052306666683</v>
      </c>
      <c r="AJ253" s="16">
        <f>'Grid Reliability and Resili'!AI115*$K253/12</f>
        <v>10206.231654666668</v>
      </c>
      <c r="AK253" s="16">
        <f>'Grid Reliability and Resili'!AJ115*$K253/12</f>
        <v>12446.471084166667</v>
      </c>
      <c r="AL253" s="16">
        <f>'Grid Reliability and Resili'!AK115*$K253/12</f>
        <v>14686.710591333334</v>
      </c>
      <c r="AM253" s="16">
        <f>'Grid Reliability and Resili'!AL115*$K253/12</f>
        <v>16926.950098500001</v>
      </c>
      <c r="AN253" s="16">
        <f>'Grid Reliability and Resili'!AM115*$K253/12</f>
        <v>19167.189605666666</v>
      </c>
      <c r="AO253" s="16">
        <f>'Grid Reliability and Resili'!AN115*$K253/12</f>
        <v>21407.429112833332</v>
      </c>
      <c r="AP253" s="16">
        <f>'Grid Reliability and Resili'!AO115*$K253/12</f>
        <v>23647.668619999997</v>
      </c>
      <c r="AQ253" s="16">
        <f>'Grid Reliability and Resili'!AP115*$K253/12</f>
        <v>25887.908127166666</v>
      </c>
      <c r="AR253" s="16">
        <f>'Grid Reliability and Resili'!AQ115*$K253/12</f>
        <v>28128.147634333334</v>
      </c>
      <c r="AS253" s="16">
        <f>'Grid Reliability and Resili'!AR115*$K253/12</f>
        <v>30368.387141499999</v>
      </c>
      <c r="AT253" s="16">
        <f>'Grid Reliability and Resili'!AS115*$K253/12</f>
        <v>32608.626648666661</v>
      </c>
      <c r="AU253" s="16">
        <f>'Grid Reliability and Resili'!AT115*$K253/12</f>
        <v>34848.866155833333</v>
      </c>
      <c r="AV253" s="16">
        <f>'Grid Reliability and Resili'!AU115*$K253/12</f>
        <v>37089.105663000002</v>
      </c>
      <c r="AW253" s="16">
        <f>'Grid Reliability and Resili'!AV115*$K253/12</f>
        <v>40486.194461250001</v>
      </c>
      <c r="AX253" s="16">
        <f>'Grid Reliability and Resili'!AW115*$K253/12</f>
        <v>43883.283337166671</v>
      </c>
      <c r="AY253" s="16">
        <f>'Grid Reliability and Resili'!AX115*$K253/12</f>
        <v>47280.372213083341</v>
      </c>
      <c r="AZ253" s="16">
        <f>'Grid Reliability and Resili'!AY115*$K253/12</f>
        <v>50677.461089000011</v>
      </c>
      <c r="BA253" s="16">
        <f>'Grid Reliability and Resili'!AZ115*$K253/12</f>
        <v>54074.549964916681</v>
      </c>
      <c r="BB253" s="16">
        <f>'Grid Reliability and Resili'!BA115*$K253/12</f>
        <v>57471.638840833351</v>
      </c>
      <c r="BC253" s="16">
        <f>'Grid Reliability and Resili'!BB115*$K253/12</f>
        <v>60868.727716750022</v>
      </c>
      <c r="BD253" s="16">
        <f>'Grid Reliability and Resili'!BC115*$K253/12</f>
        <v>64265.816592666692</v>
      </c>
      <c r="BE253" s="16">
        <f>'Grid Reliability and Resili'!BD115*$K253/12</f>
        <v>67662.905468583354</v>
      </c>
      <c r="BF253" s="16">
        <f>'Grid Reliability and Resili'!BE115*$K253/12</f>
        <v>71059.994344500024</v>
      </c>
      <c r="BG253" s="16">
        <f>'Grid Reliability and Resili'!BF115*$K253/12</f>
        <v>74457.083220416695</v>
      </c>
      <c r="BH253" s="16">
        <f>'Grid Reliability and Resili'!BG115*$K253/12</f>
        <v>77854.172096333365</v>
      </c>
      <c r="BI253" s="16">
        <f>'Grid Reliability and Resili'!BH115*$K253/12</f>
        <v>81627.399085583354</v>
      </c>
      <c r="BJ253" s="16">
        <f>'Grid Reliability and Resili'!BI115*$K253/12</f>
        <v>85400.625997166688</v>
      </c>
      <c r="BK253" s="16">
        <f>'Grid Reliability and Resili'!BJ115*$K253/12</f>
        <v>89173.852908750021</v>
      </c>
      <c r="BL253" s="16">
        <f>'Grid Reliability and Resili'!BK115*$K253/12</f>
        <v>92947.079820333354</v>
      </c>
      <c r="BM253" s="16">
        <f>'Grid Reliability and Resili'!BL115*$K253/12</f>
        <v>96720.306731916673</v>
      </c>
      <c r="BN253" s="16">
        <f>'Grid Reliability and Resili'!BM115*$K253/12</f>
        <v>100493.53364350001</v>
      </c>
      <c r="BO253" s="16">
        <f>'Grid Reliability and Resili'!BN115*$K253/12</f>
        <v>104266.76055508334</v>
      </c>
      <c r="BP253" s="16">
        <f>'Grid Reliability and Resili'!BO115*$K253/12</f>
        <v>108039.98746666667</v>
      </c>
      <c r="BQ253" s="16">
        <f>'Grid Reliability and Resili'!BP115*$K253/12</f>
        <v>111813.21437825001</v>
      </c>
      <c r="BR253" s="16">
        <f>'Grid Reliability and Resili'!BQ115*$K253/12</f>
        <v>115586.44128983334</v>
      </c>
      <c r="BS253" s="16">
        <f>'Grid Reliability and Resili'!BR115*$K253/12</f>
        <v>119359.66820141666</v>
      </c>
    </row>
    <row r="254" spans="1:71" x14ac:dyDescent="0.35">
      <c r="A254" s="15" t="str">
        <f>'Grid Reliability and Resili'!A46</f>
        <v>Manual Blanket</v>
      </c>
      <c r="B254" s="15" t="str">
        <f>'Grid Reliability and Resili'!B46</f>
        <v>NCP-16826</v>
      </c>
      <c r="C254" s="15" t="str">
        <f>'Grid Reliability and Resili'!D46</f>
        <v>ELECTRIC DELIVERY</v>
      </c>
      <c r="D254" s="15">
        <f>'Grid Reliability and Resili'!E46</f>
        <v>36500</v>
      </c>
      <c r="E254" s="15" t="str">
        <f>'Grid Reliability and Resili'!F46</f>
        <v>NCP-16826</v>
      </c>
      <c r="F254" s="15" t="str">
        <f>'Grid Reliability and Resili'!G46</f>
        <v>LTC Upgrades to support IVVC</v>
      </c>
      <c r="G254" s="15" t="str">
        <f>'Grid Reliability and Resili'!H46</f>
        <v>Electric General Plant</v>
      </c>
      <c r="H254" s="15" t="str">
        <f>'Grid Reliability and Resili'!I46</f>
        <v>General Offices</v>
      </c>
      <c r="I254" s="15" t="str">
        <f>'Grid Reliability and Resili'!J46</f>
        <v>LTC Upgrades to support IVVC</v>
      </c>
      <c r="J254" s="71">
        <v>2.1999999999999999E-2</v>
      </c>
      <c r="K254" s="71">
        <v>2.3300000000000001E-2</v>
      </c>
      <c r="L254" s="16">
        <f>'Grid Reliability and Resili'!K116*$J254/12</f>
        <v>0</v>
      </c>
      <c r="M254" s="16">
        <f>'Grid Reliability and Resili'!L116*$J254/12</f>
        <v>0</v>
      </c>
      <c r="N254" s="16">
        <f>'Grid Reliability and Resili'!M116*$J254/12</f>
        <v>0</v>
      </c>
      <c r="O254" s="16">
        <f>'Grid Reliability and Resili'!N116*$J254/12</f>
        <v>0</v>
      </c>
      <c r="P254" s="16">
        <f>'Grid Reliability and Resili'!O116*$J254/12</f>
        <v>0</v>
      </c>
      <c r="Q254" s="16">
        <f>'Grid Reliability and Resili'!P116*$J254/12</f>
        <v>0</v>
      </c>
      <c r="R254" s="16">
        <f>'Grid Reliability and Resili'!Q116*$J254/12</f>
        <v>0</v>
      </c>
      <c r="S254" s="16">
        <f>'Grid Reliability and Resili'!R116*$J254/12</f>
        <v>0</v>
      </c>
      <c r="T254" s="16">
        <f>'Grid Reliability and Resili'!S116*$J254/12</f>
        <v>0</v>
      </c>
      <c r="U254" s="16">
        <f>'Grid Reliability and Resili'!T116*$J254/12</f>
        <v>0</v>
      </c>
      <c r="V254" s="16">
        <f>'Grid Reliability and Resili'!U116*$J254/12</f>
        <v>0</v>
      </c>
      <c r="W254" s="16">
        <f>'Grid Reliability and Resili'!V116*$J254/12</f>
        <v>0</v>
      </c>
      <c r="X254" s="16">
        <f>'Grid Reliability and Resili'!W116*$K254/12</f>
        <v>0</v>
      </c>
      <c r="Y254" s="16">
        <f>'Grid Reliability and Resili'!X116*$K254/12</f>
        <v>0</v>
      </c>
      <c r="Z254" s="16">
        <f>'Grid Reliability and Resili'!Y116*$K254/12</f>
        <v>620.50775608333333</v>
      </c>
      <c r="AA254" s="16">
        <f>'Grid Reliability and Resili'!Z116*$K254/12</f>
        <v>1241.0155121666667</v>
      </c>
      <c r="AB254" s="16">
        <f>'Grid Reliability and Resili'!AA116*$K254/12</f>
        <v>1861.52326825</v>
      </c>
      <c r="AC254" s="16">
        <f>'Grid Reliability and Resili'!AB116*$K254/12</f>
        <v>2482.0310243333333</v>
      </c>
      <c r="AD254" s="16">
        <f>'Grid Reliability and Resili'!AC116*$K254/12</f>
        <v>3102.5387804166671</v>
      </c>
      <c r="AE254" s="16">
        <f>'Grid Reliability and Resili'!AD116*$K254/12</f>
        <v>3723.0465365000005</v>
      </c>
      <c r="AF254" s="16">
        <f>'Grid Reliability and Resili'!AE116*$K254/12</f>
        <v>4343.5542925833333</v>
      </c>
      <c r="AG254" s="16">
        <f>'Grid Reliability and Resili'!AF116*$K254/12</f>
        <v>4964.0659320000004</v>
      </c>
      <c r="AH254" s="16">
        <f>'Grid Reliability and Resili'!AG116*$K254/12</f>
        <v>4964.0659320000004</v>
      </c>
      <c r="AI254" s="16">
        <f>'Grid Reliability and Resili'!AH116*$K254/12</f>
        <v>4964.0659320000004</v>
      </c>
      <c r="AJ254" s="16">
        <f>'Grid Reliability and Resili'!AI116*$K254/12</f>
        <v>4964.0658931666667</v>
      </c>
      <c r="AK254" s="16">
        <f>'Grid Reliability and Resili'!AJ116*$K254/12</f>
        <v>5722.6791955833332</v>
      </c>
      <c r="AL254" s="16">
        <f>'Grid Reliability and Resili'!AK116*$K254/12</f>
        <v>6481.2925756666664</v>
      </c>
      <c r="AM254" s="16">
        <f>'Grid Reliability and Resili'!AL116*$K254/12</f>
        <v>7239.9059557499995</v>
      </c>
      <c r="AN254" s="16">
        <f>'Grid Reliability and Resili'!AM116*$K254/12</f>
        <v>7998.5193358333336</v>
      </c>
      <c r="AO254" s="16">
        <f>'Grid Reliability and Resili'!AN116*$K254/12</f>
        <v>8757.1327159166667</v>
      </c>
      <c r="AP254" s="16">
        <f>'Grid Reliability and Resili'!AO116*$K254/12</f>
        <v>9515.7460959999989</v>
      </c>
      <c r="AQ254" s="16">
        <f>'Grid Reliability and Resili'!AP116*$K254/12</f>
        <v>10274.359476083333</v>
      </c>
      <c r="AR254" s="16">
        <f>'Grid Reliability and Resili'!AQ116*$K254/12</f>
        <v>11032.972856166665</v>
      </c>
      <c r="AS254" s="16">
        <f>'Grid Reliability and Resili'!AR116*$K254/12</f>
        <v>11791.586236249999</v>
      </c>
      <c r="AT254" s="16">
        <f>'Grid Reliability and Resili'!AS116*$K254/12</f>
        <v>12550.199616333332</v>
      </c>
      <c r="AU254" s="16">
        <f>'Grid Reliability and Resili'!AT116*$K254/12</f>
        <v>13308.812996416666</v>
      </c>
      <c r="AV254" s="16">
        <f>'Grid Reliability and Resili'!AU116*$K254/12</f>
        <v>14067.4263765</v>
      </c>
      <c r="AW254" s="16">
        <f>'Grid Reliability and Resili'!AV116*$K254/12</f>
        <v>14852.568185166665</v>
      </c>
      <c r="AX254" s="16">
        <f>'Grid Reliability and Resili'!AW116*$K254/12</f>
        <v>15637.710071499998</v>
      </c>
      <c r="AY254" s="16">
        <f>'Grid Reliability and Resili'!AX116*$K254/12</f>
        <v>16422.851957833333</v>
      </c>
      <c r="AZ254" s="16">
        <f>'Grid Reliability and Resili'!AY116*$K254/12</f>
        <v>17207.993844166667</v>
      </c>
      <c r="BA254" s="16">
        <f>'Grid Reliability and Resili'!AZ116*$K254/12</f>
        <v>17993.135730500002</v>
      </c>
      <c r="BB254" s="16">
        <f>'Grid Reliability and Resili'!BA116*$K254/12</f>
        <v>18778.277616833333</v>
      </c>
      <c r="BC254" s="16">
        <f>'Grid Reliability and Resili'!BB116*$K254/12</f>
        <v>19563.419503166668</v>
      </c>
      <c r="BD254" s="16">
        <f>'Grid Reliability and Resili'!BC116*$K254/12</f>
        <v>20348.561389499999</v>
      </c>
      <c r="BE254" s="16">
        <f>'Grid Reliability and Resili'!BD116*$K254/12</f>
        <v>21133.703275833333</v>
      </c>
      <c r="BF254" s="16">
        <f>'Grid Reliability and Resili'!BE116*$K254/12</f>
        <v>21918.845162166665</v>
      </c>
      <c r="BG254" s="16">
        <f>'Grid Reliability and Resili'!BF116*$K254/12</f>
        <v>22703.987048499999</v>
      </c>
      <c r="BH254" s="16">
        <f>'Grid Reliability and Resili'!BG116*$K254/12</f>
        <v>23489.128934833334</v>
      </c>
      <c r="BI254" s="16">
        <f>'Grid Reliability and Resili'!BH116*$K254/12</f>
        <v>24421.970880333331</v>
      </c>
      <c r="BJ254" s="16">
        <f>'Grid Reliability and Resili'!BI116*$K254/12</f>
        <v>25354.812748166663</v>
      </c>
      <c r="BK254" s="16">
        <f>'Grid Reliability and Resili'!BJ116*$K254/12</f>
        <v>26287.654616</v>
      </c>
      <c r="BL254" s="16">
        <f>'Grid Reliability and Resili'!BK116*$K254/12</f>
        <v>27220.496483833329</v>
      </c>
      <c r="BM254" s="16">
        <f>'Grid Reliability and Resili'!BL116*$K254/12</f>
        <v>28153.338351666665</v>
      </c>
      <c r="BN254" s="16">
        <f>'Grid Reliability and Resili'!BM116*$K254/12</f>
        <v>29086.180219500002</v>
      </c>
      <c r="BO254" s="16">
        <f>'Grid Reliability and Resili'!BN116*$K254/12</f>
        <v>30019.022087333331</v>
      </c>
      <c r="BP254" s="16">
        <f>'Grid Reliability and Resili'!BO116*$K254/12</f>
        <v>30951.863955166667</v>
      </c>
      <c r="BQ254" s="16">
        <f>'Grid Reliability and Resili'!BP116*$K254/12</f>
        <v>31884.705823</v>
      </c>
      <c r="BR254" s="16">
        <f>'Grid Reliability and Resili'!BQ116*$K254/12</f>
        <v>32817.547690833329</v>
      </c>
      <c r="BS254" s="16">
        <f>'Grid Reliability and Resili'!BR116*$K254/12</f>
        <v>33750.389558666655</v>
      </c>
    </row>
    <row r="255" spans="1:71" x14ac:dyDescent="0.35">
      <c r="A255" s="15" t="str">
        <f>'Grid Reliability and Resili'!A47</f>
        <v>Standard Close</v>
      </c>
      <c r="B255" s="15" t="str">
        <f>'Grid Reliability and Resili'!B47</f>
        <v>NCP-16831</v>
      </c>
      <c r="C255" s="15" t="str">
        <f>'Grid Reliability and Resili'!D47</f>
        <v>ELECTRIC DELIVERY</v>
      </c>
      <c r="D255" s="15">
        <f>'Grid Reliability and Resili'!E47</f>
        <v>30315</v>
      </c>
      <c r="E255" s="15" t="str">
        <f>'Grid Reliability and Resili'!F47</f>
        <v>NCP-16831</v>
      </c>
      <c r="F255" s="15" t="str">
        <f>'Grid Reliability and Resili'!G47</f>
        <v>PV Awareness</v>
      </c>
      <c r="G255" s="15" t="str">
        <f>'Grid Reliability and Resili'!H47</f>
        <v>Electric Intangible Plant</v>
      </c>
      <c r="H255" s="15" t="str">
        <f>'Grid Reliability and Resili'!I47</f>
        <v>General Offices</v>
      </c>
      <c r="I255" s="15" t="str">
        <f>'Grid Reliability and Resili'!J47</f>
        <v>PV Awareness</v>
      </c>
      <c r="J255" s="71">
        <v>6.7000000000000004E-2</v>
      </c>
      <c r="K255" s="71">
        <v>6.7000000000000004E-2</v>
      </c>
      <c r="L255" s="16">
        <f>'Grid Reliability and Resili'!K117*$J255/12</f>
        <v>0</v>
      </c>
      <c r="M255" s="16">
        <f>'Grid Reliability and Resili'!L117*$J255/12</f>
        <v>0</v>
      </c>
      <c r="N255" s="16">
        <f>'Grid Reliability and Resili'!M117*$J255/12</f>
        <v>0</v>
      </c>
      <c r="O255" s="16">
        <f>'Grid Reliability and Resili'!N117*$J255/12</f>
        <v>0</v>
      </c>
      <c r="P255" s="16">
        <f>'Grid Reliability and Resili'!O117*$J255/12</f>
        <v>0</v>
      </c>
      <c r="Q255" s="16">
        <f>'Grid Reliability and Resili'!P117*$J255/12</f>
        <v>0</v>
      </c>
      <c r="R255" s="16">
        <f>'Grid Reliability and Resili'!Q117*$J255/12</f>
        <v>0</v>
      </c>
      <c r="S255" s="16">
        <f>'Grid Reliability and Resili'!R117*$J255/12</f>
        <v>0</v>
      </c>
      <c r="T255" s="16">
        <f>'Grid Reliability and Resili'!S117*$J255/12</f>
        <v>0</v>
      </c>
      <c r="U255" s="16">
        <f>'Grid Reliability and Resili'!T117*$J255/12</f>
        <v>0</v>
      </c>
      <c r="V255" s="16">
        <f>'Grid Reliability and Resili'!U117*$J255/12</f>
        <v>0</v>
      </c>
      <c r="W255" s="16">
        <f>'Grid Reliability and Resili'!V117*$J255/12</f>
        <v>0</v>
      </c>
      <c r="X255" s="16">
        <f>'Grid Reliability and Resili'!W117*$K255/12</f>
        <v>0</v>
      </c>
      <c r="Y255" s="16">
        <f>'Grid Reliability and Resili'!X117*$K255/12</f>
        <v>0</v>
      </c>
      <c r="Z255" s="16">
        <f>'Grid Reliability and Resili'!Y117*$K255/12</f>
        <v>0</v>
      </c>
      <c r="AA255" s="16">
        <f>'Grid Reliability and Resili'!Z117*$K255/12</f>
        <v>0</v>
      </c>
      <c r="AB255" s="16">
        <f>'Grid Reliability and Resili'!AA117*$K255/12</f>
        <v>0</v>
      </c>
      <c r="AC255" s="16">
        <f>'Grid Reliability and Resili'!AB117*$K255/12</f>
        <v>0</v>
      </c>
      <c r="AD255" s="16">
        <f>'Grid Reliability and Resili'!AC117*$K255/12</f>
        <v>0</v>
      </c>
      <c r="AE255" s="16">
        <f>'Grid Reliability and Resili'!AD117*$K255/12</f>
        <v>0</v>
      </c>
      <c r="AF255" s="16">
        <f>'Grid Reliability and Resili'!AE117*$K255/12</f>
        <v>0</v>
      </c>
      <c r="AG255" s="16">
        <f>'Grid Reliability and Resili'!AF117*$K255/12</f>
        <v>0</v>
      </c>
      <c r="AH255" s="16">
        <f>'Grid Reliability and Resili'!AG117*$K255/12</f>
        <v>0</v>
      </c>
      <c r="AI255" s="16">
        <f>'Grid Reliability and Resili'!AH117*$K255/12</f>
        <v>0</v>
      </c>
      <c r="AJ255" s="16">
        <f>'Grid Reliability and Resili'!AI117*$K255/12</f>
        <v>0</v>
      </c>
      <c r="AK255" s="16">
        <f>'Grid Reliability and Resili'!AJ117*$K255/12</f>
        <v>0</v>
      </c>
      <c r="AL255" s="16">
        <f>'Grid Reliability and Resili'!AK117*$K255/12</f>
        <v>0</v>
      </c>
      <c r="AM255" s="16">
        <f>'Grid Reliability and Resili'!AL117*$K255/12</f>
        <v>16091.027083333334</v>
      </c>
      <c r="AN255" s="16">
        <f>'Grid Reliability and Resili'!AM117*$K255/12</f>
        <v>16091.027083333334</v>
      </c>
      <c r="AO255" s="16">
        <f>'Grid Reliability and Resili'!AN117*$K255/12</f>
        <v>16091.027083333334</v>
      </c>
      <c r="AP255" s="16">
        <f>'Grid Reliability and Resili'!AO117*$K255/12</f>
        <v>16091.027083333334</v>
      </c>
      <c r="AQ255" s="16">
        <f>'Grid Reliability and Resili'!AP117*$K255/12</f>
        <v>16091.027083333334</v>
      </c>
      <c r="AR255" s="16">
        <f>'Grid Reliability and Resili'!AQ117*$K255/12</f>
        <v>16091.027083333334</v>
      </c>
      <c r="AS255" s="16">
        <f>'Grid Reliability and Resili'!AR117*$K255/12</f>
        <v>16091.027083333334</v>
      </c>
      <c r="AT255" s="16">
        <f>'Grid Reliability and Resili'!AS117*$K255/12</f>
        <v>16091.027083333334</v>
      </c>
      <c r="AU255" s="16">
        <f>'Grid Reliability and Resili'!AT117*$K255/12</f>
        <v>16091.027083333334</v>
      </c>
      <c r="AV255" s="16">
        <f>'Grid Reliability and Resili'!AU117*$K255/12</f>
        <v>16091.027083333334</v>
      </c>
      <c r="AW255" s="16">
        <f>'Grid Reliability and Resili'!AV117*$K255/12</f>
        <v>16091.027083333334</v>
      </c>
      <c r="AX255" s="16">
        <f>'Grid Reliability and Resili'!AW117*$K255/12</f>
        <v>16091.027083333334</v>
      </c>
      <c r="AY255" s="16">
        <f>'Grid Reliability and Resili'!AX117*$K255/12</f>
        <v>16091.027083333334</v>
      </c>
      <c r="AZ255" s="16">
        <f>'Grid Reliability and Resili'!AY117*$K255/12</f>
        <v>16091.027083333334</v>
      </c>
      <c r="BA255" s="16">
        <f>'Grid Reliability and Resili'!AZ117*$K255/12</f>
        <v>16091.027083333334</v>
      </c>
      <c r="BB255" s="16">
        <f>'Grid Reliability and Resili'!BA117*$K255/12</f>
        <v>16091.027083333334</v>
      </c>
      <c r="BC255" s="16">
        <f>'Grid Reliability and Resili'!BB117*$K255/12</f>
        <v>16091.027083333334</v>
      </c>
      <c r="BD255" s="16">
        <f>'Grid Reliability and Resili'!BC117*$K255/12</f>
        <v>16091.027083333334</v>
      </c>
      <c r="BE255" s="16">
        <f>'Grid Reliability and Resili'!BD117*$K255/12</f>
        <v>16091.027083333334</v>
      </c>
      <c r="BF255" s="16">
        <f>'Grid Reliability and Resili'!BE117*$K255/12</f>
        <v>16091.027083333334</v>
      </c>
      <c r="BG255" s="16">
        <f>'Grid Reliability and Resili'!BF117*$K255/12</f>
        <v>16091.027083333334</v>
      </c>
      <c r="BH255" s="16">
        <f>'Grid Reliability and Resili'!BG117*$K255/12</f>
        <v>16091.027083333334</v>
      </c>
      <c r="BI255" s="16">
        <f>'Grid Reliability and Resili'!BH117*$K255/12</f>
        <v>16091.027083333334</v>
      </c>
      <c r="BJ255" s="16">
        <f>'Grid Reliability and Resili'!BI117*$K255/12</f>
        <v>16091.027083333334</v>
      </c>
      <c r="BK255" s="16">
        <f>'Grid Reliability and Resili'!BJ117*$K255/12</f>
        <v>16091.027083333334</v>
      </c>
      <c r="BL255" s="16">
        <f>'Grid Reliability and Resili'!BK117*$K255/12</f>
        <v>16091.027083333334</v>
      </c>
      <c r="BM255" s="16">
        <f>'Grid Reliability and Resili'!BL117*$K255/12</f>
        <v>16091.027083333334</v>
      </c>
      <c r="BN255" s="16">
        <f>'Grid Reliability and Resili'!BM117*$K255/12</f>
        <v>16091.027083333334</v>
      </c>
      <c r="BO255" s="16">
        <f>'Grid Reliability and Resili'!BN117*$K255/12</f>
        <v>16091.027083333334</v>
      </c>
      <c r="BP255" s="16">
        <f>'Grid Reliability and Resili'!BO117*$K255/12</f>
        <v>16091.027083333334</v>
      </c>
      <c r="BQ255" s="16">
        <f>'Grid Reliability and Resili'!BP117*$K255/12</f>
        <v>16091.027083333334</v>
      </c>
      <c r="BR255" s="16">
        <f>'Grid Reliability and Resili'!BQ117*$K255/12</f>
        <v>16091.027083333334</v>
      </c>
      <c r="BS255" s="16">
        <f>'Grid Reliability and Resili'!BR117*$K255/12</f>
        <v>16091.027083333334</v>
      </c>
    </row>
    <row r="256" spans="1:71" x14ac:dyDescent="0.35">
      <c r="A256" s="15" t="str">
        <f>'Grid Reliability and Resili'!A48</f>
        <v>Manual Blanket</v>
      </c>
      <c r="B256" s="15" t="str">
        <f>'Grid Reliability and Resili'!B48</f>
        <v>NCP-16833</v>
      </c>
      <c r="C256" s="15" t="str">
        <f>'Grid Reliability and Resili'!D48</f>
        <v>ELECTRIC DELIVERY</v>
      </c>
      <c r="D256" s="15">
        <f>'Grid Reliability and Resili'!E48</f>
        <v>35600</v>
      </c>
      <c r="E256" s="15" t="str">
        <f>'Grid Reliability and Resili'!F48</f>
        <v>NCP-16833</v>
      </c>
      <c r="F256" s="15" t="str">
        <f>'Grid Reliability and Resili'!G48</f>
        <v>EV Distrib Infra Dist TXs &amp; Second</v>
      </c>
      <c r="G256" s="15" t="str">
        <f>'Grid Reliability and Resili'!H48</f>
        <v>Electric Intangible Plant</v>
      </c>
      <c r="H256" s="15" t="str">
        <f>'Grid Reliability and Resili'!I48</f>
        <v>Distribution Lines</v>
      </c>
      <c r="I256" s="15" t="str">
        <f>'Grid Reliability and Resili'!J48</f>
        <v>EV Distrib Infra Dist TXs &amp; Second</v>
      </c>
      <c r="J256" s="71">
        <v>2.9000000000000001E-2</v>
      </c>
      <c r="K256" s="71">
        <v>2.9900000000000003E-2</v>
      </c>
      <c r="L256" s="16">
        <f>'Grid Reliability and Resili'!K118*$J256/12</f>
        <v>0</v>
      </c>
      <c r="M256" s="16">
        <f>'Grid Reliability and Resili'!L118*$J256/12</f>
        <v>0</v>
      </c>
      <c r="N256" s="16">
        <f>'Grid Reliability and Resili'!M118*$J256/12</f>
        <v>0</v>
      </c>
      <c r="O256" s="16">
        <f>'Grid Reliability and Resili'!N118*$J256/12</f>
        <v>0</v>
      </c>
      <c r="P256" s="16">
        <f>'Grid Reliability and Resili'!O118*$J256/12</f>
        <v>0</v>
      </c>
      <c r="Q256" s="16">
        <f>'Grid Reliability and Resili'!P118*$J256/12</f>
        <v>0</v>
      </c>
      <c r="R256" s="16">
        <f>'Grid Reliability and Resili'!Q118*$J256/12</f>
        <v>0</v>
      </c>
      <c r="S256" s="16">
        <f>'Grid Reliability and Resili'!R118*$J256/12</f>
        <v>0</v>
      </c>
      <c r="T256" s="16">
        <f>'Grid Reliability and Resili'!S118*$J256/12</f>
        <v>0</v>
      </c>
      <c r="U256" s="16">
        <f>'Grid Reliability and Resili'!T118*$J256/12</f>
        <v>0</v>
      </c>
      <c r="V256" s="16">
        <f>'Grid Reliability and Resili'!U118*$J256/12</f>
        <v>0</v>
      </c>
      <c r="W256" s="16">
        <f>'Grid Reliability and Resili'!V118*$J256/12</f>
        <v>0</v>
      </c>
      <c r="X256" s="16">
        <f>'Grid Reliability and Resili'!W118*$K256/12</f>
        <v>0</v>
      </c>
      <c r="Y256" s="16">
        <f>'Grid Reliability and Resili'!X118*$K256/12</f>
        <v>103.81945275</v>
      </c>
      <c r="Z256" s="16">
        <f>'Grid Reliability and Resili'!Y118*$K256/12</f>
        <v>207.63890549999999</v>
      </c>
      <c r="AA256" s="16">
        <f>'Grid Reliability and Resili'!Z118*$K256/12</f>
        <v>311.45835825</v>
      </c>
      <c r="AB256" s="16">
        <f>'Grid Reliability and Resili'!AA118*$K256/12</f>
        <v>415.27781099999999</v>
      </c>
      <c r="AC256" s="16">
        <f>'Grid Reliability and Resili'!AB118*$K256/12</f>
        <v>519.09726375000002</v>
      </c>
      <c r="AD256" s="16">
        <f>'Grid Reliability and Resili'!AC118*$K256/12</f>
        <v>622.91671650000001</v>
      </c>
      <c r="AE256" s="16">
        <f>'Grid Reliability and Resili'!AD118*$K256/12</f>
        <v>726.73616924999988</v>
      </c>
      <c r="AF256" s="16">
        <f>'Grid Reliability and Resili'!AE118*$K256/12</f>
        <v>830.55562199999986</v>
      </c>
      <c r="AG256" s="16">
        <f>'Grid Reliability and Resili'!AF118*$K256/12</f>
        <v>934.37507474999984</v>
      </c>
      <c r="AH256" s="16">
        <f>'Grid Reliability and Resili'!AG118*$K256/12</f>
        <v>1038.1945274999998</v>
      </c>
      <c r="AI256" s="16">
        <f>'Grid Reliability and Resili'!AH118*$K256/12</f>
        <v>1142.0139802499998</v>
      </c>
      <c r="AJ256" s="16">
        <f>'Grid Reliability and Resili'!AI118*$K256/12</f>
        <v>1245.8334329999998</v>
      </c>
      <c r="AK256" s="16">
        <f>'Grid Reliability and Resili'!AJ118*$K256/12</f>
        <v>1573.7713506666666</v>
      </c>
      <c r="AL256" s="16">
        <f>'Grid Reliability and Resili'!AK118*$K256/12</f>
        <v>1901.709368</v>
      </c>
      <c r="AM256" s="16">
        <f>'Grid Reliability and Resili'!AL118*$K256/12</f>
        <v>2229.6473853333337</v>
      </c>
      <c r="AN256" s="16">
        <f>'Grid Reliability and Resili'!AM118*$K256/12</f>
        <v>2557.5854026666671</v>
      </c>
      <c r="AO256" s="16">
        <f>'Grid Reliability and Resili'!AN118*$K256/12</f>
        <v>2885.5234200000009</v>
      </c>
      <c r="AP256" s="16">
        <f>'Grid Reliability and Resili'!AO118*$K256/12</f>
        <v>3213.4614373333338</v>
      </c>
      <c r="AQ256" s="16">
        <f>'Grid Reliability and Resili'!AP118*$K256/12</f>
        <v>3541.3994546666668</v>
      </c>
      <c r="AR256" s="16">
        <f>'Grid Reliability and Resili'!AQ118*$K256/12</f>
        <v>3869.3374719999997</v>
      </c>
      <c r="AS256" s="16">
        <f>'Grid Reliability and Resili'!AR118*$K256/12</f>
        <v>4197.2754893333331</v>
      </c>
      <c r="AT256" s="16">
        <f>'Grid Reliability and Resili'!AS118*$K256/12</f>
        <v>4525.213506666666</v>
      </c>
      <c r="AU256" s="16">
        <f>'Grid Reliability and Resili'!AT118*$K256/12</f>
        <v>4853.1515239999999</v>
      </c>
      <c r="AV256" s="16">
        <f>'Grid Reliability and Resili'!AU118*$K256/12</f>
        <v>5181.0895413333328</v>
      </c>
      <c r="AW256" s="16">
        <f>'Grid Reliability and Resili'!AV118*$K256/12</f>
        <v>6117.5799663333337</v>
      </c>
      <c r="AX256" s="16">
        <f>'Grid Reliability and Resili'!AW118*$K256/12</f>
        <v>7054.0703913333336</v>
      </c>
      <c r="AY256" s="16">
        <f>'Grid Reliability and Resili'!AX118*$K256/12</f>
        <v>7990.5608163333336</v>
      </c>
      <c r="AZ256" s="16">
        <f>'Grid Reliability and Resili'!AY118*$K256/12</f>
        <v>8927.0512413333327</v>
      </c>
      <c r="BA256" s="16">
        <f>'Grid Reliability and Resili'!AZ118*$K256/12</f>
        <v>9863.5416663333326</v>
      </c>
      <c r="BB256" s="16">
        <f>'Grid Reliability and Resili'!BA118*$K256/12</f>
        <v>10800.032091333333</v>
      </c>
      <c r="BC256" s="16">
        <f>'Grid Reliability and Resili'!BB118*$K256/12</f>
        <v>11736.522516333333</v>
      </c>
      <c r="BD256" s="16">
        <f>'Grid Reliability and Resili'!BC118*$K256/12</f>
        <v>12673.012941333332</v>
      </c>
      <c r="BE256" s="16">
        <f>'Grid Reliability and Resili'!BD118*$K256/12</f>
        <v>13609.503366333332</v>
      </c>
      <c r="BF256" s="16">
        <f>'Grid Reliability and Resili'!BE118*$K256/12</f>
        <v>14545.993791333332</v>
      </c>
      <c r="BG256" s="16">
        <f>'Grid Reliability and Resili'!BF118*$K256/12</f>
        <v>15482.484216333332</v>
      </c>
      <c r="BH256" s="16">
        <f>'Grid Reliability and Resili'!BG118*$K256/12</f>
        <v>16418.974641333331</v>
      </c>
      <c r="BI256" s="16">
        <f>'Grid Reliability and Resili'!BH118*$K256/12</f>
        <v>17758.593361166666</v>
      </c>
      <c r="BJ256" s="16">
        <f>'Grid Reliability and Resili'!BI118*$K256/12</f>
        <v>19098.211981333334</v>
      </c>
      <c r="BK256" s="16">
        <f>'Grid Reliability and Resili'!BJ118*$K256/12</f>
        <v>20437.830601500002</v>
      </c>
      <c r="BL256" s="16">
        <f>'Grid Reliability and Resili'!BK118*$K256/12</f>
        <v>21777.449221666666</v>
      </c>
      <c r="BM256" s="16">
        <f>'Grid Reliability and Resili'!BL118*$K256/12</f>
        <v>23117.06784183333</v>
      </c>
      <c r="BN256" s="16">
        <f>'Grid Reliability and Resili'!BM118*$K256/12</f>
        <v>24456.686461999998</v>
      </c>
      <c r="BO256" s="16">
        <f>'Grid Reliability and Resili'!BN118*$K256/12</f>
        <v>25796.305082166666</v>
      </c>
      <c r="BP256" s="16">
        <f>'Grid Reliability and Resili'!BO118*$K256/12</f>
        <v>27135.92370233333</v>
      </c>
      <c r="BQ256" s="16">
        <f>'Grid Reliability and Resili'!BP118*$K256/12</f>
        <v>28475.542322499998</v>
      </c>
      <c r="BR256" s="16">
        <f>'Grid Reliability and Resili'!BQ118*$K256/12</f>
        <v>29815.160942666669</v>
      </c>
      <c r="BS256" s="16">
        <f>'Grid Reliability and Resili'!BR118*$K256/12</f>
        <v>31154.779562833337</v>
      </c>
    </row>
    <row r="257" spans="1:71" x14ac:dyDescent="0.35">
      <c r="A257" s="15" t="str">
        <f>'Grid Reliability and Resili'!A49</f>
        <v>Standard Close</v>
      </c>
      <c r="B257" s="15" t="str">
        <f>'Grid Reliability and Resili'!B49</f>
        <v>NCP-16834</v>
      </c>
      <c r="C257" s="15" t="str">
        <f>'Grid Reliability and Resili'!D49</f>
        <v>ELECTRIC DELIVERY</v>
      </c>
      <c r="D257" s="15">
        <f>'Grid Reliability and Resili'!E49</f>
        <v>30315</v>
      </c>
      <c r="E257" s="15" t="str">
        <f>'Grid Reliability and Resili'!F49</f>
        <v>NCP-16834</v>
      </c>
      <c r="F257" s="15" t="str">
        <f>'Grid Reliability and Resili'!G49</f>
        <v>Line Sensing Ample Software</v>
      </c>
      <c r="G257" s="15" t="str">
        <f>'Grid Reliability and Resili'!H49</f>
        <v>Electric Intangible Plant</v>
      </c>
      <c r="H257" s="15" t="str">
        <f>'Grid Reliability and Resili'!I49</f>
        <v>General Offices</v>
      </c>
      <c r="I257" s="15" t="str">
        <f>'Grid Reliability and Resili'!J49</f>
        <v>Line Sensing Ample Software</v>
      </c>
      <c r="J257" s="71">
        <v>6.7000000000000004E-2</v>
      </c>
      <c r="K257" s="71">
        <v>6.7000000000000004E-2</v>
      </c>
      <c r="L257" s="16">
        <f>'Grid Reliability and Resili'!K119*$J257/12</f>
        <v>0</v>
      </c>
      <c r="M257" s="16">
        <f>'Grid Reliability and Resili'!L119*$J257/12</f>
        <v>0</v>
      </c>
      <c r="N257" s="16">
        <f>'Grid Reliability and Resili'!M119*$J257/12</f>
        <v>0</v>
      </c>
      <c r="O257" s="16">
        <f>'Grid Reliability and Resili'!N119*$J257/12</f>
        <v>0</v>
      </c>
      <c r="P257" s="16">
        <f>'Grid Reliability and Resili'!O119*$J257/12</f>
        <v>0</v>
      </c>
      <c r="Q257" s="16">
        <f>'Grid Reliability and Resili'!P119*$J257/12</f>
        <v>0</v>
      </c>
      <c r="R257" s="16">
        <f>'Grid Reliability and Resili'!Q119*$J257/12</f>
        <v>0</v>
      </c>
      <c r="S257" s="16">
        <f>'Grid Reliability and Resili'!R119*$J257/12</f>
        <v>0</v>
      </c>
      <c r="T257" s="16">
        <f>'Grid Reliability and Resili'!S119*$J257/12</f>
        <v>0</v>
      </c>
      <c r="U257" s="16">
        <f>'Grid Reliability and Resili'!T119*$J257/12</f>
        <v>0</v>
      </c>
      <c r="V257" s="16">
        <f>'Grid Reliability and Resili'!U119*$J257/12</f>
        <v>0</v>
      </c>
      <c r="W257" s="16">
        <f>'Grid Reliability and Resili'!V119*$J257/12</f>
        <v>0</v>
      </c>
      <c r="X257" s="16">
        <f>'Grid Reliability and Resili'!W119*$K257/12</f>
        <v>0</v>
      </c>
      <c r="Y257" s="16">
        <f>'Grid Reliability and Resili'!X119*$K257/12</f>
        <v>0</v>
      </c>
      <c r="Z257" s="16">
        <f>'Grid Reliability and Resili'!Y119*$K257/12</f>
        <v>0</v>
      </c>
      <c r="AA257" s="16">
        <f>'Grid Reliability and Resili'!Z119*$K257/12</f>
        <v>0</v>
      </c>
      <c r="AB257" s="16">
        <f>'Grid Reliability and Resili'!AA119*$K257/12</f>
        <v>0</v>
      </c>
      <c r="AC257" s="16">
        <f>'Grid Reliability and Resili'!AB119*$K257/12</f>
        <v>0</v>
      </c>
      <c r="AD257" s="16">
        <f>'Grid Reliability and Resili'!AC119*$K257/12</f>
        <v>0</v>
      </c>
      <c r="AE257" s="16">
        <f>'Grid Reliability and Resili'!AD119*$K257/12</f>
        <v>0</v>
      </c>
      <c r="AF257" s="16">
        <f>'Grid Reliability and Resili'!AE119*$K257/12</f>
        <v>0</v>
      </c>
      <c r="AG257" s="16">
        <f>'Grid Reliability and Resili'!AF119*$K257/12</f>
        <v>0</v>
      </c>
      <c r="AH257" s="16">
        <f>'Grid Reliability and Resili'!AG119*$K257/12</f>
        <v>0</v>
      </c>
      <c r="AI257" s="16">
        <f>'Grid Reliability and Resili'!AH119*$K257/12</f>
        <v>0</v>
      </c>
      <c r="AJ257" s="16">
        <f>'Grid Reliability and Resili'!AI119*$K257/12</f>
        <v>0</v>
      </c>
      <c r="AK257" s="16">
        <f>'Grid Reliability and Resili'!AJ119*$K257/12</f>
        <v>0</v>
      </c>
      <c r="AL257" s="16">
        <f>'Grid Reliability and Resili'!AK119*$K257/12</f>
        <v>0</v>
      </c>
      <c r="AM257" s="16">
        <f>'Grid Reliability and Resili'!AL119*$K257/12</f>
        <v>0</v>
      </c>
      <c r="AN257" s="16">
        <f>'Grid Reliability and Resili'!AM119*$K257/12</f>
        <v>0</v>
      </c>
      <c r="AO257" s="16">
        <f>'Grid Reliability and Resili'!AN119*$K257/12</f>
        <v>0</v>
      </c>
      <c r="AP257" s="16">
        <f>'Grid Reliability and Resili'!AO119*$K257/12</f>
        <v>0</v>
      </c>
      <c r="AQ257" s="16">
        <f>'Grid Reliability and Resili'!AP119*$K257/12</f>
        <v>0</v>
      </c>
      <c r="AR257" s="16">
        <f>'Grid Reliability and Resili'!AQ119*$K257/12</f>
        <v>0</v>
      </c>
      <c r="AS257" s="16">
        <f>'Grid Reliability and Resili'!AR119*$K257/12</f>
        <v>0</v>
      </c>
      <c r="AT257" s="16">
        <f>'Grid Reliability and Resili'!AS119*$K257/12</f>
        <v>0</v>
      </c>
      <c r="AU257" s="16">
        <f>'Grid Reliability and Resili'!AT119*$K257/12</f>
        <v>0</v>
      </c>
      <c r="AV257" s="16">
        <f>'Grid Reliability and Resili'!AU119*$K257/12</f>
        <v>56570.966930000002</v>
      </c>
      <c r="AW257" s="16">
        <f>'Grid Reliability and Resili'!AV119*$K257/12</f>
        <v>56570.966930000002</v>
      </c>
      <c r="AX257" s="16">
        <f>'Grid Reliability and Resili'!AW119*$K257/12</f>
        <v>56570.966930000002</v>
      </c>
      <c r="AY257" s="16">
        <f>'Grid Reliability and Resili'!AX119*$K257/12</f>
        <v>56570.966930000002</v>
      </c>
      <c r="AZ257" s="16">
        <f>'Grid Reliability and Resili'!AY119*$K257/12</f>
        <v>56570.966930000002</v>
      </c>
      <c r="BA257" s="16">
        <f>'Grid Reliability and Resili'!AZ119*$K257/12</f>
        <v>56570.966930000002</v>
      </c>
      <c r="BB257" s="16">
        <f>'Grid Reliability and Resili'!BA119*$K257/12</f>
        <v>56570.966930000002</v>
      </c>
      <c r="BC257" s="16">
        <f>'Grid Reliability and Resili'!BB119*$K257/12</f>
        <v>56570.966930000002</v>
      </c>
      <c r="BD257" s="16">
        <f>'Grid Reliability and Resili'!BC119*$K257/12</f>
        <v>56570.966930000002</v>
      </c>
      <c r="BE257" s="16">
        <f>'Grid Reliability and Resili'!BD119*$K257/12</f>
        <v>56570.966930000002</v>
      </c>
      <c r="BF257" s="16">
        <f>'Grid Reliability and Resili'!BE119*$K257/12</f>
        <v>56570.966930000002</v>
      </c>
      <c r="BG257" s="16">
        <f>'Grid Reliability and Resili'!BF119*$K257/12</f>
        <v>56570.966930000002</v>
      </c>
      <c r="BH257" s="16">
        <f>'Grid Reliability and Resili'!BG119*$K257/12</f>
        <v>56570.966930000002</v>
      </c>
      <c r="BI257" s="16">
        <f>'Grid Reliability and Resili'!BH119*$K257/12</f>
        <v>56570.966930000002</v>
      </c>
      <c r="BJ257" s="16">
        <f>'Grid Reliability and Resili'!BI119*$K257/12</f>
        <v>56570.966930000002</v>
      </c>
      <c r="BK257" s="16">
        <f>'Grid Reliability and Resili'!BJ119*$K257/12</f>
        <v>56570.966930000002</v>
      </c>
      <c r="BL257" s="16">
        <f>'Grid Reliability and Resili'!BK119*$K257/12</f>
        <v>56570.966930000002</v>
      </c>
      <c r="BM257" s="16">
        <f>'Grid Reliability and Resili'!BL119*$K257/12</f>
        <v>56570.966930000002</v>
      </c>
      <c r="BN257" s="16">
        <f>'Grid Reliability and Resili'!BM119*$K257/12</f>
        <v>56570.966930000002</v>
      </c>
      <c r="BO257" s="16">
        <f>'Grid Reliability and Resili'!BN119*$K257/12</f>
        <v>56570.966930000002</v>
      </c>
      <c r="BP257" s="16">
        <f>'Grid Reliability and Resili'!BO119*$K257/12</f>
        <v>56570.966930000002</v>
      </c>
      <c r="BQ257" s="16">
        <f>'Grid Reliability and Resili'!BP119*$K257/12</f>
        <v>56570.966930000002</v>
      </c>
      <c r="BR257" s="16">
        <f>'Grid Reliability and Resili'!BQ119*$K257/12</f>
        <v>56570.966930000002</v>
      </c>
      <c r="BS257" s="16">
        <f>'Grid Reliability and Resili'!BR119*$K257/12</f>
        <v>56570.966930000002</v>
      </c>
    </row>
    <row r="258" spans="1:71" x14ac:dyDescent="0.35">
      <c r="A258" s="15" t="str">
        <f>'Grid Reliability and Resili'!A50</f>
        <v>Manual Blanket</v>
      </c>
      <c r="B258" s="15" t="str">
        <f>'Grid Reliability and Resili'!B50</f>
        <v>NCP-16848</v>
      </c>
      <c r="C258" s="15" t="str">
        <f>'Grid Reliability and Resili'!D50</f>
        <v>ELECTRIC DELIVERY</v>
      </c>
      <c r="D258" s="15" t="str">
        <f>'Grid Reliability and Resili'!E50</f>
        <v>D</v>
      </c>
      <c r="E258" s="15" t="str">
        <f>'Grid Reliability and Resili'!F50</f>
        <v>NCP-16848</v>
      </c>
      <c r="F258" s="15" t="str">
        <f>'Grid Reliability and Resili'!G50</f>
        <v>Distrib Sub RTU Upg &amp; Network</v>
      </c>
      <c r="G258" s="15" t="str">
        <f>'Grid Reliability and Resili'!H50</f>
        <v>Electric Distribution Plant</v>
      </c>
      <c r="H258" s="15" t="str">
        <f>'Grid Reliability and Resili'!I50</f>
        <v>Distribution Substation</v>
      </c>
      <c r="I258" s="15" t="str">
        <f>'Grid Reliability and Resili'!J50</f>
        <v>Distrib Sub RTU Upg &amp; Network</v>
      </c>
      <c r="J258" s="71">
        <v>3.2000000000000001E-2</v>
      </c>
      <c r="K258" s="71">
        <v>3.6799999999999999E-2</v>
      </c>
      <c r="L258" s="16">
        <f>'Grid Reliability and Resili'!K120*$J258/12</f>
        <v>0</v>
      </c>
      <c r="M258" s="16">
        <f>'Grid Reliability and Resili'!L120*$J258/12</f>
        <v>0</v>
      </c>
      <c r="N258" s="16">
        <f>'Grid Reliability and Resili'!M120*$J258/12</f>
        <v>0</v>
      </c>
      <c r="O258" s="16">
        <f>'Grid Reliability and Resili'!N120*$J258/12</f>
        <v>0</v>
      </c>
      <c r="P258" s="16">
        <f>'Grid Reliability and Resili'!O120*$J258/12</f>
        <v>0</v>
      </c>
      <c r="Q258" s="16">
        <f>'Grid Reliability and Resili'!P120*$J258/12</f>
        <v>0</v>
      </c>
      <c r="R258" s="16">
        <f>'Grid Reliability and Resili'!Q120*$J258/12</f>
        <v>0</v>
      </c>
      <c r="S258" s="16">
        <f>'Grid Reliability and Resili'!R120*$J258/12</f>
        <v>0</v>
      </c>
      <c r="T258" s="16">
        <f>'Grid Reliability and Resili'!S120*$J258/12</f>
        <v>0</v>
      </c>
      <c r="U258" s="16">
        <f>'Grid Reliability and Resili'!T120*$J258/12</f>
        <v>0</v>
      </c>
      <c r="V258" s="16">
        <f>'Grid Reliability and Resili'!U120*$J258/12</f>
        <v>0</v>
      </c>
      <c r="W258" s="16">
        <f>'Grid Reliability and Resili'!V120*$J258/12</f>
        <v>0</v>
      </c>
      <c r="X258" s="16">
        <f>'Grid Reliability and Resili'!W120*$K258/12</f>
        <v>0</v>
      </c>
      <c r="Y258" s="16">
        <f>'Grid Reliability and Resili'!X120*$K258/12</f>
        <v>452.62595466666659</v>
      </c>
      <c r="Z258" s="16">
        <f>'Grid Reliability and Resili'!Y120*$K258/12</f>
        <v>905.25190933333317</v>
      </c>
      <c r="AA258" s="16">
        <f>'Grid Reliability and Resili'!Z120*$K258/12</f>
        <v>1357.8778639999998</v>
      </c>
      <c r="AB258" s="16">
        <f>'Grid Reliability and Resili'!AA120*$K258/12</f>
        <v>1810.5038186666663</v>
      </c>
      <c r="AC258" s="16">
        <f>'Grid Reliability and Resili'!AB120*$K258/12</f>
        <v>2263.1297733333327</v>
      </c>
      <c r="AD258" s="16">
        <f>'Grid Reliability and Resili'!AC120*$K258/12</f>
        <v>2715.7557279999992</v>
      </c>
      <c r="AE258" s="16">
        <f>'Grid Reliability and Resili'!AD120*$K258/12</f>
        <v>3168.3816826666657</v>
      </c>
      <c r="AF258" s="16">
        <f>'Grid Reliability and Resili'!AE120*$K258/12</f>
        <v>3567.9039186666655</v>
      </c>
      <c r="AG258" s="16">
        <f>'Grid Reliability and Resili'!AF120*$K258/12</f>
        <v>3890.554021333332</v>
      </c>
      <c r="AH258" s="16">
        <f>'Grid Reliability and Resili'!AG120*$K258/12</f>
        <v>3890.554021333332</v>
      </c>
      <c r="AI258" s="16">
        <f>'Grid Reliability and Resili'!AH120*$K258/12</f>
        <v>3890.554021333332</v>
      </c>
      <c r="AJ258" s="16">
        <f>'Grid Reliability and Resili'!AI120*$K258/12</f>
        <v>3890.554051999999</v>
      </c>
      <c r="AK258" s="16">
        <f>'Grid Reliability and Resili'!AJ120*$K258/12</f>
        <v>4269.4357199999995</v>
      </c>
      <c r="AL258" s="16">
        <f>'Grid Reliability and Resili'!AK120*$K258/12</f>
        <v>4648.3172653333331</v>
      </c>
      <c r="AM258" s="16">
        <f>'Grid Reliability and Resili'!AL120*$K258/12</f>
        <v>5027.1988106666668</v>
      </c>
      <c r="AN258" s="16">
        <f>'Grid Reliability and Resili'!AM120*$K258/12</f>
        <v>5406.0803559999995</v>
      </c>
      <c r="AO258" s="16">
        <f>'Grid Reliability and Resili'!AN120*$K258/12</f>
        <v>5784.9619013333331</v>
      </c>
      <c r="AP258" s="16">
        <f>'Grid Reliability and Resili'!AO120*$K258/12</f>
        <v>6163.8434466666668</v>
      </c>
      <c r="AQ258" s="16">
        <f>'Grid Reliability and Resili'!AP120*$K258/12</f>
        <v>6542.7249920000004</v>
      </c>
      <c r="AR258" s="16">
        <f>'Grid Reliability and Resili'!AQ120*$K258/12</f>
        <v>6921.606537333334</v>
      </c>
      <c r="AS258" s="16">
        <f>'Grid Reliability and Resili'!AR120*$K258/12</f>
        <v>7300.4880826666677</v>
      </c>
      <c r="AT258" s="16">
        <f>'Grid Reliability and Resili'!AS120*$K258/12</f>
        <v>7679.3696280000013</v>
      </c>
      <c r="AU258" s="16">
        <f>'Grid Reliability and Resili'!AT120*$K258/12</f>
        <v>8058.2511733333349</v>
      </c>
      <c r="AV258" s="16">
        <f>'Grid Reliability and Resili'!AU120*$K258/12</f>
        <v>8437.1327186666695</v>
      </c>
      <c r="AW258" s="16">
        <f>'Grid Reliability and Resili'!AV120*$K258/12</f>
        <v>9209.2177866666698</v>
      </c>
      <c r="AX258" s="16">
        <f>'Grid Reliability and Resili'!AW120*$K258/12</f>
        <v>9981.3027320000019</v>
      </c>
      <c r="AY258" s="16">
        <f>'Grid Reliability and Resili'!AX120*$K258/12</f>
        <v>10753.387677333336</v>
      </c>
      <c r="AZ258" s="16">
        <f>'Grid Reliability and Resili'!AY120*$K258/12</f>
        <v>11525.47262266667</v>
      </c>
      <c r="BA258" s="16">
        <f>'Grid Reliability and Resili'!AZ120*$K258/12</f>
        <v>12297.557568000004</v>
      </c>
      <c r="BB258" s="16">
        <f>'Grid Reliability and Resili'!BA120*$K258/12</f>
        <v>13069.642513333338</v>
      </c>
      <c r="BC258" s="16">
        <f>'Grid Reliability and Resili'!BB120*$K258/12</f>
        <v>13841.72745866667</v>
      </c>
      <c r="BD258" s="16">
        <f>'Grid Reliability and Resili'!BC120*$K258/12</f>
        <v>14613.812404000004</v>
      </c>
      <c r="BE258" s="16">
        <f>'Grid Reliability and Resili'!BD120*$K258/12</f>
        <v>15385.897349333338</v>
      </c>
      <c r="BF258" s="16">
        <f>'Grid Reliability and Resili'!BE120*$K258/12</f>
        <v>16157.98229466667</v>
      </c>
      <c r="BG258" s="16">
        <f>'Grid Reliability and Resili'!BF120*$K258/12</f>
        <v>16930.067240000004</v>
      </c>
      <c r="BH258" s="16">
        <f>'Grid Reliability and Resili'!BG120*$K258/12</f>
        <v>17702.152185333336</v>
      </c>
      <c r="BI258" s="16">
        <f>'Grid Reliability and Resili'!BH120*$K258/12</f>
        <v>18891.003386666671</v>
      </c>
      <c r="BJ258" s="16">
        <f>'Grid Reliability and Resili'!BI120*$K258/12</f>
        <v>20079.854465333337</v>
      </c>
      <c r="BK258" s="16">
        <f>'Grid Reliability and Resili'!BJ120*$K258/12</f>
        <v>21268.705544000008</v>
      </c>
      <c r="BL258" s="16">
        <f>'Grid Reliability and Resili'!BK120*$K258/12</f>
        <v>22457.556622666671</v>
      </c>
      <c r="BM258" s="16">
        <f>'Grid Reliability and Resili'!BL120*$K258/12</f>
        <v>23646.407701333341</v>
      </c>
      <c r="BN258" s="16">
        <f>'Grid Reliability and Resili'!BM120*$K258/12</f>
        <v>24835.258780000004</v>
      </c>
      <c r="BO258" s="16">
        <f>'Grid Reliability and Resili'!BN120*$K258/12</f>
        <v>26024.109858666667</v>
      </c>
      <c r="BP258" s="16">
        <f>'Grid Reliability and Resili'!BO120*$K258/12</f>
        <v>27212.960937333337</v>
      </c>
      <c r="BQ258" s="16">
        <f>'Grid Reliability and Resili'!BP120*$K258/12</f>
        <v>28401.812016000007</v>
      </c>
      <c r="BR258" s="16">
        <f>'Grid Reliability and Resili'!BQ120*$K258/12</f>
        <v>29590.66309466667</v>
      </c>
      <c r="BS258" s="16">
        <f>'Grid Reliability and Resili'!BR120*$K258/12</f>
        <v>30779.51417333334</v>
      </c>
    </row>
    <row r="259" spans="1:71" x14ac:dyDescent="0.35">
      <c r="A259" s="15" t="str">
        <f>'Grid Reliability and Resili'!A51</f>
        <v>Manual Blanket</v>
      </c>
      <c r="B259" s="15" t="str">
        <f>'Grid Reliability and Resili'!B51</f>
        <v>NCP-16879</v>
      </c>
      <c r="C259" s="15" t="str">
        <f>'Grid Reliability and Resili'!D51</f>
        <v>ELECTRIC DELIVERY</v>
      </c>
      <c r="D259" s="15">
        <f>'Grid Reliability and Resili'!E51</f>
        <v>39725</v>
      </c>
      <c r="E259" s="15" t="str">
        <f>'Grid Reliability and Resili'!F51</f>
        <v>NCP-16879</v>
      </c>
      <c r="F259" s="15" t="str">
        <f>'Grid Reliability and Resili'!G51</f>
        <v>ADI Telecom Fiber</v>
      </c>
      <c r="G259" s="15" t="str">
        <f>'Grid Reliability and Resili'!H51</f>
        <v>Electric General Plant</v>
      </c>
      <c r="H259" s="15" t="str">
        <f>'Grid Reliability and Resili'!I51</f>
        <v>Telecom Structures</v>
      </c>
      <c r="I259" s="15" t="str">
        <f>'Grid Reliability and Resili'!J51</f>
        <v>ADI Telecom Fiber</v>
      </c>
      <c r="J259" s="71">
        <v>2.9000000000000001E-2</v>
      </c>
      <c r="K259" s="71">
        <v>2.87E-2</v>
      </c>
      <c r="L259" s="16">
        <f>'Grid Reliability and Resili'!K121*$J259/12</f>
        <v>0</v>
      </c>
      <c r="M259" s="16">
        <f>'Grid Reliability and Resili'!L121*$J259/12</f>
        <v>0</v>
      </c>
      <c r="N259" s="16">
        <f>'Grid Reliability and Resili'!M121*$J259/12</f>
        <v>0</v>
      </c>
      <c r="O259" s="16">
        <f>'Grid Reliability and Resili'!N121*$J259/12</f>
        <v>0</v>
      </c>
      <c r="P259" s="16">
        <f>'Grid Reliability and Resili'!O121*$J259/12</f>
        <v>0</v>
      </c>
      <c r="Q259" s="16">
        <f>'Grid Reliability and Resili'!P121*$J259/12</f>
        <v>0</v>
      </c>
      <c r="R259" s="16">
        <f>'Grid Reliability and Resili'!Q121*$J259/12</f>
        <v>0</v>
      </c>
      <c r="S259" s="16">
        <f>'Grid Reliability and Resili'!R121*$J259/12</f>
        <v>0</v>
      </c>
      <c r="T259" s="16">
        <f>'Grid Reliability and Resili'!S121*$J259/12</f>
        <v>0</v>
      </c>
      <c r="U259" s="16">
        <f>'Grid Reliability and Resili'!T121*$J259/12</f>
        <v>0</v>
      </c>
      <c r="V259" s="16">
        <f>'Grid Reliability and Resili'!U121*$J259/12</f>
        <v>0</v>
      </c>
      <c r="W259" s="16">
        <f>'Grid Reliability and Resili'!V121*$J259/12</f>
        <v>0</v>
      </c>
      <c r="X259" s="16">
        <f>'Grid Reliability and Resili'!W121*$K259/12</f>
        <v>0</v>
      </c>
      <c r="Y259" s="16">
        <f>'Grid Reliability and Resili'!X121*$K259/12</f>
        <v>687.74790583333333</v>
      </c>
      <c r="Z259" s="16">
        <f>'Grid Reliability and Resili'!Y121*$K259/12</f>
        <v>1375.4958116666667</v>
      </c>
      <c r="AA259" s="16">
        <f>'Grid Reliability and Resili'!Z121*$K259/12</f>
        <v>2063.2437175</v>
      </c>
      <c r="AB259" s="16">
        <f>'Grid Reliability and Resili'!AA121*$K259/12</f>
        <v>2750.9916233333333</v>
      </c>
      <c r="AC259" s="16">
        <f>'Grid Reliability and Resili'!AB121*$K259/12</f>
        <v>3438.7395291666667</v>
      </c>
      <c r="AD259" s="16">
        <f>'Grid Reliability and Resili'!AC121*$K259/12</f>
        <v>4126.487435</v>
      </c>
      <c r="AE259" s="16">
        <f>'Grid Reliability and Resili'!AD121*$K259/12</f>
        <v>4814.2353408333338</v>
      </c>
      <c r="AF259" s="16">
        <f>'Grid Reliability and Resili'!AE121*$K259/12</f>
        <v>5501.9832466666676</v>
      </c>
      <c r="AG259" s="16">
        <f>'Grid Reliability and Resili'!AF121*$K259/12</f>
        <v>6189.7311525000005</v>
      </c>
      <c r="AH259" s="16">
        <f>'Grid Reliability and Resili'!AG121*$K259/12</f>
        <v>6877.4790583333343</v>
      </c>
      <c r="AI259" s="16">
        <f>'Grid Reliability and Resili'!AH121*$K259/12</f>
        <v>7565.226964166668</v>
      </c>
      <c r="AJ259" s="16">
        <f>'Grid Reliability and Resili'!AI121*$K259/12</f>
        <v>8252.9748700000018</v>
      </c>
      <c r="AK259" s="16">
        <f>'Grid Reliability and Resili'!AJ121*$K259/12</f>
        <v>9078.0308225833342</v>
      </c>
      <c r="AL259" s="16">
        <f>'Grid Reliability and Resili'!AK121*$K259/12</f>
        <v>9903.0868708333346</v>
      </c>
      <c r="AM259" s="16">
        <f>'Grid Reliability and Resili'!AL121*$K259/12</f>
        <v>10728.142919083335</v>
      </c>
      <c r="AN259" s="16">
        <f>'Grid Reliability and Resili'!AM121*$K259/12</f>
        <v>11553.198967333336</v>
      </c>
      <c r="AO259" s="16">
        <f>'Grid Reliability and Resili'!AN121*$K259/12</f>
        <v>12378.255015583336</v>
      </c>
      <c r="AP259" s="16">
        <f>'Grid Reliability and Resili'!AO121*$K259/12</f>
        <v>13203.311063833336</v>
      </c>
      <c r="AQ259" s="16">
        <f>'Grid Reliability and Resili'!AP121*$K259/12</f>
        <v>14028.367112083333</v>
      </c>
      <c r="AR259" s="16">
        <f>'Grid Reliability and Resili'!AQ121*$K259/12</f>
        <v>14853.423160333334</v>
      </c>
      <c r="AS259" s="16">
        <f>'Grid Reliability and Resili'!AR121*$K259/12</f>
        <v>15678.479208583334</v>
      </c>
      <c r="AT259" s="16">
        <f>'Grid Reliability and Resili'!AS121*$K259/12</f>
        <v>16503.535256833333</v>
      </c>
      <c r="AU259" s="16">
        <f>'Grid Reliability and Resili'!AT121*$K259/12</f>
        <v>17328.591305083333</v>
      </c>
      <c r="AV259" s="16">
        <f>'Grid Reliability and Resili'!AU121*$K259/12</f>
        <v>18153.647353333334</v>
      </c>
      <c r="AW259" s="16">
        <f>'Grid Reliability and Resili'!AV121*$K259/12</f>
        <v>18153.647353333334</v>
      </c>
      <c r="AX259" s="16">
        <f>'Grid Reliability and Resili'!AW121*$K259/12</f>
        <v>18153.647353333334</v>
      </c>
      <c r="AY259" s="16">
        <f>'Grid Reliability and Resili'!AX121*$K259/12</f>
        <v>18153.647353333334</v>
      </c>
      <c r="AZ259" s="16">
        <f>'Grid Reliability and Resili'!AY121*$K259/12</f>
        <v>18153.647353333334</v>
      </c>
      <c r="BA259" s="16">
        <f>'Grid Reliability and Resili'!AZ121*$K259/12</f>
        <v>18153.647353333334</v>
      </c>
      <c r="BB259" s="16">
        <f>'Grid Reliability and Resili'!BA121*$K259/12</f>
        <v>18153.647353333334</v>
      </c>
      <c r="BC259" s="16">
        <f>'Grid Reliability and Resili'!BB121*$K259/12</f>
        <v>18153.647353333334</v>
      </c>
      <c r="BD259" s="16">
        <f>'Grid Reliability and Resili'!BC121*$K259/12</f>
        <v>18153.647353333334</v>
      </c>
      <c r="BE259" s="16">
        <f>'Grid Reliability and Resili'!BD121*$K259/12</f>
        <v>18153.647353333334</v>
      </c>
      <c r="BF259" s="16">
        <f>'Grid Reliability and Resili'!BE121*$K259/12</f>
        <v>18153.647353333334</v>
      </c>
      <c r="BG259" s="16">
        <f>'Grid Reliability and Resili'!BF121*$K259/12</f>
        <v>18153.647353333334</v>
      </c>
      <c r="BH259" s="16">
        <f>'Grid Reliability and Resili'!BG121*$K259/12</f>
        <v>18153.647353333334</v>
      </c>
      <c r="BI259" s="16">
        <f>'Grid Reliability and Resili'!BH121*$K259/12</f>
        <v>18153.647353333334</v>
      </c>
      <c r="BJ259" s="16">
        <f>'Grid Reliability and Resili'!BI121*$K259/12</f>
        <v>18153.647353333334</v>
      </c>
      <c r="BK259" s="16">
        <f>'Grid Reliability and Resili'!BJ121*$K259/12</f>
        <v>18153.647353333334</v>
      </c>
      <c r="BL259" s="16">
        <f>'Grid Reliability and Resili'!BK121*$K259/12</f>
        <v>18153.647353333334</v>
      </c>
      <c r="BM259" s="16">
        <f>'Grid Reliability and Resili'!BL121*$K259/12</f>
        <v>18153.647353333334</v>
      </c>
      <c r="BN259" s="16">
        <f>'Grid Reliability and Resili'!BM121*$K259/12</f>
        <v>18153.647353333334</v>
      </c>
      <c r="BO259" s="16">
        <f>'Grid Reliability and Resili'!BN121*$K259/12</f>
        <v>18153.647353333334</v>
      </c>
      <c r="BP259" s="16">
        <f>'Grid Reliability and Resili'!BO121*$K259/12</f>
        <v>18153.647353333334</v>
      </c>
      <c r="BQ259" s="16">
        <f>'Grid Reliability and Resili'!BP121*$K259/12</f>
        <v>18153.647353333334</v>
      </c>
      <c r="BR259" s="16">
        <f>'Grid Reliability and Resili'!BQ121*$K259/12</f>
        <v>18153.647353333334</v>
      </c>
      <c r="BS259" s="16">
        <f>'Grid Reliability and Resili'!BR121*$K259/12</f>
        <v>18153.647353333334</v>
      </c>
    </row>
    <row r="260" spans="1:71" x14ac:dyDescent="0.35">
      <c r="A260" s="15" t="str">
        <f>'Grid Reliability and Resili'!A52</f>
        <v>Standard Close</v>
      </c>
      <c r="B260" s="15" t="str">
        <f>'Grid Reliability and Resili'!B52</f>
        <v>NCP-16928</v>
      </c>
      <c r="C260" s="15" t="str">
        <f>'Grid Reliability and Resili'!D52</f>
        <v>ELECTRIC DELIVERY</v>
      </c>
      <c r="D260" s="15">
        <f>'Grid Reliability and Resili'!E52</f>
        <v>30315</v>
      </c>
      <c r="E260" s="15" t="str">
        <f>'Grid Reliability and Resili'!F52</f>
        <v>NCP-16928</v>
      </c>
      <c r="F260" s="15" t="str">
        <f>'Grid Reliability and Resili'!G52</f>
        <v>Meter Firmware Improvements 2024</v>
      </c>
      <c r="G260" s="15" t="str">
        <f>'Grid Reliability and Resili'!H52</f>
        <v>Electric Intangible Plant</v>
      </c>
      <c r="H260" s="15" t="str">
        <f>'Grid Reliability and Resili'!I52</f>
        <v>General Offices</v>
      </c>
      <c r="I260" s="15" t="str">
        <f>'Grid Reliability and Resili'!J52</f>
        <v>Meter Firmware Improvements 2024</v>
      </c>
      <c r="J260" s="71">
        <v>6.7000000000000004E-2</v>
      </c>
      <c r="K260" s="71">
        <v>6.7000000000000004E-2</v>
      </c>
      <c r="L260" s="16">
        <f>'Grid Reliability and Resili'!K122*$J260/12</f>
        <v>0</v>
      </c>
      <c r="M260" s="16">
        <f>'Grid Reliability and Resili'!L122*$J260/12</f>
        <v>0</v>
      </c>
      <c r="N260" s="16">
        <f>'Grid Reliability and Resili'!M122*$J260/12</f>
        <v>0</v>
      </c>
      <c r="O260" s="16">
        <f>'Grid Reliability and Resili'!N122*$J260/12</f>
        <v>0</v>
      </c>
      <c r="P260" s="16">
        <f>'Grid Reliability and Resili'!O122*$J260/12</f>
        <v>0</v>
      </c>
      <c r="Q260" s="16">
        <f>'Grid Reliability and Resili'!P122*$J260/12</f>
        <v>0</v>
      </c>
      <c r="R260" s="16">
        <f>'Grid Reliability and Resili'!Q122*$J260/12</f>
        <v>0</v>
      </c>
      <c r="S260" s="16">
        <f>'Grid Reliability and Resili'!R122*$J260/12</f>
        <v>0</v>
      </c>
      <c r="T260" s="16">
        <f>'Grid Reliability and Resili'!S122*$J260/12</f>
        <v>0</v>
      </c>
      <c r="U260" s="16">
        <f>'Grid Reliability and Resili'!T122*$J260/12</f>
        <v>11285.312667500004</v>
      </c>
      <c r="V260" s="16">
        <f>'Grid Reliability and Resili'!U122*$J260/12</f>
        <v>12539.236260000003</v>
      </c>
      <c r="W260" s="16">
        <f>'Grid Reliability and Resili'!V122*$J260/12</f>
        <v>13793.159964166669</v>
      </c>
      <c r="X260" s="16">
        <f>'Grid Reliability and Resili'!W122*$K260/12</f>
        <v>15047.083333333336</v>
      </c>
      <c r="Y260" s="16">
        <f>'Grid Reliability and Resili'!X122*$K260/12</f>
        <v>15047.083333333336</v>
      </c>
      <c r="Z260" s="16">
        <f>'Grid Reliability and Resili'!Y122*$K260/12</f>
        <v>15047.083333333336</v>
      </c>
      <c r="AA260" s="16">
        <f>'Grid Reliability and Resili'!Z122*$K260/12</f>
        <v>15047.083333333336</v>
      </c>
      <c r="AB260" s="16">
        <f>'Grid Reliability and Resili'!AA122*$K260/12</f>
        <v>15047.083333333336</v>
      </c>
      <c r="AC260" s="16">
        <f>'Grid Reliability and Resili'!AB122*$K260/12</f>
        <v>15047.083333333336</v>
      </c>
      <c r="AD260" s="16">
        <f>'Grid Reliability and Resili'!AC122*$K260/12</f>
        <v>15047.083333333336</v>
      </c>
      <c r="AE260" s="16">
        <f>'Grid Reliability and Resili'!AD122*$K260/12</f>
        <v>15047.083333333336</v>
      </c>
      <c r="AF260" s="16">
        <f>'Grid Reliability and Resili'!AE122*$K260/12</f>
        <v>15047.083333333336</v>
      </c>
      <c r="AG260" s="16">
        <f>'Grid Reliability and Resili'!AF122*$K260/12</f>
        <v>15047.083333333336</v>
      </c>
      <c r="AH260" s="16">
        <f>'Grid Reliability and Resili'!AG122*$K260/12</f>
        <v>15047.083333333336</v>
      </c>
      <c r="AI260" s="16">
        <f>'Grid Reliability and Resili'!AH122*$K260/12</f>
        <v>15047.083333333336</v>
      </c>
      <c r="AJ260" s="16">
        <f>'Grid Reliability and Resili'!AI122*$K260/12</f>
        <v>15047.083333333336</v>
      </c>
      <c r="AK260" s="16">
        <f>'Grid Reliability and Resili'!AJ122*$K260/12</f>
        <v>15047.083333333336</v>
      </c>
      <c r="AL260" s="16">
        <f>'Grid Reliability and Resili'!AK122*$K260/12</f>
        <v>15047.083333333336</v>
      </c>
      <c r="AM260" s="16">
        <f>'Grid Reliability and Resili'!AL122*$K260/12</f>
        <v>15047.083333333336</v>
      </c>
      <c r="AN260" s="16">
        <f>'Grid Reliability and Resili'!AM122*$K260/12</f>
        <v>15047.083333333336</v>
      </c>
      <c r="AO260" s="16">
        <f>'Grid Reliability and Resili'!AN122*$K260/12</f>
        <v>15047.083333333336</v>
      </c>
      <c r="AP260" s="16">
        <f>'Grid Reliability and Resili'!AO122*$K260/12</f>
        <v>15047.083333333336</v>
      </c>
      <c r="AQ260" s="16">
        <f>'Grid Reliability and Resili'!AP122*$K260/12</f>
        <v>15047.083333333336</v>
      </c>
      <c r="AR260" s="16">
        <f>'Grid Reliability and Resili'!AQ122*$K260/12</f>
        <v>15047.083333333336</v>
      </c>
      <c r="AS260" s="16">
        <f>'Grid Reliability and Resili'!AR122*$K260/12</f>
        <v>15047.083333333336</v>
      </c>
      <c r="AT260" s="16">
        <f>'Grid Reliability and Resili'!AS122*$K260/12</f>
        <v>15047.083333333336</v>
      </c>
      <c r="AU260" s="16">
        <f>'Grid Reliability and Resili'!AT122*$K260/12</f>
        <v>15047.083333333336</v>
      </c>
      <c r="AV260" s="16">
        <f>'Grid Reliability and Resili'!AU122*$K260/12</f>
        <v>15047.083333333336</v>
      </c>
      <c r="AW260" s="16">
        <f>'Grid Reliability and Resili'!AV122*$K260/12</f>
        <v>15047.083333333336</v>
      </c>
      <c r="AX260" s="16">
        <f>'Grid Reliability and Resili'!AW122*$K260/12</f>
        <v>15047.083333333336</v>
      </c>
      <c r="AY260" s="16">
        <f>'Grid Reliability and Resili'!AX122*$K260/12</f>
        <v>15047.083333333336</v>
      </c>
      <c r="AZ260" s="16">
        <f>'Grid Reliability and Resili'!AY122*$K260/12</f>
        <v>15047.083333333336</v>
      </c>
      <c r="BA260" s="16">
        <f>'Grid Reliability and Resili'!AZ122*$K260/12</f>
        <v>15047.083333333336</v>
      </c>
      <c r="BB260" s="16">
        <f>'Grid Reliability and Resili'!BA122*$K260/12</f>
        <v>15047.083333333336</v>
      </c>
      <c r="BC260" s="16">
        <f>'Grid Reliability and Resili'!BB122*$K260/12</f>
        <v>15047.083333333336</v>
      </c>
      <c r="BD260" s="16">
        <f>'Grid Reliability and Resili'!BC122*$K260/12</f>
        <v>15047.083333333336</v>
      </c>
      <c r="BE260" s="16">
        <f>'Grid Reliability and Resili'!BD122*$K260/12</f>
        <v>15047.083333333336</v>
      </c>
      <c r="BF260" s="16">
        <f>'Grid Reliability and Resili'!BE122*$K260/12</f>
        <v>15047.083333333336</v>
      </c>
      <c r="BG260" s="16">
        <f>'Grid Reliability and Resili'!BF122*$K260/12</f>
        <v>15047.083333333336</v>
      </c>
      <c r="BH260" s="16">
        <f>'Grid Reliability and Resili'!BG122*$K260/12</f>
        <v>15047.083333333336</v>
      </c>
      <c r="BI260" s="16">
        <f>'Grid Reliability and Resili'!BH122*$K260/12</f>
        <v>15047.083333333336</v>
      </c>
      <c r="BJ260" s="16">
        <f>'Grid Reliability and Resili'!BI122*$K260/12</f>
        <v>15047.083333333336</v>
      </c>
      <c r="BK260" s="16">
        <f>'Grid Reliability and Resili'!BJ122*$K260/12</f>
        <v>15047.083333333336</v>
      </c>
      <c r="BL260" s="16">
        <f>'Grid Reliability and Resili'!BK122*$K260/12</f>
        <v>15047.083333333336</v>
      </c>
      <c r="BM260" s="16">
        <f>'Grid Reliability and Resili'!BL122*$K260/12</f>
        <v>15047.083333333336</v>
      </c>
      <c r="BN260" s="16">
        <f>'Grid Reliability and Resili'!BM122*$K260/12</f>
        <v>15047.083333333336</v>
      </c>
      <c r="BO260" s="16">
        <f>'Grid Reliability and Resili'!BN122*$K260/12</f>
        <v>15047.083333333336</v>
      </c>
      <c r="BP260" s="16">
        <f>'Grid Reliability and Resili'!BO122*$K260/12</f>
        <v>15047.083333333336</v>
      </c>
      <c r="BQ260" s="16">
        <f>'Grid Reliability and Resili'!BP122*$K260/12</f>
        <v>15047.083333333336</v>
      </c>
      <c r="BR260" s="16">
        <f>'Grid Reliability and Resili'!BQ122*$K260/12</f>
        <v>15047.083333333336</v>
      </c>
      <c r="BS260" s="16">
        <f>'Grid Reliability and Resili'!BR122*$K260/12</f>
        <v>15047.083333333336</v>
      </c>
    </row>
    <row r="261" spans="1:71" x14ac:dyDescent="0.35">
      <c r="A261" s="15" t="str">
        <f>'Grid Reliability and Resili'!A53</f>
        <v>Monthly Close</v>
      </c>
      <c r="B261" s="15" t="str">
        <f>'Grid Reliability and Resili'!B53</f>
        <v>NEW-15481</v>
      </c>
      <c r="C261" s="15" t="str">
        <f>'Grid Reliability and Resili'!D53</f>
        <v>ELECTRIC DELIVERY</v>
      </c>
      <c r="D261" s="15">
        <f>'Grid Reliability and Resili'!E53</f>
        <v>30315</v>
      </c>
      <c r="E261" s="15" t="str">
        <f>'Grid Reliability and Resili'!F53</f>
        <v>NEW-15481</v>
      </c>
      <c r="F261" s="15" t="str">
        <f>'Grid Reliability and Resili'!G53</f>
        <v>Premium Network Service</v>
      </c>
      <c r="G261" s="15" t="str">
        <f>'Grid Reliability and Resili'!H53</f>
        <v>Electric Intangible Plant</v>
      </c>
      <c r="H261" s="15" t="str">
        <f>'Grid Reliability and Resili'!I53</f>
        <v>General Offices</v>
      </c>
      <c r="I261" s="15" t="str">
        <f>'Grid Reliability and Resili'!J53</f>
        <v>Premium Network Service</v>
      </c>
      <c r="J261" s="71">
        <v>6.7000000000000004E-2</v>
      </c>
      <c r="K261" s="71">
        <v>6.7000000000000004E-2</v>
      </c>
      <c r="L261" s="16">
        <f>'Grid Reliability and Resili'!K123*$J261/12</f>
        <v>0</v>
      </c>
      <c r="M261" s="16">
        <f>'Grid Reliability and Resili'!L123*$J261/12</f>
        <v>0</v>
      </c>
      <c r="N261" s="16">
        <f>'Grid Reliability and Resili'!M123*$J261/12</f>
        <v>0</v>
      </c>
      <c r="O261" s="16">
        <f>'Grid Reliability and Resili'!N123*$J261/12</f>
        <v>0</v>
      </c>
      <c r="P261" s="16">
        <f>'Grid Reliability and Resili'!O123*$J261/12</f>
        <v>0</v>
      </c>
      <c r="Q261" s="16">
        <f>'Grid Reliability and Resili'!P123*$J261/12</f>
        <v>0</v>
      </c>
      <c r="R261" s="16">
        <f>'Grid Reliability and Resili'!Q123*$J261/12</f>
        <v>0</v>
      </c>
      <c r="S261" s="16">
        <f>'Grid Reliability and Resili'!R123*$J261/12</f>
        <v>0</v>
      </c>
      <c r="T261" s="16">
        <f>'Grid Reliability and Resili'!S123*$J261/12</f>
        <v>0</v>
      </c>
      <c r="U261" s="16">
        <f>'Grid Reliability and Resili'!T123*$J261/12</f>
        <v>0</v>
      </c>
      <c r="V261" s="16">
        <f>'Grid Reliability and Resili'!U123*$J261/12</f>
        <v>0</v>
      </c>
      <c r="W261" s="16">
        <f>'Grid Reliability and Resili'!V123*$J261/12</f>
        <v>0</v>
      </c>
      <c r="X261" s="16">
        <f>'Grid Reliability and Resili'!W123*$K261/12</f>
        <v>0</v>
      </c>
      <c r="Y261" s="16">
        <f>'Grid Reliability and Resili'!X123*$K261/12</f>
        <v>616.76900249999994</v>
      </c>
      <c r="Z261" s="16">
        <f>'Grid Reliability and Resili'!Y123*$K261/12</f>
        <v>1233.5380049999999</v>
      </c>
      <c r="AA261" s="16">
        <f>'Grid Reliability and Resili'!Z123*$K261/12</f>
        <v>1850.3070074999998</v>
      </c>
      <c r="AB261" s="16">
        <f>'Grid Reliability and Resili'!AA123*$K261/12</f>
        <v>2467.0760099999998</v>
      </c>
      <c r="AC261" s="16">
        <f>'Grid Reliability and Resili'!AB123*$K261/12</f>
        <v>3083.8450124999999</v>
      </c>
      <c r="AD261" s="16">
        <f>'Grid Reliability and Resili'!AC123*$K261/12</f>
        <v>3700.6140149999997</v>
      </c>
      <c r="AE261" s="16">
        <f>'Grid Reliability and Resili'!AD123*$K261/12</f>
        <v>4317.3830174999994</v>
      </c>
      <c r="AF261" s="16">
        <f>'Grid Reliability and Resili'!AE123*$K261/12</f>
        <v>4934.1520199999995</v>
      </c>
      <c r="AG261" s="16">
        <f>'Grid Reliability and Resili'!AF123*$K261/12</f>
        <v>5550.9210224999988</v>
      </c>
      <c r="AH261" s="16">
        <f>'Grid Reliability and Resili'!AG123*$K261/12</f>
        <v>6167.6900249999999</v>
      </c>
      <c r="AI261" s="16">
        <f>'Grid Reliability and Resili'!AH123*$K261/12</f>
        <v>6784.459027500001</v>
      </c>
      <c r="AJ261" s="16">
        <f>'Grid Reliability and Resili'!AI123*$K261/12</f>
        <v>7401.2280300000011</v>
      </c>
      <c r="AK261" s="16">
        <f>'Grid Reliability and Resili'!AJ123*$K261/12</f>
        <v>8823.2213458333354</v>
      </c>
      <c r="AL261" s="16">
        <f>'Grid Reliability and Resili'!AK123*$K261/12</f>
        <v>10245.214438333334</v>
      </c>
      <c r="AM261" s="16">
        <f>'Grid Reliability and Resili'!AL123*$K261/12</f>
        <v>11667.207530833337</v>
      </c>
      <c r="AN261" s="16">
        <f>'Grid Reliability and Resili'!AM123*$K261/12</f>
        <v>13089.200623333336</v>
      </c>
      <c r="AO261" s="16">
        <f>'Grid Reliability and Resili'!AN123*$K261/12</f>
        <v>14511.193715833337</v>
      </c>
      <c r="AP261" s="16">
        <f>'Grid Reliability and Resili'!AO123*$K261/12</f>
        <v>15933.186808333337</v>
      </c>
      <c r="AQ261" s="16">
        <f>'Grid Reliability and Resili'!AP123*$K261/12</f>
        <v>17355.179900833336</v>
      </c>
      <c r="AR261" s="16">
        <f>'Grid Reliability and Resili'!AQ123*$K261/12</f>
        <v>18777.172993333337</v>
      </c>
      <c r="AS261" s="16">
        <f>'Grid Reliability and Resili'!AR123*$K261/12</f>
        <v>20199.166085833338</v>
      </c>
      <c r="AT261" s="16">
        <f>'Grid Reliability and Resili'!AS123*$K261/12</f>
        <v>21621.159178333339</v>
      </c>
      <c r="AU261" s="16">
        <f>'Grid Reliability and Resili'!AT123*$K261/12</f>
        <v>23043.15227083334</v>
      </c>
      <c r="AV261" s="16">
        <f>'Grid Reliability and Resili'!AU123*$K261/12</f>
        <v>24465.14536333334</v>
      </c>
      <c r="AW261" s="16">
        <f>'Grid Reliability and Resili'!AV123*$K261/12</f>
        <v>26451.556505833341</v>
      </c>
      <c r="AX261" s="16">
        <f>'Grid Reliability and Resili'!AW123*$K261/12</f>
        <v>28437.967871666671</v>
      </c>
      <c r="AY261" s="16">
        <f>'Grid Reliability and Resili'!AX123*$K261/12</f>
        <v>30424.379237500005</v>
      </c>
      <c r="AZ261" s="16">
        <f>'Grid Reliability and Resili'!AY123*$K261/12</f>
        <v>32410.790603333338</v>
      </c>
      <c r="BA261" s="16">
        <f>'Grid Reliability and Resili'!AZ123*$K261/12</f>
        <v>34397.201969166672</v>
      </c>
      <c r="BB261" s="16">
        <f>'Grid Reliability and Resili'!BA123*$K261/12</f>
        <v>36383.613335000009</v>
      </c>
      <c r="BC261" s="16">
        <f>'Grid Reliability and Resili'!BB123*$K261/12</f>
        <v>38370.024700833339</v>
      </c>
      <c r="BD261" s="16">
        <f>'Grid Reliability and Resili'!BC123*$K261/12</f>
        <v>40356.436066666669</v>
      </c>
      <c r="BE261" s="16">
        <f>'Grid Reliability and Resili'!BD123*$K261/12</f>
        <v>42342.847432500006</v>
      </c>
      <c r="BF261" s="16">
        <f>'Grid Reliability and Resili'!BE123*$K261/12</f>
        <v>44329.258798333343</v>
      </c>
      <c r="BG261" s="16">
        <f>'Grid Reliability and Resili'!BF123*$K261/12</f>
        <v>46315.670164166666</v>
      </c>
      <c r="BH261" s="16">
        <f>'Grid Reliability and Resili'!BG123*$K261/12</f>
        <v>48302.081530000003</v>
      </c>
      <c r="BI261" s="16">
        <f>'Grid Reliability and Resili'!BH123*$K261/12</f>
        <v>48302.081530000003</v>
      </c>
      <c r="BJ261" s="16">
        <f>'Grid Reliability and Resili'!BI123*$K261/12</f>
        <v>48302.081530000003</v>
      </c>
      <c r="BK261" s="16">
        <f>'Grid Reliability and Resili'!BJ123*$K261/12</f>
        <v>48302.081530000003</v>
      </c>
      <c r="BL261" s="16">
        <f>'Grid Reliability and Resili'!BK123*$K261/12</f>
        <v>48302.081530000003</v>
      </c>
      <c r="BM261" s="16">
        <f>'Grid Reliability and Resili'!BL123*$K261/12</f>
        <v>48302.081530000003</v>
      </c>
      <c r="BN261" s="16">
        <f>'Grid Reliability and Resili'!BM123*$K261/12</f>
        <v>48302.081530000003</v>
      </c>
      <c r="BO261" s="16">
        <f>'Grid Reliability and Resili'!BN123*$K261/12</f>
        <v>48302.081530000003</v>
      </c>
      <c r="BP261" s="16">
        <f>'Grid Reliability and Resili'!BO123*$K261/12</f>
        <v>48302.081530000003</v>
      </c>
      <c r="BQ261" s="16">
        <f>'Grid Reliability and Resili'!BP123*$K261/12</f>
        <v>48302.081530000003</v>
      </c>
      <c r="BR261" s="16">
        <f>'Grid Reliability and Resili'!BQ123*$K261/12</f>
        <v>48302.081530000003</v>
      </c>
      <c r="BS261" s="16">
        <f>'Grid Reliability and Resili'!BR123*$K261/12</f>
        <v>48302.081530000003</v>
      </c>
    </row>
    <row r="262" spans="1:71" x14ac:dyDescent="0.35">
      <c r="A262" s="15" t="str">
        <f>'Grid Reliability and Resili'!A54</f>
        <v>Monthly Close</v>
      </c>
      <c r="B262" s="15" t="str">
        <f>'Grid Reliability and Resili'!B54</f>
        <v>NEW-15482</v>
      </c>
      <c r="C262" s="15" t="str">
        <f>'Grid Reliability and Resili'!D54</f>
        <v>ELECTRIC DELIVERY</v>
      </c>
      <c r="D262" s="15">
        <f>'Grid Reliability and Resili'!E54</f>
        <v>39700</v>
      </c>
      <c r="E262" s="15" t="str">
        <f>'Grid Reliability and Resili'!F54</f>
        <v>NEW-15482</v>
      </c>
      <c r="F262" s="15" t="str">
        <f>'Grid Reliability and Resili'!G54</f>
        <v>Volt/Var Control (IVVC)</v>
      </c>
      <c r="G262" s="15" t="str">
        <f>'Grid Reliability and Resili'!H54</f>
        <v>Electric General Plant</v>
      </c>
      <c r="H262" s="15" t="str">
        <f>'Grid Reliability and Resili'!I54</f>
        <v>General Offices</v>
      </c>
      <c r="I262" s="15" t="str">
        <f>'Grid Reliability and Resili'!J54</f>
        <v>Volt/Var Control (IVVC)</v>
      </c>
      <c r="J262" s="71">
        <v>0.14299999999999999</v>
      </c>
      <c r="K262" s="71">
        <v>0.14300000000000002</v>
      </c>
      <c r="L262" s="16">
        <f>'Grid Reliability and Resili'!K124*$J262/12</f>
        <v>0</v>
      </c>
      <c r="M262" s="16">
        <f>'Grid Reliability and Resili'!L124*$J262/12</f>
        <v>1305.6084708333335</v>
      </c>
      <c r="N262" s="16">
        <f>'Grid Reliability and Resili'!M124*$J262/12</f>
        <v>2611.2159883333334</v>
      </c>
      <c r="O262" s="16">
        <f>'Grid Reliability and Resili'!N124*$J262/12</f>
        <v>3916.8235058333325</v>
      </c>
      <c r="P262" s="16">
        <f>'Grid Reliability and Resili'!O124*$J262/12</f>
        <v>5222.4310233333326</v>
      </c>
      <c r="Q262" s="16">
        <f>'Grid Reliability and Resili'!P124*$J262/12</f>
        <v>6528.0385408333323</v>
      </c>
      <c r="R262" s="16">
        <f>'Grid Reliability and Resili'!Q124*$J262/12</f>
        <v>7833.6460583333319</v>
      </c>
      <c r="S262" s="16">
        <f>'Grid Reliability and Resili'!R124*$J262/12</f>
        <v>9139.2535758333306</v>
      </c>
      <c r="T262" s="16">
        <f>'Grid Reliability and Resili'!S124*$J262/12</f>
        <v>10444.861093333331</v>
      </c>
      <c r="U262" s="16">
        <f>'Grid Reliability and Resili'!T124*$J262/12</f>
        <v>11750.468610833332</v>
      </c>
      <c r="V262" s="16">
        <f>'Grid Reliability and Resili'!U124*$J262/12</f>
        <v>13056.076128333329</v>
      </c>
      <c r="W262" s="16">
        <f>'Grid Reliability and Resili'!V124*$J262/12</f>
        <v>14361.683645833329</v>
      </c>
      <c r="X262" s="16">
        <f>'Grid Reliability and Resili'!W124*$K262/12</f>
        <v>15667.291163333333</v>
      </c>
      <c r="Y262" s="16">
        <f>'Grid Reliability and Resili'!X124*$K262/12</f>
        <v>17949.509315833333</v>
      </c>
      <c r="Z262" s="16">
        <f>'Grid Reliability and Resili'!Y124*$K262/12</f>
        <v>20231.726514999998</v>
      </c>
      <c r="AA262" s="16">
        <f>'Grid Reliability and Resili'!Z124*$K262/12</f>
        <v>22513.943714166668</v>
      </c>
      <c r="AB262" s="16">
        <f>'Grid Reliability and Resili'!AA124*$K262/12</f>
        <v>24796.16091333333</v>
      </c>
      <c r="AC262" s="16">
        <f>'Grid Reliability and Resili'!AB124*$K262/12</f>
        <v>27078.378112499999</v>
      </c>
      <c r="AD262" s="16">
        <f>'Grid Reliability and Resili'!AC124*$K262/12</f>
        <v>29360.595311666664</v>
      </c>
      <c r="AE262" s="16">
        <f>'Grid Reliability and Resili'!AD124*$K262/12</f>
        <v>31642.812510833333</v>
      </c>
      <c r="AF262" s="16">
        <f>'Grid Reliability and Resili'!AE124*$K262/12</f>
        <v>33925.029709999995</v>
      </c>
      <c r="AG262" s="16">
        <f>'Grid Reliability and Resili'!AF124*$K262/12</f>
        <v>36207.246909166664</v>
      </c>
      <c r="AH262" s="16">
        <f>'Grid Reliability and Resili'!AG124*$K262/12</f>
        <v>38489.464108333334</v>
      </c>
      <c r="AI262" s="16">
        <f>'Grid Reliability and Resili'!AH124*$K262/12</f>
        <v>40771.681307500003</v>
      </c>
      <c r="AJ262" s="16">
        <f>'Grid Reliability and Resili'!AI124*$K262/12</f>
        <v>43053.898506666665</v>
      </c>
      <c r="AK262" s="16">
        <f>'Grid Reliability and Resili'!AJ124*$K262/12</f>
        <v>45482.75303</v>
      </c>
      <c r="AL262" s="16">
        <f>'Grid Reliability and Resili'!AK124*$K262/12</f>
        <v>47911.607195833341</v>
      </c>
      <c r="AM262" s="16">
        <f>'Grid Reliability and Resili'!AL124*$K262/12</f>
        <v>50340.461361666676</v>
      </c>
      <c r="AN262" s="16">
        <f>'Grid Reliability and Resili'!AM124*$K262/12</f>
        <v>52769.315527500003</v>
      </c>
      <c r="AO262" s="16">
        <f>'Grid Reliability and Resili'!AN124*$K262/12</f>
        <v>55198.16969333333</v>
      </c>
      <c r="AP262" s="16">
        <f>'Grid Reliability and Resili'!AO124*$K262/12</f>
        <v>57627.023859166657</v>
      </c>
      <c r="AQ262" s="16">
        <f>'Grid Reliability and Resili'!AP124*$K262/12</f>
        <v>60055.878024999991</v>
      </c>
      <c r="AR262" s="16">
        <f>'Grid Reliability and Resili'!AQ124*$K262/12</f>
        <v>62484.732190833318</v>
      </c>
      <c r="AS262" s="16">
        <f>'Grid Reliability and Resili'!AR124*$K262/12</f>
        <v>64913.586356666645</v>
      </c>
      <c r="AT262" s="16">
        <f>'Grid Reliability and Resili'!AS124*$K262/12</f>
        <v>67342.440522499979</v>
      </c>
      <c r="AU262" s="16">
        <f>'Grid Reliability and Resili'!AT124*$K262/12</f>
        <v>69771.294688333306</v>
      </c>
      <c r="AV262" s="16">
        <f>'Grid Reliability and Resili'!AU124*$K262/12</f>
        <v>72200.148854166633</v>
      </c>
      <c r="AW262" s="16">
        <f>'Grid Reliability and Resili'!AV124*$K262/12</f>
        <v>72200.148854166633</v>
      </c>
      <c r="AX262" s="16">
        <f>'Grid Reliability and Resili'!AW124*$K262/12</f>
        <v>72200.148854166633</v>
      </c>
      <c r="AY262" s="16">
        <f>'Grid Reliability and Resili'!AX124*$K262/12</f>
        <v>72200.148854166633</v>
      </c>
      <c r="AZ262" s="16">
        <f>'Grid Reliability and Resili'!AY124*$K262/12</f>
        <v>72200.148854166633</v>
      </c>
      <c r="BA262" s="16">
        <f>'Grid Reliability and Resili'!AZ124*$K262/12</f>
        <v>72200.148854166633</v>
      </c>
      <c r="BB262" s="16">
        <f>'Grid Reliability and Resili'!BA124*$K262/12</f>
        <v>72200.148854166633</v>
      </c>
      <c r="BC262" s="16">
        <f>'Grid Reliability and Resili'!BB124*$K262/12</f>
        <v>72200.148854166633</v>
      </c>
      <c r="BD262" s="16">
        <f>'Grid Reliability and Resili'!BC124*$K262/12</f>
        <v>72200.148854166633</v>
      </c>
      <c r="BE262" s="16">
        <f>'Grid Reliability and Resili'!BD124*$K262/12</f>
        <v>72200.148854166633</v>
      </c>
      <c r="BF262" s="16">
        <f>'Grid Reliability and Resili'!BE124*$K262/12</f>
        <v>72200.148854166633</v>
      </c>
      <c r="BG262" s="16">
        <f>'Grid Reliability and Resili'!BF124*$K262/12</f>
        <v>72200.148854166633</v>
      </c>
      <c r="BH262" s="16">
        <f>'Grid Reliability and Resili'!BG124*$K262/12</f>
        <v>72200.148854166633</v>
      </c>
      <c r="BI262" s="16">
        <f>'Grid Reliability and Resili'!BH124*$K262/12</f>
        <v>72200.148854166633</v>
      </c>
      <c r="BJ262" s="16">
        <f>'Grid Reliability and Resili'!BI124*$K262/12</f>
        <v>72200.148854166633</v>
      </c>
      <c r="BK262" s="16">
        <f>'Grid Reliability and Resili'!BJ124*$K262/12</f>
        <v>72200.148854166633</v>
      </c>
      <c r="BL262" s="16">
        <f>'Grid Reliability and Resili'!BK124*$K262/12</f>
        <v>72200.148854166633</v>
      </c>
      <c r="BM262" s="16">
        <f>'Grid Reliability and Resili'!BL124*$K262/12</f>
        <v>72200.148854166633</v>
      </c>
      <c r="BN262" s="16">
        <f>'Grid Reliability and Resili'!BM124*$K262/12</f>
        <v>72200.148854166633</v>
      </c>
      <c r="BO262" s="16">
        <f>'Grid Reliability and Resili'!BN124*$K262/12</f>
        <v>72200.148854166633</v>
      </c>
      <c r="BP262" s="16">
        <f>'Grid Reliability and Resili'!BO124*$K262/12</f>
        <v>72200.148854166633</v>
      </c>
      <c r="BQ262" s="16">
        <f>'Grid Reliability and Resili'!BP124*$K262/12</f>
        <v>72200.148854166633</v>
      </c>
      <c r="BR262" s="16">
        <f>'Grid Reliability and Resili'!BQ124*$K262/12</f>
        <v>72200.148854166633</v>
      </c>
      <c r="BS262" s="16">
        <f>'Grid Reliability and Resili'!BR124*$K262/12</f>
        <v>72200.148854166633</v>
      </c>
    </row>
    <row r="263" spans="1:71" x14ac:dyDescent="0.35">
      <c r="A263" s="15" t="str">
        <f>'Grid Reliability and Resili'!A55</f>
        <v>Standard Close</v>
      </c>
      <c r="B263" s="15" t="str">
        <f>'Grid Reliability and Resili'!B55</f>
        <v>NEW-15548</v>
      </c>
      <c r="C263" s="15" t="str">
        <f>'Grid Reliability and Resili'!D55</f>
        <v>ELECTRIC DELIVERY</v>
      </c>
      <c r="D263" s="15">
        <f>'Grid Reliability and Resili'!E55</f>
        <v>35600</v>
      </c>
      <c r="E263" s="15" t="str">
        <f>'Grid Reliability and Resili'!F55</f>
        <v>NEW-15548</v>
      </c>
      <c r="F263" s="15" t="str">
        <f>'Grid Reliability and Resili'!G55</f>
        <v xml:space="preserve">Smart Inverter Pilot </v>
      </c>
      <c r="G263" s="15" t="str">
        <f>'Grid Reliability and Resili'!H55</f>
        <v>Electric Distribution Plant</v>
      </c>
      <c r="H263" s="15" t="str">
        <f>'Grid Reliability and Resili'!I55</f>
        <v>Other Structures</v>
      </c>
      <c r="I263" s="15" t="str">
        <f>'Grid Reliability and Resili'!J55</f>
        <v xml:space="preserve">Smart Inverter Pilot </v>
      </c>
      <c r="J263" s="71">
        <v>2.9000000000000001E-2</v>
      </c>
      <c r="K263" s="71">
        <v>2.9900000000000003E-2</v>
      </c>
      <c r="L263" s="16">
        <f>'Grid Reliability and Resili'!K125*$J263/12</f>
        <v>0</v>
      </c>
      <c r="M263" s="16">
        <f>'Grid Reliability and Resili'!L125*$J263/12</f>
        <v>0</v>
      </c>
      <c r="N263" s="16">
        <f>'Grid Reliability and Resili'!M125*$J263/12</f>
        <v>0</v>
      </c>
      <c r="O263" s="16">
        <f>'Grid Reliability and Resili'!N125*$J263/12</f>
        <v>0</v>
      </c>
      <c r="P263" s="16">
        <f>'Grid Reliability and Resili'!O125*$J263/12</f>
        <v>0</v>
      </c>
      <c r="Q263" s="16">
        <f>'Grid Reliability and Resili'!P125*$J263/12</f>
        <v>0</v>
      </c>
      <c r="R263" s="16">
        <f>'Grid Reliability and Resili'!Q125*$J263/12</f>
        <v>0</v>
      </c>
      <c r="S263" s="16">
        <f>'Grid Reliability and Resili'!R125*$J263/12</f>
        <v>0</v>
      </c>
      <c r="T263" s="16">
        <f>'Grid Reliability and Resili'!S125*$J263/12</f>
        <v>0</v>
      </c>
      <c r="U263" s="16">
        <f>'Grid Reliability and Resili'!T125*$J263/12</f>
        <v>0</v>
      </c>
      <c r="V263" s="16">
        <f>'Grid Reliability and Resili'!U125*$J263/12</f>
        <v>0</v>
      </c>
      <c r="W263" s="16">
        <f>'Grid Reliability and Resili'!V125*$J263/12</f>
        <v>0</v>
      </c>
      <c r="X263" s="16">
        <f>'Grid Reliability and Resili'!W125*$K263/12</f>
        <v>0</v>
      </c>
      <c r="Y263" s="16">
        <f>'Grid Reliability and Resili'!X125*$K263/12</f>
        <v>0</v>
      </c>
      <c r="Z263" s="16">
        <f>'Grid Reliability and Resili'!Y125*$K263/12</f>
        <v>0</v>
      </c>
      <c r="AA263" s="16">
        <f>'Grid Reliability and Resili'!Z125*$K263/12</f>
        <v>0</v>
      </c>
      <c r="AB263" s="16">
        <f>'Grid Reliability and Resili'!AA125*$K263/12</f>
        <v>0</v>
      </c>
      <c r="AC263" s="16">
        <f>'Grid Reliability and Resili'!AB125*$K263/12</f>
        <v>0</v>
      </c>
      <c r="AD263" s="16">
        <f>'Grid Reliability and Resili'!AC125*$K263/12</f>
        <v>0</v>
      </c>
      <c r="AE263" s="16">
        <f>'Grid Reliability and Resili'!AD125*$K263/12</f>
        <v>0</v>
      </c>
      <c r="AF263" s="16">
        <f>'Grid Reliability and Resili'!AE125*$K263/12</f>
        <v>0</v>
      </c>
      <c r="AG263" s="16">
        <f>'Grid Reliability and Resili'!AF125*$K263/12</f>
        <v>0</v>
      </c>
      <c r="AH263" s="16">
        <f>'Grid Reliability and Resili'!AG125*$K263/12</f>
        <v>0</v>
      </c>
      <c r="AI263" s="16">
        <f>'Grid Reliability and Resili'!AH125*$K263/12</f>
        <v>0</v>
      </c>
      <c r="AJ263" s="16">
        <f>'Grid Reliability and Resili'!AI125*$K263/12</f>
        <v>0</v>
      </c>
      <c r="AK263" s="16">
        <f>'Grid Reliability and Resili'!AJ125*$K263/12</f>
        <v>0</v>
      </c>
      <c r="AL263" s="16">
        <f>'Grid Reliability and Resili'!AK125*$K263/12</f>
        <v>0</v>
      </c>
      <c r="AM263" s="16">
        <f>'Grid Reliability and Resili'!AL125*$K263/12</f>
        <v>0</v>
      </c>
      <c r="AN263" s="16">
        <f>'Grid Reliability and Resili'!AM125*$K263/12</f>
        <v>0</v>
      </c>
      <c r="AO263" s="16">
        <f>'Grid Reliability and Resili'!AN125*$K263/12</f>
        <v>0</v>
      </c>
      <c r="AP263" s="16">
        <f>'Grid Reliability and Resili'!AO125*$K263/12</f>
        <v>0</v>
      </c>
      <c r="AQ263" s="16">
        <f>'Grid Reliability and Resili'!AP125*$K263/12</f>
        <v>0</v>
      </c>
      <c r="AR263" s="16">
        <f>'Grid Reliability and Resili'!AQ125*$K263/12</f>
        <v>0</v>
      </c>
      <c r="AS263" s="16">
        <f>'Grid Reliability and Resili'!AR125*$K263/12</f>
        <v>0</v>
      </c>
      <c r="AT263" s="16">
        <f>'Grid Reliability and Resili'!AS125*$K263/12</f>
        <v>0</v>
      </c>
      <c r="AU263" s="16">
        <f>'Grid Reliability and Resili'!AT125*$K263/12</f>
        <v>0</v>
      </c>
      <c r="AV263" s="16">
        <f>'Grid Reliability and Resili'!AU125*$K263/12</f>
        <v>0</v>
      </c>
      <c r="AW263" s="16">
        <f>'Grid Reliability and Resili'!AV125*$K263/12</f>
        <v>0</v>
      </c>
      <c r="AX263" s="16">
        <f>'Grid Reliability and Resili'!AW125*$K263/12</f>
        <v>0</v>
      </c>
      <c r="AY263" s="16">
        <f>'Grid Reliability and Resili'!AX125*$K263/12</f>
        <v>0</v>
      </c>
      <c r="AZ263" s="16">
        <f>'Grid Reliability and Resili'!AY125*$K263/12</f>
        <v>0</v>
      </c>
      <c r="BA263" s="16">
        <f>'Grid Reliability and Resili'!AZ125*$K263/12</f>
        <v>0</v>
      </c>
      <c r="BB263" s="16">
        <f>'Grid Reliability and Resili'!BA125*$K263/12</f>
        <v>0</v>
      </c>
      <c r="BC263" s="16">
        <f>'Grid Reliability and Resili'!BB125*$K263/12</f>
        <v>0</v>
      </c>
      <c r="BD263" s="16">
        <f>'Grid Reliability and Resili'!BC125*$K263/12</f>
        <v>0</v>
      </c>
      <c r="BE263" s="16">
        <f>'Grid Reliability and Resili'!BD125*$K263/12</f>
        <v>0</v>
      </c>
      <c r="BF263" s="16">
        <f>'Grid Reliability and Resili'!BE125*$K263/12</f>
        <v>0</v>
      </c>
      <c r="BG263" s="16">
        <f>'Grid Reliability and Resili'!BF125*$K263/12</f>
        <v>0</v>
      </c>
      <c r="BH263" s="16">
        <f>'Grid Reliability and Resili'!BG125*$K263/12</f>
        <v>0</v>
      </c>
      <c r="BI263" s="16">
        <f>'Grid Reliability and Resili'!BH125*$K263/12</f>
        <v>0</v>
      </c>
      <c r="BJ263" s="16">
        <f>'Grid Reliability and Resili'!BI125*$K263/12</f>
        <v>0</v>
      </c>
      <c r="BK263" s="16">
        <f>'Grid Reliability and Resili'!BJ125*$K263/12</f>
        <v>0</v>
      </c>
      <c r="BL263" s="16">
        <f>'Grid Reliability and Resili'!BK125*$K263/12</f>
        <v>0</v>
      </c>
      <c r="BM263" s="16">
        <f>'Grid Reliability and Resili'!BL125*$K263/12</f>
        <v>0</v>
      </c>
      <c r="BN263" s="16">
        <f>'Grid Reliability and Resili'!BM125*$K263/12</f>
        <v>0</v>
      </c>
      <c r="BO263" s="16">
        <f>'Grid Reliability and Resili'!BN125*$K263/12</f>
        <v>0</v>
      </c>
      <c r="BP263" s="16">
        <f>'Grid Reliability and Resili'!BO125*$K263/12</f>
        <v>0</v>
      </c>
      <c r="BQ263" s="16">
        <f>'Grid Reliability and Resili'!BP125*$K263/12</f>
        <v>26286.768262083337</v>
      </c>
      <c r="BR263" s="16">
        <f>'Grid Reliability and Resili'!BQ125*$K263/12</f>
        <v>26286.768262083337</v>
      </c>
      <c r="BS263" s="16">
        <f>'Grid Reliability and Resili'!BR125*$K263/12</f>
        <v>26286.768262083337</v>
      </c>
    </row>
    <row r="264" spans="1:71" x14ac:dyDescent="0.35">
      <c r="A264" s="15" t="str">
        <f>'Grid Reliability and Resili'!A56</f>
        <v>Standard Close</v>
      </c>
      <c r="B264" s="15" t="str">
        <f>'Grid Reliability and Resili'!B56</f>
        <v>NEW-15548.1</v>
      </c>
      <c r="C264" s="15" t="str">
        <f>'Grid Reliability and Resili'!D56</f>
        <v/>
      </c>
      <c r="D264" s="15">
        <f>'Grid Reliability and Resili'!E56</f>
        <v>35600</v>
      </c>
      <c r="E264" s="15" t="str">
        <f>'Grid Reliability and Resili'!F56</f>
        <v>NEW-15548</v>
      </c>
      <c r="F264" s="15" t="str">
        <f>'Grid Reliability and Resili'!G56</f>
        <v xml:space="preserve">Smart Inverter Pilot </v>
      </c>
      <c r="G264" s="15" t="str">
        <f>'Grid Reliability and Resili'!H56</f>
        <v>Electric Distribution Plant</v>
      </c>
      <c r="H264" s="15" t="str">
        <f>'Grid Reliability and Resili'!I56</f>
        <v>Other Structures</v>
      </c>
      <c r="I264" s="15" t="str">
        <f>'Grid Reliability and Resili'!J56</f>
        <v xml:space="preserve">Smart Inverter Pilot </v>
      </c>
      <c r="J264" s="71">
        <v>2.9000000000000001E-2</v>
      </c>
      <c r="K264" s="71">
        <v>2.9900000000000003E-2</v>
      </c>
      <c r="L264" s="16">
        <f>'Grid Reliability and Resili'!K126*$J264/12</f>
        <v>0</v>
      </c>
      <c r="M264" s="16">
        <f>'Grid Reliability and Resili'!L126*$J264/12</f>
        <v>0</v>
      </c>
      <c r="N264" s="16">
        <f>'Grid Reliability and Resili'!M126*$J264/12</f>
        <v>0</v>
      </c>
      <c r="O264" s="16">
        <f>'Grid Reliability and Resili'!N126*$J264/12</f>
        <v>0</v>
      </c>
      <c r="P264" s="16">
        <f>'Grid Reliability and Resili'!O126*$J264/12</f>
        <v>0</v>
      </c>
      <c r="Q264" s="16">
        <f>'Grid Reliability and Resili'!P126*$J264/12</f>
        <v>0</v>
      </c>
      <c r="R264" s="16">
        <f>'Grid Reliability and Resili'!Q126*$J264/12</f>
        <v>430.38651083333338</v>
      </c>
      <c r="S264" s="16">
        <f>'Grid Reliability and Resili'!R126*$J264/12</f>
        <v>430.38651083333338</v>
      </c>
      <c r="T264" s="16">
        <f>'Grid Reliability and Resili'!S126*$J264/12</f>
        <v>430.38651083333338</v>
      </c>
      <c r="U264" s="16">
        <f>'Grid Reliability and Resili'!T126*$J264/12</f>
        <v>430.38651083333338</v>
      </c>
      <c r="V264" s="16">
        <f>'Grid Reliability and Resili'!U126*$J264/12</f>
        <v>430.38651083333338</v>
      </c>
      <c r="W264" s="16">
        <f>'Grid Reliability and Resili'!V126*$J264/12</f>
        <v>430.38651083333338</v>
      </c>
      <c r="X264" s="16">
        <f>'Grid Reliability and Resili'!W126*$K264/12</f>
        <v>443.74333358333337</v>
      </c>
      <c r="Y264" s="16">
        <f>'Grid Reliability and Resili'!X126*$K264/12</f>
        <v>443.74333358333337</v>
      </c>
      <c r="Z264" s="16">
        <f>'Grid Reliability and Resili'!Y126*$K264/12</f>
        <v>443.74333358333337</v>
      </c>
      <c r="AA264" s="16">
        <f>'Grid Reliability and Resili'!Z126*$K264/12</f>
        <v>443.74333358333337</v>
      </c>
      <c r="AB264" s="16">
        <f>'Grid Reliability and Resili'!AA126*$K264/12</f>
        <v>443.74333358333337</v>
      </c>
      <c r="AC264" s="16">
        <f>'Grid Reliability and Resili'!AB126*$K264/12</f>
        <v>443.74333358333337</v>
      </c>
      <c r="AD264" s="16">
        <f>'Grid Reliability and Resili'!AC126*$K264/12</f>
        <v>443.74333358333337</v>
      </c>
      <c r="AE264" s="16">
        <f>'Grid Reliability and Resili'!AD126*$K264/12</f>
        <v>443.74333358333337</v>
      </c>
      <c r="AF264" s="16">
        <f>'Grid Reliability and Resili'!AE126*$K264/12</f>
        <v>443.74333358333337</v>
      </c>
      <c r="AG264" s="16">
        <f>'Grid Reliability and Resili'!AF126*$K264/12</f>
        <v>443.74333358333337</v>
      </c>
      <c r="AH264" s="16">
        <f>'Grid Reliability and Resili'!AG126*$K264/12</f>
        <v>443.74333358333337</v>
      </c>
      <c r="AI264" s="16">
        <f>'Grid Reliability and Resili'!AH126*$K264/12</f>
        <v>443.74333358333337</v>
      </c>
      <c r="AJ264" s="16">
        <f>'Grid Reliability and Resili'!AI126*$K264/12</f>
        <v>443.74333358333337</v>
      </c>
      <c r="AK264" s="16">
        <f>'Grid Reliability and Resili'!AJ126*$K264/12</f>
        <v>443.74333358333337</v>
      </c>
      <c r="AL264" s="16">
        <f>'Grid Reliability and Resili'!AK126*$K264/12</f>
        <v>443.74333358333337</v>
      </c>
      <c r="AM264" s="16">
        <f>'Grid Reliability and Resili'!AL126*$K264/12</f>
        <v>443.74333358333337</v>
      </c>
      <c r="AN264" s="16">
        <f>'Grid Reliability and Resili'!AM126*$K264/12</f>
        <v>443.74333358333337</v>
      </c>
      <c r="AO264" s="16">
        <f>'Grid Reliability and Resili'!AN126*$K264/12</f>
        <v>443.74333358333337</v>
      </c>
      <c r="AP264" s="16">
        <f>'Grid Reliability and Resili'!AO126*$K264/12</f>
        <v>443.74333358333337</v>
      </c>
      <c r="AQ264" s="16">
        <f>'Grid Reliability and Resili'!AP126*$K264/12</f>
        <v>443.74333358333337</v>
      </c>
      <c r="AR264" s="16">
        <f>'Grid Reliability and Resili'!AQ126*$K264/12</f>
        <v>443.74333358333337</v>
      </c>
      <c r="AS264" s="16">
        <f>'Grid Reliability and Resili'!AR126*$K264/12</f>
        <v>443.74333358333337</v>
      </c>
      <c r="AT264" s="16">
        <f>'Grid Reliability and Resili'!AS126*$K264/12</f>
        <v>443.74333358333337</v>
      </c>
      <c r="AU264" s="16">
        <f>'Grid Reliability and Resili'!AT126*$K264/12</f>
        <v>443.74333358333337</v>
      </c>
      <c r="AV264" s="16">
        <f>'Grid Reliability and Resili'!AU126*$K264/12</f>
        <v>443.74333358333337</v>
      </c>
      <c r="AW264" s="16">
        <f>'Grid Reliability and Resili'!AV126*$K264/12</f>
        <v>443.74333358333337</v>
      </c>
      <c r="AX264" s="16">
        <f>'Grid Reliability and Resili'!AW126*$K264/12</f>
        <v>443.74333358333337</v>
      </c>
      <c r="AY264" s="16">
        <f>'Grid Reliability and Resili'!AX126*$K264/12</f>
        <v>443.74333358333337</v>
      </c>
      <c r="AZ264" s="16">
        <f>'Grid Reliability and Resili'!AY126*$K264/12</f>
        <v>443.74333358333337</v>
      </c>
      <c r="BA264" s="16">
        <f>'Grid Reliability and Resili'!AZ126*$K264/12</f>
        <v>443.74333358333337</v>
      </c>
      <c r="BB264" s="16">
        <f>'Grid Reliability and Resili'!BA126*$K264/12</f>
        <v>443.74333358333337</v>
      </c>
      <c r="BC264" s="16">
        <f>'Grid Reliability and Resili'!BB126*$K264/12</f>
        <v>443.74333358333337</v>
      </c>
      <c r="BD264" s="16">
        <f>'Grid Reliability and Resili'!BC126*$K264/12</f>
        <v>443.74333358333337</v>
      </c>
      <c r="BE264" s="16">
        <f>'Grid Reliability and Resili'!BD126*$K264/12</f>
        <v>443.74333358333337</v>
      </c>
      <c r="BF264" s="16">
        <f>'Grid Reliability and Resili'!BE126*$K264/12</f>
        <v>443.74333358333337</v>
      </c>
      <c r="BG264" s="16">
        <f>'Grid Reliability and Resili'!BF126*$K264/12</f>
        <v>443.74333358333337</v>
      </c>
      <c r="BH264" s="16">
        <f>'Grid Reliability and Resili'!BG126*$K264/12</f>
        <v>443.74333358333337</v>
      </c>
      <c r="BI264" s="16">
        <f>'Grid Reliability and Resili'!BH126*$K264/12</f>
        <v>443.74333358333337</v>
      </c>
      <c r="BJ264" s="16">
        <f>'Grid Reliability and Resili'!BI126*$K264/12</f>
        <v>443.74333358333337</v>
      </c>
      <c r="BK264" s="16">
        <f>'Grid Reliability and Resili'!BJ126*$K264/12</f>
        <v>443.74333358333337</v>
      </c>
      <c r="BL264" s="16">
        <f>'Grid Reliability and Resili'!BK126*$K264/12</f>
        <v>443.74333358333337</v>
      </c>
      <c r="BM264" s="16">
        <f>'Grid Reliability and Resili'!BL126*$K264/12</f>
        <v>443.74333358333337</v>
      </c>
      <c r="BN264" s="16">
        <f>'Grid Reliability and Resili'!BM126*$K264/12</f>
        <v>443.74333358333337</v>
      </c>
      <c r="BO264" s="16">
        <f>'Grid Reliability and Resili'!BN126*$K264/12</f>
        <v>443.74333358333337</v>
      </c>
      <c r="BP264" s="16">
        <f>'Grid Reliability and Resili'!BO126*$K264/12</f>
        <v>443.74333358333337</v>
      </c>
      <c r="BQ264" s="16">
        <f>'Grid Reliability and Resili'!BP126*$K264/12</f>
        <v>443.74333358333337</v>
      </c>
      <c r="BR264" s="16">
        <f>'Grid Reliability and Resili'!BQ126*$K264/12</f>
        <v>443.74333358333337</v>
      </c>
      <c r="BS264" s="16">
        <f>'Grid Reliability and Resili'!BR126*$K264/12</f>
        <v>443.74333358333337</v>
      </c>
    </row>
    <row r="265" spans="1:71" x14ac:dyDescent="0.35">
      <c r="A265" s="15" t="str">
        <f>'Grid Reliability and Resili'!A57</f>
        <v>Standard Close</v>
      </c>
      <c r="B265" s="15" t="str">
        <f>'Grid Reliability and Resili'!B57</f>
        <v>NEW-15633</v>
      </c>
      <c r="C265" s="15" t="str">
        <f>'Grid Reliability and Resili'!D57</f>
        <v>ELECTRIC DELIVERY</v>
      </c>
      <c r="D265" s="15">
        <f>'Grid Reliability and Resili'!E57</f>
        <v>35600</v>
      </c>
      <c r="E265" s="15" t="str">
        <f>'Grid Reliability and Resili'!F57</f>
        <v>NEW-15633</v>
      </c>
      <c r="F265" s="15" t="str">
        <f>'Grid Reliability and Resili'!G57</f>
        <v>Interconnet Standards for Smart Inv</v>
      </c>
      <c r="G265" s="15" t="str">
        <f>'Grid Reliability and Resili'!H57</f>
        <v>Electric Distribution Plant</v>
      </c>
      <c r="H265" s="15" t="str">
        <f>'Grid Reliability and Resili'!I57</f>
        <v>Distribution Lines</v>
      </c>
      <c r="I265" s="15" t="str">
        <f>'Grid Reliability and Resili'!J57</f>
        <v>Interconnet Standards for Smart Inv</v>
      </c>
      <c r="J265" s="71">
        <v>2.9000000000000001E-2</v>
      </c>
      <c r="K265" s="71">
        <v>2.9900000000000003E-2</v>
      </c>
      <c r="L265" s="16">
        <f>'Grid Reliability and Resili'!K127*$J265/12</f>
        <v>0</v>
      </c>
      <c r="M265" s="16">
        <f>'Grid Reliability and Resili'!L127*$J265/12</f>
        <v>0</v>
      </c>
      <c r="N265" s="16">
        <f>'Grid Reliability and Resili'!M127*$J265/12</f>
        <v>0</v>
      </c>
      <c r="O265" s="16">
        <f>'Grid Reliability and Resili'!N127*$J265/12</f>
        <v>0</v>
      </c>
      <c r="P265" s="16">
        <f>'Grid Reliability and Resili'!O127*$J265/12</f>
        <v>0</v>
      </c>
      <c r="Q265" s="16">
        <f>'Grid Reliability and Resili'!P127*$J265/12</f>
        <v>0</v>
      </c>
      <c r="R265" s="16">
        <f>'Grid Reliability and Resili'!Q127*$J265/12</f>
        <v>0</v>
      </c>
      <c r="S265" s="16">
        <f>'Grid Reliability and Resili'!R127*$J265/12</f>
        <v>0</v>
      </c>
      <c r="T265" s="16">
        <f>'Grid Reliability and Resili'!S127*$J265/12</f>
        <v>0</v>
      </c>
      <c r="U265" s="16">
        <f>'Grid Reliability and Resili'!T127*$J265/12</f>
        <v>0</v>
      </c>
      <c r="V265" s="16">
        <f>'Grid Reliability and Resili'!U127*$J265/12</f>
        <v>0</v>
      </c>
      <c r="W265" s="16">
        <f>'Grid Reliability and Resili'!V127*$J265/12</f>
        <v>0</v>
      </c>
      <c r="X265" s="16">
        <f>'Grid Reliability and Resili'!W127*$K265/12</f>
        <v>0</v>
      </c>
      <c r="Y265" s="16">
        <f>'Grid Reliability and Resili'!X127*$K265/12</f>
        <v>0</v>
      </c>
      <c r="Z265" s="16">
        <f>'Grid Reliability and Resili'!Y127*$K265/12</f>
        <v>0</v>
      </c>
      <c r="AA265" s="16">
        <f>'Grid Reliability and Resili'!Z127*$K265/12</f>
        <v>0</v>
      </c>
      <c r="AB265" s="16">
        <f>'Grid Reliability and Resili'!AA127*$K265/12</f>
        <v>0</v>
      </c>
      <c r="AC265" s="16">
        <f>'Grid Reliability and Resili'!AB127*$K265/12</f>
        <v>0</v>
      </c>
      <c r="AD265" s="16">
        <f>'Grid Reliability and Resili'!AC127*$K265/12</f>
        <v>0</v>
      </c>
      <c r="AE265" s="16">
        <f>'Grid Reliability and Resili'!AD127*$K265/12</f>
        <v>0</v>
      </c>
      <c r="AF265" s="16">
        <f>'Grid Reliability and Resili'!AE127*$K265/12</f>
        <v>0</v>
      </c>
      <c r="AG265" s="16">
        <f>'Grid Reliability and Resili'!AF127*$K265/12</f>
        <v>0</v>
      </c>
      <c r="AH265" s="16">
        <f>'Grid Reliability and Resili'!AG127*$K265/12</f>
        <v>0</v>
      </c>
      <c r="AI265" s="16">
        <f>'Grid Reliability and Resili'!AH127*$K265/12</f>
        <v>0</v>
      </c>
      <c r="AJ265" s="16">
        <f>'Grid Reliability and Resili'!AI127*$K265/12</f>
        <v>0</v>
      </c>
      <c r="AK265" s="16">
        <f>'Grid Reliability and Resili'!AJ127*$K265/12</f>
        <v>0</v>
      </c>
      <c r="AL265" s="16">
        <f>'Grid Reliability and Resili'!AK127*$K265/12</f>
        <v>0</v>
      </c>
      <c r="AM265" s="16">
        <f>'Grid Reliability and Resili'!AL127*$K265/12</f>
        <v>0</v>
      </c>
      <c r="AN265" s="16">
        <f>'Grid Reliability and Resili'!AM127*$K265/12</f>
        <v>0</v>
      </c>
      <c r="AO265" s="16">
        <f>'Grid Reliability and Resili'!AN127*$K265/12</f>
        <v>0</v>
      </c>
      <c r="AP265" s="16">
        <f>'Grid Reliability and Resili'!AO127*$K265/12</f>
        <v>0</v>
      </c>
      <c r="AQ265" s="16">
        <f>'Grid Reliability and Resili'!AP127*$K265/12</f>
        <v>0</v>
      </c>
      <c r="AR265" s="16">
        <f>'Grid Reliability and Resili'!AQ127*$K265/12</f>
        <v>0</v>
      </c>
      <c r="AS265" s="16">
        <f>'Grid Reliability and Resili'!AR127*$K265/12</f>
        <v>0</v>
      </c>
      <c r="AT265" s="16">
        <f>'Grid Reliability and Resili'!AS127*$K265/12</f>
        <v>0</v>
      </c>
      <c r="AU265" s="16">
        <f>'Grid Reliability and Resili'!AT127*$K265/12</f>
        <v>0</v>
      </c>
      <c r="AV265" s="16">
        <f>'Grid Reliability and Resili'!AU127*$K265/12</f>
        <v>7867.8914069166676</v>
      </c>
      <c r="AW265" s="16">
        <f>'Grid Reliability and Resili'!AV127*$K265/12</f>
        <v>7867.8914069166676</v>
      </c>
      <c r="AX265" s="16">
        <f>'Grid Reliability and Resili'!AW127*$K265/12</f>
        <v>7867.8914069166676</v>
      </c>
      <c r="AY265" s="16">
        <f>'Grid Reliability and Resili'!AX127*$K265/12</f>
        <v>7867.8914069166676</v>
      </c>
      <c r="AZ265" s="16">
        <f>'Grid Reliability and Resili'!AY127*$K265/12</f>
        <v>7867.8914069166676</v>
      </c>
      <c r="BA265" s="16">
        <f>'Grid Reliability and Resili'!AZ127*$K265/12</f>
        <v>7867.8914069166676</v>
      </c>
      <c r="BB265" s="16">
        <f>'Grid Reliability and Resili'!BA127*$K265/12</f>
        <v>7867.8914069166676</v>
      </c>
      <c r="BC265" s="16">
        <f>'Grid Reliability and Resili'!BB127*$K265/12</f>
        <v>7867.8914069166676</v>
      </c>
      <c r="BD265" s="16">
        <f>'Grid Reliability and Resili'!BC127*$K265/12</f>
        <v>7867.8914069166676</v>
      </c>
      <c r="BE265" s="16">
        <f>'Grid Reliability and Resili'!BD127*$K265/12</f>
        <v>7867.8914069166676</v>
      </c>
      <c r="BF265" s="16">
        <f>'Grid Reliability and Resili'!BE127*$K265/12</f>
        <v>7867.8914069166676</v>
      </c>
      <c r="BG265" s="16">
        <f>'Grid Reliability and Resili'!BF127*$K265/12</f>
        <v>7867.8914069166676</v>
      </c>
      <c r="BH265" s="16">
        <f>'Grid Reliability and Resili'!BG127*$K265/12</f>
        <v>7867.8914069166676</v>
      </c>
      <c r="BI265" s="16">
        <f>'Grid Reliability and Resili'!BH127*$K265/12</f>
        <v>7867.8914069166676</v>
      </c>
      <c r="BJ265" s="16">
        <f>'Grid Reliability and Resili'!BI127*$K265/12</f>
        <v>7867.8914069166676</v>
      </c>
      <c r="BK265" s="16">
        <f>'Grid Reliability and Resili'!BJ127*$K265/12</f>
        <v>7867.8914069166676</v>
      </c>
      <c r="BL265" s="16">
        <f>'Grid Reliability and Resili'!BK127*$K265/12</f>
        <v>7867.8914069166676</v>
      </c>
      <c r="BM265" s="16">
        <f>'Grid Reliability and Resili'!BL127*$K265/12</f>
        <v>7867.8914069166676</v>
      </c>
      <c r="BN265" s="16">
        <f>'Grid Reliability and Resili'!BM127*$K265/12</f>
        <v>7867.8914069166676</v>
      </c>
      <c r="BO265" s="16">
        <f>'Grid Reliability and Resili'!BN127*$K265/12</f>
        <v>7867.8914069166676</v>
      </c>
      <c r="BP265" s="16">
        <f>'Grid Reliability and Resili'!BO127*$K265/12</f>
        <v>7867.8914069166676</v>
      </c>
      <c r="BQ265" s="16">
        <f>'Grid Reliability and Resili'!BP127*$K265/12</f>
        <v>7867.8914069166676</v>
      </c>
      <c r="BR265" s="16">
        <f>'Grid Reliability and Resili'!BQ127*$K265/12</f>
        <v>7867.8914069166676</v>
      </c>
      <c r="BS265" s="16">
        <f>'Grid Reliability and Resili'!BR127*$K265/12</f>
        <v>7867.8914069166676</v>
      </c>
    </row>
    <row r="266" spans="1:71" x14ac:dyDescent="0.35">
      <c r="A266" s="15" t="str">
        <f>'Grid Reliability and Resili'!A58</f>
        <v>Manual Blanket</v>
      </c>
      <c r="B266" s="15" t="str">
        <f>'Grid Reliability and Resili'!B58</f>
        <v>NEW-15634</v>
      </c>
      <c r="C266" s="15" t="str">
        <f>'Grid Reliability and Resili'!D58</f>
        <v>ELECTRIC DELIVERY</v>
      </c>
      <c r="D266" s="15" t="str">
        <f>'Grid Reliability and Resili'!E58</f>
        <v>D</v>
      </c>
      <c r="E266" s="15" t="str">
        <f>'Grid Reliability and Resili'!F58</f>
        <v>NEW-15634</v>
      </c>
      <c r="F266" s="15" t="str">
        <f>'Grid Reliability and Resili'!G58</f>
        <v>Distribution infrastructure: DERMS</v>
      </c>
      <c r="G266" s="15" t="str">
        <f>'Grid Reliability and Resili'!H58</f>
        <v>Electric Distribution Plant</v>
      </c>
      <c r="H266" s="15" t="str">
        <f>'Grid Reliability and Resili'!I58</f>
        <v>DERMS (TBD)</v>
      </c>
      <c r="I266" s="15" t="str">
        <f>'Grid Reliability and Resili'!J58</f>
        <v>Distribution infrastructure: DERMS</v>
      </c>
      <c r="J266" s="71">
        <v>3.2000000000000001E-2</v>
      </c>
      <c r="K266" s="71">
        <v>3.6799999999999999E-2</v>
      </c>
      <c r="L266" s="16">
        <f>'Grid Reliability and Resili'!K128*$J266/12</f>
        <v>0</v>
      </c>
      <c r="M266" s="16">
        <f>'Grid Reliability and Resili'!L128*$J266/12</f>
        <v>0</v>
      </c>
      <c r="N266" s="16">
        <f>'Grid Reliability and Resili'!M128*$J266/12</f>
        <v>0</v>
      </c>
      <c r="O266" s="16">
        <f>'Grid Reliability and Resili'!N128*$J266/12</f>
        <v>0</v>
      </c>
      <c r="P266" s="16">
        <f>'Grid Reliability and Resili'!O128*$J266/12</f>
        <v>0</v>
      </c>
      <c r="Q266" s="16">
        <f>'Grid Reliability and Resili'!P128*$J266/12</f>
        <v>0</v>
      </c>
      <c r="R266" s="16">
        <f>'Grid Reliability and Resili'!Q128*$J266/12</f>
        <v>0</v>
      </c>
      <c r="S266" s="16">
        <f>'Grid Reliability and Resili'!R128*$J266/12</f>
        <v>0</v>
      </c>
      <c r="T266" s="16">
        <f>'Grid Reliability and Resili'!S128*$J266/12</f>
        <v>0</v>
      </c>
      <c r="U266" s="16">
        <f>'Grid Reliability and Resili'!T128*$J266/12</f>
        <v>0</v>
      </c>
      <c r="V266" s="16">
        <f>'Grid Reliability and Resili'!U128*$J266/12</f>
        <v>0</v>
      </c>
      <c r="W266" s="16">
        <f>'Grid Reliability and Resili'!V128*$J266/12</f>
        <v>0</v>
      </c>
      <c r="X266" s="16">
        <f>'Grid Reliability and Resili'!W128*$K266/12</f>
        <v>0</v>
      </c>
      <c r="Y266" s="16">
        <f>'Grid Reliability and Resili'!X128*$K266/12</f>
        <v>127.77775733333334</v>
      </c>
      <c r="Z266" s="16">
        <f>'Grid Reliability and Resili'!Y128*$K266/12</f>
        <v>255.55551466666668</v>
      </c>
      <c r="AA266" s="16">
        <f>'Grid Reliability and Resili'!Z128*$K266/12</f>
        <v>383.33327200000002</v>
      </c>
      <c r="AB266" s="16">
        <f>'Grid Reliability and Resili'!AA128*$K266/12</f>
        <v>511.11102933333336</v>
      </c>
      <c r="AC266" s="16">
        <f>'Grid Reliability and Resili'!AB128*$K266/12</f>
        <v>638.88878666666676</v>
      </c>
      <c r="AD266" s="16">
        <f>'Grid Reliability and Resili'!AC128*$K266/12</f>
        <v>766.66654400000004</v>
      </c>
      <c r="AE266" s="16">
        <f>'Grid Reliability and Resili'!AD128*$K266/12</f>
        <v>894.44430133333333</v>
      </c>
      <c r="AF266" s="16">
        <f>'Grid Reliability and Resili'!AE128*$K266/12</f>
        <v>1022.2220586666667</v>
      </c>
      <c r="AG266" s="16">
        <f>'Grid Reliability and Resili'!AF128*$K266/12</f>
        <v>1149.9998160000002</v>
      </c>
      <c r="AH266" s="16">
        <f>'Grid Reliability and Resili'!AG128*$K266/12</f>
        <v>1277.7775733333335</v>
      </c>
      <c r="AI266" s="16">
        <f>'Grid Reliability and Resili'!AH128*$K266/12</f>
        <v>1405.555330666667</v>
      </c>
      <c r="AJ266" s="16">
        <f>'Grid Reliability and Resili'!AI128*$K266/12</f>
        <v>1533.3330880000003</v>
      </c>
      <c r="AK266" s="16">
        <f>'Grid Reliability and Resili'!AJ128*$K266/12</f>
        <v>1679.5544226666671</v>
      </c>
      <c r="AL266" s="16">
        <f>'Grid Reliability and Resili'!AK128*$K266/12</f>
        <v>1825.7756346666672</v>
      </c>
      <c r="AM266" s="16">
        <f>'Grid Reliability and Resili'!AL128*$K266/12</f>
        <v>1971.9968466666669</v>
      </c>
      <c r="AN266" s="16">
        <f>'Grid Reliability and Resili'!AM128*$K266/12</f>
        <v>2118.2180586666668</v>
      </c>
      <c r="AO266" s="16">
        <f>'Grid Reliability and Resili'!AN128*$K266/12</f>
        <v>2264.4392706666663</v>
      </c>
      <c r="AP266" s="16">
        <f>'Grid Reliability and Resili'!AO128*$K266/12</f>
        <v>2410.6604826666667</v>
      </c>
      <c r="AQ266" s="16">
        <f>'Grid Reliability and Resili'!AP128*$K266/12</f>
        <v>2556.8816946666661</v>
      </c>
      <c r="AR266" s="16">
        <f>'Grid Reliability and Resili'!AQ128*$K266/12</f>
        <v>2703.1029066666661</v>
      </c>
      <c r="AS266" s="16">
        <f>'Grid Reliability and Resili'!AR128*$K266/12</f>
        <v>2849.324118666666</v>
      </c>
      <c r="AT266" s="16">
        <f>'Grid Reliability and Resili'!AS128*$K266/12</f>
        <v>2995.5453306666659</v>
      </c>
      <c r="AU266" s="16">
        <f>'Grid Reliability and Resili'!AT128*$K266/12</f>
        <v>3141.7665426666658</v>
      </c>
      <c r="AV266" s="16">
        <f>'Grid Reliability and Resili'!AU128*$K266/12</f>
        <v>3287.9877546666653</v>
      </c>
      <c r="AW266" s="16">
        <f>'Grid Reliability and Resili'!AV128*$K266/12</f>
        <v>3490.7592199999995</v>
      </c>
      <c r="AX266" s="16">
        <f>'Grid Reliability and Resili'!AW128*$K266/12</f>
        <v>3693.5308079999991</v>
      </c>
      <c r="AY266" s="16">
        <f>'Grid Reliability and Resili'!AX128*$K266/12</f>
        <v>3896.3023959999991</v>
      </c>
      <c r="AZ266" s="16">
        <f>'Grid Reliability and Resili'!AY128*$K266/12</f>
        <v>4099.0739839999987</v>
      </c>
      <c r="BA266" s="16">
        <f>'Grid Reliability and Resili'!AZ128*$K266/12</f>
        <v>4301.8455719999984</v>
      </c>
      <c r="BB266" s="16">
        <f>'Grid Reliability and Resili'!BA128*$K266/12</f>
        <v>4504.617159999998</v>
      </c>
      <c r="BC266" s="16">
        <f>'Grid Reliability and Resili'!BB128*$K266/12</f>
        <v>4707.3887479999985</v>
      </c>
      <c r="BD266" s="16">
        <f>'Grid Reliability and Resili'!BC128*$K266/12</f>
        <v>4910.1603359999981</v>
      </c>
      <c r="BE266" s="16">
        <f>'Grid Reliability and Resili'!BD128*$K266/12</f>
        <v>5112.9319239999977</v>
      </c>
      <c r="BF266" s="16">
        <f>'Grid Reliability and Resili'!BE128*$K266/12</f>
        <v>5315.7035119999973</v>
      </c>
      <c r="BG266" s="16">
        <f>'Grid Reliability and Resili'!BF128*$K266/12</f>
        <v>5518.4750999999969</v>
      </c>
      <c r="BH266" s="16">
        <f>'Grid Reliability and Resili'!BG128*$K266/12</f>
        <v>5721.2466879999965</v>
      </c>
      <c r="BI266" s="16">
        <f>'Grid Reliability and Resili'!BH128*$K266/12</f>
        <v>5980.8081893333301</v>
      </c>
      <c r="BJ266" s="16">
        <f>'Grid Reliability and Resili'!BI128*$K266/12</f>
        <v>6240.3695679999973</v>
      </c>
      <c r="BK266" s="16">
        <f>'Grid Reliability and Resili'!BJ128*$K266/12</f>
        <v>6499.9309466666646</v>
      </c>
      <c r="BL266" s="16">
        <f>'Grid Reliability and Resili'!BK128*$K266/12</f>
        <v>6759.4923253333318</v>
      </c>
      <c r="BM266" s="16">
        <f>'Grid Reliability and Resili'!BL128*$K266/12</f>
        <v>7019.0537039999981</v>
      </c>
      <c r="BN266" s="16">
        <f>'Grid Reliability and Resili'!BM128*$K266/12</f>
        <v>7278.6150826666644</v>
      </c>
      <c r="BO266" s="16">
        <f>'Grid Reliability and Resili'!BN128*$K266/12</f>
        <v>7538.1764613333316</v>
      </c>
      <c r="BP266" s="16">
        <f>'Grid Reliability and Resili'!BO128*$K266/12</f>
        <v>7797.7378399999989</v>
      </c>
      <c r="BQ266" s="16">
        <f>'Grid Reliability and Resili'!BP128*$K266/12</f>
        <v>8057.2992186666661</v>
      </c>
      <c r="BR266" s="16">
        <f>'Grid Reliability and Resili'!BQ128*$K266/12</f>
        <v>8316.8605973333324</v>
      </c>
      <c r="BS266" s="16">
        <f>'Grid Reliability and Resili'!BR128*$K266/12</f>
        <v>8576.4219759999996</v>
      </c>
    </row>
    <row r="267" spans="1:71" x14ac:dyDescent="0.35">
      <c r="A267" s="15" t="str">
        <f>'Grid Reliability and Resili'!A59</f>
        <v>Manual Blanket</v>
      </c>
      <c r="B267" s="15" t="str">
        <f>'Grid Reliability and Resili'!B59</f>
        <v>NEW-15635</v>
      </c>
      <c r="C267" s="15" t="str">
        <f>'Grid Reliability and Resili'!D59</f>
        <v>ELECTRIC DELIVERY</v>
      </c>
      <c r="D267" s="15">
        <f>'Grid Reliability and Resili'!E59</f>
        <v>36500</v>
      </c>
      <c r="E267" s="15" t="str">
        <f>'Grid Reliability and Resili'!F59</f>
        <v>NEW-15635</v>
      </c>
      <c r="F267" s="15" t="str">
        <f>'Grid Reliability and Resili'!G59</f>
        <v>Grid Mod Upgrade to digital relays</v>
      </c>
      <c r="G267" s="15" t="str">
        <f>'Grid Reliability and Resili'!H59</f>
        <v>Electric Distribution Plant</v>
      </c>
      <c r="H267" s="15" t="str">
        <f>'Grid Reliability and Resili'!I59</f>
        <v>Distribution Substation</v>
      </c>
      <c r="I267" s="15" t="str">
        <f>'Grid Reliability and Resili'!J59</f>
        <v>Grid Mod Upgrade to digital relays</v>
      </c>
      <c r="J267" s="71">
        <v>2.1999999999999999E-2</v>
      </c>
      <c r="K267" s="71">
        <v>2.3300000000000001E-2</v>
      </c>
      <c r="L267" s="16">
        <f>'Grid Reliability and Resili'!K129*$J267/12</f>
        <v>0</v>
      </c>
      <c r="M267" s="16">
        <f>'Grid Reliability and Resili'!L129*$J267/12</f>
        <v>305.55433333333332</v>
      </c>
      <c r="N267" s="16">
        <f>'Grid Reliability and Resili'!M129*$J267/12</f>
        <v>611.10866666666664</v>
      </c>
      <c r="O267" s="16">
        <f>'Grid Reliability and Resili'!N129*$J267/12</f>
        <v>916.66300000000001</v>
      </c>
      <c r="P267" s="16">
        <f>'Grid Reliability and Resili'!O129*$J267/12</f>
        <v>1222.2173333333333</v>
      </c>
      <c r="Q267" s="16">
        <f>'Grid Reliability and Resili'!P129*$J267/12</f>
        <v>1527.7716666666665</v>
      </c>
      <c r="R267" s="16">
        <f>'Grid Reliability and Resili'!Q129*$J267/12</f>
        <v>1833.326</v>
      </c>
      <c r="S267" s="16">
        <f>'Grid Reliability and Resili'!R129*$J267/12</f>
        <v>2138.8803333333331</v>
      </c>
      <c r="T267" s="16">
        <f>'Grid Reliability and Resili'!S129*$J267/12</f>
        <v>2444.4346666666665</v>
      </c>
      <c r="U267" s="16">
        <f>'Grid Reliability and Resili'!T129*$J267/12</f>
        <v>2749.9889999999996</v>
      </c>
      <c r="V267" s="16">
        <f>'Grid Reliability and Resili'!U129*$J267/12</f>
        <v>3055.5433333333331</v>
      </c>
      <c r="W267" s="16">
        <f>'Grid Reliability and Resili'!V129*$J267/12</f>
        <v>3361.0976666666666</v>
      </c>
      <c r="X267" s="16">
        <f>'Grid Reliability and Resili'!W129*$K267/12</f>
        <v>3883.3333333333335</v>
      </c>
      <c r="Y267" s="16">
        <f>'Grid Reliability and Resili'!X129*$K267/12</f>
        <v>4420.7429209166667</v>
      </c>
      <c r="Z267" s="16">
        <f>'Grid Reliability and Resili'!Y129*$K267/12</f>
        <v>5009.6800701666662</v>
      </c>
      <c r="AA267" s="16">
        <f>'Grid Reliability and Resili'!Z129*$K267/12</f>
        <v>5598.6172194166656</v>
      </c>
      <c r="AB267" s="16">
        <f>'Grid Reliability and Resili'!AA129*$K267/12</f>
        <v>6187.554368666667</v>
      </c>
      <c r="AC267" s="16">
        <f>'Grid Reliability and Resili'!AB129*$K267/12</f>
        <v>6776.4915179166665</v>
      </c>
      <c r="AD267" s="16">
        <f>'Grid Reliability and Resili'!AC129*$K267/12</f>
        <v>7365.4286671666669</v>
      </c>
      <c r="AE267" s="16">
        <f>'Grid Reliability and Resili'!AD129*$K267/12</f>
        <v>7954.3658164166663</v>
      </c>
      <c r="AF267" s="16">
        <f>'Grid Reliability and Resili'!AE129*$K267/12</f>
        <v>8543.3029656666658</v>
      </c>
      <c r="AG267" s="16">
        <f>'Grid Reliability and Resili'!AF129*$K267/12</f>
        <v>9183.7684144166669</v>
      </c>
      <c r="AH267" s="16">
        <f>'Grid Reliability and Resili'!AG129*$K267/12</f>
        <v>9824.2338631666662</v>
      </c>
      <c r="AI267" s="16">
        <f>'Grid Reliability and Resili'!AH129*$K267/12</f>
        <v>10413.171012416666</v>
      </c>
      <c r="AJ267" s="16">
        <f>'Grid Reliability and Resili'!AI129*$K267/12</f>
        <v>11002.108103416665</v>
      </c>
      <c r="AK267" s="16">
        <f>'Grid Reliability and Resili'!AJ129*$K267/12</f>
        <v>11986.3726635</v>
      </c>
      <c r="AL267" s="16">
        <f>'Grid Reliability and Resili'!AK129*$K267/12</f>
        <v>12970.637145916668</v>
      </c>
      <c r="AM267" s="16">
        <f>'Grid Reliability and Resili'!AL129*$K267/12</f>
        <v>13954.901628333333</v>
      </c>
      <c r="AN267" s="16">
        <f>'Grid Reliability and Resili'!AM129*$K267/12</f>
        <v>14939.166110750002</v>
      </c>
      <c r="AO267" s="16">
        <f>'Grid Reliability and Resili'!AN129*$K267/12</f>
        <v>15923.430593166668</v>
      </c>
      <c r="AP267" s="16">
        <f>'Grid Reliability and Resili'!AO129*$K267/12</f>
        <v>16907.695075583331</v>
      </c>
      <c r="AQ267" s="16">
        <f>'Grid Reliability and Resili'!AP129*$K267/12</f>
        <v>17891.959557999999</v>
      </c>
      <c r="AR267" s="16">
        <f>'Grid Reliability and Resili'!AQ129*$K267/12</f>
        <v>18876.224040416666</v>
      </c>
      <c r="AS267" s="16">
        <f>'Grid Reliability and Resili'!AR129*$K267/12</f>
        <v>19860.488522833333</v>
      </c>
      <c r="AT267" s="16">
        <f>'Grid Reliability and Resili'!AS129*$K267/12</f>
        <v>20844.753005250001</v>
      </c>
      <c r="AU267" s="16">
        <f>'Grid Reliability and Resili'!AT129*$K267/12</f>
        <v>21829.017487666668</v>
      </c>
      <c r="AV267" s="16">
        <f>'Grid Reliability and Resili'!AU129*$K267/12</f>
        <v>22813.281970083335</v>
      </c>
      <c r="AW267" s="16">
        <f>'Grid Reliability and Resili'!AV129*$K267/12</f>
        <v>23998.680887083334</v>
      </c>
      <c r="AX267" s="16">
        <f>'Grid Reliability and Resili'!AW129*$K267/12</f>
        <v>25184.079881750004</v>
      </c>
      <c r="AY267" s="16">
        <f>'Grid Reliability and Resili'!AX129*$K267/12</f>
        <v>26369.47887641667</v>
      </c>
      <c r="AZ267" s="16">
        <f>'Grid Reliability and Resili'!AY129*$K267/12</f>
        <v>27554.877871083332</v>
      </c>
      <c r="BA267" s="16">
        <f>'Grid Reliability and Resili'!AZ129*$K267/12</f>
        <v>28740.276865750002</v>
      </c>
      <c r="BB267" s="16">
        <f>'Grid Reliability and Resili'!BA129*$K267/12</f>
        <v>29925.675860416668</v>
      </c>
      <c r="BC267" s="16">
        <f>'Grid Reliability and Resili'!BB129*$K267/12</f>
        <v>31111.074855083334</v>
      </c>
      <c r="BD267" s="16">
        <f>'Grid Reliability and Resili'!BC129*$K267/12</f>
        <v>32296.473849750004</v>
      </c>
      <c r="BE267" s="16">
        <f>'Grid Reliability and Resili'!BD129*$K267/12</f>
        <v>33481.87284441667</v>
      </c>
      <c r="BF267" s="16">
        <f>'Grid Reliability and Resili'!BE129*$K267/12</f>
        <v>34667.27183908334</v>
      </c>
      <c r="BG267" s="16">
        <f>'Grid Reliability and Resili'!BF129*$K267/12</f>
        <v>35852.670833750009</v>
      </c>
      <c r="BH267" s="16">
        <f>'Grid Reliability and Resili'!BG129*$K267/12</f>
        <v>37038.069828416679</v>
      </c>
      <c r="BI267" s="16">
        <f>'Grid Reliability and Resili'!BH129*$K267/12</f>
        <v>37280.778161750015</v>
      </c>
      <c r="BJ267" s="16">
        <f>'Grid Reliability and Resili'!BI129*$K267/12</f>
        <v>37523.486495083351</v>
      </c>
      <c r="BK267" s="16">
        <f>'Grid Reliability and Resili'!BJ129*$K267/12</f>
        <v>37766.194828416679</v>
      </c>
      <c r="BL267" s="16">
        <f>'Grid Reliability and Resili'!BK129*$K267/12</f>
        <v>38008.903161750015</v>
      </c>
      <c r="BM267" s="16">
        <f>'Grid Reliability and Resili'!BL129*$K267/12</f>
        <v>38251.611495083351</v>
      </c>
      <c r="BN267" s="16">
        <f>'Grid Reliability and Resili'!BM129*$K267/12</f>
        <v>38494.319828416679</v>
      </c>
      <c r="BO267" s="16">
        <f>'Grid Reliability and Resili'!BN129*$K267/12</f>
        <v>38737.028161750015</v>
      </c>
      <c r="BP267" s="16">
        <f>'Grid Reliability and Resili'!BO129*$K267/12</f>
        <v>38979.736495083351</v>
      </c>
      <c r="BQ267" s="16">
        <f>'Grid Reliability and Resili'!BP129*$K267/12</f>
        <v>39222.444828416679</v>
      </c>
      <c r="BR267" s="16">
        <f>'Grid Reliability and Resili'!BQ129*$K267/12</f>
        <v>39465.153161750015</v>
      </c>
      <c r="BS267" s="16">
        <f>'Grid Reliability and Resili'!BR129*$K267/12</f>
        <v>39707.861495083351</v>
      </c>
    </row>
    <row r="268" spans="1:71" x14ac:dyDescent="0.35">
      <c r="A268" s="15" t="str">
        <f>'Grid Reliability and Resili'!A60</f>
        <v>Standard Close</v>
      </c>
      <c r="B268" s="15" t="str">
        <f>'Grid Reliability and Resili'!B60</f>
        <v>NEW-15635.10</v>
      </c>
      <c r="C268" s="15" t="str">
        <f>'Grid Reliability and Resili'!D60</f>
        <v/>
      </c>
      <c r="D268" s="15">
        <f>'Grid Reliability and Resili'!E60</f>
        <v>36500</v>
      </c>
      <c r="E268" s="15" t="str">
        <f>'Grid Reliability and Resili'!F60</f>
        <v>NEW-15635</v>
      </c>
      <c r="F268" s="15" t="str">
        <f>'Grid Reliability and Resili'!G60</f>
        <v>Grid Mod Upgrade to digital relays</v>
      </c>
      <c r="G268" s="15" t="str">
        <f>'Grid Reliability and Resili'!H60</f>
        <v>Electric Distribution Plant</v>
      </c>
      <c r="H268" s="15" t="str">
        <f>'Grid Reliability and Resili'!I60</f>
        <v>Distribution Substation</v>
      </c>
      <c r="I268" s="15" t="str">
        <f>'Grid Reliability and Resili'!J60</f>
        <v>Grid Mod Upgrade to digital relays</v>
      </c>
      <c r="J268" s="71">
        <v>2.1999999999999999E-2</v>
      </c>
      <c r="K268" s="71">
        <v>2.3300000000000001E-2</v>
      </c>
      <c r="L268" s="16">
        <f>'Grid Reliability and Resili'!K130*$J268/12</f>
        <v>0</v>
      </c>
      <c r="M268" s="16">
        <f>'Grid Reliability and Resili'!L130*$J268/12</f>
        <v>0</v>
      </c>
      <c r="N268" s="16">
        <f>'Grid Reliability and Resili'!M130*$J268/12</f>
        <v>0</v>
      </c>
      <c r="O268" s="16">
        <f>'Grid Reliability and Resili'!N130*$J268/12</f>
        <v>0</v>
      </c>
      <c r="P268" s="16">
        <f>'Grid Reliability and Resili'!O130*$J268/12</f>
        <v>0</v>
      </c>
      <c r="Q268" s="16">
        <f>'Grid Reliability and Resili'!P130*$J268/12</f>
        <v>0</v>
      </c>
      <c r="R268" s="16">
        <f>'Grid Reliability and Resili'!Q130*$J268/12</f>
        <v>0</v>
      </c>
      <c r="S268" s="16">
        <f>'Grid Reliability and Resili'!R130*$J268/12</f>
        <v>0</v>
      </c>
      <c r="T268" s="16">
        <f>'Grid Reliability and Resili'!S130*$J268/12</f>
        <v>0</v>
      </c>
      <c r="U268" s="16">
        <f>'Grid Reliability and Resili'!T130*$J268/12</f>
        <v>0</v>
      </c>
      <c r="V268" s="16">
        <f>'Grid Reliability and Resili'!U130*$J268/12</f>
        <v>0</v>
      </c>
      <c r="W268" s="16">
        <f>'Grid Reliability and Resili'!V130*$J268/12</f>
        <v>0</v>
      </c>
      <c r="X268" s="16">
        <f>'Grid Reliability and Resili'!W130*$K268/12</f>
        <v>24.028668666666672</v>
      </c>
      <c r="Y268" s="16">
        <f>'Grid Reliability and Resili'!X130*$K268/12</f>
        <v>24.028668666666672</v>
      </c>
      <c r="Z268" s="16">
        <f>'Grid Reliability and Resili'!Y130*$K268/12</f>
        <v>24.028668666666672</v>
      </c>
      <c r="AA268" s="16">
        <f>'Grid Reliability and Resili'!Z130*$K268/12</f>
        <v>24.028668666666672</v>
      </c>
      <c r="AB268" s="16">
        <f>'Grid Reliability and Resili'!AA130*$K268/12</f>
        <v>24.028668666666672</v>
      </c>
      <c r="AC268" s="16">
        <f>'Grid Reliability and Resili'!AB130*$K268/12</f>
        <v>24.028668666666672</v>
      </c>
      <c r="AD268" s="16">
        <f>'Grid Reliability and Resili'!AC130*$K268/12</f>
        <v>24.028668666666672</v>
      </c>
      <c r="AE268" s="16">
        <f>'Grid Reliability and Resili'!AD130*$K268/12</f>
        <v>24.028668666666672</v>
      </c>
      <c r="AF268" s="16">
        <f>'Grid Reliability and Resili'!AE130*$K268/12</f>
        <v>24.028668666666672</v>
      </c>
      <c r="AG268" s="16">
        <f>'Grid Reliability and Resili'!AF130*$K268/12</f>
        <v>24.028668666666672</v>
      </c>
      <c r="AH268" s="16">
        <f>'Grid Reliability and Resili'!AG130*$K268/12</f>
        <v>24.028668666666672</v>
      </c>
      <c r="AI268" s="16">
        <f>'Grid Reliability and Resili'!AH130*$K268/12</f>
        <v>24.028668666666672</v>
      </c>
      <c r="AJ268" s="16">
        <f>'Grid Reliability and Resili'!AI130*$K268/12</f>
        <v>24.028668666666672</v>
      </c>
      <c r="AK268" s="16">
        <f>'Grid Reliability and Resili'!AJ130*$K268/12</f>
        <v>24.028668666666672</v>
      </c>
      <c r="AL268" s="16">
        <f>'Grid Reliability and Resili'!AK130*$K268/12</f>
        <v>24.028668666666672</v>
      </c>
      <c r="AM268" s="16">
        <f>'Grid Reliability and Resili'!AL130*$K268/12</f>
        <v>24.028668666666672</v>
      </c>
      <c r="AN268" s="16">
        <f>'Grid Reliability and Resili'!AM130*$K268/12</f>
        <v>24.028668666666672</v>
      </c>
      <c r="AO268" s="16">
        <f>'Grid Reliability and Resili'!AN130*$K268/12</f>
        <v>24.028668666666672</v>
      </c>
      <c r="AP268" s="16">
        <f>'Grid Reliability and Resili'!AO130*$K268/12</f>
        <v>24.028668666666672</v>
      </c>
      <c r="AQ268" s="16">
        <f>'Grid Reliability and Resili'!AP130*$K268/12</f>
        <v>24.028668666666672</v>
      </c>
      <c r="AR268" s="16">
        <f>'Grid Reliability and Resili'!AQ130*$K268/12</f>
        <v>24.028668666666672</v>
      </c>
      <c r="AS268" s="16">
        <f>'Grid Reliability and Resili'!AR130*$K268/12</f>
        <v>24.028668666666672</v>
      </c>
      <c r="AT268" s="16">
        <f>'Grid Reliability and Resili'!AS130*$K268/12</f>
        <v>24.028668666666672</v>
      </c>
      <c r="AU268" s="16">
        <f>'Grid Reliability and Resili'!AT130*$K268/12</f>
        <v>24.028668666666672</v>
      </c>
      <c r="AV268" s="16">
        <f>'Grid Reliability and Resili'!AU130*$K268/12</f>
        <v>24.028668666666672</v>
      </c>
      <c r="AW268" s="16">
        <f>'Grid Reliability and Resili'!AV130*$K268/12</f>
        <v>24.028668666666672</v>
      </c>
      <c r="AX268" s="16">
        <f>'Grid Reliability and Resili'!AW130*$K268/12</f>
        <v>24.028668666666672</v>
      </c>
      <c r="AY268" s="16">
        <f>'Grid Reliability and Resili'!AX130*$K268/12</f>
        <v>24.028668666666672</v>
      </c>
      <c r="AZ268" s="16">
        <f>'Grid Reliability and Resili'!AY130*$K268/12</f>
        <v>24.028668666666672</v>
      </c>
      <c r="BA268" s="16">
        <f>'Grid Reliability and Resili'!AZ130*$K268/12</f>
        <v>24.028668666666672</v>
      </c>
      <c r="BB268" s="16">
        <f>'Grid Reliability and Resili'!BA130*$K268/12</f>
        <v>24.028668666666672</v>
      </c>
      <c r="BC268" s="16">
        <f>'Grid Reliability and Resili'!BB130*$K268/12</f>
        <v>24.028668666666672</v>
      </c>
      <c r="BD268" s="16">
        <f>'Grid Reliability and Resili'!BC130*$K268/12</f>
        <v>24.028668666666672</v>
      </c>
      <c r="BE268" s="16">
        <f>'Grid Reliability and Resili'!BD130*$K268/12</f>
        <v>24.028668666666672</v>
      </c>
      <c r="BF268" s="16">
        <f>'Grid Reliability and Resili'!BE130*$K268/12</f>
        <v>24.028668666666672</v>
      </c>
      <c r="BG268" s="16">
        <f>'Grid Reliability and Resili'!BF130*$K268/12</f>
        <v>24.028668666666672</v>
      </c>
      <c r="BH268" s="16">
        <f>'Grid Reliability and Resili'!BG130*$K268/12</f>
        <v>24.028668666666672</v>
      </c>
      <c r="BI268" s="16">
        <f>'Grid Reliability and Resili'!BH130*$K268/12</f>
        <v>24.028668666666672</v>
      </c>
      <c r="BJ268" s="16">
        <f>'Grid Reliability and Resili'!BI130*$K268/12</f>
        <v>24.028668666666672</v>
      </c>
      <c r="BK268" s="16">
        <f>'Grid Reliability and Resili'!BJ130*$K268/12</f>
        <v>24.028668666666672</v>
      </c>
      <c r="BL268" s="16">
        <f>'Grid Reliability and Resili'!BK130*$K268/12</f>
        <v>24.028668666666672</v>
      </c>
      <c r="BM268" s="16">
        <f>'Grid Reliability and Resili'!BL130*$K268/12</f>
        <v>24.028668666666672</v>
      </c>
      <c r="BN268" s="16">
        <f>'Grid Reliability and Resili'!BM130*$K268/12</f>
        <v>24.028668666666672</v>
      </c>
      <c r="BO268" s="16">
        <f>'Grid Reliability and Resili'!BN130*$K268/12</f>
        <v>24.028668666666672</v>
      </c>
      <c r="BP268" s="16">
        <f>'Grid Reliability and Resili'!BO130*$K268/12</f>
        <v>24.028668666666672</v>
      </c>
      <c r="BQ268" s="16">
        <f>'Grid Reliability and Resili'!BP130*$K268/12</f>
        <v>24.028668666666672</v>
      </c>
      <c r="BR268" s="16">
        <f>'Grid Reliability and Resili'!BQ130*$K268/12</f>
        <v>24.028668666666672</v>
      </c>
      <c r="BS268" s="16">
        <f>'Grid Reliability and Resili'!BR130*$K268/12</f>
        <v>24.028668666666672</v>
      </c>
    </row>
    <row r="269" spans="1:71" x14ac:dyDescent="0.35">
      <c r="A269" s="15" t="str">
        <f>'Grid Reliability and Resili'!A61</f>
        <v>Standard Close</v>
      </c>
      <c r="B269" s="15" t="str">
        <f>'Grid Reliability and Resili'!B61</f>
        <v>NEW-15635.11</v>
      </c>
      <c r="C269" s="15" t="str">
        <f>'Grid Reliability and Resili'!D61</f>
        <v/>
      </c>
      <c r="D269" s="15">
        <f>'Grid Reliability and Resili'!E61</f>
        <v>36500</v>
      </c>
      <c r="E269" s="15" t="str">
        <f>'Grid Reliability and Resili'!F61</f>
        <v>NEW-15635</v>
      </c>
      <c r="F269" s="15" t="str">
        <f>'Grid Reliability and Resili'!G61</f>
        <v>Grid Mod Upgrade to digital relays</v>
      </c>
      <c r="G269" s="15" t="str">
        <f>'Grid Reliability and Resili'!H61</f>
        <v>Electric Distribution Plant</v>
      </c>
      <c r="H269" s="15" t="str">
        <f>'Grid Reliability and Resili'!I61</f>
        <v>Distribution Substation</v>
      </c>
      <c r="I269" s="15" t="str">
        <f>'Grid Reliability and Resili'!J61</f>
        <v>Grid Mod Upgrade to digital relays</v>
      </c>
      <c r="J269" s="71">
        <v>2.1999999999999999E-2</v>
      </c>
      <c r="K269" s="71">
        <v>2.3300000000000001E-2</v>
      </c>
      <c r="L269" s="16">
        <f>'Grid Reliability and Resili'!K131*$J269/12</f>
        <v>0</v>
      </c>
      <c r="M269" s="16">
        <f>'Grid Reliability and Resili'!L131*$J269/12</f>
        <v>0</v>
      </c>
      <c r="N269" s="16">
        <f>'Grid Reliability and Resili'!M131*$J269/12</f>
        <v>0</v>
      </c>
      <c r="O269" s="16">
        <f>'Grid Reliability and Resili'!N131*$J269/12</f>
        <v>0</v>
      </c>
      <c r="P269" s="16">
        <f>'Grid Reliability and Resili'!O131*$J269/12</f>
        <v>0</v>
      </c>
      <c r="Q269" s="16">
        <f>'Grid Reliability and Resili'!P131*$J269/12</f>
        <v>0</v>
      </c>
      <c r="R269" s="16">
        <f>'Grid Reliability and Resili'!Q131*$J269/12</f>
        <v>0</v>
      </c>
      <c r="S269" s="16">
        <f>'Grid Reliability and Resili'!R131*$J269/12</f>
        <v>0</v>
      </c>
      <c r="T269" s="16">
        <f>'Grid Reliability and Resili'!S131*$J269/12</f>
        <v>0</v>
      </c>
      <c r="U269" s="16">
        <f>'Grid Reliability and Resili'!T131*$J269/12</f>
        <v>0</v>
      </c>
      <c r="V269" s="16">
        <f>'Grid Reliability and Resili'!U131*$J269/12</f>
        <v>0</v>
      </c>
      <c r="W269" s="16">
        <f>'Grid Reliability and Resili'!V131*$J269/12</f>
        <v>0</v>
      </c>
      <c r="X269" s="16">
        <f>'Grid Reliability and Resili'!W131*$K269/12</f>
        <v>260.80585108333338</v>
      </c>
      <c r="Y269" s="16">
        <f>'Grid Reliability and Resili'!X131*$K269/12</f>
        <v>260.80585108333338</v>
      </c>
      <c r="Z269" s="16">
        <f>'Grid Reliability and Resili'!Y131*$K269/12</f>
        <v>260.80585108333338</v>
      </c>
      <c r="AA269" s="16">
        <f>'Grid Reliability and Resili'!Z131*$K269/12</f>
        <v>260.80585108333338</v>
      </c>
      <c r="AB269" s="16">
        <f>'Grid Reliability and Resili'!AA131*$K269/12</f>
        <v>260.80585108333338</v>
      </c>
      <c r="AC269" s="16">
        <f>'Grid Reliability and Resili'!AB131*$K269/12</f>
        <v>260.80585108333338</v>
      </c>
      <c r="AD269" s="16">
        <f>'Grid Reliability and Resili'!AC131*$K269/12</f>
        <v>260.80585108333338</v>
      </c>
      <c r="AE269" s="16">
        <f>'Grid Reliability and Resili'!AD131*$K269/12</f>
        <v>260.80585108333338</v>
      </c>
      <c r="AF269" s="16">
        <f>'Grid Reliability and Resili'!AE131*$K269/12</f>
        <v>260.80585108333338</v>
      </c>
      <c r="AG269" s="16">
        <f>'Grid Reliability and Resili'!AF131*$K269/12</f>
        <v>260.80585108333338</v>
      </c>
      <c r="AH269" s="16">
        <f>'Grid Reliability and Resili'!AG131*$K269/12</f>
        <v>260.80585108333338</v>
      </c>
      <c r="AI269" s="16">
        <f>'Grid Reliability and Resili'!AH131*$K269/12</f>
        <v>260.80585108333338</v>
      </c>
      <c r="AJ269" s="16">
        <f>'Grid Reliability and Resili'!AI131*$K269/12</f>
        <v>260.80585108333338</v>
      </c>
      <c r="AK269" s="16">
        <f>'Grid Reliability and Resili'!AJ131*$K269/12</f>
        <v>260.80585108333338</v>
      </c>
      <c r="AL269" s="16">
        <f>'Grid Reliability and Resili'!AK131*$K269/12</f>
        <v>260.80585108333338</v>
      </c>
      <c r="AM269" s="16">
        <f>'Grid Reliability and Resili'!AL131*$K269/12</f>
        <v>260.80585108333338</v>
      </c>
      <c r="AN269" s="16">
        <f>'Grid Reliability and Resili'!AM131*$K269/12</f>
        <v>260.80585108333338</v>
      </c>
      <c r="AO269" s="16">
        <f>'Grid Reliability and Resili'!AN131*$K269/12</f>
        <v>260.80585108333338</v>
      </c>
      <c r="AP269" s="16">
        <f>'Grid Reliability and Resili'!AO131*$K269/12</f>
        <v>260.80585108333338</v>
      </c>
      <c r="AQ269" s="16">
        <f>'Grid Reliability and Resili'!AP131*$K269/12</f>
        <v>260.80585108333338</v>
      </c>
      <c r="AR269" s="16">
        <f>'Grid Reliability and Resili'!AQ131*$K269/12</f>
        <v>260.80585108333338</v>
      </c>
      <c r="AS269" s="16">
        <f>'Grid Reliability and Resili'!AR131*$K269/12</f>
        <v>260.80585108333338</v>
      </c>
      <c r="AT269" s="16">
        <f>'Grid Reliability and Resili'!AS131*$K269/12</f>
        <v>260.80585108333338</v>
      </c>
      <c r="AU269" s="16">
        <f>'Grid Reliability and Resili'!AT131*$K269/12</f>
        <v>260.80585108333338</v>
      </c>
      <c r="AV269" s="16">
        <f>'Grid Reliability and Resili'!AU131*$K269/12</f>
        <v>260.80585108333338</v>
      </c>
      <c r="AW269" s="16">
        <f>'Grid Reliability and Resili'!AV131*$K269/12</f>
        <v>260.80585108333338</v>
      </c>
      <c r="AX269" s="16">
        <f>'Grid Reliability and Resili'!AW131*$K269/12</f>
        <v>260.80585108333338</v>
      </c>
      <c r="AY269" s="16">
        <f>'Grid Reliability and Resili'!AX131*$K269/12</f>
        <v>260.80585108333338</v>
      </c>
      <c r="AZ269" s="16">
        <f>'Grid Reliability and Resili'!AY131*$K269/12</f>
        <v>260.80585108333338</v>
      </c>
      <c r="BA269" s="16">
        <f>'Grid Reliability and Resili'!AZ131*$K269/12</f>
        <v>260.80585108333338</v>
      </c>
      <c r="BB269" s="16">
        <f>'Grid Reliability and Resili'!BA131*$K269/12</f>
        <v>260.80585108333338</v>
      </c>
      <c r="BC269" s="16">
        <f>'Grid Reliability and Resili'!BB131*$K269/12</f>
        <v>260.80585108333338</v>
      </c>
      <c r="BD269" s="16">
        <f>'Grid Reliability and Resili'!BC131*$K269/12</f>
        <v>260.80585108333338</v>
      </c>
      <c r="BE269" s="16">
        <f>'Grid Reliability and Resili'!BD131*$K269/12</f>
        <v>260.80585108333338</v>
      </c>
      <c r="BF269" s="16">
        <f>'Grid Reliability and Resili'!BE131*$K269/12</f>
        <v>260.80585108333338</v>
      </c>
      <c r="BG269" s="16">
        <f>'Grid Reliability and Resili'!BF131*$K269/12</f>
        <v>260.80585108333338</v>
      </c>
      <c r="BH269" s="16">
        <f>'Grid Reliability and Resili'!BG131*$K269/12</f>
        <v>260.80585108333338</v>
      </c>
      <c r="BI269" s="16">
        <f>'Grid Reliability and Resili'!BH131*$K269/12</f>
        <v>260.80585108333338</v>
      </c>
      <c r="BJ269" s="16">
        <f>'Grid Reliability and Resili'!BI131*$K269/12</f>
        <v>260.80585108333338</v>
      </c>
      <c r="BK269" s="16">
        <f>'Grid Reliability and Resili'!BJ131*$K269/12</f>
        <v>260.80585108333338</v>
      </c>
      <c r="BL269" s="16">
        <f>'Grid Reliability and Resili'!BK131*$K269/12</f>
        <v>260.80585108333338</v>
      </c>
      <c r="BM269" s="16">
        <f>'Grid Reliability and Resili'!BL131*$K269/12</f>
        <v>260.80585108333338</v>
      </c>
      <c r="BN269" s="16">
        <f>'Grid Reliability and Resili'!BM131*$K269/12</f>
        <v>260.80585108333338</v>
      </c>
      <c r="BO269" s="16">
        <f>'Grid Reliability and Resili'!BN131*$K269/12</f>
        <v>260.80585108333338</v>
      </c>
      <c r="BP269" s="16">
        <f>'Grid Reliability and Resili'!BO131*$K269/12</f>
        <v>260.80585108333338</v>
      </c>
      <c r="BQ269" s="16">
        <f>'Grid Reliability and Resili'!BP131*$K269/12</f>
        <v>260.80585108333338</v>
      </c>
      <c r="BR269" s="16">
        <f>'Grid Reliability and Resili'!BQ131*$K269/12</f>
        <v>260.80585108333338</v>
      </c>
      <c r="BS269" s="16">
        <f>'Grid Reliability and Resili'!BR131*$K269/12</f>
        <v>260.80585108333338</v>
      </c>
    </row>
    <row r="270" spans="1:71" x14ac:dyDescent="0.35">
      <c r="A270" s="15" t="str">
        <f>'Grid Reliability and Resili'!A62</f>
        <v>Standard Close</v>
      </c>
      <c r="B270" s="15" t="str">
        <f>'Grid Reliability and Resili'!B62</f>
        <v>NEW-15635.12</v>
      </c>
      <c r="C270" s="15" t="str">
        <f>'Grid Reliability and Resili'!D62</f>
        <v/>
      </c>
      <c r="D270" s="15">
        <f>'Grid Reliability and Resili'!E62</f>
        <v>36500</v>
      </c>
      <c r="E270" s="15" t="str">
        <f>'Grid Reliability and Resili'!F62</f>
        <v>NEW-15635</v>
      </c>
      <c r="F270" s="15" t="str">
        <f>'Grid Reliability and Resili'!G62</f>
        <v>Grid Mod Upgrade to digital relays</v>
      </c>
      <c r="G270" s="15" t="str">
        <f>'Grid Reliability and Resili'!H62</f>
        <v>Electric Transmission Plant</v>
      </c>
      <c r="H270" s="15" t="str">
        <f>'Grid Reliability and Resili'!I62</f>
        <v>Transmission Substation</v>
      </c>
      <c r="I270" s="15" t="str">
        <f>'Grid Reliability and Resili'!J62</f>
        <v>Grid Mod Upgrade to digital relays</v>
      </c>
      <c r="J270" s="71">
        <v>2.1999999999999999E-2</v>
      </c>
      <c r="K270" s="71">
        <v>2.3300000000000001E-2</v>
      </c>
      <c r="L270" s="16">
        <f>'Grid Reliability and Resili'!K132*$J270/12</f>
        <v>0</v>
      </c>
      <c r="M270" s="16">
        <f>'Grid Reliability and Resili'!L132*$J270/12</f>
        <v>0</v>
      </c>
      <c r="N270" s="16">
        <f>'Grid Reliability and Resili'!M132*$J270/12</f>
        <v>0</v>
      </c>
      <c r="O270" s="16">
        <f>'Grid Reliability and Resili'!N132*$J270/12</f>
        <v>0</v>
      </c>
      <c r="P270" s="16">
        <f>'Grid Reliability and Resili'!O132*$J270/12</f>
        <v>0</v>
      </c>
      <c r="Q270" s="16">
        <f>'Grid Reliability and Resili'!P132*$J270/12</f>
        <v>0</v>
      </c>
      <c r="R270" s="16">
        <f>'Grid Reliability and Resili'!Q132*$J270/12</f>
        <v>0</v>
      </c>
      <c r="S270" s="16">
        <f>'Grid Reliability and Resili'!R132*$J270/12</f>
        <v>0</v>
      </c>
      <c r="T270" s="16">
        <f>'Grid Reliability and Resili'!S132*$J270/12</f>
        <v>0</v>
      </c>
      <c r="U270" s="16">
        <f>'Grid Reliability and Resili'!T132*$J270/12</f>
        <v>0</v>
      </c>
      <c r="V270" s="16">
        <f>'Grid Reliability and Resili'!U132*$J270/12</f>
        <v>0</v>
      </c>
      <c r="W270" s="16">
        <f>'Grid Reliability and Resili'!V132*$J270/12</f>
        <v>0</v>
      </c>
      <c r="X270" s="16">
        <f>'Grid Reliability and Resili'!W132*$K270/12</f>
        <v>17.338015416666668</v>
      </c>
      <c r="Y270" s="16">
        <f>'Grid Reliability and Resili'!X132*$K270/12</f>
        <v>17.338015416666668</v>
      </c>
      <c r="Z270" s="16">
        <f>'Grid Reliability and Resili'!Y132*$K270/12</f>
        <v>17.338015416666668</v>
      </c>
      <c r="AA270" s="16">
        <f>'Grid Reliability and Resili'!Z132*$K270/12</f>
        <v>17.338015416666668</v>
      </c>
      <c r="AB270" s="16">
        <f>'Grid Reliability and Resili'!AA132*$K270/12</f>
        <v>17.338015416666668</v>
      </c>
      <c r="AC270" s="16">
        <f>'Grid Reliability and Resili'!AB132*$K270/12</f>
        <v>17.338015416666668</v>
      </c>
      <c r="AD270" s="16">
        <f>'Grid Reliability and Resili'!AC132*$K270/12</f>
        <v>17.338015416666668</v>
      </c>
      <c r="AE270" s="16">
        <f>'Grid Reliability and Resili'!AD132*$K270/12</f>
        <v>17.338015416666668</v>
      </c>
      <c r="AF270" s="16">
        <f>'Grid Reliability and Resili'!AE132*$K270/12</f>
        <v>17.338015416666668</v>
      </c>
      <c r="AG270" s="16">
        <f>'Grid Reliability and Resili'!AF132*$K270/12</f>
        <v>17.338015416666668</v>
      </c>
      <c r="AH270" s="16">
        <f>'Grid Reliability and Resili'!AG132*$K270/12</f>
        <v>17.338015416666668</v>
      </c>
      <c r="AI270" s="16">
        <f>'Grid Reliability and Resili'!AH132*$K270/12</f>
        <v>17.338015416666668</v>
      </c>
      <c r="AJ270" s="16">
        <f>'Grid Reliability and Resili'!AI132*$K270/12</f>
        <v>17.338015416666668</v>
      </c>
      <c r="AK270" s="16">
        <f>'Grid Reliability and Resili'!AJ132*$K270/12</f>
        <v>17.338015416666668</v>
      </c>
      <c r="AL270" s="16">
        <f>'Grid Reliability and Resili'!AK132*$K270/12</f>
        <v>17.338015416666668</v>
      </c>
      <c r="AM270" s="16">
        <f>'Grid Reliability and Resili'!AL132*$K270/12</f>
        <v>17.338015416666668</v>
      </c>
      <c r="AN270" s="16">
        <f>'Grid Reliability and Resili'!AM132*$K270/12</f>
        <v>17.338015416666668</v>
      </c>
      <c r="AO270" s="16">
        <f>'Grid Reliability and Resili'!AN132*$K270/12</f>
        <v>17.338015416666668</v>
      </c>
      <c r="AP270" s="16">
        <f>'Grid Reliability and Resili'!AO132*$K270/12</f>
        <v>17.338015416666668</v>
      </c>
      <c r="AQ270" s="16">
        <f>'Grid Reliability and Resili'!AP132*$K270/12</f>
        <v>17.338015416666668</v>
      </c>
      <c r="AR270" s="16">
        <f>'Grid Reliability and Resili'!AQ132*$K270/12</f>
        <v>17.338015416666668</v>
      </c>
      <c r="AS270" s="16">
        <f>'Grid Reliability and Resili'!AR132*$K270/12</f>
        <v>17.338015416666668</v>
      </c>
      <c r="AT270" s="16">
        <f>'Grid Reliability and Resili'!AS132*$K270/12</f>
        <v>17.338015416666668</v>
      </c>
      <c r="AU270" s="16">
        <f>'Grid Reliability and Resili'!AT132*$K270/12</f>
        <v>17.338015416666668</v>
      </c>
      <c r="AV270" s="16">
        <f>'Grid Reliability and Resili'!AU132*$K270/12</f>
        <v>17.338015416666668</v>
      </c>
      <c r="AW270" s="16">
        <f>'Grid Reliability and Resili'!AV132*$K270/12</f>
        <v>17.338015416666668</v>
      </c>
      <c r="AX270" s="16">
        <f>'Grid Reliability and Resili'!AW132*$K270/12</f>
        <v>17.338015416666668</v>
      </c>
      <c r="AY270" s="16">
        <f>'Grid Reliability and Resili'!AX132*$K270/12</f>
        <v>17.338015416666668</v>
      </c>
      <c r="AZ270" s="16">
        <f>'Grid Reliability and Resili'!AY132*$K270/12</f>
        <v>17.338015416666668</v>
      </c>
      <c r="BA270" s="16">
        <f>'Grid Reliability and Resili'!AZ132*$K270/12</f>
        <v>17.338015416666668</v>
      </c>
      <c r="BB270" s="16">
        <f>'Grid Reliability and Resili'!BA132*$K270/12</f>
        <v>17.338015416666668</v>
      </c>
      <c r="BC270" s="16">
        <f>'Grid Reliability and Resili'!BB132*$K270/12</f>
        <v>17.338015416666668</v>
      </c>
      <c r="BD270" s="16">
        <f>'Grid Reliability and Resili'!BC132*$K270/12</f>
        <v>17.338015416666668</v>
      </c>
      <c r="BE270" s="16">
        <f>'Grid Reliability and Resili'!BD132*$K270/12</f>
        <v>17.338015416666668</v>
      </c>
      <c r="BF270" s="16">
        <f>'Grid Reliability and Resili'!BE132*$K270/12</f>
        <v>17.338015416666668</v>
      </c>
      <c r="BG270" s="16">
        <f>'Grid Reliability and Resili'!BF132*$K270/12</f>
        <v>17.338015416666668</v>
      </c>
      <c r="BH270" s="16">
        <f>'Grid Reliability and Resili'!BG132*$K270/12</f>
        <v>17.338015416666668</v>
      </c>
      <c r="BI270" s="16">
        <f>'Grid Reliability and Resili'!BH132*$K270/12</f>
        <v>17.338015416666668</v>
      </c>
      <c r="BJ270" s="16">
        <f>'Grid Reliability and Resili'!BI132*$K270/12</f>
        <v>17.338015416666668</v>
      </c>
      <c r="BK270" s="16">
        <f>'Grid Reliability and Resili'!BJ132*$K270/12</f>
        <v>17.338015416666668</v>
      </c>
      <c r="BL270" s="16">
        <f>'Grid Reliability and Resili'!BK132*$K270/12</f>
        <v>17.338015416666668</v>
      </c>
      <c r="BM270" s="16">
        <f>'Grid Reliability and Resili'!BL132*$K270/12</f>
        <v>17.338015416666668</v>
      </c>
      <c r="BN270" s="16">
        <f>'Grid Reliability and Resili'!BM132*$K270/12</f>
        <v>17.338015416666668</v>
      </c>
      <c r="BO270" s="16">
        <f>'Grid Reliability and Resili'!BN132*$K270/12</f>
        <v>17.338015416666668</v>
      </c>
      <c r="BP270" s="16">
        <f>'Grid Reliability and Resili'!BO132*$K270/12</f>
        <v>17.338015416666668</v>
      </c>
      <c r="BQ270" s="16">
        <f>'Grid Reliability and Resili'!BP132*$K270/12</f>
        <v>17.338015416666668</v>
      </c>
      <c r="BR270" s="16">
        <f>'Grid Reliability and Resili'!BQ132*$K270/12</f>
        <v>17.338015416666668</v>
      </c>
      <c r="BS270" s="16">
        <f>'Grid Reliability and Resili'!BR132*$K270/12</f>
        <v>17.338015416666668</v>
      </c>
    </row>
    <row r="271" spans="1:71" x14ac:dyDescent="0.35">
      <c r="A271" s="15" t="str">
        <f>'Grid Reliability and Resili'!A63</f>
        <v>Standard Close</v>
      </c>
      <c r="B271" s="15" t="str">
        <f>'Grid Reliability and Resili'!B63</f>
        <v>NEW-15635.13</v>
      </c>
      <c r="C271" s="15" t="str">
        <f>'Grid Reliability and Resili'!D63</f>
        <v/>
      </c>
      <c r="D271" s="15">
        <f>'Grid Reliability and Resili'!E63</f>
        <v>36500</v>
      </c>
      <c r="E271" s="15" t="str">
        <f>'Grid Reliability and Resili'!F63</f>
        <v>NEW-15635</v>
      </c>
      <c r="F271" s="15" t="str">
        <f>'Grid Reliability and Resili'!G63</f>
        <v>Grid Mod Upgrade to digital relays</v>
      </c>
      <c r="G271" s="15" t="str">
        <f>'Grid Reliability and Resili'!H63</f>
        <v>Electric Distribution Plant</v>
      </c>
      <c r="H271" s="15" t="str">
        <f>'Grid Reliability and Resili'!I63</f>
        <v>Distribution Substation</v>
      </c>
      <c r="I271" s="15" t="str">
        <f>'Grid Reliability and Resili'!J63</f>
        <v>Grid Mod Upgrade to digital relays</v>
      </c>
      <c r="J271" s="71">
        <v>2.1999999999999999E-2</v>
      </c>
      <c r="K271" s="71">
        <v>2.3300000000000001E-2</v>
      </c>
      <c r="L271" s="16">
        <f>'Grid Reliability and Resili'!K133*$J271/12</f>
        <v>0</v>
      </c>
      <c r="M271" s="16">
        <f>'Grid Reliability and Resili'!L133*$J271/12</f>
        <v>0</v>
      </c>
      <c r="N271" s="16">
        <f>'Grid Reliability and Resili'!M133*$J271/12</f>
        <v>0</v>
      </c>
      <c r="O271" s="16">
        <f>'Grid Reliability and Resili'!N133*$J271/12</f>
        <v>0</v>
      </c>
      <c r="P271" s="16">
        <f>'Grid Reliability and Resili'!O133*$J271/12</f>
        <v>0</v>
      </c>
      <c r="Q271" s="16">
        <f>'Grid Reliability and Resili'!P133*$J271/12</f>
        <v>0</v>
      </c>
      <c r="R271" s="16">
        <f>'Grid Reliability and Resili'!Q133*$J271/12</f>
        <v>0</v>
      </c>
      <c r="S271" s="16">
        <f>'Grid Reliability and Resili'!R133*$J271/12</f>
        <v>0</v>
      </c>
      <c r="T271" s="16">
        <f>'Grid Reliability and Resili'!S133*$J271/12</f>
        <v>0</v>
      </c>
      <c r="U271" s="16">
        <f>'Grid Reliability and Resili'!T133*$J271/12</f>
        <v>0</v>
      </c>
      <c r="V271" s="16">
        <f>'Grid Reliability and Resili'!U133*$J271/12</f>
        <v>0</v>
      </c>
      <c r="W271" s="16">
        <f>'Grid Reliability and Resili'!V133*$J271/12</f>
        <v>0</v>
      </c>
      <c r="X271" s="16">
        <f>'Grid Reliability and Resili'!W133*$K271/12</f>
        <v>72.662564500000002</v>
      </c>
      <c r="Y271" s="16">
        <f>'Grid Reliability and Resili'!X133*$K271/12</f>
        <v>72.662564500000002</v>
      </c>
      <c r="Z271" s="16">
        <f>'Grid Reliability and Resili'!Y133*$K271/12</f>
        <v>72.662564500000002</v>
      </c>
      <c r="AA271" s="16">
        <f>'Grid Reliability and Resili'!Z133*$K271/12</f>
        <v>72.662564500000002</v>
      </c>
      <c r="AB271" s="16">
        <f>'Grid Reliability and Resili'!AA133*$K271/12</f>
        <v>72.662564500000002</v>
      </c>
      <c r="AC271" s="16">
        <f>'Grid Reliability and Resili'!AB133*$K271/12</f>
        <v>72.662564500000002</v>
      </c>
      <c r="AD271" s="16">
        <f>'Grid Reliability and Resili'!AC133*$K271/12</f>
        <v>72.662564500000002</v>
      </c>
      <c r="AE271" s="16">
        <f>'Grid Reliability and Resili'!AD133*$K271/12</f>
        <v>72.662564500000002</v>
      </c>
      <c r="AF271" s="16">
        <f>'Grid Reliability and Resili'!AE133*$K271/12</f>
        <v>72.662564500000002</v>
      </c>
      <c r="AG271" s="16">
        <f>'Grid Reliability and Resili'!AF133*$K271/12</f>
        <v>72.662564500000002</v>
      </c>
      <c r="AH271" s="16">
        <f>'Grid Reliability and Resili'!AG133*$K271/12</f>
        <v>72.662564500000002</v>
      </c>
      <c r="AI271" s="16">
        <f>'Grid Reliability and Resili'!AH133*$K271/12</f>
        <v>72.662564500000002</v>
      </c>
      <c r="AJ271" s="16">
        <f>'Grid Reliability and Resili'!AI133*$K271/12</f>
        <v>72.662564500000002</v>
      </c>
      <c r="AK271" s="16">
        <f>'Grid Reliability and Resili'!AJ133*$K271/12</f>
        <v>72.662564500000002</v>
      </c>
      <c r="AL271" s="16">
        <f>'Grid Reliability and Resili'!AK133*$K271/12</f>
        <v>72.662564500000002</v>
      </c>
      <c r="AM271" s="16">
        <f>'Grid Reliability and Resili'!AL133*$K271/12</f>
        <v>72.662564500000002</v>
      </c>
      <c r="AN271" s="16">
        <f>'Grid Reliability and Resili'!AM133*$K271/12</f>
        <v>72.662564500000002</v>
      </c>
      <c r="AO271" s="16">
        <f>'Grid Reliability and Resili'!AN133*$K271/12</f>
        <v>72.662564500000002</v>
      </c>
      <c r="AP271" s="16">
        <f>'Grid Reliability and Resili'!AO133*$K271/12</f>
        <v>72.662564500000002</v>
      </c>
      <c r="AQ271" s="16">
        <f>'Grid Reliability and Resili'!AP133*$K271/12</f>
        <v>72.662564500000002</v>
      </c>
      <c r="AR271" s="16">
        <f>'Grid Reliability and Resili'!AQ133*$K271/12</f>
        <v>72.662564500000002</v>
      </c>
      <c r="AS271" s="16">
        <f>'Grid Reliability and Resili'!AR133*$K271/12</f>
        <v>72.662564500000002</v>
      </c>
      <c r="AT271" s="16">
        <f>'Grid Reliability and Resili'!AS133*$K271/12</f>
        <v>72.662564500000002</v>
      </c>
      <c r="AU271" s="16">
        <f>'Grid Reliability and Resili'!AT133*$K271/12</f>
        <v>72.662564500000002</v>
      </c>
      <c r="AV271" s="16">
        <f>'Grid Reliability and Resili'!AU133*$K271/12</f>
        <v>72.662564500000002</v>
      </c>
      <c r="AW271" s="16">
        <f>'Grid Reliability and Resili'!AV133*$K271/12</f>
        <v>72.662564500000002</v>
      </c>
      <c r="AX271" s="16">
        <f>'Grid Reliability and Resili'!AW133*$K271/12</f>
        <v>72.662564500000002</v>
      </c>
      <c r="AY271" s="16">
        <f>'Grid Reliability and Resili'!AX133*$K271/12</f>
        <v>72.662564500000002</v>
      </c>
      <c r="AZ271" s="16">
        <f>'Grid Reliability and Resili'!AY133*$K271/12</f>
        <v>72.662564500000002</v>
      </c>
      <c r="BA271" s="16">
        <f>'Grid Reliability and Resili'!AZ133*$K271/12</f>
        <v>72.662564500000002</v>
      </c>
      <c r="BB271" s="16">
        <f>'Grid Reliability and Resili'!BA133*$K271/12</f>
        <v>72.662564500000002</v>
      </c>
      <c r="BC271" s="16">
        <f>'Grid Reliability and Resili'!BB133*$K271/12</f>
        <v>72.662564500000002</v>
      </c>
      <c r="BD271" s="16">
        <f>'Grid Reliability and Resili'!BC133*$K271/12</f>
        <v>72.662564500000002</v>
      </c>
      <c r="BE271" s="16">
        <f>'Grid Reliability and Resili'!BD133*$K271/12</f>
        <v>72.662564500000002</v>
      </c>
      <c r="BF271" s="16">
        <f>'Grid Reliability and Resili'!BE133*$K271/12</f>
        <v>72.662564500000002</v>
      </c>
      <c r="BG271" s="16">
        <f>'Grid Reliability and Resili'!BF133*$K271/12</f>
        <v>72.662564500000002</v>
      </c>
      <c r="BH271" s="16">
        <f>'Grid Reliability and Resili'!BG133*$K271/12</f>
        <v>72.662564500000002</v>
      </c>
      <c r="BI271" s="16">
        <f>'Grid Reliability and Resili'!BH133*$K271/12</f>
        <v>72.662564500000002</v>
      </c>
      <c r="BJ271" s="16">
        <f>'Grid Reliability and Resili'!BI133*$K271/12</f>
        <v>72.662564500000002</v>
      </c>
      <c r="BK271" s="16">
        <f>'Grid Reliability and Resili'!BJ133*$K271/12</f>
        <v>72.662564500000002</v>
      </c>
      <c r="BL271" s="16">
        <f>'Grid Reliability and Resili'!BK133*$K271/12</f>
        <v>72.662564500000002</v>
      </c>
      <c r="BM271" s="16">
        <f>'Grid Reliability and Resili'!BL133*$K271/12</f>
        <v>72.662564500000002</v>
      </c>
      <c r="BN271" s="16">
        <f>'Grid Reliability and Resili'!BM133*$K271/12</f>
        <v>72.662564500000002</v>
      </c>
      <c r="BO271" s="16">
        <f>'Grid Reliability and Resili'!BN133*$K271/12</f>
        <v>72.662564500000002</v>
      </c>
      <c r="BP271" s="16">
        <f>'Grid Reliability and Resili'!BO133*$K271/12</f>
        <v>72.662564500000002</v>
      </c>
      <c r="BQ271" s="16">
        <f>'Grid Reliability and Resili'!BP133*$K271/12</f>
        <v>72.662564500000002</v>
      </c>
      <c r="BR271" s="16">
        <f>'Grid Reliability and Resili'!BQ133*$K271/12</f>
        <v>72.662564500000002</v>
      </c>
      <c r="BS271" s="16">
        <f>'Grid Reliability and Resili'!BR133*$K271/12</f>
        <v>72.662564500000002</v>
      </c>
    </row>
    <row r="272" spans="1:71" x14ac:dyDescent="0.35">
      <c r="A272" s="15" t="str">
        <f>'Grid Reliability and Resili'!A64</f>
        <v>Standard Close</v>
      </c>
      <c r="B272" s="15" t="str">
        <f>'Grid Reliability and Resili'!B64</f>
        <v>NEW-15635.2</v>
      </c>
      <c r="C272" s="15" t="str">
        <f>'Grid Reliability and Resili'!D64</f>
        <v/>
      </c>
      <c r="D272" s="15">
        <f>'Grid Reliability and Resili'!E64</f>
        <v>36500</v>
      </c>
      <c r="E272" s="15" t="str">
        <f>'Grid Reliability and Resili'!F64</f>
        <v>NEW-15635</v>
      </c>
      <c r="F272" s="15" t="str">
        <f>'Grid Reliability and Resili'!G64</f>
        <v>Grid Mod Upgrade to digital relays</v>
      </c>
      <c r="G272" s="15" t="str">
        <f>'Grid Reliability and Resili'!H64</f>
        <v>Electric Distribution Plant</v>
      </c>
      <c r="H272" s="15" t="str">
        <f>'Grid Reliability and Resili'!I64</f>
        <v>Distribution Substation</v>
      </c>
      <c r="I272" s="15" t="str">
        <f>'Grid Reliability and Resili'!J64</f>
        <v>Grid Mod Upgrade to digital relays</v>
      </c>
      <c r="J272" s="71">
        <v>2.1999999999999999E-2</v>
      </c>
      <c r="K272" s="71">
        <v>2.3300000000000001E-2</v>
      </c>
      <c r="L272" s="16">
        <f>'Grid Reliability and Resili'!K134*$J272/12</f>
        <v>0</v>
      </c>
      <c r="M272" s="16">
        <f>'Grid Reliability and Resili'!L134*$J272/12</f>
        <v>0</v>
      </c>
      <c r="N272" s="16">
        <f>'Grid Reliability and Resili'!M134*$J272/12</f>
        <v>719.92347166666661</v>
      </c>
      <c r="O272" s="16">
        <f>'Grid Reliability and Resili'!N134*$J272/12</f>
        <v>719.92347166666661</v>
      </c>
      <c r="P272" s="16">
        <f>'Grid Reliability and Resili'!O134*$J272/12</f>
        <v>719.92347166666661</v>
      </c>
      <c r="Q272" s="16">
        <f>'Grid Reliability and Resili'!P134*$J272/12</f>
        <v>719.92347166666661</v>
      </c>
      <c r="R272" s="16">
        <f>'Grid Reliability and Resili'!Q134*$J272/12</f>
        <v>719.92347166666661</v>
      </c>
      <c r="S272" s="16">
        <f>'Grid Reliability and Resili'!R134*$J272/12</f>
        <v>719.92347166666661</v>
      </c>
      <c r="T272" s="16">
        <f>'Grid Reliability and Resili'!S134*$J272/12</f>
        <v>719.92347166666661</v>
      </c>
      <c r="U272" s="16">
        <f>'Grid Reliability and Resili'!T134*$J272/12</f>
        <v>719.92347166666661</v>
      </c>
      <c r="V272" s="16">
        <f>'Grid Reliability and Resili'!U134*$J272/12</f>
        <v>719.92347166666661</v>
      </c>
      <c r="W272" s="16">
        <f>'Grid Reliability and Resili'!V134*$J272/12</f>
        <v>719.92347166666661</v>
      </c>
      <c r="X272" s="16">
        <f>'Grid Reliability and Resili'!W134*$K272/12</f>
        <v>762.46440408333353</v>
      </c>
      <c r="Y272" s="16">
        <f>'Grid Reliability and Resili'!X134*$K272/12</f>
        <v>762.46440408333353</v>
      </c>
      <c r="Z272" s="16">
        <f>'Grid Reliability and Resili'!Y134*$K272/12</f>
        <v>762.46440408333353</v>
      </c>
      <c r="AA272" s="16">
        <f>'Grid Reliability and Resili'!Z134*$K272/12</f>
        <v>762.46440408333353</v>
      </c>
      <c r="AB272" s="16">
        <f>'Grid Reliability and Resili'!AA134*$K272/12</f>
        <v>762.46440408333353</v>
      </c>
      <c r="AC272" s="16">
        <f>'Grid Reliability and Resili'!AB134*$K272/12</f>
        <v>762.46440408333353</v>
      </c>
      <c r="AD272" s="16">
        <f>'Grid Reliability and Resili'!AC134*$K272/12</f>
        <v>762.46440408333353</v>
      </c>
      <c r="AE272" s="16">
        <f>'Grid Reliability and Resili'!AD134*$K272/12</f>
        <v>762.46440408333353</v>
      </c>
      <c r="AF272" s="16">
        <f>'Grid Reliability and Resili'!AE134*$K272/12</f>
        <v>762.46440408333353</v>
      </c>
      <c r="AG272" s="16">
        <f>'Grid Reliability and Resili'!AF134*$K272/12</f>
        <v>762.46440408333353</v>
      </c>
      <c r="AH272" s="16">
        <f>'Grid Reliability and Resili'!AG134*$K272/12</f>
        <v>762.46440408333353</v>
      </c>
      <c r="AI272" s="16">
        <f>'Grid Reliability and Resili'!AH134*$K272/12</f>
        <v>762.46440408333353</v>
      </c>
      <c r="AJ272" s="16">
        <f>'Grid Reliability and Resili'!AI134*$K272/12</f>
        <v>762.46440408333353</v>
      </c>
      <c r="AK272" s="16">
        <f>'Grid Reliability and Resili'!AJ134*$K272/12</f>
        <v>762.46440408333353</v>
      </c>
      <c r="AL272" s="16">
        <f>'Grid Reliability and Resili'!AK134*$K272/12</f>
        <v>762.46440408333353</v>
      </c>
      <c r="AM272" s="16">
        <f>'Grid Reliability and Resili'!AL134*$K272/12</f>
        <v>762.46440408333353</v>
      </c>
      <c r="AN272" s="16">
        <f>'Grid Reliability and Resili'!AM134*$K272/12</f>
        <v>762.46440408333353</v>
      </c>
      <c r="AO272" s="16">
        <f>'Grid Reliability and Resili'!AN134*$K272/12</f>
        <v>762.46440408333353</v>
      </c>
      <c r="AP272" s="16">
        <f>'Grid Reliability and Resili'!AO134*$K272/12</f>
        <v>762.46440408333353</v>
      </c>
      <c r="AQ272" s="16">
        <f>'Grid Reliability and Resili'!AP134*$K272/12</f>
        <v>762.46440408333353</v>
      </c>
      <c r="AR272" s="16">
        <f>'Grid Reliability and Resili'!AQ134*$K272/12</f>
        <v>762.46440408333353</v>
      </c>
      <c r="AS272" s="16">
        <f>'Grid Reliability and Resili'!AR134*$K272/12</f>
        <v>762.46440408333353</v>
      </c>
      <c r="AT272" s="16">
        <f>'Grid Reliability and Resili'!AS134*$K272/12</f>
        <v>762.46440408333353</v>
      </c>
      <c r="AU272" s="16">
        <f>'Grid Reliability and Resili'!AT134*$K272/12</f>
        <v>762.46440408333353</v>
      </c>
      <c r="AV272" s="16">
        <f>'Grid Reliability and Resili'!AU134*$K272/12</f>
        <v>762.46440408333353</v>
      </c>
      <c r="AW272" s="16">
        <f>'Grid Reliability and Resili'!AV134*$K272/12</f>
        <v>762.46440408333353</v>
      </c>
      <c r="AX272" s="16">
        <f>'Grid Reliability and Resili'!AW134*$K272/12</f>
        <v>762.46440408333353</v>
      </c>
      <c r="AY272" s="16">
        <f>'Grid Reliability and Resili'!AX134*$K272/12</f>
        <v>762.46440408333353</v>
      </c>
      <c r="AZ272" s="16">
        <f>'Grid Reliability and Resili'!AY134*$K272/12</f>
        <v>762.46440408333353</v>
      </c>
      <c r="BA272" s="16">
        <f>'Grid Reliability and Resili'!AZ134*$K272/12</f>
        <v>762.46440408333353</v>
      </c>
      <c r="BB272" s="16">
        <f>'Grid Reliability and Resili'!BA134*$K272/12</f>
        <v>762.46440408333353</v>
      </c>
      <c r="BC272" s="16">
        <f>'Grid Reliability and Resili'!BB134*$K272/12</f>
        <v>762.46440408333353</v>
      </c>
      <c r="BD272" s="16">
        <f>'Grid Reliability and Resili'!BC134*$K272/12</f>
        <v>762.46440408333353</v>
      </c>
      <c r="BE272" s="16">
        <f>'Grid Reliability and Resili'!BD134*$K272/12</f>
        <v>762.46440408333353</v>
      </c>
      <c r="BF272" s="16">
        <f>'Grid Reliability and Resili'!BE134*$K272/12</f>
        <v>762.46440408333353</v>
      </c>
      <c r="BG272" s="16">
        <f>'Grid Reliability and Resili'!BF134*$K272/12</f>
        <v>762.46440408333353</v>
      </c>
      <c r="BH272" s="16">
        <f>'Grid Reliability and Resili'!BG134*$K272/12</f>
        <v>762.46440408333353</v>
      </c>
      <c r="BI272" s="16">
        <f>'Grid Reliability and Resili'!BH134*$K272/12</f>
        <v>762.46440408333353</v>
      </c>
      <c r="BJ272" s="16">
        <f>'Grid Reliability and Resili'!BI134*$K272/12</f>
        <v>762.46440408333353</v>
      </c>
      <c r="BK272" s="16">
        <f>'Grid Reliability and Resili'!BJ134*$K272/12</f>
        <v>762.46440408333353</v>
      </c>
      <c r="BL272" s="16">
        <f>'Grid Reliability and Resili'!BK134*$K272/12</f>
        <v>762.46440408333353</v>
      </c>
      <c r="BM272" s="16">
        <f>'Grid Reliability and Resili'!BL134*$K272/12</f>
        <v>762.46440408333353</v>
      </c>
      <c r="BN272" s="16">
        <f>'Grid Reliability and Resili'!BM134*$K272/12</f>
        <v>762.46440408333353</v>
      </c>
      <c r="BO272" s="16">
        <f>'Grid Reliability and Resili'!BN134*$K272/12</f>
        <v>762.46440408333353</v>
      </c>
      <c r="BP272" s="16">
        <f>'Grid Reliability and Resili'!BO134*$K272/12</f>
        <v>762.46440408333353</v>
      </c>
      <c r="BQ272" s="16">
        <f>'Grid Reliability and Resili'!BP134*$K272/12</f>
        <v>762.46440408333353</v>
      </c>
      <c r="BR272" s="16">
        <f>'Grid Reliability and Resili'!BQ134*$K272/12</f>
        <v>762.46440408333353</v>
      </c>
      <c r="BS272" s="16">
        <f>'Grid Reliability and Resili'!BR134*$K272/12</f>
        <v>762.46440408333353</v>
      </c>
    </row>
    <row r="273" spans="1:71" x14ac:dyDescent="0.35">
      <c r="A273" s="15" t="str">
        <f>'Grid Reliability and Resili'!A65</f>
        <v>Standard Close</v>
      </c>
      <c r="B273" s="15" t="str">
        <f>'Grid Reliability and Resili'!B65</f>
        <v>NEW-15635.7</v>
      </c>
      <c r="C273" s="15" t="str">
        <f>'Grid Reliability and Resili'!D65</f>
        <v/>
      </c>
      <c r="D273" s="15">
        <f>'Grid Reliability and Resili'!E65</f>
        <v>36500</v>
      </c>
      <c r="E273" s="15" t="str">
        <f>'Grid Reliability and Resili'!F65</f>
        <v>NEW-15635</v>
      </c>
      <c r="F273" s="15" t="str">
        <f>'Grid Reliability and Resili'!G65</f>
        <v>Grid Mod Upgrade to digital relays</v>
      </c>
      <c r="G273" s="15" t="str">
        <f>'Grid Reliability and Resili'!H65</f>
        <v>Electric Distribution Plant</v>
      </c>
      <c r="H273" s="15" t="str">
        <f>'Grid Reliability and Resili'!I65</f>
        <v>Distribution Substation</v>
      </c>
      <c r="I273" s="15" t="str">
        <f>'Grid Reliability and Resili'!J65</f>
        <v>Grid Mod Upgrade to digital relays</v>
      </c>
      <c r="J273" s="71">
        <v>2.1999999999999999E-2</v>
      </c>
      <c r="K273" s="71">
        <v>2.3300000000000001E-2</v>
      </c>
      <c r="L273" s="16">
        <f>'Grid Reliability and Resili'!K135*$J273/12</f>
        <v>0</v>
      </c>
      <c r="M273" s="16">
        <f>'Grid Reliability and Resili'!L135*$J273/12</f>
        <v>0</v>
      </c>
      <c r="N273" s="16">
        <f>'Grid Reliability and Resili'!M135*$J273/12</f>
        <v>0</v>
      </c>
      <c r="O273" s="16">
        <f>'Grid Reliability and Resili'!N135*$J273/12</f>
        <v>0</v>
      </c>
      <c r="P273" s="16">
        <f>'Grid Reliability and Resili'!O135*$J273/12</f>
        <v>0</v>
      </c>
      <c r="Q273" s="16">
        <f>'Grid Reliability and Resili'!P135*$J273/12</f>
        <v>0</v>
      </c>
      <c r="R273" s="16">
        <f>'Grid Reliability and Resili'!Q135*$J273/12</f>
        <v>0</v>
      </c>
      <c r="S273" s="16">
        <f>'Grid Reliability and Resili'!R135*$J273/12</f>
        <v>0</v>
      </c>
      <c r="T273" s="16">
        <f>'Grid Reliability and Resili'!S135*$J273/12</f>
        <v>0</v>
      </c>
      <c r="U273" s="16">
        <f>'Grid Reliability and Resili'!T135*$J273/12</f>
        <v>0</v>
      </c>
      <c r="V273" s="16">
        <f>'Grid Reliability and Resili'!U135*$J273/12</f>
        <v>0</v>
      </c>
      <c r="W273" s="16">
        <f>'Grid Reliability and Resili'!V135*$J273/12</f>
        <v>0</v>
      </c>
      <c r="X273" s="16">
        <f>'Grid Reliability and Resili'!W135*$K273/12</f>
        <v>172.45428983333338</v>
      </c>
      <c r="Y273" s="16">
        <f>'Grid Reliability and Resili'!X135*$K273/12</f>
        <v>172.45428983333338</v>
      </c>
      <c r="Z273" s="16">
        <f>'Grid Reliability and Resili'!Y135*$K273/12</f>
        <v>172.45428983333338</v>
      </c>
      <c r="AA273" s="16">
        <f>'Grid Reliability and Resili'!Z135*$K273/12</f>
        <v>172.45428983333338</v>
      </c>
      <c r="AB273" s="16">
        <f>'Grid Reliability and Resili'!AA135*$K273/12</f>
        <v>172.45428983333338</v>
      </c>
      <c r="AC273" s="16">
        <f>'Grid Reliability and Resili'!AB135*$K273/12</f>
        <v>172.45428983333338</v>
      </c>
      <c r="AD273" s="16">
        <f>'Grid Reliability and Resili'!AC135*$K273/12</f>
        <v>172.45428983333338</v>
      </c>
      <c r="AE273" s="16">
        <f>'Grid Reliability and Resili'!AD135*$K273/12</f>
        <v>172.45428983333338</v>
      </c>
      <c r="AF273" s="16">
        <f>'Grid Reliability and Resili'!AE135*$K273/12</f>
        <v>172.45428983333338</v>
      </c>
      <c r="AG273" s="16">
        <f>'Grid Reliability and Resili'!AF135*$K273/12</f>
        <v>172.45428983333338</v>
      </c>
      <c r="AH273" s="16">
        <f>'Grid Reliability and Resili'!AG135*$K273/12</f>
        <v>172.45428983333338</v>
      </c>
      <c r="AI273" s="16">
        <f>'Grid Reliability and Resili'!AH135*$K273/12</f>
        <v>172.45428983333338</v>
      </c>
      <c r="AJ273" s="16">
        <f>'Grid Reliability and Resili'!AI135*$K273/12</f>
        <v>172.45428983333338</v>
      </c>
      <c r="AK273" s="16">
        <f>'Grid Reliability and Resili'!AJ135*$K273/12</f>
        <v>172.45428983333338</v>
      </c>
      <c r="AL273" s="16">
        <f>'Grid Reliability and Resili'!AK135*$K273/12</f>
        <v>172.45428983333338</v>
      </c>
      <c r="AM273" s="16">
        <f>'Grid Reliability and Resili'!AL135*$K273/12</f>
        <v>172.45428983333338</v>
      </c>
      <c r="AN273" s="16">
        <f>'Grid Reliability and Resili'!AM135*$K273/12</f>
        <v>172.45428983333338</v>
      </c>
      <c r="AO273" s="16">
        <f>'Grid Reliability and Resili'!AN135*$K273/12</f>
        <v>172.45428983333338</v>
      </c>
      <c r="AP273" s="16">
        <f>'Grid Reliability and Resili'!AO135*$K273/12</f>
        <v>172.45428983333338</v>
      </c>
      <c r="AQ273" s="16">
        <f>'Grid Reliability and Resili'!AP135*$K273/12</f>
        <v>172.45428983333338</v>
      </c>
      <c r="AR273" s="16">
        <f>'Grid Reliability and Resili'!AQ135*$K273/12</f>
        <v>172.45428983333338</v>
      </c>
      <c r="AS273" s="16">
        <f>'Grid Reliability and Resili'!AR135*$K273/12</f>
        <v>172.45428983333338</v>
      </c>
      <c r="AT273" s="16">
        <f>'Grid Reliability and Resili'!AS135*$K273/12</f>
        <v>172.45428983333338</v>
      </c>
      <c r="AU273" s="16">
        <f>'Grid Reliability and Resili'!AT135*$K273/12</f>
        <v>172.45428983333338</v>
      </c>
      <c r="AV273" s="16">
        <f>'Grid Reliability and Resili'!AU135*$K273/12</f>
        <v>172.45428983333338</v>
      </c>
      <c r="AW273" s="16">
        <f>'Grid Reliability and Resili'!AV135*$K273/12</f>
        <v>172.45428983333338</v>
      </c>
      <c r="AX273" s="16">
        <f>'Grid Reliability and Resili'!AW135*$K273/12</f>
        <v>172.45428983333338</v>
      </c>
      <c r="AY273" s="16">
        <f>'Grid Reliability and Resili'!AX135*$K273/12</f>
        <v>172.45428983333338</v>
      </c>
      <c r="AZ273" s="16">
        <f>'Grid Reliability and Resili'!AY135*$K273/12</f>
        <v>172.45428983333338</v>
      </c>
      <c r="BA273" s="16">
        <f>'Grid Reliability and Resili'!AZ135*$K273/12</f>
        <v>172.45428983333338</v>
      </c>
      <c r="BB273" s="16">
        <f>'Grid Reliability and Resili'!BA135*$K273/12</f>
        <v>172.45428983333338</v>
      </c>
      <c r="BC273" s="16">
        <f>'Grid Reliability and Resili'!BB135*$K273/12</f>
        <v>172.45428983333338</v>
      </c>
      <c r="BD273" s="16">
        <f>'Grid Reliability and Resili'!BC135*$K273/12</f>
        <v>172.45428983333338</v>
      </c>
      <c r="BE273" s="16">
        <f>'Grid Reliability and Resili'!BD135*$K273/12</f>
        <v>172.45428983333338</v>
      </c>
      <c r="BF273" s="16">
        <f>'Grid Reliability and Resili'!BE135*$K273/12</f>
        <v>172.45428983333338</v>
      </c>
      <c r="BG273" s="16">
        <f>'Grid Reliability and Resili'!BF135*$K273/12</f>
        <v>172.45428983333338</v>
      </c>
      <c r="BH273" s="16">
        <f>'Grid Reliability and Resili'!BG135*$K273/12</f>
        <v>172.45428983333338</v>
      </c>
      <c r="BI273" s="16">
        <f>'Grid Reliability and Resili'!BH135*$K273/12</f>
        <v>172.45428983333338</v>
      </c>
      <c r="BJ273" s="16">
        <f>'Grid Reliability and Resili'!BI135*$K273/12</f>
        <v>172.45428983333338</v>
      </c>
      <c r="BK273" s="16">
        <f>'Grid Reliability and Resili'!BJ135*$K273/12</f>
        <v>172.45428983333338</v>
      </c>
      <c r="BL273" s="16">
        <f>'Grid Reliability and Resili'!BK135*$K273/12</f>
        <v>172.45428983333338</v>
      </c>
      <c r="BM273" s="16">
        <f>'Grid Reliability and Resili'!BL135*$K273/12</f>
        <v>172.45428983333338</v>
      </c>
      <c r="BN273" s="16">
        <f>'Grid Reliability and Resili'!BM135*$K273/12</f>
        <v>172.45428983333338</v>
      </c>
      <c r="BO273" s="16">
        <f>'Grid Reliability and Resili'!BN135*$K273/12</f>
        <v>172.45428983333338</v>
      </c>
      <c r="BP273" s="16">
        <f>'Grid Reliability and Resili'!BO135*$K273/12</f>
        <v>172.45428983333338</v>
      </c>
      <c r="BQ273" s="16">
        <f>'Grid Reliability and Resili'!BP135*$K273/12</f>
        <v>172.45428983333338</v>
      </c>
      <c r="BR273" s="16">
        <f>'Grid Reliability and Resili'!BQ135*$K273/12</f>
        <v>172.45428983333338</v>
      </c>
      <c r="BS273" s="16">
        <f>'Grid Reliability and Resili'!BR135*$K273/12</f>
        <v>172.45428983333338</v>
      </c>
    </row>
    <row r="274" spans="1:71" x14ac:dyDescent="0.35">
      <c r="A274" s="15" t="str">
        <f>'Grid Reliability and Resili'!A66</f>
        <v>Standard Close</v>
      </c>
      <c r="B274" s="15" t="str">
        <f>'Grid Reliability and Resili'!B66</f>
        <v>NEW-15635.9</v>
      </c>
      <c r="C274" s="15" t="str">
        <f>'Grid Reliability and Resili'!D66</f>
        <v/>
      </c>
      <c r="D274" s="15">
        <f>'Grid Reliability and Resili'!E66</f>
        <v>36500</v>
      </c>
      <c r="E274" s="15" t="str">
        <f>'Grid Reliability and Resili'!F66</f>
        <v>NEW-15635</v>
      </c>
      <c r="F274" s="15" t="str">
        <f>'Grid Reliability and Resili'!G66</f>
        <v>Grid Mod Upgrade to digital relays</v>
      </c>
      <c r="G274" s="15" t="str">
        <f>'Grid Reliability and Resili'!H66</f>
        <v>Electric Distribution Plant</v>
      </c>
      <c r="H274" s="15" t="str">
        <f>'Grid Reliability and Resili'!I66</f>
        <v>Distribution Substation</v>
      </c>
      <c r="I274" s="15" t="str">
        <f>'Grid Reliability and Resili'!J66</f>
        <v>Grid Mod Upgrade to digital relays</v>
      </c>
      <c r="J274" s="71">
        <v>2.1999999999999999E-2</v>
      </c>
      <c r="K274" s="71">
        <v>2.3300000000000001E-2</v>
      </c>
      <c r="L274" s="16">
        <f>'Grid Reliability and Resili'!K136*$J274/12</f>
        <v>0</v>
      </c>
      <c r="M274" s="16">
        <f>'Grid Reliability and Resili'!L136*$J274/12</f>
        <v>0</v>
      </c>
      <c r="N274" s="16">
        <f>'Grid Reliability and Resili'!M136*$J274/12</f>
        <v>0</v>
      </c>
      <c r="O274" s="16">
        <f>'Grid Reliability and Resili'!N136*$J274/12</f>
        <v>0</v>
      </c>
      <c r="P274" s="16">
        <f>'Grid Reliability and Resili'!O136*$J274/12</f>
        <v>0</v>
      </c>
      <c r="Q274" s="16">
        <f>'Grid Reliability and Resili'!P136*$J274/12</f>
        <v>0</v>
      </c>
      <c r="R274" s="16">
        <f>'Grid Reliability and Resili'!Q136*$J274/12</f>
        <v>0</v>
      </c>
      <c r="S274" s="16">
        <f>'Grid Reliability and Resili'!R136*$J274/12</f>
        <v>0</v>
      </c>
      <c r="T274" s="16">
        <f>'Grid Reliability and Resili'!S136*$J274/12</f>
        <v>0</v>
      </c>
      <c r="U274" s="16">
        <f>'Grid Reliability and Resili'!T136*$J274/12</f>
        <v>0</v>
      </c>
      <c r="V274" s="16">
        <f>'Grid Reliability and Resili'!U136*$J274/12</f>
        <v>0</v>
      </c>
      <c r="W274" s="16">
        <f>'Grid Reliability and Resili'!V136*$J274/12</f>
        <v>0</v>
      </c>
      <c r="X274" s="16">
        <f>'Grid Reliability and Resili'!W136*$K274/12</f>
        <v>66.211687666666677</v>
      </c>
      <c r="Y274" s="16">
        <f>'Grid Reliability and Resili'!X136*$K274/12</f>
        <v>66.211687666666677</v>
      </c>
      <c r="Z274" s="16">
        <f>'Grid Reliability and Resili'!Y136*$K274/12</f>
        <v>66.211687666666677</v>
      </c>
      <c r="AA274" s="16">
        <f>'Grid Reliability and Resili'!Z136*$K274/12</f>
        <v>66.211687666666677</v>
      </c>
      <c r="AB274" s="16">
        <f>'Grid Reliability and Resili'!AA136*$K274/12</f>
        <v>66.211687666666677</v>
      </c>
      <c r="AC274" s="16">
        <f>'Grid Reliability and Resili'!AB136*$K274/12</f>
        <v>66.211687666666677</v>
      </c>
      <c r="AD274" s="16">
        <f>'Grid Reliability and Resili'!AC136*$K274/12</f>
        <v>66.211687666666677</v>
      </c>
      <c r="AE274" s="16">
        <f>'Grid Reliability and Resili'!AD136*$K274/12</f>
        <v>66.211687666666677</v>
      </c>
      <c r="AF274" s="16">
        <f>'Grid Reliability and Resili'!AE136*$K274/12</f>
        <v>66.211687666666677</v>
      </c>
      <c r="AG274" s="16">
        <f>'Grid Reliability and Resili'!AF136*$K274/12</f>
        <v>66.211687666666677</v>
      </c>
      <c r="AH274" s="16">
        <f>'Grid Reliability and Resili'!AG136*$K274/12</f>
        <v>66.211687666666677</v>
      </c>
      <c r="AI274" s="16">
        <f>'Grid Reliability and Resili'!AH136*$K274/12</f>
        <v>66.211687666666677</v>
      </c>
      <c r="AJ274" s="16">
        <f>'Grid Reliability and Resili'!AI136*$K274/12</f>
        <v>66.211687666666677</v>
      </c>
      <c r="AK274" s="16">
        <f>'Grid Reliability and Resili'!AJ136*$K274/12</f>
        <v>66.211687666666677</v>
      </c>
      <c r="AL274" s="16">
        <f>'Grid Reliability and Resili'!AK136*$K274/12</f>
        <v>66.211687666666677</v>
      </c>
      <c r="AM274" s="16">
        <f>'Grid Reliability and Resili'!AL136*$K274/12</f>
        <v>66.211687666666677</v>
      </c>
      <c r="AN274" s="16">
        <f>'Grid Reliability and Resili'!AM136*$K274/12</f>
        <v>66.211687666666677</v>
      </c>
      <c r="AO274" s="16">
        <f>'Grid Reliability and Resili'!AN136*$K274/12</f>
        <v>66.211687666666677</v>
      </c>
      <c r="AP274" s="16">
        <f>'Grid Reliability and Resili'!AO136*$K274/12</f>
        <v>66.211687666666677</v>
      </c>
      <c r="AQ274" s="16">
        <f>'Grid Reliability and Resili'!AP136*$K274/12</f>
        <v>66.211687666666677</v>
      </c>
      <c r="AR274" s="16">
        <f>'Grid Reliability and Resili'!AQ136*$K274/12</f>
        <v>66.211687666666677</v>
      </c>
      <c r="AS274" s="16">
        <f>'Grid Reliability and Resili'!AR136*$K274/12</f>
        <v>66.211687666666677</v>
      </c>
      <c r="AT274" s="16">
        <f>'Grid Reliability and Resili'!AS136*$K274/12</f>
        <v>66.211687666666677</v>
      </c>
      <c r="AU274" s="16">
        <f>'Grid Reliability and Resili'!AT136*$K274/12</f>
        <v>66.211687666666677</v>
      </c>
      <c r="AV274" s="16">
        <f>'Grid Reliability and Resili'!AU136*$K274/12</f>
        <v>66.211687666666677</v>
      </c>
      <c r="AW274" s="16">
        <f>'Grid Reliability and Resili'!AV136*$K274/12</f>
        <v>66.211687666666677</v>
      </c>
      <c r="AX274" s="16">
        <f>'Grid Reliability and Resili'!AW136*$K274/12</f>
        <v>66.211687666666677</v>
      </c>
      <c r="AY274" s="16">
        <f>'Grid Reliability and Resili'!AX136*$K274/12</f>
        <v>66.211687666666677</v>
      </c>
      <c r="AZ274" s="16">
        <f>'Grid Reliability and Resili'!AY136*$K274/12</f>
        <v>66.211687666666677</v>
      </c>
      <c r="BA274" s="16">
        <f>'Grid Reliability and Resili'!AZ136*$K274/12</f>
        <v>66.211687666666677</v>
      </c>
      <c r="BB274" s="16">
        <f>'Grid Reliability and Resili'!BA136*$K274/12</f>
        <v>66.211687666666677</v>
      </c>
      <c r="BC274" s="16">
        <f>'Grid Reliability and Resili'!BB136*$K274/12</f>
        <v>66.211687666666677</v>
      </c>
      <c r="BD274" s="16">
        <f>'Grid Reliability and Resili'!BC136*$K274/12</f>
        <v>66.211687666666677</v>
      </c>
      <c r="BE274" s="16">
        <f>'Grid Reliability and Resili'!BD136*$K274/12</f>
        <v>66.211687666666677</v>
      </c>
      <c r="BF274" s="16">
        <f>'Grid Reliability and Resili'!BE136*$K274/12</f>
        <v>66.211687666666677</v>
      </c>
      <c r="BG274" s="16">
        <f>'Grid Reliability and Resili'!BF136*$K274/12</f>
        <v>66.211687666666677</v>
      </c>
      <c r="BH274" s="16">
        <f>'Grid Reliability and Resili'!BG136*$K274/12</f>
        <v>66.211687666666677</v>
      </c>
      <c r="BI274" s="16">
        <f>'Grid Reliability and Resili'!BH136*$K274/12</f>
        <v>66.211687666666677</v>
      </c>
      <c r="BJ274" s="16">
        <f>'Grid Reliability and Resili'!BI136*$K274/12</f>
        <v>66.211687666666677</v>
      </c>
      <c r="BK274" s="16">
        <f>'Grid Reliability and Resili'!BJ136*$K274/12</f>
        <v>66.211687666666677</v>
      </c>
      <c r="BL274" s="16">
        <f>'Grid Reliability and Resili'!BK136*$K274/12</f>
        <v>66.211687666666677</v>
      </c>
      <c r="BM274" s="16">
        <f>'Grid Reliability and Resili'!BL136*$K274/12</f>
        <v>66.211687666666677</v>
      </c>
      <c r="BN274" s="16">
        <f>'Grid Reliability and Resili'!BM136*$K274/12</f>
        <v>66.211687666666677</v>
      </c>
      <c r="BO274" s="16">
        <f>'Grid Reliability and Resili'!BN136*$K274/12</f>
        <v>66.211687666666677</v>
      </c>
      <c r="BP274" s="16">
        <f>'Grid Reliability and Resili'!BO136*$K274/12</f>
        <v>66.211687666666677</v>
      </c>
      <c r="BQ274" s="16">
        <f>'Grid Reliability and Resili'!BP136*$K274/12</f>
        <v>66.211687666666677</v>
      </c>
      <c r="BR274" s="16">
        <f>'Grid Reliability and Resili'!BQ136*$K274/12</f>
        <v>66.211687666666677</v>
      </c>
      <c r="BS274" s="16">
        <f>'Grid Reliability and Resili'!BR136*$K274/12</f>
        <v>66.211687666666677</v>
      </c>
    </row>
    <row r="275" spans="1:71" x14ac:dyDescent="0.35">
      <c r="A275" s="15" t="str">
        <f>'Grid Reliability and Resili'!A67</f>
        <v>Monthly Close</v>
      </c>
      <c r="B275" s="15" t="str">
        <f>'Grid Reliability and Resili'!B67</f>
        <v>NEW-15636</v>
      </c>
      <c r="C275" s="15" t="str">
        <f>'Grid Reliability and Resili'!D67</f>
        <v>ELECTRIC DELIVERY</v>
      </c>
      <c r="D275" s="15">
        <f>'Grid Reliability and Resili'!E67</f>
        <v>34899</v>
      </c>
      <c r="E275" s="15" t="str">
        <f>'Grid Reliability and Resili'!F67</f>
        <v>NEW-15636</v>
      </c>
      <c r="F275" s="15" t="str">
        <f>'Grid Reliability and Resili'!G67</f>
        <v>DERMS controlled larger scale (DER)</v>
      </c>
      <c r="G275" s="15" t="str">
        <f>'Grid Reliability and Resili'!H67</f>
        <v>Electric Other Production Plant</v>
      </c>
      <c r="H275" s="15" t="str">
        <f>'Grid Reliability and Resili'!I67</f>
        <v>DERMS (TBD)</v>
      </c>
      <c r="I275" s="15" t="str">
        <f>'Grid Reliability and Resili'!J67</f>
        <v>DERMS controlled larger scale (DER)</v>
      </c>
      <c r="J275" s="71">
        <v>0.1</v>
      </c>
      <c r="K275" s="71">
        <v>0.10279999999999999</v>
      </c>
      <c r="L275" s="16">
        <f>'Grid Reliability and Resili'!K137*$J275/12</f>
        <v>0</v>
      </c>
      <c r="M275" s="16">
        <f>'Grid Reliability and Resili'!L137*$J275/12</f>
        <v>0</v>
      </c>
      <c r="N275" s="16">
        <f>'Grid Reliability and Resili'!M137*$J275/12</f>
        <v>0</v>
      </c>
      <c r="O275" s="16">
        <f>'Grid Reliability and Resili'!N137*$J275/12</f>
        <v>0</v>
      </c>
      <c r="P275" s="16">
        <f>'Grid Reliability and Resili'!O137*$J275/12</f>
        <v>0</v>
      </c>
      <c r="Q275" s="16">
        <f>'Grid Reliability and Resili'!P137*$J275/12</f>
        <v>0</v>
      </c>
      <c r="R275" s="16">
        <f>'Grid Reliability and Resili'!Q137*$J275/12</f>
        <v>0</v>
      </c>
      <c r="S275" s="16">
        <f>'Grid Reliability and Resili'!R137*$J275/12</f>
        <v>0</v>
      </c>
      <c r="T275" s="16">
        <f>'Grid Reliability and Resili'!S137*$J275/12</f>
        <v>0</v>
      </c>
      <c r="U275" s="16">
        <f>'Grid Reliability and Resili'!T137*$J275/12</f>
        <v>0</v>
      </c>
      <c r="V275" s="16">
        <f>'Grid Reliability and Resili'!U137*$J275/12</f>
        <v>0</v>
      </c>
      <c r="W275" s="16">
        <f>'Grid Reliability and Resili'!V137*$J275/12</f>
        <v>0</v>
      </c>
      <c r="X275" s="16">
        <f>'Grid Reliability and Resili'!W137*$K275/12</f>
        <v>0</v>
      </c>
      <c r="Y275" s="16">
        <f>'Grid Reliability and Resili'!X137*$K275/12</f>
        <v>356.94438733333328</v>
      </c>
      <c r="Z275" s="16">
        <f>'Grid Reliability and Resili'!Y137*$K275/12</f>
        <v>713.88877466666656</v>
      </c>
      <c r="AA275" s="16">
        <f>'Grid Reliability and Resili'!Z137*$K275/12</f>
        <v>1070.8331619999999</v>
      </c>
      <c r="AB275" s="16">
        <f>'Grid Reliability and Resili'!AA137*$K275/12</f>
        <v>1427.7775493333331</v>
      </c>
      <c r="AC275" s="16">
        <f>'Grid Reliability and Resili'!AB137*$K275/12</f>
        <v>1784.7219366666666</v>
      </c>
      <c r="AD275" s="16">
        <f>'Grid Reliability and Resili'!AC137*$K275/12</f>
        <v>2141.6663239999998</v>
      </c>
      <c r="AE275" s="16">
        <f>'Grid Reliability and Resili'!AD137*$K275/12</f>
        <v>2498.6107113333333</v>
      </c>
      <c r="AF275" s="16">
        <f>'Grid Reliability and Resili'!AE137*$K275/12</f>
        <v>2855.5550986666663</v>
      </c>
      <c r="AG275" s="16">
        <f>'Grid Reliability and Resili'!AF137*$K275/12</f>
        <v>3212.4994860000002</v>
      </c>
      <c r="AH275" s="16">
        <f>'Grid Reliability and Resili'!AG137*$K275/12</f>
        <v>3569.4438733333336</v>
      </c>
      <c r="AI275" s="16">
        <f>'Grid Reliability and Resili'!AH137*$K275/12</f>
        <v>3926.3882606666671</v>
      </c>
      <c r="AJ275" s="16">
        <f>'Grid Reliability and Resili'!AI137*$K275/12</f>
        <v>4283.3326480000005</v>
      </c>
      <c r="AK275" s="16">
        <f>'Grid Reliability and Resili'!AJ137*$K275/12</f>
        <v>4688.5456616666679</v>
      </c>
      <c r="AL275" s="16">
        <f>'Grid Reliability and Resili'!AK137*$K275/12</f>
        <v>5093.7590180000016</v>
      </c>
      <c r="AM275" s="16">
        <f>'Grid Reliability and Resili'!AL137*$K275/12</f>
        <v>5498.9723743333343</v>
      </c>
      <c r="AN275" s="16">
        <f>'Grid Reliability and Resili'!AM137*$K275/12</f>
        <v>5904.185730666668</v>
      </c>
      <c r="AO275" s="16">
        <f>'Grid Reliability and Resili'!AN137*$K275/12</f>
        <v>6309.3990870000016</v>
      </c>
      <c r="AP275" s="16">
        <f>'Grid Reliability and Resili'!AO137*$K275/12</f>
        <v>6714.6124433333352</v>
      </c>
      <c r="AQ275" s="16">
        <f>'Grid Reliability and Resili'!AP137*$K275/12</f>
        <v>7119.8257996666689</v>
      </c>
      <c r="AR275" s="16">
        <f>'Grid Reliability and Resili'!AQ137*$K275/12</f>
        <v>7525.0391560000025</v>
      </c>
      <c r="AS275" s="16">
        <f>'Grid Reliability and Resili'!AR137*$K275/12</f>
        <v>7930.2525123333362</v>
      </c>
      <c r="AT275" s="16">
        <f>'Grid Reliability and Resili'!AS137*$K275/12</f>
        <v>8335.4658686666698</v>
      </c>
      <c r="AU275" s="16">
        <f>'Grid Reliability and Resili'!AT137*$K275/12</f>
        <v>8740.6792250000035</v>
      </c>
      <c r="AV275" s="16">
        <f>'Grid Reliability and Resili'!AU137*$K275/12</f>
        <v>9145.8925813333371</v>
      </c>
      <c r="AW275" s="16">
        <f>'Grid Reliability and Resili'!AV137*$K275/12</f>
        <v>9773.1514533333375</v>
      </c>
      <c r="AX275" s="16">
        <f>'Grid Reliability and Resili'!AW137*$K275/12</f>
        <v>10400.410668000004</v>
      </c>
      <c r="AY275" s="16">
        <f>'Grid Reliability and Resili'!AX137*$K275/12</f>
        <v>11027.669882666671</v>
      </c>
      <c r="AZ275" s="16">
        <f>'Grid Reliability and Resili'!AY137*$K275/12</f>
        <v>11654.929097333335</v>
      </c>
      <c r="BA275" s="16">
        <f>'Grid Reliability and Resili'!AZ137*$K275/12</f>
        <v>12282.188312000004</v>
      </c>
      <c r="BB275" s="16">
        <f>'Grid Reliability and Resili'!BA137*$K275/12</f>
        <v>12909.447526666669</v>
      </c>
      <c r="BC275" s="16">
        <f>'Grid Reliability and Resili'!BB137*$K275/12</f>
        <v>13536.706741333335</v>
      </c>
      <c r="BD275" s="16">
        <f>'Grid Reliability and Resili'!BC137*$K275/12</f>
        <v>14163.965956</v>
      </c>
      <c r="BE275" s="16">
        <f>'Grid Reliability and Resili'!BD137*$K275/12</f>
        <v>14791.225170666667</v>
      </c>
      <c r="BF275" s="16">
        <f>'Grid Reliability and Resili'!BE137*$K275/12</f>
        <v>15418.484385333331</v>
      </c>
      <c r="BG275" s="16">
        <f>'Grid Reliability and Resili'!BF137*$K275/12</f>
        <v>16045.7436</v>
      </c>
      <c r="BH275" s="16">
        <f>'Grid Reliability and Resili'!BG137*$K275/12</f>
        <v>16673.002814666663</v>
      </c>
      <c r="BI275" s="16">
        <f>'Grid Reliability and Resili'!BH137*$K275/12</f>
        <v>17524.060456333329</v>
      </c>
      <c r="BJ275" s="16">
        <f>'Grid Reliability and Resili'!BI137*$K275/12</f>
        <v>18375.118097999995</v>
      </c>
      <c r="BK275" s="16">
        <f>'Grid Reliability and Resili'!BJ137*$K275/12</f>
        <v>19226.175739666662</v>
      </c>
      <c r="BL275" s="16">
        <f>'Grid Reliability and Resili'!BK137*$K275/12</f>
        <v>20077.233381333332</v>
      </c>
      <c r="BM275" s="16">
        <f>'Grid Reliability and Resili'!BL137*$K275/12</f>
        <v>20928.291022999998</v>
      </c>
      <c r="BN275" s="16">
        <f>'Grid Reliability and Resili'!BM137*$K275/12</f>
        <v>21779.348664666664</v>
      </c>
      <c r="BO275" s="16">
        <f>'Grid Reliability and Resili'!BN137*$K275/12</f>
        <v>22630.406306333331</v>
      </c>
      <c r="BP275" s="16">
        <f>'Grid Reliability and Resili'!BO137*$K275/12</f>
        <v>23481.463947999993</v>
      </c>
      <c r="BQ275" s="16">
        <f>'Grid Reliability and Resili'!BP137*$K275/12</f>
        <v>24332.521589666663</v>
      </c>
      <c r="BR275" s="16">
        <f>'Grid Reliability and Resili'!BQ137*$K275/12</f>
        <v>25183.579231333333</v>
      </c>
      <c r="BS275" s="16">
        <f>'Grid Reliability and Resili'!BR137*$K275/12</f>
        <v>26034.636872999996</v>
      </c>
    </row>
    <row r="276" spans="1:71" x14ac:dyDescent="0.35">
      <c r="A276" s="15" t="str">
        <f>'Grid Reliability and Resili'!A68</f>
        <v>Monthly Close</v>
      </c>
      <c r="B276" s="15" t="str">
        <f>'Grid Reliability and Resili'!B68</f>
        <v>NEW-15637</v>
      </c>
      <c r="C276" s="15" t="str">
        <f>'Grid Reliability and Resili'!D68</f>
        <v>ELECTRIC DELIVERY</v>
      </c>
      <c r="D276" s="15">
        <f>'Grid Reliability and Resili'!E68</f>
        <v>34899</v>
      </c>
      <c r="E276" s="15" t="str">
        <f>'Grid Reliability and Resili'!F68</f>
        <v>NEW-15637</v>
      </c>
      <c r="F276" s="15" t="str">
        <f>'Grid Reliability and Resili'!G68</f>
        <v>DERMS controlled battery storage</v>
      </c>
      <c r="G276" s="15" t="str">
        <f>'Grid Reliability and Resili'!H68</f>
        <v>Electric Other Production Plant</v>
      </c>
      <c r="H276" s="15" t="str">
        <f>'Grid Reliability and Resili'!I68</f>
        <v>DERMS (TBD)</v>
      </c>
      <c r="I276" s="15" t="str">
        <f>'Grid Reliability and Resili'!J68</f>
        <v>DERMS controlled battery storage</v>
      </c>
      <c r="J276" s="71">
        <v>0.1</v>
      </c>
      <c r="K276" s="71">
        <v>0.10279999999999999</v>
      </c>
      <c r="L276" s="16">
        <f>'Grid Reliability and Resili'!K138*$J276/12</f>
        <v>0</v>
      </c>
      <c r="M276" s="16">
        <f>'Grid Reliability and Resili'!L138*$J276/12</f>
        <v>0</v>
      </c>
      <c r="N276" s="16">
        <f>'Grid Reliability and Resili'!M138*$J276/12</f>
        <v>0</v>
      </c>
      <c r="O276" s="16">
        <f>'Grid Reliability and Resili'!N138*$J276/12</f>
        <v>0</v>
      </c>
      <c r="P276" s="16">
        <f>'Grid Reliability and Resili'!O138*$J276/12</f>
        <v>0</v>
      </c>
      <c r="Q276" s="16">
        <f>'Grid Reliability and Resili'!P138*$J276/12</f>
        <v>0</v>
      </c>
      <c r="R276" s="16">
        <f>'Grid Reliability and Resili'!Q138*$J276/12</f>
        <v>0</v>
      </c>
      <c r="S276" s="16">
        <f>'Grid Reliability and Resili'!R138*$J276/12</f>
        <v>0</v>
      </c>
      <c r="T276" s="16">
        <f>'Grid Reliability and Resili'!S138*$J276/12</f>
        <v>0</v>
      </c>
      <c r="U276" s="16">
        <f>'Grid Reliability and Resili'!T138*$J276/12</f>
        <v>0</v>
      </c>
      <c r="V276" s="16">
        <f>'Grid Reliability and Resili'!U138*$J276/12</f>
        <v>0</v>
      </c>
      <c r="W276" s="16">
        <f>'Grid Reliability and Resili'!V138*$J276/12</f>
        <v>0</v>
      </c>
      <c r="X276" s="16">
        <f>'Grid Reliability and Resili'!W138*$K276/12</f>
        <v>0</v>
      </c>
      <c r="Y276" s="16">
        <f>'Grid Reliability and Resili'!X138*$K276/12</f>
        <v>356.94447299999996</v>
      </c>
      <c r="Z276" s="16">
        <f>'Grid Reliability and Resili'!Y138*$K276/12</f>
        <v>713.88894599999992</v>
      </c>
      <c r="AA276" s="16">
        <f>'Grid Reliability and Resili'!Z138*$K276/12</f>
        <v>1070.8334189999998</v>
      </c>
      <c r="AB276" s="16">
        <f>'Grid Reliability and Resili'!AA138*$K276/12</f>
        <v>1427.7778919999998</v>
      </c>
      <c r="AC276" s="16">
        <f>'Grid Reliability and Resili'!AB138*$K276/12</f>
        <v>1784.7223649999996</v>
      </c>
      <c r="AD276" s="16">
        <f>'Grid Reliability and Resili'!AC138*$K276/12</f>
        <v>2141.6668379999996</v>
      </c>
      <c r="AE276" s="16">
        <f>'Grid Reliability and Resili'!AD138*$K276/12</f>
        <v>2498.6113109999992</v>
      </c>
      <c r="AF276" s="16">
        <f>'Grid Reliability and Resili'!AE138*$K276/12</f>
        <v>2855.5557839999988</v>
      </c>
      <c r="AG276" s="16">
        <f>'Grid Reliability and Resili'!AF138*$K276/12</f>
        <v>3212.5002569999992</v>
      </c>
      <c r="AH276" s="16">
        <f>'Grid Reliability and Resili'!AG138*$K276/12</f>
        <v>3569.4447299999988</v>
      </c>
      <c r="AI276" s="16">
        <f>'Grid Reliability and Resili'!AH138*$K276/12</f>
        <v>3926.3892029999988</v>
      </c>
      <c r="AJ276" s="16">
        <f>'Grid Reliability and Resili'!AI138*$K276/12</f>
        <v>4283.3336759999984</v>
      </c>
      <c r="AK276" s="16">
        <f>'Grid Reliability and Resili'!AJ138*$K276/12</f>
        <v>4687.8720646666643</v>
      </c>
      <c r="AL276" s="16">
        <f>'Grid Reliability and Resili'!AK138*$K276/12</f>
        <v>5092.4107959999983</v>
      </c>
      <c r="AM276" s="16">
        <f>'Grid Reliability and Resili'!AL138*$K276/12</f>
        <v>5496.9495273333314</v>
      </c>
      <c r="AN276" s="16">
        <f>'Grid Reliability and Resili'!AM138*$K276/12</f>
        <v>5901.4882586666654</v>
      </c>
      <c r="AO276" s="16">
        <f>'Grid Reliability and Resili'!AN138*$K276/12</f>
        <v>6306.0269899999994</v>
      </c>
      <c r="AP276" s="16">
        <f>'Grid Reliability and Resili'!AO138*$K276/12</f>
        <v>6710.5657213333325</v>
      </c>
      <c r="AQ276" s="16">
        <f>'Grid Reliability and Resili'!AP138*$K276/12</f>
        <v>7115.1044526666665</v>
      </c>
      <c r="AR276" s="16">
        <f>'Grid Reliability and Resili'!AQ138*$K276/12</f>
        <v>7519.6431840000005</v>
      </c>
      <c r="AS276" s="16">
        <f>'Grid Reliability and Resili'!AR138*$K276/12</f>
        <v>7924.1819153333336</v>
      </c>
      <c r="AT276" s="16">
        <f>'Grid Reliability and Resili'!AS138*$K276/12</f>
        <v>8328.7206466666667</v>
      </c>
      <c r="AU276" s="16">
        <f>'Grid Reliability and Resili'!AT138*$K276/12</f>
        <v>8733.2593780000007</v>
      </c>
      <c r="AV276" s="16">
        <f>'Grid Reliability and Resili'!AU138*$K276/12</f>
        <v>9137.7981093333347</v>
      </c>
      <c r="AW276" s="16">
        <f>'Grid Reliability and Resili'!AV138*$K276/12</f>
        <v>9979.3092290000004</v>
      </c>
      <c r="AX276" s="16">
        <f>'Grid Reliability and Resili'!AW138*$K276/12</f>
        <v>10820.820006</v>
      </c>
      <c r="AY276" s="16">
        <f>'Grid Reliability and Resili'!AX138*$K276/12</f>
        <v>11662.330783000003</v>
      </c>
      <c r="AZ276" s="16">
        <f>'Grid Reliability and Resili'!AY138*$K276/12</f>
        <v>12503.841560000001</v>
      </c>
      <c r="BA276" s="16">
        <f>'Grid Reliability and Resili'!AZ138*$K276/12</f>
        <v>13345.352337000002</v>
      </c>
      <c r="BB276" s="16">
        <f>'Grid Reliability and Resili'!BA138*$K276/12</f>
        <v>14186.863114000002</v>
      </c>
      <c r="BC276" s="16">
        <f>'Grid Reliability and Resili'!BB138*$K276/12</f>
        <v>15028.373891000003</v>
      </c>
      <c r="BD276" s="16">
        <f>'Grid Reliability and Resili'!BC138*$K276/12</f>
        <v>15869.884668000004</v>
      </c>
      <c r="BE276" s="16">
        <f>'Grid Reliability and Resili'!BD138*$K276/12</f>
        <v>16711.395445000006</v>
      </c>
      <c r="BF276" s="16">
        <f>'Grid Reliability and Resili'!BE138*$K276/12</f>
        <v>17552.906222000005</v>
      </c>
      <c r="BG276" s="16">
        <f>'Grid Reliability and Resili'!BF138*$K276/12</f>
        <v>18394.416999000005</v>
      </c>
      <c r="BH276" s="16">
        <f>'Grid Reliability and Resili'!BG138*$K276/12</f>
        <v>19235.927776000008</v>
      </c>
      <c r="BI276" s="16">
        <f>'Grid Reliability and Resili'!BH138*$K276/12</f>
        <v>20517.322237333341</v>
      </c>
      <c r="BJ276" s="16">
        <f>'Grid Reliability and Resili'!BI138*$K276/12</f>
        <v>21798.716356000008</v>
      </c>
      <c r="BK276" s="16">
        <f>'Grid Reliability and Resili'!BJ138*$K276/12</f>
        <v>23080.110474666672</v>
      </c>
      <c r="BL276" s="16">
        <f>'Grid Reliability and Resili'!BK138*$K276/12</f>
        <v>24361.504593333342</v>
      </c>
      <c r="BM276" s="16">
        <f>'Grid Reliability and Resili'!BL138*$K276/12</f>
        <v>25642.898712000009</v>
      </c>
      <c r="BN276" s="16">
        <f>'Grid Reliability and Resili'!BM138*$K276/12</f>
        <v>26924.292830666676</v>
      </c>
      <c r="BO276" s="16">
        <f>'Grid Reliability and Resili'!BN138*$K276/12</f>
        <v>28205.68694933334</v>
      </c>
      <c r="BP276" s="16">
        <f>'Grid Reliability and Resili'!BO138*$K276/12</f>
        <v>29487.08106800001</v>
      </c>
      <c r="BQ276" s="16">
        <f>'Grid Reliability and Resili'!BP138*$K276/12</f>
        <v>30768.475186666677</v>
      </c>
      <c r="BR276" s="16">
        <f>'Grid Reliability and Resili'!BQ138*$K276/12</f>
        <v>32049.869305333345</v>
      </c>
      <c r="BS276" s="16">
        <f>'Grid Reliability and Resili'!BR138*$K276/12</f>
        <v>33331.263424000012</v>
      </c>
    </row>
    <row r="277" spans="1:71" x14ac:dyDescent="0.35">
      <c r="A277" s="15" t="str">
        <f>'Grid Reliability and Resili'!A69</f>
        <v>Monthly Close</v>
      </c>
      <c r="B277" s="15" t="str">
        <f>'Grid Reliability and Resili'!B69</f>
        <v>NEW-15638</v>
      </c>
      <c r="C277" s="15" t="str">
        <f>'Grid Reliability and Resili'!D69</f>
        <v>ELECTRIC DELIVERY</v>
      </c>
      <c r="D277" s="15">
        <f>'Grid Reliability and Resili'!E69</f>
        <v>35600</v>
      </c>
      <c r="E277" s="15" t="str">
        <f>'Grid Reliability and Resili'!F69</f>
        <v>NEW-15638</v>
      </c>
      <c r="F277" s="15" t="str">
        <f>'Grid Reliability and Resili'!G69</f>
        <v>DERMS controlled PV systems</v>
      </c>
      <c r="G277" s="15" t="str">
        <f>'Grid Reliability and Resili'!H69</f>
        <v>Electric Other Production Plant</v>
      </c>
      <c r="H277" s="15" t="str">
        <f>'Grid Reliability and Resili'!I69</f>
        <v>DERMS (TBD)</v>
      </c>
      <c r="I277" s="15" t="str">
        <f>'Grid Reliability and Resili'!J69</f>
        <v>DERMS controlled PV systems</v>
      </c>
      <c r="J277" s="71">
        <v>2.9000000000000001E-2</v>
      </c>
      <c r="K277" s="71">
        <v>2.9900000000000003E-2</v>
      </c>
      <c r="L277" s="16">
        <f>'Grid Reliability and Resili'!K139*$J277/12</f>
        <v>0</v>
      </c>
      <c r="M277" s="16">
        <f>'Grid Reliability and Resili'!L139*$J277/12</f>
        <v>0</v>
      </c>
      <c r="N277" s="16">
        <f>'Grid Reliability and Resili'!M139*$J277/12</f>
        <v>0</v>
      </c>
      <c r="O277" s="16">
        <f>'Grid Reliability and Resili'!N139*$J277/12</f>
        <v>0</v>
      </c>
      <c r="P277" s="16">
        <f>'Grid Reliability and Resili'!O139*$J277/12</f>
        <v>0</v>
      </c>
      <c r="Q277" s="16">
        <f>'Grid Reliability and Resili'!P139*$J277/12</f>
        <v>0</v>
      </c>
      <c r="R277" s="16">
        <f>'Grid Reliability and Resili'!Q139*$J277/12</f>
        <v>0</v>
      </c>
      <c r="S277" s="16">
        <f>'Grid Reliability and Resili'!R139*$J277/12</f>
        <v>0</v>
      </c>
      <c r="T277" s="16">
        <f>'Grid Reliability and Resili'!S139*$J277/12</f>
        <v>0</v>
      </c>
      <c r="U277" s="16">
        <f>'Grid Reliability and Resili'!T139*$J277/12</f>
        <v>0</v>
      </c>
      <c r="V277" s="16">
        <f>'Grid Reliability and Resili'!U139*$J277/12</f>
        <v>0</v>
      </c>
      <c r="W277" s="16">
        <f>'Grid Reliability and Resili'!V139*$J277/12</f>
        <v>0</v>
      </c>
      <c r="X277" s="16">
        <f>'Grid Reliability and Resili'!W139*$K277/12</f>
        <v>0</v>
      </c>
      <c r="Y277" s="16">
        <f>'Grid Reliability and Resili'!X139*$K277/12</f>
        <v>103.81942783333335</v>
      </c>
      <c r="Z277" s="16">
        <f>'Grid Reliability and Resili'!Y139*$K277/12</f>
        <v>207.6388556666667</v>
      </c>
      <c r="AA277" s="16">
        <f>'Grid Reliability and Resili'!Z139*$K277/12</f>
        <v>311.45828350000005</v>
      </c>
      <c r="AB277" s="16">
        <f>'Grid Reliability and Resili'!AA139*$K277/12</f>
        <v>415.2777113333334</v>
      </c>
      <c r="AC277" s="16">
        <f>'Grid Reliability and Resili'!AB139*$K277/12</f>
        <v>519.09713916666681</v>
      </c>
      <c r="AD277" s="16">
        <f>'Grid Reliability and Resili'!AC139*$K277/12</f>
        <v>622.9165670000001</v>
      </c>
      <c r="AE277" s="16">
        <f>'Grid Reliability and Resili'!AD139*$K277/12</f>
        <v>726.73599483333339</v>
      </c>
      <c r="AF277" s="16">
        <f>'Grid Reliability and Resili'!AE139*$K277/12</f>
        <v>830.5554226666668</v>
      </c>
      <c r="AG277" s="16">
        <f>'Grid Reliability and Resili'!AF139*$K277/12</f>
        <v>934.37485050000021</v>
      </c>
      <c r="AH277" s="16">
        <f>'Grid Reliability and Resili'!AG139*$K277/12</f>
        <v>1038.1942783333336</v>
      </c>
      <c r="AI277" s="16">
        <f>'Grid Reliability and Resili'!AH139*$K277/12</f>
        <v>1142.0137061666671</v>
      </c>
      <c r="AJ277" s="16">
        <f>'Grid Reliability and Resili'!AI139*$K277/12</f>
        <v>1245.8333333333337</v>
      </c>
      <c r="AK277" s="16">
        <f>'Grid Reliability and Resili'!AJ139*$K277/12</f>
        <v>1362.676304166667</v>
      </c>
      <c r="AL277" s="16">
        <f>'Grid Reliability and Resili'!AK139*$K277/12</f>
        <v>1479.5192750000006</v>
      </c>
      <c r="AM277" s="16">
        <f>'Grid Reliability and Resili'!AL139*$K277/12</f>
        <v>1596.3622458333339</v>
      </c>
      <c r="AN277" s="16">
        <f>'Grid Reliability and Resili'!AM139*$K277/12</f>
        <v>1713.2052166666672</v>
      </c>
      <c r="AO277" s="16">
        <f>'Grid Reliability and Resili'!AN139*$K277/12</f>
        <v>1830.0481875000005</v>
      </c>
      <c r="AP277" s="16">
        <f>'Grid Reliability and Resili'!AO139*$K277/12</f>
        <v>1946.8911583333338</v>
      </c>
      <c r="AQ277" s="16">
        <f>'Grid Reliability and Resili'!AP139*$K277/12</f>
        <v>2063.7341291666671</v>
      </c>
      <c r="AR277" s="16">
        <f>'Grid Reliability and Resili'!AQ139*$K277/12</f>
        <v>2180.5771000000004</v>
      </c>
      <c r="AS277" s="16">
        <f>'Grid Reliability and Resili'!AR139*$K277/12</f>
        <v>2297.4200708333337</v>
      </c>
      <c r="AT277" s="16">
        <f>'Grid Reliability and Resili'!AS139*$K277/12</f>
        <v>2414.263041666667</v>
      </c>
      <c r="AU277" s="16">
        <f>'Grid Reliability and Resili'!AT139*$K277/12</f>
        <v>2531.1060125000008</v>
      </c>
      <c r="AV277" s="16">
        <f>'Grid Reliability and Resili'!AU139*$K277/12</f>
        <v>2647.9489833333337</v>
      </c>
      <c r="AW277" s="16">
        <f>'Grid Reliability and Resili'!AV139*$K277/12</f>
        <v>2808.5284781666674</v>
      </c>
      <c r="AX277" s="16">
        <f>'Grid Reliability and Resili'!AW139*$K277/12</f>
        <v>2969.1078733333343</v>
      </c>
      <c r="AY277" s="16">
        <f>'Grid Reliability and Resili'!AX139*$K277/12</f>
        <v>3129.6872685000012</v>
      </c>
      <c r="AZ277" s="16">
        <f>'Grid Reliability and Resili'!AY139*$K277/12</f>
        <v>3290.2666636666677</v>
      </c>
      <c r="BA277" s="16">
        <f>'Grid Reliability and Resili'!AZ139*$K277/12</f>
        <v>3450.8460588333346</v>
      </c>
      <c r="BB277" s="16">
        <f>'Grid Reliability and Resili'!BA139*$K277/12</f>
        <v>3611.4254540000015</v>
      </c>
      <c r="BC277" s="16">
        <f>'Grid Reliability and Resili'!BB139*$K277/12</f>
        <v>3772.004849166668</v>
      </c>
      <c r="BD277" s="16">
        <f>'Grid Reliability and Resili'!BC139*$K277/12</f>
        <v>3932.5842443333354</v>
      </c>
      <c r="BE277" s="16">
        <f>'Grid Reliability and Resili'!BD139*$K277/12</f>
        <v>4093.1636395000023</v>
      </c>
      <c r="BF277" s="16">
        <f>'Grid Reliability and Resili'!BE139*$K277/12</f>
        <v>4253.7430346666688</v>
      </c>
      <c r="BG277" s="16">
        <f>'Grid Reliability and Resili'!BF139*$K277/12</f>
        <v>4414.3224298333362</v>
      </c>
      <c r="BH277" s="16">
        <f>'Grid Reliability and Resili'!BG139*$K277/12</f>
        <v>4574.9018250000026</v>
      </c>
      <c r="BI277" s="16">
        <f>'Grid Reliability and Resili'!BH139*$K277/12</f>
        <v>4779.6106301666687</v>
      </c>
      <c r="BJ277" s="16">
        <f>'Grid Reliability and Resili'!BI139*$K277/12</f>
        <v>4984.3195350000024</v>
      </c>
      <c r="BK277" s="16">
        <f>'Grid Reliability and Resili'!BJ139*$K277/12</f>
        <v>5189.0284398333361</v>
      </c>
      <c r="BL277" s="16">
        <f>'Grid Reliability and Resili'!BK139*$K277/12</f>
        <v>5393.7373446666688</v>
      </c>
      <c r="BM277" s="16">
        <f>'Grid Reliability and Resili'!BL139*$K277/12</f>
        <v>5598.4462495000016</v>
      </c>
      <c r="BN277" s="16">
        <f>'Grid Reliability and Resili'!BM139*$K277/12</f>
        <v>5803.1551543333344</v>
      </c>
      <c r="BO277" s="16">
        <f>'Grid Reliability and Resili'!BN139*$K277/12</f>
        <v>6007.864059166669</v>
      </c>
      <c r="BP277" s="16">
        <f>'Grid Reliability and Resili'!BO139*$K277/12</f>
        <v>6212.5729640000018</v>
      </c>
      <c r="BQ277" s="16">
        <f>'Grid Reliability and Resili'!BP139*$K277/12</f>
        <v>6417.2818688333346</v>
      </c>
      <c r="BR277" s="16">
        <f>'Grid Reliability and Resili'!BQ139*$K277/12</f>
        <v>6621.9907736666682</v>
      </c>
      <c r="BS277" s="16">
        <f>'Grid Reliability and Resili'!BR139*$K277/12</f>
        <v>6826.699678500001</v>
      </c>
    </row>
    <row r="278" spans="1:71" x14ac:dyDescent="0.35">
      <c r="A278" s="15" t="str">
        <f>'Grid Reliability and Resili'!A70</f>
        <v>Standard Close</v>
      </c>
      <c r="B278" s="15" t="str">
        <f>'Grid Reliability and Resili'!B70</f>
        <v>NEW-15639</v>
      </c>
      <c r="C278" s="15" t="str">
        <f>'Grid Reliability and Resili'!D70</f>
        <v>ELECTRIC DELIVERY</v>
      </c>
      <c r="D278" s="15">
        <f>'Grid Reliability and Resili'!E70</f>
        <v>34899</v>
      </c>
      <c r="E278" s="15" t="str">
        <f>'Grid Reliability and Resili'!F70</f>
        <v>NEW-15639</v>
      </c>
      <c r="F278" s="15" t="str">
        <f>'Grid Reliability and Resili'!G70</f>
        <v>DERMS Perpetual Upgrades</v>
      </c>
      <c r="G278" s="15" t="str">
        <f>'Grid Reliability and Resili'!H70</f>
        <v>Electric Other Production Plant</v>
      </c>
      <c r="H278" s="15" t="str">
        <f>'Grid Reliability and Resili'!I70</f>
        <v>DERMS (TBD)</v>
      </c>
      <c r="I278" s="15" t="str">
        <f>'Grid Reliability and Resili'!J70</f>
        <v>DERMS Perpetual Upgrades</v>
      </c>
      <c r="J278" s="71">
        <v>0.1</v>
      </c>
      <c r="K278" s="71">
        <v>0.10279999999999999</v>
      </c>
      <c r="L278" s="16">
        <f>'Grid Reliability and Resili'!K140*$J278/12</f>
        <v>0</v>
      </c>
      <c r="M278" s="16">
        <f>'Grid Reliability and Resili'!L140*$J278/12</f>
        <v>0</v>
      </c>
      <c r="N278" s="16">
        <f>'Grid Reliability and Resili'!M140*$J278/12</f>
        <v>0</v>
      </c>
      <c r="O278" s="16">
        <f>'Grid Reliability and Resili'!N140*$J278/12</f>
        <v>0</v>
      </c>
      <c r="P278" s="16">
        <f>'Grid Reliability and Resili'!O140*$J278/12</f>
        <v>0</v>
      </c>
      <c r="Q278" s="16">
        <f>'Grid Reliability and Resili'!P140*$J278/12</f>
        <v>0</v>
      </c>
      <c r="R278" s="16">
        <f>'Grid Reliability and Resili'!Q140*$J278/12</f>
        <v>0</v>
      </c>
      <c r="S278" s="16">
        <f>'Grid Reliability and Resili'!R140*$J278/12</f>
        <v>0</v>
      </c>
      <c r="T278" s="16">
        <f>'Grid Reliability and Resili'!S140*$J278/12</f>
        <v>0</v>
      </c>
      <c r="U278" s="16">
        <f>'Grid Reliability and Resili'!T140*$J278/12</f>
        <v>0</v>
      </c>
      <c r="V278" s="16">
        <f>'Grid Reliability and Resili'!U140*$J278/12</f>
        <v>0</v>
      </c>
      <c r="W278" s="16">
        <f>'Grid Reliability and Resili'!V140*$J278/12</f>
        <v>0</v>
      </c>
      <c r="X278" s="16">
        <f>'Grid Reliability and Resili'!W140*$K278/12</f>
        <v>0</v>
      </c>
      <c r="Y278" s="16">
        <f>'Grid Reliability and Resili'!X140*$K278/12</f>
        <v>0</v>
      </c>
      <c r="Z278" s="16">
        <f>'Grid Reliability and Resili'!Y140*$K278/12</f>
        <v>0</v>
      </c>
      <c r="AA278" s="16">
        <f>'Grid Reliability and Resili'!Z140*$K278/12</f>
        <v>0</v>
      </c>
      <c r="AB278" s="16">
        <f>'Grid Reliability and Resili'!AA140*$K278/12</f>
        <v>0</v>
      </c>
      <c r="AC278" s="16">
        <f>'Grid Reliability and Resili'!AB140*$K278/12</f>
        <v>0</v>
      </c>
      <c r="AD278" s="16">
        <f>'Grid Reliability and Resili'!AC140*$K278/12</f>
        <v>0</v>
      </c>
      <c r="AE278" s="16">
        <f>'Grid Reliability and Resili'!AD140*$K278/12</f>
        <v>0</v>
      </c>
      <c r="AF278" s="16">
        <f>'Grid Reliability and Resili'!AE140*$K278/12</f>
        <v>0</v>
      </c>
      <c r="AG278" s="16">
        <f>'Grid Reliability and Resili'!AF140*$K278/12</f>
        <v>0</v>
      </c>
      <c r="AH278" s="16">
        <f>'Grid Reliability and Resili'!AG140*$K278/12</f>
        <v>0</v>
      </c>
      <c r="AI278" s="16">
        <f>'Grid Reliability and Resili'!AH140*$K278/12</f>
        <v>0</v>
      </c>
      <c r="AJ278" s="16">
        <f>'Grid Reliability and Resili'!AI140*$K278/12</f>
        <v>0</v>
      </c>
      <c r="AK278" s="16">
        <f>'Grid Reliability and Resili'!AJ140*$K278/12</f>
        <v>0</v>
      </c>
      <c r="AL278" s="16">
        <f>'Grid Reliability and Resili'!AK140*$K278/12</f>
        <v>0</v>
      </c>
      <c r="AM278" s="16">
        <f>'Grid Reliability and Resili'!AL140*$K278/12</f>
        <v>0</v>
      </c>
      <c r="AN278" s="16">
        <f>'Grid Reliability and Resili'!AM140*$K278/12</f>
        <v>0</v>
      </c>
      <c r="AO278" s="16">
        <f>'Grid Reliability and Resili'!AN140*$K278/12</f>
        <v>0</v>
      </c>
      <c r="AP278" s="16">
        <f>'Grid Reliability and Resili'!AO140*$K278/12</f>
        <v>0</v>
      </c>
      <c r="AQ278" s="16">
        <f>'Grid Reliability and Resili'!AP140*$K278/12</f>
        <v>0</v>
      </c>
      <c r="AR278" s="16">
        <f>'Grid Reliability and Resili'!AQ140*$K278/12</f>
        <v>0</v>
      </c>
      <c r="AS278" s="16">
        <f>'Grid Reliability and Resili'!AR140*$K278/12</f>
        <v>0</v>
      </c>
      <c r="AT278" s="16">
        <f>'Grid Reliability and Resili'!AS140*$K278/12</f>
        <v>0</v>
      </c>
      <c r="AU278" s="16">
        <f>'Grid Reliability and Resili'!AT140*$K278/12</f>
        <v>0</v>
      </c>
      <c r="AV278" s="16">
        <f>'Grid Reliability and Resili'!AU140*$K278/12</f>
        <v>0</v>
      </c>
      <c r="AW278" s="16">
        <f>'Grid Reliability and Resili'!AV140*$K278/12</f>
        <v>0</v>
      </c>
      <c r="AX278" s="16">
        <f>'Grid Reliability and Resili'!AW140*$K278/12</f>
        <v>0</v>
      </c>
      <c r="AY278" s="16">
        <f>'Grid Reliability and Resili'!AX140*$K278/12</f>
        <v>0</v>
      </c>
      <c r="AZ278" s="16">
        <f>'Grid Reliability and Resili'!AY140*$K278/12</f>
        <v>0</v>
      </c>
      <c r="BA278" s="16">
        <f>'Grid Reliability and Resili'!AZ140*$K278/12</f>
        <v>0</v>
      </c>
      <c r="BB278" s="16">
        <f>'Grid Reliability and Resili'!BA140*$K278/12</f>
        <v>0</v>
      </c>
      <c r="BC278" s="16">
        <f>'Grid Reliability and Resili'!BB140*$K278/12</f>
        <v>0</v>
      </c>
      <c r="BD278" s="16">
        <f>'Grid Reliability and Resili'!BC140*$K278/12</f>
        <v>0</v>
      </c>
      <c r="BE278" s="16">
        <f>'Grid Reliability and Resili'!BD140*$K278/12</f>
        <v>0</v>
      </c>
      <c r="BF278" s="16">
        <f>'Grid Reliability and Resili'!BE140*$K278/12</f>
        <v>0</v>
      </c>
      <c r="BG278" s="16">
        <f>'Grid Reliability and Resili'!BF140*$K278/12</f>
        <v>0</v>
      </c>
      <c r="BH278" s="16">
        <f>'Grid Reliability and Resili'!BG140*$K278/12</f>
        <v>0</v>
      </c>
      <c r="BI278" s="16">
        <f>'Grid Reliability and Resili'!BH140*$K278/12</f>
        <v>0</v>
      </c>
      <c r="BJ278" s="16">
        <f>'Grid Reliability and Resili'!BI140*$K278/12</f>
        <v>0</v>
      </c>
      <c r="BK278" s="16">
        <f>'Grid Reliability and Resili'!BJ140*$K278/12</f>
        <v>0</v>
      </c>
      <c r="BL278" s="16">
        <f>'Grid Reliability and Resili'!BK140*$K278/12</f>
        <v>0</v>
      </c>
      <c r="BM278" s="16">
        <f>'Grid Reliability and Resili'!BL140*$K278/12</f>
        <v>0</v>
      </c>
      <c r="BN278" s="16">
        <f>'Grid Reliability and Resili'!BM140*$K278/12</f>
        <v>0</v>
      </c>
      <c r="BO278" s="16">
        <f>'Grid Reliability and Resili'!BN140*$K278/12</f>
        <v>0</v>
      </c>
      <c r="BP278" s="16">
        <f>'Grid Reliability and Resili'!BO140*$K278/12</f>
        <v>0</v>
      </c>
      <c r="BQ278" s="16">
        <f>'Grid Reliability and Resili'!BP140*$K278/12</f>
        <v>0</v>
      </c>
      <c r="BR278" s="16">
        <f>'Grid Reliability and Resili'!BQ140*$K278/12</f>
        <v>0</v>
      </c>
      <c r="BS278" s="16">
        <f>'Grid Reliability and Resili'!BR140*$K278/12</f>
        <v>0</v>
      </c>
    </row>
    <row r="279" spans="1:71" x14ac:dyDescent="0.35">
      <c r="A279" s="15" t="str">
        <f>'Grid Reliability and Resili'!A71</f>
        <v>Standard Close</v>
      </c>
      <c r="B279" s="15" t="str">
        <f>'Grid Reliability and Resili'!B71</f>
        <v>NEW-15640</v>
      </c>
      <c r="C279" s="15" t="str">
        <f>'Grid Reliability and Resili'!D71</f>
        <v>ELECTRIC DELIVERY</v>
      </c>
      <c r="D279" s="15">
        <f>'Grid Reliability and Resili'!E71</f>
        <v>34899</v>
      </c>
      <c r="E279" s="15" t="str">
        <f>'Grid Reliability and Resili'!F71</f>
        <v>NEW-15640</v>
      </c>
      <c r="F279" s="15" t="str">
        <f>'Grid Reliability and Resili'!G71</f>
        <v>DER aggregation capabilities</v>
      </c>
      <c r="G279" s="15" t="str">
        <f>'Grid Reliability and Resili'!H71</f>
        <v>Electric Other Production Plant</v>
      </c>
      <c r="H279" s="15" t="str">
        <f>'Grid Reliability and Resili'!I71</f>
        <v>DERMS (TBD)</v>
      </c>
      <c r="I279" s="15" t="str">
        <f>'Grid Reliability and Resili'!J71</f>
        <v>DER aggregation capabilities</v>
      </c>
      <c r="J279" s="71">
        <v>0.1</v>
      </c>
      <c r="K279" s="71">
        <v>0.10279999999999999</v>
      </c>
      <c r="L279" s="16">
        <f>'Grid Reliability and Resili'!K141*$J279/12</f>
        <v>0</v>
      </c>
      <c r="M279" s="16">
        <f>'Grid Reliability and Resili'!L141*$J279/12</f>
        <v>0</v>
      </c>
      <c r="N279" s="16">
        <f>'Grid Reliability and Resili'!M141*$J279/12</f>
        <v>0</v>
      </c>
      <c r="O279" s="16">
        <f>'Grid Reliability and Resili'!N141*$J279/12</f>
        <v>0</v>
      </c>
      <c r="P279" s="16">
        <f>'Grid Reliability and Resili'!O141*$J279/12</f>
        <v>0</v>
      </c>
      <c r="Q279" s="16">
        <f>'Grid Reliability and Resili'!P141*$J279/12</f>
        <v>0</v>
      </c>
      <c r="R279" s="16">
        <f>'Grid Reliability and Resili'!Q141*$J279/12</f>
        <v>0</v>
      </c>
      <c r="S279" s="16">
        <f>'Grid Reliability and Resili'!R141*$J279/12</f>
        <v>0</v>
      </c>
      <c r="T279" s="16">
        <f>'Grid Reliability and Resili'!S141*$J279/12</f>
        <v>0</v>
      </c>
      <c r="U279" s="16">
        <f>'Grid Reliability and Resili'!T141*$J279/12</f>
        <v>0</v>
      </c>
      <c r="V279" s="16">
        <f>'Grid Reliability and Resili'!U141*$J279/12</f>
        <v>0</v>
      </c>
      <c r="W279" s="16">
        <f>'Grid Reliability and Resili'!V141*$J279/12</f>
        <v>0</v>
      </c>
      <c r="X279" s="16">
        <f>'Grid Reliability and Resili'!W141*$K279/12</f>
        <v>0</v>
      </c>
      <c r="Y279" s="16">
        <f>'Grid Reliability and Resili'!X141*$K279/12</f>
        <v>0</v>
      </c>
      <c r="Z279" s="16">
        <f>'Grid Reliability and Resili'!Y141*$K279/12</f>
        <v>0</v>
      </c>
      <c r="AA279" s="16">
        <f>'Grid Reliability and Resili'!Z141*$K279/12</f>
        <v>0</v>
      </c>
      <c r="AB279" s="16">
        <f>'Grid Reliability and Resili'!AA141*$K279/12</f>
        <v>0</v>
      </c>
      <c r="AC279" s="16">
        <f>'Grid Reliability and Resili'!AB141*$K279/12</f>
        <v>0</v>
      </c>
      <c r="AD279" s="16">
        <f>'Grid Reliability and Resili'!AC141*$K279/12</f>
        <v>0</v>
      </c>
      <c r="AE279" s="16">
        <f>'Grid Reliability and Resili'!AD141*$K279/12</f>
        <v>0</v>
      </c>
      <c r="AF279" s="16">
        <f>'Grid Reliability and Resili'!AE141*$K279/12</f>
        <v>0</v>
      </c>
      <c r="AG279" s="16">
        <f>'Grid Reliability and Resili'!AF141*$K279/12</f>
        <v>0</v>
      </c>
      <c r="AH279" s="16">
        <f>'Grid Reliability and Resili'!AG141*$K279/12</f>
        <v>0</v>
      </c>
      <c r="AI279" s="16">
        <f>'Grid Reliability and Resili'!AH141*$K279/12</f>
        <v>0</v>
      </c>
      <c r="AJ279" s="16">
        <f>'Grid Reliability and Resili'!AI141*$K279/12</f>
        <v>0</v>
      </c>
      <c r="AK279" s="16">
        <f>'Grid Reliability and Resili'!AJ141*$K279/12</f>
        <v>0</v>
      </c>
      <c r="AL279" s="16">
        <f>'Grid Reliability and Resili'!AK141*$K279/12</f>
        <v>0</v>
      </c>
      <c r="AM279" s="16">
        <f>'Grid Reliability and Resili'!AL141*$K279/12</f>
        <v>0</v>
      </c>
      <c r="AN279" s="16">
        <f>'Grid Reliability and Resili'!AM141*$K279/12</f>
        <v>0</v>
      </c>
      <c r="AO279" s="16">
        <f>'Grid Reliability and Resili'!AN141*$K279/12</f>
        <v>0</v>
      </c>
      <c r="AP279" s="16">
        <f>'Grid Reliability and Resili'!AO141*$K279/12</f>
        <v>0</v>
      </c>
      <c r="AQ279" s="16">
        <f>'Grid Reliability and Resili'!AP141*$K279/12</f>
        <v>0</v>
      </c>
      <c r="AR279" s="16">
        <f>'Grid Reliability and Resili'!AQ141*$K279/12</f>
        <v>0</v>
      </c>
      <c r="AS279" s="16">
        <f>'Grid Reliability and Resili'!AR141*$K279/12</f>
        <v>0</v>
      </c>
      <c r="AT279" s="16">
        <f>'Grid Reliability and Resili'!AS141*$K279/12</f>
        <v>0</v>
      </c>
      <c r="AU279" s="16">
        <f>'Grid Reliability and Resili'!AT141*$K279/12</f>
        <v>0</v>
      </c>
      <c r="AV279" s="16">
        <f>'Grid Reliability and Resili'!AU141*$K279/12</f>
        <v>0</v>
      </c>
      <c r="AW279" s="16">
        <f>'Grid Reliability and Resili'!AV141*$K279/12</f>
        <v>0</v>
      </c>
      <c r="AX279" s="16">
        <f>'Grid Reliability and Resili'!AW141*$K279/12</f>
        <v>0</v>
      </c>
      <c r="AY279" s="16">
        <f>'Grid Reliability and Resili'!AX141*$K279/12</f>
        <v>0</v>
      </c>
      <c r="AZ279" s="16">
        <f>'Grid Reliability and Resili'!AY141*$K279/12</f>
        <v>0</v>
      </c>
      <c r="BA279" s="16">
        <f>'Grid Reliability and Resili'!AZ141*$K279/12</f>
        <v>0</v>
      </c>
      <c r="BB279" s="16">
        <f>'Grid Reliability and Resili'!BA141*$K279/12</f>
        <v>0</v>
      </c>
      <c r="BC279" s="16">
        <f>'Grid Reliability and Resili'!BB141*$K279/12</f>
        <v>0</v>
      </c>
      <c r="BD279" s="16">
        <f>'Grid Reliability and Resili'!BC141*$K279/12</f>
        <v>0</v>
      </c>
      <c r="BE279" s="16">
        <f>'Grid Reliability and Resili'!BD141*$K279/12</f>
        <v>0</v>
      </c>
      <c r="BF279" s="16">
        <f>'Grid Reliability and Resili'!BE141*$K279/12</f>
        <v>0</v>
      </c>
      <c r="BG279" s="16">
        <f>'Grid Reliability and Resili'!BF141*$K279/12</f>
        <v>0</v>
      </c>
      <c r="BH279" s="16">
        <f>'Grid Reliability and Resili'!BG141*$K279/12</f>
        <v>0</v>
      </c>
      <c r="BI279" s="16">
        <f>'Grid Reliability and Resili'!BH141*$K279/12</f>
        <v>0</v>
      </c>
      <c r="BJ279" s="16">
        <f>'Grid Reliability and Resili'!BI141*$K279/12</f>
        <v>0</v>
      </c>
      <c r="BK279" s="16">
        <f>'Grid Reliability and Resili'!BJ141*$K279/12</f>
        <v>0</v>
      </c>
      <c r="BL279" s="16">
        <f>'Grid Reliability and Resili'!BK141*$K279/12</f>
        <v>0</v>
      </c>
      <c r="BM279" s="16">
        <f>'Grid Reliability and Resili'!BL141*$K279/12</f>
        <v>0</v>
      </c>
      <c r="BN279" s="16">
        <f>'Grid Reliability and Resili'!BM141*$K279/12</f>
        <v>0</v>
      </c>
      <c r="BO279" s="16">
        <f>'Grid Reliability and Resili'!BN141*$K279/12</f>
        <v>0</v>
      </c>
      <c r="BP279" s="16">
        <f>'Grid Reliability and Resili'!BO141*$K279/12</f>
        <v>0</v>
      </c>
      <c r="BQ279" s="16">
        <f>'Grid Reliability and Resili'!BP141*$K279/12</f>
        <v>0</v>
      </c>
      <c r="BR279" s="16">
        <f>'Grid Reliability and Resili'!BQ141*$K279/12</f>
        <v>0</v>
      </c>
      <c r="BS279" s="16">
        <f>'Grid Reliability and Resili'!BR141*$K279/12</f>
        <v>0</v>
      </c>
    </row>
    <row r="280" spans="1:71" x14ac:dyDescent="0.35">
      <c r="A280" s="15" t="str">
        <f>'Grid Reliability and Resili'!A72</f>
        <v>Standard Close</v>
      </c>
      <c r="B280" s="15" t="str">
        <f>'Grid Reliability and Resili'!B72</f>
        <v>NEW-15765</v>
      </c>
      <c r="C280" s="15" t="str">
        <f>'Grid Reliability and Resili'!D72</f>
        <v>ELECTRIC DELIVERY</v>
      </c>
      <c r="D280" s="15">
        <f>'Grid Reliability and Resili'!E72</f>
        <v>39000</v>
      </c>
      <c r="E280" s="15" t="str">
        <f>'Grid Reliability and Resili'!F72</f>
        <v>NEW-15765</v>
      </c>
      <c r="F280" s="15" t="str">
        <f>'Grid Reliability and Resili'!G72</f>
        <v>RCC/DCC Buildouts Placeholder</v>
      </c>
      <c r="G280" s="15" t="str">
        <f>'Grid Reliability and Resili'!H72</f>
        <v>Electric General Plant</v>
      </c>
      <c r="H280" s="15" t="str">
        <f>'Grid Reliability and Resili'!I72</f>
        <v>General Offices</v>
      </c>
      <c r="I280" s="15" t="str">
        <f>'Grid Reliability and Resili'!J72</f>
        <v>RCC/DCC Buildouts Placeholder</v>
      </c>
      <c r="J280" s="71">
        <v>1.4E-2</v>
      </c>
      <c r="K280" s="71">
        <v>1.7000000000000001E-2</v>
      </c>
      <c r="L280" s="16">
        <f>'Grid Reliability and Resili'!K142*$J280/12</f>
        <v>0</v>
      </c>
      <c r="M280" s="16">
        <f>'Grid Reliability and Resili'!L142*$J280/12</f>
        <v>0</v>
      </c>
      <c r="N280" s="16">
        <f>'Grid Reliability and Resili'!M142*$J280/12</f>
        <v>0</v>
      </c>
      <c r="O280" s="16">
        <f>'Grid Reliability and Resili'!N142*$J280/12</f>
        <v>0</v>
      </c>
      <c r="P280" s="16">
        <f>'Grid Reliability and Resili'!O142*$J280/12</f>
        <v>0</v>
      </c>
      <c r="Q280" s="16">
        <f>'Grid Reliability and Resili'!P142*$J280/12</f>
        <v>0</v>
      </c>
      <c r="R280" s="16">
        <f>'Grid Reliability and Resili'!Q142*$J280/12</f>
        <v>0</v>
      </c>
      <c r="S280" s="16">
        <f>'Grid Reliability and Resili'!R142*$J280/12</f>
        <v>0</v>
      </c>
      <c r="T280" s="16">
        <f>'Grid Reliability and Resili'!S142*$J280/12</f>
        <v>0</v>
      </c>
      <c r="U280" s="16">
        <f>'Grid Reliability and Resili'!T142*$J280/12</f>
        <v>0</v>
      </c>
      <c r="V280" s="16">
        <f>'Grid Reliability and Resili'!U142*$J280/12</f>
        <v>0</v>
      </c>
      <c r="W280" s="16">
        <f>'Grid Reliability and Resili'!V142*$J280/12</f>
        <v>0</v>
      </c>
      <c r="X280" s="16">
        <f>'Grid Reliability and Resili'!W142*$K280/12</f>
        <v>0</v>
      </c>
      <c r="Y280" s="16">
        <f>'Grid Reliability and Resili'!X142*$K280/12</f>
        <v>0</v>
      </c>
      <c r="Z280" s="16">
        <f>'Grid Reliability and Resili'!Y142*$K280/12</f>
        <v>0</v>
      </c>
      <c r="AA280" s="16">
        <f>'Grid Reliability and Resili'!Z142*$K280/12</f>
        <v>0</v>
      </c>
      <c r="AB280" s="16">
        <f>'Grid Reliability and Resili'!AA142*$K280/12</f>
        <v>0</v>
      </c>
      <c r="AC280" s="16">
        <f>'Grid Reliability and Resili'!AB142*$K280/12</f>
        <v>0</v>
      </c>
      <c r="AD280" s="16">
        <f>'Grid Reliability and Resili'!AC142*$K280/12</f>
        <v>0</v>
      </c>
      <c r="AE280" s="16">
        <f>'Grid Reliability and Resili'!AD142*$K280/12</f>
        <v>0</v>
      </c>
      <c r="AF280" s="16">
        <f>'Grid Reliability and Resili'!AE142*$K280/12</f>
        <v>0</v>
      </c>
      <c r="AG280" s="16">
        <f>'Grid Reliability and Resili'!AF142*$K280/12</f>
        <v>0</v>
      </c>
      <c r="AH280" s="16">
        <f>'Grid Reliability and Resili'!AG142*$K280/12</f>
        <v>0</v>
      </c>
      <c r="AI280" s="16">
        <f>'Grid Reliability and Resili'!AH142*$K280/12</f>
        <v>0</v>
      </c>
      <c r="AJ280" s="16">
        <f>'Grid Reliability and Resili'!AI142*$K280/12</f>
        <v>0</v>
      </c>
      <c r="AK280" s="16">
        <f>'Grid Reliability and Resili'!AJ142*$K280/12</f>
        <v>0</v>
      </c>
      <c r="AL280" s="16">
        <f>'Grid Reliability and Resili'!AK142*$K280/12</f>
        <v>0</v>
      </c>
      <c r="AM280" s="16">
        <f>'Grid Reliability and Resili'!AL142*$K280/12</f>
        <v>0</v>
      </c>
      <c r="AN280" s="16">
        <f>'Grid Reliability and Resili'!AM142*$K280/12</f>
        <v>0</v>
      </c>
      <c r="AO280" s="16">
        <f>'Grid Reliability and Resili'!AN142*$K280/12</f>
        <v>0</v>
      </c>
      <c r="AP280" s="16">
        <f>'Grid Reliability and Resili'!AO142*$K280/12</f>
        <v>0</v>
      </c>
      <c r="AQ280" s="16">
        <f>'Grid Reliability and Resili'!AP142*$K280/12</f>
        <v>0</v>
      </c>
      <c r="AR280" s="16">
        <f>'Grid Reliability and Resili'!AQ142*$K280/12</f>
        <v>0</v>
      </c>
      <c r="AS280" s="16">
        <f>'Grid Reliability and Resili'!AR142*$K280/12</f>
        <v>0</v>
      </c>
      <c r="AT280" s="16">
        <f>'Grid Reliability and Resili'!AS142*$K280/12</f>
        <v>0</v>
      </c>
      <c r="AU280" s="16">
        <f>'Grid Reliability and Resili'!AT142*$K280/12</f>
        <v>0</v>
      </c>
      <c r="AV280" s="16">
        <f>'Grid Reliability and Resili'!AU142*$K280/12</f>
        <v>0</v>
      </c>
      <c r="AW280" s="16">
        <f>'Grid Reliability and Resili'!AV142*$K280/12</f>
        <v>0</v>
      </c>
      <c r="AX280" s="16">
        <f>'Grid Reliability and Resili'!AW142*$K280/12</f>
        <v>0</v>
      </c>
      <c r="AY280" s="16">
        <f>'Grid Reliability and Resili'!AX142*$K280/12</f>
        <v>0</v>
      </c>
      <c r="AZ280" s="16">
        <f>'Grid Reliability and Resili'!AY142*$K280/12</f>
        <v>0</v>
      </c>
      <c r="BA280" s="16">
        <f>'Grid Reliability and Resili'!AZ142*$K280/12</f>
        <v>0</v>
      </c>
      <c r="BB280" s="16">
        <f>'Grid Reliability and Resili'!BA142*$K280/12</f>
        <v>0</v>
      </c>
      <c r="BC280" s="16">
        <f>'Grid Reliability and Resili'!BB142*$K280/12</f>
        <v>0</v>
      </c>
      <c r="BD280" s="16">
        <f>'Grid Reliability and Resili'!BC142*$K280/12</f>
        <v>0</v>
      </c>
      <c r="BE280" s="16">
        <f>'Grid Reliability and Resili'!BD142*$K280/12</f>
        <v>0</v>
      </c>
      <c r="BF280" s="16">
        <f>'Grid Reliability and Resili'!BE142*$K280/12</f>
        <v>0</v>
      </c>
      <c r="BG280" s="16">
        <f>'Grid Reliability and Resili'!BF142*$K280/12</f>
        <v>0</v>
      </c>
      <c r="BH280" s="16">
        <f>'Grid Reliability and Resili'!BG142*$K280/12</f>
        <v>0</v>
      </c>
      <c r="BI280" s="16">
        <f>'Grid Reliability and Resili'!BH142*$K280/12</f>
        <v>0</v>
      </c>
      <c r="BJ280" s="16">
        <f>'Grid Reliability and Resili'!BI142*$K280/12</f>
        <v>0</v>
      </c>
      <c r="BK280" s="16">
        <f>'Grid Reliability and Resili'!BJ142*$K280/12</f>
        <v>0</v>
      </c>
      <c r="BL280" s="16">
        <f>'Grid Reliability and Resili'!BK142*$K280/12</f>
        <v>0</v>
      </c>
      <c r="BM280" s="16">
        <f>'Grid Reliability and Resili'!BL142*$K280/12</f>
        <v>0</v>
      </c>
      <c r="BN280" s="16">
        <f>'Grid Reliability and Resili'!BM142*$K280/12</f>
        <v>0</v>
      </c>
      <c r="BO280" s="16">
        <f>'Grid Reliability and Resili'!BN142*$K280/12</f>
        <v>0</v>
      </c>
      <c r="BP280" s="16">
        <f>'Grid Reliability and Resili'!BO142*$K280/12</f>
        <v>0</v>
      </c>
      <c r="BQ280" s="16">
        <f>'Grid Reliability and Resili'!BP142*$K280/12</f>
        <v>0</v>
      </c>
      <c r="BR280" s="16">
        <f>'Grid Reliability and Resili'!BQ142*$K280/12</f>
        <v>0</v>
      </c>
      <c r="BS280" s="16">
        <f>'Grid Reliability and Resili'!BR142*$K280/12</f>
        <v>0</v>
      </c>
    </row>
    <row r="281" spans="1:71" x14ac:dyDescent="0.35">
      <c r="A281" s="15" t="str">
        <f>'Grid Reliability and Resili'!A73</f>
        <v>Standard Close</v>
      </c>
      <c r="B281" s="15" t="str">
        <f>'Grid Reliability and Resili'!B73</f>
        <v>NEW-15766</v>
      </c>
      <c r="C281" s="15" t="str">
        <f>'Grid Reliability and Resili'!D73</f>
        <v>ELECTRIC DELIVERY</v>
      </c>
      <c r="D281" s="15">
        <f>'Grid Reliability and Resili'!E73</f>
        <v>30315</v>
      </c>
      <c r="E281" s="15" t="str">
        <f>'Grid Reliability and Resili'!F73</f>
        <v>NEW-15766</v>
      </c>
      <c r="F281" s="15" t="str">
        <f>'Grid Reliability and Resili'!G73</f>
        <v xml:space="preserve">Grid Readiness DAP </v>
      </c>
      <c r="G281" s="15" t="str">
        <f>'Grid Reliability and Resili'!H73</f>
        <v>Electric Other Production Plant</v>
      </c>
      <c r="H281" s="15" t="str">
        <f>'Grid Reliability and Resili'!I73</f>
        <v>DERMS (TBD)</v>
      </c>
      <c r="I281" s="15" t="str">
        <f>'Grid Reliability and Resili'!J73</f>
        <v xml:space="preserve">Grid Readiness DAP </v>
      </c>
      <c r="J281" s="71">
        <v>6.7000000000000004E-2</v>
      </c>
      <c r="K281" s="71">
        <v>6.7000000000000004E-2</v>
      </c>
      <c r="L281" s="16">
        <f>'Grid Reliability and Resili'!K143*$J281/12</f>
        <v>0</v>
      </c>
      <c r="M281" s="16">
        <f>'Grid Reliability and Resili'!L143*$J281/12</f>
        <v>0</v>
      </c>
      <c r="N281" s="16">
        <f>'Grid Reliability and Resili'!M143*$J281/12</f>
        <v>0</v>
      </c>
      <c r="O281" s="16">
        <f>'Grid Reliability and Resili'!N143*$J281/12</f>
        <v>0</v>
      </c>
      <c r="P281" s="16">
        <f>'Grid Reliability and Resili'!O143*$J281/12</f>
        <v>0</v>
      </c>
      <c r="Q281" s="16">
        <f>'Grid Reliability and Resili'!P143*$J281/12</f>
        <v>0</v>
      </c>
      <c r="R281" s="16">
        <f>'Grid Reliability and Resili'!Q143*$J281/12</f>
        <v>0</v>
      </c>
      <c r="S281" s="16">
        <f>'Grid Reliability and Resili'!R143*$J281/12</f>
        <v>0</v>
      </c>
      <c r="T281" s="16">
        <f>'Grid Reliability and Resili'!S143*$J281/12</f>
        <v>0</v>
      </c>
      <c r="U281" s="16">
        <f>'Grid Reliability and Resili'!T143*$J281/12</f>
        <v>0</v>
      </c>
      <c r="V281" s="16">
        <f>'Grid Reliability and Resili'!U143*$J281/12</f>
        <v>0</v>
      </c>
      <c r="W281" s="16">
        <f>'Grid Reliability and Resili'!V143*$J281/12</f>
        <v>0</v>
      </c>
      <c r="X281" s="16">
        <f>'Grid Reliability and Resili'!W143*$K281/12</f>
        <v>0</v>
      </c>
      <c r="Y281" s="16">
        <f>'Grid Reliability and Resili'!X143*$K281/12</f>
        <v>0</v>
      </c>
      <c r="Z281" s="16">
        <f>'Grid Reliability and Resili'!Y143*$K281/12</f>
        <v>0</v>
      </c>
      <c r="AA281" s="16">
        <f>'Grid Reliability and Resili'!Z143*$K281/12</f>
        <v>0</v>
      </c>
      <c r="AB281" s="16">
        <f>'Grid Reliability and Resili'!AA143*$K281/12</f>
        <v>0</v>
      </c>
      <c r="AC281" s="16">
        <f>'Grid Reliability and Resili'!AB143*$K281/12</f>
        <v>0</v>
      </c>
      <c r="AD281" s="16">
        <f>'Grid Reliability and Resili'!AC143*$K281/12</f>
        <v>0</v>
      </c>
      <c r="AE281" s="16">
        <f>'Grid Reliability and Resili'!AD143*$K281/12</f>
        <v>0</v>
      </c>
      <c r="AF281" s="16">
        <f>'Grid Reliability and Resili'!AE143*$K281/12</f>
        <v>0</v>
      </c>
      <c r="AG281" s="16">
        <f>'Grid Reliability and Resili'!AF143*$K281/12</f>
        <v>0</v>
      </c>
      <c r="AH281" s="16">
        <f>'Grid Reliability and Resili'!AG143*$K281/12</f>
        <v>0</v>
      </c>
      <c r="AI281" s="16">
        <f>'Grid Reliability and Resili'!AH143*$K281/12</f>
        <v>0</v>
      </c>
      <c r="AJ281" s="16">
        <f>'Grid Reliability and Resili'!AI143*$K281/12</f>
        <v>0</v>
      </c>
      <c r="AK281" s="16">
        <f>'Grid Reliability and Resili'!AJ143*$K281/12</f>
        <v>0</v>
      </c>
      <c r="AL281" s="16">
        <f>'Grid Reliability and Resili'!AK143*$K281/12</f>
        <v>0</v>
      </c>
      <c r="AM281" s="16">
        <f>'Grid Reliability and Resili'!AL143*$K281/12</f>
        <v>0</v>
      </c>
      <c r="AN281" s="16">
        <f>'Grid Reliability and Resili'!AM143*$K281/12</f>
        <v>0</v>
      </c>
      <c r="AO281" s="16">
        <f>'Grid Reliability and Resili'!AN143*$K281/12</f>
        <v>0</v>
      </c>
      <c r="AP281" s="16">
        <f>'Grid Reliability and Resili'!AO143*$K281/12</f>
        <v>0</v>
      </c>
      <c r="AQ281" s="16">
        <f>'Grid Reliability and Resili'!AP143*$K281/12</f>
        <v>0</v>
      </c>
      <c r="AR281" s="16">
        <f>'Grid Reliability and Resili'!AQ143*$K281/12</f>
        <v>0</v>
      </c>
      <c r="AS281" s="16">
        <f>'Grid Reliability and Resili'!AR143*$K281/12</f>
        <v>0</v>
      </c>
      <c r="AT281" s="16">
        <f>'Grid Reliability and Resili'!AS143*$K281/12</f>
        <v>0</v>
      </c>
      <c r="AU281" s="16">
        <f>'Grid Reliability and Resili'!AT143*$K281/12</f>
        <v>0</v>
      </c>
      <c r="AV281" s="16">
        <f>'Grid Reliability and Resili'!AU143*$K281/12</f>
        <v>0</v>
      </c>
      <c r="AW281" s="16">
        <f>'Grid Reliability and Resili'!AV143*$K281/12</f>
        <v>0</v>
      </c>
      <c r="AX281" s="16">
        <f>'Grid Reliability and Resili'!AW143*$K281/12</f>
        <v>0</v>
      </c>
      <c r="AY281" s="16">
        <f>'Grid Reliability and Resili'!AX143*$K281/12</f>
        <v>0</v>
      </c>
      <c r="AZ281" s="16">
        <f>'Grid Reliability and Resili'!AY143*$K281/12</f>
        <v>0</v>
      </c>
      <c r="BA281" s="16">
        <f>'Grid Reliability and Resili'!AZ143*$K281/12</f>
        <v>0</v>
      </c>
      <c r="BB281" s="16">
        <f>'Grid Reliability and Resili'!BA143*$K281/12</f>
        <v>0</v>
      </c>
      <c r="BC281" s="16">
        <f>'Grid Reliability and Resili'!BB143*$K281/12</f>
        <v>0</v>
      </c>
      <c r="BD281" s="16">
        <f>'Grid Reliability and Resili'!BC143*$K281/12</f>
        <v>0</v>
      </c>
      <c r="BE281" s="16">
        <f>'Grid Reliability and Resili'!BD143*$K281/12</f>
        <v>0</v>
      </c>
      <c r="BF281" s="16">
        <f>'Grid Reliability and Resili'!BE143*$K281/12</f>
        <v>0</v>
      </c>
      <c r="BG281" s="16">
        <f>'Grid Reliability and Resili'!BF143*$K281/12</f>
        <v>0</v>
      </c>
      <c r="BH281" s="16">
        <f>'Grid Reliability and Resili'!BG143*$K281/12</f>
        <v>0</v>
      </c>
      <c r="BI281" s="16">
        <f>'Grid Reliability and Resili'!BH143*$K281/12</f>
        <v>0</v>
      </c>
      <c r="BJ281" s="16">
        <f>'Grid Reliability and Resili'!BI143*$K281/12</f>
        <v>0</v>
      </c>
      <c r="BK281" s="16">
        <f>'Grid Reliability and Resili'!BJ143*$K281/12</f>
        <v>0</v>
      </c>
      <c r="BL281" s="16">
        <f>'Grid Reliability and Resili'!BK143*$K281/12</f>
        <v>0</v>
      </c>
      <c r="BM281" s="16">
        <f>'Grid Reliability and Resili'!BL143*$K281/12</f>
        <v>0</v>
      </c>
      <c r="BN281" s="16">
        <f>'Grid Reliability and Resili'!BM143*$K281/12</f>
        <v>0</v>
      </c>
      <c r="BO281" s="16">
        <f>'Grid Reliability and Resili'!BN143*$K281/12</f>
        <v>0</v>
      </c>
      <c r="BP281" s="16">
        <f>'Grid Reliability and Resili'!BO143*$K281/12</f>
        <v>0</v>
      </c>
      <c r="BQ281" s="16">
        <f>'Grid Reliability and Resili'!BP143*$K281/12</f>
        <v>33163.649447499993</v>
      </c>
      <c r="BR281" s="16">
        <f>'Grid Reliability and Resili'!BQ143*$K281/12</f>
        <v>33828.724500833327</v>
      </c>
      <c r="BS281" s="16">
        <f>'Grid Reliability and Resili'!BR143*$K281/12</f>
        <v>34493.799554166661</v>
      </c>
    </row>
    <row r="282" spans="1:71" x14ac:dyDescent="0.35">
      <c r="A282" s="15" t="str">
        <f>'Grid Reliability and Resili'!A74</f>
        <v>Manual Blanket</v>
      </c>
      <c r="B282" s="15" t="str">
        <f>'Grid Reliability and Resili'!B74</f>
        <v>PRE-10196</v>
      </c>
      <c r="C282" s="15" t="str">
        <f>'Grid Reliability and Resili'!D74</f>
        <v>ELECTRIC DELIVERY</v>
      </c>
      <c r="D282" s="15" t="str">
        <f>'Grid Reliability and Resili'!E74</f>
        <v>D</v>
      </c>
      <c r="E282" s="15" t="str">
        <f>'Grid Reliability and Resili'!F74</f>
        <v>PRE-10196</v>
      </c>
      <c r="F282" s="15" t="str">
        <f>'Grid Reliability and Resili'!G74</f>
        <v>Pro Transformer Replacements (5/YR)</v>
      </c>
      <c r="G282" s="15" t="str">
        <f>'Grid Reliability and Resili'!H74</f>
        <v>Electric Distribution Plant</v>
      </c>
      <c r="H282" s="15" t="str">
        <f>'Grid Reliability and Resili'!I74</f>
        <v>Distribution Substation</v>
      </c>
      <c r="I282" s="15" t="str">
        <f>'Grid Reliability and Resili'!J74</f>
        <v>Pro Transformer Replacements (5/YR)</v>
      </c>
      <c r="J282" s="71">
        <v>3.2000000000000001E-2</v>
      </c>
      <c r="K282" s="71">
        <v>3.6799999999999999E-2</v>
      </c>
      <c r="L282" s="16">
        <f>'Grid Reliability and Resili'!K144*$J282/12</f>
        <v>0</v>
      </c>
      <c r="M282" s="16">
        <f>'Grid Reliability and Resili'!L144*$J282/12</f>
        <v>0</v>
      </c>
      <c r="N282" s="16">
        <f>'Grid Reliability and Resili'!M144*$J282/12</f>
        <v>0</v>
      </c>
      <c r="O282" s="16">
        <f>'Grid Reliability and Resili'!N144*$J282/12</f>
        <v>0</v>
      </c>
      <c r="P282" s="16">
        <f>'Grid Reliability and Resili'!O144*$J282/12</f>
        <v>0</v>
      </c>
      <c r="Q282" s="16">
        <f>'Grid Reliability and Resili'!P144*$J282/12</f>
        <v>0</v>
      </c>
      <c r="R282" s="16">
        <f>'Grid Reliability and Resili'!Q144*$J282/12</f>
        <v>0</v>
      </c>
      <c r="S282" s="16">
        <f>'Grid Reliability and Resili'!R144*$J282/12</f>
        <v>0</v>
      </c>
      <c r="T282" s="16">
        <f>'Grid Reliability and Resili'!S144*$J282/12</f>
        <v>0</v>
      </c>
      <c r="U282" s="16">
        <f>'Grid Reliability and Resili'!T144*$J282/12</f>
        <v>0</v>
      </c>
      <c r="V282" s="16">
        <f>'Grid Reliability and Resili'!U144*$J282/12</f>
        <v>0</v>
      </c>
      <c r="W282" s="16">
        <f>'Grid Reliability and Resili'!V144*$J282/12</f>
        <v>0</v>
      </c>
      <c r="X282" s="16">
        <f>'Grid Reliability and Resili'!W144*$K282/12</f>
        <v>0</v>
      </c>
      <c r="Y282" s="16">
        <f>'Grid Reliability and Resili'!X144*$K282/12</f>
        <v>0</v>
      </c>
      <c r="Z282" s="16">
        <f>'Grid Reliability and Resili'!Y144*$K282/12</f>
        <v>0</v>
      </c>
      <c r="AA282" s="16">
        <f>'Grid Reliability and Resili'!Z144*$K282/12</f>
        <v>0</v>
      </c>
      <c r="AB282" s="16">
        <f>'Grid Reliability and Resili'!AA144*$K282/12</f>
        <v>0</v>
      </c>
      <c r="AC282" s="16">
        <f>'Grid Reliability and Resili'!AB144*$K282/12</f>
        <v>0</v>
      </c>
      <c r="AD282" s="16">
        <f>'Grid Reliability and Resili'!AC144*$K282/12</f>
        <v>0</v>
      </c>
      <c r="AE282" s="16">
        <f>'Grid Reliability and Resili'!AD144*$K282/12</f>
        <v>0</v>
      </c>
      <c r="AF282" s="16">
        <f>'Grid Reliability and Resili'!AE144*$K282/12</f>
        <v>0</v>
      </c>
      <c r="AG282" s="16">
        <f>'Grid Reliability and Resili'!AF144*$K282/12</f>
        <v>5991.7760920000001</v>
      </c>
      <c r="AH282" s="16">
        <f>'Grid Reliability and Resili'!AG144*$K282/12</f>
        <v>5991.7760920000001</v>
      </c>
      <c r="AI282" s="16">
        <f>'Grid Reliability and Resili'!AH144*$K282/12</f>
        <v>5991.7760920000001</v>
      </c>
      <c r="AJ282" s="16">
        <f>'Grid Reliability and Resili'!AI144*$K282/12</f>
        <v>5991.7760920000001</v>
      </c>
      <c r="AK282" s="16">
        <f>'Grid Reliability and Resili'!AJ144*$K282/12</f>
        <v>7095.0036906666674</v>
      </c>
      <c r="AL282" s="16">
        <f>'Grid Reliability and Resili'!AK144*$K282/12</f>
        <v>8198.2314119999992</v>
      </c>
      <c r="AM282" s="16">
        <f>'Grid Reliability and Resili'!AL144*$K282/12</f>
        <v>9301.4591333333337</v>
      </c>
      <c r="AN282" s="16">
        <f>'Grid Reliability and Resili'!AM144*$K282/12</f>
        <v>10404.686854666666</v>
      </c>
      <c r="AO282" s="16">
        <f>'Grid Reliability and Resili'!AN144*$K282/12</f>
        <v>11507.914576000001</v>
      </c>
      <c r="AP282" s="16">
        <f>'Grid Reliability and Resili'!AO144*$K282/12</f>
        <v>12611.142297333332</v>
      </c>
      <c r="AQ282" s="16">
        <f>'Grid Reliability and Resili'!AP144*$K282/12</f>
        <v>13714.370018666667</v>
      </c>
      <c r="AR282" s="16">
        <f>'Grid Reliability and Resili'!AQ144*$K282/12</f>
        <v>14817.597739999997</v>
      </c>
      <c r="AS282" s="16">
        <f>'Grid Reliability and Resili'!AR144*$K282/12</f>
        <v>15920.825461333332</v>
      </c>
      <c r="AT282" s="16">
        <f>'Grid Reliability and Resili'!AS144*$K282/12</f>
        <v>17024.053182666667</v>
      </c>
      <c r="AU282" s="16">
        <f>'Grid Reliability and Resili'!AT144*$K282/12</f>
        <v>18127.280903999996</v>
      </c>
      <c r="AV282" s="16">
        <f>'Grid Reliability and Resili'!AU144*$K282/12</f>
        <v>19230.508625333332</v>
      </c>
      <c r="AW282" s="16">
        <f>'Grid Reliability and Resili'!AV144*$K282/12</f>
        <v>20306.714290666663</v>
      </c>
      <c r="AX282" s="16">
        <f>'Grid Reliability and Resili'!AW144*$K282/12</f>
        <v>21382.920078666666</v>
      </c>
      <c r="AY282" s="16">
        <f>'Grid Reliability and Resili'!AX144*$K282/12</f>
        <v>22459.125866666665</v>
      </c>
      <c r="AZ282" s="16">
        <f>'Grid Reliability and Resili'!AY144*$K282/12</f>
        <v>23535.331654666661</v>
      </c>
      <c r="BA282" s="16">
        <f>'Grid Reliability and Resili'!AZ144*$K282/12</f>
        <v>24611.537442666664</v>
      </c>
      <c r="BB282" s="16">
        <f>'Grid Reliability and Resili'!BA144*$K282/12</f>
        <v>25687.743230666663</v>
      </c>
      <c r="BC282" s="16">
        <f>'Grid Reliability and Resili'!BB144*$K282/12</f>
        <v>26763.949018666666</v>
      </c>
      <c r="BD282" s="16">
        <f>'Grid Reliability and Resili'!BC144*$K282/12</f>
        <v>27840.154806666662</v>
      </c>
      <c r="BE282" s="16">
        <f>'Grid Reliability and Resili'!BD144*$K282/12</f>
        <v>28916.360594666665</v>
      </c>
      <c r="BF282" s="16">
        <f>'Grid Reliability and Resili'!BE144*$K282/12</f>
        <v>29992.566382666668</v>
      </c>
      <c r="BG282" s="16">
        <f>'Grid Reliability and Resili'!BF144*$K282/12</f>
        <v>31068.772170666663</v>
      </c>
      <c r="BH282" s="16">
        <f>'Grid Reliability and Resili'!BG144*$K282/12</f>
        <v>32144.977958666666</v>
      </c>
      <c r="BI282" s="16">
        <f>'Grid Reliability and Resili'!BH144*$K282/12</f>
        <v>33207.218759999996</v>
      </c>
      <c r="BJ282" s="16">
        <f>'Grid Reliability and Resili'!BI144*$K282/12</f>
        <v>34269.459438666665</v>
      </c>
      <c r="BK282" s="16">
        <f>'Grid Reliability and Resili'!BJ144*$K282/12</f>
        <v>35331.700117333326</v>
      </c>
      <c r="BL282" s="16">
        <f>'Grid Reliability and Resili'!BK144*$K282/12</f>
        <v>36393.940795999995</v>
      </c>
      <c r="BM282" s="16">
        <f>'Grid Reliability and Resili'!BL144*$K282/12</f>
        <v>37456.181474666664</v>
      </c>
      <c r="BN282" s="16">
        <f>'Grid Reliability and Resili'!BM144*$K282/12</f>
        <v>38518.422153333326</v>
      </c>
      <c r="BO282" s="16">
        <f>'Grid Reliability and Resili'!BN144*$K282/12</f>
        <v>39580.662831999995</v>
      </c>
      <c r="BP282" s="16">
        <f>'Grid Reliability and Resili'!BO144*$K282/12</f>
        <v>40642.903510666663</v>
      </c>
      <c r="BQ282" s="16">
        <f>'Grid Reliability and Resili'!BP144*$K282/12</f>
        <v>41705.144189333332</v>
      </c>
      <c r="BR282" s="16">
        <f>'Grid Reliability and Resili'!BQ144*$K282/12</f>
        <v>42767.384868000001</v>
      </c>
      <c r="BS282" s="16">
        <f>'Grid Reliability and Resili'!BR144*$K282/12</f>
        <v>43829.62554666667</v>
      </c>
    </row>
    <row r="283" spans="1:71" x14ac:dyDescent="0.35">
      <c r="A283" s="15" t="str">
        <f>'Grid Reliability and Resili'!A75</f>
        <v>Standard Close</v>
      </c>
      <c r="B283" s="15" t="str">
        <f>'Grid Reliability and Resili'!B75</f>
        <v>A2881265</v>
      </c>
      <c r="C283" s="15" t="str">
        <f>'Grid Reliability and Resili'!D75</f>
        <v/>
      </c>
      <c r="D283" s="15">
        <f>'Grid Reliability and Resili'!E75</f>
        <v>30315</v>
      </c>
      <c r="E283" s="15" t="str">
        <f>'Grid Reliability and Resili'!F75</f>
        <v>NCP-16578</v>
      </c>
      <c r="F283" s="15" t="str">
        <f>'Grid Reliability and Resili'!G75</f>
        <v>open</v>
      </c>
      <c r="G283" s="15" t="str">
        <f>'Grid Reliability and Resili'!H75</f>
        <v>Electric General Plant</v>
      </c>
      <c r="H283" s="15" t="str">
        <f>'Grid Reliability and Resili'!I75</f>
        <v>Operation Centers</v>
      </c>
      <c r="I283" s="15" t="str">
        <f>'Grid Reliability and Resili'!J75</f>
        <v>Energy Control Center</v>
      </c>
      <c r="J283" s="71">
        <v>6.7000000000000004E-2</v>
      </c>
      <c r="K283" s="71">
        <v>6.7000000000000004E-2</v>
      </c>
      <c r="L283" s="16">
        <f>'Grid Reliability and Resili'!K145*$J283/12</f>
        <v>0</v>
      </c>
      <c r="M283" s="16">
        <f>'Grid Reliability and Resili'!L145*$J283/12</f>
        <v>0</v>
      </c>
      <c r="N283" s="16">
        <f>'Grid Reliability and Resili'!M145*$J283/12</f>
        <v>0</v>
      </c>
      <c r="O283" s="16">
        <f>'Grid Reliability and Resili'!N145*$J283/12</f>
        <v>0</v>
      </c>
      <c r="P283" s="16">
        <f>'Grid Reliability and Resili'!O145*$J283/12</f>
        <v>0</v>
      </c>
      <c r="Q283" s="16">
        <f>'Grid Reliability and Resili'!P145*$J283/12</f>
        <v>0</v>
      </c>
      <c r="R283" s="16">
        <f>'Grid Reliability and Resili'!Q145*$J283/12</f>
        <v>0</v>
      </c>
      <c r="S283" s="16">
        <f>'Grid Reliability and Resili'!R145*$J283/12</f>
        <v>0</v>
      </c>
      <c r="T283" s="16">
        <f>'Grid Reliability and Resili'!S145*$J283/12</f>
        <v>0</v>
      </c>
      <c r="U283" s="16">
        <f>'Grid Reliability and Resili'!T145*$J283/12</f>
        <v>0</v>
      </c>
      <c r="V283" s="16">
        <f>'Grid Reliability and Resili'!U145*$J283/12</f>
        <v>0</v>
      </c>
      <c r="W283" s="16">
        <f>'Grid Reliability and Resili'!V145*$J283/12</f>
        <v>0</v>
      </c>
      <c r="X283" s="16">
        <f>'Grid Reliability and Resili'!W145*$K283/12</f>
        <v>0</v>
      </c>
      <c r="Y283" s="16">
        <f>'Grid Reliability and Resili'!X145*$K283/12</f>
        <v>0</v>
      </c>
      <c r="Z283" s="16">
        <f>'Grid Reliability and Resili'!Y145*$K283/12</f>
        <v>0</v>
      </c>
      <c r="AA283" s="16">
        <f>'Grid Reliability and Resili'!Z145*$K283/12</f>
        <v>0</v>
      </c>
      <c r="AB283" s="16">
        <f>'Grid Reliability and Resili'!AA145*$K283/12</f>
        <v>0</v>
      </c>
      <c r="AC283" s="16">
        <f>'Grid Reliability and Resili'!AB145*$K283/12</f>
        <v>0</v>
      </c>
      <c r="AD283" s="16">
        <f>'Grid Reliability and Resili'!AC145*$K283/12</f>
        <v>0</v>
      </c>
      <c r="AE283" s="16">
        <f>'Grid Reliability and Resili'!AD145*$K283/12</f>
        <v>0</v>
      </c>
      <c r="AF283" s="16">
        <f>'Grid Reliability and Resili'!AE145*$K283/12</f>
        <v>0</v>
      </c>
      <c r="AG283" s="16">
        <f>'Grid Reliability and Resili'!AF145*$K283/12</f>
        <v>0</v>
      </c>
      <c r="AH283" s="16">
        <f>'Grid Reliability and Resili'!AG145*$K283/12</f>
        <v>0</v>
      </c>
      <c r="AI283" s="16">
        <f>'Grid Reliability and Resili'!AH145*$K283/12</f>
        <v>0</v>
      </c>
      <c r="AJ283" s="16">
        <f>'Grid Reliability and Resili'!AI145*$K283/12</f>
        <v>0</v>
      </c>
      <c r="AK283" s="16">
        <f>'Grid Reliability and Resili'!AJ145*$K283/12</f>
        <v>0</v>
      </c>
      <c r="AL283" s="16">
        <f>'Grid Reliability and Resili'!AK145*$K283/12</f>
        <v>0</v>
      </c>
      <c r="AM283" s="16">
        <f>'Grid Reliability and Resili'!AL145*$K283/12</f>
        <v>0</v>
      </c>
      <c r="AN283" s="16">
        <f>'Grid Reliability and Resili'!AM145*$K283/12</f>
        <v>0</v>
      </c>
      <c r="AO283" s="16">
        <f>'Grid Reliability and Resili'!AN145*$K283/12</f>
        <v>0</v>
      </c>
      <c r="AP283" s="16">
        <f>'Grid Reliability and Resili'!AO145*$K283/12</f>
        <v>0</v>
      </c>
      <c r="AQ283" s="16">
        <f>'Grid Reliability and Resili'!AP145*$K283/12</f>
        <v>0</v>
      </c>
      <c r="AR283" s="16">
        <f>'Grid Reliability and Resili'!AQ145*$K283/12</f>
        <v>0</v>
      </c>
      <c r="AS283" s="16">
        <f>'Grid Reliability and Resili'!AR145*$K283/12</f>
        <v>0</v>
      </c>
      <c r="AT283" s="16">
        <f>'Grid Reliability and Resili'!AS145*$K283/12</f>
        <v>0</v>
      </c>
      <c r="AU283" s="16">
        <f>'Grid Reliability and Resili'!AT145*$K283/12</f>
        <v>0</v>
      </c>
      <c r="AV283" s="16">
        <f>'Grid Reliability and Resili'!AU145*$K283/12</f>
        <v>0</v>
      </c>
      <c r="AW283" s="16">
        <f>'Grid Reliability and Resili'!AV145*$K283/12</f>
        <v>0</v>
      </c>
      <c r="AX283" s="16">
        <f>'Grid Reliability and Resili'!AW145*$K283/12</f>
        <v>0</v>
      </c>
      <c r="AY283" s="16">
        <f>'Grid Reliability and Resili'!AX145*$K283/12</f>
        <v>0</v>
      </c>
      <c r="AZ283" s="16">
        <f>'Grid Reliability and Resili'!AY145*$K283/12</f>
        <v>0</v>
      </c>
      <c r="BA283" s="16">
        <f>'Grid Reliability and Resili'!AZ145*$K283/12</f>
        <v>0</v>
      </c>
      <c r="BB283" s="16">
        <f>'Grid Reliability and Resili'!BA145*$K283/12</f>
        <v>0</v>
      </c>
      <c r="BC283" s="16">
        <f>'Grid Reliability and Resili'!BB145*$K283/12</f>
        <v>0</v>
      </c>
      <c r="BD283" s="16">
        <f>'Grid Reliability and Resili'!BC145*$K283/12</f>
        <v>0</v>
      </c>
      <c r="BE283" s="16">
        <f>'Grid Reliability and Resili'!BD145*$K283/12</f>
        <v>0</v>
      </c>
      <c r="BF283" s="16">
        <f>'Grid Reliability and Resili'!BE145*$K283/12</f>
        <v>0</v>
      </c>
      <c r="BG283" s="16">
        <f>'Grid Reliability and Resili'!BF145*$K283/12</f>
        <v>0</v>
      </c>
      <c r="BH283" s="16">
        <f>'Grid Reliability and Resili'!BG145*$K283/12</f>
        <v>0</v>
      </c>
      <c r="BI283" s="16">
        <f>'Grid Reliability and Resili'!BH145*$K283/12</f>
        <v>0</v>
      </c>
      <c r="BJ283" s="16">
        <f>'Grid Reliability and Resili'!BI145*$K283/12</f>
        <v>0</v>
      </c>
      <c r="BK283" s="16">
        <f>'Grid Reliability and Resili'!BJ145*$K283/12</f>
        <v>0</v>
      </c>
      <c r="BL283" s="16">
        <f>'Grid Reliability and Resili'!BK145*$K283/12</f>
        <v>0</v>
      </c>
      <c r="BM283" s="16">
        <f>'Grid Reliability and Resili'!BL145*$K283/12</f>
        <v>0</v>
      </c>
      <c r="BN283" s="16">
        <f>'Grid Reliability and Resili'!BM145*$K283/12</f>
        <v>0</v>
      </c>
      <c r="BO283" s="16">
        <f>'Grid Reliability and Resili'!BN145*$K283/12</f>
        <v>0</v>
      </c>
      <c r="BP283" s="16">
        <f>'Grid Reliability and Resili'!BO145*$K283/12</f>
        <v>0</v>
      </c>
      <c r="BQ283" s="16">
        <f>'Grid Reliability and Resili'!BP145*$K283/12</f>
        <v>0</v>
      </c>
      <c r="BR283" s="16">
        <f>'Grid Reliability and Resili'!BQ145*$K283/12</f>
        <v>0</v>
      </c>
      <c r="BS283" s="16">
        <f>'Grid Reliability and Resili'!BR145*$K283/12</f>
        <v>0</v>
      </c>
    </row>
    <row r="284" spans="1:71" x14ac:dyDescent="0.35">
      <c r="A284" s="15" t="str">
        <f>'Grid Reliability and Resili'!A76</f>
        <v>Standard Close</v>
      </c>
      <c r="B284" s="15" t="str">
        <f>'Grid Reliability and Resili'!B76</f>
        <v>NEW-15635.3</v>
      </c>
      <c r="C284" s="15" t="str">
        <f>'Grid Reliability and Resili'!D76</f>
        <v/>
      </c>
      <c r="D284" s="15">
        <f>'Grid Reliability and Resili'!E76</f>
        <v>36500</v>
      </c>
      <c r="E284" s="15" t="str">
        <f>'Grid Reliability and Resili'!F76</f>
        <v>NEW-15635</v>
      </c>
      <c r="F284" s="15" t="str">
        <f>'Grid Reliability and Resili'!G76</f>
        <v>open</v>
      </c>
      <c r="G284" s="15" t="str">
        <f>'Grid Reliability and Resili'!H76</f>
        <v>Electric Distribution Plant</v>
      </c>
      <c r="H284" s="15" t="str">
        <f>'Grid Reliability and Resili'!I76</f>
        <v>Distribution Substation</v>
      </c>
      <c r="I284" s="15" t="str">
        <f>'Grid Reliability and Resili'!J76</f>
        <v>Grid Mod Upgrade to digital relays</v>
      </c>
      <c r="J284" s="71">
        <v>2.1999999999999999E-2</v>
      </c>
      <c r="K284" s="71">
        <v>2.3300000000000001E-2</v>
      </c>
      <c r="L284" s="16">
        <f>'Grid Reliability and Resili'!K146*$J284/12</f>
        <v>619.21264166666663</v>
      </c>
      <c r="M284" s="16">
        <f>'Grid Reliability and Resili'!L146*$J284/12</f>
        <v>619.21264166666663</v>
      </c>
      <c r="N284" s="16">
        <f>'Grid Reliability and Resili'!M146*$J284/12</f>
        <v>619.21264166666663</v>
      </c>
      <c r="O284" s="16">
        <f>'Grid Reliability and Resili'!N146*$J284/12</f>
        <v>619.21264166666663</v>
      </c>
      <c r="P284" s="16">
        <f>'Grid Reliability and Resili'!O146*$J284/12</f>
        <v>619.21264166666663</v>
      </c>
      <c r="Q284" s="16">
        <f>'Grid Reliability and Resili'!P146*$J284/12</f>
        <v>619.21264166666663</v>
      </c>
      <c r="R284" s="16">
        <f>'Grid Reliability and Resili'!Q146*$J284/12</f>
        <v>619.21264166666663</v>
      </c>
      <c r="S284" s="16">
        <f>'Grid Reliability and Resili'!R146*$J284/12</f>
        <v>619.21264166666663</v>
      </c>
      <c r="T284" s="16">
        <f>'Grid Reliability and Resili'!S146*$J284/12</f>
        <v>619.21264166666663</v>
      </c>
      <c r="U284" s="16">
        <f>'Grid Reliability and Resili'!T146*$J284/12</f>
        <v>619.21264166666663</v>
      </c>
      <c r="V284" s="16">
        <f>'Grid Reliability and Resili'!U146*$J284/12</f>
        <v>619.21264166666663</v>
      </c>
      <c r="W284" s="16">
        <f>'Grid Reliability and Resili'!V146*$J284/12</f>
        <v>619.21264166666663</v>
      </c>
      <c r="X284" s="16">
        <f>'Grid Reliability and Resili'!W146*$K284/12</f>
        <v>655.80247958333337</v>
      </c>
      <c r="Y284" s="16">
        <f>'Grid Reliability and Resili'!X146*$K284/12</f>
        <v>655.80247958333337</v>
      </c>
      <c r="Z284" s="16">
        <f>'Grid Reliability and Resili'!Y146*$K284/12</f>
        <v>655.80247958333337</v>
      </c>
      <c r="AA284" s="16">
        <f>'Grid Reliability and Resili'!Z146*$K284/12</f>
        <v>655.80247958333337</v>
      </c>
      <c r="AB284" s="16">
        <f>'Grid Reliability and Resili'!AA146*$K284/12</f>
        <v>655.80247958333337</v>
      </c>
      <c r="AC284" s="16">
        <f>'Grid Reliability and Resili'!AB146*$K284/12</f>
        <v>655.80247958333337</v>
      </c>
      <c r="AD284" s="16">
        <f>'Grid Reliability and Resili'!AC146*$K284/12</f>
        <v>655.80247958333337</v>
      </c>
      <c r="AE284" s="16">
        <f>'Grid Reliability and Resili'!AD146*$K284/12</f>
        <v>655.80247958333337</v>
      </c>
      <c r="AF284" s="16">
        <f>'Grid Reliability and Resili'!AE146*$K284/12</f>
        <v>655.80247958333337</v>
      </c>
      <c r="AG284" s="16">
        <f>'Grid Reliability and Resili'!AF146*$K284/12</f>
        <v>655.80247958333337</v>
      </c>
      <c r="AH284" s="16">
        <f>'Grid Reliability and Resili'!AG146*$K284/12</f>
        <v>655.80247958333337</v>
      </c>
      <c r="AI284" s="16">
        <f>'Grid Reliability and Resili'!AH146*$K284/12</f>
        <v>655.80247958333337</v>
      </c>
      <c r="AJ284" s="16">
        <f>'Grid Reliability and Resili'!AI146*$K284/12</f>
        <v>655.80247958333337</v>
      </c>
      <c r="AK284" s="16">
        <f>'Grid Reliability and Resili'!AJ146*$K284/12</f>
        <v>655.80247958333337</v>
      </c>
      <c r="AL284" s="16">
        <f>'Grid Reliability and Resili'!AK146*$K284/12</f>
        <v>655.80247958333337</v>
      </c>
      <c r="AM284" s="16">
        <f>'Grid Reliability and Resili'!AL146*$K284/12</f>
        <v>655.80247958333337</v>
      </c>
      <c r="AN284" s="16">
        <f>'Grid Reliability and Resili'!AM146*$K284/12</f>
        <v>655.80247958333337</v>
      </c>
      <c r="AO284" s="16">
        <f>'Grid Reliability and Resili'!AN146*$K284/12</f>
        <v>655.80247958333337</v>
      </c>
      <c r="AP284" s="16">
        <f>'Grid Reliability and Resili'!AO146*$K284/12</f>
        <v>655.80247958333337</v>
      </c>
      <c r="AQ284" s="16">
        <f>'Grid Reliability and Resili'!AP146*$K284/12</f>
        <v>655.80247958333337</v>
      </c>
      <c r="AR284" s="16">
        <f>'Grid Reliability and Resili'!AQ146*$K284/12</f>
        <v>655.80247958333337</v>
      </c>
      <c r="AS284" s="16">
        <f>'Grid Reliability and Resili'!AR146*$K284/12</f>
        <v>655.80247958333337</v>
      </c>
      <c r="AT284" s="16">
        <f>'Grid Reliability and Resili'!AS146*$K284/12</f>
        <v>655.80247958333337</v>
      </c>
      <c r="AU284" s="16">
        <f>'Grid Reliability and Resili'!AT146*$K284/12</f>
        <v>655.80247958333337</v>
      </c>
      <c r="AV284" s="16">
        <f>'Grid Reliability and Resili'!AU146*$K284/12</f>
        <v>655.80247958333337</v>
      </c>
      <c r="AW284" s="16">
        <f>'Grid Reliability and Resili'!AV146*$K284/12</f>
        <v>655.80247958333337</v>
      </c>
      <c r="AX284" s="16">
        <f>'Grid Reliability and Resili'!AW146*$K284/12</f>
        <v>655.80247958333337</v>
      </c>
      <c r="AY284" s="16">
        <f>'Grid Reliability and Resili'!AX146*$K284/12</f>
        <v>655.80247958333337</v>
      </c>
      <c r="AZ284" s="16">
        <f>'Grid Reliability and Resili'!AY146*$K284/12</f>
        <v>655.80247958333337</v>
      </c>
      <c r="BA284" s="16">
        <f>'Grid Reliability and Resili'!AZ146*$K284/12</f>
        <v>655.80247958333337</v>
      </c>
      <c r="BB284" s="16">
        <f>'Grid Reliability and Resili'!BA146*$K284/12</f>
        <v>655.80247958333337</v>
      </c>
      <c r="BC284" s="16">
        <f>'Grid Reliability and Resili'!BB146*$K284/12</f>
        <v>655.80247958333337</v>
      </c>
      <c r="BD284" s="16">
        <f>'Grid Reliability and Resili'!BC146*$K284/12</f>
        <v>655.80247958333337</v>
      </c>
      <c r="BE284" s="16">
        <f>'Grid Reliability and Resili'!BD146*$K284/12</f>
        <v>655.80247958333337</v>
      </c>
      <c r="BF284" s="16">
        <f>'Grid Reliability and Resili'!BE146*$K284/12</f>
        <v>655.80247958333337</v>
      </c>
      <c r="BG284" s="16">
        <f>'Grid Reliability and Resili'!BF146*$K284/12</f>
        <v>655.80247958333337</v>
      </c>
      <c r="BH284" s="16">
        <f>'Grid Reliability and Resili'!BG146*$K284/12</f>
        <v>655.80247958333337</v>
      </c>
      <c r="BI284" s="16">
        <f>'Grid Reliability and Resili'!BH146*$K284/12</f>
        <v>655.80247958333337</v>
      </c>
      <c r="BJ284" s="16">
        <f>'Grid Reliability and Resili'!BI146*$K284/12</f>
        <v>655.80247958333337</v>
      </c>
      <c r="BK284" s="16">
        <f>'Grid Reliability and Resili'!BJ146*$K284/12</f>
        <v>655.80247958333337</v>
      </c>
      <c r="BL284" s="16">
        <f>'Grid Reliability and Resili'!BK146*$K284/12</f>
        <v>655.80247958333337</v>
      </c>
      <c r="BM284" s="16">
        <f>'Grid Reliability and Resili'!BL146*$K284/12</f>
        <v>655.80247958333337</v>
      </c>
      <c r="BN284" s="16">
        <f>'Grid Reliability and Resili'!BM146*$K284/12</f>
        <v>655.80247958333337</v>
      </c>
      <c r="BO284" s="16">
        <f>'Grid Reliability and Resili'!BN146*$K284/12</f>
        <v>655.80247958333337</v>
      </c>
      <c r="BP284" s="16">
        <f>'Grid Reliability and Resili'!BO146*$K284/12</f>
        <v>655.80247958333337</v>
      </c>
      <c r="BQ284" s="16">
        <f>'Grid Reliability and Resili'!BP146*$K284/12</f>
        <v>655.80247958333337</v>
      </c>
      <c r="BR284" s="16">
        <f>'Grid Reliability and Resili'!BQ146*$K284/12</f>
        <v>655.80247958333337</v>
      </c>
      <c r="BS284" s="16">
        <f>'Grid Reliability and Resili'!BR146*$K284/12</f>
        <v>655.80247958333337</v>
      </c>
    </row>
    <row r="285" spans="1:71" x14ac:dyDescent="0.35">
      <c r="A285" s="15" t="str">
        <f>'Grid Reliability and Resili'!A77</f>
        <v>Standard Close</v>
      </c>
      <c r="B285" s="15" t="str">
        <f>'Grid Reliability and Resili'!B77</f>
        <v>NEW-15635.4</v>
      </c>
      <c r="C285" s="15" t="str">
        <f>'Grid Reliability and Resili'!D77</f>
        <v/>
      </c>
      <c r="D285" s="15">
        <f>'Grid Reliability and Resili'!E77</f>
        <v>36500</v>
      </c>
      <c r="E285" s="15" t="str">
        <f>'Grid Reliability and Resili'!F77</f>
        <v>NEW-15635</v>
      </c>
      <c r="F285" s="15" t="str">
        <f>'Grid Reliability and Resili'!G77</f>
        <v>open</v>
      </c>
      <c r="G285" s="15" t="str">
        <f>'Grid Reliability and Resili'!H77</f>
        <v>Electric Distribution Plant</v>
      </c>
      <c r="H285" s="15" t="str">
        <f>'Grid Reliability and Resili'!I77</f>
        <v>Distribution Substation</v>
      </c>
      <c r="I285" s="15" t="str">
        <f>'Grid Reliability and Resili'!J77</f>
        <v>Grid Mod Upgrade to digital relays</v>
      </c>
      <c r="J285" s="71">
        <v>2.1999999999999999E-2</v>
      </c>
      <c r="K285" s="71">
        <v>2.3300000000000001E-2</v>
      </c>
      <c r="L285" s="16">
        <f>'Grid Reliability and Resili'!K147*$J285/12</f>
        <v>1497.334245</v>
      </c>
      <c r="M285" s="16">
        <f>'Grid Reliability and Resili'!L147*$J285/12</f>
        <v>1497.334245</v>
      </c>
      <c r="N285" s="16">
        <f>'Grid Reliability and Resili'!M147*$J285/12</f>
        <v>1497.334245</v>
      </c>
      <c r="O285" s="16">
        <f>'Grid Reliability and Resili'!N147*$J285/12</f>
        <v>1497.334245</v>
      </c>
      <c r="P285" s="16">
        <f>'Grid Reliability and Resili'!O147*$J285/12</f>
        <v>1497.334245</v>
      </c>
      <c r="Q285" s="16">
        <f>'Grid Reliability and Resili'!P147*$J285/12</f>
        <v>1497.334245</v>
      </c>
      <c r="R285" s="16">
        <f>'Grid Reliability and Resili'!Q147*$J285/12</f>
        <v>1497.334245</v>
      </c>
      <c r="S285" s="16">
        <f>'Grid Reliability and Resili'!R147*$J285/12</f>
        <v>1497.334245</v>
      </c>
      <c r="T285" s="16">
        <f>'Grid Reliability and Resili'!S147*$J285/12</f>
        <v>1497.334245</v>
      </c>
      <c r="U285" s="16">
        <f>'Grid Reliability and Resili'!T147*$J285/12</f>
        <v>1497.334245</v>
      </c>
      <c r="V285" s="16">
        <f>'Grid Reliability and Resili'!U147*$J285/12</f>
        <v>1497.334245</v>
      </c>
      <c r="W285" s="16">
        <f>'Grid Reliability and Resili'!V147*$J285/12</f>
        <v>1497.334245</v>
      </c>
      <c r="X285" s="16">
        <f>'Grid Reliability and Resili'!W147*$K285/12</f>
        <v>1585.8130867500001</v>
      </c>
      <c r="Y285" s="16">
        <f>'Grid Reliability and Resili'!X147*$K285/12</f>
        <v>1585.8130867500001</v>
      </c>
      <c r="Z285" s="16">
        <f>'Grid Reliability and Resili'!Y147*$K285/12</f>
        <v>1585.8130867500001</v>
      </c>
      <c r="AA285" s="16">
        <f>'Grid Reliability and Resili'!Z147*$K285/12</f>
        <v>1585.8130867500001</v>
      </c>
      <c r="AB285" s="16">
        <f>'Grid Reliability and Resili'!AA147*$K285/12</f>
        <v>1585.8130867500001</v>
      </c>
      <c r="AC285" s="16">
        <f>'Grid Reliability and Resili'!AB147*$K285/12</f>
        <v>1585.8130867500001</v>
      </c>
      <c r="AD285" s="16">
        <f>'Grid Reliability and Resili'!AC147*$K285/12</f>
        <v>1585.8130867500001</v>
      </c>
      <c r="AE285" s="16">
        <f>'Grid Reliability and Resili'!AD147*$K285/12</f>
        <v>1585.8130867500001</v>
      </c>
      <c r="AF285" s="16">
        <f>'Grid Reliability and Resili'!AE147*$K285/12</f>
        <v>1585.8130867500001</v>
      </c>
      <c r="AG285" s="16">
        <f>'Grid Reliability and Resili'!AF147*$K285/12</f>
        <v>1585.8130867500001</v>
      </c>
      <c r="AH285" s="16">
        <f>'Grid Reliability and Resili'!AG147*$K285/12</f>
        <v>1585.8130867500001</v>
      </c>
      <c r="AI285" s="16">
        <f>'Grid Reliability and Resili'!AH147*$K285/12</f>
        <v>1585.8130867500001</v>
      </c>
      <c r="AJ285" s="16">
        <f>'Grid Reliability and Resili'!AI147*$K285/12</f>
        <v>1585.8130867500001</v>
      </c>
      <c r="AK285" s="16">
        <f>'Grid Reliability and Resili'!AJ147*$K285/12</f>
        <v>1585.8130867500001</v>
      </c>
      <c r="AL285" s="16">
        <f>'Grid Reliability and Resili'!AK147*$K285/12</f>
        <v>1585.8130867500001</v>
      </c>
      <c r="AM285" s="16">
        <f>'Grid Reliability and Resili'!AL147*$K285/12</f>
        <v>1585.8130867500001</v>
      </c>
      <c r="AN285" s="16">
        <f>'Grid Reliability and Resili'!AM147*$K285/12</f>
        <v>1585.8130867500001</v>
      </c>
      <c r="AO285" s="16">
        <f>'Grid Reliability and Resili'!AN147*$K285/12</f>
        <v>1585.8130867500001</v>
      </c>
      <c r="AP285" s="16">
        <f>'Grid Reliability and Resili'!AO147*$K285/12</f>
        <v>1585.8130867500001</v>
      </c>
      <c r="AQ285" s="16">
        <f>'Grid Reliability and Resili'!AP147*$K285/12</f>
        <v>1585.8130867500001</v>
      </c>
      <c r="AR285" s="16">
        <f>'Grid Reliability and Resili'!AQ147*$K285/12</f>
        <v>1585.8130867500001</v>
      </c>
      <c r="AS285" s="16">
        <f>'Grid Reliability and Resili'!AR147*$K285/12</f>
        <v>1585.8130867500001</v>
      </c>
      <c r="AT285" s="16">
        <f>'Grid Reliability and Resili'!AS147*$K285/12</f>
        <v>1585.8130867500001</v>
      </c>
      <c r="AU285" s="16">
        <f>'Grid Reliability and Resili'!AT147*$K285/12</f>
        <v>1585.8130867500001</v>
      </c>
      <c r="AV285" s="16">
        <f>'Grid Reliability and Resili'!AU147*$K285/12</f>
        <v>1585.8130867500001</v>
      </c>
      <c r="AW285" s="16">
        <f>'Grid Reliability and Resili'!AV147*$K285/12</f>
        <v>1585.8130867500001</v>
      </c>
      <c r="AX285" s="16">
        <f>'Grid Reliability and Resili'!AW147*$K285/12</f>
        <v>1585.8130867500001</v>
      </c>
      <c r="AY285" s="16">
        <f>'Grid Reliability and Resili'!AX147*$K285/12</f>
        <v>1585.8130867500001</v>
      </c>
      <c r="AZ285" s="16">
        <f>'Grid Reliability and Resili'!AY147*$K285/12</f>
        <v>1585.8130867500001</v>
      </c>
      <c r="BA285" s="16">
        <f>'Grid Reliability and Resili'!AZ147*$K285/12</f>
        <v>1585.8130867500001</v>
      </c>
      <c r="BB285" s="16">
        <f>'Grid Reliability and Resili'!BA147*$K285/12</f>
        <v>1585.8130867500001</v>
      </c>
      <c r="BC285" s="16">
        <f>'Grid Reliability and Resili'!BB147*$K285/12</f>
        <v>1585.8130867500001</v>
      </c>
      <c r="BD285" s="16">
        <f>'Grid Reliability and Resili'!BC147*$K285/12</f>
        <v>1585.8130867500001</v>
      </c>
      <c r="BE285" s="16">
        <f>'Grid Reliability and Resili'!BD147*$K285/12</f>
        <v>1585.8130867500001</v>
      </c>
      <c r="BF285" s="16">
        <f>'Grid Reliability and Resili'!BE147*$K285/12</f>
        <v>1585.8130867500001</v>
      </c>
      <c r="BG285" s="16">
        <f>'Grid Reliability and Resili'!BF147*$K285/12</f>
        <v>1585.8130867500001</v>
      </c>
      <c r="BH285" s="16">
        <f>'Grid Reliability and Resili'!BG147*$K285/12</f>
        <v>1585.8130867500001</v>
      </c>
      <c r="BI285" s="16">
        <f>'Grid Reliability and Resili'!BH147*$K285/12</f>
        <v>1585.8130867500001</v>
      </c>
      <c r="BJ285" s="16">
        <f>'Grid Reliability and Resili'!BI147*$K285/12</f>
        <v>1585.8130867500001</v>
      </c>
      <c r="BK285" s="16">
        <f>'Grid Reliability and Resili'!BJ147*$K285/12</f>
        <v>1585.8130867500001</v>
      </c>
      <c r="BL285" s="16">
        <f>'Grid Reliability and Resili'!BK147*$K285/12</f>
        <v>1585.8130867500001</v>
      </c>
      <c r="BM285" s="16">
        <f>'Grid Reliability and Resili'!BL147*$K285/12</f>
        <v>1585.8130867500001</v>
      </c>
      <c r="BN285" s="16">
        <f>'Grid Reliability and Resili'!BM147*$K285/12</f>
        <v>1585.8130867500001</v>
      </c>
      <c r="BO285" s="16">
        <f>'Grid Reliability and Resili'!BN147*$K285/12</f>
        <v>1585.8130867500001</v>
      </c>
      <c r="BP285" s="16">
        <f>'Grid Reliability and Resili'!BO147*$K285/12</f>
        <v>1585.8130867500001</v>
      </c>
      <c r="BQ285" s="16">
        <f>'Grid Reliability and Resili'!BP147*$K285/12</f>
        <v>1585.8130867500001</v>
      </c>
      <c r="BR285" s="16">
        <f>'Grid Reliability and Resili'!BQ147*$K285/12</f>
        <v>1585.8130867500001</v>
      </c>
      <c r="BS285" s="16">
        <f>'Grid Reliability and Resili'!BR147*$K285/12</f>
        <v>1585.8130867500001</v>
      </c>
    </row>
    <row r="286" spans="1:71" x14ac:dyDescent="0.35">
      <c r="A286" s="15" t="str">
        <f>'Grid Reliability and Resili'!A78</f>
        <v>Standard Close</v>
      </c>
      <c r="B286" s="15" t="str">
        <f>'Grid Reliability and Resili'!B78</f>
        <v>NEW-15635.5</v>
      </c>
      <c r="C286" s="15" t="str">
        <f>'Grid Reliability and Resili'!D78</f>
        <v/>
      </c>
      <c r="D286" s="15">
        <f>'Grid Reliability and Resili'!E78</f>
        <v>36500</v>
      </c>
      <c r="E286" s="15" t="str">
        <f>'Grid Reliability and Resili'!F78</f>
        <v>NEW-15635</v>
      </c>
      <c r="F286" s="15" t="str">
        <f>'Grid Reliability and Resili'!G78</f>
        <v>open</v>
      </c>
      <c r="G286" s="15" t="str">
        <f>'Grid Reliability and Resili'!H78</f>
        <v>Electric Distribution Plant</v>
      </c>
      <c r="H286" s="15" t="str">
        <f>'Grid Reliability and Resili'!I78</f>
        <v>Distribution Substation</v>
      </c>
      <c r="I286" s="15" t="str">
        <f>'Grid Reliability and Resili'!J78</f>
        <v>Grid Mod Upgrade to digital relays</v>
      </c>
      <c r="J286" s="71">
        <v>2.1999999999999999E-2</v>
      </c>
      <c r="K286" s="71">
        <v>2.3300000000000001E-2</v>
      </c>
      <c r="L286" s="16">
        <f>'Grid Reliability and Resili'!K148*$J286/12</f>
        <v>315.3581933333333</v>
      </c>
      <c r="M286" s="16">
        <f>'Grid Reliability and Resili'!L148*$J286/12</f>
        <v>315.3581933333333</v>
      </c>
      <c r="N286" s="16">
        <f>'Grid Reliability and Resili'!M148*$J286/12</f>
        <v>315.3581933333333</v>
      </c>
      <c r="O286" s="16">
        <f>'Grid Reliability and Resili'!N148*$J286/12</f>
        <v>315.3581933333333</v>
      </c>
      <c r="P286" s="16">
        <f>'Grid Reliability and Resili'!O148*$J286/12</f>
        <v>315.3581933333333</v>
      </c>
      <c r="Q286" s="16">
        <f>'Grid Reliability and Resili'!P148*$J286/12</f>
        <v>315.3581933333333</v>
      </c>
      <c r="R286" s="16">
        <f>'Grid Reliability and Resili'!Q148*$J286/12</f>
        <v>315.3581933333333</v>
      </c>
      <c r="S286" s="16">
        <f>'Grid Reliability and Resili'!R148*$J286/12</f>
        <v>315.3581933333333</v>
      </c>
      <c r="T286" s="16">
        <f>'Grid Reliability and Resili'!S148*$J286/12</f>
        <v>315.3581933333333</v>
      </c>
      <c r="U286" s="16">
        <f>'Grid Reliability and Resili'!T148*$J286/12</f>
        <v>315.3581933333333</v>
      </c>
      <c r="V286" s="16">
        <f>'Grid Reliability and Resili'!U148*$J286/12</f>
        <v>315.3581933333333</v>
      </c>
      <c r="W286" s="16">
        <f>'Grid Reliability and Resili'!V148*$J286/12</f>
        <v>315.3581933333333</v>
      </c>
      <c r="X286" s="16">
        <f>'Grid Reliability and Resili'!W148*$K286/12</f>
        <v>333.99299566666667</v>
      </c>
      <c r="Y286" s="16">
        <f>'Grid Reliability and Resili'!X148*$K286/12</f>
        <v>333.99299566666667</v>
      </c>
      <c r="Z286" s="16">
        <f>'Grid Reliability and Resili'!Y148*$K286/12</f>
        <v>333.99299566666667</v>
      </c>
      <c r="AA286" s="16">
        <f>'Grid Reliability and Resili'!Z148*$K286/12</f>
        <v>333.99299566666667</v>
      </c>
      <c r="AB286" s="16">
        <f>'Grid Reliability and Resili'!AA148*$K286/12</f>
        <v>333.99299566666667</v>
      </c>
      <c r="AC286" s="16">
        <f>'Grid Reliability and Resili'!AB148*$K286/12</f>
        <v>333.99299566666667</v>
      </c>
      <c r="AD286" s="16">
        <f>'Grid Reliability and Resili'!AC148*$K286/12</f>
        <v>333.99299566666667</v>
      </c>
      <c r="AE286" s="16">
        <f>'Grid Reliability and Resili'!AD148*$K286/12</f>
        <v>333.99299566666667</v>
      </c>
      <c r="AF286" s="16">
        <f>'Grid Reliability and Resili'!AE148*$K286/12</f>
        <v>333.99299566666667</v>
      </c>
      <c r="AG286" s="16">
        <f>'Grid Reliability and Resili'!AF148*$K286/12</f>
        <v>333.99299566666667</v>
      </c>
      <c r="AH286" s="16">
        <f>'Grid Reliability and Resili'!AG148*$K286/12</f>
        <v>333.99299566666667</v>
      </c>
      <c r="AI286" s="16">
        <f>'Grid Reliability and Resili'!AH148*$K286/12</f>
        <v>333.99299566666667</v>
      </c>
      <c r="AJ286" s="16">
        <f>'Grid Reliability and Resili'!AI148*$K286/12</f>
        <v>333.99299566666667</v>
      </c>
      <c r="AK286" s="16">
        <f>'Grid Reliability and Resili'!AJ148*$K286/12</f>
        <v>333.99299566666667</v>
      </c>
      <c r="AL286" s="16">
        <f>'Grid Reliability and Resili'!AK148*$K286/12</f>
        <v>333.99299566666667</v>
      </c>
      <c r="AM286" s="16">
        <f>'Grid Reliability and Resili'!AL148*$K286/12</f>
        <v>333.99299566666667</v>
      </c>
      <c r="AN286" s="16">
        <f>'Grid Reliability and Resili'!AM148*$K286/12</f>
        <v>333.99299566666667</v>
      </c>
      <c r="AO286" s="16">
        <f>'Grid Reliability and Resili'!AN148*$K286/12</f>
        <v>333.99299566666667</v>
      </c>
      <c r="AP286" s="16">
        <f>'Grid Reliability and Resili'!AO148*$K286/12</f>
        <v>333.99299566666667</v>
      </c>
      <c r="AQ286" s="16">
        <f>'Grid Reliability and Resili'!AP148*$K286/12</f>
        <v>333.99299566666667</v>
      </c>
      <c r="AR286" s="16">
        <f>'Grid Reliability and Resili'!AQ148*$K286/12</f>
        <v>333.99299566666667</v>
      </c>
      <c r="AS286" s="16">
        <f>'Grid Reliability and Resili'!AR148*$K286/12</f>
        <v>333.99299566666667</v>
      </c>
      <c r="AT286" s="16">
        <f>'Grid Reliability and Resili'!AS148*$K286/12</f>
        <v>333.99299566666667</v>
      </c>
      <c r="AU286" s="16">
        <f>'Grid Reliability and Resili'!AT148*$K286/12</f>
        <v>333.99299566666667</v>
      </c>
      <c r="AV286" s="16">
        <f>'Grid Reliability and Resili'!AU148*$K286/12</f>
        <v>333.99299566666667</v>
      </c>
      <c r="AW286" s="16">
        <f>'Grid Reliability and Resili'!AV148*$K286/12</f>
        <v>333.99299566666667</v>
      </c>
      <c r="AX286" s="16">
        <f>'Grid Reliability and Resili'!AW148*$K286/12</f>
        <v>333.99299566666667</v>
      </c>
      <c r="AY286" s="16">
        <f>'Grid Reliability and Resili'!AX148*$K286/12</f>
        <v>333.99299566666667</v>
      </c>
      <c r="AZ286" s="16">
        <f>'Grid Reliability and Resili'!AY148*$K286/12</f>
        <v>333.99299566666667</v>
      </c>
      <c r="BA286" s="16">
        <f>'Grid Reliability and Resili'!AZ148*$K286/12</f>
        <v>333.99299566666667</v>
      </c>
      <c r="BB286" s="16">
        <f>'Grid Reliability and Resili'!BA148*$K286/12</f>
        <v>333.99299566666667</v>
      </c>
      <c r="BC286" s="16">
        <f>'Grid Reliability and Resili'!BB148*$K286/12</f>
        <v>333.99299566666667</v>
      </c>
      <c r="BD286" s="16">
        <f>'Grid Reliability and Resili'!BC148*$K286/12</f>
        <v>333.99299566666667</v>
      </c>
      <c r="BE286" s="16">
        <f>'Grid Reliability and Resili'!BD148*$K286/12</f>
        <v>333.99299566666667</v>
      </c>
      <c r="BF286" s="16">
        <f>'Grid Reliability and Resili'!BE148*$K286/12</f>
        <v>333.99299566666667</v>
      </c>
      <c r="BG286" s="16">
        <f>'Grid Reliability and Resili'!BF148*$K286/12</f>
        <v>333.99299566666667</v>
      </c>
      <c r="BH286" s="16">
        <f>'Grid Reliability and Resili'!BG148*$K286/12</f>
        <v>333.99299566666667</v>
      </c>
      <c r="BI286" s="16">
        <f>'Grid Reliability and Resili'!BH148*$K286/12</f>
        <v>333.99299566666667</v>
      </c>
      <c r="BJ286" s="16">
        <f>'Grid Reliability and Resili'!BI148*$K286/12</f>
        <v>333.99299566666667</v>
      </c>
      <c r="BK286" s="16">
        <f>'Grid Reliability and Resili'!BJ148*$K286/12</f>
        <v>333.99299566666667</v>
      </c>
      <c r="BL286" s="16">
        <f>'Grid Reliability and Resili'!BK148*$K286/12</f>
        <v>333.99299566666667</v>
      </c>
      <c r="BM286" s="16">
        <f>'Grid Reliability and Resili'!BL148*$K286/12</f>
        <v>333.99299566666667</v>
      </c>
      <c r="BN286" s="16">
        <f>'Grid Reliability and Resili'!BM148*$K286/12</f>
        <v>333.99299566666667</v>
      </c>
      <c r="BO286" s="16">
        <f>'Grid Reliability and Resili'!BN148*$K286/12</f>
        <v>333.99299566666667</v>
      </c>
      <c r="BP286" s="16">
        <f>'Grid Reliability and Resili'!BO148*$K286/12</f>
        <v>333.99299566666667</v>
      </c>
      <c r="BQ286" s="16">
        <f>'Grid Reliability and Resili'!BP148*$K286/12</f>
        <v>333.99299566666667</v>
      </c>
      <c r="BR286" s="16">
        <f>'Grid Reliability and Resili'!BQ148*$K286/12</f>
        <v>333.99299566666667</v>
      </c>
      <c r="BS286" s="16">
        <f>'Grid Reliability and Resili'!BR148*$K286/12</f>
        <v>333.99299566666667</v>
      </c>
    </row>
    <row r="287" spans="1:71" x14ac:dyDescent="0.35">
      <c r="A287" s="15" t="str">
        <f>'Grid Reliability and Resili'!A79</f>
        <v>Standard Close</v>
      </c>
      <c r="B287" s="15" t="str">
        <f>'Grid Reliability and Resili'!B79</f>
        <v>NEW-15635.6</v>
      </c>
      <c r="C287" s="15" t="str">
        <f>'Grid Reliability and Resili'!D79</f>
        <v/>
      </c>
      <c r="D287" s="15">
        <f>'Grid Reliability and Resili'!E79</f>
        <v>36500</v>
      </c>
      <c r="E287" s="15" t="str">
        <f>'Grid Reliability and Resili'!F79</f>
        <v>NEW-15635</v>
      </c>
      <c r="F287" s="15" t="str">
        <f>'Grid Reliability and Resili'!G79</f>
        <v>open</v>
      </c>
      <c r="G287" s="15" t="str">
        <f>'Grid Reliability and Resili'!H79</f>
        <v>Electric Distribution Plant</v>
      </c>
      <c r="H287" s="15" t="str">
        <f>'Grid Reliability and Resili'!I79</f>
        <v>Distribution Substation</v>
      </c>
      <c r="I287" s="15" t="str">
        <f>'Grid Reliability and Resili'!J79</f>
        <v>Grid Mod Upgrade to digital relays</v>
      </c>
      <c r="J287" s="71">
        <v>2.1999999999999999E-2</v>
      </c>
      <c r="K287" s="71">
        <v>2.3300000000000001E-2</v>
      </c>
      <c r="L287" s="16">
        <f>'Grid Reliability and Resili'!K149*$J287/12</f>
        <v>793.31629666666674</v>
      </c>
      <c r="M287" s="16">
        <f>'Grid Reliability and Resili'!L149*$J287/12</f>
        <v>793.31629666666674</v>
      </c>
      <c r="N287" s="16">
        <f>'Grid Reliability and Resili'!M149*$J287/12</f>
        <v>793.31629666666674</v>
      </c>
      <c r="O287" s="16">
        <f>'Grid Reliability and Resili'!N149*$J287/12</f>
        <v>793.31629666666674</v>
      </c>
      <c r="P287" s="16">
        <f>'Grid Reliability and Resili'!O149*$J287/12</f>
        <v>793.31629666666674</v>
      </c>
      <c r="Q287" s="16">
        <f>'Grid Reliability and Resili'!P149*$J287/12</f>
        <v>793.31629666666674</v>
      </c>
      <c r="R287" s="16">
        <f>'Grid Reliability and Resili'!Q149*$J287/12</f>
        <v>793.31629666666674</v>
      </c>
      <c r="S287" s="16">
        <f>'Grid Reliability and Resili'!R149*$J287/12</f>
        <v>793.31629666666674</v>
      </c>
      <c r="T287" s="16">
        <f>'Grid Reliability and Resili'!S149*$J287/12</f>
        <v>793.31629666666674</v>
      </c>
      <c r="U287" s="16">
        <f>'Grid Reliability and Resili'!T149*$J287/12</f>
        <v>793.31629666666674</v>
      </c>
      <c r="V287" s="16">
        <f>'Grid Reliability and Resili'!U149*$J287/12</f>
        <v>793.31629666666674</v>
      </c>
      <c r="W287" s="16">
        <f>'Grid Reliability and Resili'!V149*$J287/12</f>
        <v>793.31629666666674</v>
      </c>
      <c r="X287" s="16">
        <f>'Grid Reliability and Resili'!W149*$K287/12</f>
        <v>840.19407783333338</v>
      </c>
      <c r="Y287" s="16">
        <f>'Grid Reliability and Resili'!X149*$K287/12</f>
        <v>840.19407783333338</v>
      </c>
      <c r="Z287" s="16">
        <f>'Grid Reliability and Resili'!Y149*$K287/12</f>
        <v>840.19407783333338</v>
      </c>
      <c r="AA287" s="16">
        <f>'Grid Reliability and Resili'!Z149*$K287/12</f>
        <v>840.19407783333338</v>
      </c>
      <c r="AB287" s="16">
        <f>'Grid Reliability and Resili'!AA149*$K287/12</f>
        <v>840.19407783333338</v>
      </c>
      <c r="AC287" s="16">
        <f>'Grid Reliability and Resili'!AB149*$K287/12</f>
        <v>840.19407783333338</v>
      </c>
      <c r="AD287" s="16">
        <f>'Grid Reliability and Resili'!AC149*$K287/12</f>
        <v>840.19407783333338</v>
      </c>
      <c r="AE287" s="16">
        <f>'Grid Reliability and Resili'!AD149*$K287/12</f>
        <v>840.19407783333338</v>
      </c>
      <c r="AF287" s="16">
        <f>'Grid Reliability and Resili'!AE149*$K287/12</f>
        <v>840.19407783333338</v>
      </c>
      <c r="AG287" s="16">
        <f>'Grid Reliability and Resili'!AF149*$K287/12</f>
        <v>840.19407783333338</v>
      </c>
      <c r="AH287" s="16">
        <f>'Grid Reliability and Resili'!AG149*$K287/12</f>
        <v>840.19407783333338</v>
      </c>
      <c r="AI287" s="16">
        <f>'Grid Reliability and Resili'!AH149*$K287/12</f>
        <v>840.19407783333338</v>
      </c>
      <c r="AJ287" s="16">
        <f>'Grid Reliability and Resili'!AI149*$K287/12</f>
        <v>840.19407783333338</v>
      </c>
      <c r="AK287" s="16">
        <f>'Grid Reliability and Resili'!AJ149*$K287/12</f>
        <v>840.19407783333338</v>
      </c>
      <c r="AL287" s="16">
        <f>'Grid Reliability and Resili'!AK149*$K287/12</f>
        <v>840.19407783333338</v>
      </c>
      <c r="AM287" s="16">
        <f>'Grid Reliability and Resili'!AL149*$K287/12</f>
        <v>840.19407783333338</v>
      </c>
      <c r="AN287" s="16">
        <f>'Grid Reliability and Resili'!AM149*$K287/12</f>
        <v>840.19407783333338</v>
      </c>
      <c r="AO287" s="16">
        <f>'Grid Reliability and Resili'!AN149*$K287/12</f>
        <v>840.19407783333338</v>
      </c>
      <c r="AP287" s="16">
        <f>'Grid Reliability and Resili'!AO149*$K287/12</f>
        <v>840.19407783333338</v>
      </c>
      <c r="AQ287" s="16">
        <f>'Grid Reliability and Resili'!AP149*$K287/12</f>
        <v>840.19407783333338</v>
      </c>
      <c r="AR287" s="16">
        <f>'Grid Reliability and Resili'!AQ149*$K287/12</f>
        <v>840.19407783333338</v>
      </c>
      <c r="AS287" s="16">
        <f>'Grid Reliability and Resili'!AR149*$K287/12</f>
        <v>840.19407783333338</v>
      </c>
      <c r="AT287" s="16">
        <f>'Grid Reliability and Resili'!AS149*$K287/12</f>
        <v>840.19407783333338</v>
      </c>
      <c r="AU287" s="16">
        <f>'Grid Reliability and Resili'!AT149*$K287/12</f>
        <v>840.19407783333338</v>
      </c>
      <c r="AV287" s="16">
        <f>'Grid Reliability and Resili'!AU149*$K287/12</f>
        <v>840.19407783333338</v>
      </c>
      <c r="AW287" s="16">
        <f>'Grid Reliability and Resili'!AV149*$K287/12</f>
        <v>840.19407783333338</v>
      </c>
      <c r="AX287" s="16">
        <f>'Grid Reliability and Resili'!AW149*$K287/12</f>
        <v>840.19407783333338</v>
      </c>
      <c r="AY287" s="16">
        <f>'Grid Reliability and Resili'!AX149*$K287/12</f>
        <v>840.19407783333338</v>
      </c>
      <c r="AZ287" s="16">
        <f>'Grid Reliability and Resili'!AY149*$K287/12</f>
        <v>840.19407783333338</v>
      </c>
      <c r="BA287" s="16">
        <f>'Grid Reliability and Resili'!AZ149*$K287/12</f>
        <v>840.19407783333338</v>
      </c>
      <c r="BB287" s="16">
        <f>'Grid Reliability and Resili'!BA149*$K287/12</f>
        <v>840.19407783333338</v>
      </c>
      <c r="BC287" s="16">
        <f>'Grid Reliability and Resili'!BB149*$K287/12</f>
        <v>840.19407783333338</v>
      </c>
      <c r="BD287" s="16">
        <f>'Grid Reliability and Resili'!BC149*$K287/12</f>
        <v>840.19407783333338</v>
      </c>
      <c r="BE287" s="16">
        <f>'Grid Reliability and Resili'!BD149*$K287/12</f>
        <v>840.19407783333338</v>
      </c>
      <c r="BF287" s="16">
        <f>'Grid Reliability and Resili'!BE149*$K287/12</f>
        <v>840.19407783333338</v>
      </c>
      <c r="BG287" s="16">
        <f>'Grid Reliability and Resili'!BF149*$K287/12</f>
        <v>840.19407783333338</v>
      </c>
      <c r="BH287" s="16">
        <f>'Grid Reliability and Resili'!BG149*$K287/12</f>
        <v>840.19407783333338</v>
      </c>
      <c r="BI287" s="16">
        <f>'Grid Reliability and Resili'!BH149*$K287/12</f>
        <v>840.19407783333338</v>
      </c>
      <c r="BJ287" s="16">
        <f>'Grid Reliability and Resili'!BI149*$K287/12</f>
        <v>840.19407783333338</v>
      </c>
      <c r="BK287" s="16">
        <f>'Grid Reliability and Resili'!BJ149*$K287/12</f>
        <v>840.19407783333338</v>
      </c>
      <c r="BL287" s="16">
        <f>'Grid Reliability and Resili'!BK149*$K287/12</f>
        <v>840.19407783333338</v>
      </c>
      <c r="BM287" s="16">
        <f>'Grid Reliability and Resili'!BL149*$K287/12</f>
        <v>840.19407783333338</v>
      </c>
      <c r="BN287" s="16">
        <f>'Grid Reliability and Resili'!BM149*$K287/12</f>
        <v>840.19407783333338</v>
      </c>
      <c r="BO287" s="16">
        <f>'Grid Reliability and Resili'!BN149*$K287/12</f>
        <v>840.19407783333338</v>
      </c>
      <c r="BP287" s="16">
        <f>'Grid Reliability and Resili'!BO149*$K287/12</f>
        <v>840.19407783333338</v>
      </c>
      <c r="BQ287" s="16">
        <f>'Grid Reliability and Resili'!BP149*$K287/12</f>
        <v>840.19407783333338</v>
      </c>
      <c r="BR287" s="16">
        <f>'Grid Reliability and Resili'!BQ149*$K287/12</f>
        <v>840.19407783333338</v>
      </c>
      <c r="BS287" s="16">
        <f>'Grid Reliability and Resili'!BR149*$K287/12</f>
        <v>840.19407783333338</v>
      </c>
    </row>
    <row r="288" spans="1:71" x14ac:dyDescent="0.35">
      <c r="C288" s="15"/>
      <c r="D288" s="50"/>
      <c r="I288" s="15"/>
      <c r="J288" s="50"/>
    </row>
    <row r="289" spans="1:71" ht="15" thickBot="1" x14ac:dyDescent="0.4">
      <c r="C289" s="15"/>
      <c r="D289" s="50"/>
      <c r="I289" s="15"/>
      <c r="J289" s="52" t="s">
        <v>132</v>
      </c>
      <c r="K289" s="65" t="s">
        <v>154</v>
      </c>
      <c r="L289" s="70">
        <f t="shared" ref="L289:AQ289" si="460">SUM(L224:L288)</f>
        <v>3225.2213766666669</v>
      </c>
      <c r="M289" s="70">
        <f t="shared" si="460"/>
        <v>4836.3841808333336</v>
      </c>
      <c r="N289" s="70">
        <f t="shared" si="460"/>
        <v>7218.4646416666665</v>
      </c>
      <c r="O289" s="70">
        <f t="shared" si="460"/>
        <v>8987.0071758333324</v>
      </c>
      <c r="P289" s="70">
        <f t="shared" si="460"/>
        <v>10802.842854999999</v>
      </c>
      <c r="Q289" s="70">
        <f t="shared" si="460"/>
        <v>12414.004705833333</v>
      </c>
      <c r="R289" s="70">
        <f t="shared" si="460"/>
        <v>14455.553067500001</v>
      </c>
      <c r="S289" s="70">
        <f t="shared" si="460"/>
        <v>16066.714918333331</v>
      </c>
      <c r="T289" s="70">
        <f t="shared" si="460"/>
        <v>17677.876769166669</v>
      </c>
      <c r="U289" s="70">
        <f t="shared" si="460"/>
        <v>30574.351287500005</v>
      </c>
      <c r="V289" s="70">
        <f t="shared" si="460"/>
        <v>33439.436730833331</v>
      </c>
      <c r="W289" s="70">
        <f t="shared" si="460"/>
        <v>36304.522285833329</v>
      </c>
      <c r="X289" s="70">
        <f t="shared" si="460"/>
        <v>66665.996338833342</v>
      </c>
      <c r="Y289" s="70">
        <f t="shared" si="460"/>
        <v>77847.094193833356</v>
      </c>
      <c r="Z289" s="70">
        <f t="shared" si="460"/>
        <v>89700.226413250028</v>
      </c>
      <c r="AA289" s="70">
        <f t="shared" si="460"/>
        <v>101553.3586326667</v>
      </c>
      <c r="AB289" s="70">
        <f t="shared" si="460"/>
        <v>113406.49085208334</v>
      </c>
      <c r="AC289" s="70">
        <f t="shared" si="460"/>
        <v>125259.6230715</v>
      </c>
      <c r="AD289" s="70">
        <f t="shared" si="460"/>
        <v>137217.78477858336</v>
      </c>
      <c r="AE289" s="70">
        <f t="shared" si="460"/>
        <v>149175.94648566665</v>
      </c>
      <c r="AF289" s="70">
        <f t="shared" si="460"/>
        <v>161081.00447408325</v>
      </c>
      <c r="AG289" s="70">
        <f t="shared" si="460"/>
        <v>178952.49860399996</v>
      </c>
      <c r="AH289" s="70">
        <f t="shared" si="460"/>
        <v>189784.02541216661</v>
      </c>
      <c r="AI289" s="70">
        <f t="shared" si="460"/>
        <v>200592.06345149997</v>
      </c>
      <c r="AJ289" s="70">
        <f t="shared" si="460"/>
        <v>211372.07364074996</v>
      </c>
      <c r="AK289" s="70">
        <f t="shared" si="460"/>
        <v>230029.83886583324</v>
      </c>
      <c r="AL289" s="70">
        <f t="shared" si="460"/>
        <v>248687.60482241664</v>
      </c>
      <c r="AM289" s="70">
        <f t="shared" si="460"/>
        <v>283436.39786233328</v>
      </c>
      <c r="AN289" s="70">
        <f t="shared" si="460"/>
        <v>302094.16381891666</v>
      </c>
      <c r="AO289" s="70">
        <f t="shared" si="460"/>
        <v>320751.92977549997</v>
      </c>
      <c r="AP289" s="70">
        <f t="shared" si="460"/>
        <v>339409.69573208329</v>
      </c>
      <c r="AQ289" s="70">
        <f t="shared" si="460"/>
        <v>358067.46168866666</v>
      </c>
      <c r="AR289" s="70">
        <f t="shared" ref="AR289:BS289" si="461">SUM(AR224:AR288)</f>
        <v>376725.22764524992</v>
      </c>
      <c r="AS289" s="70">
        <f t="shared" si="461"/>
        <v>520612.65518849989</v>
      </c>
      <c r="AT289" s="70">
        <f t="shared" si="461"/>
        <v>544667.29822424997</v>
      </c>
      <c r="AU289" s="70">
        <f t="shared" si="461"/>
        <v>568721.94125999999</v>
      </c>
      <c r="AV289" s="70">
        <f t="shared" si="461"/>
        <v>958446.36870016693</v>
      </c>
      <c r="AW289" s="70">
        <f t="shared" si="461"/>
        <v>980511.82105166663</v>
      </c>
      <c r="AX289" s="70">
        <f t="shared" si="461"/>
        <v>1002577.2748985002</v>
      </c>
      <c r="AY289" s="70">
        <f t="shared" si="461"/>
        <v>1096603.5346494999</v>
      </c>
      <c r="AZ289" s="70">
        <f t="shared" si="461"/>
        <v>1118668.9884963329</v>
      </c>
      <c r="BA289" s="70">
        <f t="shared" si="461"/>
        <v>1140734.4423431663</v>
      </c>
      <c r="BB289" s="70">
        <f t="shared" si="461"/>
        <v>1299073.8069566663</v>
      </c>
      <c r="BC289" s="70">
        <f t="shared" si="461"/>
        <v>1323134.4812734998</v>
      </c>
      <c r="BD289" s="70">
        <f t="shared" si="461"/>
        <v>1347195.1555903333</v>
      </c>
      <c r="BE289" s="70">
        <f t="shared" si="461"/>
        <v>1638219.9695184997</v>
      </c>
      <c r="BF289" s="70">
        <f t="shared" si="461"/>
        <v>1664374.7163661665</v>
      </c>
      <c r="BG289" s="70">
        <f t="shared" si="461"/>
        <v>1690529.463213833</v>
      </c>
      <c r="BH289" s="70">
        <f t="shared" si="461"/>
        <v>1846875.2561531665</v>
      </c>
      <c r="BI289" s="70">
        <f t="shared" si="461"/>
        <v>1865544.4369169171</v>
      </c>
      <c r="BJ289" s="70">
        <f t="shared" si="461"/>
        <v>1884213.6171156673</v>
      </c>
      <c r="BK289" s="70">
        <f t="shared" si="461"/>
        <v>1902882.7973144166</v>
      </c>
      <c r="BL289" s="70">
        <f t="shared" si="461"/>
        <v>1921551.9775131664</v>
      </c>
      <c r="BM289" s="70">
        <f t="shared" si="461"/>
        <v>1940221.1577119166</v>
      </c>
      <c r="BN289" s="70">
        <f t="shared" si="461"/>
        <v>1958890.3379106675</v>
      </c>
      <c r="BO289" s="70">
        <f t="shared" si="461"/>
        <v>1977559.5181094168</v>
      </c>
      <c r="BP289" s="70">
        <f t="shared" si="461"/>
        <v>1996228.6983081668</v>
      </c>
      <c r="BQ289" s="70">
        <f t="shared" si="461"/>
        <v>2074348.2962165002</v>
      </c>
      <c r="BR289" s="70">
        <f t="shared" si="461"/>
        <v>2093682.5514685826</v>
      </c>
      <c r="BS289" s="70">
        <f t="shared" si="461"/>
        <v>2113016.8067206675</v>
      </c>
    </row>
    <row r="290" spans="1:71" ht="15.5" thickTop="1" thickBot="1" x14ac:dyDescent="0.4">
      <c r="C290" s="15"/>
      <c r="D290" s="50"/>
      <c r="J290" s="52" t="s">
        <v>132</v>
      </c>
      <c r="K290" s="65" t="s">
        <v>162</v>
      </c>
      <c r="L290" s="72">
        <f>L289</f>
        <v>3225.2213766666669</v>
      </c>
      <c r="M290" s="66">
        <f t="shared" ref="M290:W290" si="462">L290+M289</f>
        <v>8061.6055575000009</v>
      </c>
      <c r="N290" s="66">
        <f t="shared" si="462"/>
        <v>15280.070199166668</v>
      </c>
      <c r="O290" s="66">
        <f t="shared" si="462"/>
        <v>24267.077375000001</v>
      </c>
      <c r="P290" s="66">
        <f t="shared" si="462"/>
        <v>35069.920230000003</v>
      </c>
      <c r="Q290" s="66">
        <f t="shared" si="462"/>
        <v>47483.924935833333</v>
      </c>
      <c r="R290" s="66">
        <f t="shared" si="462"/>
        <v>61939.478003333337</v>
      </c>
      <c r="S290" s="66">
        <f t="shared" si="462"/>
        <v>78006.192921666661</v>
      </c>
      <c r="T290" s="66">
        <f t="shared" si="462"/>
        <v>95684.069690833334</v>
      </c>
      <c r="U290" s="66">
        <f t="shared" si="462"/>
        <v>126258.42097833334</v>
      </c>
      <c r="V290" s="66">
        <f t="shared" si="462"/>
        <v>159697.85770916665</v>
      </c>
      <c r="W290" s="66">
        <f t="shared" si="462"/>
        <v>196002.37999499997</v>
      </c>
      <c r="X290" s="72">
        <f>X289</f>
        <v>66665.996338833342</v>
      </c>
      <c r="Y290" s="66">
        <f t="shared" ref="Y290:AI290" si="463">X290+Y289</f>
        <v>144513.09053266671</v>
      </c>
      <c r="Z290" s="66">
        <f t="shared" si="463"/>
        <v>234213.31694591674</v>
      </c>
      <c r="AA290" s="66">
        <f t="shared" si="463"/>
        <v>335766.67557858344</v>
      </c>
      <c r="AB290" s="66">
        <f t="shared" si="463"/>
        <v>449173.16643066681</v>
      </c>
      <c r="AC290" s="66">
        <f t="shared" si="463"/>
        <v>574432.78950216679</v>
      </c>
      <c r="AD290" s="66">
        <f t="shared" si="463"/>
        <v>711650.57428075012</v>
      </c>
      <c r="AE290" s="66">
        <f t="shared" si="463"/>
        <v>860826.5207664168</v>
      </c>
      <c r="AF290" s="66">
        <f t="shared" si="463"/>
        <v>1021907.5252405</v>
      </c>
      <c r="AG290" s="66">
        <f t="shared" si="463"/>
        <v>1200860.0238445001</v>
      </c>
      <c r="AH290" s="66">
        <f t="shared" si="463"/>
        <v>1390644.0492566666</v>
      </c>
      <c r="AI290" s="66">
        <f t="shared" si="463"/>
        <v>1591236.1127081665</v>
      </c>
      <c r="AJ290" s="72">
        <f>AJ289</f>
        <v>211372.07364074996</v>
      </c>
      <c r="AK290" s="66">
        <f t="shared" ref="AK290:AU290" si="464">AJ290+AK289</f>
        <v>441401.9125065832</v>
      </c>
      <c r="AL290" s="66">
        <f t="shared" si="464"/>
        <v>690089.51732899982</v>
      </c>
      <c r="AM290" s="66">
        <f t="shared" si="464"/>
        <v>973525.91519133304</v>
      </c>
      <c r="AN290" s="66">
        <f t="shared" si="464"/>
        <v>1275620.0790102496</v>
      </c>
      <c r="AO290" s="66">
        <f t="shared" si="464"/>
        <v>1596372.0087857496</v>
      </c>
      <c r="AP290" s="66">
        <f t="shared" si="464"/>
        <v>1935781.704517833</v>
      </c>
      <c r="AQ290" s="66">
        <f t="shared" si="464"/>
        <v>2293849.1662064996</v>
      </c>
      <c r="AR290" s="66">
        <f t="shared" si="464"/>
        <v>2670574.3938517496</v>
      </c>
      <c r="AS290" s="66">
        <f t="shared" si="464"/>
        <v>3191187.0490402495</v>
      </c>
      <c r="AT290" s="66">
        <f t="shared" si="464"/>
        <v>3735854.3472644994</v>
      </c>
      <c r="AU290" s="66">
        <f t="shared" si="464"/>
        <v>4304576.2885244992</v>
      </c>
      <c r="AV290" s="72">
        <f>AV289</f>
        <v>958446.36870016693</v>
      </c>
      <c r="AW290" s="66">
        <f t="shared" ref="AW290:BG290" si="465">AV290+AW289</f>
        <v>1938958.1897518337</v>
      </c>
      <c r="AX290" s="66">
        <f t="shared" si="465"/>
        <v>2941535.4646503339</v>
      </c>
      <c r="AY290" s="66">
        <f t="shared" si="465"/>
        <v>4038138.9992998336</v>
      </c>
      <c r="AZ290" s="66">
        <f t="shared" si="465"/>
        <v>5156807.9877961669</v>
      </c>
      <c r="BA290" s="66">
        <f t="shared" si="465"/>
        <v>6297542.430139333</v>
      </c>
      <c r="BB290" s="66">
        <f t="shared" si="465"/>
        <v>7596616.2370959995</v>
      </c>
      <c r="BC290" s="66">
        <f t="shared" si="465"/>
        <v>8919750.7183694988</v>
      </c>
      <c r="BD290" s="66">
        <f t="shared" si="465"/>
        <v>10266945.873959832</v>
      </c>
      <c r="BE290" s="66">
        <f t="shared" si="465"/>
        <v>11905165.843478331</v>
      </c>
      <c r="BF290" s="66">
        <f t="shared" si="465"/>
        <v>13569540.559844498</v>
      </c>
      <c r="BG290" s="66">
        <f t="shared" si="465"/>
        <v>15260070.023058331</v>
      </c>
      <c r="BH290" s="72">
        <f>BH289</f>
        <v>1846875.2561531665</v>
      </c>
      <c r="BI290" s="66">
        <f t="shared" ref="BI290:BS290" si="466">BH290+BI289</f>
        <v>3712419.6930700839</v>
      </c>
      <c r="BJ290" s="66">
        <f t="shared" si="466"/>
        <v>5596633.3101857509</v>
      </c>
      <c r="BK290" s="66">
        <f t="shared" si="466"/>
        <v>7499516.1075001676</v>
      </c>
      <c r="BL290" s="66">
        <f t="shared" si="466"/>
        <v>9421068.0850133337</v>
      </c>
      <c r="BM290" s="66">
        <f t="shared" si="466"/>
        <v>11361289.242725249</v>
      </c>
      <c r="BN290" s="66">
        <f t="shared" si="466"/>
        <v>13320179.580635916</v>
      </c>
      <c r="BO290" s="66">
        <f t="shared" si="466"/>
        <v>15297739.098745333</v>
      </c>
      <c r="BP290" s="66">
        <f t="shared" si="466"/>
        <v>17293967.797053501</v>
      </c>
      <c r="BQ290" s="66">
        <f t="shared" si="466"/>
        <v>19368316.09327</v>
      </c>
      <c r="BR290" s="66">
        <f t="shared" si="466"/>
        <v>21461998.644738581</v>
      </c>
      <c r="BS290" s="66">
        <f t="shared" si="466"/>
        <v>23575015.451459248</v>
      </c>
    </row>
    <row r="291" spans="1:71" ht="15" thickTop="1" x14ac:dyDescent="0.35">
      <c r="C291" s="15"/>
      <c r="D291" s="50"/>
      <c r="J291" s="50"/>
      <c r="K291" s="50"/>
    </row>
    <row r="292" spans="1:71" x14ac:dyDescent="0.35">
      <c r="C292" s="15"/>
      <c r="D292" s="50"/>
      <c r="J292" s="50"/>
      <c r="K292" s="50"/>
    </row>
    <row r="293" spans="1:71" x14ac:dyDescent="0.35">
      <c r="A293" s="56" t="s">
        <v>133</v>
      </c>
      <c r="B293" s="56" t="s">
        <v>134</v>
      </c>
      <c r="C293" s="56" t="s">
        <v>136</v>
      </c>
      <c r="D293" s="56">
        <v>300</v>
      </c>
      <c r="E293" s="56" t="s">
        <v>137</v>
      </c>
      <c r="F293" s="57" t="s">
        <v>138</v>
      </c>
      <c r="G293" s="56" t="s">
        <v>139</v>
      </c>
      <c r="H293" s="56" t="s">
        <v>140</v>
      </c>
      <c r="I293" s="56" t="s">
        <v>141</v>
      </c>
      <c r="J293" s="56" t="s">
        <v>142</v>
      </c>
      <c r="K293" s="67" t="s">
        <v>156</v>
      </c>
      <c r="L293" s="59">
        <v>202401</v>
      </c>
      <c r="M293" s="59">
        <v>202402</v>
      </c>
      <c r="N293" s="59">
        <v>202403</v>
      </c>
      <c r="O293" s="59">
        <v>202404</v>
      </c>
      <c r="P293" s="59">
        <v>202405</v>
      </c>
      <c r="Q293" s="59">
        <v>202406</v>
      </c>
      <c r="R293" s="59">
        <v>202407</v>
      </c>
      <c r="S293" s="59">
        <v>202408</v>
      </c>
      <c r="T293" s="59">
        <v>202409</v>
      </c>
      <c r="U293" s="59">
        <v>202410</v>
      </c>
      <c r="V293" s="59">
        <v>202411</v>
      </c>
      <c r="W293" s="59">
        <v>202412</v>
      </c>
      <c r="X293" s="59">
        <v>202501</v>
      </c>
      <c r="Y293" s="59">
        <v>202502</v>
      </c>
      <c r="Z293" s="59">
        <v>202503</v>
      </c>
      <c r="AA293" s="59">
        <v>202504</v>
      </c>
      <c r="AB293" s="59">
        <v>202505</v>
      </c>
      <c r="AC293" s="59">
        <v>202506</v>
      </c>
      <c r="AD293" s="59">
        <v>202507</v>
      </c>
      <c r="AE293" s="59">
        <v>202508</v>
      </c>
      <c r="AF293" s="59">
        <v>202509</v>
      </c>
      <c r="AG293" s="59">
        <v>202510</v>
      </c>
      <c r="AH293" s="59">
        <v>202511</v>
      </c>
      <c r="AI293" s="59">
        <v>202512</v>
      </c>
      <c r="AJ293" s="59">
        <v>202601</v>
      </c>
      <c r="AK293" s="59">
        <v>202602</v>
      </c>
      <c r="AL293" s="59">
        <v>202603</v>
      </c>
      <c r="AM293" s="59">
        <v>202604</v>
      </c>
      <c r="AN293" s="59">
        <v>202605</v>
      </c>
      <c r="AO293" s="59">
        <v>202606</v>
      </c>
      <c r="AP293" s="59">
        <v>202607</v>
      </c>
      <c r="AQ293" s="59">
        <v>202608</v>
      </c>
      <c r="AR293" s="59">
        <v>202609</v>
      </c>
      <c r="AS293" s="59">
        <v>202610</v>
      </c>
      <c r="AT293" s="59">
        <v>202611</v>
      </c>
      <c r="AU293" s="59">
        <v>202612</v>
      </c>
      <c r="AV293" s="59">
        <v>202701</v>
      </c>
      <c r="AW293" s="59">
        <v>202702</v>
      </c>
      <c r="AX293" s="59">
        <v>202703</v>
      </c>
      <c r="AY293" s="59">
        <v>202704</v>
      </c>
      <c r="AZ293" s="59">
        <v>202705</v>
      </c>
      <c r="BA293" s="59">
        <v>202706</v>
      </c>
      <c r="BB293" s="59">
        <v>202707</v>
      </c>
      <c r="BC293" s="59">
        <v>202708</v>
      </c>
      <c r="BD293" s="59">
        <v>202709</v>
      </c>
      <c r="BE293" s="59">
        <v>202710</v>
      </c>
      <c r="BF293" s="59">
        <v>202711</v>
      </c>
      <c r="BG293" s="59">
        <v>202712</v>
      </c>
      <c r="BH293" s="59">
        <v>202801</v>
      </c>
      <c r="BI293" s="59">
        <v>202802</v>
      </c>
      <c r="BJ293" s="59">
        <v>202803</v>
      </c>
      <c r="BK293" s="59">
        <v>202804</v>
      </c>
      <c r="BL293" s="59">
        <v>202805</v>
      </c>
      <c r="BM293" s="59">
        <v>202806</v>
      </c>
      <c r="BN293" s="59">
        <v>202807</v>
      </c>
      <c r="BO293" s="59">
        <v>202808</v>
      </c>
      <c r="BP293" s="59">
        <v>202809</v>
      </c>
      <c r="BQ293" s="59">
        <v>202810</v>
      </c>
      <c r="BR293" s="59">
        <v>202811</v>
      </c>
      <c r="BS293" s="59">
        <v>202812</v>
      </c>
    </row>
    <row r="294" spans="1:71" x14ac:dyDescent="0.35">
      <c r="A294" s="15" t="str">
        <f t="shared" ref="A294:I294" si="467">A224</f>
        <v>Found on tab GRR - Grid Comm</v>
      </c>
      <c r="B294" s="15" t="str">
        <f t="shared" si="467"/>
        <v>A2874752</v>
      </c>
      <c r="C294" s="15" t="str">
        <f t="shared" si="467"/>
        <v/>
      </c>
      <c r="D294" s="15">
        <f t="shared" si="467"/>
        <v>36500</v>
      </c>
      <c r="E294" s="15" t="str">
        <f t="shared" si="467"/>
        <v>NEW-15635</v>
      </c>
      <c r="F294" s="15" t="str">
        <f t="shared" si="467"/>
        <v>Grid Mod Upgrade to digital relays</v>
      </c>
      <c r="G294" s="15" t="str">
        <f t="shared" si="467"/>
        <v>Electric Distribution Plant</v>
      </c>
      <c r="H294" s="15" t="str">
        <f t="shared" si="467"/>
        <v>Distribution Substation</v>
      </c>
      <c r="I294" s="15" t="str">
        <f t="shared" si="467"/>
        <v>Grid Mod Upgrade to digital relays</v>
      </c>
      <c r="J294" s="15">
        <f>'Grid Reliability and Resili'!K16</f>
        <v>202402</v>
      </c>
      <c r="K294" s="68">
        <v>0</v>
      </c>
      <c r="L294" s="16">
        <f t="shared" ref="L294:AQ294" si="468">K294+L224</f>
        <v>0</v>
      </c>
      <c r="M294" s="16">
        <f t="shared" si="468"/>
        <v>0</v>
      </c>
      <c r="N294" s="16">
        <f t="shared" si="468"/>
        <v>50.99513833333333</v>
      </c>
      <c r="O294" s="16">
        <f t="shared" si="468"/>
        <v>101.99027666666666</v>
      </c>
      <c r="P294" s="16">
        <f t="shared" si="468"/>
        <v>152.98541499999999</v>
      </c>
      <c r="Q294" s="16">
        <f t="shared" si="468"/>
        <v>203.98055333333332</v>
      </c>
      <c r="R294" s="16">
        <f t="shared" si="468"/>
        <v>254.97569166666665</v>
      </c>
      <c r="S294" s="16">
        <f t="shared" si="468"/>
        <v>305.97082999999998</v>
      </c>
      <c r="T294" s="16">
        <f t="shared" si="468"/>
        <v>356.96596833333331</v>
      </c>
      <c r="U294" s="16">
        <f t="shared" si="468"/>
        <v>407.96110666666664</v>
      </c>
      <c r="V294" s="16">
        <f t="shared" si="468"/>
        <v>458.95624499999997</v>
      </c>
      <c r="W294" s="16">
        <f t="shared" si="468"/>
        <v>509.9513833333333</v>
      </c>
      <c r="X294" s="16">
        <f t="shared" si="468"/>
        <v>563.95987074999994</v>
      </c>
      <c r="Y294" s="16">
        <f t="shared" si="468"/>
        <v>617.96835816666658</v>
      </c>
      <c r="Z294" s="16">
        <f t="shared" si="468"/>
        <v>671.97684558333322</v>
      </c>
      <c r="AA294" s="16">
        <f t="shared" si="468"/>
        <v>725.98533299999986</v>
      </c>
      <c r="AB294" s="16">
        <f t="shared" si="468"/>
        <v>779.99382041666649</v>
      </c>
      <c r="AC294" s="16">
        <f t="shared" si="468"/>
        <v>834.00230783333313</v>
      </c>
      <c r="AD294" s="16">
        <f t="shared" si="468"/>
        <v>888.01079524999977</v>
      </c>
      <c r="AE294" s="16">
        <f t="shared" si="468"/>
        <v>942.01928266666641</v>
      </c>
      <c r="AF294" s="16">
        <f t="shared" si="468"/>
        <v>996.02777008333305</v>
      </c>
      <c r="AG294" s="16">
        <f t="shared" si="468"/>
        <v>1050.0362574999997</v>
      </c>
      <c r="AH294" s="16">
        <f t="shared" si="468"/>
        <v>1104.0447449166663</v>
      </c>
      <c r="AI294" s="16">
        <f t="shared" si="468"/>
        <v>1158.053232333333</v>
      </c>
      <c r="AJ294" s="16">
        <f t="shared" si="468"/>
        <v>1212.0617197499996</v>
      </c>
      <c r="AK294" s="16">
        <f t="shared" si="468"/>
        <v>1266.0702071666663</v>
      </c>
      <c r="AL294" s="16">
        <f t="shared" si="468"/>
        <v>1320.0786945833329</v>
      </c>
      <c r="AM294" s="16">
        <f t="shared" si="468"/>
        <v>1374.0871819999995</v>
      </c>
      <c r="AN294" s="16">
        <f t="shared" si="468"/>
        <v>1428.0956694166662</v>
      </c>
      <c r="AO294" s="16">
        <f t="shared" si="468"/>
        <v>1482.1041568333328</v>
      </c>
      <c r="AP294" s="16">
        <f t="shared" si="468"/>
        <v>1536.1126442499994</v>
      </c>
      <c r="AQ294" s="16">
        <f t="shared" si="468"/>
        <v>1590.1211316666661</v>
      </c>
      <c r="AR294" s="16">
        <f t="shared" ref="AR294:BS294" si="469">AQ294+AR224</f>
        <v>1644.1296190833327</v>
      </c>
      <c r="AS294" s="16">
        <f t="shared" si="469"/>
        <v>1698.1381064999994</v>
      </c>
      <c r="AT294" s="16">
        <f t="shared" si="469"/>
        <v>1752.146593916666</v>
      </c>
      <c r="AU294" s="16">
        <f t="shared" si="469"/>
        <v>1806.1550813333326</v>
      </c>
      <c r="AV294" s="16">
        <f t="shared" si="469"/>
        <v>1860.1635687499993</v>
      </c>
      <c r="AW294" s="16">
        <f t="shared" si="469"/>
        <v>1914.1720561666659</v>
      </c>
      <c r="AX294" s="16">
        <f t="shared" si="469"/>
        <v>1968.1805435833326</v>
      </c>
      <c r="AY294" s="16">
        <f t="shared" si="469"/>
        <v>2022.1890309999992</v>
      </c>
      <c r="AZ294" s="16">
        <f t="shared" si="469"/>
        <v>2076.1975184166658</v>
      </c>
      <c r="BA294" s="16">
        <f t="shared" si="469"/>
        <v>2130.2060058333327</v>
      </c>
      <c r="BB294" s="16">
        <f t="shared" si="469"/>
        <v>2184.2144932499996</v>
      </c>
      <c r="BC294" s="16">
        <f t="shared" si="469"/>
        <v>2238.2229806666664</v>
      </c>
      <c r="BD294" s="16">
        <f t="shared" si="469"/>
        <v>2292.2314680833333</v>
      </c>
      <c r="BE294" s="16">
        <f t="shared" si="469"/>
        <v>2346.2399555000002</v>
      </c>
      <c r="BF294" s="16">
        <f t="shared" si="469"/>
        <v>2400.248442916667</v>
      </c>
      <c r="BG294" s="16">
        <f t="shared" si="469"/>
        <v>2454.2569303333339</v>
      </c>
      <c r="BH294" s="16">
        <f t="shared" si="469"/>
        <v>2508.2654177500008</v>
      </c>
      <c r="BI294" s="16">
        <f t="shared" si="469"/>
        <v>2562.2739051666676</v>
      </c>
      <c r="BJ294" s="16">
        <f t="shared" si="469"/>
        <v>2616.2823925833345</v>
      </c>
      <c r="BK294" s="16">
        <f t="shared" si="469"/>
        <v>2670.2908800000014</v>
      </c>
      <c r="BL294" s="16">
        <f t="shared" si="469"/>
        <v>2724.2993674166682</v>
      </c>
      <c r="BM294" s="16">
        <f t="shared" si="469"/>
        <v>2778.3078548333351</v>
      </c>
      <c r="BN294" s="16">
        <f t="shared" si="469"/>
        <v>2832.316342250002</v>
      </c>
      <c r="BO294" s="16">
        <f t="shared" si="469"/>
        <v>2886.3248296666688</v>
      </c>
      <c r="BP294" s="16">
        <f t="shared" si="469"/>
        <v>2940.3333170833357</v>
      </c>
      <c r="BQ294" s="16">
        <f t="shared" si="469"/>
        <v>2994.3418045000026</v>
      </c>
      <c r="BR294" s="16">
        <f t="shared" si="469"/>
        <v>3048.3502919166694</v>
      </c>
      <c r="BS294" s="16">
        <f t="shared" si="469"/>
        <v>3102.3587793333363</v>
      </c>
    </row>
    <row r="295" spans="1:71" x14ac:dyDescent="0.35">
      <c r="A295" s="15" t="str">
        <f t="shared" ref="A295:I295" si="470">A225</f>
        <v>Standard Close</v>
      </c>
      <c r="B295" s="15" t="str">
        <f t="shared" si="470"/>
        <v>A2878009</v>
      </c>
      <c r="C295" s="15" t="str">
        <f t="shared" si="470"/>
        <v/>
      </c>
      <c r="D295" s="15">
        <f t="shared" si="470"/>
        <v>36500</v>
      </c>
      <c r="E295" s="15" t="str">
        <f t="shared" si="470"/>
        <v>NEW-15635</v>
      </c>
      <c r="F295" s="15" t="str">
        <f t="shared" si="470"/>
        <v>Grid Mod Upgrade to digital relays</v>
      </c>
      <c r="G295" s="15" t="str">
        <f t="shared" si="470"/>
        <v>Electric Distribution Plant</v>
      </c>
      <c r="H295" s="15" t="str">
        <f t="shared" si="470"/>
        <v>Distribution Substation</v>
      </c>
      <c r="I295" s="15" t="str">
        <f t="shared" si="470"/>
        <v>Grid Mod Upgrade to digital relays</v>
      </c>
      <c r="J295" s="15">
        <f>'Grid Reliability and Resili'!K17</f>
        <v>202403</v>
      </c>
      <c r="K295" s="68">
        <v>0</v>
      </c>
      <c r="L295" s="16">
        <f t="shared" ref="L295:AQ295" si="471">K295+L225</f>
        <v>0</v>
      </c>
      <c r="M295" s="16">
        <f t="shared" si="471"/>
        <v>0</v>
      </c>
      <c r="N295" s="16">
        <f t="shared" si="471"/>
        <v>0</v>
      </c>
      <c r="O295" s="16">
        <f t="shared" si="471"/>
        <v>19.906443333333332</v>
      </c>
      <c r="P295" s="16">
        <f t="shared" si="471"/>
        <v>39.812886666666664</v>
      </c>
      <c r="Q295" s="16">
        <f t="shared" si="471"/>
        <v>59.719329999999999</v>
      </c>
      <c r="R295" s="16">
        <f t="shared" si="471"/>
        <v>79.625773333333328</v>
      </c>
      <c r="S295" s="16">
        <f t="shared" si="471"/>
        <v>99.532216666666656</v>
      </c>
      <c r="T295" s="16">
        <f t="shared" si="471"/>
        <v>119.43865999999998</v>
      </c>
      <c r="U295" s="16">
        <f t="shared" si="471"/>
        <v>139.34510333333333</v>
      </c>
      <c r="V295" s="16">
        <f t="shared" si="471"/>
        <v>159.25154666666666</v>
      </c>
      <c r="W295" s="16">
        <f t="shared" si="471"/>
        <v>179.15798999999998</v>
      </c>
      <c r="X295" s="16">
        <f t="shared" si="471"/>
        <v>200.24072316666664</v>
      </c>
      <c r="Y295" s="16">
        <f t="shared" si="471"/>
        <v>221.3234563333333</v>
      </c>
      <c r="Z295" s="16">
        <f t="shared" si="471"/>
        <v>242.40618949999995</v>
      </c>
      <c r="AA295" s="16">
        <f t="shared" si="471"/>
        <v>263.48892266666661</v>
      </c>
      <c r="AB295" s="16">
        <f t="shared" si="471"/>
        <v>284.5716558333333</v>
      </c>
      <c r="AC295" s="16">
        <f t="shared" si="471"/>
        <v>305.65438899999998</v>
      </c>
      <c r="AD295" s="16">
        <f t="shared" si="471"/>
        <v>326.73712216666667</v>
      </c>
      <c r="AE295" s="16">
        <f t="shared" si="471"/>
        <v>347.81985533333335</v>
      </c>
      <c r="AF295" s="16">
        <f t="shared" si="471"/>
        <v>368.90258850000004</v>
      </c>
      <c r="AG295" s="16">
        <f t="shared" si="471"/>
        <v>389.98532166666672</v>
      </c>
      <c r="AH295" s="16">
        <f t="shared" si="471"/>
        <v>411.06805483333341</v>
      </c>
      <c r="AI295" s="16">
        <f t="shared" si="471"/>
        <v>432.15078800000009</v>
      </c>
      <c r="AJ295" s="16">
        <f t="shared" si="471"/>
        <v>453.23352116666678</v>
      </c>
      <c r="AK295" s="16">
        <f t="shared" si="471"/>
        <v>474.31625433333346</v>
      </c>
      <c r="AL295" s="16">
        <f t="shared" si="471"/>
        <v>495.39898750000015</v>
      </c>
      <c r="AM295" s="16">
        <f t="shared" si="471"/>
        <v>516.48172066666677</v>
      </c>
      <c r="AN295" s="16">
        <f t="shared" si="471"/>
        <v>537.56445383333346</v>
      </c>
      <c r="AO295" s="16">
        <f t="shared" si="471"/>
        <v>558.64718700000014</v>
      </c>
      <c r="AP295" s="16">
        <f t="shared" si="471"/>
        <v>579.72992016666683</v>
      </c>
      <c r="AQ295" s="16">
        <f t="shared" si="471"/>
        <v>600.81265333333351</v>
      </c>
      <c r="AR295" s="16">
        <f t="shared" ref="AR295:BS295" si="472">AQ295+AR225</f>
        <v>621.8953865000002</v>
      </c>
      <c r="AS295" s="16">
        <f t="shared" si="472"/>
        <v>642.97811966666688</v>
      </c>
      <c r="AT295" s="16">
        <f t="shared" si="472"/>
        <v>664.06085283333357</v>
      </c>
      <c r="AU295" s="16">
        <f t="shared" si="472"/>
        <v>685.14358600000025</v>
      </c>
      <c r="AV295" s="16">
        <f t="shared" si="472"/>
        <v>706.22631916666694</v>
      </c>
      <c r="AW295" s="16">
        <f t="shared" si="472"/>
        <v>727.30905233333363</v>
      </c>
      <c r="AX295" s="16">
        <f t="shared" si="472"/>
        <v>748.39178550000031</v>
      </c>
      <c r="AY295" s="16">
        <f t="shared" si="472"/>
        <v>769.474518666667</v>
      </c>
      <c r="AZ295" s="16">
        <f t="shared" si="472"/>
        <v>790.55725183333368</v>
      </c>
      <c r="BA295" s="16">
        <f t="shared" si="472"/>
        <v>811.63998500000037</v>
      </c>
      <c r="BB295" s="16">
        <f t="shared" si="472"/>
        <v>832.72271816666705</v>
      </c>
      <c r="BC295" s="16">
        <f t="shared" si="472"/>
        <v>853.80545133333374</v>
      </c>
      <c r="BD295" s="16">
        <f t="shared" si="472"/>
        <v>874.88818450000042</v>
      </c>
      <c r="BE295" s="16">
        <f t="shared" si="472"/>
        <v>895.97091766666711</v>
      </c>
      <c r="BF295" s="16">
        <f t="shared" si="472"/>
        <v>917.05365083333379</v>
      </c>
      <c r="BG295" s="16">
        <f t="shared" si="472"/>
        <v>938.13638400000048</v>
      </c>
      <c r="BH295" s="16">
        <f t="shared" si="472"/>
        <v>959.21911716666716</v>
      </c>
      <c r="BI295" s="16">
        <f t="shared" si="472"/>
        <v>980.30185033333385</v>
      </c>
      <c r="BJ295" s="16">
        <f t="shared" si="472"/>
        <v>1001.3845835000005</v>
      </c>
      <c r="BK295" s="16">
        <f t="shared" si="472"/>
        <v>1022.4673166666672</v>
      </c>
      <c r="BL295" s="16">
        <f t="shared" si="472"/>
        <v>1043.5500498333338</v>
      </c>
      <c r="BM295" s="16">
        <f t="shared" si="472"/>
        <v>1064.6327830000005</v>
      </c>
      <c r="BN295" s="16">
        <f t="shared" si="472"/>
        <v>1085.7155161666672</v>
      </c>
      <c r="BO295" s="16">
        <f t="shared" si="472"/>
        <v>1106.7982493333338</v>
      </c>
      <c r="BP295" s="16">
        <f t="shared" si="472"/>
        <v>1127.8809825000005</v>
      </c>
      <c r="BQ295" s="16">
        <f t="shared" si="472"/>
        <v>1148.9637156666672</v>
      </c>
      <c r="BR295" s="16">
        <f t="shared" si="472"/>
        <v>1170.0464488333339</v>
      </c>
      <c r="BS295" s="16">
        <f t="shared" si="472"/>
        <v>1191.1291820000006</v>
      </c>
    </row>
    <row r="296" spans="1:71" x14ac:dyDescent="0.35">
      <c r="A296" s="15" t="str">
        <f t="shared" ref="A296:I296" si="473">A226</f>
        <v>Standard Close</v>
      </c>
      <c r="B296" s="15" t="str">
        <f t="shared" si="473"/>
        <v>A2881511</v>
      </c>
      <c r="C296" s="15" t="str">
        <f t="shared" si="473"/>
        <v/>
      </c>
      <c r="D296" s="15">
        <f t="shared" si="473"/>
        <v>36500</v>
      </c>
      <c r="E296" s="15" t="str">
        <f t="shared" si="473"/>
        <v>NEW-15635</v>
      </c>
      <c r="F296" s="15" t="str">
        <f t="shared" si="473"/>
        <v>Grid Mod Upgrade to digital relays</v>
      </c>
      <c r="G296" s="15" t="str">
        <f t="shared" si="473"/>
        <v>Electric Distribution Plant</v>
      </c>
      <c r="H296" s="15" t="str">
        <f t="shared" si="473"/>
        <v>Distribution Substation</v>
      </c>
      <c r="I296" s="15" t="str">
        <f t="shared" si="473"/>
        <v>Grid Mod Upgrade to digital relays</v>
      </c>
      <c r="J296" s="15">
        <f>'Grid Reliability and Resili'!K18</f>
        <v>202404</v>
      </c>
      <c r="K296" s="68">
        <v>0</v>
      </c>
      <c r="L296" s="16">
        <f t="shared" ref="L296:AQ296" si="474">K296+L226</f>
        <v>0</v>
      </c>
      <c r="M296" s="16">
        <f t="shared" si="474"/>
        <v>0</v>
      </c>
      <c r="N296" s="16">
        <f t="shared" si="474"/>
        <v>0</v>
      </c>
      <c r="O296" s="16">
        <f t="shared" si="474"/>
        <v>0</v>
      </c>
      <c r="P296" s="16">
        <f t="shared" si="474"/>
        <v>51.935766666666666</v>
      </c>
      <c r="Q296" s="16">
        <f t="shared" si="474"/>
        <v>103.87153333333333</v>
      </c>
      <c r="R296" s="16">
        <f t="shared" si="474"/>
        <v>155.8073</v>
      </c>
      <c r="S296" s="16">
        <f t="shared" si="474"/>
        <v>207.74306666666666</v>
      </c>
      <c r="T296" s="16">
        <f t="shared" si="474"/>
        <v>259.67883333333333</v>
      </c>
      <c r="U296" s="16">
        <f t="shared" si="474"/>
        <v>311.6146</v>
      </c>
      <c r="V296" s="16">
        <f t="shared" si="474"/>
        <v>363.55036666666666</v>
      </c>
      <c r="W296" s="16">
        <f t="shared" si="474"/>
        <v>415.48613333333333</v>
      </c>
      <c r="X296" s="16">
        <f t="shared" si="474"/>
        <v>470.49083166666668</v>
      </c>
      <c r="Y296" s="16">
        <f t="shared" si="474"/>
        <v>525.49553000000003</v>
      </c>
      <c r="Z296" s="16">
        <f t="shared" si="474"/>
        <v>580.50022833333333</v>
      </c>
      <c r="AA296" s="16">
        <f t="shared" si="474"/>
        <v>635.50492666666662</v>
      </c>
      <c r="AB296" s="16">
        <f t="shared" si="474"/>
        <v>690.50962499999991</v>
      </c>
      <c r="AC296" s="16">
        <f t="shared" si="474"/>
        <v>745.51432333333321</v>
      </c>
      <c r="AD296" s="16">
        <f t="shared" si="474"/>
        <v>800.5190216666665</v>
      </c>
      <c r="AE296" s="16">
        <f t="shared" si="474"/>
        <v>855.5237199999998</v>
      </c>
      <c r="AF296" s="16">
        <f t="shared" si="474"/>
        <v>910.52841833333309</v>
      </c>
      <c r="AG296" s="16">
        <f t="shared" si="474"/>
        <v>965.53311666666639</v>
      </c>
      <c r="AH296" s="16">
        <f t="shared" si="474"/>
        <v>1020.5378149999997</v>
      </c>
      <c r="AI296" s="16">
        <f t="shared" si="474"/>
        <v>1075.5425133333331</v>
      </c>
      <c r="AJ296" s="16">
        <f t="shared" si="474"/>
        <v>1130.5472116666665</v>
      </c>
      <c r="AK296" s="16">
        <f t="shared" si="474"/>
        <v>1185.5519099999999</v>
      </c>
      <c r="AL296" s="16">
        <f t="shared" si="474"/>
        <v>1240.5566083333333</v>
      </c>
      <c r="AM296" s="16">
        <f t="shared" si="474"/>
        <v>1295.5613066666667</v>
      </c>
      <c r="AN296" s="16">
        <f t="shared" si="474"/>
        <v>1350.5660050000001</v>
      </c>
      <c r="AO296" s="16">
        <f t="shared" si="474"/>
        <v>1405.5707033333335</v>
      </c>
      <c r="AP296" s="16">
        <f t="shared" si="474"/>
        <v>1460.5754016666669</v>
      </c>
      <c r="AQ296" s="16">
        <f t="shared" si="474"/>
        <v>1515.5801000000004</v>
      </c>
      <c r="AR296" s="16">
        <f t="shared" ref="AR296:BS296" si="475">AQ296+AR226</f>
        <v>1570.5847983333338</v>
      </c>
      <c r="AS296" s="16">
        <f t="shared" si="475"/>
        <v>1625.5894966666672</v>
      </c>
      <c r="AT296" s="16">
        <f t="shared" si="475"/>
        <v>1680.5941950000006</v>
      </c>
      <c r="AU296" s="16">
        <f t="shared" si="475"/>
        <v>1735.598893333334</v>
      </c>
      <c r="AV296" s="16">
        <f t="shared" si="475"/>
        <v>1790.6035916666674</v>
      </c>
      <c r="AW296" s="16">
        <f t="shared" si="475"/>
        <v>1845.6082900000008</v>
      </c>
      <c r="AX296" s="16">
        <f t="shared" si="475"/>
        <v>1900.6129883333342</v>
      </c>
      <c r="AY296" s="16">
        <f t="shared" si="475"/>
        <v>1955.6176866666676</v>
      </c>
      <c r="AZ296" s="16">
        <f t="shared" si="475"/>
        <v>2010.622385000001</v>
      </c>
      <c r="BA296" s="16">
        <f t="shared" si="475"/>
        <v>2065.6270833333342</v>
      </c>
      <c r="BB296" s="16">
        <f t="shared" si="475"/>
        <v>2120.6317816666674</v>
      </c>
      <c r="BC296" s="16">
        <f t="shared" si="475"/>
        <v>2175.6364800000006</v>
      </c>
      <c r="BD296" s="16">
        <f t="shared" si="475"/>
        <v>2230.6411783333338</v>
      </c>
      <c r="BE296" s="16">
        <f t="shared" si="475"/>
        <v>2285.6458766666669</v>
      </c>
      <c r="BF296" s="16">
        <f t="shared" si="475"/>
        <v>2340.6505750000001</v>
      </c>
      <c r="BG296" s="16">
        <f t="shared" si="475"/>
        <v>2395.6552733333333</v>
      </c>
      <c r="BH296" s="16">
        <f t="shared" si="475"/>
        <v>2450.6599716666665</v>
      </c>
      <c r="BI296" s="16">
        <f t="shared" si="475"/>
        <v>2505.6646699999997</v>
      </c>
      <c r="BJ296" s="16">
        <f t="shared" si="475"/>
        <v>2560.6693683333328</v>
      </c>
      <c r="BK296" s="16">
        <f t="shared" si="475"/>
        <v>2615.674066666666</v>
      </c>
      <c r="BL296" s="16">
        <f t="shared" si="475"/>
        <v>2670.6787649999992</v>
      </c>
      <c r="BM296" s="16">
        <f t="shared" si="475"/>
        <v>2725.6834633333324</v>
      </c>
      <c r="BN296" s="16">
        <f t="shared" si="475"/>
        <v>2780.6881616666656</v>
      </c>
      <c r="BO296" s="16">
        <f t="shared" si="475"/>
        <v>2835.6928599999987</v>
      </c>
      <c r="BP296" s="16">
        <f t="shared" si="475"/>
        <v>2890.6975583333319</v>
      </c>
      <c r="BQ296" s="16">
        <f t="shared" si="475"/>
        <v>2945.7022566666651</v>
      </c>
      <c r="BR296" s="16">
        <f t="shared" si="475"/>
        <v>3000.7069549999983</v>
      </c>
      <c r="BS296" s="16">
        <f t="shared" si="475"/>
        <v>3055.7116533333315</v>
      </c>
    </row>
    <row r="297" spans="1:71" x14ac:dyDescent="0.35">
      <c r="A297" s="15" t="str">
        <f t="shared" ref="A297:I297" si="476">A227</f>
        <v>Standard Close</v>
      </c>
      <c r="B297" s="15" t="str">
        <f t="shared" si="476"/>
        <v>A2881971</v>
      </c>
      <c r="C297" s="15" t="str">
        <f t="shared" si="476"/>
        <v/>
      </c>
      <c r="D297" s="15">
        <f t="shared" si="476"/>
        <v>36500</v>
      </c>
      <c r="E297" s="15" t="str">
        <f t="shared" si="476"/>
        <v>NEW-15635</v>
      </c>
      <c r="F297" s="15" t="str">
        <f t="shared" si="476"/>
        <v>Grid Mod Upgrade to digital relays</v>
      </c>
      <c r="G297" s="15" t="str">
        <f t="shared" si="476"/>
        <v>Electric Distribution Plant</v>
      </c>
      <c r="H297" s="15" t="str">
        <f t="shared" si="476"/>
        <v>Distribution Substation</v>
      </c>
      <c r="I297" s="15" t="str">
        <f t="shared" si="476"/>
        <v>Grid Mod Upgrade to digital relays</v>
      </c>
      <c r="J297" s="15">
        <f>'Grid Reliability and Resili'!K19</f>
        <v>202404</v>
      </c>
      <c r="K297" s="68">
        <v>0</v>
      </c>
      <c r="L297" s="16">
        <f t="shared" ref="L297:AQ297" si="477">K297+L227</f>
        <v>0</v>
      </c>
      <c r="M297" s="16">
        <f t="shared" si="477"/>
        <v>0</v>
      </c>
      <c r="N297" s="16">
        <f t="shared" si="477"/>
        <v>0</v>
      </c>
      <c r="O297" s="16">
        <f t="shared" si="477"/>
        <v>0</v>
      </c>
      <c r="P297" s="16">
        <f t="shared" si="477"/>
        <v>152.73806166666665</v>
      </c>
      <c r="Q297" s="16">
        <f t="shared" si="477"/>
        <v>305.47612333333331</v>
      </c>
      <c r="R297" s="16">
        <f t="shared" si="477"/>
        <v>458.21418499999993</v>
      </c>
      <c r="S297" s="16">
        <f t="shared" si="477"/>
        <v>610.95224666666661</v>
      </c>
      <c r="T297" s="16">
        <f t="shared" si="477"/>
        <v>763.69030833333329</v>
      </c>
      <c r="U297" s="16">
        <f t="shared" si="477"/>
        <v>916.42836999999997</v>
      </c>
      <c r="V297" s="16">
        <f t="shared" si="477"/>
        <v>1069.1664316666665</v>
      </c>
      <c r="W297" s="16">
        <f t="shared" si="477"/>
        <v>1221.9044933333332</v>
      </c>
      <c r="X297" s="16">
        <f t="shared" si="477"/>
        <v>1383.6679859166666</v>
      </c>
      <c r="Y297" s="16">
        <f t="shared" si="477"/>
        <v>1545.4314784999999</v>
      </c>
      <c r="Z297" s="16">
        <f t="shared" si="477"/>
        <v>1707.1949710833333</v>
      </c>
      <c r="AA297" s="16">
        <f t="shared" si="477"/>
        <v>1868.9584636666666</v>
      </c>
      <c r="AB297" s="16">
        <f t="shared" si="477"/>
        <v>2030.7219562499999</v>
      </c>
      <c r="AC297" s="16">
        <f t="shared" si="477"/>
        <v>2192.4854488333331</v>
      </c>
      <c r="AD297" s="16">
        <f t="shared" si="477"/>
        <v>2354.2489414166666</v>
      </c>
      <c r="AE297" s="16">
        <f t="shared" si="477"/>
        <v>2516.0124340000002</v>
      </c>
      <c r="AF297" s="16">
        <f t="shared" si="477"/>
        <v>2677.7759265833338</v>
      </c>
      <c r="AG297" s="16">
        <f t="shared" si="477"/>
        <v>2839.5394191666674</v>
      </c>
      <c r="AH297" s="16">
        <f t="shared" si="477"/>
        <v>3001.3029117500009</v>
      </c>
      <c r="AI297" s="16">
        <f t="shared" si="477"/>
        <v>3163.0664043333345</v>
      </c>
      <c r="AJ297" s="16">
        <f t="shared" si="477"/>
        <v>3324.8298969166681</v>
      </c>
      <c r="AK297" s="16">
        <f t="shared" si="477"/>
        <v>3486.5933895000016</v>
      </c>
      <c r="AL297" s="16">
        <f t="shared" si="477"/>
        <v>3648.3568820833352</v>
      </c>
      <c r="AM297" s="16">
        <f t="shared" si="477"/>
        <v>3810.1203746666688</v>
      </c>
      <c r="AN297" s="16">
        <f t="shared" si="477"/>
        <v>3971.8838672500024</v>
      </c>
      <c r="AO297" s="16">
        <f t="shared" si="477"/>
        <v>4133.6473598333359</v>
      </c>
      <c r="AP297" s="16">
        <f t="shared" si="477"/>
        <v>4295.4108524166695</v>
      </c>
      <c r="AQ297" s="16">
        <f t="shared" si="477"/>
        <v>4457.1743450000031</v>
      </c>
      <c r="AR297" s="16">
        <f t="shared" ref="AR297:BS297" si="478">AQ297+AR227</f>
        <v>4618.9378375833367</v>
      </c>
      <c r="AS297" s="16">
        <f t="shared" si="478"/>
        <v>4780.7013301666702</v>
      </c>
      <c r="AT297" s="16">
        <f t="shared" si="478"/>
        <v>4942.4648227500038</v>
      </c>
      <c r="AU297" s="16">
        <f t="shared" si="478"/>
        <v>5104.2283153333374</v>
      </c>
      <c r="AV297" s="16">
        <f t="shared" si="478"/>
        <v>5265.991807916671</v>
      </c>
      <c r="AW297" s="16">
        <f t="shared" si="478"/>
        <v>5427.7553005000045</v>
      </c>
      <c r="AX297" s="16">
        <f t="shared" si="478"/>
        <v>5589.5187930833381</v>
      </c>
      <c r="AY297" s="16">
        <f t="shared" si="478"/>
        <v>5751.2822856666717</v>
      </c>
      <c r="AZ297" s="16">
        <f t="shared" si="478"/>
        <v>5913.0457782500052</v>
      </c>
      <c r="BA297" s="16">
        <f t="shared" si="478"/>
        <v>6074.8092708333388</v>
      </c>
      <c r="BB297" s="16">
        <f t="shared" si="478"/>
        <v>6236.5727634166724</v>
      </c>
      <c r="BC297" s="16">
        <f t="shared" si="478"/>
        <v>6398.336256000006</v>
      </c>
      <c r="BD297" s="16">
        <f t="shared" si="478"/>
        <v>6560.0997485833395</v>
      </c>
      <c r="BE297" s="16">
        <f t="shared" si="478"/>
        <v>6721.8632411666731</v>
      </c>
      <c r="BF297" s="16">
        <f t="shared" si="478"/>
        <v>6883.6267337500067</v>
      </c>
      <c r="BG297" s="16">
        <f t="shared" si="478"/>
        <v>7045.3902263333403</v>
      </c>
      <c r="BH297" s="16">
        <f t="shared" si="478"/>
        <v>7207.1537189166738</v>
      </c>
      <c r="BI297" s="16">
        <f t="shared" si="478"/>
        <v>7368.9172115000074</v>
      </c>
      <c r="BJ297" s="16">
        <f t="shared" si="478"/>
        <v>7530.680704083341</v>
      </c>
      <c r="BK297" s="16">
        <f t="shared" si="478"/>
        <v>7692.4441966666745</v>
      </c>
      <c r="BL297" s="16">
        <f t="shared" si="478"/>
        <v>7854.2076892500081</v>
      </c>
      <c r="BM297" s="16">
        <f t="shared" si="478"/>
        <v>8015.9711818333417</v>
      </c>
      <c r="BN297" s="16">
        <f t="shared" si="478"/>
        <v>8177.7346744166753</v>
      </c>
      <c r="BO297" s="16">
        <f t="shared" si="478"/>
        <v>8339.4981670000088</v>
      </c>
      <c r="BP297" s="16">
        <f t="shared" si="478"/>
        <v>8501.2616595833424</v>
      </c>
      <c r="BQ297" s="16">
        <f t="shared" si="478"/>
        <v>8663.025152166676</v>
      </c>
      <c r="BR297" s="16">
        <f t="shared" si="478"/>
        <v>8824.7886447500096</v>
      </c>
      <c r="BS297" s="16">
        <f t="shared" si="478"/>
        <v>8986.5521373333431</v>
      </c>
    </row>
    <row r="298" spans="1:71" x14ac:dyDescent="0.35">
      <c r="A298" s="15" t="str">
        <f t="shared" ref="A298:I298" si="479">A228</f>
        <v>Standard Close</v>
      </c>
      <c r="B298" s="15" t="str">
        <f t="shared" si="479"/>
        <v>A2894697</v>
      </c>
      <c r="C298" s="15" t="str">
        <f t="shared" si="479"/>
        <v/>
      </c>
      <c r="D298" s="15" t="str">
        <f t="shared" si="479"/>
        <v>D</v>
      </c>
      <c r="E298" s="15" t="str">
        <f t="shared" si="479"/>
        <v>NEW-15635</v>
      </c>
      <c r="F298" s="15" t="str">
        <f t="shared" si="479"/>
        <v>Grid Mod Upgrade to digital relays</v>
      </c>
      <c r="G298" s="15" t="str">
        <f t="shared" si="479"/>
        <v>Electric Distribution Plant</v>
      </c>
      <c r="H298" s="15" t="str">
        <f t="shared" si="479"/>
        <v>Distribution Substation</v>
      </c>
      <c r="I298" s="15" t="str">
        <f t="shared" si="479"/>
        <v>Grid Mod Upgrade to digital relays</v>
      </c>
      <c r="J298" s="15">
        <f>'Grid Reliability and Resili'!K20</f>
        <v>202403</v>
      </c>
      <c r="K298" s="68">
        <v>0</v>
      </c>
      <c r="L298" s="16">
        <f t="shared" ref="L298:AQ298" si="480">K298+L228</f>
        <v>0</v>
      </c>
      <c r="M298" s="16">
        <f t="shared" si="480"/>
        <v>0</v>
      </c>
      <c r="N298" s="16">
        <f t="shared" si="480"/>
        <v>0</v>
      </c>
      <c r="O298" s="16">
        <f t="shared" si="480"/>
        <v>137.47424000000001</v>
      </c>
      <c r="P298" s="16">
        <f t="shared" si="480"/>
        <v>274.94848000000002</v>
      </c>
      <c r="Q298" s="16">
        <f t="shared" si="480"/>
        <v>412.42272000000003</v>
      </c>
      <c r="R298" s="16">
        <f t="shared" si="480"/>
        <v>549.89696000000004</v>
      </c>
      <c r="S298" s="16">
        <f t="shared" si="480"/>
        <v>687.37120000000004</v>
      </c>
      <c r="T298" s="16">
        <f t="shared" si="480"/>
        <v>824.84544000000005</v>
      </c>
      <c r="U298" s="16">
        <f t="shared" si="480"/>
        <v>962.31968000000006</v>
      </c>
      <c r="V298" s="16">
        <f t="shared" si="480"/>
        <v>1099.7939200000001</v>
      </c>
      <c r="W298" s="16">
        <f t="shared" si="480"/>
        <v>1237.2681600000001</v>
      </c>
      <c r="X298" s="16">
        <f t="shared" si="480"/>
        <v>1395.3635360000001</v>
      </c>
      <c r="Y298" s="16">
        <f t="shared" si="480"/>
        <v>1553.4589120000001</v>
      </c>
      <c r="Z298" s="16">
        <f t="shared" si="480"/>
        <v>1711.554288</v>
      </c>
      <c r="AA298" s="16">
        <f t="shared" si="480"/>
        <v>1869.649664</v>
      </c>
      <c r="AB298" s="16">
        <f t="shared" si="480"/>
        <v>2027.74504</v>
      </c>
      <c r="AC298" s="16">
        <f t="shared" si="480"/>
        <v>2185.840416</v>
      </c>
      <c r="AD298" s="16">
        <f t="shared" si="480"/>
        <v>2343.9357920000002</v>
      </c>
      <c r="AE298" s="16">
        <f t="shared" si="480"/>
        <v>2502.0311680000004</v>
      </c>
      <c r="AF298" s="16">
        <f t="shared" si="480"/>
        <v>2660.1265440000006</v>
      </c>
      <c r="AG298" s="16">
        <f t="shared" si="480"/>
        <v>2818.2219200000009</v>
      </c>
      <c r="AH298" s="16">
        <f t="shared" si="480"/>
        <v>2976.3172960000011</v>
      </c>
      <c r="AI298" s="16">
        <f t="shared" si="480"/>
        <v>3134.4126720000013</v>
      </c>
      <c r="AJ298" s="16">
        <f t="shared" si="480"/>
        <v>3292.5080480000015</v>
      </c>
      <c r="AK298" s="16">
        <f t="shared" si="480"/>
        <v>3450.6034240000017</v>
      </c>
      <c r="AL298" s="16">
        <f t="shared" si="480"/>
        <v>3608.6988000000019</v>
      </c>
      <c r="AM298" s="16">
        <f t="shared" si="480"/>
        <v>3766.7941760000022</v>
      </c>
      <c r="AN298" s="16">
        <f t="shared" si="480"/>
        <v>3924.8895520000024</v>
      </c>
      <c r="AO298" s="16">
        <f t="shared" si="480"/>
        <v>4082.9849280000026</v>
      </c>
      <c r="AP298" s="16">
        <f t="shared" si="480"/>
        <v>4241.0803040000028</v>
      </c>
      <c r="AQ298" s="16">
        <f t="shared" si="480"/>
        <v>4399.175680000003</v>
      </c>
      <c r="AR298" s="16">
        <f t="shared" ref="AR298:BS298" si="481">AQ298+AR228</f>
        <v>4557.2710560000032</v>
      </c>
      <c r="AS298" s="16">
        <f t="shared" si="481"/>
        <v>4715.3664320000034</v>
      </c>
      <c r="AT298" s="16">
        <f t="shared" si="481"/>
        <v>4873.4618080000037</v>
      </c>
      <c r="AU298" s="16">
        <f t="shared" si="481"/>
        <v>5031.5571840000039</v>
      </c>
      <c r="AV298" s="16">
        <f t="shared" si="481"/>
        <v>5189.6525600000041</v>
      </c>
      <c r="AW298" s="16">
        <f t="shared" si="481"/>
        <v>5347.7479360000043</v>
      </c>
      <c r="AX298" s="16">
        <f t="shared" si="481"/>
        <v>5505.8433120000045</v>
      </c>
      <c r="AY298" s="16">
        <f t="shared" si="481"/>
        <v>5663.9386880000047</v>
      </c>
      <c r="AZ298" s="16">
        <f t="shared" si="481"/>
        <v>5822.0340640000049</v>
      </c>
      <c r="BA298" s="16">
        <f t="shared" si="481"/>
        <v>5980.1294400000052</v>
      </c>
      <c r="BB298" s="16">
        <f t="shared" si="481"/>
        <v>6138.2248160000054</v>
      </c>
      <c r="BC298" s="16">
        <f t="shared" si="481"/>
        <v>6296.3201920000056</v>
      </c>
      <c r="BD298" s="16">
        <f t="shared" si="481"/>
        <v>6454.4155680000058</v>
      </c>
      <c r="BE298" s="16">
        <f t="shared" si="481"/>
        <v>6612.510944000006</v>
      </c>
      <c r="BF298" s="16">
        <f t="shared" si="481"/>
        <v>6770.6063200000062</v>
      </c>
      <c r="BG298" s="16">
        <f t="shared" si="481"/>
        <v>6928.7016960000065</v>
      </c>
      <c r="BH298" s="16">
        <f t="shared" si="481"/>
        <v>7086.7970720000067</v>
      </c>
      <c r="BI298" s="16">
        <f t="shared" si="481"/>
        <v>7244.8924480000069</v>
      </c>
      <c r="BJ298" s="16">
        <f t="shared" si="481"/>
        <v>7402.9878240000071</v>
      </c>
      <c r="BK298" s="16">
        <f t="shared" si="481"/>
        <v>7561.0832000000073</v>
      </c>
      <c r="BL298" s="16">
        <f t="shared" si="481"/>
        <v>7719.1785760000075</v>
      </c>
      <c r="BM298" s="16">
        <f t="shared" si="481"/>
        <v>7877.2739520000077</v>
      </c>
      <c r="BN298" s="16">
        <f t="shared" si="481"/>
        <v>8035.369328000008</v>
      </c>
      <c r="BO298" s="16">
        <f t="shared" si="481"/>
        <v>8193.4647040000073</v>
      </c>
      <c r="BP298" s="16">
        <f t="shared" si="481"/>
        <v>8351.5600800000066</v>
      </c>
      <c r="BQ298" s="16">
        <f t="shared" si="481"/>
        <v>8509.6554560000059</v>
      </c>
      <c r="BR298" s="16">
        <f t="shared" si="481"/>
        <v>8667.7508320000052</v>
      </c>
      <c r="BS298" s="16">
        <f t="shared" si="481"/>
        <v>8825.8462080000045</v>
      </c>
    </row>
    <row r="299" spans="1:71" x14ac:dyDescent="0.35">
      <c r="A299" s="15" t="str">
        <f t="shared" ref="A299:I299" si="482">A229</f>
        <v>Manual Blanket</v>
      </c>
      <c r="B299" s="15" t="str">
        <f t="shared" si="482"/>
        <v>CRR-17411</v>
      </c>
      <c r="C299" s="15" t="str">
        <f t="shared" si="482"/>
        <v>ELECTRIC DELIVERY</v>
      </c>
      <c r="D299" s="15">
        <f t="shared" si="482"/>
        <v>36500</v>
      </c>
      <c r="E299" s="15" t="str">
        <f t="shared" si="482"/>
        <v>CRR-17411</v>
      </c>
      <c r="F299" s="15" t="str">
        <f t="shared" si="482"/>
        <v>Replcmt of Obsolete SEL 351 Relays</v>
      </c>
      <c r="G299" s="15" t="str">
        <f t="shared" si="482"/>
        <v>Electric Distribution Plant</v>
      </c>
      <c r="H299" s="15" t="str">
        <f t="shared" si="482"/>
        <v>Distribution Substation</v>
      </c>
      <c r="I299" s="15" t="str">
        <f t="shared" si="482"/>
        <v>Replcmt of Obsolete SEL 351 Relays</v>
      </c>
      <c r="J299" s="15" t="str">
        <f>'Grid Reliability and Resili'!K21</f>
        <v>monthly</v>
      </c>
      <c r="K299" s="68">
        <v>0</v>
      </c>
      <c r="L299" s="16">
        <f t="shared" ref="L299:AQ299" si="483">K299+L229</f>
        <v>0</v>
      </c>
      <c r="M299" s="16">
        <f t="shared" si="483"/>
        <v>0</v>
      </c>
      <c r="N299" s="16">
        <f t="shared" si="483"/>
        <v>0</v>
      </c>
      <c r="O299" s="16">
        <f t="shared" si="483"/>
        <v>0</v>
      </c>
      <c r="P299" s="16">
        <f t="shared" si="483"/>
        <v>0</v>
      </c>
      <c r="Q299" s="16">
        <f t="shared" si="483"/>
        <v>0</v>
      </c>
      <c r="R299" s="16">
        <f t="shared" si="483"/>
        <v>0</v>
      </c>
      <c r="S299" s="16">
        <f t="shared" si="483"/>
        <v>0</v>
      </c>
      <c r="T299" s="16">
        <f t="shared" si="483"/>
        <v>0</v>
      </c>
      <c r="U299" s="16">
        <f t="shared" si="483"/>
        <v>0</v>
      </c>
      <c r="V299" s="16">
        <f t="shared" si="483"/>
        <v>0</v>
      </c>
      <c r="W299" s="16">
        <f t="shared" si="483"/>
        <v>0</v>
      </c>
      <c r="X299" s="16">
        <f t="shared" si="483"/>
        <v>0</v>
      </c>
      <c r="Y299" s="16">
        <f t="shared" si="483"/>
        <v>236.32953116666667</v>
      </c>
      <c r="Z299" s="16">
        <f t="shared" si="483"/>
        <v>708.98859349999998</v>
      </c>
      <c r="AA299" s="16">
        <f t="shared" si="483"/>
        <v>1417.977187</v>
      </c>
      <c r="AB299" s="16">
        <f t="shared" si="483"/>
        <v>2363.2953116666667</v>
      </c>
      <c r="AC299" s="16">
        <f t="shared" si="483"/>
        <v>3544.9429675000001</v>
      </c>
      <c r="AD299" s="16">
        <f t="shared" si="483"/>
        <v>5067.9496421666672</v>
      </c>
      <c r="AE299" s="16">
        <f t="shared" si="483"/>
        <v>6932.3153356666671</v>
      </c>
      <c r="AF299" s="16">
        <f t="shared" si="483"/>
        <v>9138.0400480000008</v>
      </c>
      <c r="AG299" s="16">
        <f t="shared" si="483"/>
        <v>11685.123779166668</v>
      </c>
      <c r="AH299" s="16">
        <f t="shared" si="483"/>
        <v>14468.537041500002</v>
      </c>
      <c r="AI299" s="16">
        <f t="shared" si="483"/>
        <v>17516.31936566667</v>
      </c>
      <c r="AJ299" s="16">
        <f t="shared" si="483"/>
        <v>20800.431221000003</v>
      </c>
      <c r="AK299" s="16">
        <f t="shared" si="483"/>
        <v>24557.830403750002</v>
      </c>
      <c r="AL299" s="16">
        <f t="shared" si="483"/>
        <v>28788.516991583336</v>
      </c>
      <c r="AM299" s="16">
        <f t="shared" si="483"/>
        <v>33492.4909845</v>
      </c>
      <c r="AN299" s="16">
        <f t="shared" si="483"/>
        <v>38669.752382500003</v>
      </c>
      <c r="AO299" s="16">
        <f t="shared" si="483"/>
        <v>44320.301185583332</v>
      </c>
      <c r="AP299" s="16">
        <f t="shared" si="483"/>
        <v>50444.137393749996</v>
      </c>
      <c r="AQ299" s="16">
        <f t="shared" si="483"/>
        <v>57041.261006999994</v>
      </c>
      <c r="AR299" s="16">
        <f t="shared" ref="AR299:BS299" si="484">AQ299+AR229</f>
        <v>64111.672025333326</v>
      </c>
      <c r="AS299" s="16">
        <f t="shared" si="484"/>
        <v>71655.370448749993</v>
      </c>
      <c r="AT299" s="16">
        <f t="shared" si="484"/>
        <v>79672.356277249986</v>
      </c>
      <c r="AU299" s="16">
        <f t="shared" si="484"/>
        <v>88162.629510833314</v>
      </c>
      <c r="AV299" s="16">
        <f t="shared" si="484"/>
        <v>97126.190149499977</v>
      </c>
      <c r="AW299" s="16">
        <f t="shared" si="484"/>
        <v>106526.97383191664</v>
      </c>
      <c r="AX299" s="16">
        <f t="shared" si="484"/>
        <v>116364.98055808331</v>
      </c>
      <c r="AY299" s="16">
        <f t="shared" si="484"/>
        <v>126640.21032799997</v>
      </c>
      <c r="AZ299" s="16">
        <f t="shared" si="484"/>
        <v>137352.66314166665</v>
      </c>
      <c r="BA299" s="16">
        <f t="shared" si="484"/>
        <v>148502.33899908332</v>
      </c>
      <c r="BB299" s="16">
        <f t="shared" si="484"/>
        <v>160089.23790024998</v>
      </c>
      <c r="BC299" s="16">
        <f t="shared" si="484"/>
        <v>172113.35984516665</v>
      </c>
      <c r="BD299" s="16">
        <f t="shared" si="484"/>
        <v>184574.70483383333</v>
      </c>
      <c r="BE299" s="16">
        <f t="shared" si="484"/>
        <v>197473.27286624999</v>
      </c>
      <c r="BF299" s="16">
        <f t="shared" si="484"/>
        <v>210809.06394241666</v>
      </c>
      <c r="BG299" s="16">
        <f t="shared" si="484"/>
        <v>224582.07806233331</v>
      </c>
      <c r="BH299" s="16">
        <f t="shared" si="484"/>
        <v>238792.31522599998</v>
      </c>
      <c r="BI299" s="16">
        <f t="shared" si="484"/>
        <v>253376.92296499998</v>
      </c>
      <c r="BJ299" s="16">
        <f t="shared" si="484"/>
        <v>268335.901357</v>
      </c>
      <c r="BK299" s="16">
        <f t="shared" si="484"/>
        <v>283669.25040199998</v>
      </c>
      <c r="BL299" s="16">
        <f t="shared" si="484"/>
        <v>299376.97009999998</v>
      </c>
      <c r="BM299" s="16">
        <f t="shared" si="484"/>
        <v>315459.060451</v>
      </c>
      <c r="BN299" s="16">
        <f t="shared" si="484"/>
        <v>331915.52145499998</v>
      </c>
      <c r="BO299" s="16">
        <f t="shared" si="484"/>
        <v>348746.35311199998</v>
      </c>
      <c r="BP299" s="16">
        <f t="shared" si="484"/>
        <v>365951.555422</v>
      </c>
      <c r="BQ299" s="16">
        <f t="shared" si="484"/>
        <v>383531.12838499999</v>
      </c>
      <c r="BR299" s="16">
        <f t="shared" si="484"/>
        <v>401485.07200099999</v>
      </c>
      <c r="BS299" s="16">
        <f t="shared" si="484"/>
        <v>419813.38627000002</v>
      </c>
    </row>
    <row r="300" spans="1:71" x14ac:dyDescent="0.35">
      <c r="A300" s="15" t="str">
        <f t="shared" ref="A300:I300" si="485">A230</f>
        <v>Standard Close</v>
      </c>
      <c r="B300" s="15" t="str">
        <f t="shared" si="485"/>
        <v>D0101333</v>
      </c>
      <c r="C300" s="15" t="str">
        <f t="shared" si="485"/>
        <v/>
      </c>
      <c r="D300" s="15">
        <f t="shared" si="485"/>
        <v>39700</v>
      </c>
      <c r="E300" s="15" t="str">
        <f t="shared" si="485"/>
        <v>NEW-15482</v>
      </c>
      <c r="F300" s="15" t="str">
        <f t="shared" si="485"/>
        <v>Volt/Var Control (IVVC)</v>
      </c>
      <c r="G300" s="15" t="str">
        <f t="shared" si="485"/>
        <v>Electric General Plant</v>
      </c>
      <c r="H300" s="15" t="str">
        <f t="shared" si="485"/>
        <v>General Offices</v>
      </c>
      <c r="I300" s="15" t="str">
        <f t="shared" si="485"/>
        <v>Volt/Var Control (IVVC)</v>
      </c>
      <c r="J300" s="15">
        <f>'Grid Reliability and Resili'!K22</f>
        <v>202612</v>
      </c>
      <c r="K300" s="68">
        <v>0</v>
      </c>
      <c r="L300" s="16">
        <f t="shared" ref="L300:AQ300" si="486">K300+L230</f>
        <v>0</v>
      </c>
      <c r="M300" s="16">
        <f t="shared" si="486"/>
        <v>0</v>
      </c>
      <c r="N300" s="16">
        <f t="shared" si="486"/>
        <v>0</v>
      </c>
      <c r="O300" s="16">
        <f t="shared" si="486"/>
        <v>0</v>
      </c>
      <c r="P300" s="16">
        <f t="shared" si="486"/>
        <v>0</v>
      </c>
      <c r="Q300" s="16">
        <f t="shared" si="486"/>
        <v>0</v>
      </c>
      <c r="R300" s="16">
        <f t="shared" si="486"/>
        <v>0</v>
      </c>
      <c r="S300" s="16">
        <f t="shared" si="486"/>
        <v>0</v>
      </c>
      <c r="T300" s="16">
        <f t="shared" si="486"/>
        <v>0</v>
      </c>
      <c r="U300" s="16">
        <f t="shared" si="486"/>
        <v>0</v>
      </c>
      <c r="V300" s="16">
        <f t="shared" si="486"/>
        <v>0</v>
      </c>
      <c r="W300" s="16">
        <f t="shared" si="486"/>
        <v>0</v>
      </c>
      <c r="X300" s="16">
        <f t="shared" si="486"/>
        <v>0</v>
      </c>
      <c r="Y300" s="16">
        <f t="shared" si="486"/>
        <v>0</v>
      </c>
      <c r="Z300" s="16">
        <f t="shared" si="486"/>
        <v>0</v>
      </c>
      <c r="AA300" s="16">
        <f t="shared" si="486"/>
        <v>0</v>
      </c>
      <c r="AB300" s="16">
        <f t="shared" si="486"/>
        <v>0</v>
      </c>
      <c r="AC300" s="16">
        <f t="shared" si="486"/>
        <v>0</v>
      </c>
      <c r="AD300" s="16">
        <f t="shared" si="486"/>
        <v>0</v>
      </c>
      <c r="AE300" s="16">
        <f t="shared" si="486"/>
        <v>0</v>
      </c>
      <c r="AF300" s="16">
        <f t="shared" si="486"/>
        <v>0</v>
      </c>
      <c r="AG300" s="16">
        <f t="shared" si="486"/>
        <v>0</v>
      </c>
      <c r="AH300" s="16">
        <f t="shared" si="486"/>
        <v>0</v>
      </c>
      <c r="AI300" s="16">
        <f t="shared" si="486"/>
        <v>0</v>
      </c>
      <c r="AJ300" s="16">
        <f t="shared" si="486"/>
        <v>0</v>
      </c>
      <c r="AK300" s="16">
        <f t="shared" si="486"/>
        <v>0</v>
      </c>
      <c r="AL300" s="16">
        <f t="shared" si="486"/>
        <v>0</v>
      </c>
      <c r="AM300" s="16">
        <f t="shared" si="486"/>
        <v>0</v>
      </c>
      <c r="AN300" s="16">
        <f t="shared" si="486"/>
        <v>0</v>
      </c>
      <c r="AO300" s="16">
        <f t="shared" si="486"/>
        <v>0</v>
      </c>
      <c r="AP300" s="16">
        <f t="shared" si="486"/>
        <v>0</v>
      </c>
      <c r="AQ300" s="16">
        <f t="shared" si="486"/>
        <v>0</v>
      </c>
      <c r="AR300" s="16">
        <f t="shared" ref="AR300:BS300" si="487">AQ300+AR230</f>
        <v>0</v>
      </c>
      <c r="AS300" s="16">
        <f t="shared" si="487"/>
        <v>0</v>
      </c>
      <c r="AT300" s="16">
        <f t="shared" si="487"/>
        <v>0</v>
      </c>
      <c r="AU300" s="16">
        <f t="shared" si="487"/>
        <v>0</v>
      </c>
      <c r="AV300" s="16">
        <f t="shared" si="487"/>
        <v>124.35363416666668</v>
      </c>
      <c r="AW300" s="16">
        <f t="shared" si="487"/>
        <v>248.70726833333336</v>
      </c>
      <c r="AX300" s="16">
        <f t="shared" si="487"/>
        <v>373.06090250000005</v>
      </c>
      <c r="AY300" s="16">
        <f t="shared" si="487"/>
        <v>497.41453666666672</v>
      </c>
      <c r="AZ300" s="16">
        <f t="shared" si="487"/>
        <v>621.76817083333344</v>
      </c>
      <c r="BA300" s="16">
        <f t="shared" si="487"/>
        <v>746.12180500000011</v>
      </c>
      <c r="BB300" s="16">
        <f t="shared" si="487"/>
        <v>870.47543916666677</v>
      </c>
      <c r="BC300" s="16">
        <f t="shared" si="487"/>
        <v>994.82907333333344</v>
      </c>
      <c r="BD300" s="16">
        <f t="shared" si="487"/>
        <v>1119.1827075000001</v>
      </c>
      <c r="BE300" s="16">
        <f t="shared" si="487"/>
        <v>1243.5363416666669</v>
      </c>
      <c r="BF300" s="16">
        <f t="shared" si="487"/>
        <v>1367.8899758333337</v>
      </c>
      <c r="BG300" s="16">
        <f t="shared" si="487"/>
        <v>1492.2436100000004</v>
      </c>
      <c r="BH300" s="16">
        <f t="shared" si="487"/>
        <v>1616.5972441666672</v>
      </c>
      <c r="BI300" s="16">
        <f t="shared" si="487"/>
        <v>1740.950878333334</v>
      </c>
      <c r="BJ300" s="16">
        <f t="shared" si="487"/>
        <v>1865.3045125000008</v>
      </c>
      <c r="BK300" s="16">
        <f t="shared" si="487"/>
        <v>1989.6581466666676</v>
      </c>
      <c r="BL300" s="16">
        <f t="shared" si="487"/>
        <v>2114.0117808333343</v>
      </c>
      <c r="BM300" s="16">
        <f t="shared" si="487"/>
        <v>2238.3654150000011</v>
      </c>
      <c r="BN300" s="16">
        <f t="shared" si="487"/>
        <v>2362.7190491666679</v>
      </c>
      <c r="BO300" s="16">
        <f t="shared" si="487"/>
        <v>2487.0726833333347</v>
      </c>
      <c r="BP300" s="16">
        <f t="shared" si="487"/>
        <v>2611.4263175000015</v>
      </c>
      <c r="BQ300" s="16">
        <f t="shared" si="487"/>
        <v>2735.7799516666682</v>
      </c>
      <c r="BR300" s="16">
        <f t="shared" si="487"/>
        <v>2860.133585833335</v>
      </c>
      <c r="BS300" s="16">
        <f t="shared" si="487"/>
        <v>2984.4872200000018</v>
      </c>
    </row>
    <row r="301" spans="1:71" x14ac:dyDescent="0.35">
      <c r="A301" s="15" t="str">
        <f t="shared" ref="A301:I301" si="488">A231</f>
        <v>Standard Close</v>
      </c>
      <c r="B301" s="15" t="str">
        <f t="shared" si="488"/>
        <v>D0101399</v>
      </c>
      <c r="C301" s="15" t="str">
        <f t="shared" si="488"/>
        <v/>
      </c>
      <c r="D301" s="15">
        <f t="shared" si="488"/>
        <v>39700</v>
      </c>
      <c r="E301" s="15" t="str">
        <f t="shared" si="488"/>
        <v>NEW-15482</v>
      </c>
      <c r="F301" s="15" t="str">
        <f t="shared" si="488"/>
        <v>Volt/Var Control (IVVC)</v>
      </c>
      <c r="G301" s="15" t="str">
        <f t="shared" si="488"/>
        <v>Electric General Plant</v>
      </c>
      <c r="H301" s="15" t="str">
        <f t="shared" si="488"/>
        <v>General Offices</v>
      </c>
      <c r="I301" s="15" t="str">
        <f t="shared" si="488"/>
        <v>Volt/Var Control (IVVC)</v>
      </c>
      <c r="J301" s="15">
        <f>'Grid Reliability and Resili'!K23</f>
        <v>202612</v>
      </c>
      <c r="K301" s="68">
        <v>0</v>
      </c>
      <c r="L301" s="16">
        <f t="shared" ref="L301:AQ301" si="489">K301+L231</f>
        <v>0</v>
      </c>
      <c r="M301" s="16">
        <f t="shared" si="489"/>
        <v>0</v>
      </c>
      <c r="N301" s="16">
        <f t="shared" si="489"/>
        <v>0</v>
      </c>
      <c r="O301" s="16">
        <f t="shared" si="489"/>
        <v>0</v>
      </c>
      <c r="P301" s="16">
        <f t="shared" si="489"/>
        <v>0</v>
      </c>
      <c r="Q301" s="16">
        <f t="shared" si="489"/>
        <v>0</v>
      </c>
      <c r="R301" s="16">
        <f t="shared" si="489"/>
        <v>0</v>
      </c>
      <c r="S301" s="16">
        <f t="shared" si="489"/>
        <v>0</v>
      </c>
      <c r="T301" s="16">
        <f t="shared" si="489"/>
        <v>0</v>
      </c>
      <c r="U301" s="16">
        <f t="shared" si="489"/>
        <v>0</v>
      </c>
      <c r="V301" s="16">
        <f t="shared" si="489"/>
        <v>0</v>
      </c>
      <c r="W301" s="16">
        <f t="shared" si="489"/>
        <v>0</v>
      </c>
      <c r="X301" s="16">
        <f t="shared" si="489"/>
        <v>0</v>
      </c>
      <c r="Y301" s="16">
        <f t="shared" si="489"/>
        <v>0</v>
      </c>
      <c r="Z301" s="16">
        <f t="shared" si="489"/>
        <v>0</v>
      </c>
      <c r="AA301" s="16">
        <f t="shared" si="489"/>
        <v>0</v>
      </c>
      <c r="AB301" s="16">
        <f t="shared" si="489"/>
        <v>0</v>
      </c>
      <c r="AC301" s="16">
        <f t="shared" si="489"/>
        <v>0</v>
      </c>
      <c r="AD301" s="16">
        <f t="shared" si="489"/>
        <v>0</v>
      </c>
      <c r="AE301" s="16">
        <f t="shared" si="489"/>
        <v>0</v>
      </c>
      <c r="AF301" s="16">
        <f t="shared" si="489"/>
        <v>0</v>
      </c>
      <c r="AG301" s="16">
        <f t="shared" si="489"/>
        <v>0</v>
      </c>
      <c r="AH301" s="16">
        <f t="shared" si="489"/>
        <v>0</v>
      </c>
      <c r="AI301" s="16">
        <f t="shared" si="489"/>
        <v>0</v>
      </c>
      <c r="AJ301" s="16">
        <f t="shared" si="489"/>
        <v>0</v>
      </c>
      <c r="AK301" s="16">
        <f t="shared" si="489"/>
        <v>0</v>
      </c>
      <c r="AL301" s="16">
        <f t="shared" si="489"/>
        <v>0</v>
      </c>
      <c r="AM301" s="16">
        <f t="shared" si="489"/>
        <v>0</v>
      </c>
      <c r="AN301" s="16">
        <f t="shared" si="489"/>
        <v>0</v>
      </c>
      <c r="AO301" s="16">
        <f t="shared" si="489"/>
        <v>0</v>
      </c>
      <c r="AP301" s="16">
        <f t="shared" si="489"/>
        <v>0</v>
      </c>
      <c r="AQ301" s="16">
        <f t="shared" si="489"/>
        <v>0</v>
      </c>
      <c r="AR301" s="16">
        <f t="shared" ref="AR301:BS301" si="490">AQ301+AR231</f>
        <v>0</v>
      </c>
      <c r="AS301" s="16">
        <f t="shared" si="490"/>
        <v>0</v>
      </c>
      <c r="AT301" s="16">
        <f t="shared" si="490"/>
        <v>0</v>
      </c>
      <c r="AU301" s="16">
        <f t="shared" si="490"/>
        <v>0</v>
      </c>
      <c r="AV301" s="16">
        <f t="shared" si="490"/>
        <v>8802.2386833333348</v>
      </c>
      <c r="AW301" s="16">
        <f t="shared" si="490"/>
        <v>17604.47736666667</v>
      </c>
      <c r="AX301" s="16">
        <f t="shared" si="490"/>
        <v>26406.716050000003</v>
      </c>
      <c r="AY301" s="16">
        <f t="shared" si="490"/>
        <v>35208.954733333339</v>
      </c>
      <c r="AZ301" s="16">
        <f t="shared" si="490"/>
        <v>44011.193416666676</v>
      </c>
      <c r="BA301" s="16">
        <f t="shared" si="490"/>
        <v>52813.432100000013</v>
      </c>
      <c r="BB301" s="16">
        <f t="shared" si="490"/>
        <v>61615.670783333349</v>
      </c>
      <c r="BC301" s="16">
        <f t="shared" si="490"/>
        <v>70417.909466666679</v>
      </c>
      <c r="BD301" s="16">
        <f t="shared" si="490"/>
        <v>79220.148150000008</v>
      </c>
      <c r="BE301" s="16">
        <f t="shared" si="490"/>
        <v>88022.386833333338</v>
      </c>
      <c r="BF301" s="16">
        <f t="shared" si="490"/>
        <v>96824.625516666667</v>
      </c>
      <c r="BG301" s="16">
        <f t="shared" si="490"/>
        <v>105626.8642</v>
      </c>
      <c r="BH301" s="16">
        <f t="shared" si="490"/>
        <v>114429.10288333333</v>
      </c>
      <c r="BI301" s="16">
        <f t="shared" si="490"/>
        <v>123231.34156666666</v>
      </c>
      <c r="BJ301" s="16">
        <f t="shared" si="490"/>
        <v>132033.58025</v>
      </c>
      <c r="BK301" s="16">
        <f t="shared" si="490"/>
        <v>140835.81893333333</v>
      </c>
      <c r="BL301" s="16">
        <f t="shared" si="490"/>
        <v>149638.05761666666</v>
      </c>
      <c r="BM301" s="16">
        <f t="shared" si="490"/>
        <v>158440.29629999999</v>
      </c>
      <c r="BN301" s="16">
        <f t="shared" si="490"/>
        <v>167242.53498333332</v>
      </c>
      <c r="BO301" s="16">
        <f t="shared" si="490"/>
        <v>176044.77366666665</v>
      </c>
      <c r="BP301" s="16">
        <f t="shared" si="490"/>
        <v>184847.01234999998</v>
      </c>
      <c r="BQ301" s="16">
        <f t="shared" si="490"/>
        <v>193649.2510333333</v>
      </c>
      <c r="BR301" s="16">
        <f t="shared" si="490"/>
        <v>202451.48971666663</v>
      </c>
      <c r="BS301" s="16">
        <f t="shared" si="490"/>
        <v>211253.72839999996</v>
      </c>
    </row>
    <row r="302" spans="1:71" x14ac:dyDescent="0.35">
      <c r="A302" s="15" t="str">
        <f t="shared" ref="A302:I302" si="491">A232</f>
        <v>Standard Close</v>
      </c>
      <c r="B302" s="15" t="str">
        <f t="shared" si="491"/>
        <v>D0101661</v>
      </c>
      <c r="C302" s="15" t="str">
        <f t="shared" si="491"/>
        <v/>
      </c>
      <c r="D302" s="15" t="str">
        <f t="shared" si="491"/>
        <v>D</v>
      </c>
      <c r="E302" s="15" t="str">
        <f t="shared" si="491"/>
        <v>NCP-16684</v>
      </c>
      <c r="F302" s="15" t="str">
        <f t="shared" si="491"/>
        <v xml:space="preserve">Non-SPP Line Sensing </v>
      </c>
      <c r="G302" s="15" t="str">
        <f t="shared" si="491"/>
        <v>Electric General Plant</v>
      </c>
      <c r="H302" s="15" t="str">
        <f t="shared" si="491"/>
        <v>Distribution Lines</v>
      </c>
      <c r="I302" s="15" t="str">
        <f t="shared" si="491"/>
        <v xml:space="preserve">Non-SPP Line Sensing </v>
      </c>
      <c r="J302" s="15">
        <f>'Grid Reliability and Resili'!K24</f>
        <v>202909</v>
      </c>
      <c r="K302" s="68">
        <v>0</v>
      </c>
      <c r="L302" s="16">
        <f t="shared" ref="L302:AQ302" si="492">K302+L232</f>
        <v>0</v>
      </c>
      <c r="M302" s="16">
        <f t="shared" si="492"/>
        <v>0</v>
      </c>
      <c r="N302" s="16">
        <f t="shared" si="492"/>
        <v>0</v>
      </c>
      <c r="O302" s="16">
        <f t="shared" si="492"/>
        <v>0</v>
      </c>
      <c r="P302" s="16">
        <f t="shared" si="492"/>
        <v>0</v>
      </c>
      <c r="Q302" s="16">
        <f t="shared" si="492"/>
        <v>0</v>
      </c>
      <c r="R302" s="16">
        <f t="shared" si="492"/>
        <v>0</v>
      </c>
      <c r="S302" s="16">
        <f t="shared" si="492"/>
        <v>0</v>
      </c>
      <c r="T302" s="16">
        <f t="shared" si="492"/>
        <v>0</v>
      </c>
      <c r="U302" s="16">
        <f t="shared" si="492"/>
        <v>0</v>
      </c>
      <c r="V302" s="16">
        <f t="shared" si="492"/>
        <v>0</v>
      </c>
      <c r="W302" s="16">
        <f t="shared" si="492"/>
        <v>0</v>
      </c>
      <c r="X302" s="16">
        <f t="shared" si="492"/>
        <v>0</v>
      </c>
      <c r="Y302" s="16">
        <f t="shared" si="492"/>
        <v>0</v>
      </c>
      <c r="Z302" s="16">
        <f t="shared" si="492"/>
        <v>0</v>
      </c>
      <c r="AA302" s="16">
        <f t="shared" si="492"/>
        <v>0</v>
      </c>
      <c r="AB302" s="16">
        <f t="shared" si="492"/>
        <v>0</v>
      </c>
      <c r="AC302" s="16">
        <f t="shared" si="492"/>
        <v>0</v>
      </c>
      <c r="AD302" s="16">
        <f t="shared" si="492"/>
        <v>0</v>
      </c>
      <c r="AE302" s="16">
        <f t="shared" si="492"/>
        <v>0</v>
      </c>
      <c r="AF302" s="16">
        <f t="shared" si="492"/>
        <v>0</v>
      </c>
      <c r="AG302" s="16">
        <f t="shared" si="492"/>
        <v>0</v>
      </c>
      <c r="AH302" s="16">
        <f t="shared" si="492"/>
        <v>0</v>
      </c>
      <c r="AI302" s="16">
        <f t="shared" si="492"/>
        <v>0</v>
      </c>
      <c r="AJ302" s="16">
        <f t="shared" si="492"/>
        <v>0</v>
      </c>
      <c r="AK302" s="16">
        <f t="shared" si="492"/>
        <v>0</v>
      </c>
      <c r="AL302" s="16">
        <f t="shared" si="492"/>
        <v>0</v>
      </c>
      <c r="AM302" s="16">
        <f t="shared" si="492"/>
        <v>0</v>
      </c>
      <c r="AN302" s="16">
        <f t="shared" si="492"/>
        <v>0</v>
      </c>
      <c r="AO302" s="16">
        <f t="shared" si="492"/>
        <v>0</v>
      </c>
      <c r="AP302" s="16">
        <f t="shared" si="492"/>
        <v>0</v>
      </c>
      <c r="AQ302" s="16">
        <f t="shared" si="492"/>
        <v>0</v>
      </c>
      <c r="AR302" s="16">
        <f t="shared" ref="AR302:BS302" si="493">AQ302+AR232</f>
        <v>0</v>
      </c>
      <c r="AS302" s="16">
        <f t="shared" si="493"/>
        <v>0</v>
      </c>
      <c r="AT302" s="16">
        <f t="shared" si="493"/>
        <v>0</v>
      </c>
      <c r="AU302" s="16">
        <f t="shared" si="493"/>
        <v>0</v>
      </c>
      <c r="AV302" s="16">
        <f t="shared" si="493"/>
        <v>0</v>
      </c>
      <c r="AW302" s="16">
        <f t="shared" si="493"/>
        <v>0</v>
      </c>
      <c r="AX302" s="16">
        <f t="shared" si="493"/>
        <v>0</v>
      </c>
      <c r="AY302" s="16">
        <f t="shared" si="493"/>
        <v>0</v>
      </c>
      <c r="AZ302" s="16">
        <f t="shared" si="493"/>
        <v>0</v>
      </c>
      <c r="BA302" s="16">
        <f t="shared" si="493"/>
        <v>0</v>
      </c>
      <c r="BB302" s="16">
        <f t="shared" si="493"/>
        <v>0</v>
      </c>
      <c r="BC302" s="16">
        <f t="shared" si="493"/>
        <v>0</v>
      </c>
      <c r="BD302" s="16">
        <f t="shared" si="493"/>
        <v>0</v>
      </c>
      <c r="BE302" s="16">
        <f t="shared" si="493"/>
        <v>0</v>
      </c>
      <c r="BF302" s="16">
        <f t="shared" si="493"/>
        <v>0</v>
      </c>
      <c r="BG302" s="16">
        <f t="shared" si="493"/>
        <v>0</v>
      </c>
      <c r="BH302" s="16">
        <f t="shared" si="493"/>
        <v>0</v>
      </c>
      <c r="BI302" s="16">
        <f t="shared" si="493"/>
        <v>0</v>
      </c>
      <c r="BJ302" s="16">
        <f t="shared" si="493"/>
        <v>0</v>
      </c>
      <c r="BK302" s="16">
        <f t="shared" si="493"/>
        <v>0</v>
      </c>
      <c r="BL302" s="16">
        <f t="shared" si="493"/>
        <v>0</v>
      </c>
      <c r="BM302" s="16">
        <f t="shared" si="493"/>
        <v>0</v>
      </c>
      <c r="BN302" s="16">
        <f t="shared" si="493"/>
        <v>0</v>
      </c>
      <c r="BO302" s="16">
        <f t="shared" si="493"/>
        <v>0</v>
      </c>
      <c r="BP302" s="16">
        <f t="shared" si="493"/>
        <v>0</v>
      </c>
      <c r="BQ302" s="16">
        <f t="shared" si="493"/>
        <v>0</v>
      </c>
      <c r="BR302" s="16">
        <f t="shared" si="493"/>
        <v>0</v>
      </c>
      <c r="BS302" s="16">
        <f t="shared" si="493"/>
        <v>0</v>
      </c>
    </row>
    <row r="303" spans="1:71" x14ac:dyDescent="0.35">
      <c r="A303" s="15" t="str">
        <f t="shared" ref="A303:I303" si="494">A233</f>
        <v>Standard Close</v>
      </c>
      <c r="B303" s="15" t="str">
        <f t="shared" si="494"/>
        <v>NCP-12352</v>
      </c>
      <c r="C303" s="15" t="str">
        <f t="shared" si="494"/>
        <v>ELECTRIC DELIVERY</v>
      </c>
      <c r="D303" s="15">
        <f t="shared" si="494"/>
        <v>30315</v>
      </c>
      <c r="E303" s="15" t="str">
        <f t="shared" si="494"/>
        <v>NCP-12352</v>
      </c>
      <c r="F303" s="15" t="str">
        <f t="shared" si="494"/>
        <v>Work Management Upgrade</v>
      </c>
      <c r="G303" s="15" t="str">
        <f t="shared" si="494"/>
        <v>Electric General Plant</v>
      </c>
      <c r="H303" s="15" t="str">
        <f t="shared" si="494"/>
        <v>General Offices</v>
      </c>
      <c r="I303" s="15" t="str">
        <f t="shared" si="494"/>
        <v>Work Management Upgrade</v>
      </c>
      <c r="J303" s="15">
        <f>'Grid Reliability and Resili'!K25</f>
        <v>202612</v>
      </c>
      <c r="K303" s="68">
        <v>0</v>
      </c>
      <c r="L303" s="16">
        <f t="shared" ref="L303:AQ303" si="495">K303+L233</f>
        <v>0</v>
      </c>
      <c r="M303" s="16">
        <f t="shared" si="495"/>
        <v>0</v>
      </c>
      <c r="N303" s="16">
        <f t="shared" si="495"/>
        <v>0</v>
      </c>
      <c r="O303" s="16">
        <f t="shared" si="495"/>
        <v>0</v>
      </c>
      <c r="P303" s="16">
        <f t="shared" si="495"/>
        <v>0</v>
      </c>
      <c r="Q303" s="16">
        <f t="shared" si="495"/>
        <v>0</v>
      </c>
      <c r="R303" s="16">
        <f t="shared" si="495"/>
        <v>0</v>
      </c>
      <c r="S303" s="16">
        <f t="shared" si="495"/>
        <v>0</v>
      </c>
      <c r="T303" s="16">
        <f t="shared" si="495"/>
        <v>0</v>
      </c>
      <c r="U303" s="16">
        <f t="shared" si="495"/>
        <v>0</v>
      </c>
      <c r="V303" s="16">
        <f t="shared" si="495"/>
        <v>0</v>
      </c>
      <c r="W303" s="16">
        <f t="shared" si="495"/>
        <v>0</v>
      </c>
      <c r="X303" s="16">
        <f t="shared" si="495"/>
        <v>0</v>
      </c>
      <c r="Y303" s="16">
        <f t="shared" si="495"/>
        <v>0</v>
      </c>
      <c r="Z303" s="16">
        <f t="shared" si="495"/>
        <v>0</v>
      </c>
      <c r="AA303" s="16">
        <f t="shared" si="495"/>
        <v>0</v>
      </c>
      <c r="AB303" s="16">
        <f t="shared" si="495"/>
        <v>0</v>
      </c>
      <c r="AC303" s="16">
        <f t="shared" si="495"/>
        <v>0</v>
      </c>
      <c r="AD303" s="16">
        <f t="shared" si="495"/>
        <v>0</v>
      </c>
      <c r="AE303" s="16">
        <f t="shared" si="495"/>
        <v>0</v>
      </c>
      <c r="AF303" s="16">
        <f t="shared" si="495"/>
        <v>0</v>
      </c>
      <c r="AG303" s="16">
        <f t="shared" si="495"/>
        <v>0</v>
      </c>
      <c r="AH303" s="16">
        <f t="shared" si="495"/>
        <v>0</v>
      </c>
      <c r="AI303" s="16">
        <f t="shared" si="495"/>
        <v>0</v>
      </c>
      <c r="AJ303" s="16">
        <f t="shared" si="495"/>
        <v>0</v>
      </c>
      <c r="AK303" s="16">
        <f t="shared" si="495"/>
        <v>0</v>
      </c>
      <c r="AL303" s="16">
        <f t="shared" si="495"/>
        <v>0</v>
      </c>
      <c r="AM303" s="16">
        <f t="shared" si="495"/>
        <v>0</v>
      </c>
      <c r="AN303" s="16">
        <f t="shared" si="495"/>
        <v>0</v>
      </c>
      <c r="AO303" s="16">
        <f t="shared" si="495"/>
        <v>0</v>
      </c>
      <c r="AP303" s="16">
        <f t="shared" si="495"/>
        <v>0</v>
      </c>
      <c r="AQ303" s="16">
        <f t="shared" si="495"/>
        <v>0</v>
      </c>
      <c r="AR303" s="16">
        <f t="shared" ref="AR303:BS303" si="496">AQ303+AR233</f>
        <v>0</v>
      </c>
      <c r="AS303" s="16">
        <f t="shared" si="496"/>
        <v>0</v>
      </c>
      <c r="AT303" s="16">
        <f t="shared" si="496"/>
        <v>0</v>
      </c>
      <c r="AU303" s="16">
        <f t="shared" si="496"/>
        <v>0</v>
      </c>
      <c r="AV303" s="16">
        <f t="shared" si="496"/>
        <v>292304.33375000005</v>
      </c>
      <c r="AW303" s="16">
        <f t="shared" si="496"/>
        <v>584608.6675000001</v>
      </c>
      <c r="AX303" s="16">
        <f t="shared" si="496"/>
        <v>876913.0012500002</v>
      </c>
      <c r="AY303" s="16">
        <f t="shared" si="496"/>
        <v>1169217.3350000002</v>
      </c>
      <c r="AZ303" s="16">
        <f t="shared" si="496"/>
        <v>1461521.6687500002</v>
      </c>
      <c r="BA303" s="16">
        <f t="shared" si="496"/>
        <v>1753826.0025000002</v>
      </c>
      <c r="BB303" s="16">
        <f t="shared" si="496"/>
        <v>2046130.3362500002</v>
      </c>
      <c r="BC303" s="16">
        <f t="shared" si="496"/>
        <v>2338434.6700000004</v>
      </c>
      <c r="BD303" s="16">
        <f t="shared" si="496"/>
        <v>2630739.0037500006</v>
      </c>
      <c r="BE303" s="16">
        <f t="shared" si="496"/>
        <v>2923043.3375000008</v>
      </c>
      <c r="BF303" s="16">
        <f t="shared" si="496"/>
        <v>3215347.6712500011</v>
      </c>
      <c r="BG303" s="16">
        <f t="shared" si="496"/>
        <v>3507652.0050000013</v>
      </c>
      <c r="BH303" s="16">
        <f t="shared" si="496"/>
        <v>3799956.3387500015</v>
      </c>
      <c r="BI303" s="16">
        <f t="shared" si="496"/>
        <v>4092260.6725000017</v>
      </c>
      <c r="BJ303" s="16">
        <f t="shared" si="496"/>
        <v>4384565.0062500015</v>
      </c>
      <c r="BK303" s="16">
        <f t="shared" si="496"/>
        <v>4676869.3400000017</v>
      </c>
      <c r="BL303" s="16">
        <f t="shared" si="496"/>
        <v>4969173.6737500019</v>
      </c>
      <c r="BM303" s="16">
        <f t="shared" si="496"/>
        <v>5261478.0075000022</v>
      </c>
      <c r="BN303" s="16">
        <f t="shared" si="496"/>
        <v>5553782.3412500024</v>
      </c>
      <c r="BO303" s="16">
        <f t="shared" si="496"/>
        <v>5846086.6750000026</v>
      </c>
      <c r="BP303" s="16">
        <f t="shared" si="496"/>
        <v>6138391.0087500028</v>
      </c>
      <c r="BQ303" s="16">
        <f t="shared" si="496"/>
        <v>6430695.3425000031</v>
      </c>
      <c r="BR303" s="16">
        <f t="shared" si="496"/>
        <v>6722999.6762500033</v>
      </c>
      <c r="BS303" s="16">
        <f t="shared" si="496"/>
        <v>7015304.0100000035</v>
      </c>
    </row>
    <row r="304" spans="1:71" x14ac:dyDescent="0.35">
      <c r="A304" s="15" t="str">
        <f t="shared" ref="A304:I304" si="497">A234</f>
        <v>Standard Close</v>
      </c>
      <c r="B304" s="15" t="str">
        <f t="shared" si="497"/>
        <v>NCP-16268</v>
      </c>
      <c r="C304" s="15" t="str">
        <f t="shared" si="497"/>
        <v>ELECTRIC DELIVERY</v>
      </c>
      <c r="D304" s="15">
        <f t="shared" si="497"/>
        <v>30315</v>
      </c>
      <c r="E304" s="15" t="str">
        <f t="shared" si="497"/>
        <v>NCP-16268</v>
      </c>
      <c r="F304" s="15" t="str">
        <f t="shared" si="497"/>
        <v>UIQ Integration</v>
      </c>
      <c r="G304" s="15" t="str">
        <f t="shared" si="497"/>
        <v>Electric Intangible Plant</v>
      </c>
      <c r="H304" s="15" t="str">
        <f t="shared" si="497"/>
        <v>General Offices</v>
      </c>
      <c r="I304" s="15" t="str">
        <f t="shared" si="497"/>
        <v>UIQ Integration</v>
      </c>
      <c r="J304" s="15">
        <f>'Grid Reliability and Resili'!K26</f>
        <v>202412</v>
      </c>
      <c r="K304" s="68">
        <v>0</v>
      </c>
      <c r="L304" s="16">
        <f t="shared" ref="L304:AQ304" si="498">K304+L234</f>
        <v>0</v>
      </c>
      <c r="M304" s="16">
        <f t="shared" si="498"/>
        <v>0</v>
      </c>
      <c r="N304" s="16">
        <f t="shared" si="498"/>
        <v>0</v>
      </c>
      <c r="O304" s="16">
        <f t="shared" si="498"/>
        <v>0</v>
      </c>
      <c r="P304" s="16">
        <f t="shared" si="498"/>
        <v>0</v>
      </c>
      <c r="Q304" s="16">
        <f t="shared" si="498"/>
        <v>0</v>
      </c>
      <c r="R304" s="16">
        <f t="shared" si="498"/>
        <v>0</v>
      </c>
      <c r="S304" s="16">
        <f t="shared" si="498"/>
        <v>0</v>
      </c>
      <c r="T304" s="16">
        <f t="shared" si="498"/>
        <v>0</v>
      </c>
      <c r="U304" s="16">
        <f t="shared" si="498"/>
        <v>0</v>
      </c>
      <c r="V304" s="16">
        <f t="shared" si="498"/>
        <v>0</v>
      </c>
      <c r="W304" s="16">
        <f t="shared" si="498"/>
        <v>0</v>
      </c>
      <c r="X304" s="16">
        <f t="shared" si="498"/>
        <v>26382.82226666667</v>
      </c>
      <c r="Y304" s="16">
        <f t="shared" si="498"/>
        <v>52765.644533333339</v>
      </c>
      <c r="Z304" s="16">
        <f t="shared" si="498"/>
        <v>79148.466800000009</v>
      </c>
      <c r="AA304" s="16">
        <f t="shared" si="498"/>
        <v>105531.28906666668</v>
      </c>
      <c r="AB304" s="16">
        <f t="shared" si="498"/>
        <v>131914.11133333336</v>
      </c>
      <c r="AC304" s="16">
        <f t="shared" si="498"/>
        <v>158296.93360000005</v>
      </c>
      <c r="AD304" s="16">
        <f t="shared" si="498"/>
        <v>184679.75586666673</v>
      </c>
      <c r="AE304" s="16">
        <f t="shared" si="498"/>
        <v>211062.57813333342</v>
      </c>
      <c r="AF304" s="16">
        <f t="shared" si="498"/>
        <v>237445.4004000001</v>
      </c>
      <c r="AG304" s="16">
        <f t="shared" si="498"/>
        <v>263828.22266666678</v>
      </c>
      <c r="AH304" s="16">
        <f t="shared" si="498"/>
        <v>290211.04493333347</v>
      </c>
      <c r="AI304" s="16">
        <f t="shared" si="498"/>
        <v>316593.86720000015</v>
      </c>
      <c r="AJ304" s="16">
        <f t="shared" si="498"/>
        <v>342976.68946666684</v>
      </c>
      <c r="AK304" s="16">
        <f t="shared" si="498"/>
        <v>369359.51173333352</v>
      </c>
      <c r="AL304" s="16">
        <f t="shared" si="498"/>
        <v>395742.33400000021</v>
      </c>
      <c r="AM304" s="16">
        <f t="shared" si="498"/>
        <v>422125.15626666689</v>
      </c>
      <c r="AN304" s="16">
        <f t="shared" si="498"/>
        <v>448507.97853333357</v>
      </c>
      <c r="AO304" s="16">
        <f t="shared" si="498"/>
        <v>474890.80080000026</v>
      </c>
      <c r="AP304" s="16">
        <f t="shared" si="498"/>
        <v>501273.62306666694</v>
      </c>
      <c r="AQ304" s="16">
        <f t="shared" si="498"/>
        <v>527656.44533333357</v>
      </c>
      <c r="AR304" s="16">
        <f t="shared" ref="AR304:BS304" si="499">AQ304+AR234</f>
        <v>554039.26760000025</v>
      </c>
      <c r="AS304" s="16">
        <f t="shared" si="499"/>
        <v>580422.08986666694</v>
      </c>
      <c r="AT304" s="16">
        <f t="shared" si="499"/>
        <v>606804.91213333362</v>
      </c>
      <c r="AU304" s="16">
        <f t="shared" si="499"/>
        <v>633187.73440000031</v>
      </c>
      <c r="AV304" s="16">
        <f t="shared" si="499"/>
        <v>659570.55666666699</v>
      </c>
      <c r="AW304" s="16">
        <f t="shared" si="499"/>
        <v>685953.37893333368</v>
      </c>
      <c r="AX304" s="16">
        <f t="shared" si="499"/>
        <v>712336.20120000036</v>
      </c>
      <c r="AY304" s="16">
        <f t="shared" si="499"/>
        <v>738719.02346666704</v>
      </c>
      <c r="AZ304" s="16">
        <f t="shared" si="499"/>
        <v>765101.84573333373</v>
      </c>
      <c r="BA304" s="16">
        <f t="shared" si="499"/>
        <v>791484.66800000041</v>
      </c>
      <c r="BB304" s="16">
        <f t="shared" si="499"/>
        <v>817867.4902666671</v>
      </c>
      <c r="BC304" s="16">
        <f t="shared" si="499"/>
        <v>844250.31253333378</v>
      </c>
      <c r="BD304" s="16">
        <f t="shared" si="499"/>
        <v>870633.13480000047</v>
      </c>
      <c r="BE304" s="16">
        <f t="shared" si="499"/>
        <v>897015.95706666715</v>
      </c>
      <c r="BF304" s="16">
        <f t="shared" si="499"/>
        <v>923398.77933333383</v>
      </c>
      <c r="BG304" s="16">
        <f t="shared" si="499"/>
        <v>949781.60160000052</v>
      </c>
      <c r="BH304" s="16">
        <f t="shared" si="499"/>
        <v>976164.4238666672</v>
      </c>
      <c r="BI304" s="16">
        <f t="shared" si="499"/>
        <v>1002547.2461333339</v>
      </c>
      <c r="BJ304" s="16">
        <f t="shared" si="499"/>
        <v>1028930.0684000006</v>
      </c>
      <c r="BK304" s="16">
        <f t="shared" si="499"/>
        <v>1055312.8906666671</v>
      </c>
      <c r="BL304" s="16">
        <f t="shared" si="499"/>
        <v>1081695.7129333338</v>
      </c>
      <c r="BM304" s="16">
        <f t="shared" si="499"/>
        <v>1108078.5352000005</v>
      </c>
      <c r="BN304" s="16">
        <f t="shared" si="499"/>
        <v>1134461.3574666672</v>
      </c>
      <c r="BO304" s="16">
        <f t="shared" si="499"/>
        <v>1160844.1797333339</v>
      </c>
      <c r="BP304" s="16">
        <f t="shared" si="499"/>
        <v>1187227.0020000006</v>
      </c>
      <c r="BQ304" s="16">
        <f t="shared" si="499"/>
        <v>1213609.8242666672</v>
      </c>
      <c r="BR304" s="16">
        <f t="shared" si="499"/>
        <v>1239992.6465333339</v>
      </c>
      <c r="BS304" s="16">
        <f t="shared" si="499"/>
        <v>1266375.4688000006</v>
      </c>
    </row>
    <row r="305" spans="1:71" x14ac:dyDescent="0.35">
      <c r="A305" s="15" t="str">
        <f t="shared" ref="A305:I305" si="500">A235</f>
        <v>Standard Close</v>
      </c>
      <c r="B305" s="15" t="str">
        <f t="shared" si="500"/>
        <v>NCP-16272</v>
      </c>
      <c r="C305" s="15" t="str">
        <f t="shared" si="500"/>
        <v>ELECTRIC DELIVERY</v>
      </c>
      <c r="D305" s="15">
        <f t="shared" si="500"/>
        <v>35600</v>
      </c>
      <c r="E305" s="15" t="str">
        <f t="shared" si="500"/>
        <v>NCP-16272</v>
      </c>
      <c r="F305" s="15" t="str">
        <f t="shared" si="500"/>
        <v>Vehicle to Grid Intergration (VGI)</v>
      </c>
      <c r="G305" s="15" t="str">
        <f t="shared" si="500"/>
        <v>Electric Distribution Plant</v>
      </c>
      <c r="H305" s="15" t="str">
        <f t="shared" si="500"/>
        <v>Distribution Lines</v>
      </c>
      <c r="I305" s="15" t="str">
        <f t="shared" si="500"/>
        <v>Vehicle to Grid Intergration (VGI)</v>
      </c>
      <c r="J305" s="15">
        <f>'Grid Reliability and Resili'!K27</f>
        <v>202812</v>
      </c>
      <c r="K305" s="68">
        <v>0</v>
      </c>
      <c r="L305" s="16">
        <f t="shared" ref="L305:AQ305" si="501">K305+L235</f>
        <v>0</v>
      </c>
      <c r="M305" s="16">
        <f t="shared" si="501"/>
        <v>0</v>
      </c>
      <c r="N305" s="16">
        <f t="shared" si="501"/>
        <v>0</v>
      </c>
      <c r="O305" s="16">
        <f t="shared" si="501"/>
        <v>0</v>
      </c>
      <c r="P305" s="16">
        <f t="shared" si="501"/>
        <v>0</v>
      </c>
      <c r="Q305" s="16">
        <f t="shared" si="501"/>
        <v>0</v>
      </c>
      <c r="R305" s="16">
        <f t="shared" si="501"/>
        <v>0</v>
      </c>
      <c r="S305" s="16">
        <f t="shared" si="501"/>
        <v>0</v>
      </c>
      <c r="T305" s="16">
        <f t="shared" si="501"/>
        <v>0</v>
      </c>
      <c r="U305" s="16">
        <f t="shared" si="501"/>
        <v>0</v>
      </c>
      <c r="V305" s="16">
        <f t="shared" si="501"/>
        <v>0</v>
      </c>
      <c r="W305" s="16">
        <f t="shared" si="501"/>
        <v>0</v>
      </c>
      <c r="X305" s="16">
        <f t="shared" si="501"/>
        <v>0</v>
      </c>
      <c r="Y305" s="16">
        <f t="shared" si="501"/>
        <v>0</v>
      </c>
      <c r="Z305" s="16">
        <f t="shared" si="501"/>
        <v>0</v>
      </c>
      <c r="AA305" s="16">
        <f t="shared" si="501"/>
        <v>0</v>
      </c>
      <c r="AB305" s="16">
        <f t="shared" si="501"/>
        <v>0</v>
      </c>
      <c r="AC305" s="16">
        <f t="shared" si="501"/>
        <v>0</v>
      </c>
      <c r="AD305" s="16">
        <f t="shared" si="501"/>
        <v>0</v>
      </c>
      <c r="AE305" s="16">
        <f t="shared" si="501"/>
        <v>0</v>
      </c>
      <c r="AF305" s="16">
        <f t="shared" si="501"/>
        <v>0</v>
      </c>
      <c r="AG305" s="16">
        <f t="shared" si="501"/>
        <v>0</v>
      </c>
      <c r="AH305" s="16">
        <f t="shared" si="501"/>
        <v>0</v>
      </c>
      <c r="AI305" s="16">
        <f t="shared" si="501"/>
        <v>0</v>
      </c>
      <c r="AJ305" s="16">
        <f t="shared" si="501"/>
        <v>0</v>
      </c>
      <c r="AK305" s="16">
        <f t="shared" si="501"/>
        <v>0</v>
      </c>
      <c r="AL305" s="16">
        <f t="shared" si="501"/>
        <v>0</v>
      </c>
      <c r="AM305" s="16">
        <f t="shared" si="501"/>
        <v>0</v>
      </c>
      <c r="AN305" s="16">
        <f t="shared" si="501"/>
        <v>0</v>
      </c>
      <c r="AO305" s="16">
        <f t="shared" si="501"/>
        <v>0</v>
      </c>
      <c r="AP305" s="16">
        <f t="shared" si="501"/>
        <v>0</v>
      </c>
      <c r="AQ305" s="16">
        <f t="shared" si="501"/>
        <v>0</v>
      </c>
      <c r="AR305" s="16">
        <f t="shared" ref="AR305:BS305" si="502">AQ305+AR235</f>
        <v>0</v>
      </c>
      <c r="AS305" s="16">
        <f t="shared" si="502"/>
        <v>0</v>
      </c>
      <c r="AT305" s="16">
        <f t="shared" si="502"/>
        <v>0</v>
      </c>
      <c r="AU305" s="16">
        <f t="shared" si="502"/>
        <v>0</v>
      </c>
      <c r="AV305" s="16">
        <f t="shared" si="502"/>
        <v>0</v>
      </c>
      <c r="AW305" s="16">
        <f t="shared" si="502"/>
        <v>0</v>
      </c>
      <c r="AX305" s="16">
        <f t="shared" si="502"/>
        <v>0</v>
      </c>
      <c r="AY305" s="16">
        <f t="shared" si="502"/>
        <v>0</v>
      </c>
      <c r="AZ305" s="16">
        <f t="shared" si="502"/>
        <v>0</v>
      </c>
      <c r="BA305" s="16">
        <f t="shared" si="502"/>
        <v>0</v>
      </c>
      <c r="BB305" s="16">
        <f t="shared" si="502"/>
        <v>0</v>
      </c>
      <c r="BC305" s="16">
        <f t="shared" si="502"/>
        <v>0</v>
      </c>
      <c r="BD305" s="16">
        <f t="shared" si="502"/>
        <v>0</v>
      </c>
      <c r="BE305" s="16">
        <f t="shared" si="502"/>
        <v>0</v>
      </c>
      <c r="BF305" s="16">
        <f t="shared" si="502"/>
        <v>0</v>
      </c>
      <c r="BG305" s="16">
        <f t="shared" si="502"/>
        <v>0</v>
      </c>
      <c r="BH305" s="16">
        <f t="shared" si="502"/>
        <v>0</v>
      </c>
      <c r="BI305" s="16">
        <f t="shared" si="502"/>
        <v>0</v>
      </c>
      <c r="BJ305" s="16">
        <f t="shared" si="502"/>
        <v>0</v>
      </c>
      <c r="BK305" s="16">
        <f t="shared" si="502"/>
        <v>0</v>
      </c>
      <c r="BL305" s="16">
        <f t="shared" si="502"/>
        <v>0</v>
      </c>
      <c r="BM305" s="16">
        <f t="shared" si="502"/>
        <v>0</v>
      </c>
      <c r="BN305" s="16">
        <f t="shared" si="502"/>
        <v>0</v>
      </c>
      <c r="BO305" s="16">
        <f t="shared" si="502"/>
        <v>0</v>
      </c>
      <c r="BP305" s="16">
        <f t="shared" si="502"/>
        <v>0</v>
      </c>
      <c r="BQ305" s="16">
        <f t="shared" si="502"/>
        <v>0</v>
      </c>
      <c r="BR305" s="16">
        <f t="shared" si="502"/>
        <v>0</v>
      </c>
      <c r="BS305" s="16">
        <f t="shared" si="502"/>
        <v>0</v>
      </c>
    </row>
    <row r="306" spans="1:71" x14ac:dyDescent="0.35">
      <c r="A306" s="15" t="str">
        <f t="shared" ref="A306:I306" si="503">A236</f>
        <v>Standard Close</v>
      </c>
      <c r="B306" s="15" t="str">
        <f t="shared" si="503"/>
        <v>NCP-16278</v>
      </c>
      <c r="C306" s="15" t="str">
        <f t="shared" si="503"/>
        <v>ELECTRIC DELIVERY</v>
      </c>
      <c r="D306" s="15">
        <f t="shared" si="503"/>
        <v>30315</v>
      </c>
      <c r="E306" s="15" t="str">
        <f t="shared" si="503"/>
        <v>NCP-16278</v>
      </c>
      <c r="F306" s="15" t="str">
        <f t="shared" si="503"/>
        <v>ADMS Annual Release 2026</v>
      </c>
      <c r="G306" s="15" t="str">
        <f t="shared" si="503"/>
        <v>Electric Intangible Plant</v>
      </c>
      <c r="H306" s="15" t="str">
        <f t="shared" si="503"/>
        <v>General Offices</v>
      </c>
      <c r="I306" s="15" t="str">
        <f t="shared" si="503"/>
        <v>ADMS Annual Release 2026</v>
      </c>
      <c r="J306" s="15">
        <f>'Grid Reliability and Resili'!K28</f>
        <v>202712</v>
      </c>
      <c r="K306" s="68">
        <v>0</v>
      </c>
      <c r="L306" s="16">
        <f t="shared" ref="L306:AP306" si="504">K306+L236</f>
        <v>0</v>
      </c>
      <c r="M306" s="16">
        <f t="shared" si="504"/>
        <v>0</v>
      </c>
      <c r="N306" s="16">
        <f t="shared" si="504"/>
        <v>0</v>
      </c>
      <c r="O306" s="16">
        <f t="shared" si="504"/>
        <v>0</v>
      </c>
      <c r="P306" s="16">
        <f t="shared" si="504"/>
        <v>0</v>
      </c>
      <c r="Q306" s="16">
        <f t="shared" si="504"/>
        <v>0</v>
      </c>
      <c r="R306" s="16">
        <f t="shared" si="504"/>
        <v>0</v>
      </c>
      <c r="S306" s="16">
        <f t="shared" si="504"/>
        <v>0</v>
      </c>
      <c r="T306" s="16">
        <f t="shared" si="504"/>
        <v>0</v>
      </c>
      <c r="U306" s="16">
        <f t="shared" si="504"/>
        <v>0</v>
      </c>
      <c r="V306" s="16">
        <f t="shared" si="504"/>
        <v>0</v>
      </c>
      <c r="W306" s="16">
        <f t="shared" si="504"/>
        <v>0</v>
      </c>
      <c r="X306" s="16">
        <f t="shared" si="504"/>
        <v>0</v>
      </c>
      <c r="Y306" s="16">
        <f t="shared" si="504"/>
        <v>0</v>
      </c>
      <c r="Z306" s="16">
        <f t="shared" si="504"/>
        <v>0</v>
      </c>
      <c r="AA306" s="16">
        <f t="shared" si="504"/>
        <v>0</v>
      </c>
      <c r="AB306" s="16">
        <f t="shared" si="504"/>
        <v>0</v>
      </c>
      <c r="AC306" s="16">
        <f t="shared" si="504"/>
        <v>0</v>
      </c>
      <c r="AD306" s="16">
        <f t="shared" si="504"/>
        <v>0</v>
      </c>
      <c r="AE306" s="16">
        <f t="shared" si="504"/>
        <v>0</v>
      </c>
      <c r="AF306" s="16">
        <f t="shared" si="504"/>
        <v>0</v>
      </c>
      <c r="AG306" s="16">
        <f t="shared" si="504"/>
        <v>0</v>
      </c>
      <c r="AH306" s="16">
        <f t="shared" si="504"/>
        <v>0</v>
      </c>
      <c r="AI306" s="16">
        <f t="shared" si="504"/>
        <v>0</v>
      </c>
      <c r="AJ306" s="16">
        <f t="shared" si="504"/>
        <v>0</v>
      </c>
      <c r="AK306" s="16">
        <f t="shared" si="504"/>
        <v>0</v>
      </c>
      <c r="AL306" s="16">
        <f t="shared" si="504"/>
        <v>0</v>
      </c>
      <c r="AM306" s="16">
        <f t="shared" si="504"/>
        <v>0</v>
      </c>
      <c r="AN306" s="16">
        <f t="shared" si="504"/>
        <v>0</v>
      </c>
      <c r="AO306" s="16">
        <f t="shared" si="504"/>
        <v>0</v>
      </c>
      <c r="AP306" s="16">
        <f t="shared" si="504"/>
        <v>0</v>
      </c>
      <c r="AQ306" s="16">
        <f t="shared" ref="AQ306" si="505">AP306+AQ236</f>
        <v>0</v>
      </c>
      <c r="AR306" s="16">
        <f t="shared" ref="AR306:BE306" si="506">AQ306+AR236</f>
        <v>0</v>
      </c>
      <c r="AS306" s="16">
        <f t="shared" si="506"/>
        <v>0</v>
      </c>
      <c r="AT306" s="16">
        <f t="shared" si="506"/>
        <v>0</v>
      </c>
      <c r="AU306" s="16">
        <f t="shared" si="506"/>
        <v>0</v>
      </c>
      <c r="AV306" s="16">
        <f t="shared" si="506"/>
        <v>0</v>
      </c>
      <c r="AW306" s="16">
        <f t="shared" si="506"/>
        <v>0</v>
      </c>
      <c r="AX306" s="16">
        <f t="shared" si="506"/>
        <v>0</v>
      </c>
      <c r="AY306" s="16">
        <f t="shared" si="506"/>
        <v>0</v>
      </c>
      <c r="AZ306" s="16">
        <f t="shared" si="506"/>
        <v>0</v>
      </c>
      <c r="BA306" s="16">
        <f t="shared" si="506"/>
        <v>0</v>
      </c>
      <c r="BB306" s="16">
        <f t="shared" si="506"/>
        <v>0</v>
      </c>
      <c r="BC306" s="16">
        <f t="shared" si="506"/>
        <v>0</v>
      </c>
      <c r="BD306" s="16">
        <f t="shared" si="506"/>
        <v>0</v>
      </c>
      <c r="BE306" s="16">
        <f t="shared" si="506"/>
        <v>0</v>
      </c>
      <c r="BF306" s="16">
        <f t="shared" ref="BF306:BS306" si="507">BE306+BF236</f>
        <v>0</v>
      </c>
      <c r="BG306" s="16">
        <f t="shared" si="507"/>
        <v>0</v>
      </c>
      <c r="BH306" s="16">
        <f t="shared" si="507"/>
        <v>130191.04609166662</v>
      </c>
      <c r="BI306" s="16">
        <f t="shared" si="507"/>
        <v>260382.09218333324</v>
      </c>
      <c r="BJ306" s="16">
        <f t="shared" si="507"/>
        <v>390573.13827499986</v>
      </c>
      <c r="BK306" s="16">
        <f t="shared" si="507"/>
        <v>520764.18436666648</v>
      </c>
      <c r="BL306" s="16">
        <f t="shared" si="507"/>
        <v>650955.23045833316</v>
      </c>
      <c r="BM306" s="16">
        <f t="shared" si="507"/>
        <v>781146.27654999983</v>
      </c>
      <c r="BN306" s="16">
        <f t="shared" si="507"/>
        <v>911337.32264166651</v>
      </c>
      <c r="BO306" s="16">
        <f t="shared" si="507"/>
        <v>1041528.3687333332</v>
      </c>
      <c r="BP306" s="16">
        <f t="shared" si="507"/>
        <v>1171719.4148249999</v>
      </c>
      <c r="BQ306" s="16">
        <f t="shared" si="507"/>
        <v>1301910.4609166665</v>
      </c>
      <c r="BR306" s="16">
        <f t="shared" si="507"/>
        <v>1432101.5070083332</v>
      </c>
      <c r="BS306" s="16">
        <f t="shared" si="507"/>
        <v>1562292.5530999999</v>
      </c>
    </row>
    <row r="307" spans="1:71" x14ac:dyDescent="0.35">
      <c r="A307" s="15" t="str">
        <f t="shared" ref="A307:I307" si="508">A237</f>
        <v>Standard Close</v>
      </c>
      <c r="B307" s="15" t="str">
        <f t="shared" si="508"/>
        <v>NCP-16354</v>
      </c>
      <c r="C307" s="15" t="str">
        <f t="shared" si="508"/>
        <v>ELECTRIC DELIVERY</v>
      </c>
      <c r="D307" s="15">
        <f t="shared" si="508"/>
        <v>30315</v>
      </c>
      <c r="E307" s="15" t="str">
        <f t="shared" si="508"/>
        <v>NCP-16354</v>
      </c>
      <c r="F307" s="15" t="str">
        <f t="shared" si="508"/>
        <v>Pragma CAD 2026-2027</v>
      </c>
      <c r="G307" s="15" t="str">
        <f t="shared" si="508"/>
        <v>Electric Intangible Plant</v>
      </c>
      <c r="H307" s="15" t="str">
        <f t="shared" si="508"/>
        <v>General Offices</v>
      </c>
      <c r="I307" s="15" t="str">
        <f t="shared" si="508"/>
        <v>Pragma CAD 2026-2027</v>
      </c>
      <c r="J307" s="15">
        <f>'Grid Reliability and Resili'!K29</f>
        <v>202703</v>
      </c>
      <c r="K307" s="68">
        <v>0</v>
      </c>
      <c r="L307" s="16">
        <f t="shared" ref="L307:AP307" si="509">K307+L237</f>
        <v>0</v>
      </c>
      <c r="M307" s="16">
        <f t="shared" si="509"/>
        <v>0</v>
      </c>
      <c r="N307" s="16">
        <f t="shared" si="509"/>
        <v>0</v>
      </c>
      <c r="O307" s="16">
        <f t="shared" si="509"/>
        <v>0</v>
      </c>
      <c r="P307" s="16">
        <f t="shared" si="509"/>
        <v>0</v>
      </c>
      <c r="Q307" s="16">
        <f t="shared" si="509"/>
        <v>0</v>
      </c>
      <c r="R307" s="16">
        <f t="shared" si="509"/>
        <v>0</v>
      </c>
      <c r="S307" s="16">
        <f t="shared" si="509"/>
        <v>0</v>
      </c>
      <c r="T307" s="16">
        <f t="shared" si="509"/>
        <v>0</v>
      </c>
      <c r="U307" s="16">
        <f t="shared" si="509"/>
        <v>0</v>
      </c>
      <c r="V307" s="16">
        <f t="shared" si="509"/>
        <v>0</v>
      </c>
      <c r="W307" s="16">
        <f t="shared" si="509"/>
        <v>0</v>
      </c>
      <c r="X307" s="16">
        <f t="shared" si="509"/>
        <v>0</v>
      </c>
      <c r="Y307" s="16">
        <f t="shared" si="509"/>
        <v>0</v>
      </c>
      <c r="Z307" s="16">
        <f t="shared" si="509"/>
        <v>0</v>
      </c>
      <c r="AA307" s="16">
        <f t="shared" si="509"/>
        <v>0</v>
      </c>
      <c r="AB307" s="16">
        <f t="shared" si="509"/>
        <v>0</v>
      </c>
      <c r="AC307" s="16">
        <f t="shared" si="509"/>
        <v>0</v>
      </c>
      <c r="AD307" s="16">
        <f t="shared" si="509"/>
        <v>0</v>
      </c>
      <c r="AE307" s="16">
        <f t="shared" si="509"/>
        <v>0</v>
      </c>
      <c r="AF307" s="16">
        <f t="shared" si="509"/>
        <v>0</v>
      </c>
      <c r="AG307" s="16">
        <f t="shared" si="509"/>
        <v>0</v>
      </c>
      <c r="AH307" s="16">
        <f t="shared" si="509"/>
        <v>0</v>
      </c>
      <c r="AI307" s="16">
        <f t="shared" si="509"/>
        <v>0</v>
      </c>
      <c r="AJ307" s="16">
        <f t="shared" si="509"/>
        <v>0</v>
      </c>
      <c r="AK307" s="16">
        <f t="shared" si="509"/>
        <v>0</v>
      </c>
      <c r="AL307" s="16">
        <f t="shared" si="509"/>
        <v>0</v>
      </c>
      <c r="AM307" s="16">
        <f t="shared" si="509"/>
        <v>0</v>
      </c>
      <c r="AN307" s="16">
        <f t="shared" si="509"/>
        <v>0</v>
      </c>
      <c r="AO307" s="16">
        <f t="shared" si="509"/>
        <v>0</v>
      </c>
      <c r="AP307" s="16">
        <f t="shared" si="509"/>
        <v>0</v>
      </c>
      <c r="AQ307" s="16">
        <f t="shared" ref="AQ307:AQ318" si="510">AP307+AQ237</f>
        <v>0</v>
      </c>
      <c r="AR307" s="16">
        <f t="shared" ref="AR307:BE307" si="511">AQ307+AR237</f>
        <v>0</v>
      </c>
      <c r="AS307" s="16">
        <f t="shared" si="511"/>
        <v>0</v>
      </c>
      <c r="AT307" s="16">
        <f t="shared" si="511"/>
        <v>0</v>
      </c>
      <c r="AU307" s="16">
        <f t="shared" si="511"/>
        <v>0</v>
      </c>
      <c r="AV307" s="16">
        <f t="shared" si="511"/>
        <v>0</v>
      </c>
      <c r="AW307" s="16">
        <f t="shared" si="511"/>
        <v>0</v>
      </c>
      <c r="AX307" s="16">
        <f t="shared" si="511"/>
        <v>0</v>
      </c>
      <c r="AY307" s="16">
        <f t="shared" si="511"/>
        <v>71960.805904166671</v>
      </c>
      <c r="AZ307" s="16">
        <f t="shared" si="511"/>
        <v>143921.61180833334</v>
      </c>
      <c r="BA307" s="16">
        <f t="shared" si="511"/>
        <v>215882.41771250003</v>
      </c>
      <c r="BB307" s="16">
        <f t="shared" si="511"/>
        <v>287843.22361666668</v>
      </c>
      <c r="BC307" s="16">
        <f t="shared" si="511"/>
        <v>359804.02952083334</v>
      </c>
      <c r="BD307" s="16">
        <f t="shared" si="511"/>
        <v>431764.835425</v>
      </c>
      <c r="BE307" s="16">
        <f t="shared" si="511"/>
        <v>503725.64132916665</v>
      </c>
      <c r="BF307" s="16">
        <f t="shared" ref="BF307:BS307" si="512">BE307+BF237</f>
        <v>575686.44723333337</v>
      </c>
      <c r="BG307" s="16">
        <f t="shared" si="512"/>
        <v>647647.25313750003</v>
      </c>
      <c r="BH307" s="16">
        <f t="shared" si="512"/>
        <v>719608.05904166668</v>
      </c>
      <c r="BI307" s="16">
        <f t="shared" si="512"/>
        <v>791568.86494583334</v>
      </c>
      <c r="BJ307" s="16">
        <f t="shared" si="512"/>
        <v>863529.67084999999</v>
      </c>
      <c r="BK307" s="16">
        <f t="shared" si="512"/>
        <v>935490.47675416665</v>
      </c>
      <c r="BL307" s="16">
        <f t="shared" si="512"/>
        <v>1007451.2826583333</v>
      </c>
      <c r="BM307" s="16">
        <f t="shared" si="512"/>
        <v>1079412.0885625</v>
      </c>
      <c r="BN307" s="16">
        <f t="shared" si="512"/>
        <v>1151372.8944666667</v>
      </c>
      <c r="BO307" s="16">
        <f t="shared" si="512"/>
        <v>1223333.7003708335</v>
      </c>
      <c r="BP307" s="16">
        <f t="shared" si="512"/>
        <v>1295294.5062750003</v>
      </c>
      <c r="BQ307" s="16">
        <f t="shared" si="512"/>
        <v>1367255.3121791671</v>
      </c>
      <c r="BR307" s="16">
        <f t="shared" si="512"/>
        <v>1439216.1180833338</v>
      </c>
      <c r="BS307" s="16">
        <f t="shared" si="512"/>
        <v>1511176.9239875006</v>
      </c>
    </row>
    <row r="308" spans="1:71" x14ac:dyDescent="0.35">
      <c r="A308" s="15" t="str">
        <f t="shared" ref="A308:I308" si="513">A238</f>
        <v>Standard Close</v>
      </c>
      <c r="B308" s="15" t="str">
        <f t="shared" si="513"/>
        <v>NCP-16539</v>
      </c>
      <c r="C308" s="15" t="str">
        <f t="shared" si="513"/>
        <v>ELECTRIC DELIVERY</v>
      </c>
      <c r="D308" s="15">
        <f t="shared" si="513"/>
        <v>30315</v>
      </c>
      <c r="E308" s="15" t="str">
        <f t="shared" si="513"/>
        <v>NCP-16539</v>
      </c>
      <c r="F308" s="15" t="str">
        <f t="shared" si="513"/>
        <v>GIS Visualization Maps &amp; FieldMaps</v>
      </c>
      <c r="G308" s="15" t="str">
        <f t="shared" si="513"/>
        <v>Electric General Plant</v>
      </c>
      <c r="H308" s="15" t="str">
        <f t="shared" si="513"/>
        <v>General Offices</v>
      </c>
      <c r="I308" s="15" t="str">
        <f t="shared" si="513"/>
        <v>GIS Visualization Maps &amp; FieldMaps</v>
      </c>
      <c r="J308" s="15">
        <f>'Grid Reliability and Resili'!K30</f>
        <v>202912</v>
      </c>
      <c r="K308" s="68">
        <v>0</v>
      </c>
      <c r="L308" s="16">
        <f t="shared" ref="L308:AP308" si="514">K308+L238</f>
        <v>0</v>
      </c>
      <c r="M308" s="16">
        <f t="shared" si="514"/>
        <v>0</v>
      </c>
      <c r="N308" s="16">
        <f t="shared" si="514"/>
        <v>0</v>
      </c>
      <c r="O308" s="16">
        <f t="shared" si="514"/>
        <v>0</v>
      </c>
      <c r="P308" s="16">
        <f t="shared" si="514"/>
        <v>0</v>
      </c>
      <c r="Q308" s="16">
        <f t="shared" si="514"/>
        <v>0</v>
      </c>
      <c r="R308" s="16">
        <f t="shared" si="514"/>
        <v>0</v>
      </c>
      <c r="S308" s="16">
        <f t="shared" si="514"/>
        <v>0</v>
      </c>
      <c r="T308" s="16">
        <f t="shared" si="514"/>
        <v>0</v>
      </c>
      <c r="U308" s="16">
        <f t="shared" si="514"/>
        <v>0</v>
      </c>
      <c r="V308" s="16">
        <f t="shared" si="514"/>
        <v>0</v>
      </c>
      <c r="W308" s="16">
        <f t="shared" si="514"/>
        <v>0</v>
      </c>
      <c r="X308" s="16">
        <f t="shared" si="514"/>
        <v>0</v>
      </c>
      <c r="Y308" s="16">
        <f t="shared" si="514"/>
        <v>0</v>
      </c>
      <c r="Z308" s="16">
        <f t="shared" si="514"/>
        <v>0</v>
      </c>
      <c r="AA308" s="16">
        <f t="shared" si="514"/>
        <v>0</v>
      </c>
      <c r="AB308" s="16">
        <f t="shared" si="514"/>
        <v>0</v>
      </c>
      <c r="AC308" s="16">
        <f t="shared" si="514"/>
        <v>0</v>
      </c>
      <c r="AD308" s="16">
        <f t="shared" si="514"/>
        <v>0</v>
      </c>
      <c r="AE308" s="16">
        <f t="shared" si="514"/>
        <v>0</v>
      </c>
      <c r="AF308" s="16">
        <f t="shared" si="514"/>
        <v>0</v>
      </c>
      <c r="AG308" s="16">
        <f t="shared" si="514"/>
        <v>0</v>
      </c>
      <c r="AH308" s="16">
        <f t="shared" si="514"/>
        <v>0</v>
      </c>
      <c r="AI308" s="16">
        <f t="shared" si="514"/>
        <v>0</v>
      </c>
      <c r="AJ308" s="16">
        <f t="shared" si="514"/>
        <v>0</v>
      </c>
      <c r="AK308" s="16">
        <f t="shared" si="514"/>
        <v>0</v>
      </c>
      <c r="AL308" s="16">
        <f t="shared" si="514"/>
        <v>0</v>
      </c>
      <c r="AM308" s="16">
        <f t="shared" si="514"/>
        <v>0</v>
      </c>
      <c r="AN308" s="16">
        <f t="shared" si="514"/>
        <v>0</v>
      </c>
      <c r="AO308" s="16">
        <f t="shared" si="514"/>
        <v>0</v>
      </c>
      <c r="AP308" s="16">
        <f t="shared" si="514"/>
        <v>0</v>
      </c>
      <c r="AQ308" s="16">
        <f t="shared" si="510"/>
        <v>0</v>
      </c>
      <c r="AR308" s="16">
        <f t="shared" ref="AR308:BE308" si="515">AQ308+AR238</f>
        <v>0</v>
      </c>
      <c r="AS308" s="16">
        <f t="shared" si="515"/>
        <v>0</v>
      </c>
      <c r="AT308" s="16">
        <f t="shared" si="515"/>
        <v>0</v>
      </c>
      <c r="AU308" s="16">
        <f t="shared" si="515"/>
        <v>0</v>
      </c>
      <c r="AV308" s="16">
        <f t="shared" si="515"/>
        <v>0</v>
      </c>
      <c r="AW308" s="16">
        <f t="shared" si="515"/>
        <v>0</v>
      </c>
      <c r="AX308" s="16">
        <f t="shared" si="515"/>
        <v>0</v>
      </c>
      <c r="AY308" s="16">
        <f t="shared" si="515"/>
        <v>0</v>
      </c>
      <c r="AZ308" s="16">
        <f t="shared" si="515"/>
        <v>0</v>
      </c>
      <c r="BA308" s="16">
        <f t="shared" si="515"/>
        <v>0</v>
      </c>
      <c r="BB308" s="16">
        <f t="shared" si="515"/>
        <v>0</v>
      </c>
      <c r="BC308" s="16">
        <f t="shared" si="515"/>
        <v>0</v>
      </c>
      <c r="BD308" s="16">
        <f t="shared" si="515"/>
        <v>0</v>
      </c>
      <c r="BE308" s="16">
        <f t="shared" si="515"/>
        <v>0</v>
      </c>
      <c r="BF308" s="16">
        <f t="shared" ref="BF308:BS308" si="516">BE308+BF238</f>
        <v>0</v>
      </c>
      <c r="BG308" s="16">
        <f t="shared" si="516"/>
        <v>0</v>
      </c>
      <c r="BH308" s="16">
        <f t="shared" si="516"/>
        <v>0</v>
      </c>
      <c r="BI308" s="16">
        <f t="shared" si="516"/>
        <v>0</v>
      </c>
      <c r="BJ308" s="16">
        <f t="shared" si="516"/>
        <v>0</v>
      </c>
      <c r="BK308" s="16">
        <f t="shared" si="516"/>
        <v>0</v>
      </c>
      <c r="BL308" s="16">
        <f t="shared" si="516"/>
        <v>0</v>
      </c>
      <c r="BM308" s="16">
        <f t="shared" si="516"/>
        <v>0</v>
      </c>
      <c r="BN308" s="16">
        <f t="shared" si="516"/>
        <v>0</v>
      </c>
      <c r="BO308" s="16">
        <f t="shared" si="516"/>
        <v>0</v>
      </c>
      <c r="BP308" s="16">
        <f t="shared" si="516"/>
        <v>0</v>
      </c>
      <c r="BQ308" s="16">
        <f t="shared" si="516"/>
        <v>0</v>
      </c>
      <c r="BR308" s="16">
        <f t="shared" si="516"/>
        <v>0</v>
      </c>
      <c r="BS308" s="16">
        <f t="shared" si="516"/>
        <v>0</v>
      </c>
    </row>
    <row r="309" spans="1:71" x14ac:dyDescent="0.35">
      <c r="A309" s="15" t="str">
        <f t="shared" ref="A309:I309" si="517">A239</f>
        <v>Standard Close</v>
      </c>
      <c r="B309" s="15" t="str">
        <f t="shared" si="517"/>
        <v>NCP-16548</v>
      </c>
      <c r="C309" s="15" t="str">
        <f t="shared" si="517"/>
        <v>ELECTRIC DELIVERY</v>
      </c>
      <c r="D309" s="15">
        <f t="shared" si="517"/>
        <v>30315</v>
      </c>
      <c r="E309" s="15" t="str">
        <f t="shared" si="517"/>
        <v>NCP-16548</v>
      </c>
      <c r="F309" s="15" t="str">
        <f t="shared" si="517"/>
        <v>ADMS DER Frcasting/Gateway Implment</v>
      </c>
      <c r="G309" s="15" t="str">
        <f t="shared" si="517"/>
        <v>Electric General Plant</v>
      </c>
      <c r="H309" s="15" t="str">
        <f t="shared" si="517"/>
        <v>General Offices</v>
      </c>
      <c r="I309" s="15" t="str">
        <f t="shared" si="517"/>
        <v>ADMS DER Frcasting/Gateway Implment</v>
      </c>
      <c r="J309" s="15">
        <f>'Grid Reliability and Resili'!K31</f>
        <v>202706</v>
      </c>
      <c r="K309" s="68">
        <v>0</v>
      </c>
      <c r="L309" s="16">
        <f t="shared" ref="L309:AP309" si="518">K309+L239</f>
        <v>0</v>
      </c>
      <c r="M309" s="16">
        <f t="shared" si="518"/>
        <v>0</v>
      </c>
      <c r="N309" s="16">
        <f t="shared" si="518"/>
        <v>0</v>
      </c>
      <c r="O309" s="16">
        <f t="shared" si="518"/>
        <v>0</v>
      </c>
      <c r="P309" s="16">
        <f t="shared" si="518"/>
        <v>0</v>
      </c>
      <c r="Q309" s="16">
        <f t="shared" si="518"/>
        <v>0</v>
      </c>
      <c r="R309" s="16">
        <f t="shared" si="518"/>
        <v>0</v>
      </c>
      <c r="S309" s="16">
        <f t="shared" si="518"/>
        <v>0</v>
      </c>
      <c r="T309" s="16">
        <f t="shared" si="518"/>
        <v>0</v>
      </c>
      <c r="U309" s="16">
        <f t="shared" si="518"/>
        <v>0</v>
      </c>
      <c r="V309" s="16">
        <f t="shared" si="518"/>
        <v>0</v>
      </c>
      <c r="W309" s="16">
        <f t="shared" si="518"/>
        <v>0</v>
      </c>
      <c r="X309" s="16">
        <f t="shared" si="518"/>
        <v>0</v>
      </c>
      <c r="Y309" s="16">
        <f t="shared" si="518"/>
        <v>0</v>
      </c>
      <c r="Z309" s="16">
        <f t="shared" si="518"/>
        <v>0</v>
      </c>
      <c r="AA309" s="16">
        <f t="shared" si="518"/>
        <v>0</v>
      </c>
      <c r="AB309" s="16">
        <f t="shared" si="518"/>
        <v>0</v>
      </c>
      <c r="AC309" s="16">
        <f t="shared" si="518"/>
        <v>0</v>
      </c>
      <c r="AD309" s="16">
        <f t="shared" si="518"/>
        <v>0</v>
      </c>
      <c r="AE309" s="16">
        <f t="shared" si="518"/>
        <v>0</v>
      </c>
      <c r="AF309" s="16">
        <f t="shared" si="518"/>
        <v>0</v>
      </c>
      <c r="AG309" s="16">
        <f t="shared" si="518"/>
        <v>0</v>
      </c>
      <c r="AH309" s="16">
        <f t="shared" si="518"/>
        <v>0</v>
      </c>
      <c r="AI309" s="16">
        <f t="shared" si="518"/>
        <v>0</v>
      </c>
      <c r="AJ309" s="16">
        <f t="shared" si="518"/>
        <v>0</v>
      </c>
      <c r="AK309" s="16">
        <f t="shared" si="518"/>
        <v>0</v>
      </c>
      <c r="AL309" s="16">
        <f t="shared" si="518"/>
        <v>0</v>
      </c>
      <c r="AM309" s="16">
        <f t="shared" si="518"/>
        <v>0</v>
      </c>
      <c r="AN309" s="16">
        <f t="shared" si="518"/>
        <v>0</v>
      </c>
      <c r="AO309" s="16">
        <f t="shared" si="518"/>
        <v>0</v>
      </c>
      <c r="AP309" s="16">
        <f t="shared" si="518"/>
        <v>0</v>
      </c>
      <c r="AQ309" s="16">
        <f t="shared" si="510"/>
        <v>0</v>
      </c>
      <c r="AR309" s="16">
        <f t="shared" ref="AR309:BE309" si="519">AQ309+AR239</f>
        <v>0</v>
      </c>
      <c r="AS309" s="16">
        <f t="shared" si="519"/>
        <v>0</v>
      </c>
      <c r="AT309" s="16">
        <f t="shared" si="519"/>
        <v>0</v>
      </c>
      <c r="AU309" s="16">
        <f t="shared" si="519"/>
        <v>0</v>
      </c>
      <c r="AV309" s="16">
        <f t="shared" si="519"/>
        <v>0</v>
      </c>
      <c r="AW309" s="16">
        <f t="shared" si="519"/>
        <v>0</v>
      </c>
      <c r="AX309" s="16">
        <f t="shared" si="519"/>
        <v>0</v>
      </c>
      <c r="AY309" s="16">
        <f t="shared" si="519"/>
        <v>0</v>
      </c>
      <c r="AZ309" s="16">
        <f t="shared" si="519"/>
        <v>0</v>
      </c>
      <c r="BA309" s="16">
        <f t="shared" si="519"/>
        <v>0</v>
      </c>
      <c r="BB309" s="16">
        <f t="shared" si="519"/>
        <v>136273.9107666667</v>
      </c>
      <c r="BC309" s="16">
        <f t="shared" si="519"/>
        <v>274543.04200333345</v>
      </c>
      <c r="BD309" s="16">
        <f t="shared" si="519"/>
        <v>414807.39371000021</v>
      </c>
      <c r="BE309" s="16">
        <f t="shared" si="519"/>
        <v>557066.96588666691</v>
      </c>
      <c r="BF309" s="16">
        <f t="shared" ref="BF309:BS309" si="520">BE309+BF239</f>
        <v>701321.75853333366</v>
      </c>
      <c r="BG309" s="16">
        <f t="shared" si="520"/>
        <v>847571.77165000048</v>
      </c>
      <c r="BH309" s="16">
        <f t="shared" si="520"/>
        <v>995817.00523666723</v>
      </c>
      <c r="BI309" s="16">
        <f t="shared" si="520"/>
        <v>1144062.238823334</v>
      </c>
      <c r="BJ309" s="16">
        <f t="shared" si="520"/>
        <v>1292307.4724100009</v>
      </c>
      <c r="BK309" s="16">
        <f t="shared" si="520"/>
        <v>1440552.7059966675</v>
      </c>
      <c r="BL309" s="16">
        <f t="shared" si="520"/>
        <v>1588797.9395833341</v>
      </c>
      <c r="BM309" s="16">
        <f t="shared" si="520"/>
        <v>1737043.1731700008</v>
      </c>
      <c r="BN309" s="16">
        <f t="shared" si="520"/>
        <v>1885288.4067566674</v>
      </c>
      <c r="BO309" s="16">
        <f t="shared" si="520"/>
        <v>2033533.6403433341</v>
      </c>
      <c r="BP309" s="16">
        <f t="shared" si="520"/>
        <v>2181778.8739300007</v>
      </c>
      <c r="BQ309" s="16">
        <f t="shared" si="520"/>
        <v>2330024.1075166673</v>
      </c>
      <c r="BR309" s="16">
        <f t="shared" si="520"/>
        <v>2478269.341103334</v>
      </c>
      <c r="BS309" s="16">
        <f t="shared" si="520"/>
        <v>2626514.5746900006</v>
      </c>
    </row>
    <row r="310" spans="1:71" x14ac:dyDescent="0.35">
      <c r="A310" s="15" t="str">
        <f t="shared" ref="A310:I310" si="521">A240</f>
        <v>Standard Close</v>
      </c>
      <c r="B310" s="15" t="str">
        <f t="shared" si="521"/>
        <v>NCP-16550</v>
      </c>
      <c r="C310" s="15" t="str">
        <f t="shared" si="521"/>
        <v>ELECTRIC DELIVERY</v>
      </c>
      <c r="D310" s="15">
        <f t="shared" si="521"/>
        <v>30399</v>
      </c>
      <c r="E310" s="15" t="str">
        <f t="shared" si="521"/>
        <v>NCP-16550</v>
      </c>
      <c r="F310" s="15" t="str">
        <f t="shared" si="521"/>
        <v>RCC Solar Consolidation</v>
      </c>
      <c r="G310" s="15" t="str">
        <f t="shared" si="521"/>
        <v>Electric General Plant</v>
      </c>
      <c r="H310" s="15" t="str">
        <f t="shared" si="521"/>
        <v>General Offices</v>
      </c>
      <c r="I310" s="15" t="str">
        <f t="shared" si="521"/>
        <v>RCC Solar Consolidation</v>
      </c>
      <c r="J310" s="15">
        <f>'Grid Reliability and Resili'!K32</f>
        <v>202909</v>
      </c>
      <c r="K310" s="68">
        <v>0</v>
      </c>
      <c r="L310" s="16">
        <f t="shared" ref="L310:AP310" si="522">K310+L240</f>
        <v>0</v>
      </c>
      <c r="M310" s="16">
        <f t="shared" si="522"/>
        <v>0</v>
      </c>
      <c r="N310" s="16">
        <f t="shared" si="522"/>
        <v>0</v>
      </c>
      <c r="O310" s="16">
        <f t="shared" si="522"/>
        <v>0</v>
      </c>
      <c r="P310" s="16">
        <f t="shared" si="522"/>
        <v>0</v>
      </c>
      <c r="Q310" s="16">
        <f t="shared" si="522"/>
        <v>0</v>
      </c>
      <c r="R310" s="16">
        <f t="shared" si="522"/>
        <v>0</v>
      </c>
      <c r="S310" s="16">
        <f t="shared" si="522"/>
        <v>0</v>
      </c>
      <c r="T310" s="16">
        <f t="shared" si="522"/>
        <v>0</v>
      </c>
      <c r="U310" s="16">
        <f t="shared" si="522"/>
        <v>0</v>
      </c>
      <c r="V310" s="16">
        <f t="shared" si="522"/>
        <v>0</v>
      </c>
      <c r="W310" s="16">
        <f t="shared" si="522"/>
        <v>0</v>
      </c>
      <c r="X310" s="16">
        <f t="shared" si="522"/>
        <v>0</v>
      </c>
      <c r="Y310" s="16">
        <f t="shared" si="522"/>
        <v>0</v>
      </c>
      <c r="Z310" s="16">
        <f t="shared" si="522"/>
        <v>0</v>
      </c>
      <c r="AA310" s="16">
        <f t="shared" si="522"/>
        <v>0</v>
      </c>
      <c r="AB310" s="16">
        <f t="shared" si="522"/>
        <v>0</v>
      </c>
      <c r="AC310" s="16">
        <f t="shared" si="522"/>
        <v>0</v>
      </c>
      <c r="AD310" s="16">
        <f t="shared" si="522"/>
        <v>0</v>
      </c>
      <c r="AE310" s="16">
        <f t="shared" si="522"/>
        <v>0</v>
      </c>
      <c r="AF310" s="16">
        <f t="shared" si="522"/>
        <v>0</v>
      </c>
      <c r="AG310" s="16">
        <f t="shared" si="522"/>
        <v>0</v>
      </c>
      <c r="AH310" s="16">
        <f t="shared" si="522"/>
        <v>0</v>
      </c>
      <c r="AI310" s="16">
        <f t="shared" si="522"/>
        <v>0</v>
      </c>
      <c r="AJ310" s="16">
        <f t="shared" si="522"/>
        <v>0</v>
      </c>
      <c r="AK310" s="16">
        <f t="shared" si="522"/>
        <v>0</v>
      </c>
      <c r="AL310" s="16">
        <f t="shared" si="522"/>
        <v>0</v>
      </c>
      <c r="AM310" s="16">
        <f t="shared" si="522"/>
        <v>0</v>
      </c>
      <c r="AN310" s="16">
        <f t="shared" si="522"/>
        <v>0</v>
      </c>
      <c r="AO310" s="16">
        <f t="shared" si="522"/>
        <v>0</v>
      </c>
      <c r="AP310" s="16">
        <f t="shared" si="522"/>
        <v>0</v>
      </c>
      <c r="AQ310" s="16">
        <f t="shared" si="510"/>
        <v>0</v>
      </c>
      <c r="AR310" s="16">
        <f t="shared" ref="AR310:BE310" si="523">AQ310+AR240</f>
        <v>0</v>
      </c>
      <c r="AS310" s="16">
        <f t="shared" si="523"/>
        <v>0</v>
      </c>
      <c r="AT310" s="16">
        <f t="shared" si="523"/>
        <v>0</v>
      </c>
      <c r="AU310" s="16">
        <f t="shared" si="523"/>
        <v>0</v>
      </c>
      <c r="AV310" s="16">
        <f t="shared" si="523"/>
        <v>0</v>
      </c>
      <c r="AW310" s="16">
        <f t="shared" si="523"/>
        <v>0</v>
      </c>
      <c r="AX310" s="16">
        <f t="shared" si="523"/>
        <v>0</v>
      </c>
      <c r="AY310" s="16">
        <f t="shared" si="523"/>
        <v>0</v>
      </c>
      <c r="AZ310" s="16">
        <f t="shared" si="523"/>
        <v>0</v>
      </c>
      <c r="BA310" s="16">
        <f t="shared" si="523"/>
        <v>0</v>
      </c>
      <c r="BB310" s="16">
        <f t="shared" si="523"/>
        <v>0</v>
      </c>
      <c r="BC310" s="16">
        <f t="shared" si="523"/>
        <v>0</v>
      </c>
      <c r="BD310" s="16">
        <f t="shared" si="523"/>
        <v>0</v>
      </c>
      <c r="BE310" s="16">
        <f t="shared" si="523"/>
        <v>0</v>
      </c>
      <c r="BF310" s="16">
        <f t="shared" ref="BF310:BS310" si="524">BE310+BF240</f>
        <v>0</v>
      </c>
      <c r="BG310" s="16">
        <f t="shared" si="524"/>
        <v>0</v>
      </c>
      <c r="BH310" s="16">
        <f t="shared" si="524"/>
        <v>0</v>
      </c>
      <c r="BI310" s="16">
        <f t="shared" si="524"/>
        <v>0</v>
      </c>
      <c r="BJ310" s="16">
        <f t="shared" si="524"/>
        <v>0</v>
      </c>
      <c r="BK310" s="16">
        <f t="shared" si="524"/>
        <v>0</v>
      </c>
      <c r="BL310" s="16">
        <f t="shared" si="524"/>
        <v>0</v>
      </c>
      <c r="BM310" s="16">
        <f t="shared" si="524"/>
        <v>0</v>
      </c>
      <c r="BN310" s="16">
        <f t="shared" si="524"/>
        <v>0</v>
      </c>
      <c r="BO310" s="16">
        <f t="shared" si="524"/>
        <v>0</v>
      </c>
      <c r="BP310" s="16">
        <f t="shared" si="524"/>
        <v>0</v>
      </c>
      <c r="BQ310" s="16">
        <f t="shared" si="524"/>
        <v>0</v>
      </c>
      <c r="BR310" s="16">
        <f t="shared" si="524"/>
        <v>0</v>
      </c>
      <c r="BS310" s="16">
        <f t="shared" si="524"/>
        <v>0</v>
      </c>
    </row>
    <row r="311" spans="1:71" x14ac:dyDescent="0.35">
      <c r="A311" s="15" t="str">
        <f t="shared" ref="A311:I311" si="525">A241</f>
        <v>Standard Close</v>
      </c>
      <c r="B311" s="15" t="str">
        <f t="shared" si="525"/>
        <v>NCP-16616</v>
      </c>
      <c r="C311" s="15" t="str">
        <f t="shared" si="525"/>
        <v>ELECTRIC DELIVERY</v>
      </c>
      <c r="D311" s="15">
        <f t="shared" si="525"/>
        <v>30315</v>
      </c>
      <c r="E311" s="15" t="str">
        <f t="shared" si="525"/>
        <v>NCP-16616</v>
      </c>
      <c r="F311" s="15" t="str">
        <f t="shared" si="525"/>
        <v>AMI Convergence - Network Replacemt</v>
      </c>
      <c r="G311" s="15" t="str">
        <f t="shared" si="525"/>
        <v>Electric Intangible Plant</v>
      </c>
      <c r="H311" s="15" t="str">
        <f t="shared" si="525"/>
        <v>General Offices</v>
      </c>
      <c r="I311" s="15" t="str">
        <f t="shared" si="525"/>
        <v>AMI Convergence - Network Replacemt</v>
      </c>
      <c r="J311" s="15">
        <f>'Grid Reliability and Resili'!K33</f>
        <v>202709</v>
      </c>
      <c r="K311" s="68">
        <v>0</v>
      </c>
      <c r="L311" s="16">
        <f t="shared" ref="L311:AP311" si="526">K311+L241</f>
        <v>0</v>
      </c>
      <c r="M311" s="16">
        <f t="shared" si="526"/>
        <v>0</v>
      </c>
      <c r="N311" s="16">
        <f t="shared" si="526"/>
        <v>0</v>
      </c>
      <c r="O311" s="16">
        <f t="shared" si="526"/>
        <v>0</v>
      </c>
      <c r="P311" s="16">
        <f t="shared" si="526"/>
        <v>0</v>
      </c>
      <c r="Q311" s="16">
        <f t="shared" si="526"/>
        <v>0</v>
      </c>
      <c r="R311" s="16">
        <f t="shared" si="526"/>
        <v>0</v>
      </c>
      <c r="S311" s="16">
        <f t="shared" si="526"/>
        <v>0</v>
      </c>
      <c r="T311" s="16">
        <f t="shared" si="526"/>
        <v>0</v>
      </c>
      <c r="U311" s="16">
        <f t="shared" si="526"/>
        <v>0</v>
      </c>
      <c r="V311" s="16">
        <f t="shared" si="526"/>
        <v>0</v>
      </c>
      <c r="W311" s="16">
        <f t="shared" si="526"/>
        <v>0</v>
      </c>
      <c r="X311" s="16">
        <f t="shared" si="526"/>
        <v>0</v>
      </c>
      <c r="Y311" s="16">
        <f t="shared" si="526"/>
        <v>0</v>
      </c>
      <c r="Z311" s="16">
        <f t="shared" si="526"/>
        <v>0</v>
      </c>
      <c r="AA311" s="16">
        <f t="shared" si="526"/>
        <v>0</v>
      </c>
      <c r="AB311" s="16">
        <f t="shared" si="526"/>
        <v>0</v>
      </c>
      <c r="AC311" s="16">
        <f t="shared" si="526"/>
        <v>0</v>
      </c>
      <c r="AD311" s="16">
        <f t="shared" si="526"/>
        <v>0</v>
      </c>
      <c r="AE311" s="16">
        <f t="shared" si="526"/>
        <v>0</v>
      </c>
      <c r="AF311" s="16">
        <f t="shared" si="526"/>
        <v>0</v>
      </c>
      <c r="AG311" s="16">
        <f t="shared" si="526"/>
        <v>0</v>
      </c>
      <c r="AH311" s="16">
        <f t="shared" si="526"/>
        <v>0</v>
      </c>
      <c r="AI311" s="16">
        <f t="shared" si="526"/>
        <v>0</v>
      </c>
      <c r="AJ311" s="16">
        <f t="shared" si="526"/>
        <v>0</v>
      </c>
      <c r="AK311" s="16">
        <f t="shared" si="526"/>
        <v>0</v>
      </c>
      <c r="AL311" s="16">
        <f t="shared" si="526"/>
        <v>0</v>
      </c>
      <c r="AM311" s="16">
        <f t="shared" si="526"/>
        <v>0</v>
      </c>
      <c r="AN311" s="16">
        <f t="shared" si="526"/>
        <v>0</v>
      </c>
      <c r="AO311" s="16">
        <f t="shared" si="526"/>
        <v>0</v>
      </c>
      <c r="AP311" s="16">
        <f t="shared" si="526"/>
        <v>0</v>
      </c>
      <c r="AQ311" s="16">
        <f t="shared" si="510"/>
        <v>0</v>
      </c>
      <c r="AR311" s="16">
        <f t="shared" ref="AR311:BE311" si="527">AQ311+AR241</f>
        <v>0</v>
      </c>
      <c r="AS311" s="16">
        <f t="shared" si="527"/>
        <v>0</v>
      </c>
      <c r="AT311" s="16">
        <f t="shared" si="527"/>
        <v>0</v>
      </c>
      <c r="AU311" s="16">
        <f t="shared" si="527"/>
        <v>0</v>
      </c>
      <c r="AV311" s="16">
        <f t="shared" si="527"/>
        <v>0</v>
      </c>
      <c r="AW311" s="16">
        <f t="shared" si="527"/>
        <v>0</v>
      </c>
      <c r="AX311" s="16">
        <f t="shared" si="527"/>
        <v>0</v>
      </c>
      <c r="AY311" s="16">
        <f t="shared" si="527"/>
        <v>0</v>
      </c>
      <c r="AZ311" s="16">
        <f t="shared" si="527"/>
        <v>0</v>
      </c>
      <c r="BA311" s="16">
        <f t="shared" si="527"/>
        <v>0</v>
      </c>
      <c r="BB311" s="16">
        <f t="shared" si="527"/>
        <v>0</v>
      </c>
      <c r="BC311" s="16">
        <f t="shared" si="527"/>
        <v>0</v>
      </c>
      <c r="BD311" s="16">
        <f t="shared" si="527"/>
        <v>0</v>
      </c>
      <c r="BE311" s="16">
        <f t="shared" si="527"/>
        <v>28820.578741666672</v>
      </c>
      <c r="BF311" s="16">
        <f t="shared" ref="BF311:BS311" si="528">BE311+BF241</f>
        <v>57674.657483333343</v>
      </c>
      <c r="BG311" s="16">
        <f t="shared" si="528"/>
        <v>86562.236225000015</v>
      </c>
      <c r="BH311" s="16">
        <f t="shared" si="528"/>
        <v>115483.31496666669</v>
      </c>
      <c r="BI311" s="16">
        <f t="shared" si="528"/>
        <v>144404.39370833337</v>
      </c>
      <c r="BJ311" s="16">
        <f t="shared" si="528"/>
        <v>173325.47245000006</v>
      </c>
      <c r="BK311" s="16">
        <f t="shared" si="528"/>
        <v>202246.55119166675</v>
      </c>
      <c r="BL311" s="16">
        <f t="shared" si="528"/>
        <v>231167.62993333343</v>
      </c>
      <c r="BM311" s="16">
        <f t="shared" si="528"/>
        <v>260088.70867500012</v>
      </c>
      <c r="BN311" s="16">
        <f t="shared" si="528"/>
        <v>289009.7874166668</v>
      </c>
      <c r="BO311" s="16">
        <f t="shared" si="528"/>
        <v>317930.86615833349</v>
      </c>
      <c r="BP311" s="16">
        <f t="shared" si="528"/>
        <v>346851.94490000018</v>
      </c>
      <c r="BQ311" s="16">
        <f t="shared" si="528"/>
        <v>375773.02364166686</v>
      </c>
      <c r="BR311" s="16">
        <f t="shared" si="528"/>
        <v>404694.10238333355</v>
      </c>
      <c r="BS311" s="16">
        <f t="shared" si="528"/>
        <v>433615.18112500024</v>
      </c>
    </row>
    <row r="312" spans="1:71" x14ac:dyDescent="0.35">
      <c r="A312" s="15" t="str">
        <f t="shared" ref="A312:I312" si="529">A242</f>
        <v>Manual Blanket</v>
      </c>
      <c r="B312" s="15" t="str">
        <f t="shared" si="529"/>
        <v>NCP-16684</v>
      </c>
      <c r="C312" s="15" t="str">
        <f t="shared" si="529"/>
        <v>ELECTRIC DELIVERY</v>
      </c>
      <c r="D312" s="15">
        <f t="shared" si="529"/>
        <v>36500</v>
      </c>
      <c r="E312" s="15" t="str">
        <f t="shared" si="529"/>
        <v>NCP-16684</v>
      </c>
      <c r="F312" s="15" t="str">
        <f t="shared" si="529"/>
        <v xml:space="preserve">Non-SPP Line Sensing </v>
      </c>
      <c r="G312" s="15" t="str">
        <f t="shared" si="529"/>
        <v>Electric Distribution Plant</v>
      </c>
      <c r="H312" s="15" t="str">
        <f t="shared" si="529"/>
        <v>Distribution Lines</v>
      </c>
      <c r="I312" s="15" t="str">
        <f t="shared" si="529"/>
        <v xml:space="preserve">Non-SPP Line Sensing </v>
      </c>
      <c r="J312" s="15" t="str">
        <f>'Grid Reliability and Resili'!K34</f>
        <v>monthly</v>
      </c>
      <c r="K312" s="68">
        <v>0</v>
      </c>
      <c r="L312" s="16">
        <f t="shared" ref="L312:AP312" si="530">K312+L242</f>
        <v>0</v>
      </c>
      <c r="M312" s="16">
        <f t="shared" si="530"/>
        <v>0</v>
      </c>
      <c r="N312" s="16">
        <f t="shared" si="530"/>
        <v>0</v>
      </c>
      <c r="O312" s="16">
        <f t="shared" si="530"/>
        <v>0</v>
      </c>
      <c r="P312" s="16">
        <f t="shared" si="530"/>
        <v>0</v>
      </c>
      <c r="Q312" s="16">
        <f t="shared" si="530"/>
        <v>0</v>
      </c>
      <c r="R312" s="16">
        <f t="shared" si="530"/>
        <v>0</v>
      </c>
      <c r="S312" s="16">
        <f t="shared" si="530"/>
        <v>0</v>
      </c>
      <c r="T312" s="16">
        <f t="shared" si="530"/>
        <v>0</v>
      </c>
      <c r="U312" s="16">
        <f t="shared" si="530"/>
        <v>0</v>
      </c>
      <c r="V312" s="16">
        <f t="shared" si="530"/>
        <v>0</v>
      </c>
      <c r="W312" s="16">
        <f t="shared" si="530"/>
        <v>0</v>
      </c>
      <c r="X312" s="16">
        <f t="shared" si="530"/>
        <v>0</v>
      </c>
      <c r="Y312" s="16">
        <f t="shared" si="530"/>
        <v>242.83656100000005</v>
      </c>
      <c r="Z312" s="16">
        <f t="shared" si="530"/>
        <v>728.50968300000011</v>
      </c>
      <c r="AA312" s="16">
        <f t="shared" si="530"/>
        <v>1457.0193660000002</v>
      </c>
      <c r="AB312" s="16">
        <f t="shared" si="530"/>
        <v>2428.3656100000003</v>
      </c>
      <c r="AC312" s="16">
        <f t="shared" si="530"/>
        <v>3642.5484150000002</v>
      </c>
      <c r="AD312" s="16">
        <f t="shared" si="530"/>
        <v>5099.5677810000007</v>
      </c>
      <c r="AE312" s="16">
        <f t="shared" si="530"/>
        <v>6799.4237080000012</v>
      </c>
      <c r="AF312" s="16">
        <f t="shared" si="530"/>
        <v>8742.1161960000027</v>
      </c>
      <c r="AG312" s="16">
        <f t="shared" si="530"/>
        <v>10927.645245000003</v>
      </c>
      <c r="AH312" s="16">
        <f t="shared" si="530"/>
        <v>13356.010855000004</v>
      </c>
      <c r="AI312" s="16">
        <f t="shared" si="530"/>
        <v>16027.213026000005</v>
      </c>
      <c r="AJ312" s="16">
        <f t="shared" si="530"/>
        <v>18941.245933000006</v>
      </c>
      <c r="AK312" s="16">
        <f t="shared" si="530"/>
        <v>22620.791602500005</v>
      </c>
      <c r="AL312" s="16">
        <f t="shared" si="530"/>
        <v>27065.850034500007</v>
      </c>
      <c r="AM312" s="16">
        <f t="shared" si="530"/>
        <v>32276.421229000007</v>
      </c>
      <c r="AN312" s="16">
        <f t="shared" si="530"/>
        <v>38252.505186000009</v>
      </c>
      <c r="AO312" s="16">
        <f t="shared" si="530"/>
        <v>44994.101905500007</v>
      </c>
      <c r="AP312" s="16">
        <f t="shared" si="530"/>
        <v>52501.211387500007</v>
      </c>
      <c r="AQ312" s="16">
        <f t="shared" si="510"/>
        <v>60773.833632000009</v>
      </c>
      <c r="AR312" s="16">
        <f t="shared" ref="AR312:BE312" si="531">AQ312+AR242</f>
        <v>69811.968639000013</v>
      </c>
      <c r="AS312" s="16">
        <f t="shared" si="531"/>
        <v>79615.61640850002</v>
      </c>
      <c r="AT312" s="16">
        <f t="shared" si="531"/>
        <v>90184.776940500014</v>
      </c>
      <c r="AU312" s="16">
        <f t="shared" si="531"/>
        <v>101519.45023500001</v>
      </c>
      <c r="AV312" s="16">
        <f t="shared" si="531"/>
        <v>113619.63629200001</v>
      </c>
      <c r="AW312" s="16">
        <f t="shared" si="531"/>
        <v>126696.60520141668</v>
      </c>
      <c r="AX312" s="16">
        <f t="shared" si="531"/>
        <v>140750.35704091669</v>
      </c>
      <c r="AY312" s="16">
        <f t="shared" si="531"/>
        <v>155780.8918105</v>
      </c>
      <c r="AZ312" s="16">
        <f t="shared" si="531"/>
        <v>171788.20951016666</v>
      </c>
      <c r="BA312" s="16">
        <f t="shared" si="531"/>
        <v>188772.31013991666</v>
      </c>
      <c r="BB312" s="16">
        <f t="shared" si="531"/>
        <v>206733.19369975</v>
      </c>
      <c r="BC312" s="16">
        <f t="shared" si="531"/>
        <v>225670.86018966668</v>
      </c>
      <c r="BD312" s="16">
        <f t="shared" si="531"/>
        <v>245585.30960966667</v>
      </c>
      <c r="BE312" s="16">
        <f t="shared" si="531"/>
        <v>266476.54195975</v>
      </c>
      <c r="BF312" s="16">
        <f t="shared" ref="BF312:BS312" si="532">BE312+BF242</f>
        <v>288344.55723991664</v>
      </c>
      <c r="BG312" s="16">
        <f t="shared" si="532"/>
        <v>311189.35545016662</v>
      </c>
      <c r="BH312" s="16">
        <f t="shared" si="532"/>
        <v>335010.93659049994</v>
      </c>
      <c r="BI312" s="16">
        <f t="shared" si="532"/>
        <v>360104.03003049997</v>
      </c>
      <c r="BJ312" s="16">
        <f t="shared" si="532"/>
        <v>386468.63569249999</v>
      </c>
      <c r="BK312" s="16">
        <f t="shared" si="532"/>
        <v>414104.75357649999</v>
      </c>
      <c r="BL312" s="16">
        <f t="shared" si="532"/>
        <v>443012.38368249999</v>
      </c>
      <c r="BM312" s="16">
        <f t="shared" si="532"/>
        <v>473191.52601049998</v>
      </c>
      <c r="BN312" s="16">
        <f t="shared" si="532"/>
        <v>504642.18056049995</v>
      </c>
      <c r="BO312" s="16">
        <f t="shared" si="532"/>
        <v>537364.34733249992</v>
      </c>
      <c r="BP312" s="16">
        <f t="shared" si="532"/>
        <v>571358.02632649988</v>
      </c>
      <c r="BQ312" s="16">
        <f t="shared" si="532"/>
        <v>606623.21754249989</v>
      </c>
      <c r="BR312" s="16">
        <f t="shared" si="532"/>
        <v>643159.92098049982</v>
      </c>
      <c r="BS312" s="16">
        <f t="shared" si="532"/>
        <v>680968.13664049981</v>
      </c>
    </row>
    <row r="313" spans="1:71" x14ac:dyDescent="0.35">
      <c r="A313" s="15" t="str">
        <f t="shared" ref="A313:I313" si="533">A243</f>
        <v>Standard Close</v>
      </c>
      <c r="B313" s="15" t="str">
        <f t="shared" si="533"/>
        <v>NCP-16689</v>
      </c>
      <c r="C313" s="15" t="str">
        <f t="shared" si="533"/>
        <v>ELECTRIC DELIVERY</v>
      </c>
      <c r="D313" s="15">
        <f t="shared" si="533"/>
        <v>30315</v>
      </c>
      <c r="E313" s="15" t="str">
        <f t="shared" si="533"/>
        <v>NCP-16689</v>
      </c>
      <c r="F313" s="15" t="str">
        <f t="shared" si="533"/>
        <v>eGIS Migration</v>
      </c>
      <c r="G313" s="15" t="str">
        <f t="shared" si="533"/>
        <v>Electric Intangible Plant</v>
      </c>
      <c r="H313" s="15" t="str">
        <f t="shared" si="533"/>
        <v>General Offices</v>
      </c>
      <c r="I313" s="15" t="str">
        <f t="shared" si="533"/>
        <v>eGIS Migration</v>
      </c>
      <c r="J313" s="15">
        <f>'Grid Reliability and Resili'!K35</f>
        <v>202709</v>
      </c>
      <c r="K313" s="68">
        <v>0</v>
      </c>
      <c r="L313" s="16">
        <f t="shared" ref="L313:AP313" si="534">K313+L243</f>
        <v>0</v>
      </c>
      <c r="M313" s="16">
        <f t="shared" si="534"/>
        <v>0</v>
      </c>
      <c r="N313" s="16">
        <f t="shared" si="534"/>
        <v>0</v>
      </c>
      <c r="O313" s="16">
        <f t="shared" si="534"/>
        <v>0</v>
      </c>
      <c r="P313" s="16">
        <f t="shared" si="534"/>
        <v>0</v>
      </c>
      <c r="Q313" s="16">
        <f t="shared" si="534"/>
        <v>0</v>
      </c>
      <c r="R313" s="16">
        <f t="shared" si="534"/>
        <v>0</v>
      </c>
      <c r="S313" s="16">
        <f t="shared" si="534"/>
        <v>0</v>
      </c>
      <c r="T313" s="16">
        <f t="shared" si="534"/>
        <v>0</v>
      </c>
      <c r="U313" s="16">
        <f t="shared" si="534"/>
        <v>0</v>
      </c>
      <c r="V313" s="16">
        <f t="shared" si="534"/>
        <v>0</v>
      </c>
      <c r="W313" s="16">
        <f t="shared" si="534"/>
        <v>0</v>
      </c>
      <c r="X313" s="16">
        <f t="shared" si="534"/>
        <v>0</v>
      </c>
      <c r="Y313" s="16">
        <f t="shared" si="534"/>
        <v>0</v>
      </c>
      <c r="Z313" s="16">
        <f t="shared" si="534"/>
        <v>0</v>
      </c>
      <c r="AA313" s="16">
        <f t="shared" si="534"/>
        <v>0</v>
      </c>
      <c r="AB313" s="16">
        <f t="shared" si="534"/>
        <v>0</v>
      </c>
      <c r="AC313" s="16">
        <f t="shared" si="534"/>
        <v>0</v>
      </c>
      <c r="AD313" s="16">
        <f t="shared" si="534"/>
        <v>0</v>
      </c>
      <c r="AE313" s="16">
        <f t="shared" si="534"/>
        <v>0</v>
      </c>
      <c r="AF313" s="16">
        <f t="shared" si="534"/>
        <v>0</v>
      </c>
      <c r="AG313" s="16">
        <f t="shared" si="534"/>
        <v>0</v>
      </c>
      <c r="AH313" s="16">
        <f t="shared" si="534"/>
        <v>0</v>
      </c>
      <c r="AI313" s="16">
        <f t="shared" si="534"/>
        <v>0</v>
      </c>
      <c r="AJ313" s="16">
        <f t="shared" si="534"/>
        <v>0</v>
      </c>
      <c r="AK313" s="16">
        <f t="shared" si="534"/>
        <v>0</v>
      </c>
      <c r="AL313" s="16">
        <f t="shared" si="534"/>
        <v>0</v>
      </c>
      <c r="AM313" s="16">
        <f t="shared" si="534"/>
        <v>0</v>
      </c>
      <c r="AN313" s="16">
        <f t="shared" si="534"/>
        <v>0</v>
      </c>
      <c r="AO313" s="16">
        <f t="shared" si="534"/>
        <v>0</v>
      </c>
      <c r="AP313" s="16">
        <f t="shared" si="534"/>
        <v>0</v>
      </c>
      <c r="AQ313" s="16">
        <f t="shared" si="510"/>
        <v>0</v>
      </c>
      <c r="AR313" s="16">
        <f t="shared" ref="AR313:BE313" si="535">AQ313+AR243</f>
        <v>0</v>
      </c>
      <c r="AS313" s="16">
        <f t="shared" si="535"/>
        <v>0</v>
      </c>
      <c r="AT313" s="16">
        <f t="shared" si="535"/>
        <v>0</v>
      </c>
      <c r="AU313" s="16">
        <f t="shared" si="535"/>
        <v>0</v>
      </c>
      <c r="AV313" s="16">
        <f t="shared" si="535"/>
        <v>0</v>
      </c>
      <c r="AW313" s="16">
        <f t="shared" si="535"/>
        <v>0</v>
      </c>
      <c r="AX313" s="16">
        <f t="shared" si="535"/>
        <v>0</v>
      </c>
      <c r="AY313" s="16">
        <f t="shared" si="535"/>
        <v>0</v>
      </c>
      <c r="AZ313" s="16">
        <f t="shared" si="535"/>
        <v>0</v>
      </c>
      <c r="BA313" s="16">
        <f t="shared" si="535"/>
        <v>0</v>
      </c>
      <c r="BB313" s="16">
        <f t="shared" si="535"/>
        <v>0</v>
      </c>
      <c r="BC313" s="16">
        <f t="shared" si="535"/>
        <v>0</v>
      </c>
      <c r="BD313" s="16">
        <f t="shared" si="535"/>
        <v>0</v>
      </c>
      <c r="BE313" s="16">
        <f t="shared" si="535"/>
        <v>132765.15108416669</v>
      </c>
      <c r="BF313" s="16">
        <f t="shared" ref="BF313:BS313" si="536">BE313+BF243</f>
        <v>267347.27053416672</v>
      </c>
      <c r="BG313" s="16">
        <f t="shared" si="536"/>
        <v>403746.35835000011</v>
      </c>
      <c r="BH313" s="16">
        <f t="shared" si="536"/>
        <v>541962.41453166679</v>
      </c>
      <c r="BI313" s="16">
        <f t="shared" si="536"/>
        <v>680178.47071333346</v>
      </c>
      <c r="BJ313" s="16">
        <f t="shared" si="536"/>
        <v>818394.52689500013</v>
      </c>
      <c r="BK313" s="16">
        <f t="shared" si="536"/>
        <v>956610.58307666681</v>
      </c>
      <c r="BL313" s="16">
        <f t="shared" si="536"/>
        <v>1094826.6392583335</v>
      </c>
      <c r="BM313" s="16">
        <f t="shared" si="536"/>
        <v>1233042.6954400002</v>
      </c>
      <c r="BN313" s="16">
        <f t="shared" si="536"/>
        <v>1371258.7516216668</v>
      </c>
      <c r="BO313" s="16">
        <f t="shared" si="536"/>
        <v>1509474.8078033335</v>
      </c>
      <c r="BP313" s="16">
        <f t="shared" si="536"/>
        <v>1647690.8639850002</v>
      </c>
      <c r="BQ313" s="16">
        <f t="shared" si="536"/>
        <v>1785906.9201666669</v>
      </c>
      <c r="BR313" s="16">
        <f t="shared" si="536"/>
        <v>1924122.9763483335</v>
      </c>
      <c r="BS313" s="16">
        <f t="shared" si="536"/>
        <v>2062339.0325300002</v>
      </c>
    </row>
    <row r="314" spans="1:71" x14ac:dyDescent="0.35">
      <c r="A314" s="15" t="str">
        <f t="shared" ref="A314:I314" si="537">A244</f>
        <v>Standard Close</v>
      </c>
      <c r="B314" s="15" t="str">
        <f t="shared" si="537"/>
        <v>NCP-16816</v>
      </c>
      <c r="C314" s="15" t="str">
        <f t="shared" si="537"/>
        <v>ELECTRIC DELIVERY</v>
      </c>
      <c r="D314" s="15">
        <f t="shared" si="537"/>
        <v>30315</v>
      </c>
      <c r="E314" s="15" t="str">
        <f t="shared" si="537"/>
        <v>NCP-16816</v>
      </c>
      <c r="F314" s="15" t="str">
        <f t="shared" si="537"/>
        <v>Synergy Upgrade Phase II</v>
      </c>
      <c r="G314" s="15" t="str">
        <f t="shared" si="537"/>
        <v>Electric Intangible Plant</v>
      </c>
      <c r="H314" s="15" t="str">
        <f t="shared" si="537"/>
        <v>General Offices</v>
      </c>
      <c r="I314" s="15" t="str">
        <f t="shared" si="537"/>
        <v>Synergy Upgrade Phase II</v>
      </c>
      <c r="J314" s="15">
        <f>'Grid Reliability and Resili'!K36</f>
        <v>202609</v>
      </c>
      <c r="K314" s="68">
        <v>0</v>
      </c>
      <c r="L314" s="16">
        <f t="shared" ref="L314:AP314" si="538">K314+L244</f>
        <v>0</v>
      </c>
      <c r="M314" s="16">
        <f t="shared" si="538"/>
        <v>0</v>
      </c>
      <c r="N314" s="16">
        <f t="shared" si="538"/>
        <v>0</v>
      </c>
      <c r="O314" s="16">
        <f t="shared" si="538"/>
        <v>0</v>
      </c>
      <c r="P314" s="16">
        <f t="shared" si="538"/>
        <v>0</v>
      </c>
      <c r="Q314" s="16">
        <f t="shared" si="538"/>
        <v>0</v>
      </c>
      <c r="R314" s="16">
        <f t="shared" si="538"/>
        <v>0</v>
      </c>
      <c r="S314" s="16">
        <f t="shared" si="538"/>
        <v>0</v>
      </c>
      <c r="T314" s="16">
        <f t="shared" si="538"/>
        <v>0</v>
      </c>
      <c r="U314" s="16">
        <f t="shared" si="538"/>
        <v>0</v>
      </c>
      <c r="V314" s="16">
        <f t="shared" si="538"/>
        <v>0</v>
      </c>
      <c r="W314" s="16">
        <f t="shared" si="538"/>
        <v>0</v>
      </c>
      <c r="X314" s="16">
        <f t="shared" si="538"/>
        <v>0</v>
      </c>
      <c r="Y314" s="16">
        <f t="shared" si="538"/>
        <v>0</v>
      </c>
      <c r="Z314" s="16">
        <f t="shared" si="538"/>
        <v>0</v>
      </c>
      <c r="AA314" s="16">
        <f t="shared" si="538"/>
        <v>0</v>
      </c>
      <c r="AB314" s="16">
        <f t="shared" si="538"/>
        <v>0</v>
      </c>
      <c r="AC314" s="16">
        <f t="shared" si="538"/>
        <v>0</v>
      </c>
      <c r="AD314" s="16">
        <f t="shared" si="538"/>
        <v>0</v>
      </c>
      <c r="AE314" s="16">
        <f t="shared" si="538"/>
        <v>0</v>
      </c>
      <c r="AF314" s="16">
        <f t="shared" si="538"/>
        <v>0</v>
      </c>
      <c r="AG314" s="16">
        <f t="shared" si="538"/>
        <v>0</v>
      </c>
      <c r="AH314" s="16">
        <f t="shared" si="538"/>
        <v>0</v>
      </c>
      <c r="AI314" s="16">
        <f t="shared" si="538"/>
        <v>0</v>
      </c>
      <c r="AJ314" s="16">
        <f t="shared" si="538"/>
        <v>0</v>
      </c>
      <c r="AK314" s="16">
        <f t="shared" si="538"/>
        <v>0</v>
      </c>
      <c r="AL314" s="16">
        <f t="shared" si="538"/>
        <v>0</v>
      </c>
      <c r="AM314" s="16">
        <f t="shared" si="538"/>
        <v>0</v>
      </c>
      <c r="AN314" s="16">
        <f t="shared" si="538"/>
        <v>0</v>
      </c>
      <c r="AO314" s="16">
        <f t="shared" si="538"/>
        <v>0</v>
      </c>
      <c r="AP314" s="16">
        <f t="shared" si="538"/>
        <v>0</v>
      </c>
      <c r="AQ314" s="16">
        <f t="shared" si="510"/>
        <v>0</v>
      </c>
      <c r="AR314" s="16">
        <f t="shared" ref="AR314:BE314" si="539">AQ314+AR244</f>
        <v>0</v>
      </c>
      <c r="AS314" s="16">
        <f t="shared" si="539"/>
        <v>4393.9612816666677</v>
      </c>
      <c r="AT314" s="16">
        <f t="shared" si="539"/>
        <v>9276.1405083333357</v>
      </c>
      <c r="AU314" s="16">
        <f t="shared" si="539"/>
        <v>14646.537680000005</v>
      </c>
      <c r="AV314" s="16">
        <f t="shared" si="539"/>
        <v>20505.152796666673</v>
      </c>
      <c r="AW314" s="16">
        <f t="shared" si="539"/>
        <v>26363.76791333334</v>
      </c>
      <c r="AX314" s="16">
        <f t="shared" si="539"/>
        <v>32222.383030000008</v>
      </c>
      <c r="AY314" s="16">
        <f t="shared" si="539"/>
        <v>38080.99814666668</v>
      </c>
      <c r="AZ314" s="16">
        <f t="shared" si="539"/>
        <v>43939.613263333347</v>
      </c>
      <c r="BA314" s="16">
        <f t="shared" si="539"/>
        <v>49798.228380000015</v>
      </c>
      <c r="BB314" s="16">
        <f t="shared" si="539"/>
        <v>55656.843496666683</v>
      </c>
      <c r="BC314" s="16">
        <f t="shared" si="539"/>
        <v>61515.458613333351</v>
      </c>
      <c r="BD314" s="16">
        <f t="shared" si="539"/>
        <v>67374.073730000018</v>
      </c>
      <c r="BE314" s="16">
        <f t="shared" si="539"/>
        <v>73232.688846666686</v>
      </c>
      <c r="BF314" s="16">
        <f t="shared" ref="BF314:BS314" si="540">BE314+BF244</f>
        <v>79091.303963333354</v>
      </c>
      <c r="BG314" s="16">
        <f t="shared" si="540"/>
        <v>84949.919080000021</v>
      </c>
      <c r="BH314" s="16">
        <f t="shared" si="540"/>
        <v>90808.534196666689</v>
      </c>
      <c r="BI314" s="16">
        <f t="shared" si="540"/>
        <v>96667.149313333357</v>
      </c>
      <c r="BJ314" s="16">
        <f t="shared" si="540"/>
        <v>102525.76443000002</v>
      </c>
      <c r="BK314" s="16">
        <f t="shared" si="540"/>
        <v>108384.37954666669</v>
      </c>
      <c r="BL314" s="16">
        <f t="shared" si="540"/>
        <v>114242.99466333336</v>
      </c>
      <c r="BM314" s="16">
        <f t="shared" si="540"/>
        <v>120101.60978000003</v>
      </c>
      <c r="BN314" s="16">
        <f t="shared" si="540"/>
        <v>125960.2248966667</v>
      </c>
      <c r="BO314" s="16">
        <f t="shared" si="540"/>
        <v>131818.84001333336</v>
      </c>
      <c r="BP314" s="16">
        <f t="shared" si="540"/>
        <v>137677.45513000002</v>
      </c>
      <c r="BQ314" s="16">
        <f t="shared" si="540"/>
        <v>143536.07024666667</v>
      </c>
      <c r="BR314" s="16">
        <f t="shared" si="540"/>
        <v>149394.68536333332</v>
      </c>
      <c r="BS314" s="16">
        <f t="shared" si="540"/>
        <v>155253.30047999998</v>
      </c>
    </row>
    <row r="315" spans="1:71" x14ac:dyDescent="0.35">
      <c r="A315" s="15" t="str">
        <f t="shared" ref="A315:I315" si="541">A245</f>
        <v>Standard Close</v>
      </c>
      <c r="B315" s="15" t="str">
        <f t="shared" si="541"/>
        <v>NCP-16817</v>
      </c>
      <c r="C315" s="15" t="str">
        <f t="shared" si="541"/>
        <v>ELECTRIC DELIVERY</v>
      </c>
      <c r="D315" s="15">
        <f t="shared" si="541"/>
        <v>30315</v>
      </c>
      <c r="E315" s="15" t="str">
        <f t="shared" si="541"/>
        <v>NCP-16817</v>
      </c>
      <c r="F315" s="15" t="str">
        <f t="shared" si="541"/>
        <v xml:space="preserve">CRB Device Expansion </v>
      </c>
      <c r="G315" s="15" t="str">
        <f t="shared" si="541"/>
        <v>Electric General Plant</v>
      </c>
      <c r="H315" s="15" t="str">
        <f t="shared" si="541"/>
        <v>Distribution Lines</v>
      </c>
      <c r="I315" s="15" t="str">
        <f t="shared" si="541"/>
        <v xml:space="preserve">CRB Device Expansion </v>
      </c>
      <c r="J315" s="15">
        <f>'Grid Reliability and Resili'!K37</f>
        <v>202609</v>
      </c>
      <c r="K315" s="68">
        <v>0</v>
      </c>
      <c r="L315" s="16">
        <f t="shared" ref="L315:AP315" si="542">K315+L245</f>
        <v>0</v>
      </c>
      <c r="M315" s="16">
        <f t="shared" si="542"/>
        <v>0</v>
      </c>
      <c r="N315" s="16">
        <f t="shared" si="542"/>
        <v>0</v>
      </c>
      <c r="O315" s="16">
        <f t="shared" si="542"/>
        <v>0</v>
      </c>
      <c r="P315" s="16">
        <f t="shared" si="542"/>
        <v>0</v>
      </c>
      <c r="Q315" s="16">
        <f t="shared" si="542"/>
        <v>0</v>
      </c>
      <c r="R315" s="16">
        <f t="shared" si="542"/>
        <v>0</v>
      </c>
      <c r="S315" s="16">
        <f t="shared" si="542"/>
        <v>0</v>
      </c>
      <c r="T315" s="16">
        <f t="shared" si="542"/>
        <v>0</v>
      </c>
      <c r="U315" s="16">
        <f t="shared" si="542"/>
        <v>0</v>
      </c>
      <c r="V315" s="16">
        <f t="shared" si="542"/>
        <v>0</v>
      </c>
      <c r="W315" s="16">
        <f t="shared" si="542"/>
        <v>0</v>
      </c>
      <c r="X315" s="16">
        <f t="shared" si="542"/>
        <v>0</v>
      </c>
      <c r="Y315" s="16">
        <f t="shared" si="542"/>
        <v>0</v>
      </c>
      <c r="Z315" s="16">
        <f t="shared" si="542"/>
        <v>0</v>
      </c>
      <c r="AA315" s="16">
        <f t="shared" si="542"/>
        <v>0</v>
      </c>
      <c r="AB315" s="16">
        <f t="shared" si="542"/>
        <v>0</v>
      </c>
      <c r="AC315" s="16">
        <f t="shared" si="542"/>
        <v>0</v>
      </c>
      <c r="AD315" s="16">
        <f t="shared" si="542"/>
        <v>0</v>
      </c>
      <c r="AE315" s="16">
        <f t="shared" si="542"/>
        <v>0</v>
      </c>
      <c r="AF315" s="16">
        <f t="shared" si="542"/>
        <v>0</v>
      </c>
      <c r="AG315" s="16">
        <f t="shared" si="542"/>
        <v>0</v>
      </c>
      <c r="AH315" s="16">
        <f t="shared" si="542"/>
        <v>0</v>
      </c>
      <c r="AI315" s="16">
        <f t="shared" si="542"/>
        <v>0</v>
      </c>
      <c r="AJ315" s="16">
        <f t="shared" si="542"/>
        <v>0</v>
      </c>
      <c r="AK315" s="16">
        <f t="shared" si="542"/>
        <v>0</v>
      </c>
      <c r="AL315" s="16">
        <f t="shared" si="542"/>
        <v>0</v>
      </c>
      <c r="AM315" s="16">
        <f t="shared" si="542"/>
        <v>0</v>
      </c>
      <c r="AN315" s="16">
        <f t="shared" si="542"/>
        <v>0</v>
      </c>
      <c r="AO315" s="16">
        <f t="shared" si="542"/>
        <v>0</v>
      </c>
      <c r="AP315" s="16">
        <f t="shared" si="542"/>
        <v>0</v>
      </c>
      <c r="AQ315" s="16">
        <f t="shared" si="510"/>
        <v>0</v>
      </c>
      <c r="AR315" s="16">
        <f t="shared" ref="AR315:BE315" si="543">AQ315+AR245</f>
        <v>0</v>
      </c>
      <c r="AS315" s="16">
        <f t="shared" si="543"/>
        <v>120835.70030500002</v>
      </c>
      <c r="AT315" s="16">
        <f t="shared" si="543"/>
        <v>246580.05974416671</v>
      </c>
      <c r="AU315" s="16">
        <f t="shared" si="543"/>
        <v>377233.07831750007</v>
      </c>
      <c r="AV315" s="16">
        <f t="shared" si="543"/>
        <v>512794.75602500007</v>
      </c>
      <c r="AW315" s="16">
        <f t="shared" si="543"/>
        <v>648356.43373250007</v>
      </c>
      <c r="AX315" s="16">
        <f t="shared" si="543"/>
        <v>783918.11144000012</v>
      </c>
      <c r="AY315" s="16">
        <f t="shared" si="543"/>
        <v>919479.78914750018</v>
      </c>
      <c r="AZ315" s="16">
        <f t="shared" si="543"/>
        <v>1055041.4668550002</v>
      </c>
      <c r="BA315" s="16">
        <f t="shared" si="543"/>
        <v>1190603.1445625003</v>
      </c>
      <c r="BB315" s="16">
        <f t="shared" si="543"/>
        <v>1326164.8222700004</v>
      </c>
      <c r="BC315" s="16">
        <f t="shared" si="543"/>
        <v>1461726.4999775004</v>
      </c>
      <c r="BD315" s="16">
        <f t="shared" si="543"/>
        <v>1597288.1776850005</v>
      </c>
      <c r="BE315" s="16">
        <f t="shared" si="543"/>
        <v>1732849.8553925005</v>
      </c>
      <c r="BF315" s="16">
        <f t="shared" ref="BF315:BS315" si="544">BE315+BF245</f>
        <v>1868411.5331000006</v>
      </c>
      <c r="BG315" s="16">
        <f t="shared" si="544"/>
        <v>2003973.2108075006</v>
      </c>
      <c r="BH315" s="16">
        <f t="shared" si="544"/>
        <v>2139534.8885150007</v>
      </c>
      <c r="BI315" s="16">
        <f t="shared" si="544"/>
        <v>2275096.5662225005</v>
      </c>
      <c r="BJ315" s="16">
        <f t="shared" si="544"/>
        <v>2410658.2439300003</v>
      </c>
      <c r="BK315" s="16">
        <f t="shared" si="544"/>
        <v>2546219.9216375002</v>
      </c>
      <c r="BL315" s="16">
        <f t="shared" si="544"/>
        <v>2681781.599345</v>
      </c>
      <c r="BM315" s="16">
        <f t="shared" si="544"/>
        <v>2817343.2770524998</v>
      </c>
      <c r="BN315" s="16">
        <f t="shared" si="544"/>
        <v>2952904.9547599996</v>
      </c>
      <c r="BO315" s="16">
        <f t="shared" si="544"/>
        <v>3088466.6324674995</v>
      </c>
      <c r="BP315" s="16">
        <f t="shared" si="544"/>
        <v>3224028.3101749993</v>
      </c>
      <c r="BQ315" s="16">
        <f t="shared" si="544"/>
        <v>3359589.9878824991</v>
      </c>
      <c r="BR315" s="16">
        <f t="shared" si="544"/>
        <v>3495151.6655899989</v>
      </c>
      <c r="BS315" s="16">
        <f t="shared" si="544"/>
        <v>3630713.3432974988</v>
      </c>
    </row>
    <row r="316" spans="1:71" x14ac:dyDescent="0.35">
      <c r="A316" s="15" t="str">
        <f t="shared" ref="A316:I316" si="545">A246</f>
        <v>Standard Close</v>
      </c>
      <c r="B316" s="15" t="str">
        <f t="shared" si="545"/>
        <v>NCP-16818</v>
      </c>
      <c r="C316" s="15" t="str">
        <f t="shared" si="545"/>
        <v>ELECTRIC DELIVERY</v>
      </c>
      <c r="D316" s="15">
        <f t="shared" si="545"/>
        <v>39725</v>
      </c>
      <c r="E316" s="15" t="str">
        <f t="shared" si="545"/>
        <v>NCP-16818</v>
      </c>
      <c r="F316" s="15" t="str">
        <f t="shared" si="545"/>
        <v>GIS Fiber Optics Works</v>
      </c>
      <c r="G316" s="15" t="str">
        <f t="shared" si="545"/>
        <v>Electric Intangible Plant</v>
      </c>
      <c r="H316" s="15" t="str">
        <f t="shared" si="545"/>
        <v>General Offices</v>
      </c>
      <c r="I316" s="15" t="str">
        <f t="shared" si="545"/>
        <v>GIS Fiber Optics Works</v>
      </c>
      <c r="J316" s="15">
        <f>'Grid Reliability and Resili'!K38</f>
        <v>202709</v>
      </c>
      <c r="K316" s="68">
        <v>0</v>
      </c>
      <c r="L316" s="16">
        <f t="shared" ref="L316:AP316" si="546">K316+L246</f>
        <v>0</v>
      </c>
      <c r="M316" s="16">
        <f t="shared" si="546"/>
        <v>0</v>
      </c>
      <c r="N316" s="16">
        <f t="shared" si="546"/>
        <v>0</v>
      </c>
      <c r="O316" s="16">
        <f t="shared" si="546"/>
        <v>0</v>
      </c>
      <c r="P316" s="16">
        <f t="shared" si="546"/>
        <v>0</v>
      </c>
      <c r="Q316" s="16">
        <f t="shared" si="546"/>
        <v>0</v>
      </c>
      <c r="R316" s="16">
        <f t="shared" si="546"/>
        <v>0</v>
      </c>
      <c r="S316" s="16">
        <f t="shared" si="546"/>
        <v>0</v>
      </c>
      <c r="T316" s="16">
        <f t="shared" si="546"/>
        <v>0</v>
      </c>
      <c r="U316" s="16">
        <f t="shared" si="546"/>
        <v>0</v>
      </c>
      <c r="V316" s="16">
        <f t="shared" si="546"/>
        <v>0</v>
      </c>
      <c r="W316" s="16">
        <f t="shared" si="546"/>
        <v>0</v>
      </c>
      <c r="X316" s="16">
        <f t="shared" si="546"/>
        <v>0</v>
      </c>
      <c r="Y316" s="16">
        <f t="shared" si="546"/>
        <v>0</v>
      </c>
      <c r="Z316" s="16">
        <f t="shared" si="546"/>
        <v>0</v>
      </c>
      <c r="AA316" s="16">
        <f t="shared" si="546"/>
        <v>0</v>
      </c>
      <c r="AB316" s="16">
        <f t="shared" si="546"/>
        <v>0</v>
      </c>
      <c r="AC316" s="16">
        <f t="shared" si="546"/>
        <v>0</v>
      </c>
      <c r="AD316" s="16">
        <f t="shared" si="546"/>
        <v>0</v>
      </c>
      <c r="AE316" s="16">
        <f t="shared" si="546"/>
        <v>0</v>
      </c>
      <c r="AF316" s="16">
        <f t="shared" si="546"/>
        <v>0</v>
      </c>
      <c r="AG316" s="16">
        <f t="shared" si="546"/>
        <v>0</v>
      </c>
      <c r="AH316" s="16">
        <f t="shared" si="546"/>
        <v>0</v>
      </c>
      <c r="AI316" s="16">
        <f t="shared" si="546"/>
        <v>0</v>
      </c>
      <c r="AJ316" s="16">
        <f t="shared" si="546"/>
        <v>0</v>
      </c>
      <c r="AK316" s="16">
        <f t="shared" si="546"/>
        <v>0</v>
      </c>
      <c r="AL316" s="16">
        <f t="shared" si="546"/>
        <v>0</v>
      </c>
      <c r="AM316" s="16">
        <f t="shared" si="546"/>
        <v>0</v>
      </c>
      <c r="AN316" s="16">
        <f t="shared" si="546"/>
        <v>0</v>
      </c>
      <c r="AO316" s="16">
        <f t="shared" si="546"/>
        <v>0</v>
      </c>
      <c r="AP316" s="16">
        <f t="shared" si="546"/>
        <v>0</v>
      </c>
      <c r="AQ316" s="16">
        <f t="shared" si="510"/>
        <v>0</v>
      </c>
      <c r="AR316" s="16">
        <f t="shared" ref="AR316:BE316" si="547">AQ316+AR246</f>
        <v>0</v>
      </c>
      <c r="AS316" s="16">
        <f t="shared" si="547"/>
        <v>0</v>
      </c>
      <c r="AT316" s="16">
        <f t="shared" si="547"/>
        <v>0</v>
      </c>
      <c r="AU316" s="16">
        <f t="shared" si="547"/>
        <v>0</v>
      </c>
      <c r="AV316" s="16">
        <f t="shared" si="547"/>
        <v>0</v>
      </c>
      <c r="AW316" s="16">
        <f t="shared" si="547"/>
        <v>0</v>
      </c>
      <c r="AX316" s="16">
        <f t="shared" si="547"/>
        <v>0</v>
      </c>
      <c r="AY316" s="16">
        <f t="shared" si="547"/>
        <v>0</v>
      </c>
      <c r="AZ316" s="16">
        <f t="shared" si="547"/>
        <v>0</v>
      </c>
      <c r="BA316" s="16">
        <f t="shared" si="547"/>
        <v>0</v>
      </c>
      <c r="BB316" s="16">
        <f t="shared" si="547"/>
        <v>0</v>
      </c>
      <c r="BC316" s="16">
        <f t="shared" si="547"/>
        <v>0</v>
      </c>
      <c r="BD316" s="16">
        <f t="shared" si="547"/>
        <v>0</v>
      </c>
      <c r="BE316" s="16">
        <f t="shared" si="547"/>
        <v>12872.335727999998</v>
      </c>
      <c r="BF316" s="16">
        <f t="shared" ref="BF316:BS316" si="548">BE316+BF246</f>
        <v>25988.275621000001</v>
      </c>
      <c r="BG316" s="16">
        <f t="shared" si="548"/>
        <v>39347.819679</v>
      </c>
      <c r="BH316" s="16">
        <f t="shared" si="548"/>
        <v>52950.967902000004</v>
      </c>
      <c r="BI316" s="16">
        <f t="shared" si="548"/>
        <v>66554.116125</v>
      </c>
      <c r="BJ316" s="16">
        <f t="shared" si="548"/>
        <v>80157.264347999997</v>
      </c>
      <c r="BK316" s="16">
        <f t="shared" si="548"/>
        <v>93760.412570999993</v>
      </c>
      <c r="BL316" s="16">
        <f t="shared" si="548"/>
        <v>107363.56079399999</v>
      </c>
      <c r="BM316" s="16">
        <f t="shared" si="548"/>
        <v>120966.70901699999</v>
      </c>
      <c r="BN316" s="16">
        <f t="shared" si="548"/>
        <v>134569.85723999998</v>
      </c>
      <c r="BO316" s="16">
        <f t="shared" si="548"/>
        <v>148173.00546299998</v>
      </c>
      <c r="BP316" s="16">
        <f t="shared" si="548"/>
        <v>161776.15368599998</v>
      </c>
      <c r="BQ316" s="16">
        <f t="shared" si="548"/>
        <v>175379.30190899997</v>
      </c>
      <c r="BR316" s="16">
        <f t="shared" si="548"/>
        <v>188982.45013199997</v>
      </c>
      <c r="BS316" s="16">
        <f t="shared" si="548"/>
        <v>202585.59835499997</v>
      </c>
    </row>
    <row r="317" spans="1:71" x14ac:dyDescent="0.35">
      <c r="A317" s="15" t="str">
        <f t="shared" ref="A317:I317" si="549">A247</f>
        <v>Standard Close</v>
      </c>
      <c r="B317" s="15" t="str">
        <f t="shared" si="549"/>
        <v>NCP-16819</v>
      </c>
      <c r="C317" s="15" t="str">
        <f t="shared" si="549"/>
        <v>ELECTRIC DELIVERY</v>
      </c>
      <c r="D317" s="15">
        <f t="shared" si="549"/>
        <v>30315</v>
      </c>
      <c r="E317" s="15" t="str">
        <f t="shared" si="549"/>
        <v>NCP-16819</v>
      </c>
      <c r="F317" s="15" t="str">
        <f t="shared" si="549"/>
        <v xml:space="preserve">Distribution Design Tool </v>
      </c>
      <c r="G317" s="15" t="str">
        <f t="shared" si="549"/>
        <v>Electric Intangible Plant</v>
      </c>
      <c r="H317" s="15" t="str">
        <f t="shared" si="549"/>
        <v>General Offices</v>
      </c>
      <c r="I317" s="15" t="str">
        <f t="shared" si="549"/>
        <v xml:space="preserve">Distribution Design Tool </v>
      </c>
      <c r="J317" s="15">
        <f>'Grid Reliability and Resili'!K39</f>
        <v>202709</v>
      </c>
      <c r="K317" s="68">
        <v>0</v>
      </c>
      <c r="L317" s="16">
        <f t="shared" ref="L317:AP317" si="550">K317+L247</f>
        <v>0</v>
      </c>
      <c r="M317" s="16">
        <f t="shared" si="550"/>
        <v>0</v>
      </c>
      <c r="N317" s="16">
        <f t="shared" si="550"/>
        <v>0</v>
      </c>
      <c r="O317" s="16">
        <f t="shared" si="550"/>
        <v>0</v>
      </c>
      <c r="P317" s="16">
        <f t="shared" si="550"/>
        <v>0</v>
      </c>
      <c r="Q317" s="16">
        <f t="shared" si="550"/>
        <v>0</v>
      </c>
      <c r="R317" s="16">
        <f t="shared" si="550"/>
        <v>0</v>
      </c>
      <c r="S317" s="16">
        <f t="shared" si="550"/>
        <v>0</v>
      </c>
      <c r="T317" s="16">
        <f t="shared" si="550"/>
        <v>0</v>
      </c>
      <c r="U317" s="16">
        <f t="shared" si="550"/>
        <v>0</v>
      </c>
      <c r="V317" s="16">
        <f t="shared" si="550"/>
        <v>0</v>
      </c>
      <c r="W317" s="16">
        <f t="shared" si="550"/>
        <v>0</v>
      </c>
      <c r="X317" s="16">
        <f t="shared" si="550"/>
        <v>0</v>
      </c>
      <c r="Y317" s="16">
        <f t="shared" si="550"/>
        <v>0</v>
      </c>
      <c r="Z317" s="16">
        <f t="shared" si="550"/>
        <v>0</v>
      </c>
      <c r="AA317" s="16">
        <f t="shared" si="550"/>
        <v>0</v>
      </c>
      <c r="AB317" s="16">
        <f t="shared" si="550"/>
        <v>0</v>
      </c>
      <c r="AC317" s="16">
        <f t="shared" si="550"/>
        <v>0</v>
      </c>
      <c r="AD317" s="16">
        <f t="shared" si="550"/>
        <v>0</v>
      </c>
      <c r="AE317" s="16">
        <f t="shared" si="550"/>
        <v>0</v>
      </c>
      <c r="AF317" s="16">
        <f t="shared" si="550"/>
        <v>0</v>
      </c>
      <c r="AG317" s="16">
        <f t="shared" si="550"/>
        <v>0</v>
      </c>
      <c r="AH317" s="16">
        <f t="shared" si="550"/>
        <v>0</v>
      </c>
      <c r="AI317" s="16">
        <f t="shared" si="550"/>
        <v>0</v>
      </c>
      <c r="AJ317" s="16">
        <f t="shared" si="550"/>
        <v>0</v>
      </c>
      <c r="AK317" s="16">
        <f t="shared" si="550"/>
        <v>0</v>
      </c>
      <c r="AL317" s="16">
        <f t="shared" si="550"/>
        <v>0</v>
      </c>
      <c r="AM317" s="16">
        <f t="shared" si="550"/>
        <v>0</v>
      </c>
      <c r="AN317" s="16">
        <f t="shared" si="550"/>
        <v>0</v>
      </c>
      <c r="AO317" s="16">
        <f t="shared" si="550"/>
        <v>0</v>
      </c>
      <c r="AP317" s="16">
        <f t="shared" si="550"/>
        <v>0</v>
      </c>
      <c r="AQ317" s="16">
        <f t="shared" si="510"/>
        <v>0</v>
      </c>
      <c r="AR317" s="16">
        <f t="shared" ref="AR317:BE317" si="551">AQ317+AR247</f>
        <v>0</v>
      </c>
      <c r="AS317" s="16">
        <f t="shared" si="551"/>
        <v>0</v>
      </c>
      <c r="AT317" s="16">
        <f t="shared" si="551"/>
        <v>0</v>
      </c>
      <c r="AU317" s="16">
        <f t="shared" si="551"/>
        <v>0</v>
      </c>
      <c r="AV317" s="16">
        <f t="shared" si="551"/>
        <v>0</v>
      </c>
      <c r="AW317" s="16">
        <f t="shared" si="551"/>
        <v>0</v>
      </c>
      <c r="AX317" s="16">
        <f t="shared" si="551"/>
        <v>0</v>
      </c>
      <c r="AY317" s="16">
        <f t="shared" si="551"/>
        <v>0</v>
      </c>
      <c r="AZ317" s="16">
        <f t="shared" si="551"/>
        <v>0</v>
      </c>
      <c r="BA317" s="16">
        <f t="shared" si="551"/>
        <v>0</v>
      </c>
      <c r="BB317" s="16">
        <f t="shared" si="551"/>
        <v>0</v>
      </c>
      <c r="BC317" s="16">
        <f t="shared" si="551"/>
        <v>0</v>
      </c>
      <c r="BD317" s="16">
        <f t="shared" si="551"/>
        <v>0</v>
      </c>
      <c r="BE317" s="16">
        <f t="shared" si="551"/>
        <v>92506.074057499995</v>
      </c>
      <c r="BF317" s="16">
        <f t="shared" ref="BF317:BS317" si="552">BE317+BF247</f>
        <v>185012.14811499999</v>
      </c>
      <c r="BG317" s="16">
        <f t="shared" si="552"/>
        <v>277518.22217249998</v>
      </c>
      <c r="BH317" s="16">
        <f t="shared" si="552"/>
        <v>370024.29622999998</v>
      </c>
      <c r="BI317" s="16">
        <f t="shared" si="552"/>
        <v>462530.37028749997</v>
      </c>
      <c r="BJ317" s="16">
        <f t="shared" si="552"/>
        <v>555036.44434499997</v>
      </c>
      <c r="BK317" s="16">
        <f t="shared" si="552"/>
        <v>647542.51840249996</v>
      </c>
      <c r="BL317" s="16">
        <f t="shared" si="552"/>
        <v>740048.59245999996</v>
      </c>
      <c r="BM317" s="16">
        <f t="shared" si="552"/>
        <v>832554.66651749995</v>
      </c>
      <c r="BN317" s="16">
        <f t="shared" si="552"/>
        <v>925060.74057499995</v>
      </c>
      <c r="BO317" s="16">
        <f t="shared" si="552"/>
        <v>1017566.8146324999</v>
      </c>
      <c r="BP317" s="16">
        <f t="shared" si="552"/>
        <v>1110072.8886899999</v>
      </c>
      <c r="BQ317" s="16">
        <f t="shared" si="552"/>
        <v>1202578.9627474998</v>
      </c>
      <c r="BR317" s="16">
        <f t="shared" si="552"/>
        <v>1295085.0368049997</v>
      </c>
      <c r="BS317" s="16">
        <f t="shared" si="552"/>
        <v>1387591.1108624996</v>
      </c>
    </row>
    <row r="318" spans="1:71" x14ac:dyDescent="0.35">
      <c r="A318" s="15" t="str">
        <f t="shared" ref="A318:I318" si="553">A248</f>
        <v>Manual Blanket</v>
      </c>
      <c r="B318" s="15" t="str">
        <f t="shared" si="553"/>
        <v>NCP-16820</v>
      </c>
      <c r="C318" s="15" t="str">
        <f t="shared" si="553"/>
        <v>ELECTRIC DELIVERY</v>
      </c>
      <c r="D318" s="15">
        <f t="shared" si="553"/>
        <v>39725</v>
      </c>
      <c r="E318" s="15" t="str">
        <f t="shared" si="553"/>
        <v>NCP-16820</v>
      </c>
      <c r="F318" s="15" t="str">
        <f t="shared" si="553"/>
        <v>Subs Ethernet Buildout (Sienna)</v>
      </c>
      <c r="G318" s="15" t="str">
        <f t="shared" si="553"/>
        <v>Electric General Plant</v>
      </c>
      <c r="H318" s="15" t="str">
        <f t="shared" si="553"/>
        <v>Distribution Substation</v>
      </c>
      <c r="I318" s="15" t="str">
        <f t="shared" si="553"/>
        <v>Subs Ethernet Buildout (Sienna)</v>
      </c>
      <c r="J318" s="15" t="str">
        <f>'Grid Reliability and Resili'!K40</f>
        <v>monthly</v>
      </c>
      <c r="K318" s="68">
        <v>0</v>
      </c>
      <c r="L318" s="16">
        <f t="shared" ref="L318:AP318" si="554">K318+L248</f>
        <v>0</v>
      </c>
      <c r="M318" s="16">
        <f t="shared" si="554"/>
        <v>0</v>
      </c>
      <c r="N318" s="16">
        <f t="shared" si="554"/>
        <v>0</v>
      </c>
      <c r="O318" s="16">
        <f t="shared" si="554"/>
        <v>0</v>
      </c>
      <c r="P318" s="16">
        <f t="shared" si="554"/>
        <v>0</v>
      </c>
      <c r="Q318" s="16">
        <f t="shared" si="554"/>
        <v>0</v>
      </c>
      <c r="R318" s="16">
        <f t="shared" si="554"/>
        <v>0</v>
      </c>
      <c r="S318" s="16">
        <f t="shared" si="554"/>
        <v>0</v>
      </c>
      <c r="T318" s="16">
        <f t="shared" si="554"/>
        <v>0</v>
      </c>
      <c r="U318" s="16">
        <f t="shared" si="554"/>
        <v>0</v>
      </c>
      <c r="V318" s="16">
        <f t="shared" si="554"/>
        <v>0</v>
      </c>
      <c r="W318" s="16">
        <f t="shared" si="554"/>
        <v>0</v>
      </c>
      <c r="X318" s="16">
        <f t="shared" si="554"/>
        <v>0</v>
      </c>
      <c r="Y318" s="16">
        <f t="shared" si="554"/>
        <v>847.92231883333318</v>
      </c>
      <c r="Z318" s="16">
        <f t="shared" si="554"/>
        <v>2543.7669564999997</v>
      </c>
      <c r="AA318" s="16">
        <f t="shared" si="554"/>
        <v>5087.5339129999993</v>
      </c>
      <c r="AB318" s="16">
        <f t="shared" si="554"/>
        <v>8479.2231883333316</v>
      </c>
      <c r="AC318" s="16">
        <f t="shared" si="554"/>
        <v>12718.834782499998</v>
      </c>
      <c r="AD318" s="16">
        <f t="shared" si="554"/>
        <v>17806.368695499998</v>
      </c>
      <c r="AE318" s="16">
        <f t="shared" si="554"/>
        <v>23741.824927333331</v>
      </c>
      <c r="AF318" s="16">
        <f t="shared" si="554"/>
        <v>30525.203477999996</v>
      </c>
      <c r="AG318" s="16">
        <f t="shared" si="554"/>
        <v>38156.504347499998</v>
      </c>
      <c r="AH318" s="16">
        <f t="shared" si="554"/>
        <v>46635.727535833328</v>
      </c>
      <c r="AI318" s="16">
        <f t="shared" si="554"/>
        <v>55962.873042999992</v>
      </c>
      <c r="AJ318" s="16">
        <f t="shared" si="554"/>
        <v>66137.940773333321</v>
      </c>
      <c r="AK318" s="16">
        <f t="shared" si="554"/>
        <v>76770.472153666648</v>
      </c>
      <c r="AL318" s="16">
        <f t="shared" si="554"/>
        <v>87860.467183999979</v>
      </c>
      <c r="AM318" s="16">
        <f t="shared" si="554"/>
        <v>99407.925864333316</v>
      </c>
      <c r="AN318" s="16">
        <f t="shared" si="554"/>
        <v>111412.84819466664</v>
      </c>
      <c r="AO318" s="16">
        <f t="shared" si="554"/>
        <v>123875.23417499998</v>
      </c>
      <c r="AP318" s="16">
        <f t="shared" si="554"/>
        <v>136795.0838053333</v>
      </c>
      <c r="AQ318" s="16">
        <f t="shared" si="510"/>
        <v>150172.39708566663</v>
      </c>
      <c r="AR318" s="16">
        <f t="shared" ref="AR318:BE318" si="555">AQ318+AR248</f>
        <v>164007.17401599995</v>
      </c>
      <c r="AS318" s="16">
        <f t="shared" si="555"/>
        <v>178299.41459633328</v>
      </c>
      <c r="AT318" s="16">
        <f t="shared" si="555"/>
        <v>193049.11882666661</v>
      </c>
      <c r="AU318" s="16">
        <f t="shared" si="555"/>
        <v>208256.28670699993</v>
      </c>
      <c r="AV318" s="16">
        <f t="shared" si="555"/>
        <v>223920.91823733327</v>
      </c>
      <c r="AW318" s="16">
        <f t="shared" si="555"/>
        <v>239585.54976766661</v>
      </c>
      <c r="AX318" s="16">
        <f t="shared" si="555"/>
        <v>255250.18129799995</v>
      </c>
      <c r="AY318" s="16">
        <f t="shared" si="555"/>
        <v>270914.81282833329</v>
      </c>
      <c r="AZ318" s="16">
        <f t="shared" si="555"/>
        <v>286579.4443586666</v>
      </c>
      <c r="BA318" s="16">
        <f t="shared" si="555"/>
        <v>302244.07588899991</v>
      </c>
      <c r="BB318" s="16">
        <f t="shared" si="555"/>
        <v>317908.70741933322</v>
      </c>
      <c r="BC318" s="16">
        <f t="shared" si="555"/>
        <v>333573.33894966653</v>
      </c>
      <c r="BD318" s="16">
        <f t="shared" si="555"/>
        <v>349237.97047999984</v>
      </c>
      <c r="BE318" s="16">
        <f t="shared" si="555"/>
        <v>364902.60201033315</v>
      </c>
      <c r="BF318" s="16">
        <f t="shared" ref="BF318:BS318" si="556">BE318+BF248</f>
        <v>380567.23354066646</v>
      </c>
      <c r="BG318" s="16">
        <f t="shared" si="556"/>
        <v>396231.86507099977</v>
      </c>
      <c r="BH318" s="16">
        <f t="shared" si="556"/>
        <v>411896.49660133308</v>
      </c>
      <c r="BI318" s="16">
        <f t="shared" si="556"/>
        <v>427561.1281316664</v>
      </c>
      <c r="BJ318" s="16">
        <f t="shared" si="556"/>
        <v>443225.75966199971</v>
      </c>
      <c r="BK318" s="16">
        <f t="shared" si="556"/>
        <v>458890.39119233302</v>
      </c>
      <c r="BL318" s="16">
        <f t="shared" si="556"/>
        <v>474555.02272266633</v>
      </c>
      <c r="BM318" s="16">
        <f t="shared" si="556"/>
        <v>490219.65425299964</v>
      </c>
      <c r="BN318" s="16">
        <f t="shared" si="556"/>
        <v>505884.28578333295</v>
      </c>
      <c r="BO318" s="16">
        <f t="shared" si="556"/>
        <v>521548.91731366626</v>
      </c>
      <c r="BP318" s="16">
        <f t="shared" si="556"/>
        <v>537213.54884399963</v>
      </c>
      <c r="BQ318" s="16">
        <f t="shared" si="556"/>
        <v>552878.18037433294</v>
      </c>
      <c r="BR318" s="16">
        <f t="shared" si="556"/>
        <v>568542.81190466625</v>
      </c>
      <c r="BS318" s="16">
        <f t="shared" si="556"/>
        <v>584207.44343499956</v>
      </c>
    </row>
    <row r="319" spans="1:71" x14ac:dyDescent="0.35">
      <c r="A319" s="15" t="str">
        <f t="shared" ref="A319:I319" si="557">A249</f>
        <v>Manual Blanket</v>
      </c>
      <c r="B319" s="15" t="str">
        <f t="shared" si="557"/>
        <v>NCP-16821</v>
      </c>
      <c r="C319" s="15" t="str">
        <f t="shared" si="557"/>
        <v>ELECTRIC DELIVERY</v>
      </c>
      <c r="D319" s="15">
        <f t="shared" si="557"/>
        <v>39700</v>
      </c>
      <c r="E319" s="15" t="str">
        <f t="shared" si="557"/>
        <v>NCP-16821</v>
      </c>
      <c r="F319" s="15" t="str">
        <f t="shared" si="557"/>
        <v>Subs Serial DNP3 Upgrades</v>
      </c>
      <c r="G319" s="15" t="str">
        <f t="shared" si="557"/>
        <v>Electric General Plant</v>
      </c>
      <c r="H319" s="15" t="str">
        <f t="shared" si="557"/>
        <v>Distribution Substation</v>
      </c>
      <c r="I319" s="15" t="str">
        <f t="shared" si="557"/>
        <v>Subs Serial DNP3 Upgrades</v>
      </c>
      <c r="J319" s="15" t="str">
        <f>'Grid Reliability and Resili'!K41</f>
        <v>monthly</v>
      </c>
      <c r="K319" s="68">
        <v>0</v>
      </c>
      <c r="L319" s="16">
        <f t="shared" ref="L319:AP319" si="558">K319+L249</f>
        <v>0</v>
      </c>
      <c r="M319" s="16">
        <f t="shared" si="558"/>
        <v>0</v>
      </c>
      <c r="N319" s="16">
        <f t="shared" si="558"/>
        <v>0</v>
      </c>
      <c r="O319" s="16">
        <f t="shared" si="558"/>
        <v>0</v>
      </c>
      <c r="P319" s="16">
        <f t="shared" si="558"/>
        <v>0</v>
      </c>
      <c r="Q319" s="16">
        <f t="shared" si="558"/>
        <v>0</v>
      </c>
      <c r="R319" s="16">
        <f t="shared" si="558"/>
        <v>0</v>
      </c>
      <c r="S319" s="16">
        <f t="shared" si="558"/>
        <v>0</v>
      </c>
      <c r="T319" s="16">
        <f t="shared" si="558"/>
        <v>0</v>
      </c>
      <c r="U319" s="16">
        <f t="shared" si="558"/>
        <v>0</v>
      </c>
      <c r="V319" s="16">
        <f t="shared" si="558"/>
        <v>0</v>
      </c>
      <c r="W319" s="16">
        <f t="shared" si="558"/>
        <v>0</v>
      </c>
      <c r="X319" s="16">
        <f t="shared" si="558"/>
        <v>0</v>
      </c>
      <c r="Y319" s="16">
        <f t="shared" si="558"/>
        <v>2228.1629608333337</v>
      </c>
      <c r="Z319" s="16">
        <f t="shared" si="558"/>
        <v>6684.4888825000016</v>
      </c>
      <c r="AA319" s="16">
        <f t="shared" si="558"/>
        <v>13368.977765000003</v>
      </c>
      <c r="AB319" s="16">
        <f t="shared" si="558"/>
        <v>22281.629608333336</v>
      </c>
      <c r="AC319" s="16">
        <f t="shared" si="558"/>
        <v>33422.444412500008</v>
      </c>
      <c r="AD319" s="16">
        <f t="shared" si="558"/>
        <v>46791.422177500011</v>
      </c>
      <c r="AE319" s="16">
        <f t="shared" si="558"/>
        <v>62388.562903333346</v>
      </c>
      <c r="AF319" s="16">
        <f t="shared" si="558"/>
        <v>80213.86659000002</v>
      </c>
      <c r="AG319" s="16">
        <f t="shared" si="558"/>
        <v>100267.33323750002</v>
      </c>
      <c r="AH319" s="16">
        <f t="shared" si="558"/>
        <v>122548.96284583335</v>
      </c>
      <c r="AI319" s="16">
        <f t="shared" si="558"/>
        <v>147058.75541500002</v>
      </c>
      <c r="AJ319" s="16">
        <f t="shared" si="558"/>
        <v>173796.7114216667</v>
      </c>
      <c r="AK319" s="16">
        <f t="shared" si="558"/>
        <v>203108.89837333336</v>
      </c>
      <c r="AL319" s="16">
        <f t="shared" si="558"/>
        <v>234995.31674666668</v>
      </c>
      <c r="AM319" s="16">
        <f t="shared" si="558"/>
        <v>269455.96654166665</v>
      </c>
      <c r="AN319" s="16">
        <f t="shared" si="558"/>
        <v>306490.84775833332</v>
      </c>
      <c r="AO319" s="16">
        <f t="shared" si="558"/>
        <v>346099.96039666666</v>
      </c>
      <c r="AP319" s="16">
        <f t="shared" si="558"/>
        <v>388283.30445666664</v>
      </c>
      <c r="AQ319" s="16">
        <f t="shared" ref="AQ319" si="559">AP319+AQ249</f>
        <v>433040.8799383333</v>
      </c>
      <c r="AR319" s="16">
        <f t="shared" ref="AR319:BE319" si="560">AQ319+AR249</f>
        <v>480372.68684166664</v>
      </c>
      <c r="AS319" s="16">
        <f t="shared" si="560"/>
        <v>530278.72516666667</v>
      </c>
      <c r="AT319" s="16">
        <f t="shared" si="560"/>
        <v>582758.99491333333</v>
      </c>
      <c r="AU319" s="16">
        <f t="shared" si="560"/>
        <v>637813.49608166667</v>
      </c>
      <c r="AV319" s="16">
        <f t="shared" si="560"/>
        <v>695442.2286716667</v>
      </c>
      <c r="AW319" s="16">
        <f t="shared" si="560"/>
        <v>757224.91845</v>
      </c>
      <c r="AX319" s="16">
        <f t="shared" si="560"/>
        <v>823161.56613166665</v>
      </c>
      <c r="AY319" s="16">
        <f t="shared" si="560"/>
        <v>893252.17171666666</v>
      </c>
      <c r="AZ319" s="16">
        <f t="shared" si="560"/>
        <v>967496.73520500003</v>
      </c>
      <c r="BA319" s="16">
        <f t="shared" si="560"/>
        <v>1045895.2565966666</v>
      </c>
      <c r="BB319" s="16">
        <f t="shared" si="560"/>
        <v>1128447.7358916667</v>
      </c>
      <c r="BC319" s="16">
        <f t="shared" si="560"/>
        <v>1215154.1730900002</v>
      </c>
      <c r="BD319" s="16">
        <f t="shared" si="560"/>
        <v>1306014.5681916669</v>
      </c>
      <c r="BE319" s="16">
        <f t="shared" si="560"/>
        <v>1401028.9211966668</v>
      </c>
      <c r="BF319" s="16">
        <f t="shared" ref="BF319:BS319" si="561">BE319+BF249</f>
        <v>1500197.2321050002</v>
      </c>
      <c r="BG319" s="16">
        <f t="shared" si="561"/>
        <v>1603519.5009166668</v>
      </c>
      <c r="BH319" s="16">
        <f t="shared" si="561"/>
        <v>1710995.7276316667</v>
      </c>
      <c r="BI319" s="16">
        <f t="shared" si="561"/>
        <v>1818471.9543466666</v>
      </c>
      <c r="BJ319" s="16">
        <f t="shared" si="561"/>
        <v>1925948.1810616665</v>
      </c>
      <c r="BK319" s="16">
        <f t="shared" si="561"/>
        <v>2033424.4077766663</v>
      </c>
      <c r="BL319" s="16">
        <f t="shared" si="561"/>
        <v>2140900.6344916662</v>
      </c>
      <c r="BM319" s="16">
        <f t="shared" si="561"/>
        <v>2248376.8612066661</v>
      </c>
      <c r="BN319" s="16">
        <f t="shared" si="561"/>
        <v>2355853.087921666</v>
      </c>
      <c r="BO319" s="16">
        <f t="shared" si="561"/>
        <v>2463329.3146366659</v>
      </c>
      <c r="BP319" s="16">
        <f t="shared" si="561"/>
        <v>2570805.5413516657</v>
      </c>
      <c r="BQ319" s="16">
        <f t="shared" si="561"/>
        <v>2678281.7680666656</v>
      </c>
      <c r="BR319" s="16">
        <f t="shared" si="561"/>
        <v>2785757.9947816655</v>
      </c>
      <c r="BS319" s="16">
        <f t="shared" si="561"/>
        <v>2893234.2214966654</v>
      </c>
    </row>
    <row r="320" spans="1:71" x14ac:dyDescent="0.35">
      <c r="A320" s="15" t="str">
        <f t="shared" ref="A320:I320" si="562">A250</f>
        <v>Manual Blanket</v>
      </c>
      <c r="B320" s="15" t="str">
        <f t="shared" si="562"/>
        <v>NCP-16822</v>
      </c>
      <c r="C320" s="15" t="str">
        <f t="shared" si="562"/>
        <v>ELECTRIC DELIVERY</v>
      </c>
      <c r="D320" s="15">
        <f t="shared" si="562"/>
        <v>30315</v>
      </c>
      <c r="E320" s="15" t="str">
        <f t="shared" si="562"/>
        <v>NCP-16822</v>
      </c>
      <c r="F320" s="15" t="str">
        <f t="shared" si="562"/>
        <v>SCADA Based Switchgear</v>
      </c>
      <c r="G320" s="15" t="str">
        <f t="shared" si="562"/>
        <v>Electric General Plant</v>
      </c>
      <c r="H320" s="15" t="str">
        <f t="shared" si="562"/>
        <v>Distribution Lines</v>
      </c>
      <c r="I320" s="15" t="str">
        <f t="shared" si="562"/>
        <v>SCADA Based Switchgear</v>
      </c>
      <c r="J320" s="15" t="str">
        <f>'Grid Reliability and Resili'!K42</f>
        <v>monthly</v>
      </c>
      <c r="K320" s="68">
        <v>0</v>
      </c>
      <c r="L320" s="16">
        <f t="shared" ref="L320:AP320" si="563">K320+L250</f>
        <v>0</v>
      </c>
      <c r="M320" s="16">
        <f t="shared" si="563"/>
        <v>0</v>
      </c>
      <c r="N320" s="16">
        <f t="shared" si="563"/>
        <v>0</v>
      </c>
      <c r="O320" s="16">
        <f t="shared" si="563"/>
        <v>0</v>
      </c>
      <c r="P320" s="16">
        <f t="shared" si="563"/>
        <v>0</v>
      </c>
      <c r="Q320" s="16">
        <f t="shared" si="563"/>
        <v>0</v>
      </c>
      <c r="R320" s="16">
        <f t="shared" si="563"/>
        <v>0</v>
      </c>
      <c r="S320" s="16">
        <f t="shared" si="563"/>
        <v>0</v>
      </c>
      <c r="T320" s="16">
        <f t="shared" si="563"/>
        <v>0</v>
      </c>
      <c r="U320" s="16">
        <f t="shared" si="563"/>
        <v>0</v>
      </c>
      <c r="V320" s="16">
        <f t="shared" si="563"/>
        <v>0</v>
      </c>
      <c r="W320" s="16">
        <f t="shared" si="563"/>
        <v>0</v>
      </c>
      <c r="X320" s="16">
        <f t="shared" si="563"/>
        <v>0</v>
      </c>
      <c r="Y320" s="16">
        <f t="shared" si="563"/>
        <v>694.01481000000013</v>
      </c>
      <c r="Z320" s="16">
        <f t="shared" si="563"/>
        <v>2082.0444300000004</v>
      </c>
      <c r="AA320" s="16">
        <f t="shared" si="563"/>
        <v>4164.0888599999998</v>
      </c>
      <c r="AB320" s="16">
        <f t="shared" si="563"/>
        <v>6940.1481000000003</v>
      </c>
      <c r="AC320" s="16">
        <f t="shared" si="563"/>
        <v>10410.222150000001</v>
      </c>
      <c r="AD320" s="16">
        <f t="shared" si="563"/>
        <v>14574.311010000001</v>
      </c>
      <c r="AE320" s="16">
        <f t="shared" si="563"/>
        <v>19432.414680000002</v>
      </c>
      <c r="AF320" s="16">
        <f t="shared" si="563"/>
        <v>24984.533160000003</v>
      </c>
      <c r="AG320" s="16">
        <f t="shared" si="563"/>
        <v>31230.666450000004</v>
      </c>
      <c r="AH320" s="16">
        <f t="shared" si="563"/>
        <v>38170.814550000003</v>
      </c>
      <c r="AI320" s="16">
        <f t="shared" si="563"/>
        <v>45804.977460000002</v>
      </c>
      <c r="AJ320" s="16">
        <f t="shared" si="563"/>
        <v>54133.166346666665</v>
      </c>
      <c r="AK320" s="16">
        <f t="shared" si="563"/>
        <v>64112.430649999995</v>
      </c>
      <c r="AL320" s="16">
        <f t="shared" si="563"/>
        <v>75742.770369999998</v>
      </c>
      <c r="AM320" s="16">
        <f t="shared" si="563"/>
        <v>89024.185506666661</v>
      </c>
      <c r="AN320" s="16">
        <f t="shared" si="563"/>
        <v>103956.67606</v>
      </c>
      <c r="AO320" s="16">
        <f t="shared" si="563"/>
        <v>120540.24202999999</v>
      </c>
      <c r="AP320" s="16">
        <f t="shared" si="563"/>
        <v>138774.88341666665</v>
      </c>
      <c r="AQ320" s="16">
        <f t="shared" ref="AQ320:AQ331" si="564">AP320+AQ250</f>
        <v>158660.60021999999</v>
      </c>
      <c r="AR320" s="16">
        <f t="shared" ref="AR320:BE320" si="565">AQ320+AR250</f>
        <v>180197.39244</v>
      </c>
      <c r="AS320" s="16">
        <f t="shared" si="565"/>
        <v>203385.26007666666</v>
      </c>
      <c r="AT320" s="16">
        <f t="shared" si="565"/>
        <v>228224.20312999998</v>
      </c>
      <c r="AU320" s="16">
        <f t="shared" si="565"/>
        <v>254714.22159999999</v>
      </c>
      <c r="AV320" s="16">
        <f t="shared" si="565"/>
        <v>282855.31548666663</v>
      </c>
      <c r="AW320" s="16">
        <f t="shared" si="565"/>
        <v>313714.53170333331</v>
      </c>
      <c r="AX320" s="16">
        <f t="shared" si="565"/>
        <v>347291.87047333329</v>
      </c>
      <c r="AY320" s="16">
        <f t="shared" si="565"/>
        <v>383587.33179666661</v>
      </c>
      <c r="AZ320" s="16">
        <f t="shared" si="565"/>
        <v>422600.91567333328</v>
      </c>
      <c r="BA320" s="16">
        <f t="shared" si="565"/>
        <v>464332.6221033333</v>
      </c>
      <c r="BB320" s="16">
        <f t="shared" si="565"/>
        <v>508782.45108666661</v>
      </c>
      <c r="BC320" s="16">
        <f t="shared" si="565"/>
        <v>555950.40262333327</v>
      </c>
      <c r="BD320" s="16">
        <f t="shared" si="565"/>
        <v>605836.47671333328</v>
      </c>
      <c r="BE320" s="16">
        <f t="shared" si="565"/>
        <v>658440.67335666658</v>
      </c>
      <c r="BF320" s="16">
        <f t="shared" ref="BF320:BS320" si="566">BE320+BF250</f>
        <v>713762.99255333329</v>
      </c>
      <c r="BG320" s="16">
        <f t="shared" si="566"/>
        <v>771803.43430333328</v>
      </c>
      <c r="BH320" s="16">
        <f t="shared" si="566"/>
        <v>832561.99860666657</v>
      </c>
      <c r="BI320" s="16">
        <f t="shared" si="566"/>
        <v>896883.5552399999</v>
      </c>
      <c r="BJ320" s="16">
        <f t="shared" si="566"/>
        <v>964768.10442666663</v>
      </c>
      <c r="BK320" s="16">
        <f t="shared" si="566"/>
        <v>1036215.6461666666</v>
      </c>
      <c r="BL320" s="16">
        <f t="shared" si="566"/>
        <v>1111226.1804599999</v>
      </c>
      <c r="BM320" s="16">
        <f t="shared" si="566"/>
        <v>1189799.7073066665</v>
      </c>
      <c r="BN320" s="16">
        <f t="shared" si="566"/>
        <v>1271936.2267066666</v>
      </c>
      <c r="BO320" s="16">
        <f t="shared" si="566"/>
        <v>1357635.73866</v>
      </c>
      <c r="BP320" s="16">
        <f t="shared" si="566"/>
        <v>1446898.2431666667</v>
      </c>
      <c r="BQ320" s="16">
        <f t="shared" si="566"/>
        <v>1539723.7402266667</v>
      </c>
      <c r="BR320" s="16">
        <f t="shared" si="566"/>
        <v>1636112.2298399999</v>
      </c>
      <c r="BS320" s="16">
        <f t="shared" si="566"/>
        <v>1736063.7120066667</v>
      </c>
    </row>
    <row r="321" spans="1:71" x14ac:dyDescent="0.35">
      <c r="A321" s="15" t="str">
        <f t="shared" ref="A321:I321" si="567">A251</f>
        <v>Manual Blanket</v>
      </c>
      <c r="B321" s="15" t="str">
        <f t="shared" si="567"/>
        <v>NCP-16823</v>
      </c>
      <c r="C321" s="15" t="str">
        <f t="shared" si="567"/>
        <v>ELECTRIC DELIVERY</v>
      </c>
      <c r="D321" s="15">
        <f t="shared" si="567"/>
        <v>36500</v>
      </c>
      <c r="E321" s="15" t="str">
        <f t="shared" si="567"/>
        <v>NCP-16823</v>
      </c>
      <c r="F321" s="15" t="str">
        <f t="shared" si="567"/>
        <v>ADI Reclosers</v>
      </c>
      <c r="G321" s="15" t="str">
        <f t="shared" si="567"/>
        <v>Electric General Plant</v>
      </c>
      <c r="H321" s="15" t="str">
        <f t="shared" si="567"/>
        <v>Distribution Lines</v>
      </c>
      <c r="I321" s="15" t="str">
        <f t="shared" si="567"/>
        <v>ADI Reclosers</v>
      </c>
      <c r="J321" s="15" t="str">
        <f>'Grid Reliability and Resili'!K43</f>
        <v>monthly</v>
      </c>
      <c r="K321" s="68">
        <v>0</v>
      </c>
      <c r="L321" s="16">
        <f t="shared" ref="L321:AP321" si="568">K321+L251</f>
        <v>0</v>
      </c>
      <c r="M321" s="16">
        <f t="shared" si="568"/>
        <v>0</v>
      </c>
      <c r="N321" s="16">
        <f t="shared" si="568"/>
        <v>0</v>
      </c>
      <c r="O321" s="16">
        <f t="shared" si="568"/>
        <v>0</v>
      </c>
      <c r="P321" s="16">
        <f t="shared" si="568"/>
        <v>0</v>
      </c>
      <c r="Q321" s="16">
        <f t="shared" si="568"/>
        <v>0</v>
      </c>
      <c r="R321" s="16">
        <f t="shared" si="568"/>
        <v>0</v>
      </c>
      <c r="S321" s="16">
        <f t="shared" si="568"/>
        <v>0</v>
      </c>
      <c r="T321" s="16">
        <f t="shared" si="568"/>
        <v>0</v>
      </c>
      <c r="U321" s="16">
        <f t="shared" si="568"/>
        <v>0</v>
      </c>
      <c r="V321" s="16">
        <f t="shared" si="568"/>
        <v>0</v>
      </c>
      <c r="W321" s="16">
        <f t="shared" si="568"/>
        <v>0</v>
      </c>
      <c r="X321" s="16">
        <f t="shared" si="568"/>
        <v>0</v>
      </c>
      <c r="Y321" s="16">
        <f t="shared" si="568"/>
        <v>357.72853091666667</v>
      </c>
      <c r="Z321" s="16">
        <f t="shared" si="568"/>
        <v>1073.1855927500001</v>
      </c>
      <c r="AA321" s="16">
        <f t="shared" si="568"/>
        <v>2146.3711855000001</v>
      </c>
      <c r="AB321" s="16">
        <f t="shared" si="568"/>
        <v>3577.2853091666666</v>
      </c>
      <c r="AC321" s="16">
        <f t="shared" si="568"/>
        <v>5365.9279637500003</v>
      </c>
      <c r="AD321" s="16">
        <f t="shared" si="568"/>
        <v>7512.2991492500005</v>
      </c>
      <c r="AE321" s="16">
        <f t="shared" si="568"/>
        <v>10016.398865666666</v>
      </c>
      <c r="AF321" s="16">
        <f t="shared" si="568"/>
        <v>12878.227112999999</v>
      </c>
      <c r="AG321" s="16">
        <f t="shared" si="568"/>
        <v>16097.783891249999</v>
      </c>
      <c r="AH321" s="16">
        <f t="shared" si="568"/>
        <v>19675.069200416667</v>
      </c>
      <c r="AI321" s="16">
        <f t="shared" si="568"/>
        <v>23610.083040500002</v>
      </c>
      <c r="AJ321" s="16">
        <f t="shared" si="568"/>
        <v>27902.817644833336</v>
      </c>
      <c r="AK321" s="16">
        <f t="shared" si="568"/>
        <v>33148.638263750006</v>
      </c>
      <c r="AL321" s="16">
        <f t="shared" si="568"/>
        <v>39347.544897250009</v>
      </c>
      <c r="AM321" s="16">
        <f t="shared" si="568"/>
        <v>46499.53754533334</v>
      </c>
      <c r="AN321" s="16">
        <f t="shared" si="568"/>
        <v>54604.616208000007</v>
      </c>
      <c r="AO321" s="16">
        <f t="shared" si="568"/>
        <v>63662.780885250009</v>
      </c>
      <c r="AP321" s="16">
        <f t="shared" si="568"/>
        <v>73674.03157708334</v>
      </c>
      <c r="AQ321" s="16">
        <f t="shared" si="564"/>
        <v>84638.368283500007</v>
      </c>
      <c r="AR321" s="16">
        <f t="shared" ref="AR321:BE321" si="569">AQ321+AR251</f>
        <v>96555.791004500003</v>
      </c>
      <c r="AS321" s="16">
        <f t="shared" si="569"/>
        <v>109426.29974008334</v>
      </c>
      <c r="AT321" s="16">
        <f t="shared" si="569"/>
        <v>123249.89449025001</v>
      </c>
      <c r="AU321" s="16">
        <f t="shared" si="569"/>
        <v>138026.575255</v>
      </c>
      <c r="AV321" s="16">
        <f t="shared" si="569"/>
        <v>153756.34203433333</v>
      </c>
      <c r="AW321" s="16">
        <f t="shared" si="569"/>
        <v>170972.52528483333</v>
      </c>
      <c r="AX321" s="16">
        <f t="shared" si="569"/>
        <v>189675.12508416668</v>
      </c>
      <c r="AY321" s="16">
        <f t="shared" si="569"/>
        <v>209864.14143233333</v>
      </c>
      <c r="AZ321" s="16">
        <f t="shared" si="569"/>
        <v>231539.57432933332</v>
      </c>
      <c r="BA321" s="16">
        <f t="shared" si="569"/>
        <v>254701.42377516665</v>
      </c>
      <c r="BB321" s="16">
        <f t="shared" si="569"/>
        <v>279349.68976983335</v>
      </c>
      <c r="BC321" s="16">
        <f t="shared" si="569"/>
        <v>305484.37231333333</v>
      </c>
      <c r="BD321" s="16">
        <f t="shared" si="569"/>
        <v>333105.47140566667</v>
      </c>
      <c r="BE321" s="16">
        <f t="shared" si="569"/>
        <v>362212.98704683332</v>
      </c>
      <c r="BF321" s="16">
        <f t="shared" ref="BF321:BS321" si="570">BE321+BF251</f>
        <v>392806.91923683335</v>
      </c>
      <c r="BG321" s="16">
        <f t="shared" si="570"/>
        <v>424887.26797566668</v>
      </c>
      <c r="BH321" s="16">
        <f t="shared" si="570"/>
        <v>458454.03326333337</v>
      </c>
      <c r="BI321" s="16">
        <f t="shared" si="570"/>
        <v>493874.2249721667</v>
      </c>
      <c r="BJ321" s="16">
        <f t="shared" si="570"/>
        <v>531147.84317983338</v>
      </c>
      <c r="BK321" s="16">
        <f t="shared" si="570"/>
        <v>570274.8878863334</v>
      </c>
      <c r="BL321" s="16">
        <f t="shared" si="570"/>
        <v>611255.35909166676</v>
      </c>
      <c r="BM321" s="16">
        <f t="shared" si="570"/>
        <v>654089.25679583347</v>
      </c>
      <c r="BN321" s="16">
        <f t="shared" si="570"/>
        <v>698776.58099883352</v>
      </c>
      <c r="BO321" s="16">
        <f t="shared" si="570"/>
        <v>745317.33170066692</v>
      </c>
      <c r="BP321" s="16">
        <f t="shared" si="570"/>
        <v>793711.50890133367</v>
      </c>
      <c r="BQ321" s="16">
        <f t="shared" si="570"/>
        <v>843959.11260083364</v>
      </c>
      <c r="BR321" s="16">
        <f t="shared" si="570"/>
        <v>896060.14279916696</v>
      </c>
      <c r="BS321" s="16">
        <f t="shared" si="570"/>
        <v>950014.59949633363</v>
      </c>
    </row>
    <row r="322" spans="1:71" x14ac:dyDescent="0.35">
      <c r="A322" s="15" t="str">
        <f t="shared" ref="A322:I322" si="571">A252</f>
        <v>Manual Blanket</v>
      </c>
      <c r="B322" s="15" t="str">
        <f t="shared" si="571"/>
        <v>NCP-16824</v>
      </c>
      <c r="C322" s="15" t="str">
        <f t="shared" si="571"/>
        <v>ELECTRIC DELIVERY</v>
      </c>
      <c r="D322" s="15">
        <f t="shared" si="571"/>
        <v>36500</v>
      </c>
      <c r="E322" s="15" t="str">
        <f t="shared" si="571"/>
        <v>NCP-16824</v>
      </c>
      <c r="F322" s="15" t="str">
        <f t="shared" si="571"/>
        <v>ADI Regulators</v>
      </c>
      <c r="G322" s="15" t="str">
        <f t="shared" si="571"/>
        <v>Electric General Plant</v>
      </c>
      <c r="H322" s="15" t="str">
        <f t="shared" si="571"/>
        <v>Distribution Lines</v>
      </c>
      <c r="I322" s="15" t="str">
        <f t="shared" si="571"/>
        <v>ADI Regulators</v>
      </c>
      <c r="J322" s="15" t="str">
        <f>'Grid Reliability and Resili'!K44</f>
        <v>monthly</v>
      </c>
      <c r="K322" s="68">
        <v>0</v>
      </c>
      <c r="L322" s="16">
        <f t="shared" ref="L322:AP322" si="572">K322+L252</f>
        <v>0</v>
      </c>
      <c r="M322" s="16">
        <f t="shared" si="572"/>
        <v>0</v>
      </c>
      <c r="N322" s="16">
        <f t="shared" si="572"/>
        <v>0</v>
      </c>
      <c r="O322" s="16">
        <f t="shared" si="572"/>
        <v>0</v>
      </c>
      <c r="P322" s="16">
        <f t="shared" si="572"/>
        <v>0</v>
      </c>
      <c r="Q322" s="16">
        <f t="shared" si="572"/>
        <v>0</v>
      </c>
      <c r="R322" s="16">
        <f t="shared" si="572"/>
        <v>0</v>
      </c>
      <c r="S322" s="16">
        <f t="shared" si="572"/>
        <v>0</v>
      </c>
      <c r="T322" s="16">
        <f t="shared" si="572"/>
        <v>0</v>
      </c>
      <c r="U322" s="16">
        <f t="shared" si="572"/>
        <v>0</v>
      </c>
      <c r="V322" s="16">
        <f t="shared" si="572"/>
        <v>0</v>
      </c>
      <c r="W322" s="16">
        <f t="shared" si="572"/>
        <v>0</v>
      </c>
      <c r="X322" s="16">
        <f t="shared" si="572"/>
        <v>0</v>
      </c>
      <c r="Y322" s="16">
        <f t="shared" si="572"/>
        <v>97.508383583333341</v>
      </c>
      <c r="Z322" s="16">
        <f t="shared" si="572"/>
        <v>292.52515075000002</v>
      </c>
      <c r="AA322" s="16">
        <f t="shared" si="572"/>
        <v>585.05030150000005</v>
      </c>
      <c r="AB322" s="16">
        <f t="shared" si="572"/>
        <v>975.08383583333341</v>
      </c>
      <c r="AC322" s="16">
        <f t="shared" si="572"/>
        <v>1462.6257537500001</v>
      </c>
      <c r="AD322" s="16">
        <f t="shared" si="572"/>
        <v>2047.67605525</v>
      </c>
      <c r="AE322" s="16">
        <f t="shared" si="572"/>
        <v>2730.2347403333333</v>
      </c>
      <c r="AF322" s="16">
        <f t="shared" si="572"/>
        <v>3510.301809</v>
      </c>
      <c r="AG322" s="16">
        <f t="shared" si="572"/>
        <v>4387.8772612499997</v>
      </c>
      <c r="AH322" s="16">
        <f t="shared" si="572"/>
        <v>5362.9610970833328</v>
      </c>
      <c r="AI322" s="16">
        <f t="shared" si="572"/>
        <v>6435.5533164999997</v>
      </c>
      <c r="AJ322" s="16">
        <f t="shared" si="572"/>
        <v>7605.6597444999998</v>
      </c>
      <c r="AK322" s="16">
        <f t="shared" si="572"/>
        <v>9016.9913054999997</v>
      </c>
      <c r="AL322" s="16">
        <f t="shared" si="572"/>
        <v>10669.547921833333</v>
      </c>
      <c r="AM322" s="16">
        <f t="shared" si="572"/>
        <v>12563.329593500001</v>
      </c>
      <c r="AN322" s="16">
        <f t="shared" si="572"/>
        <v>14698.336320500001</v>
      </c>
      <c r="AO322" s="16">
        <f t="shared" si="572"/>
        <v>17074.568102833335</v>
      </c>
      <c r="AP322" s="16">
        <f t="shared" si="572"/>
        <v>19692.024940500003</v>
      </c>
      <c r="AQ322" s="16">
        <f t="shared" si="564"/>
        <v>22550.706833500004</v>
      </c>
      <c r="AR322" s="16">
        <f t="shared" ref="AR322:BE322" si="573">AQ322+AR252</f>
        <v>25650.613781833337</v>
      </c>
      <c r="AS322" s="16">
        <f t="shared" si="573"/>
        <v>28991.745785500003</v>
      </c>
      <c r="AT322" s="16">
        <f t="shared" si="573"/>
        <v>32574.102844500005</v>
      </c>
      <c r="AU322" s="16">
        <f t="shared" si="573"/>
        <v>36397.684958833343</v>
      </c>
      <c r="AV322" s="16">
        <f t="shared" si="573"/>
        <v>40462.492128500009</v>
      </c>
      <c r="AW322" s="16">
        <f t="shared" si="573"/>
        <v>44849.306987416676</v>
      </c>
      <c r="AX322" s="16">
        <f t="shared" si="573"/>
        <v>49558.129457916679</v>
      </c>
      <c r="AY322" s="16">
        <f t="shared" si="573"/>
        <v>54588.959540000011</v>
      </c>
      <c r="AZ322" s="16">
        <f t="shared" si="573"/>
        <v>59941.797233666679</v>
      </c>
      <c r="BA322" s="16">
        <f t="shared" si="573"/>
        <v>65616.642538916683</v>
      </c>
      <c r="BB322" s="16">
        <f t="shared" si="573"/>
        <v>71613.495455750017</v>
      </c>
      <c r="BC322" s="16">
        <f t="shared" si="573"/>
        <v>77932.355984166687</v>
      </c>
      <c r="BD322" s="16">
        <f t="shared" si="573"/>
        <v>84573.224124166692</v>
      </c>
      <c r="BE322" s="16">
        <f t="shared" si="573"/>
        <v>91536.099875750035</v>
      </c>
      <c r="BF322" s="16">
        <f t="shared" ref="BF322:BS322" si="574">BE322+BF252</f>
        <v>98820.983238916699</v>
      </c>
      <c r="BG322" s="16">
        <f t="shared" si="574"/>
        <v>106427.8742136667</v>
      </c>
      <c r="BH322" s="16">
        <f t="shared" si="574"/>
        <v>114356.77280000004</v>
      </c>
      <c r="BI322" s="16">
        <f t="shared" si="574"/>
        <v>122756.34012383338</v>
      </c>
      <c r="BJ322" s="16">
        <f t="shared" si="574"/>
        <v>131626.57618516672</v>
      </c>
      <c r="BK322" s="16">
        <f t="shared" si="574"/>
        <v>140967.48098400005</v>
      </c>
      <c r="BL322" s="16">
        <f t="shared" si="574"/>
        <v>150779.05452033339</v>
      </c>
      <c r="BM322" s="16">
        <f t="shared" si="574"/>
        <v>161061.29679416673</v>
      </c>
      <c r="BN322" s="16">
        <f t="shared" si="574"/>
        <v>171814.20780550007</v>
      </c>
      <c r="BO322" s="16">
        <f t="shared" si="574"/>
        <v>183037.78755433342</v>
      </c>
      <c r="BP322" s="16">
        <f t="shared" si="574"/>
        <v>194732.03604066675</v>
      </c>
      <c r="BQ322" s="16">
        <f t="shared" si="574"/>
        <v>206896.95326450007</v>
      </c>
      <c r="BR322" s="16">
        <f t="shared" si="574"/>
        <v>219532.5392258334</v>
      </c>
      <c r="BS322" s="16">
        <f t="shared" si="574"/>
        <v>232638.79392466674</v>
      </c>
    </row>
    <row r="323" spans="1:71" x14ac:dyDescent="0.35">
      <c r="A323" s="15" t="str">
        <f t="shared" ref="A323:I323" si="575">A253</f>
        <v>Manual Blanket</v>
      </c>
      <c r="B323" s="15" t="str">
        <f t="shared" si="575"/>
        <v>NCP-16825</v>
      </c>
      <c r="C323" s="15" t="str">
        <f t="shared" si="575"/>
        <v>ELECTRIC DELIVERY</v>
      </c>
      <c r="D323" s="15">
        <f t="shared" si="575"/>
        <v>36500</v>
      </c>
      <c r="E323" s="15" t="str">
        <f t="shared" si="575"/>
        <v>NCP-16825</v>
      </c>
      <c r="F323" s="15" t="str">
        <f t="shared" si="575"/>
        <v>ADI Trip Savers</v>
      </c>
      <c r="G323" s="15" t="str">
        <f t="shared" si="575"/>
        <v>Electric General Plant</v>
      </c>
      <c r="H323" s="15" t="str">
        <f t="shared" si="575"/>
        <v>Distribution Lines</v>
      </c>
      <c r="I323" s="15" t="str">
        <f t="shared" si="575"/>
        <v>ADI Trip Savers</v>
      </c>
      <c r="J323" s="15" t="str">
        <f>'Grid Reliability and Resili'!K45</f>
        <v>monthly</v>
      </c>
      <c r="K323" s="68">
        <v>0</v>
      </c>
      <c r="L323" s="16">
        <f t="shared" ref="L323:AP323" si="576">K323+L253</f>
        <v>0</v>
      </c>
      <c r="M323" s="16">
        <f t="shared" si="576"/>
        <v>0</v>
      </c>
      <c r="N323" s="16">
        <f t="shared" si="576"/>
        <v>0</v>
      </c>
      <c r="O323" s="16">
        <f t="shared" si="576"/>
        <v>0</v>
      </c>
      <c r="P323" s="16">
        <f t="shared" si="576"/>
        <v>0</v>
      </c>
      <c r="Q323" s="16">
        <f t="shared" si="576"/>
        <v>0</v>
      </c>
      <c r="R323" s="16">
        <f t="shared" si="576"/>
        <v>0</v>
      </c>
      <c r="S323" s="16">
        <f t="shared" si="576"/>
        <v>0</v>
      </c>
      <c r="T323" s="16">
        <f t="shared" si="576"/>
        <v>0</v>
      </c>
      <c r="U323" s="16">
        <f t="shared" si="576"/>
        <v>0</v>
      </c>
      <c r="V323" s="16">
        <f t="shared" si="576"/>
        <v>0</v>
      </c>
      <c r="W323" s="16">
        <f t="shared" si="576"/>
        <v>0</v>
      </c>
      <c r="X323" s="16">
        <f t="shared" si="576"/>
        <v>0</v>
      </c>
      <c r="Y323" s="16">
        <f t="shared" si="576"/>
        <v>850.51865733333352</v>
      </c>
      <c r="Z323" s="16">
        <f t="shared" si="576"/>
        <v>2551.5559720000006</v>
      </c>
      <c r="AA323" s="16">
        <f t="shared" si="576"/>
        <v>5103.1119440000011</v>
      </c>
      <c r="AB323" s="16">
        <f t="shared" si="576"/>
        <v>8505.1865733333361</v>
      </c>
      <c r="AC323" s="16">
        <f t="shared" si="576"/>
        <v>12757.779860000002</v>
      </c>
      <c r="AD323" s="16">
        <f t="shared" si="576"/>
        <v>17860.891804000003</v>
      </c>
      <c r="AE323" s="16">
        <f t="shared" si="576"/>
        <v>23814.522405333337</v>
      </c>
      <c r="AF323" s="16">
        <f t="shared" si="576"/>
        <v>30618.671664000005</v>
      </c>
      <c r="AG323" s="16">
        <f t="shared" si="576"/>
        <v>38273.339580000007</v>
      </c>
      <c r="AH323" s="16">
        <f t="shared" si="576"/>
        <v>46778.52615333334</v>
      </c>
      <c r="AI323" s="16">
        <f t="shared" si="576"/>
        <v>56134.231384000006</v>
      </c>
      <c r="AJ323" s="16">
        <f t="shared" si="576"/>
        <v>66340.463038666669</v>
      </c>
      <c r="AK323" s="16">
        <f t="shared" si="576"/>
        <v>78786.934122833336</v>
      </c>
      <c r="AL323" s="16">
        <f t="shared" si="576"/>
        <v>93473.644714166672</v>
      </c>
      <c r="AM323" s="16">
        <f t="shared" si="576"/>
        <v>110400.59481266668</v>
      </c>
      <c r="AN323" s="16">
        <f t="shared" si="576"/>
        <v>129567.78441833335</v>
      </c>
      <c r="AO323" s="16">
        <f t="shared" si="576"/>
        <v>150975.21353116669</v>
      </c>
      <c r="AP323" s="16">
        <f t="shared" si="576"/>
        <v>174622.88215116668</v>
      </c>
      <c r="AQ323" s="16">
        <f t="shared" si="564"/>
        <v>200510.79027833336</v>
      </c>
      <c r="AR323" s="16">
        <f t="shared" ref="AR323:BE323" si="577">AQ323+AR253</f>
        <v>228638.9379126667</v>
      </c>
      <c r="AS323" s="16">
        <f t="shared" si="577"/>
        <v>259007.32505416669</v>
      </c>
      <c r="AT323" s="16">
        <f t="shared" si="577"/>
        <v>291615.95170283335</v>
      </c>
      <c r="AU323" s="16">
        <f t="shared" si="577"/>
        <v>326464.81785866671</v>
      </c>
      <c r="AV323" s="16">
        <f t="shared" si="577"/>
        <v>363553.92352166673</v>
      </c>
      <c r="AW323" s="16">
        <f t="shared" si="577"/>
        <v>404040.11798291671</v>
      </c>
      <c r="AX323" s="16">
        <f t="shared" si="577"/>
        <v>447923.40132008336</v>
      </c>
      <c r="AY323" s="16">
        <f t="shared" si="577"/>
        <v>495203.77353316668</v>
      </c>
      <c r="AZ323" s="16">
        <f t="shared" si="577"/>
        <v>545881.23462216672</v>
      </c>
      <c r="BA323" s="16">
        <f t="shared" si="577"/>
        <v>599955.78458708338</v>
      </c>
      <c r="BB323" s="16">
        <f t="shared" si="577"/>
        <v>657427.42342791671</v>
      </c>
      <c r="BC323" s="16">
        <f t="shared" si="577"/>
        <v>718296.15114466671</v>
      </c>
      <c r="BD323" s="16">
        <f t="shared" si="577"/>
        <v>782561.96773733338</v>
      </c>
      <c r="BE323" s="16">
        <f t="shared" si="577"/>
        <v>850224.87320591672</v>
      </c>
      <c r="BF323" s="16">
        <f t="shared" ref="BF323:BS323" si="578">BE323+BF253</f>
        <v>921284.86755041673</v>
      </c>
      <c r="BG323" s="16">
        <f t="shared" si="578"/>
        <v>995741.95077083341</v>
      </c>
      <c r="BH323" s="16">
        <f t="shared" si="578"/>
        <v>1073596.1228671668</v>
      </c>
      <c r="BI323" s="16">
        <f t="shared" si="578"/>
        <v>1155223.5219527502</v>
      </c>
      <c r="BJ323" s="16">
        <f t="shared" si="578"/>
        <v>1240624.1479499168</v>
      </c>
      <c r="BK323" s="16">
        <f t="shared" si="578"/>
        <v>1329798.0008586668</v>
      </c>
      <c r="BL323" s="16">
        <f t="shared" si="578"/>
        <v>1422745.0806790001</v>
      </c>
      <c r="BM323" s="16">
        <f t="shared" si="578"/>
        <v>1519465.3874109169</v>
      </c>
      <c r="BN323" s="16">
        <f t="shared" si="578"/>
        <v>1619958.9210544168</v>
      </c>
      <c r="BO323" s="16">
        <f t="shared" si="578"/>
        <v>1724225.6816095002</v>
      </c>
      <c r="BP323" s="16">
        <f t="shared" si="578"/>
        <v>1832265.6690761668</v>
      </c>
      <c r="BQ323" s="16">
        <f t="shared" si="578"/>
        <v>1944078.8834544169</v>
      </c>
      <c r="BR323" s="16">
        <f t="shared" si="578"/>
        <v>2059665.3247442502</v>
      </c>
      <c r="BS323" s="16">
        <f t="shared" si="578"/>
        <v>2179024.9929456669</v>
      </c>
    </row>
    <row r="324" spans="1:71" x14ac:dyDescent="0.35">
      <c r="A324" s="15" t="str">
        <f t="shared" ref="A324:I324" si="579">A254</f>
        <v>Manual Blanket</v>
      </c>
      <c r="B324" s="15" t="str">
        <f t="shared" si="579"/>
        <v>NCP-16826</v>
      </c>
      <c r="C324" s="15" t="str">
        <f t="shared" si="579"/>
        <v>ELECTRIC DELIVERY</v>
      </c>
      <c r="D324" s="15">
        <f t="shared" si="579"/>
        <v>36500</v>
      </c>
      <c r="E324" s="15" t="str">
        <f t="shared" si="579"/>
        <v>NCP-16826</v>
      </c>
      <c r="F324" s="15" t="str">
        <f t="shared" si="579"/>
        <v>LTC Upgrades to support IVVC</v>
      </c>
      <c r="G324" s="15" t="str">
        <f t="shared" si="579"/>
        <v>Electric General Plant</v>
      </c>
      <c r="H324" s="15" t="str">
        <f t="shared" si="579"/>
        <v>General Offices</v>
      </c>
      <c r="I324" s="15" t="str">
        <f t="shared" si="579"/>
        <v>LTC Upgrades to support IVVC</v>
      </c>
      <c r="J324" s="15" t="str">
        <f>'Grid Reliability and Resili'!K46</f>
        <v>monthly</v>
      </c>
      <c r="K324" s="68">
        <v>0</v>
      </c>
      <c r="L324" s="16">
        <f t="shared" ref="L324:AP324" si="580">K324+L254</f>
        <v>0</v>
      </c>
      <c r="M324" s="16">
        <f t="shared" si="580"/>
        <v>0</v>
      </c>
      <c r="N324" s="16">
        <f t="shared" si="580"/>
        <v>0</v>
      </c>
      <c r="O324" s="16">
        <f t="shared" si="580"/>
        <v>0</v>
      </c>
      <c r="P324" s="16">
        <f t="shared" si="580"/>
        <v>0</v>
      </c>
      <c r="Q324" s="16">
        <f t="shared" si="580"/>
        <v>0</v>
      </c>
      <c r="R324" s="16">
        <f t="shared" si="580"/>
        <v>0</v>
      </c>
      <c r="S324" s="16">
        <f t="shared" si="580"/>
        <v>0</v>
      </c>
      <c r="T324" s="16">
        <f t="shared" si="580"/>
        <v>0</v>
      </c>
      <c r="U324" s="16">
        <f t="shared" si="580"/>
        <v>0</v>
      </c>
      <c r="V324" s="16">
        <f t="shared" si="580"/>
        <v>0</v>
      </c>
      <c r="W324" s="16">
        <f t="shared" si="580"/>
        <v>0</v>
      </c>
      <c r="X324" s="16">
        <f t="shared" si="580"/>
        <v>0</v>
      </c>
      <c r="Y324" s="16">
        <f t="shared" si="580"/>
        <v>0</v>
      </c>
      <c r="Z324" s="16">
        <f t="shared" si="580"/>
        <v>620.50775608333333</v>
      </c>
      <c r="AA324" s="16">
        <f t="shared" si="580"/>
        <v>1861.52326825</v>
      </c>
      <c r="AB324" s="16">
        <f t="shared" si="580"/>
        <v>3723.0465365</v>
      </c>
      <c r="AC324" s="16">
        <f t="shared" si="580"/>
        <v>6205.0775608333333</v>
      </c>
      <c r="AD324" s="16">
        <f t="shared" si="580"/>
        <v>9307.6163412500009</v>
      </c>
      <c r="AE324" s="16">
        <f t="shared" si="580"/>
        <v>13030.662877750001</v>
      </c>
      <c r="AF324" s="16">
        <f t="shared" si="580"/>
        <v>17374.217170333333</v>
      </c>
      <c r="AG324" s="16">
        <f t="shared" si="580"/>
        <v>22338.283102333335</v>
      </c>
      <c r="AH324" s="16">
        <f t="shared" si="580"/>
        <v>27302.349034333336</v>
      </c>
      <c r="AI324" s="16">
        <f t="shared" si="580"/>
        <v>32266.414966333337</v>
      </c>
      <c r="AJ324" s="16">
        <f t="shared" si="580"/>
        <v>37230.480859500007</v>
      </c>
      <c r="AK324" s="16">
        <f t="shared" si="580"/>
        <v>42953.160055083339</v>
      </c>
      <c r="AL324" s="16">
        <f t="shared" si="580"/>
        <v>49434.452630750005</v>
      </c>
      <c r="AM324" s="16">
        <f t="shared" si="580"/>
        <v>56674.358586500006</v>
      </c>
      <c r="AN324" s="16">
        <f t="shared" si="580"/>
        <v>64672.87792233334</v>
      </c>
      <c r="AO324" s="16">
        <f t="shared" si="580"/>
        <v>73430.010638250009</v>
      </c>
      <c r="AP324" s="16">
        <f t="shared" si="580"/>
        <v>82945.756734250012</v>
      </c>
      <c r="AQ324" s="16">
        <f t="shared" si="564"/>
        <v>93220.116210333348</v>
      </c>
      <c r="AR324" s="16">
        <f t="shared" ref="AR324:BE324" si="581">AQ324+AR254</f>
        <v>104253.08906650002</v>
      </c>
      <c r="AS324" s="16">
        <f t="shared" si="581"/>
        <v>116044.67530275002</v>
      </c>
      <c r="AT324" s="16">
        <f t="shared" si="581"/>
        <v>128594.87491908335</v>
      </c>
      <c r="AU324" s="16">
        <f t="shared" si="581"/>
        <v>141903.68791550002</v>
      </c>
      <c r="AV324" s="16">
        <f t="shared" si="581"/>
        <v>155971.11429200001</v>
      </c>
      <c r="AW324" s="16">
        <f t="shared" si="581"/>
        <v>170823.68247716667</v>
      </c>
      <c r="AX324" s="16">
        <f t="shared" si="581"/>
        <v>186461.39254866668</v>
      </c>
      <c r="AY324" s="16">
        <f t="shared" si="581"/>
        <v>202884.24450650002</v>
      </c>
      <c r="AZ324" s="16">
        <f t="shared" si="581"/>
        <v>220092.23835066668</v>
      </c>
      <c r="BA324" s="16">
        <f t="shared" si="581"/>
        <v>238085.37408116669</v>
      </c>
      <c r="BB324" s="16">
        <f t="shared" si="581"/>
        <v>256863.65169800003</v>
      </c>
      <c r="BC324" s="16">
        <f t="shared" si="581"/>
        <v>276427.07120116672</v>
      </c>
      <c r="BD324" s="16">
        <f t="shared" si="581"/>
        <v>296775.6325906667</v>
      </c>
      <c r="BE324" s="16">
        <f t="shared" si="581"/>
        <v>317909.33586650004</v>
      </c>
      <c r="BF324" s="16">
        <f t="shared" ref="BF324:BS324" si="582">BE324+BF254</f>
        <v>339828.18102866673</v>
      </c>
      <c r="BG324" s="16">
        <f t="shared" si="582"/>
        <v>362532.16807716672</v>
      </c>
      <c r="BH324" s="16">
        <f t="shared" si="582"/>
        <v>386021.29701200005</v>
      </c>
      <c r="BI324" s="16">
        <f t="shared" si="582"/>
        <v>410443.26789233339</v>
      </c>
      <c r="BJ324" s="16">
        <f t="shared" si="582"/>
        <v>435798.08064050006</v>
      </c>
      <c r="BK324" s="16">
        <f t="shared" si="582"/>
        <v>462085.73525650008</v>
      </c>
      <c r="BL324" s="16">
        <f t="shared" si="582"/>
        <v>489306.23174033343</v>
      </c>
      <c r="BM324" s="16">
        <f t="shared" si="582"/>
        <v>517459.57009200007</v>
      </c>
      <c r="BN324" s="16">
        <f t="shared" si="582"/>
        <v>546545.75031150004</v>
      </c>
      <c r="BO324" s="16">
        <f t="shared" si="582"/>
        <v>576564.77239883342</v>
      </c>
      <c r="BP324" s="16">
        <f t="shared" si="582"/>
        <v>607516.63635400007</v>
      </c>
      <c r="BQ324" s="16">
        <f t="shared" si="582"/>
        <v>639401.34217700013</v>
      </c>
      <c r="BR324" s="16">
        <f t="shared" si="582"/>
        <v>672218.88986783347</v>
      </c>
      <c r="BS324" s="16">
        <f t="shared" si="582"/>
        <v>705969.27942650008</v>
      </c>
    </row>
    <row r="325" spans="1:71" x14ac:dyDescent="0.35">
      <c r="A325" s="15" t="str">
        <f t="shared" ref="A325:I325" si="583">A255</f>
        <v>Standard Close</v>
      </c>
      <c r="B325" s="15" t="str">
        <f t="shared" si="583"/>
        <v>NCP-16831</v>
      </c>
      <c r="C325" s="15" t="str">
        <f t="shared" si="583"/>
        <v>ELECTRIC DELIVERY</v>
      </c>
      <c r="D325" s="15">
        <f t="shared" si="583"/>
        <v>30315</v>
      </c>
      <c r="E325" s="15" t="str">
        <f t="shared" si="583"/>
        <v>NCP-16831</v>
      </c>
      <c r="F325" s="15" t="str">
        <f t="shared" si="583"/>
        <v>PV Awareness</v>
      </c>
      <c r="G325" s="15" t="str">
        <f t="shared" si="583"/>
        <v>Electric Intangible Plant</v>
      </c>
      <c r="H325" s="15" t="str">
        <f t="shared" si="583"/>
        <v>General Offices</v>
      </c>
      <c r="I325" s="15" t="str">
        <f t="shared" si="583"/>
        <v>PV Awareness</v>
      </c>
      <c r="J325" s="15">
        <f>'Grid Reliability and Resili'!K47</f>
        <v>202603</v>
      </c>
      <c r="K325" s="68">
        <v>0</v>
      </c>
      <c r="L325" s="16">
        <f t="shared" ref="L325:AP325" si="584">K325+L255</f>
        <v>0</v>
      </c>
      <c r="M325" s="16">
        <f t="shared" si="584"/>
        <v>0</v>
      </c>
      <c r="N325" s="16">
        <f t="shared" si="584"/>
        <v>0</v>
      </c>
      <c r="O325" s="16">
        <f t="shared" si="584"/>
        <v>0</v>
      </c>
      <c r="P325" s="16">
        <f t="shared" si="584"/>
        <v>0</v>
      </c>
      <c r="Q325" s="16">
        <f t="shared" si="584"/>
        <v>0</v>
      </c>
      <c r="R325" s="16">
        <f t="shared" si="584"/>
        <v>0</v>
      </c>
      <c r="S325" s="16">
        <f t="shared" si="584"/>
        <v>0</v>
      </c>
      <c r="T325" s="16">
        <f t="shared" si="584"/>
        <v>0</v>
      </c>
      <c r="U325" s="16">
        <f t="shared" si="584"/>
        <v>0</v>
      </c>
      <c r="V325" s="16">
        <f t="shared" si="584"/>
        <v>0</v>
      </c>
      <c r="W325" s="16">
        <f t="shared" si="584"/>
        <v>0</v>
      </c>
      <c r="X325" s="16">
        <f t="shared" si="584"/>
        <v>0</v>
      </c>
      <c r="Y325" s="16">
        <f t="shared" si="584"/>
        <v>0</v>
      </c>
      <c r="Z325" s="16">
        <f t="shared" si="584"/>
        <v>0</v>
      </c>
      <c r="AA325" s="16">
        <f t="shared" si="584"/>
        <v>0</v>
      </c>
      <c r="AB325" s="16">
        <f t="shared" si="584"/>
        <v>0</v>
      </c>
      <c r="AC325" s="16">
        <f t="shared" si="584"/>
        <v>0</v>
      </c>
      <c r="AD325" s="16">
        <f t="shared" si="584"/>
        <v>0</v>
      </c>
      <c r="AE325" s="16">
        <f t="shared" si="584"/>
        <v>0</v>
      </c>
      <c r="AF325" s="16">
        <f t="shared" si="584"/>
        <v>0</v>
      </c>
      <c r="AG325" s="16">
        <f t="shared" si="584"/>
        <v>0</v>
      </c>
      <c r="AH325" s="16">
        <f t="shared" si="584"/>
        <v>0</v>
      </c>
      <c r="AI325" s="16">
        <f t="shared" si="584"/>
        <v>0</v>
      </c>
      <c r="AJ325" s="16">
        <f t="shared" si="584"/>
        <v>0</v>
      </c>
      <c r="AK325" s="16">
        <f t="shared" si="584"/>
        <v>0</v>
      </c>
      <c r="AL325" s="16">
        <f t="shared" si="584"/>
        <v>0</v>
      </c>
      <c r="AM325" s="16">
        <f t="shared" si="584"/>
        <v>16091.027083333334</v>
      </c>
      <c r="AN325" s="16">
        <f t="shared" si="584"/>
        <v>32182.054166666669</v>
      </c>
      <c r="AO325" s="16">
        <f t="shared" si="584"/>
        <v>48273.081250000003</v>
      </c>
      <c r="AP325" s="16">
        <f t="shared" si="584"/>
        <v>64364.108333333337</v>
      </c>
      <c r="AQ325" s="16">
        <f t="shared" si="564"/>
        <v>80455.135416666672</v>
      </c>
      <c r="AR325" s="16">
        <f t="shared" ref="AR325:BE325" si="585">AQ325+AR255</f>
        <v>96546.162500000006</v>
      </c>
      <c r="AS325" s="16">
        <f t="shared" si="585"/>
        <v>112637.18958333334</v>
      </c>
      <c r="AT325" s="16">
        <f t="shared" si="585"/>
        <v>128728.21666666667</v>
      </c>
      <c r="AU325" s="16">
        <f t="shared" si="585"/>
        <v>144819.24375000002</v>
      </c>
      <c r="AV325" s="16">
        <f t="shared" si="585"/>
        <v>160910.27083333337</v>
      </c>
      <c r="AW325" s="16">
        <f t="shared" si="585"/>
        <v>177001.29791666672</v>
      </c>
      <c r="AX325" s="16">
        <f t="shared" si="585"/>
        <v>193092.32500000007</v>
      </c>
      <c r="AY325" s="16">
        <f t="shared" si="585"/>
        <v>209183.35208333342</v>
      </c>
      <c r="AZ325" s="16">
        <f t="shared" si="585"/>
        <v>225274.37916666677</v>
      </c>
      <c r="BA325" s="16">
        <f t="shared" si="585"/>
        <v>241365.40625000012</v>
      </c>
      <c r="BB325" s="16">
        <f t="shared" si="585"/>
        <v>257456.43333333347</v>
      </c>
      <c r="BC325" s="16">
        <f t="shared" si="585"/>
        <v>273547.46041666681</v>
      </c>
      <c r="BD325" s="16">
        <f t="shared" si="585"/>
        <v>289638.48750000016</v>
      </c>
      <c r="BE325" s="16">
        <f t="shared" si="585"/>
        <v>305729.51458333351</v>
      </c>
      <c r="BF325" s="16">
        <f t="shared" ref="BF325:BS325" si="586">BE325+BF255</f>
        <v>321820.54166666686</v>
      </c>
      <c r="BG325" s="16">
        <f t="shared" si="586"/>
        <v>337911.56875000021</v>
      </c>
      <c r="BH325" s="16">
        <f t="shared" si="586"/>
        <v>354002.59583333356</v>
      </c>
      <c r="BI325" s="16">
        <f t="shared" si="586"/>
        <v>370093.62291666691</v>
      </c>
      <c r="BJ325" s="16">
        <f t="shared" si="586"/>
        <v>386184.65000000026</v>
      </c>
      <c r="BK325" s="16">
        <f t="shared" si="586"/>
        <v>402275.6770833336</v>
      </c>
      <c r="BL325" s="16">
        <f t="shared" si="586"/>
        <v>418366.70416666695</v>
      </c>
      <c r="BM325" s="16">
        <f t="shared" si="586"/>
        <v>434457.7312500003</v>
      </c>
      <c r="BN325" s="16">
        <f t="shared" si="586"/>
        <v>450548.75833333365</v>
      </c>
      <c r="BO325" s="16">
        <f t="shared" si="586"/>
        <v>466639.785416667</v>
      </c>
      <c r="BP325" s="16">
        <f t="shared" si="586"/>
        <v>482730.81250000035</v>
      </c>
      <c r="BQ325" s="16">
        <f t="shared" si="586"/>
        <v>498821.8395833337</v>
      </c>
      <c r="BR325" s="16">
        <f t="shared" si="586"/>
        <v>514912.86666666705</v>
      </c>
      <c r="BS325" s="16">
        <f t="shared" si="586"/>
        <v>531003.8937500004</v>
      </c>
    </row>
    <row r="326" spans="1:71" x14ac:dyDescent="0.35">
      <c r="A326" s="15" t="str">
        <f t="shared" ref="A326:I326" si="587">A256</f>
        <v>Manual Blanket</v>
      </c>
      <c r="B326" s="15" t="str">
        <f t="shared" si="587"/>
        <v>NCP-16833</v>
      </c>
      <c r="C326" s="15" t="str">
        <f t="shared" si="587"/>
        <v>ELECTRIC DELIVERY</v>
      </c>
      <c r="D326" s="15">
        <f t="shared" si="587"/>
        <v>35600</v>
      </c>
      <c r="E326" s="15" t="str">
        <f t="shared" si="587"/>
        <v>NCP-16833</v>
      </c>
      <c r="F326" s="15" t="str">
        <f t="shared" si="587"/>
        <v>EV Distrib Infra Dist TXs &amp; Second</v>
      </c>
      <c r="G326" s="15" t="str">
        <f t="shared" si="587"/>
        <v>Electric Intangible Plant</v>
      </c>
      <c r="H326" s="15" t="str">
        <f t="shared" si="587"/>
        <v>Distribution Lines</v>
      </c>
      <c r="I326" s="15" t="str">
        <f t="shared" si="587"/>
        <v>EV Distrib Infra Dist TXs &amp; Second</v>
      </c>
      <c r="J326" s="15" t="str">
        <f>'Grid Reliability and Resili'!K48</f>
        <v>monthly</v>
      </c>
      <c r="K326" s="68">
        <v>0</v>
      </c>
      <c r="L326" s="16">
        <f t="shared" ref="L326:AP326" si="588">K326+L256</f>
        <v>0</v>
      </c>
      <c r="M326" s="16">
        <f t="shared" si="588"/>
        <v>0</v>
      </c>
      <c r="N326" s="16">
        <f t="shared" si="588"/>
        <v>0</v>
      </c>
      <c r="O326" s="16">
        <f t="shared" si="588"/>
        <v>0</v>
      </c>
      <c r="P326" s="16">
        <f t="shared" si="588"/>
        <v>0</v>
      </c>
      <c r="Q326" s="16">
        <f t="shared" si="588"/>
        <v>0</v>
      </c>
      <c r="R326" s="16">
        <f t="shared" si="588"/>
        <v>0</v>
      </c>
      <c r="S326" s="16">
        <f t="shared" si="588"/>
        <v>0</v>
      </c>
      <c r="T326" s="16">
        <f t="shared" si="588"/>
        <v>0</v>
      </c>
      <c r="U326" s="16">
        <f t="shared" si="588"/>
        <v>0</v>
      </c>
      <c r="V326" s="16">
        <f t="shared" si="588"/>
        <v>0</v>
      </c>
      <c r="W326" s="16">
        <f t="shared" si="588"/>
        <v>0</v>
      </c>
      <c r="X326" s="16">
        <f t="shared" si="588"/>
        <v>0</v>
      </c>
      <c r="Y326" s="16">
        <f t="shared" si="588"/>
        <v>103.81945275</v>
      </c>
      <c r="Z326" s="16">
        <f t="shared" si="588"/>
        <v>311.45835825</v>
      </c>
      <c r="AA326" s="16">
        <f t="shared" si="588"/>
        <v>622.91671650000001</v>
      </c>
      <c r="AB326" s="16">
        <f t="shared" si="588"/>
        <v>1038.1945275</v>
      </c>
      <c r="AC326" s="16">
        <f t="shared" si="588"/>
        <v>1557.2917912500002</v>
      </c>
      <c r="AD326" s="16">
        <f t="shared" si="588"/>
        <v>2180.2085077500001</v>
      </c>
      <c r="AE326" s="16">
        <f t="shared" si="588"/>
        <v>2906.944677</v>
      </c>
      <c r="AF326" s="16">
        <f t="shared" si="588"/>
        <v>3737.5002989999998</v>
      </c>
      <c r="AG326" s="16">
        <f t="shared" si="588"/>
        <v>4671.8753737499992</v>
      </c>
      <c r="AH326" s="16">
        <f t="shared" si="588"/>
        <v>5710.069901249999</v>
      </c>
      <c r="AI326" s="16">
        <f t="shared" si="588"/>
        <v>6852.0838814999988</v>
      </c>
      <c r="AJ326" s="16">
        <f t="shared" si="588"/>
        <v>8097.9173144999986</v>
      </c>
      <c r="AK326" s="16">
        <f t="shared" si="588"/>
        <v>9671.6886651666646</v>
      </c>
      <c r="AL326" s="16">
        <f t="shared" si="588"/>
        <v>11573.398033166664</v>
      </c>
      <c r="AM326" s="16">
        <f t="shared" si="588"/>
        <v>13803.045418499998</v>
      </c>
      <c r="AN326" s="16">
        <f t="shared" si="588"/>
        <v>16360.630821166666</v>
      </c>
      <c r="AO326" s="16">
        <f t="shared" si="588"/>
        <v>19246.154241166667</v>
      </c>
      <c r="AP326" s="16">
        <f t="shared" si="588"/>
        <v>22459.615678500002</v>
      </c>
      <c r="AQ326" s="16">
        <f t="shared" si="564"/>
        <v>26001.015133166668</v>
      </c>
      <c r="AR326" s="16">
        <f t="shared" ref="AR326:BE326" si="589">AQ326+AR256</f>
        <v>29870.352605166667</v>
      </c>
      <c r="AS326" s="16">
        <f t="shared" si="589"/>
        <v>34067.628094500003</v>
      </c>
      <c r="AT326" s="16">
        <f t="shared" si="589"/>
        <v>38592.84160116667</v>
      </c>
      <c r="AU326" s="16">
        <f t="shared" si="589"/>
        <v>43445.993125166671</v>
      </c>
      <c r="AV326" s="16">
        <f t="shared" si="589"/>
        <v>48627.082666500006</v>
      </c>
      <c r="AW326" s="16">
        <f t="shared" si="589"/>
        <v>54744.662632833337</v>
      </c>
      <c r="AX326" s="16">
        <f t="shared" si="589"/>
        <v>61798.733024166671</v>
      </c>
      <c r="AY326" s="16">
        <f t="shared" si="589"/>
        <v>69789.293840500002</v>
      </c>
      <c r="AZ326" s="16">
        <f t="shared" si="589"/>
        <v>78716.345081833337</v>
      </c>
      <c r="BA326" s="16">
        <f t="shared" si="589"/>
        <v>88579.886748166668</v>
      </c>
      <c r="BB326" s="16">
        <f t="shared" si="589"/>
        <v>99379.918839499995</v>
      </c>
      <c r="BC326" s="16">
        <f t="shared" si="589"/>
        <v>111116.44135583333</v>
      </c>
      <c r="BD326" s="16">
        <f t="shared" si="589"/>
        <v>123789.45429716667</v>
      </c>
      <c r="BE326" s="16">
        <f t="shared" si="589"/>
        <v>137398.95766350001</v>
      </c>
      <c r="BF326" s="16">
        <f t="shared" ref="BF326:BS326" si="590">BE326+BF256</f>
        <v>151944.95145483335</v>
      </c>
      <c r="BG326" s="16">
        <f t="shared" si="590"/>
        <v>167427.43567116669</v>
      </c>
      <c r="BH326" s="16">
        <f t="shared" si="590"/>
        <v>183846.41031250003</v>
      </c>
      <c r="BI326" s="16">
        <f t="shared" si="590"/>
        <v>201605.00367366668</v>
      </c>
      <c r="BJ326" s="16">
        <f t="shared" si="590"/>
        <v>220703.21565500001</v>
      </c>
      <c r="BK326" s="16">
        <f t="shared" si="590"/>
        <v>241141.04625650001</v>
      </c>
      <c r="BL326" s="16">
        <f t="shared" si="590"/>
        <v>262918.49547816667</v>
      </c>
      <c r="BM326" s="16">
        <f t="shared" si="590"/>
        <v>286035.56332000002</v>
      </c>
      <c r="BN326" s="16">
        <f t="shared" si="590"/>
        <v>310492.24978200003</v>
      </c>
      <c r="BO326" s="16">
        <f t="shared" si="590"/>
        <v>336288.55486416671</v>
      </c>
      <c r="BP326" s="16">
        <f t="shared" si="590"/>
        <v>363424.47856650007</v>
      </c>
      <c r="BQ326" s="16">
        <f t="shared" si="590"/>
        <v>391900.02088900004</v>
      </c>
      <c r="BR326" s="16">
        <f t="shared" si="590"/>
        <v>421715.18183166673</v>
      </c>
      <c r="BS326" s="16">
        <f t="shared" si="590"/>
        <v>452869.96139450005</v>
      </c>
    </row>
    <row r="327" spans="1:71" x14ac:dyDescent="0.35">
      <c r="A327" s="15" t="str">
        <f t="shared" ref="A327:I327" si="591">A257</f>
        <v>Standard Close</v>
      </c>
      <c r="B327" s="15" t="str">
        <f t="shared" si="591"/>
        <v>NCP-16834</v>
      </c>
      <c r="C327" s="15" t="str">
        <f t="shared" si="591"/>
        <v>ELECTRIC DELIVERY</v>
      </c>
      <c r="D327" s="15">
        <f t="shared" si="591"/>
        <v>30315</v>
      </c>
      <c r="E327" s="15" t="str">
        <f t="shared" si="591"/>
        <v>NCP-16834</v>
      </c>
      <c r="F327" s="15" t="str">
        <f t="shared" si="591"/>
        <v>Line Sensing Ample Software</v>
      </c>
      <c r="G327" s="15" t="str">
        <f t="shared" si="591"/>
        <v>Electric Intangible Plant</v>
      </c>
      <c r="H327" s="15" t="str">
        <f t="shared" si="591"/>
        <v>General Offices</v>
      </c>
      <c r="I327" s="15" t="str">
        <f t="shared" si="591"/>
        <v>Line Sensing Ample Software</v>
      </c>
      <c r="J327" s="15">
        <f>'Grid Reliability and Resili'!K49</f>
        <v>202612</v>
      </c>
      <c r="K327" s="68">
        <v>0</v>
      </c>
      <c r="L327" s="16">
        <f t="shared" ref="L327:AP327" si="592">K327+L257</f>
        <v>0</v>
      </c>
      <c r="M327" s="16">
        <f t="shared" si="592"/>
        <v>0</v>
      </c>
      <c r="N327" s="16">
        <f t="shared" si="592"/>
        <v>0</v>
      </c>
      <c r="O327" s="16">
        <f t="shared" si="592"/>
        <v>0</v>
      </c>
      <c r="P327" s="16">
        <f t="shared" si="592"/>
        <v>0</v>
      </c>
      <c r="Q327" s="16">
        <f t="shared" si="592"/>
        <v>0</v>
      </c>
      <c r="R327" s="16">
        <f t="shared" si="592"/>
        <v>0</v>
      </c>
      <c r="S327" s="16">
        <f t="shared" si="592"/>
        <v>0</v>
      </c>
      <c r="T327" s="16">
        <f t="shared" si="592"/>
        <v>0</v>
      </c>
      <c r="U327" s="16">
        <f t="shared" si="592"/>
        <v>0</v>
      </c>
      <c r="V327" s="16">
        <f t="shared" si="592"/>
        <v>0</v>
      </c>
      <c r="W327" s="16">
        <f t="shared" si="592"/>
        <v>0</v>
      </c>
      <c r="X327" s="16">
        <f t="shared" si="592"/>
        <v>0</v>
      </c>
      <c r="Y327" s="16">
        <f t="shared" si="592"/>
        <v>0</v>
      </c>
      <c r="Z327" s="16">
        <f t="shared" si="592"/>
        <v>0</v>
      </c>
      <c r="AA327" s="16">
        <f t="shared" si="592"/>
        <v>0</v>
      </c>
      <c r="AB327" s="16">
        <f t="shared" si="592"/>
        <v>0</v>
      </c>
      <c r="AC327" s="16">
        <f t="shared" si="592"/>
        <v>0</v>
      </c>
      <c r="AD327" s="16">
        <f t="shared" si="592"/>
        <v>0</v>
      </c>
      <c r="AE327" s="16">
        <f t="shared" si="592"/>
        <v>0</v>
      </c>
      <c r="AF327" s="16">
        <f t="shared" si="592"/>
        <v>0</v>
      </c>
      <c r="AG327" s="16">
        <f t="shared" si="592"/>
        <v>0</v>
      </c>
      <c r="AH327" s="16">
        <f t="shared" si="592"/>
        <v>0</v>
      </c>
      <c r="AI327" s="16">
        <f t="shared" si="592"/>
        <v>0</v>
      </c>
      <c r="AJ327" s="16">
        <f t="shared" si="592"/>
        <v>0</v>
      </c>
      <c r="AK327" s="16">
        <f t="shared" si="592"/>
        <v>0</v>
      </c>
      <c r="AL327" s="16">
        <f t="shared" si="592"/>
        <v>0</v>
      </c>
      <c r="AM327" s="16">
        <f t="shared" si="592"/>
        <v>0</v>
      </c>
      <c r="AN327" s="16">
        <f t="shared" si="592"/>
        <v>0</v>
      </c>
      <c r="AO327" s="16">
        <f t="shared" si="592"/>
        <v>0</v>
      </c>
      <c r="AP327" s="16">
        <f t="shared" si="592"/>
        <v>0</v>
      </c>
      <c r="AQ327" s="16">
        <f t="shared" si="564"/>
        <v>0</v>
      </c>
      <c r="AR327" s="16">
        <f t="shared" ref="AR327:BE327" si="593">AQ327+AR257</f>
        <v>0</v>
      </c>
      <c r="AS327" s="16">
        <f t="shared" si="593"/>
        <v>0</v>
      </c>
      <c r="AT327" s="16">
        <f t="shared" si="593"/>
        <v>0</v>
      </c>
      <c r="AU327" s="16">
        <f t="shared" si="593"/>
        <v>0</v>
      </c>
      <c r="AV327" s="16">
        <f t="shared" si="593"/>
        <v>56570.966930000002</v>
      </c>
      <c r="AW327" s="16">
        <f t="shared" si="593"/>
        <v>113141.93386</v>
      </c>
      <c r="AX327" s="16">
        <f t="shared" si="593"/>
        <v>169712.90079000001</v>
      </c>
      <c r="AY327" s="16">
        <f t="shared" si="593"/>
        <v>226283.86772000001</v>
      </c>
      <c r="AZ327" s="16">
        <f t="shared" si="593"/>
        <v>282854.83465000003</v>
      </c>
      <c r="BA327" s="16">
        <f t="shared" si="593"/>
        <v>339425.80158000003</v>
      </c>
      <c r="BB327" s="16">
        <f t="shared" si="593"/>
        <v>395996.76851000002</v>
      </c>
      <c r="BC327" s="16">
        <f t="shared" si="593"/>
        <v>452567.73544000002</v>
      </c>
      <c r="BD327" s="16">
        <f t="shared" si="593"/>
        <v>509138.70237000001</v>
      </c>
      <c r="BE327" s="16">
        <f t="shared" si="593"/>
        <v>565709.66930000007</v>
      </c>
      <c r="BF327" s="16">
        <f t="shared" ref="BF327:BS327" si="594">BE327+BF257</f>
        <v>622280.63623000006</v>
      </c>
      <c r="BG327" s="16">
        <f t="shared" si="594"/>
        <v>678851.60316000006</v>
      </c>
      <c r="BH327" s="16">
        <f t="shared" si="594"/>
        <v>735422.57009000005</v>
      </c>
      <c r="BI327" s="16">
        <f t="shared" si="594"/>
        <v>791993.53702000005</v>
      </c>
      <c r="BJ327" s="16">
        <f t="shared" si="594"/>
        <v>848564.50395000004</v>
      </c>
      <c r="BK327" s="16">
        <f t="shared" si="594"/>
        <v>905135.47088000004</v>
      </c>
      <c r="BL327" s="16">
        <f t="shared" si="594"/>
        <v>961706.43781000003</v>
      </c>
      <c r="BM327" s="16">
        <f t="shared" si="594"/>
        <v>1018277.40474</v>
      </c>
      <c r="BN327" s="16">
        <f t="shared" si="594"/>
        <v>1074848.37167</v>
      </c>
      <c r="BO327" s="16">
        <f t="shared" si="594"/>
        <v>1131419.3386000001</v>
      </c>
      <c r="BP327" s="16">
        <f t="shared" si="594"/>
        <v>1187990.3055300002</v>
      </c>
      <c r="BQ327" s="16">
        <f t="shared" si="594"/>
        <v>1244561.2724600004</v>
      </c>
      <c r="BR327" s="16">
        <f t="shared" si="594"/>
        <v>1301132.2393900005</v>
      </c>
      <c r="BS327" s="16">
        <f t="shared" si="594"/>
        <v>1357703.2063200006</v>
      </c>
    </row>
    <row r="328" spans="1:71" x14ac:dyDescent="0.35">
      <c r="A328" s="15" t="str">
        <f t="shared" ref="A328:I328" si="595">A258</f>
        <v>Manual Blanket</v>
      </c>
      <c r="B328" s="15" t="str">
        <f t="shared" si="595"/>
        <v>NCP-16848</v>
      </c>
      <c r="C328" s="15" t="str">
        <f t="shared" si="595"/>
        <v>ELECTRIC DELIVERY</v>
      </c>
      <c r="D328" s="15" t="str">
        <f t="shared" si="595"/>
        <v>D</v>
      </c>
      <c r="E328" s="15" t="str">
        <f t="shared" si="595"/>
        <v>NCP-16848</v>
      </c>
      <c r="F328" s="15" t="str">
        <f t="shared" si="595"/>
        <v>Distrib Sub RTU Upg &amp; Network</v>
      </c>
      <c r="G328" s="15" t="str">
        <f t="shared" si="595"/>
        <v>Electric Distribution Plant</v>
      </c>
      <c r="H328" s="15" t="str">
        <f t="shared" si="595"/>
        <v>Distribution Substation</v>
      </c>
      <c r="I328" s="15" t="str">
        <f t="shared" si="595"/>
        <v>Distrib Sub RTU Upg &amp; Network</v>
      </c>
      <c r="J328" s="15" t="str">
        <f>'Grid Reliability and Resili'!K50</f>
        <v>monthly</v>
      </c>
      <c r="K328" s="68">
        <v>0</v>
      </c>
      <c r="L328" s="16">
        <f t="shared" ref="L328:AP328" si="596">K328+L258</f>
        <v>0</v>
      </c>
      <c r="M328" s="16">
        <f t="shared" si="596"/>
        <v>0</v>
      </c>
      <c r="N328" s="16">
        <f t="shared" si="596"/>
        <v>0</v>
      </c>
      <c r="O328" s="16">
        <f t="shared" si="596"/>
        <v>0</v>
      </c>
      <c r="P328" s="16">
        <f t="shared" si="596"/>
        <v>0</v>
      </c>
      <c r="Q328" s="16">
        <f t="shared" si="596"/>
        <v>0</v>
      </c>
      <c r="R328" s="16">
        <f t="shared" si="596"/>
        <v>0</v>
      </c>
      <c r="S328" s="16">
        <f t="shared" si="596"/>
        <v>0</v>
      </c>
      <c r="T328" s="16">
        <f t="shared" si="596"/>
        <v>0</v>
      </c>
      <c r="U328" s="16">
        <f t="shared" si="596"/>
        <v>0</v>
      </c>
      <c r="V328" s="16">
        <f t="shared" si="596"/>
        <v>0</v>
      </c>
      <c r="W328" s="16">
        <f t="shared" si="596"/>
        <v>0</v>
      </c>
      <c r="X328" s="16">
        <f t="shared" si="596"/>
        <v>0</v>
      </c>
      <c r="Y328" s="16">
        <f t="shared" si="596"/>
        <v>452.62595466666659</v>
      </c>
      <c r="Z328" s="16">
        <f t="shared" si="596"/>
        <v>1357.8778639999998</v>
      </c>
      <c r="AA328" s="16">
        <f t="shared" si="596"/>
        <v>2715.7557279999996</v>
      </c>
      <c r="AB328" s="16">
        <f t="shared" si="596"/>
        <v>4526.2595466666662</v>
      </c>
      <c r="AC328" s="16">
        <f t="shared" si="596"/>
        <v>6789.3893199999984</v>
      </c>
      <c r="AD328" s="16">
        <f t="shared" si="596"/>
        <v>9505.1450479999985</v>
      </c>
      <c r="AE328" s="16">
        <f t="shared" si="596"/>
        <v>12673.526730666665</v>
      </c>
      <c r="AF328" s="16">
        <f t="shared" si="596"/>
        <v>16241.43064933333</v>
      </c>
      <c r="AG328" s="16">
        <f t="shared" si="596"/>
        <v>20131.984670666661</v>
      </c>
      <c r="AH328" s="16">
        <f t="shared" si="596"/>
        <v>24022.538691999995</v>
      </c>
      <c r="AI328" s="16">
        <f t="shared" si="596"/>
        <v>27913.092713333328</v>
      </c>
      <c r="AJ328" s="16">
        <f t="shared" si="596"/>
        <v>31803.646765333327</v>
      </c>
      <c r="AK328" s="16">
        <f t="shared" si="596"/>
        <v>36073.082485333325</v>
      </c>
      <c r="AL328" s="16">
        <f t="shared" si="596"/>
        <v>40721.399750666656</v>
      </c>
      <c r="AM328" s="16">
        <f t="shared" si="596"/>
        <v>45748.598561333325</v>
      </c>
      <c r="AN328" s="16">
        <f t="shared" si="596"/>
        <v>51154.678917333324</v>
      </c>
      <c r="AO328" s="16">
        <f t="shared" si="596"/>
        <v>56939.640818666659</v>
      </c>
      <c r="AP328" s="16">
        <f t="shared" si="596"/>
        <v>63103.484265333325</v>
      </c>
      <c r="AQ328" s="16">
        <f t="shared" si="564"/>
        <v>69646.209257333321</v>
      </c>
      <c r="AR328" s="16">
        <f t="shared" ref="AR328:BE328" si="597">AQ328+AR258</f>
        <v>76567.815794666662</v>
      </c>
      <c r="AS328" s="16">
        <f t="shared" si="597"/>
        <v>83868.303877333325</v>
      </c>
      <c r="AT328" s="16">
        <f t="shared" si="597"/>
        <v>91547.673505333325</v>
      </c>
      <c r="AU328" s="16">
        <f t="shared" si="597"/>
        <v>99605.924678666663</v>
      </c>
      <c r="AV328" s="16">
        <f t="shared" si="597"/>
        <v>108043.05739733334</v>
      </c>
      <c r="AW328" s="16">
        <f t="shared" si="597"/>
        <v>117252.27518400001</v>
      </c>
      <c r="AX328" s="16">
        <f t="shared" si="597"/>
        <v>127233.57791600001</v>
      </c>
      <c r="AY328" s="16">
        <f t="shared" si="597"/>
        <v>137986.96559333336</v>
      </c>
      <c r="AZ328" s="16">
        <f t="shared" si="597"/>
        <v>149512.43821600004</v>
      </c>
      <c r="BA328" s="16">
        <f t="shared" si="597"/>
        <v>161809.99578400003</v>
      </c>
      <c r="BB328" s="16">
        <f t="shared" si="597"/>
        <v>174879.63829733335</v>
      </c>
      <c r="BC328" s="16">
        <f t="shared" si="597"/>
        <v>188721.36575600001</v>
      </c>
      <c r="BD328" s="16">
        <f t="shared" si="597"/>
        <v>203335.17816000001</v>
      </c>
      <c r="BE328" s="16">
        <f t="shared" si="597"/>
        <v>218721.07550933334</v>
      </c>
      <c r="BF328" s="16">
        <f t="shared" ref="BF328:BS328" si="598">BE328+BF258</f>
        <v>234879.05780400001</v>
      </c>
      <c r="BG328" s="16">
        <f t="shared" si="598"/>
        <v>251809.12504400001</v>
      </c>
      <c r="BH328" s="16">
        <f t="shared" si="598"/>
        <v>269511.27722933335</v>
      </c>
      <c r="BI328" s="16">
        <f t="shared" si="598"/>
        <v>288402.280616</v>
      </c>
      <c r="BJ328" s="16">
        <f t="shared" si="598"/>
        <v>308482.13508133334</v>
      </c>
      <c r="BK328" s="16">
        <f t="shared" si="598"/>
        <v>329750.84062533337</v>
      </c>
      <c r="BL328" s="16">
        <f t="shared" si="598"/>
        <v>352208.39724800002</v>
      </c>
      <c r="BM328" s="16">
        <f t="shared" si="598"/>
        <v>375854.80494933337</v>
      </c>
      <c r="BN328" s="16">
        <f t="shared" si="598"/>
        <v>400690.06372933334</v>
      </c>
      <c r="BO328" s="16">
        <f t="shared" si="598"/>
        <v>426714.17358800001</v>
      </c>
      <c r="BP328" s="16">
        <f t="shared" si="598"/>
        <v>453927.13452533336</v>
      </c>
      <c r="BQ328" s="16">
        <f t="shared" si="598"/>
        <v>482328.94654133334</v>
      </c>
      <c r="BR328" s="16">
        <f t="shared" si="598"/>
        <v>511919.60963600001</v>
      </c>
      <c r="BS328" s="16">
        <f t="shared" si="598"/>
        <v>542699.12380933331</v>
      </c>
    </row>
    <row r="329" spans="1:71" x14ac:dyDescent="0.35">
      <c r="A329" s="15" t="str">
        <f t="shared" ref="A329:I329" si="599">A259</f>
        <v>Manual Blanket</v>
      </c>
      <c r="B329" s="15" t="str">
        <f t="shared" si="599"/>
        <v>NCP-16879</v>
      </c>
      <c r="C329" s="15" t="str">
        <f t="shared" si="599"/>
        <v>ELECTRIC DELIVERY</v>
      </c>
      <c r="D329" s="15">
        <f t="shared" si="599"/>
        <v>39725</v>
      </c>
      <c r="E329" s="15" t="str">
        <f t="shared" si="599"/>
        <v>NCP-16879</v>
      </c>
      <c r="F329" s="15" t="str">
        <f t="shared" si="599"/>
        <v>ADI Telecom Fiber</v>
      </c>
      <c r="G329" s="15" t="str">
        <f t="shared" si="599"/>
        <v>Electric General Plant</v>
      </c>
      <c r="H329" s="15" t="str">
        <f t="shared" si="599"/>
        <v>Telecom Structures</v>
      </c>
      <c r="I329" s="15" t="str">
        <f t="shared" si="599"/>
        <v>ADI Telecom Fiber</v>
      </c>
      <c r="J329" s="15" t="str">
        <f>'Grid Reliability and Resili'!K51</f>
        <v>monthly</v>
      </c>
      <c r="K329" s="68">
        <v>0</v>
      </c>
      <c r="L329" s="16">
        <f t="shared" ref="L329:AP329" si="600">K329+L259</f>
        <v>0</v>
      </c>
      <c r="M329" s="16">
        <f t="shared" si="600"/>
        <v>0</v>
      </c>
      <c r="N329" s="16">
        <f t="shared" si="600"/>
        <v>0</v>
      </c>
      <c r="O329" s="16">
        <f t="shared" si="600"/>
        <v>0</v>
      </c>
      <c r="P329" s="16">
        <f t="shared" si="600"/>
        <v>0</v>
      </c>
      <c r="Q329" s="16">
        <f t="shared" si="600"/>
        <v>0</v>
      </c>
      <c r="R329" s="16">
        <f t="shared" si="600"/>
        <v>0</v>
      </c>
      <c r="S329" s="16">
        <f t="shared" si="600"/>
        <v>0</v>
      </c>
      <c r="T329" s="16">
        <f t="shared" si="600"/>
        <v>0</v>
      </c>
      <c r="U329" s="16">
        <f t="shared" si="600"/>
        <v>0</v>
      </c>
      <c r="V329" s="16">
        <f t="shared" si="600"/>
        <v>0</v>
      </c>
      <c r="W329" s="16">
        <f t="shared" si="600"/>
        <v>0</v>
      </c>
      <c r="X329" s="16">
        <f t="shared" si="600"/>
        <v>0</v>
      </c>
      <c r="Y329" s="16">
        <f t="shared" si="600"/>
        <v>687.74790583333333</v>
      </c>
      <c r="Z329" s="16">
        <f t="shared" si="600"/>
        <v>2063.2437175</v>
      </c>
      <c r="AA329" s="16">
        <f t="shared" si="600"/>
        <v>4126.487435</v>
      </c>
      <c r="AB329" s="16">
        <f t="shared" si="600"/>
        <v>6877.4790583333333</v>
      </c>
      <c r="AC329" s="16">
        <f t="shared" si="600"/>
        <v>10316.2185875</v>
      </c>
      <c r="AD329" s="16">
        <f t="shared" si="600"/>
        <v>14442.706022499999</v>
      </c>
      <c r="AE329" s="16">
        <f t="shared" si="600"/>
        <v>19256.941363333332</v>
      </c>
      <c r="AF329" s="16">
        <f t="shared" si="600"/>
        <v>24758.924609999998</v>
      </c>
      <c r="AG329" s="16">
        <f t="shared" si="600"/>
        <v>30948.655762499999</v>
      </c>
      <c r="AH329" s="16">
        <f t="shared" si="600"/>
        <v>37826.134820833337</v>
      </c>
      <c r="AI329" s="16">
        <f t="shared" si="600"/>
        <v>45391.361785000001</v>
      </c>
      <c r="AJ329" s="16">
        <f t="shared" si="600"/>
        <v>53644.336655000006</v>
      </c>
      <c r="AK329" s="16">
        <f t="shared" si="600"/>
        <v>62722.367477583342</v>
      </c>
      <c r="AL329" s="16">
        <f t="shared" si="600"/>
        <v>72625.454348416679</v>
      </c>
      <c r="AM329" s="16">
        <f t="shared" si="600"/>
        <v>83353.597267500008</v>
      </c>
      <c r="AN329" s="16">
        <f t="shared" si="600"/>
        <v>94906.796234833339</v>
      </c>
      <c r="AO329" s="16">
        <f t="shared" si="600"/>
        <v>107285.05125041667</v>
      </c>
      <c r="AP329" s="16">
        <f t="shared" si="600"/>
        <v>120488.36231425</v>
      </c>
      <c r="AQ329" s="16">
        <f t="shared" si="564"/>
        <v>134516.72942633333</v>
      </c>
      <c r="AR329" s="16">
        <f t="shared" ref="AR329:BE329" si="601">AQ329+AR259</f>
        <v>149370.15258666666</v>
      </c>
      <c r="AS329" s="16">
        <f t="shared" si="601"/>
        <v>165048.63179525</v>
      </c>
      <c r="AT329" s="16">
        <f t="shared" si="601"/>
        <v>181552.16705208333</v>
      </c>
      <c r="AU329" s="16">
        <f t="shared" si="601"/>
        <v>198880.75835716666</v>
      </c>
      <c r="AV329" s="16">
        <f t="shared" si="601"/>
        <v>217034.4057105</v>
      </c>
      <c r="AW329" s="16">
        <f t="shared" si="601"/>
        <v>235188.05306383333</v>
      </c>
      <c r="AX329" s="16">
        <f t="shared" si="601"/>
        <v>253341.70041716666</v>
      </c>
      <c r="AY329" s="16">
        <f t="shared" si="601"/>
        <v>271495.3477705</v>
      </c>
      <c r="AZ329" s="16">
        <f t="shared" si="601"/>
        <v>289648.9951238333</v>
      </c>
      <c r="BA329" s="16">
        <f t="shared" si="601"/>
        <v>307802.64247716661</v>
      </c>
      <c r="BB329" s="16">
        <f t="shared" si="601"/>
        <v>325956.28983049991</v>
      </c>
      <c r="BC329" s="16">
        <f t="shared" si="601"/>
        <v>344109.93718383322</v>
      </c>
      <c r="BD329" s="16">
        <f t="shared" si="601"/>
        <v>362263.58453716652</v>
      </c>
      <c r="BE329" s="16">
        <f t="shared" si="601"/>
        <v>380417.23189049982</v>
      </c>
      <c r="BF329" s="16">
        <f t="shared" ref="BF329:BS329" si="602">BE329+BF259</f>
        <v>398570.87924383313</v>
      </c>
      <c r="BG329" s="16">
        <f t="shared" si="602"/>
        <v>416724.52659716643</v>
      </c>
      <c r="BH329" s="16">
        <f t="shared" si="602"/>
        <v>434878.17395049974</v>
      </c>
      <c r="BI329" s="16">
        <f t="shared" si="602"/>
        <v>453031.82130383304</v>
      </c>
      <c r="BJ329" s="16">
        <f t="shared" si="602"/>
        <v>471185.46865716635</v>
      </c>
      <c r="BK329" s="16">
        <f t="shared" si="602"/>
        <v>489339.11601049965</v>
      </c>
      <c r="BL329" s="16">
        <f t="shared" si="602"/>
        <v>507492.76336383296</v>
      </c>
      <c r="BM329" s="16">
        <f t="shared" si="602"/>
        <v>525646.41071716626</v>
      </c>
      <c r="BN329" s="16">
        <f t="shared" si="602"/>
        <v>543800.05807049957</v>
      </c>
      <c r="BO329" s="16">
        <f t="shared" si="602"/>
        <v>561953.70542383287</v>
      </c>
      <c r="BP329" s="16">
        <f t="shared" si="602"/>
        <v>580107.35277716618</v>
      </c>
      <c r="BQ329" s="16">
        <f t="shared" si="602"/>
        <v>598261.00013049948</v>
      </c>
      <c r="BR329" s="16">
        <f t="shared" si="602"/>
        <v>616414.64748383278</v>
      </c>
      <c r="BS329" s="16">
        <f t="shared" si="602"/>
        <v>634568.29483716609</v>
      </c>
    </row>
    <row r="330" spans="1:71" x14ac:dyDescent="0.35">
      <c r="A330" s="15" t="str">
        <f t="shared" ref="A330:I330" si="603">A260</f>
        <v>Standard Close</v>
      </c>
      <c r="B330" s="15" t="str">
        <f t="shared" si="603"/>
        <v>NCP-16928</v>
      </c>
      <c r="C330" s="15" t="str">
        <f t="shared" si="603"/>
        <v>ELECTRIC DELIVERY</v>
      </c>
      <c r="D330" s="15">
        <f t="shared" si="603"/>
        <v>30315</v>
      </c>
      <c r="E330" s="15" t="str">
        <f t="shared" si="603"/>
        <v>NCP-16928</v>
      </c>
      <c r="F330" s="15" t="str">
        <f t="shared" si="603"/>
        <v>Meter Firmware Improvements 2024</v>
      </c>
      <c r="G330" s="15" t="str">
        <f t="shared" si="603"/>
        <v>Electric Intangible Plant</v>
      </c>
      <c r="H330" s="15" t="str">
        <f t="shared" si="603"/>
        <v>General Offices</v>
      </c>
      <c r="I330" s="15" t="str">
        <f t="shared" si="603"/>
        <v>Meter Firmware Improvements 2024</v>
      </c>
      <c r="J330" s="15">
        <f>'Grid Reliability and Resili'!K52</f>
        <v>202409</v>
      </c>
      <c r="K330" s="68">
        <v>0</v>
      </c>
      <c r="L330" s="16">
        <f t="shared" ref="L330:AP330" si="604">K330+L260</f>
        <v>0</v>
      </c>
      <c r="M330" s="16">
        <f t="shared" si="604"/>
        <v>0</v>
      </c>
      <c r="N330" s="16">
        <f t="shared" si="604"/>
        <v>0</v>
      </c>
      <c r="O330" s="16">
        <f t="shared" si="604"/>
        <v>0</v>
      </c>
      <c r="P330" s="16">
        <f t="shared" si="604"/>
        <v>0</v>
      </c>
      <c r="Q330" s="16">
        <f t="shared" si="604"/>
        <v>0</v>
      </c>
      <c r="R330" s="16">
        <f t="shared" si="604"/>
        <v>0</v>
      </c>
      <c r="S330" s="16">
        <f t="shared" si="604"/>
        <v>0</v>
      </c>
      <c r="T330" s="16">
        <f t="shared" si="604"/>
        <v>0</v>
      </c>
      <c r="U330" s="16">
        <f t="shared" si="604"/>
        <v>11285.312667500004</v>
      </c>
      <c r="V330" s="16">
        <f t="shared" si="604"/>
        <v>23824.548927500007</v>
      </c>
      <c r="W330" s="16">
        <f t="shared" si="604"/>
        <v>37617.708891666676</v>
      </c>
      <c r="X330" s="16">
        <f t="shared" si="604"/>
        <v>52664.792225000012</v>
      </c>
      <c r="Y330" s="16">
        <f t="shared" si="604"/>
        <v>67711.875558333355</v>
      </c>
      <c r="Z330" s="16">
        <f t="shared" si="604"/>
        <v>82758.958891666698</v>
      </c>
      <c r="AA330" s="16">
        <f t="shared" si="604"/>
        <v>97806.042225000041</v>
      </c>
      <c r="AB330" s="16">
        <f t="shared" si="604"/>
        <v>112853.12555833338</v>
      </c>
      <c r="AC330" s="16">
        <f t="shared" si="604"/>
        <v>127900.20889166673</v>
      </c>
      <c r="AD330" s="16">
        <f t="shared" si="604"/>
        <v>142947.29222500007</v>
      </c>
      <c r="AE330" s="16">
        <f t="shared" si="604"/>
        <v>157994.37555833341</v>
      </c>
      <c r="AF330" s="16">
        <f t="shared" si="604"/>
        <v>173041.45889166676</v>
      </c>
      <c r="AG330" s="16">
        <f t="shared" si="604"/>
        <v>188088.5422250001</v>
      </c>
      <c r="AH330" s="16">
        <f t="shared" si="604"/>
        <v>203135.62555833344</v>
      </c>
      <c r="AI330" s="16">
        <f t="shared" si="604"/>
        <v>218182.70889166679</v>
      </c>
      <c r="AJ330" s="16">
        <f t="shared" si="604"/>
        <v>233229.79222500013</v>
      </c>
      <c r="AK330" s="16">
        <f t="shared" si="604"/>
        <v>248276.87555833347</v>
      </c>
      <c r="AL330" s="16">
        <f t="shared" si="604"/>
        <v>263323.95889166679</v>
      </c>
      <c r="AM330" s="16">
        <f t="shared" si="604"/>
        <v>278371.0422250001</v>
      </c>
      <c r="AN330" s="16">
        <f t="shared" si="604"/>
        <v>293418.12555833341</v>
      </c>
      <c r="AO330" s="16">
        <f t="shared" si="604"/>
        <v>308465.20889166673</v>
      </c>
      <c r="AP330" s="16">
        <f t="shared" si="604"/>
        <v>323512.29222500004</v>
      </c>
      <c r="AQ330" s="16">
        <f t="shared" si="564"/>
        <v>338559.37555833336</v>
      </c>
      <c r="AR330" s="16">
        <f t="shared" ref="AR330:BE330" si="605">AQ330+AR260</f>
        <v>353606.45889166667</v>
      </c>
      <c r="AS330" s="16">
        <f t="shared" si="605"/>
        <v>368653.54222499998</v>
      </c>
      <c r="AT330" s="16">
        <f t="shared" si="605"/>
        <v>383700.6255583333</v>
      </c>
      <c r="AU330" s="16">
        <f t="shared" si="605"/>
        <v>398747.70889166661</v>
      </c>
      <c r="AV330" s="16">
        <f t="shared" si="605"/>
        <v>413794.79222499992</v>
      </c>
      <c r="AW330" s="16">
        <f t="shared" si="605"/>
        <v>428841.87555833324</v>
      </c>
      <c r="AX330" s="16">
        <f t="shared" si="605"/>
        <v>443888.95889166655</v>
      </c>
      <c r="AY330" s="16">
        <f t="shared" si="605"/>
        <v>458936.04222499987</v>
      </c>
      <c r="AZ330" s="16">
        <f t="shared" si="605"/>
        <v>473983.12555833318</v>
      </c>
      <c r="BA330" s="16">
        <f t="shared" si="605"/>
        <v>489030.20889166649</v>
      </c>
      <c r="BB330" s="16">
        <f t="shared" si="605"/>
        <v>504077.29222499981</v>
      </c>
      <c r="BC330" s="16">
        <f t="shared" si="605"/>
        <v>519124.37555833312</v>
      </c>
      <c r="BD330" s="16">
        <f t="shared" si="605"/>
        <v>534171.45889166649</v>
      </c>
      <c r="BE330" s="16">
        <f t="shared" si="605"/>
        <v>549218.54222499987</v>
      </c>
      <c r="BF330" s="16">
        <f t="shared" ref="BF330:BS330" si="606">BE330+BF260</f>
        <v>564265.62555833324</v>
      </c>
      <c r="BG330" s="16">
        <f t="shared" si="606"/>
        <v>579312.70889166661</v>
      </c>
      <c r="BH330" s="16">
        <f t="shared" si="606"/>
        <v>594359.79222499998</v>
      </c>
      <c r="BI330" s="16">
        <f t="shared" si="606"/>
        <v>609406.87555833336</v>
      </c>
      <c r="BJ330" s="16">
        <f t="shared" si="606"/>
        <v>624453.95889166673</v>
      </c>
      <c r="BK330" s="16">
        <f t="shared" si="606"/>
        <v>639501.0422250001</v>
      </c>
      <c r="BL330" s="16">
        <f t="shared" si="606"/>
        <v>654548.12555833347</v>
      </c>
      <c r="BM330" s="16">
        <f t="shared" si="606"/>
        <v>669595.20889166684</v>
      </c>
      <c r="BN330" s="16">
        <f t="shared" si="606"/>
        <v>684642.29222500022</v>
      </c>
      <c r="BO330" s="16">
        <f t="shared" si="606"/>
        <v>699689.37555833359</v>
      </c>
      <c r="BP330" s="16">
        <f t="shared" si="606"/>
        <v>714736.45889166696</v>
      </c>
      <c r="BQ330" s="16">
        <f t="shared" si="606"/>
        <v>729783.54222500033</v>
      </c>
      <c r="BR330" s="16">
        <f t="shared" si="606"/>
        <v>744830.6255583337</v>
      </c>
      <c r="BS330" s="16">
        <f t="shared" si="606"/>
        <v>759877.70889166708</v>
      </c>
    </row>
    <row r="331" spans="1:71" x14ac:dyDescent="0.35">
      <c r="A331" s="15" t="str">
        <f t="shared" ref="A331:I331" si="607">A261</f>
        <v>Monthly Close</v>
      </c>
      <c r="B331" s="15" t="str">
        <f t="shared" si="607"/>
        <v>NEW-15481</v>
      </c>
      <c r="C331" s="15" t="str">
        <f t="shared" si="607"/>
        <v>ELECTRIC DELIVERY</v>
      </c>
      <c r="D331" s="15">
        <f t="shared" si="607"/>
        <v>30315</v>
      </c>
      <c r="E331" s="15" t="str">
        <f t="shared" si="607"/>
        <v>NEW-15481</v>
      </c>
      <c r="F331" s="15" t="str">
        <f t="shared" si="607"/>
        <v>Premium Network Service</v>
      </c>
      <c r="G331" s="15" t="str">
        <f t="shared" si="607"/>
        <v>Electric Intangible Plant</v>
      </c>
      <c r="H331" s="15" t="str">
        <f t="shared" si="607"/>
        <v>General Offices</v>
      </c>
      <c r="I331" s="15" t="str">
        <f t="shared" si="607"/>
        <v>Premium Network Service</v>
      </c>
      <c r="J331" s="15" t="str">
        <f>'Grid Reliability and Resili'!K53</f>
        <v>monthly</v>
      </c>
      <c r="K331" s="68">
        <v>0</v>
      </c>
      <c r="L331" s="16">
        <f t="shared" ref="L331:AP331" si="608">K331+L261</f>
        <v>0</v>
      </c>
      <c r="M331" s="16">
        <f t="shared" si="608"/>
        <v>0</v>
      </c>
      <c r="N331" s="16">
        <f t="shared" si="608"/>
        <v>0</v>
      </c>
      <c r="O331" s="16">
        <f t="shared" si="608"/>
        <v>0</v>
      </c>
      <c r="P331" s="16">
        <f t="shared" si="608"/>
        <v>0</v>
      </c>
      <c r="Q331" s="16">
        <f t="shared" si="608"/>
        <v>0</v>
      </c>
      <c r="R331" s="16">
        <f t="shared" si="608"/>
        <v>0</v>
      </c>
      <c r="S331" s="16">
        <f t="shared" si="608"/>
        <v>0</v>
      </c>
      <c r="T331" s="16">
        <f t="shared" si="608"/>
        <v>0</v>
      </c>
      <c r="U331" s="16">
        <f t="shared" si="608"/>
        <v>0</v>
      </c>
      <c r="V331" s="16">
        <f t="shared" si="608"/>
        <v>0</v>
      </c>
      <c r="W331" s="16">
        <f t="shared" si="608"/>
        <v>0</v>
      </c>
      <c r="X331" s="16">
        <f t="shared" si="608"/>
        <v>0</v>
      </c>
      <c r="Y331" s="16">
        <f t="shared" si="608"/>
        <v>616.76900249999994</v>
      </c>
      <c r="Z331" s="16">
        <f t="shared" si="608"/>
        <v>1850.3070074999998</v>
      </c>
      <c r="AA331" s="16">
        <f t="shared" si="608"/>
        <v>3700.6140149999997</v>
      </c>
      <c r="AB331" s="16">
        <f t="shared" si="608"/>
        <v>6167.6900249999999</v>
      </c>
      <c r="AC331" s="16">
        <f t="shared" si="608"/>
        <v>9251.5350374999998</v>
      </c>
      <c r="AD331" s="16">
        <f t="shared" si="608"/>
        <v>12952.149052499999</v>
      </c>
      <c r="AE331" s="16">
        <f t="shared" si="608"/>
        <v>17269.532069999997</v>
      </c>
      <c r="AF331" s="16">
        <f t="shared" si="608"/>
        <v>22203.684089999995</v>
      </c>
      <c r="AG331" s="16">
        <f t="shared" si="608"/>
        <v>27754.605112499994</v>
      </c>
      <c r="AH331" s="16">
        <f t="shared" si="608"/>
        <v>33922.295137499998</v>
      </c>
      <c r="AI331" s="16">
        <f t="shared" si="608"/>
        <v>40706.754164999998</v>
      </c>
      <c r="AJ331" s="16">
        <f t="shared" si="608"/>
        <v>48107.982194999997</v>
      </c>
      <c r="AK331" s="16">
        <f t="shared" si="608"/>
        <v>56931.203540833332</v>
      </c>
      <c r="AL331" s="16">
        <f t="shared" si="608"/>
        <v>67176.417979166668</v>
      </c>
      <c r="AM331" s="16">
        <f t="shared" si="608"/>
        <v>78843.625510000013</v>
      </c>
      <c r="AN331" s="16">
        <f t="shared" si="608"/>
        <v>91932.82613333335</v>
      </c>
      <c r="AO331" s="16">
        <f t="shared" si="608"/>
        <v>106444.01984916668</v>
      </c>
      <c r="AP331" s="16">
        <f t="shared" si="608"/>
        <v>122377.20665750002</v>
      </c>
      <c r="AQ331" s="16">
        <f t="shared" si="564"/>
        <v>139732.38655833335</v>
      </c>
      <c r="AR331" s="16">
        <f t="shared" ref="AR331:BE331" si="609">AQ331+AR261</f>
        <v>158509.55955166669</v>
      </c>
      <c r="AS331" s="16">
        <f t="shared" si="609"/>
        <v>178708.72563750003</v>
      </c>
      <c r="AT331" s="16">
        <f t="shared" si="609"/>
        <v>200329.88481583336</v>
      </c>
      <c r="AU331" s="16">
        <f t="shared" si="609"/>
        <v>223373.03708666671</v>
      </c>
      <c r="AV331" s="16">
        <f t="shared" si="609"/>
        <v>247838.18245000005</v>
      </c>
      <c r="AW331" s="16">
        <f t="shared" si="609"/>
        <v>274289.73895583337</v>
      </c>
      <c r="AX331" s="16">
        <f t="shared" si="609"/>
        <v>302727.70682750002</v>
      </c>
      <c r="AY331" s="16">
        <f t="shared" si="609"/>
        <v>333152.08606500004</v>
      </c>
      <c r="AZ331" s="16">
        <f t="shared" si="609"/>
        <v>365562.87666833337</v>
      </c>
      <c r="BA331" s="16">
        <f t="shared" si="609"/>
        <v>399960.07863750006</v>
      </c>
      <c r="BB331" s="16">
        <f t="shared" si="609"/>
        <v>436343.69197250006</v>
      </c>
      <c r="BC331" s="16">
        <f t="shared" si="609"/>
        <v>474713.71667333343</v>
      </c>
      <c r="BD331" s="16">
        <f t="shared" si="609"/>
        <v>515070.15274000011</v>
      </c>
      <c r="BE331" s="16">
        <f t="shared" si="609"/>
        <v>557413.00017250015</v>
      </c>
      <c r="BF331" s="16">
        <f t="shared" ref="BF331:BS331" si="610">BE331+BF261</f>
        <v>601742.2589708335</v>
      </c>
      <c r="BG331" s="16">
        <f t="shared" si="610"/>
        <v>648057.92913500022</v>
      </c>
      <c r="BH331" s="16">
        <f t="shared" si="610"/>
        <v>696360.01066500018</v>
      </c>
      <c r="BI331" s="16">
        <f t="shared" si="610"/>
        <v>744662.09219500015</v>
      </c>
      <c r="BJ331" s="16">
        <f t="shared" si="610"/>
        <v>792964.17372500012</v>
      </c>
      <c r="BK331" s="16">
        <f t="shared" si="610"/>
        <v>841266.25525500008</v>
      </c>
      <c r="BL331" s="16">
        <f t="shared" si="610"/>
        <v>889568.33678500005</v>
      </c>
      <c r="BM331" s="16">
        <f t="shared" si="610"/>
        <v>937870.41831500002</v>
      </c>
      <c r="BN331" s="16">
        <f t="shared" si="610"/>
        <v>986172.49984499998</v>
      </c>
      <c r="BO331" s="16">
        <f t="shared" si="610"/>
        <v>1034474.581375</v>
      </c>
      <c r="BP331" s="16">
        <f t="shared" si="610"/>
        <v>1082776.6629049999</v>
      </c>
      <c r="BQ331" s="16">
        <f t="shared" si="610"/>
        <v>1131078.744435</v>
      </c>
      <c r="BR331" s="16">
        <f t="shared" si="610"/>
        <v>1179380.8259650001</v>
      </c>
      <c r="BS331" s="16">
        <f t="shared" si="610"/>
        <v>1227682.9074950002</v>
      </c>
    </row>
    <row r="332" spans="1:71" x14ac:dyDescent="0.35">
      <c r="A332" s="15" t="str">
        <f t="shared" ref="A332:I332" si="611">A262</f>
        <v>Monthly Close</v>
      </c>
      <c r="B332" s="15" t="str">
        <f t="shared" si="611"/>
        <v>NEW-15482</v>
      </c>
      <c r="C332" s="15" t="str">
        <f t="shared" si="611"/>
        <v>ELECTRIC DELIVERY</v>
      </c>
      <c r="D332" s="15">
        <f t="shared" si="611"/>
        <v>39700</v>
      </c>
      <c r="E332" s="15" t="str">
        <f t="shared" si="611"/>
        <v>NEW-15482</v>
      </c>
      <c r="F332" s="15" t="str">
        <f t="shared" si="611"/>
        <v>Volt/Var Control (IVVC)</v>
      </c>
      <c r="G332" s="15" t="str">
        <f t="shared" si="611"/>
        <v>Electric General Plant</v>
      </c>
      <c r="H332" s="15" t="str">
        <f t="shared" si="611"/>
        <v>General Offices</v>
      </c>
      <c r="I332" s="15" t="str">
        <f t="shared" si="611"/>
        <v>Volt/Var Control (IVVC)</v>
      </c>
      <c r="J332" s="15" t="str">
        <f>'Grid Reliability and Resili'!K54</f>
        <v>monthly</v>
      </c>
      <c r="K332" s="68">
        <v>0</v>
      </c>
      <c r="L332" s="16">
        <f t="shared" ref="L332:AP332" si="612">K332+L262</f>
        <v>0</v>
      </c>
      <c r="M332" s="16">
        <f t="shared" si="612"/>
        <v>1305.6084708333335</v>
      </c>
      <c r="N332" s="16">
        <f t="shared" si="612"/>
        <v>3916.8244591666671</v>
      </c>
      <c r="O332" s="16">
        <f t="shared" si="612"/>
        <v>7833.6479650000001</v>
      </c>
      <c r="P332" s="16">
        <f t="shared" si="612"/>
        <v>13056.078988333333</v>
      </c>
      <c r="Q332" s="16">
        <f t="shared" si="612"/>
        <v>19584.117529166666</v>
      </c>
      <c r="R332" s="16">
        <f t="shared" si="612"/>
        <v>27417.763587499998</v>
      </c>
      <c r="S332" s="16">
        <f t="shared" si="612"/>
        <v>36557.01716333333</v>
      </c>
      <c r="T332" s="16">
        <f t="shared" si="612"/>
        <v>47001.878256666663</v>
      </c>
      <c r="U332" s="16">
        <f t="shared" si="612"/>
        <v>58752.346867499997</v>
      </c>
      <c r="V332" s="16">
        <f t="shared" si="612"/>
        <v>71808.422995833331</v>
      </c>
      <c r="W332" s="16">
        <f t="shared" si="612"/>
        <v>86170.106641666658</v>
      </c>
      <c r="X332" s="16">
        <f t="shared" si="612"/>
        <v>101837.39780499999</v>
      </c>
      <c r="Y332" s="16">
        <f t="shared" si="612"/>
        <v>119786.90712083332</v>
      </c>
      <c r="Z332" s="16">
        <f t="shared" si="612"/>
        <v>140018.63363583331</v>
      </c>
      <c r="AA332" s="16">
        <f t="shared" si="612"/>
        <v>162532.57734999998</v>
      </c>
      <c r="AB332" s="16">
        <f t="shared" si="612"/>
        <v>187328.7382633333</v>
      </c>
      <c r="AC332" s="16">
        <f t="shared" si="612"/>
        <v>214407.11637583331</v>
      </c>
      <c r="AD332" s="16">
        <f t="shared" si="612"/>
        <v>243767.71168749998</v>
      </c>
      <c r="AE332" s="16">
        <f t="shared" si="612"/>
        <v>275410.52419833333</v>
      </c>
      <c r="AF332" s="16">
        <f t="shared" si="612"/>
        <v>309335.5539083333</v>
      </c>
      <c r="AG332" s="16">
        <f t="shared" si="612"/>
        <v>345542.80081749998</v>
      </c>
      <c r="AH332" s="16">
        <f t="shared" si="612"/>
        <v>384032.26492583333</v>
      </c>
      <c r="AI332" s="16">
        <f t="shared" si="612"/>
        <v>424803.94623333332</v>
      </c>
      <c r="AJ332" s="16">
        <f t="shared" si="612"/>
        <v>467857.84473999997</v>
      </c>
      <c r="AK332" s="16">
        <f t="shared" si="612"/>
        <v>513340.59776999999</v>
      </c>
      <c r="AL332" s="16">
        <f t="shared" si="612"/>
        <v>561252.20496583334</v>
      </c>
      <c r="AM332" s="16">
        <f t="shared" si="612"/>
        <v>611592.66632750002</v>
      </c>
      <c r="AN332" s="16">
        <f t="shared" si="612"/>
        <v>664361.98185500002</v>
      </c>
      <c r="AO332" s="16">
        <f t="shared" si="612"/>
        <v>719560.15154833335</v>
      </c>
      <c r="AP332" s="16">
        <f t="shared" si="612"/>
        <v>777187.17540750001</v>
      </c>
      <c r="AQ332" s="16">
        <f t="shared" ref="AQ332" si="613">AP332+AQ262</f>
        <v>837243.05343249999</v>
      </c>
      <c r="AR332" s="16">
        <f t="shared" ref="AR332:BE332" si="614">AQ332+AR262</f>
        <v>899727.7856233333</v>
      </c>
      <c r="AS332" s="16">
        <f t="shared" si="614"/>
        <v>964641.37197999994</v>
      </c>
      <c r="AT332" s="16">
        <f t="shared" si="614"/>
        <v>1031983.8125024999</v>
      </c>
      <c r="AU332" s="16">
        <f t="shared" si="614"/>
        <v>1101755.1071908332</v>
      </c>
      <c r="AV332" s="16">
        <f t="shared" si="614"/>
        <v>1173955.2560449999</v>
      </c>
      <c r="AW332" s="16">
        <f t="shared" si="614"/>
        <v>1246155.4048991667</v>
      </c>
      <c r="AX332" s="16">
        <f t="shared" si="614"/>
        <v>1318355.5537533334</v>
      </c>
      <c r="AY332" s="16">
        <f t="shared" si="614"/>
        <v>1390555.7026075001</v>
      </c>
      <c r="AZ332" s="16">
        <f t="shared" si="614"/>
        <v>1462755.8514616669</v>
      </c>
      <c r="BA332" s="16">
        <f t="shared" si="614"/>
        <v>1534956.0003158336</v>
      </c>
      <c r="BB332" s="16">
        <f t="shared" si="614"/>
        <v>1607156.1491700003</v>
      </c>
      <c r="BC332" s="16">
        <f t="shared" si="614"/>
        <v>1679356.2980241671</v>
      </c>
      <c r="BD332" s="16">
        <f t="shared" si="614"/>
        <v>1751556.4468783338</v>
      </c>
      <c r="BE332" s="16">
        <f t="shared" si="614"/>
        <v>1823756.5957325005</v>
      </c>
      <c r="BF332" s="16">
        <f t="shared" ref="BF332:BS332" si="615">BE332+BF262</f>
        <v>1895956.7445866673</v>
      </c>
      <c r="BG332" s="16">
        <f t="shared" si="615"/>
        <v>1968156.893440834</v>
      </c>
      <c r="BH332" s="16">
        <f t="shared" si="615"/>
        <v>2040357.0422950007</v>
      </c>
      <c r="BI332" s="16">
        <f t="shared" si="615"/>
        <v>2112557.1911491673</v>
      </c>
      <c r="BJ332" s="16">
        <f t="shared" si="615"/>
        <v>2184757.340003334</v>
      </c>
      <c r="BK332" s="16">
        <f t="shared" si="615"/>
        <v>2256957.4888575007</v>
      </c>
      <c r="BL332" s="16">
        <f t="shared" si="615"/>
        <v>2329157.6377116675</v>
      </c>
      <c r="BM332" s="16">
        <f t="shared" si="615"/>
        <v>2401357.7865658342</v>
      </c>
      <c r="BN332" s="16">
        <f t="shared" si="615"/>
        <v>2473557.9354200009</v>
      </c>
      <c r="BO332" s="16">
        <f t="shared" si="615"/>
        <v>2545758.0842741677</v>
      </c>
      <c r="BP332" s="16">
        <f t="shared" si="615"/>
        <v>2617958.2331283344</v>
      </c>
      <c r="BQ332" s="16">
        <f t="shared" si="615"/>
        <v>2690158.3819825011</v>
      </c>
      <c r="BR332" s="16">
        <f t="shared" si="615"/>
        <v>2762358.5308366679</v>
      </c>
      <c r="BS332" s="16">
        <f t="shared" si="615"/>
        <v>2834558.6796908346</v>
      </c>
    </row>
    <row r="333" spans="1:71" x14ac:dyDescent="0.35">
      <c r="A333" s="15" t="str">
        <f t="shared" ref="A333:I333" si="616">A263</f>
        <v>Standard Close</v>
      </c>
      <c r="B333" s="15" t="str">
        <f t="shared" si="616"/>
        <v>NEW-15548</v>
      </c>
      <c r="C333" s="15" t="str">
        <f t="shared" si="616"/>
        <v>ELECTRIC DELIVERY</v>
      </c>
      <c r="D333" s="15">
        <f t="shared" si="616"/>
        <v>35600</v>
      </c>
      <c r="E333" s="15" t="str">
        <f t="shared" si="616"/>
        <v>NEW-15548</v>
      </c>
      <c r="F333" s="15" t="str">
        <f t="shared" si="616"/>
        <v xml:space="preserve">Smart Inverter Pilot </v>
      </c>
      <c r="G333" s="15" t="str">
        <f t="shared" si="616"/>
        <v>Electric Distribution Plant</v>
      </c>
      <c r="H333" s="15" t="str">
        <f t="shared" si="616"/>
        <v>Other Structures</v>
      </c>
      <c r="I333" s="15" t="str">
        <f t="shared" si="616"/>
        <v xml:space="preserve">Smart Inverter Pilot </v>
      </c>
      <c r="J333" s="15">
        <f>'Grid Reliability and Resili'!K55</f>
        <v>202809</v>
      </c>
      <c r="K333" s="68">
        <v>0</v>
      </c>
      <c r="L333" s="16">
        <f t="shared" ref="L333:AP333" si="617">K333+L263</f>
        <v>0</v>
      </c>
      <c r="M333" s="16">
        <f t="shared" si="617"/>
        <v>0</v>
      </c>
      <c r="N333" s="16">
        <f t="shared" si="617"/>
        <v>0</v>
      </c>
      <c r="O333" s="16">
        <f t="shared" si="617"/>
        <v>0</v>
      </c>
      <c r="P333" s="16">
        <f t="shared" si="617"/>
        <v>0</v>
      </c>
      <c r="Q333" s="16">
        <f t="shared" si="617"/>
        <v>0</v>
      </c>
      <c r="R333" s="16">
        <f t="shared" si="617"/>
        <v>0</v>
      </c>
      <c r="S333" s="16">
        <f t="shared" si="617"/>
        <v>0</v>
      </c>
      <c r="T333" s="16">
        <f t="shared" si="617"/>
        <v>0</v>
      </c>
      <c r="U333" s="16">
        <f t="shared" si="617"/>
        <v>0</v>
      </c>
      <c r="V333" s="16">
        <f t="shared" si="617"/>
        <v>0</v>
      </c>
      <c r="W333" s="16">
        <f t="shared" si="617"/>
        <v>0</v>
      </c>
      <c r="X333" s="16">
        <f t="shared" si="617"/>
        <v>0</v>
      </c>
      <c r="Y333" s="16">
        <f t="shared" si="617"/>
        <v>0</v>
      </c>
      <c r="Z333" s="16">
        <f t="shared" si="617"/>
        <v>0</v>
      </c>
      <c r="AA333" s="16">
        <f t="shared" si="617"/>
        <v>0</v>
      </c>
      <c r="AB333" s="16">
        <f t="shared" si="617"/>
        <v>0</v>
      </c>
      <c r="AC333" s="16">
        <f t="shared" si="617"/>
        <v>0</v>
      </c>
      <c r="AD333" s="16">
        <f t="shared" si="617"/>
        <v>0</v>
      </c>
      <c r="AE333" s="16">
        <f t="shared" si="617"/>
        <v>0</v>
      </c>
      <c r="AF333" s="16">
        <f t="shared" si="617"/>
        <v>0</v>
      </c>
      <c r="AG333" s="16">
        <f t="shared" si="617"/>
        <v>0</v>
      </c>
      <c r="AH333" s="16">
        <f t="shared" si="617"/>
        <v>0</v>
      </c>
      <c r="AI333" s="16">
        <f t="shared" si="617"/>
        <v>0</v>
      </c>
      <c r="AJ333" s="16">
        <f t="shared" si="617"/>
        <v>0</v>
      </c>
      <c r="AK333" s="16">
        <f t="shared" si="617"/>
        <v>0</v>
      </c>
      <c r="AL333" s="16">
        <f t="shared" si="617"/>
        <v>0</v>
      </c>
      <c r="AM333" s="16">
        <f t="shared" si="617"/>
        <v>0</v>
      </c>
      <c r="AN333" s="16">
        <f t="shared" si="617"/>
        <v>0</v>
      </c>
      <c r="AO333" s="16">
        <f t="shared" si="617"/>
        <v>0</v>
      </c>
      <c r="AP333" s="16">
        <f t="shared" si="617"/>
        <v>0</v>
      </c>
      <c r="AQ333" s="16">
        <f t="shared" ref="AQ333:AQ344" si="618">AP333+AQ263</f>
        <v>0</v>
      </c>
      <c r="AR333" s="16">
        <f t="shared" ref="AR333:BE333" si="619">AQ333+AR263</f>
        <v>0</v>
      </c>
      <c r="AS333" s="16">
        <f t="shared" si="619"/>
        <v>0</v>
      </c>
      <c r="AT333" s="16">
        <f t="shared" si="619"/>
        <v>0</v>
      </c>
      <c r="AU333" s="16">
        <f t="shared" si="619"/>
        <v>0</v>
      </c>
      <c r="AV333" s="16">
        <f t="shared" si="619"/>
        <v>0</v>
      </c>
      <c r="AW333" s="16">
        <f t="shared" si="619"/>
        <v>0</v>
      </c>
      <c r="AX333" s="16">
        <f t="shared" si="619"/>
        <v>0</v>
      </c>
      <c r="AY333" s="16">
        <f t="shared" si="619"/>
        <v>0</v>
      </c>
      <c r="AZ333" s="16">
        <f t="shared" si="619"/>
        <v>0</v>
      </c>
      <c r="BA333" s="16">
        <f t="shared" si="619"/>
        <v>0</v>
      </c>
      <c r="BB333" s="16">
        <f t="shared" si="619"/>
        <v>0</v>
      </c>
      <c r="BC333" s="16">
        <f t="shared" si="619"/>
        <v>0</v>
      </c>
      <c r="BD333" s="16">
        <f t="shared" si="619"/>
        <v>0</v>
      </c>
      <c r="BE333" s="16">
        <f t="shared" si="619"/>
        <v>0</v>
      </c>
      <c r="BF333" s="16">
        <f t="shared" ref="BF333:BS333" si="620">BE333+BF263</f>
        <v>0</v>
      </c>
      <c r="BG333" s="16">
        <f t="shared" si="620"/>
        <v>0</v>
      </c>
      <c r="BH333" s="16">
        <f t="shared" si="620"/>
        <v>0</v>
      </c>
      <c r="BI333" s="16">
        <f t="shared" si="620"/>
        <v>0</v>
      </c>
      <c r="BJ333" s="16">
        <f t="shared" si="620"/>
        <v>0</v>
      </c>
      <c r="BK333" s="16">
        <f t="shared" si="620"/>
        <v>0</v>
      </c>
      <c r="BL333" s="16">
        <f t="shared" si="620"/>
        <v>0</v>
      </c>
      <c r="BM333" s="16">
        <f t="shared" si="620"/>
        <v>0</v>
      </c>
      <c r="BN333" s="16">
        <f t="shared" si="620"/>
        <v>0</v>
      </c>
      <c r="BO333" s="16">
        <f t="shared" si="620"/>
        <v>0</v>
      </c>
      <c r="BP333" s="16">
        <f t="shared" si="620"/>
        <v>0</v>
      </c>
      <c r="BQ333" s="16">
        <f t="shared" si="620"/>
        <v>26286.768262083337</v>
      </c>
      <c r="BR333" s="16">
        <f t="shared" si="620"/>
        <v>52573.536524166673</v>
      </c>
      <c r="BS333" s="16">
        <f t="shared" si="620"/>
        <v>78860.30478625001</v>
      </c>
    </row>
    <row r="334" spans="1:71" x14ac:dyDescent="0.35">
      <c r="A334" s="15" t="str">
        <f t="shared" ref="A334:I334" si="621">A264</f>
        <v>Standard Close</v>
      </c>
      <c r="B334" s="15" t="str">
        <f t="shared" si="621"/>
        <v>NEW-15548.1</v>
      </c>
      <c r="C334" s="15" t="str">
        <f t="shared" si="621"/>
        <v/>
      </c>
      <c r="D334" s="15">
        <f t="shared" si="621"/>
        <v>35600</v>
      </c>
      <c r="E334" s="15" t="str">
        <f t="shared" si="621"/>
        <v>NEW-15548</v>
      </c>
      <c r="F334" s="15" t="str">
        <f t="shared" si="621"/>
        <v xml:space="preserve">Smart Inverter Pilot </v>
      </c>
      <c r="G334" s="15" t="str">
        <f t="shared" si="621"/>
        <v>Electric Distribution Plant</v>
      </c>
      <c r="H334" s="15" t="str">
        <f t="shared" si="621"/>
        <v>Other Structures</v>
      </c>
      <c r="I334" s="15" t="str">
        <f t="shared" si="621"/>
        <v xml:space="preserve">Smart Inverter Pilot </v>
      </c>
      <c r="J334" s="15">
        <f>'Grid Reliability and Resili'!K56</f>
        <v>202406</v>
      </c>
      <c r="K334" s="68">
        <v>0</v>
      </c>
      <c r="L334" s="16">
        <f t="shared" ref="L334:AP334" si="622">K334+L264</f>
        <v>0</v>
      </c>
      <c r="M334" s="16">
        <f t="shared" si="622"/>
        <v>0</v>
      </c>
      <c r="N334" s="16">
        <f t="shared" si="622"/>
        <v>0</v>
      </c>
      <c r="O334" s="16">
        <f t="shared" si="622"/>
        <v>0</v>
      </c>
      <c r="P334" s="16">
        <f t="shared" si="622"/>
        <v>0</v>
      </c>
      <c r="Q334" s="16">
        <f t="shared" si="622"/>
        <v>0</v>
      </c>
      <c r="R334" s="16">
        <f t="shared" si="622"/>
        <v>430.38651083333338</v>
      </c>
      <c r="S334" s="16">
        <f t="shared" si="622"/>
        <v>860.77302166666675</v>
      </c>
      <c r="T334" s="16">
        <f t="shared" si="622"/>
        <v>1291.1595325000001</v>
      </c>
      <c r="U334" s="16">
        <f t="shared" si="622"/>
        <v>1721.5460433333335</v>
      </c>
      <c r="V334" s="16">
        <f t="shared" si="622"/>
        <v>2151.9325541666667</v>
      </c>
      <c r="W334" s="16">
        <f t="shared" si="622"/>
        <v>2582.3190650000001</v>
      </c>
      <c r="X334" s="16">
        <f t="shared" si="622"/>
        <v>3026.0623985833336</v>
      </c>
      <c r="Y334" s="16">
        <f t="shared" si="622"/>
        <v>3469.805732166667</v>
      </c>
      <c r="Z334" s="16">
        <f t="shared" si="622"/>
        <v>3913.5490657500004</v>
      </c>
      <c r="AA334" s="16">
        <f t="shared" si="622"/>
        <v>4357.2923993333334</v>
      </c>
      <c r="AB334" s="16">
        <f t="shared" si="622"/>
        <v>4801.0357329166663</v>
      </c>
      <c r="AC334" s="16">
        <f t="shared" si="622"/>
        <v>5244.7790664999993</v>
      </c>
      <c r="AD334" s="16">
        <f t="shared" si="622"/>
        <v>5688.5224000833323</v>
      </c>
      <c r="AE334" s="16">
        <f t="shared" si="622"/>
        <v>6132.2657336666653</v>
      </c>
      <c r="AF334" s="16">
        <f t="shared" si="622"/>
        <v>6576.0090672499982</v>
      </c>
      <c r="AG334" s="16">
        <f t="shared" si="622"/>
        <v>7019.7524008333312</v>
      </c>
      <c r="AH334" s="16">
        <f t="shared" si="622"/>
        <v>7463.4957344166642</v>
      </c>
      <c r="AI334" s="16">
        <f t="shared" si="622"/>
        <v>7907.2390679999971</v>
      </c>
      <c r="AJ334" s="16">
        <f t="shared" si="622"/>
        <v>8350.982401583331</v>
      </c>
      <c r="AK334" s="16">
        <f t="shared" si="622"/>
        <v>8794.7257351666649</v>
      </c>
      <c r="AL334" s="16">
        <f t="shared" si="622"/>
        <v>9238.4690687499988</v>
      </c>
      <c r="AM334" s="16">
        <f t="shared" si="622"/>
        <v>9682.2124023333326</v>
      </c>
      <c r="AN334" s="16">
        <f t="shared" si="622"/>
        <v>10125.955735916667</v>
      </c>
      <c r="AO334" s="16">
        <f t="shared" si="622"/>
        <v>10569.6990695</v>
      </c>
      <c r="AP334" s="16">
        <f t="shared" si="622"/>
        <v>11013.442403083334</v>
      </c>
      <c r="AQ334" s="16">
        <f t="shared" si="618"/>
        <v>11457.185736666668</v>
      </c>
      <c r="AR334" s="16">
        <f t="shared" ref="AR334:BE334" si="623">AQ334+AR264</f>
        <v>11900.929070250002</v>
      </c>
      <c r="AS334" s="16">
        <f t="shared" si="623"/>
        <v>12344.672403833336</v>
      </c>
      <c r="AT334" s="16">
        <f t="shared" si="623"/>
        <v>12788.41573741667</v>
      </c>
      <c r="AU334" s="16">
        <f t="shared" si="623"/>
        <v>13232.159071000004</v>
      </c>
      <c r="AV334" s="16">
        <f t="shared" si="623"/>
        <v>13675.902404583338</v>
      </c>
      <c r="AW334" s="16">
        <f t="shared" si="623"/>
        <v>14119.645738166671</v>
      </c>
      <c r="AX334" s="16">
        <f t="shared" si="623"/>
        <v>14563.389071750005</v>
      </c>
      <c r="AY334" s="16">
        <f t="shared" si="623"/>
        <v>15007.132405333339</v>
      </c>
      <c r="AZ334" s="16">
        <f t="shared" si="623"/>
        <v>15450.875738916673</v>
      </c>
      <c r="BA334" s="16">
        <f t="shared" si="623"/>
        <v>15894.619072500007</v>
      </c>
      <c r="BB334" s="16">
        <f t="shared" si="623"/>
        <v>16338.362406083341</v>
      </c>
      <c r="BC334" s="16">
        <f t="shared" si="623"/>
        <v>16782.105739666673</v>
      </c>
      <c r="BD334" s="16">
        <f t="shared" si="623"/>
        <v>17225.849073250007</v>
      </c>
      <c r="BE334" s="16">
        <f t="shared" si="623"/>
        <v>17669.592406833341</v>
      </c>
      <c r="BF334" s="16">
        <f t="shared" ref="BF334:BS334" si="624">BE334+BF264</f>
        <v>18113.335740416675</v>
      </c>
      <c r="BG334" s="16">
        <f t="shared" si="624"/>
        <v>18557.079074000008</v>
      </c>
      <c r="BH334" s="16">
        <f t="shared" si="624"/>
        <v>19000.822407583342</v>
      </c>
      <c r="BI334" s="16">
        <f t="shared" si="624"/>
        <v>19444.565741166676</v>
      </c>
      <c r="BJ334" s="16">
        <f t="shared" si="624"/>
        <v>19888.30907475001</v>
      </c>
      <c r="BK334" s="16">
        <f t="shared" si="624"/>
        <v>20332.052408333344</v>
      </c>
      <c r="BL334" s="16">
        <f t="shared" si="624"/>
        <v>20775.795741916678</v>
      </c>
      <c r="BM334" s="16">
        <f t="shared" si="624"/>
        <v>21219.539075500012</v>
      </c>
      <c r="BN334" s="16">
        <f t="shared" si="624"/>
        <v>21663.282409083346</v>
      </c>
      <c r="BO334" s="16">
        <f t="shared" si="624"/>
        <v>22107.025742666679</v>
      </c>
      <c r="BP334" s="16">
        <f t="shared" si="624"/>
        <v>22550.769076250013</v>
      </c>
      <c r="BQ334" s="16">
        <f t="shared" si="624"/>
        <v>22994.512409833347</v>
      </c>
      <c r="BR334" s="16">
        <f t="shared" si="624"/>
        <v>23438.255743416681</v>
      </c>
      <c r="BS334" s="16">
        <f t="shared" si="624"/>
        <v>23881.999077000015</v>
      </c>
    </row>
    <row r="335" spans="1:71" x14ac:dyDescent="0.35">
      <c r="A335" s="15" t="str">
        <f t="shared" ref="A335:I335" si="625">A265</f>
        <v>Standard Close</v>
      </c>
      <c r="B335" s="15" t="str">
        <f t="shared" si="625"/>
        <v>NEW-15633</v>
      </c>
      <c r="C335" s="15" t="str">
        <f t="shared" si="625"/>
        <v>ELECTRIC DELIVERY</v>
      </c>
      <c r="D335" s="15">
        <f t="shared" si="625"/>
        <v>35600</v>
      </c>
      <c r="E335" s="15" t="str">
        <f t="shared" si="625"/>
        <v>NEW-15633</v>
      </c>
      <c r="F335" s="15" t="str">
        <f t="shared" si="625"/>
        <v>Interconnet Standards for Smart Inv</v>
      </c>
      <c r="G335" s="15" t="str">
        <f t="shared" si="625"/>
        <v>Electric Distribution Plant</v>
      </c>
      <c r="H335" s="15" t="str">
        <f t="shared" si="625"/>
        <v>Distribution Lines</v>
      </c>
      <c r="I335" s="15" t="str">
        <f t="shared" si="625"/>
        <v>Interconnet Standards for Smart Inv</v>
      </c>
      <c r="J335" s="15">
        <f>'Grid Reliability and Resili'!K57</f>
        <v>202612</v>
      </c>
      <c r="K335" s="68">
        <v>0</v>
      </c>
      <c r="L335" s="16">
        <f t="shared" ref="L335:AP335" si="626">K335+L265</f>
        <v>0</v>
      </c>
      <c r="M335" s="16">
        <f t="shared" si="626"/>
        <v>0</v>
      </c>
      <c r="N335" s="16">
        <f t="shared" si="626"/>
        <v>0</v>
      </c>
      <c r="O335" s="16">
        <f t="shared" si="626"/>
        <v>0</v>
      </c>
      <c r="P335" s="16">
        <f t="shared" si="626"/>
        <v>0</v>
      </c>
      <c r="Q335" s="16">
        <f t="shared" si="626"/>
        <v>0</v>
      </c>
      <c r="R335" s="16">
        <f t="shared" si="626"/>
        <v>0</v>
      </c>
      <c r="S335" s="16">
        <f t="shared" si="626"/>
        <v>0</v>
      </c>
      <c r="T335" s="16">
        <f t="shared" si="626"/>
        <v>0</v>
      </c>
      <c r="U335" s="16">
        <f t="shared" si="626"/>
        <v>0</v>
      </c>
      <c r="V335" s="16">
        <f t="shared" si="626"/>
        <v>0</v>
      </c>
      <c r="W335" s="16">
        <f t="shared" si="626"/>
        <v>0</v>
      </c>
      <c r="X335" s="16">
        <f t="shared" si="626"/>
        <v>0</v>
      </c>
      <c r="Y335" s="16">
        <f t="shared" si="626"/>
        <v>0</v>
      </c>
      <c r="Z335" s="16">
        <f t="shared" si="626"/>
        <v>0</v>
      </c>
      <c r="AA335" s="16">
        <f t="shared" si="626"/>
        <v>0</v>
      </c>
      <c r="AB335" s="16">
        <f t="shared" si="626"/>
        <v>0</v>
      </c>
      <c r="AC335" s="16">
        <f t="shared" si="626"/>
        <v>0</v>
      </c>
      <c r="AD335" s="16">
        <f t="shared" si="626"/>
        <v>0</v>
      </c>
      <c r="AE335" s="16">
        <f t="shared" si="626"/>
        <v>0</v>
      </c>
      <c r="AF335" s="16">
        <f t="shared" si="626"/>
        <v>0</v>
      </c>
      <c r="AG335" s="16">
        <f t="shared" si="626"/>
        <v>0</v>
      </c>
      <c r="AH335" s="16">
        <f t="shared" si="626"/>
        <v>0</v>
      </c>
      <c r="AI335" s="16">
        <f t="shared" si="626"/>
        <v>0</v>
      </c>
      <c r="AJ335" s="16">
        <f t="shared" si="626"/>
        <v>0</v>
      </c>
      <c r="AK335" s="16">
        <f t="shared" si="626"/>
        <v>0</v>
      </c>
      <c r="AL335" s="16">
        <f t="shared" si="626"/>
        <v>0</v>
      </c>
      <c r="AM335" s="16">
        <f t="shared" si="626"/>
        <v>0</v>
      </c>
      <c r="AN335" s="16">
        <f t="shared" si="626"/>
        <v>0</v>
      </c>
      <c r="AO335" s="16">
        <f t="shared" si="626"/>
        <v>0</v>
      </c>
      <c r="AP335" s="16">
        <f t="shared" si="626"/>
        <v>0</v>
      </c>
      <c r="AQ335" s="16">
        <f t="shared" si="618"/>
        <v>0</v>
      </c>
      <c r="AR335" s="16">
        <f t="shared" ref="AR335:BE335" si="627">AQ335+AR265</f>
        <v>0</v>
      </c>
      <c r="AS335" s="16">
        <f t="shared" si="627"/>
        <v>0</v>
      </c>
      <c r="AT335" s="16">
        <f t="shared" si="627"/>
        <v>0</v>
      </c>
      <c r="AU335" s="16">
        <f t="shared" si="627"/>
        <v>0</v>
      </c>
      <c r="AV335" s="16">
        <f t="shared" si="627"/>
        <v>7867.8914069166676</v>
      </c>
      <c r="AW335" s="16">
        <f t="shared" si="627"/>
        <v>15735.782813833335</v>
      </c>
      <c r="AX335" s="16">
        <f t="shared" si="627"/>
        <v>23603.674220750003</v>
      </c>
      <c r="AY335" s="16">
        <f t="shared" si="627"/>
        <v>31471.56562766667</v>
      </c>
      <c r="AZ335" s="16">
        <f t="shared" si="627"/>
        <v>39339.457034583334</v>
      </c>
      <c r="BA335" s="16">
        <f t="shared" si="627"/>
        <v>47207.348441499998</v>
      </c>
      <c r="BB335" s="16">
        <f t="shared" si="627"/>
        <v>55075.239848416662</v>
      </c>
      <c r="BC335" s="16">
        <f t="shared" si="627"/>
        <v>62943.131255333326</v>
      </c>
      <c r="BD335" s="16">
        <f t="shared" si="627"/>
        <v>70811.02266224999</v>
      </c>
      <c r="BE335" s="16">
        <f t="shared" si="627"/>
        <v>78678.914069166654</v>
      </c>
      <c r="BF335" s="16">
        <f t="shared" ref="BF335:BS335" si="628">BE335+BF265</f>
        <v>86546.805476083318</v>
      </c>
      <c r="BG335" s="16">
        <f t="shared" si="628"/>
        <v>94414.696882999982</v>
      </c>
      <c r="BH335" s="16">
        <f t="shared" si="628"/>
        <v>102282.58828991665</v>
      </c>
      <c r="BI335" s="16">
        <f t="shared" si="628"/>
        <v>110150.47969683331</v>
      </c>
      <c r="BJ335" s="16">
        <f t="shared" si="628"/>
        <v>118018.37110374997</v>
      </c>
      <c r="BK335" s="16">
        <f t="shared" si="628"/>
        <v>125886.26251066664</v>
      </c>
      <c r="BL335" s="16">
        <f t="shared" si="628"/>
        <v>133754.15391758332</v>
      </c>
      <c r="BM335" s="16">
        <f t="shared" si="628"/>
        <v>141622.04532449998</v>
      </c>
      <c r="BN335" s="16">
        <f t="shared" si="628"/>
        <v>149489.93673141664</v>
      </c>
      <c r="BO335" s="16">
        <f t="shared" si="628"/>
        <v>157357.82813833331</v>
      </c>
      <c r="BP335" s="16">
        <f t="shared" si="628"/>
        <v>165225.71954524997</v>
      </c>
      <c r="BQ335" s="16">
        <f t="shared" si="628"/>
        <v>173093.61095216664</v>
      </c>
      <c r="BR335" s="16">
        <f t="shared" si="628"/>
        <v>180961.5023590833</v>
      </c>
      <c r="BS335" s="16">
        <f t="shared" si="628"/>
        <v>188829.39376599996</v>
      </c>
    </row>
    <row r="336" spans="1:71" x14ac:dyDescent="0.35">
      <c r="A336" s="15" t="str">
        <f t="shared" ref="A336:I336" si="629">A266</f>
        <v>Manual Blanket</v>
      </c>
      <c r="B336" s="15" t="str">
        <f t="shared" si="629"/>
        <v>NEW-15634</v>
      </c>
      <c r="C336" s="15" t="str">
        <f t="shared" si="629"/>
        <v>ELECTRIC DELIVERY</v>
      </c>
      <c r="D336" s="15" t="str">
        <f t="shared" si="629"/>
        <v>D</v>
      </c>
      <c r="E336" s="15" t="str">
        <f t="shared" si="629"/>
        <v>NEW-15634</v>
      </c>
      <c r="F336" s="15" t="str">
        <f t="shared" si="629"/>
        <v>Distribution infrastructure: DERMS</v>
      </c>
      <c r="G336" s="15" t="str">
        <f t="shared" si="629"/>
        <v>Electric Distribution Plant</v>
      </c>
      <c r="H336" s="15" t="str">
        <f t="shared" si="629"/>
        <v>DERMS (TBD)</v>
      </c>
      <c r="I336" s="15" t="str">
        <f t="shared" si="629"/>
        <v>Distribution infrastructure: DERMS</v>
      </c>
      <c r="J336" s="15" t="str">
        <f>'Grid Reliability and Resili'!K58</f>
        <v>monthly</v>
      </c>
      <c r="K336" s="68">
        <v>0</v>
      </c>
      <c r="L336" s="16">
        <f t="shared" ref="L336:AP336" si="630">K336+L266</f>
        <v>0</v>
      </c>
      <c r="M336" s="16">
        <f t="shared" si="630"/>
        <v>0</v>
      </c>
      <c r="N336" s="16">
        <f t="shared" si="630"/>
        <v>0</v>
      </c>
      <c r="O336" s="16">
        <f t="shared" si="630"/>
        <v>0</v>
      </c>
      <c r="P336" s="16">
        <f t="shared" si="630"/>
        <v>0</v>
      </c>
      <c r="Q336" s="16">
        <f t="shared" si="630"/>
        <v>0</v>
      </c>
      <c r="R336" s="16">
        <f t="shared" si="630"/>
        <v>0</v>
      </c>
      <c r="S336" s="16">
        <f t="shared" si="630"/>
        <v>0</v>
      </c>
      <c r="T336" s="16">
        <f t="shared" si="630"/>
        <v>0</v>
      </c>
      <c r="U336" s="16">
        <f t="shared" si="630"/>
        <v>0</v>
      </c>
      <c r="V336" s="16">
        <f t="shared" si="630"/>
        <v>0</v>
      </c>
      <c r="W336" s="16">
        <f t="shared" si="630"/>
        <v>0</v>
      </c>
      <c r="X336" s="16">
        <f t="shared" si="630"/>
        <v>0</v>
      </c>
      <c r="Y336" s="16">
        <f t="shared" si="630"/>
        <v>127.77775733333334</v>
      </c>
      <c r="Z336" s="16">
        <f t="shared" si="630"/>
        <v>383.33327200000002</v>
      </c>
      <c r="AA336" s="16">
        <f t="shared" si="630"/>
        <v>766.66654400000004</v>
      </c>
      <c r="AB336" s="16">
        <f t="shared" si="630"/>
        <v>1277.7775733333333</v>
      </c>
      <c r="AC336" s="16">
        <f t="shared" si="630"/>
        <v>1916.6663600000002</v>
      </c>
      <c r="AD336" s="16">
        <f t="shared" si="630"/>
        <v>2683.3329040000003</v>
      </c>
      <c r="AE336" s="16">
        <f t="shared" si="630"/>
        <v>3577.7772053333338</v>
      </c>
      <c r="AF336" s="16">
        <f t="shared" si="630"/>
        <v>4599.999264</v>
      </c>
      <c r="AG336" s="16">
        <f t="shared" si="630"/>
        <v>5749.9990800000005</v>
      </c>
      <c r="AH336" s="16">
        <f t="shared" si="630"/>
        <v>7027.7766533333343</v>
      </c>
      <c r="AI336" s="16">
        <f t="shared" si="630"/>
        <v>8433.3319840000004</v>
      </c>
      <c r="AJ336" s="16">
        <f t="shared" si="630"/>
        <v>9966.6650719999998</v>
      </c>
      <c r="AK336" s="16">
        <f t="shared" si="630"/>
        <v>11646.219494666668</v>
      </c>
      <c r="AL336" s="16">
        <f t="shared" si="630"/>
        <v>13471.995129333334</v>
      </c>
      <c r="AM336" s="16">
        <f t="shared" si="630"/>
        <v>15443.991976000001</v>
      </c>
      <c r="AN336" s="16">
        <f t="shared" si="630"/>
        <v>17562.210034666667</v>
      </c>
      <c r="AO336" s="16">
        <f t="shared" si="630"/>
        <v>19826.649305333332</v>
      </c>
      <c r="AP336" s="16">
        <f t="shared" si="630"/>
        <v>22237.309787999999</v>
      </c>
      <c r="AQ336" s="16">
        <f t="shared" si="618"/>
        <v>24794.191482666665</v>
      </c>
      <c r="AR336" s="16">
        <f t="shared" ref="AR336:BE336" si="631">AQ336+AR266</f>
        <v>27497.294389333332</v>
      </c>
      <c r="AS336" s="16">
        <f t="shared" si="631"/>
        <v>30346.618508</v>
      </c>
      <c r="AT336" s="16">
        <f t="shared" si="631"/>
        <v>33342.163838666667</v>
      </c>
      <c r="AU336" s="16">
        <f t="shared" si="631"/>
        <v>36483.930381333332</v>
      </c>
      <c r="AV336" s="16">
        <f t="shared" si="631"/>
        <v>39771.918136</v>
      </c>
      <c r="AW336" s="16">
        <f t="shared" si="631"/>
        <v>43262.677356</v>
      </c>
      <c r="AX336" s="16">
        <f t="shared" si="631"/>
        <v>46956.208163999996</v>
      </c>
      <c r="AY336" s="16">
        <f t="shared" si="631"/>
        <v>50852.510559999995</v>
      </c>
      <c r="AZ336" s="16">
        <f t="shared" si="631"/>
        <v>54951.584543999998</v>
      </c>
      <c r="BA336" s="16">
        <f t="shared" si="631"/>
        <v>59253.430115999996</v>
      </c>
      <c r="BB336" s="16">
        <f t="shared" si="631"/>
        <v>63758.047275999998</v>
      </c>
      <c r="BC336" s="16">
        <f t="shared" si="631"/>
        <v>68465.436023999995</v>
      </c>
      <c r="BD336" s="16">
        <f t="shared" si="631"/>
        <v>73375.596359999996</v>
      </c>
      <c r="BE336" s="16">
        <f t="shared" si="631"/>
        <v>78488.528284</v>
      </c>
      <c r="BF336" s="16">
        <f t="shared" ref="BF336:BS336" si="632">BE336+BF266</f>
        <v>83804.231795999993</v>
      </c>
      <c r="BG336" s="16">
        <f t="shared" si="632"/>
        <v>89322.706895999989</v>
      </c>
      <c r="BH336" s="16">
        <f t="shared" si="632"/>
        <v>95043.953583999988</v>
      </c>
      <c r="BI336" s="16">
        <f t="shared" si="632"/>
        <v>101024.76177333332</v>
      </c>
      <c r="BJ336" s="16">
        <f t="shared" si="632"/>
        <v>107265.13134133331</v>
      </c>
      <c r="BK336" s="16">
        <f t="shared" si="632"/>
        <v>113765.06228799997</v>
      </c>
      <c r="BL336" s="16">
        <f t="shared" si="632"/>
        <v>120524.5546133333</v>
      </c>
      <c r="BM336" s="16">
        <f t="shared" si="632"/>
        <v>127543.6083173333</v>
      </c>
      <c r="BN336" s="16">
        <f t="shared" si="632"/>
        <v>134822.22339999996</v>
      </c>
      <c r="BO336" s="16">
        <f t="shared" si="632"/>
        <v>142360.39986133328</v>
      </c>
      <c r="BP336" s="16">
        <f t="shared" si="632"/>
        <v>150158.13770133327</v>
      </c>
      <c r="BQ336" s="16">
        <f t="shared" si="632"/>
        <v>158215.43691999992</v>
      </c>
      <c r="BR336" s="16">
        <f t="shared" si="632"/>
        <v>166532.29751733324</v>
      </c>
      <c r="BS336" s="16">
        <f t="shared" si="632"/>
        <v>175108.71949333325</v>
      </c>
    </row>
    <row r="337" spans="1:71" x14ac:dyDescent="0.35">
      <c r="A337" s="15" t="str">
        <f t="shared" ref="A337:I337" si="633">A267</f>
        <v>Manual Blanket</v>
      </c>
      <c r="B337" s="15" t="str">
        <f t="shared" si="633"/>
        <v>NEW-15635</v>
      </c>
      <c r="C337" s="15" t="str">
        <f t="shared" si="633"/>
        <v>ELECTRIC DELIVERY</v>
      </c>
      <c r="D337" s="15">
        <f t="shared" si="633"/>
        <v>36500</v>
      </c>
      <c r="E337" s="15" t="str">
        <f t="shared" si="633"/>
        <v>NEW-15635</v>
      </c>
      <c r="F337" s="15" t="str">
        <f t="shared" si="633"/>
        <v>Grid Mod Upgrade to digital relays</v>
      </c>
      <c r="G337" s="15" t="str">
        <f t="shared" si="633"/>
        <v>Electric Distribution Plant</v>
      </c>
      <c r="H337" s="15" t="str">
        <f t="shared" si="633"/>
        <v>Distribution Substation</v>
      </c>
      <c r="I337" s="15" t="str">
        <f t="shared" si="633"/>
        <v>Grid Mod Upgrade to digital relays</v>
      </c>
      <c r="J337" s="15" t="str">
        <f>'Grid Reliability and Resili'!K59</f>
        <v>monthly</v>
      </c>
      <c r="K337" s="68">
        <v>0</v>
      </c>
      <c r="L337" s="16">
        <f t="shared" ref="L337:AP337" si="634">K337+L267</f>
        <v>0</v>
      </c>
      <c r="M337" s="16">
        <f t="shared" si="634"/>
        <v>305.55433333333332</v>
      </c>
      <c r="N337" s="16">
        <f t="shared" si="634"/>
        <v>916.66300000000001</v>
      </c>
      <c r="O337" s="16">
        <f t="shared" si="634"/>
        <v>1833.326</v>
      </c>
      <c r="P337" s="16">
        <f t="shared" si="634"/>
        <v>3055.5433333333331</v>
      </c>
      <c r="Q337" s="16">
        <f t="shared" si="634"/>
        <v>4583.3149999999996</v>
      </c>
      <c r="R337" s="16">
        <f t="shared" si="634"/>
        <v>6416.6409999999996</v>
      </c>
      <c r="S337" s="16">
        <f t="shared" si="634"/>
        <v>8555.5213333333322</v>
      </c>
      <c r="T337" s="16">
        <f t="shared" si="634"/>
        <v>10999.955999999998</v>
      </c>
      <c r="U337" s="16">
        <f t="shared" si="634"/>
        <v>13749.944999999998</v>
      </c>
      <c r="V337" s="16">
        <f t="shared" si="634"/>
        <v>16805.488333333331</v>
      </c>
      <c r="W337" s="16">
        <f t="shared" si="634"/>
        <v>20166.585999999996</v>
      </c>
      <c r="X337" s="16">
        <f t="shared" si="634"/>
        <v>24049.919333333328</v>
      </c>
      <c r="Y337" s="16">
        <f t="shared" si="634"/>
        <v>28470.662254249994</v>
      </c>
      <c r="Z337" s="16">
        <f t="shared" si="634"/>
        <v>33480.342324416662</v>
      </c>
      <c r="AA337" s="16">
        <f t="shared" si="634"/>
        <v>39078.959543833327</v>
      </c>
      <c r="AB337" s="16">
        <f t="shared" si="634"/>
        <v>45266.513912499991</v>
      </c>
      <c r="AC337" s="16">
        <f t="shared" si="634"/>
        <v>52043.005430416655</v>
      </c>
      <c r="AD337" s="16">
        <f t="shared" si="634"/>
        <v>59408.434097583318</v>
      </c>
      <c r="AE337" s="16">
        <f t="shared" si="634"/>
        <v>67362.799913999988</v>
      </c>
      <c r="AF337" s="16">
        <f t="shared" si="634"/>
        <v>75906.102879666651</v>
      </c>
      <c r="AG337" s="16">
        <f t="shared" si="634"/>
        <v>85089.871294083321</v>
      </c>
      <c r="AH337" s="16">
        <f t="shared" si="634"/>
        <v>94914.105157249985</v>
      </c>
      <c r="AI337" s="16">
        <f t="shared" si="634"/>
        <v>105327.27616966666</v>
      </c>
      <c r="AJ337" s="16">
        <f t="shared" si="634"/>
        <v>116329.38427308333</v>
      </c>
      <c r="AK337" s="16">
        <f t="shared" si="634"/>
        <v>128315.75693658333</v>
      </c>
      <c r="AL337" s="16">
        <f t="shared" si="634"/>
        <v>141286.39408249999</v>
      </c>
      <c r="AM337" s="16">
        <f t="shared" si="634"/>
        <v>155241.29571083334</v>
      </c>
      <c r="AN337" s="16">
        <f t="shared" si="634"/>
        <v>170180.46182158333</v>
      </c>
      <c r="AO337" s="16">
        <f t="shared" si="634"/>
        <v>186103.89241475001</v>
      </c>
      <c r="AP337" s="16">
        <f t="shared" si="634"/>
        <v>203011.58749033333</v>
      </c>
      <c r="AQ337" s="16">
        <f t="shared" si="618"/>
        <v>220903.54704833333</v>
      </c>
      <c r="AR337" s="16">
        <f t="shared" ref="AR337:BE337" si="635">AQ337+AR267</f>
        <v>239779.77108874999</v>
      </c>
      <c r="AS337" s="16">
        <f t="shared" si="635"/>
        <v>259640.25961158331</v>
      </c>
      <c r="AT337" s="16">
        <f t="shared" si="635"/>
        <v>280485.01261683332</v>
      </c>
      <c r="AU337" s="16">
        <f t="shared" si="635"/>
        <v>302314.03010450001</v>
      </c>
      <c r="AV337" s="16">
        <f t="shared" si="635"/>
        <v>325127.31207458337</v>
      </c>
      <c r="AW337" s="16">
        <f t="shared" si="635"/>
        <v>349125.99296166672</v>
      </c>
      <c r="AX337" s="16">
        <f t="shared" si="635"/>
        <v>374310.07284341671</v>
      </c>
      <c r="AY337" s="16">
        <f t="shared" si="635"/>
        <v>400679.5517198334</v>
      </c>
      <c r="AZ337" s="16">
        <f t="shared" si="635"/>
        <v>428234.42959091673</v>
      </c>
      <c r="BA337" s="16">
        <f t="shared" si="635"/>
        <v>456974.70645666675</v>
      </c>
      <c r="BB337" s="16">
        <f t="shared" si="635"/>
        <v>486900.38231708342</v>
      </c>
      <c r="BC337" s="16">
        <f t="shared" si="635"/>
        <v>518011.45717216673</v>
      </c>
      <c r="BD337" s="16">
        <f t="shared" si="635"/>
        <v>550307.93102191668</v>
      </c>
      <c r="BE337" s="16">
        <f t="shared" si="635"/>
        <v>583789.80386633333</v>
      </c>
      <c r="BF337" s="16">
        <f t="shared" ref="BF337:BS337" si="636">BE337+BF267</f>
        <v>618457.07570541662</v>
      </c>
      <c r="BG337" s="16">
        <f t="shared" si="636"/>
        <v>654309.74653916666</v>
      </c>
      <c r="BH337" s="16">
        <f t="shared" si="636"/>
        <v>691347.81636758335</v>
      </c>
      <c r="BI337" s="16">
        <f t="shared" si="636"/>
        <v>728628.59452933341</v>
      </c>
      <c r="BJ337" s="16">
        <f t="shared" si="636"/>
        <v>766152.08102441672</v>
      </c>
      <c r="BK337" s="16">
        <f t="shared" si="636"/>
        <v>803918.27585283341</v>
      </c>
      <c r="BL337" s="16">
        <f t="shared" si="636"/>
        <v>841927.17901458347</v>
      </c>
      <c r="BM337" s="16">
        <f t="shared" si="636"/>
        <v>880178.79050966678</v>
      </c>
      <c r="BN337" s="16">
        <f t="shared" si="636"/>
        <v>918673.11033808347</v>
      </c>
      <c r="BO337" s="16">
        <f t="shared" si="636"/>
        <v>957410.13849983353</v>
      </c>
      <c r="BP337" s="16">
        <f t="shared" si="636"/>
        <v>996389.87499491684</v>
      </c>
      <c r="BQ337" s="16">
        <f t="shared" si="636"/>
        <v>1035612.3198233335</v>
      </c>
      <c r="BR337" s="16">
        <f t="shared" si="636"/>
        <v>1075077.4729850835</v>
      </c>
      <c r="BS337" s="16">
        <f t="shared" si="636"/>
        <v>1114785.3344801669</v>
      </c>
    </row>
    <row r="338" spans="1:71" x14ac:dyDescent="0.35">
      <c r="A338" s="15" t="str">
        <f t="shared" ref="A338:I338" si="637">A268</f>
        <v>Standard Close</v>
      </c>
      <c r="B338" s="15" t="str">
        <f t="shared" si="637"/>
        <v>NEW-15635.10</v>
      </c>
      <c r="C338" s="15" t="str">
        <f t="shared" si="637"/>
        <v/>
      </c>
      <c r="D338" s="15">
        <f t="shared" si="637"/>
        <v>36500</v>
      </c>
      <c r="E338" s="15" t="str">
        <f t="shared" si="637"/>
        <v>NEW-15635</v>
      </c>
      <c r="F338" s="15" t="str">
        <f t="shared" si="637"/>
        <v>Grid Mod Upgrade to digital relays</v>
      </c>
      <c r="G338" s="15" t="str">
        <f t="shared" si="637"/>
        <v>Electric Distribution Plant</v>
      </c>
      <c r="H338" s="15" t="str">
        <f t="shared" si="637"/>
        <v>Distribution Substation</v>
      </c>
      <c r="I338" s="15" t="str">
        <f t="shared" si="637"/>
        <v>Grid Mod Upgrade to digital relays</v>
      </c>
      <c r="J338" s="15">
        <f>'Grid Reliability and Resili'!K60</f>
        <v>202412</v>
      </c>
      <c r="K338" s="68">
        <v>0</v>
      </c>
      <c r="L338" s="16">
        <f t="shared" ref="L338:AP338" si="638">K338+L268</f>
        <v>0</v>
      </c>
      <c r="M338" s="16">
        <f t="shared" si="638"/>
        <v>0</v>
      </c>
      <c r="N338" s="16">
        <f t="shared" si="638"/>
        <v>0</v>
      </c>
      <c r="O338" s="16">
        <f t="shared" si="638"/>
        <v>0</v>
      </c>
      <c r="P338" s="16">
        <f t="shared" si="638"/>
        <v>0</v>
      </c>
      <c r="Q338" s="16">
        <f t="shared" si="638"/>
        <v>0</v>
      </c>
      <c r="R338" s="16">
        <f t="shared" si="638"/>
        <v>0</v>
      </c>
      <c r="S338" s="16">
        <f t="shared" si="638"/>
        <v>0</v>
      </c>
      <c r="T338" s="16">
        <f t="shared" si="638"/>
        <v>0</v>
      </c>
      <c r="U338" s="16">
        <f t="shared" si="638"/>
        <v>0</v>
      </c>
      <c r="V338" s="16">
        <f t="shared" si="638"/>
        <v>0</v>
      </c>
      <c r="W338" s="16">
        <f t="shared" si="638"/>
        <v>0</v>
      </c>
      <c r="X338" s="16">
        <f t="shared" si="638"/>
        <v>24.028668666666672</v>
      </c>
      <c r="Y338" s="16">
        <f t="shared" si="638"/>
        <v>48.057337333333344</v>
      </c>
      <c r="Z338" s="16">
        <f t="shared" si="638"/>
        <v>72.086006000000012</v>
      </c>
      <c r="AA338" s="16">
        <f t="shared" si="638"/>
        <v>96.114674666666687</v>
      </c>
      <c r="AB338" s="16">
        <f t="shared" si="638"/>
        <v>120.14334333333336</v>
      </c>
      <c r="AC338" s="16">
        <f t="shared" si="638"/>
        <v>144.17201200000002</v>
      </c>
      <c r="AD338" s="16">
        <f t="shared" si="638"/>
        <v>168.2006806666667</v>
      </c>
      <c r="AE338" s="16">
        <f t="shared" si="638"/>
        <v>192.22934933333337</v>
      </c>
      <c r="AF338" s="16">
        <f t="shared" si="638"/>
        <v>216.25801800000005</v>
      </c>
      <c r="AG338" s="16">
        <f t="shared" si="638"/>
        <v>240.28668666666672</v>
      </c>
      <c r="AH338" s="16">
        <f t="shared" si="638"/>
        <v>264.3153553333334</v>
      </c>
      <c r="AI338" s="16">
        <f t="shared" si="638"/>
        <v>288.34402400000005</v>
      </c>
      <c r="AJ338" s="16">
        <f t="shared" si="638"/>
        <v>312.37269266666669</v>
      </c>
      <c r="AK338" s="16">
        <f t="shared" si="638"/>
        <v>336.40136133333334</v>
      </c>
      <c r="AL338" s="16">
        <f t="shared" si="638"/>
        <v>360.43002999999999</v>
      </c>
      <c r="AM338" s="16">
        <f t="shared" si="638"/>
        <v>384.45869866666663</v>
      </c>
      <c r="AN338" s="16">
        <f t="shared" si="638"/>
        <v>408.48736733333328</v>
      </c>
      <c r="AO338" s="16">
        <f t="shared" si="638"/>
        <v>432.51603599999993</v>
      </c>
      <c r="AP338" s="16">
        <f t="shared" si="638"/>
        <v>456.54470466666658</v>
      </c>
      <c r="AQ338" s="16">
        <f t="shared" si="618"/>
        <v>480.57337333333322</v>
      </c>
      <c r="AR338" s="16">
        <f t="shared" ref="AR338:BE338" si="639">AQ338+AR268</f>
        <v>504.60204199999987</v>
      </c>
      <c r="AS338" s="16">
        <f t="shared" si="639"/>
        <v>528.63071066666657</v>
      </c>
      <c r="AT338" s="16">
        <f t="shared" si="639"/>
        <v>552.65937933333328</v>
      </c>
      <c r="AU338" s="16">
        <f t="shared" si="639"/>
        <v>576.68804799999998</v>
      </c>
      <c r="AV338" s="16">
        <f t="shared" si="639"/>
        <v>600.71671666666668</v>
      </c>
      <c r="AW338" s="16">
        <f t="shared" si="639"/>
        <v>624.74538533333339</v>
      </c>
      <c r="AX338" s="16">
        <f t="shared" si="639"/>
        <v>648.77405400000009</v>
      </c>
      <c r="AY338" s="16">
        <f t="shared" si="639"/>
        <v>672.8027226666668</v>
      </c>
      <c r="AZ338" s="16">
        <f t="shared" si="639"/>
        <v>696.8313913333335</v>
      </c>
      <c r="BA338" s="16">
        <f t="shared" si="639"/>
        <v>720.8600600000002</v>
      </c>
      <c r="BB338" s="16">
        <f t="shared" si="639"/>
        <v>744.88872866666691</v>
      </c>
      <c r="BC338" s="16">
        <f t="shared" si="639"/>
        <v>768.91739733333361</v>
      </c>
      <c r="BD338" s="16">
        <f t="shared" si="639"/>
        <v>792.94606600000031</v>
      </c>
      <c r="BE338" s="16">
        <f t="shared" si="639"/>
        <v>816.97473466666702</v>
      </c>
      <c r="BF338" s="16">
        <f t="shared" ref="BF338:BS338" si="640">BE338+BF268</f>
        <v>841.00340333333372</v>
      </c>
      <c r="BG338" s="16">
        <f t="shared" si="640"/>
        <v>865.03207200000043</v>
      </c>
      <c r="BH338" s="16">
        <f t="shared" si="640"/>
        <v>889.06074066666713</v>
      </c>
      <c r="BI338" s="16">
        <f t="shared" si="640"/>
        <v>913.08940933333383</v>
      </c>
      <c r="BJ338" s="16">
        <f t="shared" si="640"/>
        <v>937.11807800000054</v>
      </c>
      <c r="BK338" s="16">
        <f t="shared" si="640"/>
        <v>961.14674666666724</v>
      </c>
      <c r="BL338" s="16">
        <f t="shared" si="640"/>
        <v>985.17541533333394</v>
      </c>
      <c r="BM338" s="16">
        <f t="shared" si="640"/>
        <v>1009.2040840000006</v>
      </c>
      <c r="BN338" s="16">
        <f t="shared" si="640"/>
        <v>1033.2327526666672</v>
      </c>
      <c r="BO338" s="16">
        <f t="shared" si="640"/>
        <v>1057.2614213333338</v>
      </c>
      <c r="BP338" s="16">
        <f t="shared" si="640"/>
        <v>1081.2900900000004</v>
      </c>
      <c r="BQ338" s="16">
        <f t="shared" si="640"/>
        <v>1105.318758666667</v>
      </c>
      <c r="BR338" s="16">
        <f t="shared" si="640"/>
        <v>1129.3474273333336</v>
      </c>
      <c r="BS338" s="16">
        <f t="shared" si="640"/>
        <v>1153.3760960000002</v>
      </c>
    </row>
    <row r="339" spans="1:71" x14ac:dyDescent="0.35">
      <c r="A339" s="15" t="str">
        <f t="shared" ref="A339:I339" si="641">A269</f>
        <v>Standard Close</v>
      </c>
      <c r="B339" s="15" t="str">
        <f t="shared" si="641"/>
        <v>NEW-15635.11</v>
      </c>
      <c r="C339" s="15" t="str">
        <f t="shared" si="641"/>
        <v/>
      </c>
      <c r="D339" s="15">
        <f t="shared" si="641"/>
        <v>36500</v>
      </c>
      <c r="E339" s="15" t="str">
        <f t="shared" si="641"/>
        <v>NEW-15635</v>
      </c>
      <c r="F339" s="15" t="str">
        <f t="shared" si="641"/>
        <v>Grid Mod Upgrade to digital relays</v>
      </c>
      <c r="G339" s="15" t="str">
        <f t="shared" si="641"/>
        <v>Electric Distribution Plant</v>
      </c>
      <c r="H339" s="15" t="str">
        <f t="shared" si="641"/>
        <v>Distribution Substation</v>
      </c>
      <c r="I339" s="15" t="str">
        <f t="shared" si="641"/>
        <v>Grid Mod Upgrade to digital relays</v>
      </c>
      <c r="J339" s="15">
        <f>'Grid Reliability and Resili'!K61</f>
        <v>202412</v>
      </c>
      <c r="K339" s="68">
        <v>0</v>
      </c>
      <c r="L339" s="16">
        <f t="shared" ref="L339:AP339" si="642">K339+L269</f>
        <v>0</v>
      </c>
      <c r="M339" s="16">
        <f t="shared" si="642"/>
        <v>0</v>
      </c>
      <c r="N339" s="16">
        <f t="shared" si="642"/>
        <v>0</v>
      </c>
      <c r="O339" s="16">
        <f t="shared" si="642"/>
        <v>0</v>
      </c>
      <c r="P339" s="16">
        <f t="shared" si="642"/>
        <v>0</v>
      </c>
      <c r="Q339" s="16">
        <f t="shared" si="642"/>
        <v>0</v>
      </c>
      <c r="R339" s="16">
        <f t="shared" si="642"/>
        <v>0</v>
      </c>
      <c r="S339" s="16">
        <f t="shared" si="642"/>
        <v>0</v>
      </c>
      <c r="T339" s="16">
        <f t="shared" si="642"/>
        <v>0</v>
      </c>
      <c r="U339" s="16">
        <f t="shared" si="642"/>
        <v>0</v>
      </c>
      <c r="V339" s="16">
        <f t="shared" si="642"/>
        <v>0</v>
      </c>
      <c r="W339" s="16">
        <f t="shared" si="642"/>
        <v>0</v>
      </c>
      <c r="X339" s="16">
        <f t="shared" si="642"/>
        <v>260.80585108333338</v>
      </c>
      <c r="Y339" s="16">
        <f t="shared" si="642"/>
        <v>521.61170216666676</v>
      </c>
      <c r="Z339" s="16">
        <f t="shared" si="642"/>
        <v>782.41755325000008</v>
      </c>
      <c r="AA339" s="16">
        <f t="shared" si="642"/>
        <v>1043.2234043333335</v>
      </c>
      <c r="AB339" s="16">
        <f t="shared" si="642"/>
        <v>1304.029255416667</v>
      </c>
      <c r="AC339" s="16">
        <f t="shared" si="642"/>
        <v>1564.8351065000004</v>
      </c>
      <c r="AD339" s="16">
        <f t="shared" si="642"/>
        <v>1825.6409575833338</v>
      </c>
      <c r="AE339" s="16">
        <f t="shared" si="642"/>
        <v>2086.446808666667</v>
      </c>
      <c r="AF339" s="16">
        <f t="shared" si="642"/>
        <v>2347.2526597500005</v>
      </c>
      <c r="AG339" s="16">
        <f t="shared" si="642"/>
        <v>2608.0585108333339</v>
      </c>
      <c r="AH339" s="16">
        <f t="shared" si="642"/>
        <v>2868.8643619166673</v>
      </c>
      <c r="AI339" s="16">
        <f t="shared" si="642"/>
        <v>3129.6702130000008</v>
      </c>
      <c r="AJ339" s="16">
        <f t="shared" si="642"/>
        <v>3390.4760640833342</v>
      </c>
      <c r="AK339" s="16">
        <f t="shared" si="642"/>
        <v>3651.2819151666677</v>
      </c>
      <c r="AL339" s="16">
        <f t="shared" si="642"/>
        <v>3912.0877662500011</v>
      </c>
      <c r="AM339" s="16">
        <f t="shared" si="642"/>
        <v>4172.8936173333341</v>
      </c>
      <c r="AN339" s="16">
        <f t="shared" si="642"/>
        <v>4433.6994684166675</v>
      </c>
      <c r="AO339" s="16">
        <f t="shared" si="642"/>
        <v>4694.505319500001</v>
      </c>
      <c r="AP339" s="16">
        <f t="shared" si="642"/>
        <v>4955.3111705833344</v>
      </c>
      <c r="AQ339" s="16">
        <f t="shared" si="618"/>
        <v>5216.1170216666678</v>
      </c>
      <c r="AR339" s="16">
        <f t="shared" ref="AR339:BE339" si="643">AQ339+AR269</f>
        <v>5476.9228727500013</v>
      </c>
      <c r="AS339" s="16">
        <f t="shared" si="643"/>
        <v>5737.7287238333347</v>
      </c>
      <c r="AT339" s="16">
        <f t="shared" si="643"/>
        <v>5998.5345749166681</v>
      </c>
      <c r="AU339" s="16">
        <f t="shared" si="643"/>
        <v>6259.3404260000016</v>
      </c>
      <c r="AV339" s="16">
        <f t="shared" si="643"/>
        <v>6520.146277083335</v>
      </c>
      <c r="AW339" s="16">
        <f t="shared" si="643"/>
        <v>6780.9521281666684</v>
      </c>
      <c r="AX339" s="16">
        <f t="shared" si="643"/>
        <v>7041.7579792500019</v>
      </c>
      <c r="AY339" s="16">
        <f t="shared" si="643"/>
        <v>7302.5638303333353</v>
      </c>
      <c r="AZ339" s="16">
        <f t="shared" si="643"/>
        <v>7563.3696814166688</v>
      </c>
      <c r="BA339" s="16">
        <f t="shared" si="643"/>
        <v>7824.1755325000022</v>
      </c>
      <c r="BB339" s="16">
        <f t="shared" si="643"/>
        <v>8084.9813835833356</v>
      </c>
      <c r="BC339" s="16">
        <f t="shared" si="643"/>
        <v>8345.7872346666682</v>
      </c>
      <c r="BD339" s="16">
        <f t="shared" si="643"/>
        <v>8606.5930857500007</v>
      </c>
      <c r="BE339" s="16">
        <f t="shared" si="643"/>
        <v>8867.3989368333332</v>
      </c>
      <c r="BF339" s="16">
        <f t="shared" ref="BF339:BS339" si="644">BE339+BF269</f>
        <v>9128.2047879166657</v>
      </c>
      <c r="BG339" s="16">
        <f t="shared" si="644"/>
        <v>9389.0106389999983</v>
      </c>
      <c r="BH339" s="16">
        <f t="shared" si="644"/>
        <v>9649.8164900833308</v>
      </c>
      <c r="BI339" s="16">
        <f t="shared" si="644"/>
        <v>9910.6223411666633</v>
      </c>
      <c r="BJ339" s="16">
        <f t="shared" si="644"/>
        <v>10171.428192249996</v>
      </c>
      <c r="BK339" s="16">
        <f t="shared" si="644"/>
        <v>10432.234043333328</v>
      </c>
      <c r="BL339" s="16">
        <f t="shared" si="644"/>
        <v>10693.039894416661</v>
      </c>
      <c r="BM339" s="16">
        <f t="shared" si="644"/>
        <v>10953.845745499993</v>
      </c>
      <c r="BN339" s="16">
        <f t="shared" si="644"/>
        <v>11214.651596583326</v>
      </c>
      <c r="BO339" s="16">
        <f t="shared" si="644"/>
        <v>11475.457447666658</v>
      </c>
      <c r="BP339" s="16">
        <f t="shared" si="644"/>
        <v>11736.263298749991</v>
      </c>
      <c r="BQ339" s="16">
        <f t="shared" si="644"/>
        <v>11997.069149833324</v>
      </c>
      <c r="BR339" s="16">
        <f t="shared" si="644"/>
        <v>12257.875000916656</v>
      </c>
      <c r="BS339" s="16">
        <f t="shared" si="644"/>
        <v>12518.680851999989</v>
      </c>
    </row>
    <row r="340" spans="1:71" x14ac:dyDescent="0.35">
      <c r="A340" s="15" t="str">
        <f t="shared" ref="A340:I340" si="645">A270</f>
        <v>Standard Close</v>
      </c>
      <c r="B340" s="15" t="str">
        <f t="shared" si="645"/>
        <v>NEW-15635.12</v>
      </c>
      <c r="C340" s="15" t="str">
        <f t="shared" si="645"/>
        <v/>
      </c>
      <c r="D340" s="15">
        <f t="shared" si="645"/>
        <v>36500</v>
      </c>
      <c r="E340" s="15" t="str">
        <f t="shared" si="645"/>
        <v>NEW-15635</v>
      </c>
      <c r="F340" s="15" t="str">
        <f t="shared" si="645"/>
        <v>Grid Mod Upgrade to digital relays</v>
      </c>
      <c r="G340" s="15" t="str">
        <f t="shared" si="645"/>
        <v>Electric Transmission Plant</v>
      </c>
      <c r="H340" s="15" t="str">
        <f t="shared" si="645"/>
        <v>Transmission Substation</v>
      </c>
      <c r="I340" s="15" t="str">
        <f t="shared" si="645"/>
        <v>Grid Mod Upgrade to digital relays</v>
      </c>
      <c r="J340" s="15">
        <f>'Grid Reliability and Resili'!K62</f>
        <v>202412</v>
      </c>
      <c r="K340" s="68">
        <v>0</v>
      </c>
      <c r="L340" s="16">
        <f t="shared" ref="L340:AP340" si="646">K340+L270</f>
        <v>0</v>
      </c>
      <c r="M340" s="16">
        <f t="shared" si="646"/>
        <v>0</v>
      </c>
      <c r="N340" s="16">
        <f t="shared" si="646"/>
        <v>0</v>
      </c>
      <c r="O340" s="16">
        <f t="shared" si="646"/>
        <v>0</v>
      </c>
      <c r="P340" s="16">
        <f t="shared" si="646"/>
        <v>0</v>
      </c>
      <c r="Q340" s="16">
        <f t="shared" si="646"/>
        <v>0</v>
      </c>
      <c r="R340" s="16">
        <f t="shared" si="646"/>
        <v>0</v>
      </c>
      <c r="S340" s="16">
        <f t="shared" si="646"/>
        <v>0</v>
      </c>
      <c r="T340" s="16">
        <f t="shared" si="646"/>
        <v>0</v>
      </c>
      <c r="U340" s="16">
        <f t="shared" si="646"/>
        <v>0</v>
      </c>
      <c r="V340" s="16">
        <f t="shared" si="646"/>
        <v>0</v>
      </c>
      <c r="W340" s="16">
        <f t="shared" si="646"/>
        <v>0</v>
      </c>
      <c r="X340" s="16">
        <f t="shared" si="646"/>
        <v>17.338015416666668</v>
      </c>
      <c r="Y340" s="16">
        <f t="shared" si="646"/>
        <v>34.676030833333336</v>
      </c>
      <c r="Z340" s="16">
        <f t="shared" si="646"/>
        <v>52.014046250000007</v>
      </c>
      <c r="AA340" s="16">
        <f t="shared" si="646"/>
        <v>69.352061666666671</v>
      </c>
      <c r="AB340" s="16">
        <f t="shared" si="646"/>
        <v>86.690077083333335</v>
      </c>
      <c r="AC340" s="16">
        <f t="shared" si="646"/>
        <v>104.0280925</v>
      </c>
      <c r="AD340" s="16">
        <f t="shared" si="646"/>
        <v>121.36610791666666</v>
      </c>
      <c r="AE340" s="16">
        <f t="shared" si="646"/>
        <v>138.70412333333334</v>
      </c>
      <c r="AF340" s="16">
        <f t="shared" si="646"/>
        <v>156.04213875000002</v>
      </c>
      <c r="AG340" s="16">
        <f t="shared" si="646"/>
        <v>173.3801541666667</v>
      </c>
      <c r="AH340" s="16">
        <f t="shared" si="646"/>
        <v>190.71816958333338</v>
      </c>
      <c r="AI340" s="16">
        <f t="shared" si="646"/>
        <v>208.05618500000006</v>
      </c>
      <c r="AJ340" s="16">
        <f t="shared" si="646"/>
        <v>225.39420041666673</v>
      </c>
      <c r="AK340" s="16">
        <f t="shared" si="646"/>
        <v>242.73221583333341</v>
      </c>
      <c r="AL340" s="16">
        <f t="shared" si="646"/>
        <v>260.07023125000006</v>
      </c>
      <c r="AM340" s="16">
        <f t="shared" si="646"/>
        <v>277.40824666666674</v>
      </c>
      <c r="AN340" s="16">
        <f t="shared" si="646"/>
        <v>294.74626208333342</v>
      </c>
      <c r="AO340" s="16">
        <f t="shared" si="646"/>
        <v>312.0842775000001</v>
      </c>
      <c r="AP340" s="16">
        <f t="shared" si="646"/>
        <v>329.42229291666678</v>
      </c>
      <c r="AQ340" s="16">
        <f t="shared" si="618"/>
        <v>346.76030833333346</v>
      </c>
      <c r="AR340" s="16">
        <f t="shared" ref="AR340:BE340" si="647">AQ340+AR270</f>
        <v>364.09832375000013</v>
      </c>
      <c r="AS340" s="16">
        <f t="shared" si="647"/>
        <v>381.43633916666681</v>
      </c>
      <c r="AT340" s="16">
        <f t="shared" si="647"/>
        <v>398.77435458333349</v>
      </c>
      <c r="AU340" s="16">
        <f t="shared" si="647"/>
        <v>416.11237000000017</v>
      </c>
      <c r="AV340" s="16">
        <f t="shared" si="647"/>
        <v>433.45038541666685</v>
      </c>
      <c r="AW340" s="16">
        <f t="shared" si="647"/>
        <v>450.78840083333353</v>
      </c>
      <c r="AX340" s="16">
        <f t="shared" si="647"/>
        <v>468.1264162500002</v>
      </c>
      <c r="AY340" s="16">
        <f t="shared" si="647"/>
        <v>485.46443166666688</v>
      </c>
      <c r="AZ340" s="16">
        <f t="shared" si="647"/>
        <v>502.80244708333356</v>
      </c>
      <c r="BA340" s="16">
        <f t="shared" si="647"/>
        <v>520.14046250000024</v>
      </c>
      <c r="BB340" s="16">
        <f t="shared" si="647"/>
        <v>537.47847791666686</v>
      </c>
      <c r="BC340" s="16">
        <f t="shared" si="647"/>
        <v>554.81649333333348</v>
      </c>
      <c r="BD340" s="16">
        <f t="shared" si="647"/>
        <v>572.1545087500001</v>
      </c>
      <c r="BE340" s="16">
        <f t="shared" si="647"/>
        <v>589.49252416666673</v>
      </c>
      <c r="BF340" s="16">
        <f t="shared" ref="BF340:BS340" si="648">BE340+BF270</f>
        <v>606.83053958333335</v>
      </c>
      <c r="BG340" s="16">
        <f t="shared" si="648"/>
        <v>624.16855499999997</v>
      </c>
      <c r="BH340" s="16">
        <f t="shared" si="648"/>
        <v>641.50657041666659</v>
      </c>
      <c r="BI340" s="16">
        <f t="shared" si="648"/>
        <v>658.84458583333321</v>
      </c>
      <c r="BJ340" s="16">
        <f t="shared" si="648"/>
        <v>676.18260124999983</v>
      </c>
      <c r="BK340" s="16">
        <f t="shared" si="648"/>
        <v>693.52061666666646</v>
      </c>
      <c r="BL340" s="16">
        <f t="shared" si="648"/>
        <v>710.85863208333308</v>
      </c>
      <c r="BM340" s="16">
        <f t="shared" si="648"/>
        <v>728.1966474999997</v>
      </c>
      <c r="BN340" s="16">
        <f t="shared" si="648"/>
        <v>745.53466291666632</v>
      </c>
      <c r="BO340" s="16">
        <f t="shared" si="648"/>
        <v>762.87267833333294</v>
      </c>
      <c r="BP340" s="16">
        <f t="shared" si="648"/>
        <v>780.21069374999956</v>
      </c>
      <c r="BQ340" s="16">
        <f t="shared" si="648"/>
        <v>797.54870916666619</v>
      </c>
      <c r="BR340" s="16">
        <f t="shared" si="648"/>
        <v>814.88672458333281</v>
      </c>
      <c r="BS340" s="16">
        <f t="shared" si="648"/>
        <v>832.22473999999943</v>
      </c>
    </row>
    <row r="341" spans="1:71" x14ac:dyDescent="0.35">
      <c r="A341" s="15" t="str">
        <f t="shared" ref="A341:I341" si="649">A271</f>
        <v>Standard Close</v>
      </c>
      <c r="B341" s="15" t="str">
        <f t="shared" si="649"/>
        <v>NEW-15635.13</v>
      </c>
      <c r="C341" s="15" t="str">
        <f t="shared" si="649"/>
        <v/>
      </c>
      <c r="D341" s="15">
        <f t="shared" si="649"/>
        <v>36500</v>
      </c>
      <c r="E341" s="15" t="str">
        <f t="shared" si="649"/>
        <v>NEW-15635</v>
      </c>
      <c r="F341" s="15" t="str">
        <f t="shared" si="649"/>
        <v>Grid Mod Upgrade to digital relays</v>
      </c>
      <c r="G341" s="15" t="str">
        <f t="shared" si="649"/>
        <v>Electric Distribution Plant</v>
      </c>
      <c r="H341" s="15" t="str">
        <f t="shared" si="649"/>
        <v>Distribution Substation</v>
      </c>
      <c r="I341" s="15" t="str">
        <f t="shared" si="649"/>
        <v>Grid Mod Upgrade to digital relays</v>
      </c>
      <c r="J341" s="15">
        <f>'Grid Reliability and Resili'!K63</f>
        <v>202412</v>
      </c>
      <c r="K341" s="68">
        <v>0</v>
      </c>
      <c r="L341" s="16">
        <f t="shared" ref="L341:AP341" si="650">K341+L271</f>
        <v>0</v>
      </c>
      <c r="M341" s="16">
        <f t="shared" si="650"/>
        <v>0</v>
      </c>
      <c r="N341" s="16">
        <f t="shared" si="650"/>
        <v>0</v>
      </c>
      <c r="O341" s="16">
        <f t="shared" si="650"/>
        <v>0</v>
      </c>
      <c r="P341" s="16">
        <f t="shared" si="650"/>
        <v>0</v>
      </c>
      <c r="Q341" s="16">
        <f t="shared" si="650"/>
        <v>0</v>
      </c>
      <c r="R341" s="16">
        <f t="shared" si="650"/>
        <v>0</v>
      </c>
      <c r="S341" s="16">
        <f t="shared" si="650"/>
        <v>0</v>
      </c>
      <c r="T341" s="16">
        <f t="shared" si="650"/>
        <v>0</v>
      </c>
      <c r="U341" s="16">
        <f t="shared" si="650"/>
        <v>0</v>
      </c>
      <c r="V341" s="16">
        <f t="shared" si="650"/>
        <v>0</v>
      </c>
      <c r="W341" s="16">
        <f t="shared" si="650"/>
        <v>0</v>
      </c>
      <c r="X341" s="16">
        <f t="shared" si="650"/>
        <v>72.662564500000002</v>
      </c>
      <c r="Y341" s="16">
        <f t="shared" si="650"/>
        <v>145.325129</v>
      </c>
      <c r="Z341" s="16">
        <f t="shared" si="650"/>
        <v>217.98769350000001</v>
      </c>
      <c r="AA341" s="16">
        <f t="shared" si="650"/>
        <v>290.65025800000001</v>
      </c>
      <c r="AB341" s="16">
        <f t="shared" si="650"/>
        <v>363.31282250000004</v>
      </c>
      <c r="AC341" s="16">
        <f t="shared" si="650"/>
        <v>435.97538700000007</v>
      </c>
      <c r="AD341" s="16">
        <f t="shared" si="650"/>
        <v>508.6379515000001</v>
      </c>
      <c r="AE341" s="16">
        <f t="shared" si="650"/>
        <v>581.30051600000013</v>
      </c>
      <c r="AF341" s="16">
        <f t="shared" si="650"/>
        <v>653.96308050000016</v>
      </c>
      <c r="AG341" s="16">
        <f t="shared" si="650"/>
        <v>726.62564500000019</v>
      </c>
      <c r="AH341" s="16">
        <f t="shared" si="650"/>
        <v>799.28820950000022</v>
      </c>
      <c r="AI341" s="16">
        <f t="shared" si="650"/>
        <v>871.95077400000025</v>
      </c>
      <c r="AJ341" s="16">
        <f t="shared" si="650"/>
        <v>944.61333850000028</v>
      </c>
      <c r="AK341" s="16">
        <f t="shared" si="650"/>
        <v>1017.2759030000003</v>
      </c>
      <c r="AL341" s="16">
        <f t="shared" si="650"/>
        <v>1089.9384675000003</v>
      </c>
      <c r="AM341" s="16">
        <f t="shared" si="650"/>
        <v>1162.6010320000003</v>
      </c>
      <c r="AN341" s="16">
        <f t="shared" si="650"/>
        <v>1235.2635965000002</v>
      </c>
      <c r="AO341" s="16">
        <f t="shared" si="650"/>
        <v>1307.9261610000001</v>
      </c>
      <c r="AP341" s="16">
        <f t="shared" si="650"/>
        <v>1380.5887255</v>
      </c>
      <c r="AQ341" s="16">
        <f t="shared" si="618"/>
        <v>1453.2512899999999</v>
      </c>
      <c r="AR341" s="16">
        <f t="shared" ref="AR341:BE341" si="651">AQ341+AR271</f>
        <v>1525.9138544999998</v>
      </c>
      <c r="AS341" s="16">
        <f t="shared" si="651"/>
        <v>1598.5764189999998</v>
      </c>
      <c r="AT341" s="16">
        <f t="shared" si="651"/>
        <v>1671.2389834999997</v>
      </c>
      <c r="AU341" s="16">
        <f t="shared" si="651"/>
        <v>1743.9015479999996</v>
      </c>
      <c r="AV341" s="16">
        <f t="shared" si="651"/>
        <v>1816.5641124999995</v>
      </c>
      <c r="AW341" s="16">
        <f t="shared" si="651"/>
        <v>1889.2266769999994</v>
      </c>
      <c r="AX341" s="16">
        <f t="shared" si="651"/>
        <v>1961.8892414999993</v>
      </c>
      <c r="AY341" s="16">
        <f t="shared" si="651"/>
        <v>2034.5518059999993</v>
      </c>
      <c r="AZ341" s="16">
        <f t="shared" si="651"/>
        <v>2107.2143704999994</v>
      </c>
      <c r="BA341" s="16">
        <f t="shared" si="651"/>
        <v>2179.8769349999993</v>
      </c>
      <c r="BB341" s="16">
        <f t="shared" si="651"/>
        <v>2252.5394994999992</v>
      </c>
      <c r="BC341" s="16">
        <f t="shared" si="651"/>
        <v>2325.2020639999992</v>
      </c>
      <c r="BD341" s="16">
        <f t="shared" si="651"/>
        <v>2397.8646284999991</v>
      </c>
      <c r="BE341" s="16">
        <f t="shared" si="651"/>
        <v>2470.527192999999</v>
      </c>
      <c r="BF341" s="16">
        <f t="shared" ref="BF341:BS341" si="652">BE341+BF271</f>
        <v>2543.1897574999989</v>
      </c>
      <c r="BG341" s="16">
        <f t="shared" si="652"/>
        <v>2615.8523219999988</v>
      </c>
      <c r="BH341" s="16">
        <f t="shared" si="652"/>
        <v>2688.5148864999987</v>
      </c>
      <c r="BI341" s="16">
        <f t="shared" si="652"/>
        <v>2761.1774509999987</v>
      </c>
      <c r="BJ341" s="16">
        <f t="shared" si="652"/>
        <v>2833.8400154999986</v>
      </c>
      <c r="BK341" s="16">
        <f t="shared" si="652"/>
        <v>2906.5025799999985</v>
      </c>
      <c r="BL341" s="16">
        <f t="shared" si="652"/>
        <v>2979.1651444999984</v>
      </c>
      <c r="BM341" s="16">
        <f t="shared" si="652"/>
        <v>3051.8277089999983</v>
      </c>
      <c r="BN341" s="16">
        <f t="shared" si="652"/>
        <v>3124.4902734999982</v>
      </c>
      <c r="BO341" s="16">
        <f t="shared" si="652"/>
        <v>3197.1528379999982</v>
      </c>
      <c r="BP341" s="16">
        <f t="shared" si="652"/>
        <v>3269.8154024999981</v>
      </c>
      <c r="BQ341" s="16">
        <f t="shared" si="652"/>
        <v>3342.477966999998</v>
      </c>
      <c r="BR341" s="16">
        <f t="shared" si="652"/>
        <v>3415.1405314999979</v>
      </c>
      <c r="BS341" s="16">
        <f t="shared" si="652"/>
        <v>3487.8030959999978</v>
      </c>
    </row>
    <row r="342" spans="1:71" x14ac:dyDescent="0.35">
      <c r="A342" s="15" t="str">
        <f t="shared" ref="A342:I342" si="653">A272</f>
        <v>Standard Close</v>
      </c>
      <c r="B342" s="15" t="str">
        <f t="shared" si="653"/>
        <v>NEW-15635.2</v>
      </c>
      <c r="C342" s="15" t="str">
        <f t="shared" si="653"/>
        <v/>
      </c>
      <c r="D342" s="15">
        <f t="shared" si="653"/>
        <v>36500</v>
      </c>
      <c r="E342" s="15" t="str">
        <f t="shared" si="653"/>
        <v>NEW-15635</v>
      </c>
      <c r="F342" s="15" t="str">
        <f t="shared" si="653"/>
        <v>Grid Mod Upgrade to digital relays</v>
      </c>
      <c r="G342" s="15" t="str">
        <f t="shared" si="653"/>
        <v>Electric Distribution Plant</v>
      </c>
      <c r="H342" s="15" t="str">
        <f t="shared" si="653"/>
        <v>Distribution Substation</v>
      </c>
      <c r="I342" s="15" t="str">
        <f t="shared" si="653"/>
        <v>Grid Mod Upgrade to digital relays</v>
      </c>
      <c r="J342" s="15">
        <f>'Grid Reliability and Resili'!K64</f>
        <v>202402</v>
      </c>
      <c r="K342" s="68">
        <v>0</v>
      </c>
      <c r="L342" s="16">
        <f t="shared" ref="L342:AP342" si="654">K342+L272</f>
        <v>0</v>
      </c>
      <c r="M342" s="16">
        <f t="shared" si="654"/>
        <v>0</v>
      </c>
      <c r="N342" s="16">
        <f t="shared" si="654"/>
        <v>719.92347166666661</v>
      </c>
      <c r="O342" s="16">
        <f t="shared" si="654"/>
        <v>1439.8469433333332</v>
      </c>
      <c r="P342" s="16">
        <f t="shared" si="654"/>
        <v>2159.770415</v>
      </c>
      <c r="Q342" s="16">
        <f t="shared" si="654"/>
        <v>2879.6938866666665</v>
      </c>
      <c r="R342" s="16">
        <f t="shared" si="654"/>
        <v>3599.617358333333</v>
      </c>
      <c r="S342" s="16">
        <f t="shared" si="654"/>
        <v>4319.5408299999999</v>
      </c>
      <c r="T342" s="16">
        <f t="shared" si="654"/>
        <v>5039.4643016666669</v>
      </c>
      <c r="U342" s="16">
        <f t="shared" si="654"/>
        <v>5759.3877733333338</v>
      </c>
      <c r="V342" s="16">
        <f t="shared" si="654"/>
        <v>6479.3112450000008</v>
      </c>
      <c r="W342" s="16">
        <f t="shared" si="654"/>
        <v>7199.2347166666677</v>
      </c>
      <c r="X342" s="16">
        <f t="shared" si="654"/>
        <v>7961.6991207500014</v>
      </c>
      <c r="Y342" s="16">
        <f t="shared" si="654"/>
        <v>8724.163524833335</v>
      </c>
      <c r="Z342" s="16">
        <f t="shared" si="654"/>
        <v>9486.6279289166687</v>
      </c>
      <c r="AA342" s="16">
        <f t="shared" si="654"/>
        <v>10249.092333000002</v>
      </c>
      <c r="AB342" s="16">
        <f t="shared" si="654"/>
        <v>11011.556737083336</v>
      </c>
      <c r="AC342" s="16">
        <f t="shared" si="654"/>
        <v>11774.02114116667</v>
      </c>
      <c r="AD342" s="16">
        <f t="shared" si="654"/>
        <v>12536.485545250003</v>
      </c>
      <c r="AE342" s="16">
        <f t="shared" si="654"/>
        <v>13298.949949333337</v>
      </c>
      <c r="AF342" s="16">
        <f t="shared" si="654"/>
        <v>14061.414353416671</v>
      </c>
      <c r="AG342" s="16">
        <f t="shared" si="654"/>
        <v>14823.878757500004</v>
      </c>
      <c r="AH342" s="16">
        <f t="shared" si="654"/>
        <v>15586.343161583338</v>
      </c>
      <c r="AI342" s="16">
        <f t="shared" si="654"/>
        <v>16348.807565666672</v>
      </c>
      <c r="AJ342" s="16">
        <f t="shared" si="654"/>
        <v>17111.271969750003</v>
      </c>
      <c r="AK342" s="16">
        <f t="shared" si="654"/>
        <v>17873.736373833337</v>
      </c>
      <c r="AL342" s="16">
        <f t="shared" si="654"/>
        <v>18636.200777916671</v>
      </c>
      <c r="AM342" s="16">
        <f t="shared" si="654"/>
        <v>19398.665182000004</v>
      </c>
      <c r="AN342" s="16">
        <f t="shared" si="654"/>
        <v>20161.129586083338</v>
      </c>
      <c r="AO342" s="16">
        <f t="shared" si="654"/>
        <v>20923.593990166672</v>
      </c>
      <c r="AP342" s="16">
        <f t="shared" si="654"/>
        <v>21686.058394250005</v>
      </c>
      <c r="AQ342" s="16">
        <f t="shared" si="618"/>
        <v>22448.522798333339</v>
      </c>
      <c r="AR342" s="16">
        <f t="shared" ref="AR342:BE342" si="655">AQ342+AR272</f>
        <v>23210.987202416673</v>
      </c>
      <c r="AS342" s="16">
        <f t="shared" si="655"/>
        <v>23973.451606500006</v>
      </c>
      <c r="AT342" s="16">
        <f t="shared" si="655"/>
        <v>24735.91601058334</v>
      </c>
      <c r="AU342" s="16">
        <f t="shared" si="655"/>
        <v>25498.380414666673</v>
      </c>
      <c r="AV342" s="16">
        <f t="shared" si="655"/>
        <v>26260.844818750007</v>
      </c>
      <c r="AW342" s="16">
        <f t="shared" si="655"/>
        <v>27023.309222833341</v>
      </c>
      <c r="AX342" s="16">
        <f t="shared" si="655"/>
        <v>27785.773626916674</v>
      </c>
      <c r="AY342" s="16">
        <f t="shared" si="655"/>
        <v>28548.238031000008</v>
      </c>
      <c r="AZ342" s="16">
        <f t="shared" si="655"/>
        <v>29310.702435083342</v>
      </c>
      <c r="BA342" s="16">
        <f t="shared" si="655"/>
        <v>30073.166839166675</v>
      </c>
      <c r="BB342" s="16">
        <f t="shared" si="655"/>
        <v>30835.631243250009</v>
      </c>
      <c r="BC342" s="16">
        <f t="shared" si="655"/>
        <v>31598.095647333343</v>
      </c>
      <c r="BD342" s="16">
        <f t="shared" si="655"/>
        <v>32360.560051416676</v>
      </c>
      <c r="BE342" s="16">
        <f t="shared" si="655"/>
        <v>33123.02445550001</v>
      </c>
      <c r="BF342" s="16">
        <f t="shared" ref="BF342:BS342" si="656">BE342+BF272</f>
        <v>33885.48885958334</v>
      </c>
      <c r="BG342" s="16">
        <f t="shared" si="656"/>
        <v>34647.95326366667</v>
      </c>
      <c r="BH342" s="16">
        <f t="shared" si="656"/>
        <v>35410.41766775</v>
      </c>
      <c r="BI342" s="16">
        <f t="shared" si="656"/>
        <v>36172.88207183333</v>
      </c>
      <c r="BJ342" s="16">
        <f t="shared" si="656"/>
        <v>36935.34647591666</v>
      </c>
      <c r="BK342" s="16">
        <f t="shared" si="656"/>
        <v>37697.81087999999</v>
      </c>
      <c r="BL342" s="16">
        <f t="shared" si="656"/>
        <v>38460.27528408332</v>
      </c>
      <c r="BM342" s="16">
        <f t="shared" si="656"/>
        <v>39222.73968816665</v>
      </c>
      <c r="BN342" s="16">
        <f t="shared" si="656"/>
        <v>39985.20409224998</v>
      </c>
      <c r="BO342" s="16">
        <f t="shared" si="656"/>
        <v>40747.66849633331</v>
      </c>
      <c r="BP342" s="16">
        <f t="shared" si="656"/>
        <v>41510.13290041664</v>
      </c>
      <c r="BQ342" s="16">
        <f t="shared" si="656"/>
        <v>42272.59730449997</v>
      </c>
      <c r="BR342" s="16">
        <f t="shared" si="656"/>
        <v>43035.0617085833</v>
      </c>
      <c r="BS342" s="16">
        <f t="shared" si="656"/>
        <v>43797.52611266663</v>
      </c>
    </row>
    <row r="343" spans="1:71" x14ac:dyDescent="0.35">
      <c r="A343" s="15" t="str">
        <f t="shared" ref="A343:I343" si="657">A273</f>
        <v>Standard Close</v>
      </c>
      <c r="B343" s="15" t="str">
        <f t="shared" si="657"/>
        <v>NEW-15635.7</v>
      </c>
      <c r="C343" s="15" t="str">
        <f t="shared" si="657"/>
        <v/>
      </c>
      <c r="D343" s="15">
        <f t="shared" si="657"/>
        <v>36500</v>
      </c>
      <c r="E343" s="15" t="str">
        <f t="shared" si="657"/>
        <v>NEW-15635</v>
      </c>
      <c r="F343" s="15" t="str">
        <f t="shared" si="657"/>
        <v>Grid Mod Upgrade to digital relays</v>
      </c>
      <c r="G343" s="15" t="str">
        <f t="shared" si="657"/>
        <v>Electric Distribution Plant</v>
      </c>
      <c r="H343" s="15" t="str">
        <f t="shared" si="657"/>
        <v>Distribution Substation</v>
      </c>
      <c r="I343" s="15" t="str">
        <f t="shared" si="657"/>
        <v>Grid Mod Upgrade to digital relays</v>
      </c>
      <c r="J343" s="15">
        <f>'Grid Reliability and Resili'!K65</f>
        <v>202412</v>
      </c>
      <c r="K343" s="68">
        <v>0</v>
      </c>
      <c r="L343" s="16">
        <f t="shared" ref="L343:AP343" si="658">K343+L273</f>
        <v>0</v>
      </c>
      <c r="M343" s="16">
        <f t="shared" si="658"/>
        <v>0</v>
      </c>
      <c r="N343" s="16">
        <f t="shared" si="658"/>
        <v>0</v>
      </c>
      <c r="O343" s="16">
        <f t="shared" si="658"/>
        <v>0</v>
      </c>
      <c r="P343" s="16">
        <f t="shared" si="658"/>
        <v>0</v>
      </c>
      <c r="Q343" s="16">
        <f t="shared" si="658"/>
        <v>0</v>
      </c>
      <c r="R343" s="16">
        <f t="shared" si="658"/>
        <v>0</v>
      </c>
      <c r="S343" s="16">
        <f t="shared" si="658"/>
        <v>0</v>
      </c>
      <c r="T343" s="16">
        <f t="shared" si="658"/>
        <v>0</v>
      </c>
      <c r="U343" s="16">
        <f t="shared" si="658"/>
        <v>0</v>
      </c>
      <c r="V343" s="16">
        <f t="shared" si="658"/>
        <v>0</v>
      </c>
      <c r="W343" s="16">
        <f t="shared" si="658"/>
        <v>0</v>
      </c>
      <c r="X343" s="16">
        <f t="shared" si="658"/>
        <v>172.45428983333338</v>
      </c>
      <c r="Y343" s="16">
        <f t="shared" si="658"/>
        <v>344.90857966666675</v>
      </c>
      <c r="Z343" s="16">
        <f t="shared" si="658"/>
        <v>517.3628695000001</v>
      </c>
      <c r="AA343" s="16">
        <f t="shared" si="658"/>
        <v>689.81715933333351</v>
      </c>
      <c r="AB343" s="16">
        <f t="shared" si="658"/>
        <v>862.27144916666691</v>
      </c>
      <c r="AC343" s="16">
        <f t="shared" si="658"/>
        <v>1034.7257390000002</v>
      </c>
      <c r="AD343" s="16">
        <f t="shared" si="658"/>
        <v>1207.1800288333336</v>
      </c>
      <c r="AE343" s="16">
        <f t="shared" si="658"/>
        <v>1379.634318666667</v>
      </c>
      <c r="AF343" s="16">
        <f t="shared" si="658"/>
        <v>1552.0886085000004</v>
      </c>
      <c r="AG343" s="16">
        <f t="shared" si="658"/>
        <v>1724.5428983333338</v>
      </c>
      <c r="AH343" s="16">
        <f t="shared" si="658"/>
        <v>1896.9971881666672</v>
      </c>
      <c r="AI343" s="16">
        <f t="shared" si="658"/>
        <v>2069.4514780000004</v>
      </c>
      <c r="AJ343" s="16">
        <f t="shared" si="658"/>
        <v>2241.9057678333338</v>
      </c>
      <c r="AK343" s="16">
        <f t="shared" si="658"/>
        <v>2414.3600576666672</v>
      </c>
      <c r="AL343" s="16">
        <f t="shared" si="658"/>
        <v>2586.8143475000006</v>
      </c>
      <c r="AM343" s="16">
        <f t="shared" si="658"/>
        <v>2759.268637333334</v>
      </c>
      <c r="AN343" s="16">
        <f t="shared" si="658"/>
        <v>2931.7229271666674</v>
      </c>
      <c r="AO343" s="16">
        <f t="shared" si="658"/>
        <v>3104.1772170000008</v>
      </c>
      <c r="AP343" s="16">
        <f t="shared" si="658"/>
        <v>3276.6315068333342</v>
      </c>
      <c r="AQ343" s="16">
        <f t="shared" si="618"/>
        <v>3449.0857966666676</v>
      </c>
      <c r="AR343" s="16">
        <f t="shared" ref="AR343:BE343" si="659">AQ343+AR273</f>
        <v>3621.5400865000011</v>
      </c>
      <c r="AS343" s="16">
        <f t="shared" si="659"/>
        <v>3793.9943763333345</v>
      </c>
      <c r="AT343" s="16">
        <f t="shared" si="659"/>
        <v>3966.4486661666679</v>
      </c>
      <c r="AU343" s="16">
        <f t="shared" si="659"/>
        <v>4138.9029560000008</v>
      </c>
      <c r="AV343" s="16">
        <f t="shared" si="659"/>
        <v>4311.3572458333338</v>
      </c>
      <c r="AW343" s="16">
        <f t="shared" si="659"/>
        <v>4483.8115356666667</v>
      </c>
      <c r="AX343" s="16">
        <f t="shared" si="659"/>
        <v>4656.2658254999997</v>
      </c>
      <c r="AY343" s="16">
        <f t="shared" si="659"/>
        <v>4828.7201153333326</v>
      </c>
      <c r="AZ343" s="16">
        <f t="shared" si="659"/>
        <v>5001.1744051666656</v>
      </c>
      <c r="BA343" s="16">
        <f t="shared" si="659"/>
        <v>5173.6286949999985</v>
      </c>
      <c r="BB343" s="16">
        <f t="shared" si="659"/>
        <v>5346.0829848333315</v>
      </c>
      <c r="BC343" s="16">
        <f t="shared" si="659"/>
        <v>5518.5372746666644</v>
      </c>
      <c r="BD343" s="16">
        <f t="shared" si="659"/>
        <v>5690.9915644999974</v>
      </c>
      <c r="BE343" s="16">
        <f t="shared" si="659"/>
        <v>5863.4458543333303</v>
      </c>
      <c r="BF343" s="16">
        <f t="shared" ref="BF343:BS343" si="660">BE343+BF273</f>
        <v>6035.9001441666633</v>
      </c>
      <c r="BG343" s="16">
        <f t="shared" si="660"/>
        <v>6208.3544339999962</v>
      </c>
      <c r="BH343" s="16">
        <f t="shared" si="660"/>
        <v>6380.8087238333292</v>
      </c>
      <c r="BI343" s="16">
        <f t="shared" si="660"/>
        <v>6553.2630136666621</v>
      </c>
      <c r="BJ343" s="16">
        <f t="shared" si="660"/>
        <v>6725.7173034999951</v>
      </c>
      <c r="BK343" s="16">
        <f t="shared" si="660"/>
        <v>6898.171593333328</v>
      </c>
      <c r="BL343" s="16">
        <f t="shared" si="660"/>
        <v>7070.625883166661</v>
      </c>
      <c r="BM343" s="16">
        <f t="shared" si="660"/>
        <v>7243.0801729999939</v>
      </c>
      <c r="BN343" s="16">
        <f t="shared" si="660"/>
        <v>7415.5344628333269</v>
      </c>
      <c r="BO343" s="16">
        <f t="shared" si="660"/>
        <v>7587.9887526666598</v>
      </c>
      <c r="BP343" s="16">
        <f t="shared" si="660"/>
        <v>7760.4430424999928</v>
      </c>
      <c r="BQ343" s="16">
        <f t="shared" si="660"/>
        <v>7932.8973323333257</v>
      </c>
      <c r="BR343" s="16">
        <f t="shared" si="660"/>
        <v>8105.3516221666587</v>
      </c>
      <c r="BS343" s="16">
        <f t="shared" si="660"/>
        <v>8277.8059119999925</v>
      </c>
    </row>
    <row r="344" spans="1:71" x14ac:dyDescent="0.35">
      <c r="A344" s="15" t="str">
        <f t="shared" ref="A344:I344" si="661">A274</f>
        <v>Standard Close</v>
      </c>
      <c r="B344" s="15" t="str">
        <f t="shared" si="661"/>
        <v>NEW-15635.9</v>
      </c>
      <c r="C344" s="15" t="str">
        <f t="shared" si="661"/>
        <v/>
      </c>
      <c r="D344" s="15">
        <f t="shared" si="661"/>
        <v>36500</v>
      </c>
      <c r="E344" s="15" t="str">
        <f t="shared" si="661"/>
        <v>NEW-15635</v>
      </c>
      <c r="F344" s="15" t="str">
        <f t="shared" si="661"/>
        <v>Grid Mod Upgrade to digital relays</v>
      </c>
      <c r="G344" s="15" t="str">
        <f t="shared" si="661"/>
        <v>Electric Distribution Plant</v>
      </c>
      <c r="H344" s="15" t="str">
        <f t="shared" si="661"/>
        <v>Distribution Substation</v>
      </c>
      <c r="I344" s="15" t="str">
        <f t="shared" si="661"/>
        <v>Grid Mod Upgrade to digital relays</v>
      </c>
      <c r="J344" s="15">
        <f>'Grid Reliability and Resili'!K66</f>
        <v>202412</v>
      </c>
      <c r="K344" s="68">
        <v>0</v>
      </c>
      <c r="L344" s="16">
        <f t="shared" ref="L344:AP344" si="662">K344+L274</f>
        <v>0</v>
      </c>
      <c r="M344" s="16">
        <f t="shared" si="662"/>
        <v>0</v>
      </c>
      <c r="N344" s="16">
        <f t="shared" si="662"/>
        <v>0</v>
      </c>
      <c r="O344" s="16">
        <f t="shared" si="662"/>
        <v>0</v>
      </c>
      <c r="P344" s="16">
        <f t="shared" si="662"/>
        <v>0</v>
      </c>
      <c r="Q344" s="16">
        <f t="shared" si="662"/>
        <v>0</v>
      </c>
      <c r="R344" s="16">
        <f t="shared" si="662"/>
        <v>0</v>
      </c>
      <c r="S344" s="16">
        <f t="shared" si="662"/>
        <v>0</v>
      </c>
      <c r="T344" s="16">
        <f t="shared" si="662"/>
        <v>0</v>
      </c>
      <c r="U344" s="16">
        <f t="shared" si="662"/>
        <v>0</v>
      </c>
      <c r="V344" s="16">
        <f t="shared" si="662"/>
        <v>0</v>
      </c>
      <c r="W344" s="16">
        <f t="shared" si="662"/>
        <v>0</v>
      </c>
      <c r="X344" s="16">
        <f t="shared" si="662"/>
        <v>66.211687666666677</v>
      </c>
      <c r="Y344" s="16">
        <f t="shared" si="662"/>
        <v>132.42337533333335</v>
      </c>
      <c r="Z344" s="16">
        <f t="shared" si="662"/>
        <v>198.63506300000003</v>
      </c>
      <c r="AA344" s="16">
        <f t="shared" si="662"/>
        <v>264.84675066666671</v>
      </c>
      <c r="AB344" s="16">
        <f t="shared" si="662"/>
        <v>331.05843833333336</v>
      </c>
      <c r="AC344" s="16">
        <f t="shared" si="662"/>
        <v>397.270126</v>
      </c>
      <c r="AD344" s="16">
        <f t="shared" si="662"/>
        <v>463.48181366666665</v>
      </c>
      <c r="AE344" s="16">
        <f t="shared" si="662"/>
        <v>529.6935013333333</v>
      </c>
      <c r="AF344" s="16">
        <f t="shared" si="662"/>
        <v>595.90518899999995</v>
      </c>
      <c r="AG344" s="16">
        <f t="shared" si="662"/>
        <v>662.1168766666666</v>
      </c>
      <c r="AH344" s="16">
        <f t="shared" si="662"/>
        <v>728.32856433333325</v>
      </c>
      <c r="AI344" s="16">
        <f t="shared" si="662"/>
        <v>794.5402519999999</v>
      </c>
      <c r="AJ344" s="16">
        <f t="shared" si="662"/>
        <v>860.75193966666654</v>
      </c>
      <c r="AK344" s="16">
        <f t="shared" si="662"/>
        <v>926.96362733333319</v>
      </c>
      <c r="AL344" s="16">
        <f t="shared" si="662"/>
        <v>993.17531499999984</v>
      </c>
      <c r="AM344" s="16">
        <f t="shared" si="662"/>
        <v>1059.3870026666666</v>
      </c>
      <c r="AN344" s="16">
        <f t="shared" si="662"/>
        <v>1125.5986903333333</v>
      </c>
      <c r="AO344" s="16">
        <f t="shared" si="662"/>
        <v>1191.8103779999999</v>
      </c>
      <c r="AP344" s="16">
        <f t="shared" si="662"/>
        <v>1258.0220656666665</v>
      </c>
      <c r="AQ344" s="16">
        <f t="shared" si="618"/>
        <v>1324.2337533333332</v>
      </c>
      <c r="AR344" s="16">
        <f t="shared" ref="AR344:BE344" si="663">AQ344+AR274</f>
        <v>1390.4454409999998</v>
      </c>
      <c r="AS344" s="16">
        <f t="shared" si="663"/>
        <v>1456.6571286666665</v>
      </c>
      <c r="AT344" s="16">
        <f t="shared" si="663"/>
        <v>1522.8688163333331</v>
      </c>
      <c r="AU344" s="16">
        <f t="shared" si="663"/>
        <v>1589.0805039999998</v>
      </c>
      <c r="AV344" s="16">
        <f t="shared" si="663"/>
        <v>1655.2921916666664</v>
      </c>
      <c r="AW344" s="16">
        <f t="shared" si="663"/>
        <v>1721.5038793333331</v>
      </c>
      <c r="AX344" s="16">
        <f t="shared" si="663"/>
        <v>1787.7155669999997</v>
      </c>
      <c r="AY344" s="16">
        <f t="shared" si="663"/>
        <v>1853.9272546666664</v>
      </c>
      <c r="AZ344" s="16">
        <f t="shared" si="663"/>
        <v>1920.138942333333</v>
      </c>
      <c r="BA344" s="16">
        <f t="shared" si="663"/>
        <v>1986.3506299999997</v>
      </c>
      <c r="BB344" s="16">
        <f t="shared" si="663"/>
        <v>2052.5623176666663</v>
      </c>
      <c r="BC344" s="16">
        <f t="shared" si="663"/>
        <v>2118.7740053333332</v>
      </c>
      <c r="BD344" s="16">
        <f t="shared" si="663"/>
        <v>2184.9856930000001</v>
      </c>
      <c r="BE344" s="16">
        <f t="shared" si="663"/>
        <v>2251.197380666667</v>
      </c>
      <c r="BF344" s="16">
        <f t="shared" ref="BF344:BS344" si="664">BE344+BF274</f>
        <v>2317.4090683333338</v>
      </c>
      <c r="BG344" s="16">
        <f t="shared" si="664"/>
        <v>2383.6207560000007</v>
      </c>
      <c r="BH344" s="16">
        <f t="shared" si="664"/>
        <v>2449.8324436666676</v>
      </c>
      <c r="BI344" s="16">
        <f t="shared" si="664"/>
        <v>2516.0441313333345</v>
      </c>
      <c r="BJ344" s="16">
        <f t="shared" si="664"/>
        <v>2582.2558190000013</v>
      </c>
      <c r="BK344" s="16">
        <f t="shared" si="664"/>
        <v>2648.4675066666682</v>
      </c>
      <c r="BL344" s="16">
        <f t="shared" si="664"/>
        <v>2714.6791943333351</v>
      </c>
      <c r="BM344" s="16">
        <f t="shared" si="664"/>
        <v>2780.890882000002</v>
      </c>
      <c r="BN344" s="16">
        <f t="shared" si="664"/>
        <v>2847.1025696666688</v>
      </c>
      <c r="BO344" s="16">
        <f t="shared" si="664"/>
        <v>2913.3142573333357</v>
      </c>
      <c r="BP344" s="16">
        <f t="shared" si="664"/>
        <v>2979.5259450000026</v>
      </c>
      <c r="BQ344" s="16">
        <f t="shared" si="664"/>
        <v>3045.7376326666695</v>
      </c>
      <c r="BR344" s="16">
        <f t="shared" si="664"/>
        <v>3111.9493203333363</v>
      </c>
      <c r="BS344" s="16">
        <f t="shared" si="664"/>
        <v>3178.1610080000032</v>
      </c>
    </row>
    <row r="345" spans="1:71" x14ac:dyDescent="0.35">
      <c r="A345" s="15" t="str">
        <f t="shared" ref="A345:I345" si="665">A275</f>
        <v>Monthly Close</v>
      </c>
      <c r="B345" s="15" t="str">
        <f t="shared" si="665"/>
        <v>NEW-15636</v>
      </c>
      <c r="C345" s="15" t="str">
        <f t="shared" si="665"/>
        <v>ELECTRIC DELIVERY</v>
      </c>
      <c r="D345" s="15">
        <f t="shared" si="665"/>
        <v>34899</v>
      </c>
      <c r="E345" s="15" t="str">
        <f t="shared" si="665"/>
        <v>NEW-15636</v>
      </c>
      <c r="F345" s="15" t="str">
        <f t="shared" si="665"/>
        <v>DERMS controlled larger scale (DER)</v>
      </c>
      <c r="G345" s="15" t="str">
        <f t="shared" si="665"/>
        <v>Electric Other Production Plant</v>
      </c>
      <c r="H345" s="15" t="str">
        <f t="shared" si="665"/>
        <v>DERMS (TBD)</v>
      </c>
      <c r="I345" s="15" t="str">
        <f t="shared" si="665"/>
        <v>DERMS controlled larger scale (DER)</v>
      </c>
      <c r="J345" s="15" t="str">
        <f>'Grid Reliability and Resili'!K67</f>
        <v>monthly</v>
      </c>
      <c r="K345" s="68">
        <v>0</v>
      </c>
      <c r="L345" s="16">
        <f t="shared" ref="L345:AP345" si="666">K345+L275</f>
        <v>0</v>
      </c>
      <c r="M345" s="16">
        <f t="shared" si="666"/>
        <v>0</v>
      </c>
      <c r="N345" s="16">
        <f t="shared" si="666"/>
        <v>0</v>
      </c>
      <c r="O345" s="16">
        <f t="shared" si="666"/>
        <v>0</v>
      </c>
      <c r="P345" s="16">
        <f t="shared" si="666"/>
        <v>0</v>
      </c>
      <c r="Q345" s="16">
        <f t="shared" si="666"/>
        <v>0</v>
      </c>
      <c r="R345" s="16">
        <f t="shared" si="666"/>
        <v>0</v>
      </c>
      <c r="S345" s="16">
        <f t="shared" si="666"/>
        <v>0</v>
      </c>
      <c r="T345" s="16">
        <f t="shared" si="666"/>
        <v>0</v>
      </c>
      <c r="U345" s="16">
        <f t="shared" si="666"/>
        <v>0</v>
      </c>
      <c r="V345" s="16">
        <f t="shared" si="666"/>
        <v>0</v>
      </c>
      <c r="W345" s="16">
        <f t="shared" si="666"/>
        <v>0</v>
      </c>
      <c r="X345" s="16">
        <f t="shared" si="666"/>
        <v>0</v>
      </c>
      <c r="Y345" s="16">
        <f t="shared" si="666"/>
        <v>356.94438733333328</v>
      </c>
      <c r="Z345" s="16">
        <f t="shared" si="666"/>
        <v>1070.8331619999999</v>
      </c>
      <c r="AA345" s="16">
        <f t="shared" si="666"/>
        <v>2141.6663239999998</v>
      </c>
      <c r="AB345" s="16">
        <f t="shared" si="666"/>
        <v>3569.4438733333327</v>
      </c>
      <c r="AC345" s="16">
        <f t="shared" si="666"/>
        <v>5354.1658099999995</v>
      </c>
      <c r="AD345" s="16">
        <f t="shared" si="666"/>
        <v>7495.8321339999993</v>
      </c>
      <c r="AE345" s="16">
        <f t="shared" si="666"/>
        <v>9994.442845333333</v>
      </c>
      <c r="AF345" s="16">
        <f t="shared" si="666"/>
        <v>12849.997943999999</v>
      </c>
      <c r="AG345" s="16">
        <f t="shared" si="666"/>
        <v>16062.497429999999</v>
      </c>
      <c r="AH345" s="16">
        <f t="shared" si="666"/>
        <v>19631.941303333333</v>
      </c>
      <c r="AI345" s="16">
        <f t="shared" si="666"/>
        <v>23558.329564</v>
      </c>
      <c r="AJ345" s="16">
        <f t="shared" si="666"/>
        <v>27841.662211999999</v>
      </c>
      <c r="AK345" s="16">
        <f t="shared" si="666"/>
        <v>32530.207873666666</v>
      </c>
      <c r="AL345" s="16">
        <f t="shared" si="666"/>
        <v>37623.966891666671</v>
      </c>
      <c r="AM345" s="16">
        <f t="shared" si="666"/>
        <v>43122.939266000001</v>
      </c>
      <c r="AN345" s="16">
        <f t="shared" si="666"/>
        <v>49027.124996666666</v>
      </c>
      <c r="AO345" s="16">
        <f t="shared" si="666"/>
        <v>55336.524083666664</v>
      </c>
      <c r="AP345" s="16">
        <f t="shared" si="666"/>
        <v>62051.136526999995</v>
      </c>
      <c r="AQ345" s="16">
        <f t="shared" ref="AQ345" si="667">AP345+AQ275</f>
        <v>69170.96232666666</v>
      </c>
      <c r="AR345" s="16">
        <f t="shared" ref="AR345:BE345" si="668">AQ345+AR275</f>
        <v>76696.001482666659</v>
      </c>
      <c r="AS345" s="16">
        <f t="shared" si="668"/>
        <v>84626.253994999992</v>
      </c>
      <c r="AT345" s="16">
        <f t="shared" si="668"/>
        <v>92961.719863666658</v>
      </c>
      <c r="AU345" s="16">
        <f t="shared" si="668"/>
        <v>101702.39908866666</v>
      </c>
      <c r="AV345" s="16">
        <f t="shared" si="668"/>
        <v>110848.29166999999</v>
      </c>
      <c r="AW345" s="16">
        <f t="shared" si="668"/>
        <v>120621.44312333333</v>
      </c>
      <c r="AX345" s="16">
        <f t="shared" si="668"/>
        <v>131021.85379133333</v>
      </c>
      <c r="AY345" s="16">
        <f t="shared" si="668"/>
        <v>142049.523674</v>
      </c>
      <c r="AZ345" s="16">
        <f t="shared" si="668"/>
        <v>153704.45277133334</v>
      </c>
      <c r="BA345" s="16">
        <f t="shared" si="668"/>
        <v>165986.64108333335</v>
      </c>
      <c r="BB345" s="16">
        <f t="shared" si="668"/>
        <v>178896.08861000001</v>
      </c>
      <c r="BC345" s="16">
        <f t="shared" si="668"/>
        <v>192432.79535133333</v>
      </c>
      <c r="BD345" s="16">
        <f t="shared" si="668"/>
        <v>206596.76130733333</v>
      </c>
      <c r="BE345" s="16">
        <f t="shared" si="668"/>
        <v>221387.98647800001</v>
      </c>
      <c r="BF345" s="16">
        <f t="shared" ref="BF345:BS345" si="669">BE345+BF275</f>
        <v>236806.47086333335</v>
      </c>
      <c r="BG345" s="16">
        <f t="shared" si="669"/>
        <v>252852.21446333334</v>
      </c>
      <c r="BH345" s="16">
        <f t="shared" si="669"/>
        <v>269525.21727800003</v>
      </c>
      <c r="BI345" s="16">
        <f t="shared" si="669"/>
        <v>287049.27773433336</v>
      </c>
      <c r="BJ345" s="16">
        <f t="shared" si="669"/>
        <v>305424.39583233336</v>
      </c>
      <c r="BK345" s="16">
        <f t="shared" si="669"/>
        <v>324650.57157200004</v>
      </c>
      <c r="BL345" s="16">
        <f t="shared" si="669"/>
        <v>344727.8049533334</v>
      </c>
      <c r="BM345" s="16">
        <f t="shared" si="669"/>
        <v>365656.09597633337</v>
      </c>
      <c r="BN345" s="16">
        <f t="shared" si="669"/>
        <v>387435.44464100001</v>
      </c>
      <c r="BO345" s="16">
        <f t="shared" si="669"/>
        <v>410065.85094733333</v>
      </c>
      <c r="BP345" s="16">
        <f t="shared" si="669"/>
        <v>433547.31489533331</v>
      </c>
      <c r="BQ345" s="16">
        <f t="shared" si="669"/>
        <v>457879.83648499998</v>
      </c>
      <c r="BR345" s="16">
        <f t="shared" si="669"/>
        <v>483063.41571633331</v>
      </c>
      <c r="BS345" s="16">
        <f t="shared" si="669"/>
        <v>509098.05258933333</v>
      </c>
    </row>
    <row r="346" spans="1:71" x14ac:dyDescent="0.35">
      <c r="A346" s="15" t="str">
        <f t="shared" ref="A346:I346" si="670">A276</f>
        <v>Monthly Close</v>
      </c>
      <c r="B346" s="15" t="str">
        <f t="shared" si="670"/>
        <v>NEW-15637</v>
      </c>
      <c r="C346" s="15" t="str">
        <f t="shared" si="670"/>
        <v>ELECTRIC DELIVERY</v>
      </c>
      <c r="D346" s="15">
        <f t="shared" si="670"/>
        <v>34899</v>
      </c>
      <c r="E346" s="15" t="str">
        <f t="shared" si="670"/>
        <v>NEW-15637</v>
      </c>
      <c r="F346" s="15" t="str">
        <f t="shared" si="670"/>
        <v>DERMS controlled battery storage</v>
      </c>
      <c r="G346" s="15" t="str">
        <f t="shared" si="670"/>
        <v>Electric Other Production Plant</v>
      </c>
      <c r="H346" s="15" t="str">
        <f t="shared" si="670"/>
        <v>DERMS (TBD)</v>
      </c>
      <c r="I346" s="15" t="str">
        <f t="shared" si="670"/>
        <v>DERMS controlled battery storage</v>
      </c>
      <c r="J346" s="15" t="str">
        <f>'Grid Reliability and Resili'!K68</f>
        <v>monthly</v>
      </c>
      <c r="K346" s="68">
        <v>0</v>
      </c>
      <c r="L346" s="16">
        <f t="shared" ref="L346:AP346" si="671">K346+L276</f>
        <v>0</v>
      </c>
      <c r="M346" s="16">
        <f t="shared" si="671"/>
        <v>0</v>
      </c>
      <c r="N346" s="16">
        <f t="shared" si="671"/>
        <v>0</v>
      </c>
      <c r="O346" s="16">
        <f t="shared" si="671"/>
        <v>0</v>
      </c>
      <c r="P346" s="16">
        <f t="shared" si="671"/>
        <v>0</v>
      </c>
      <c r="Q346" s="16">
        <f t="shared" si="671"/>
        <v>0</v>
      </c>
      <c r="R346" s="16">
        <f t="shared" si="671"/>
        <v>0</v>
      </c>
      <c r="S346" s="16">
        <f t="shared" si="671"/>
        <v>0</v>
      </c>
      <c r="T346" s="16">
        <f t="shared" si="671"/>
        <v>0</v>
      </c>
      <c r="U346" s="16">
        <f t="shared" si="671"/>
        <v>0</v>
      </c>
      <c r="V346" s="16">
        <f t="shared" si="671"/>
        <v>0</v>
      </c>
      <c r="W346" s="16">
        <f t="shared" si="671"/>
        <v>0</v>
      </c>
      <c r="X346" s="16">
        <f t="shared" si="671"/>
        <v>0</v>
      </c>
      <c r="Y346" s="16">
        <f t="shared" si="671"/>
        <v>356.94447299999996</v>
      </c>
      <c r="Z346" s="16">
        <f t="shared" si="671"/>
        <v>1070.8334189999998</v>
      </c>
      <c r="AA346" s="16">
        <f t="shared" si="671"/>
        <v>2141.6668379999996</v>
      </c>
      <c r="AB346" s="16">
        <f t="shared" si="671"/>
        <v>3569.4447299999993</v>
      </c>
      <c r="AC346" s="16">
        <f t="shared" si="671"/>
        <v>5354.1670949999989</v>
      </c>
      <c r="AD346" s="16">
        <f t="shared" si="671"/>
        <v>7495.8339329999981</v>
      </c>
      <c r="AE346" s="16">
        <f t="shared" si="671"/>
        <v>9994.4452439999968</v>
      </c>
      <c r="AF346" s="16">
        <f t="shared" si="671"/>
        <v>12850.001027999995</v>
      </c>
      <c r="AG346" s="16">
        <f t="shared" si="671"/>
        <v>16062.501284999995</v>
      </c>
      <c r="AH346" s="16">
        <f t="shared" si="671"/>
        <v>19631.946014999994</v>
      </c>
      <c r="AI346" s="16">
        <f t="shared" si="671"/>
        <v>23558.335217999993</v>
      </c>
      <c r="AJ346" s="16">
        <f t="shared" si="671"/>
        <v>27841.668893999991</v>
      </c>
      <c r="AK346" s="16">
        <f t="shared" si="671"/>
        <v>32529.540958666657</v>
      </c>
      <c r="AL346" s="16">
        <f t="shared" si="671"/>
        <v>37621.951754666654</v>
      </c>
      <c r="AM346" s="16">
        <f t="shared" si="671"/>
        <v>43118.901281999984</v>
      </c>
      <c r="AN346" s="16">
        <f t="shared" si="671"/>
        <v>49020.389540666649</v>
      </c>
      <c r="AO346" s="16">
        <f t="shared" si="671"/>
        <v>55326.416530666647</v>
      </c>
      <c r="AP346" s="16">
        <f t="shared" si="671"/>
        <v>62036.98225199998</v>
      </c>
      <c r="AQ346" s="16">
        <f t="shared" ref="AQ346:AQ352" si="672">AP346+AQ276</f>
        <v>69152.086704666639</v>
      </c>
      <c r="AR346" s="16">
        <f t="shared" ref="AR346:BE346" si="673">AQ346+AR276</f>
        <v>76671.729888666639</v>
      </c>
      <c r="AS346" s="16">
        <f t="shared" si="673"/>
        <v>84595.911803999974</v>
      </c>
      <c r="AT346" s="16">
        <f t="shared" si="673"/>
        <v>92924.632450666642</v>
      </c>
      <c r="AU346" s="16">
        <f t="shared" si="673"/>
        <v>101657.89182866664</v>
      </c>
      <c r="AV346" s="16">
        <f t="shared" si="673"/>
        <v>110795.68993799998</v>
      </c>
      <c r="AW346" s="16">
        <f t="shared" si="673"/>
        <v>120774.99916699999</v>
      </c>
      <c r="AX346" s="16">
        <f t="shared" si="673"/>
        <v>131595.819173</v>
      </c>
      <c r="AY346" s="16">
        <f t="shared" si="673"/>
        <v>143258.14995600001</v>
      </c>
      <c r="AZ346" s="16">
        <f t="shared" si="673"/>
        <v>155761.99151600001</v>
      </c>
      <c r="BA346" s="16">
        <f t="shared" si="673"/>
        <v>169107.343853</v>
      </c>
      <c r="BB346" s="16">
        <f t="shared" si="673"/>
        <v>183294.20696700001</v>
      </c>
      <c r="BC346" s="16">
        <f t="shared" si="673"/>
        <v>198322.580858</v>
      </c>
      <c r="BD346" s="16">
        <f t="shared" si="673"/>
        <v>214192.46552600001</v>
      </c>
      <c r="BE346" s="16">
        <f t="shared" si="673"/>
        <v>230903.86097100002</v>
      </c>
      <c r="BF346" s="16">
        <f t="shared" ref="BF346:BS346" si="674">BE346+BF276</f>
        <v>248456.76719300001</v>
      </c>
      <c r="BG346" s="16">
        <f t="shared" si="674"/>
        <v>266851.18419200002</v>
      </c>
      <c r="BH346" s="16">
        <f t="shared" si="674"/>
        <v>286087.11196800001</v>
      </c>
      <c r="BI346" s="16">
        <f t="shared" si="674"/>
        <v>306604.43420533335</v>
      </c>
      <c r="BJ346" s="16">
        <f t="shared" si="674"/>
        <v>328403.15056133334</v>
      </c>
      <c r="BK346" s="16">
        <f t="shared" si="674"/>
        <v>351483.26103600004</v>
      </c>
      <c r="BL346" s="16">
        <f t="shared" si="674"/>
        <v>375844.76562933339</v>
      </c>
      <c r="BM346" s="16">
        <f t="shared" si="674"/>
        <v>401487.66434133338</v>
      </c>
      <c r="BN346" s="16">
        <f t="shared" si="674"/>
        <v>428411.95717200008</v>
      </c>
      <c r="BO346" s="16">
        <f t="shared" si="674"/>
        <v>456617.64412133343</v>
      </c>
      <c r="BP346" s="16">
        <f t="shared" si="674"/>
        <v>486104.72518933343</v>
      </c>
      <c r="BQ346" s="16">
        <f t="shared" si="674"/>
        <v>516873.20037600014</v>
      </c>
      <c r="BR346" s="16">
        <f t="shared" si="674"/>
        <v>548923.06968133349</v>
      </c>
      <c r="BS346" s="16">
        <f t="shared" si="674"/>
        <v>582254.3331053335</v>
      </c>
    </row>
    <row r="347" spans="1:71" x14ac:dyDescent="0.35">
      <c r="A347" s="15" t="str">
        <f t="shared" ref="A347:I347" si="675">A277</f>
        <v>Monthly Close</v>
      </c>
      <c r="B347" s="15" t="str">
        <f t="shared" si="675"/>
        <v>NEW-15638</v>
      </c>
      <c r="C347" s="15" t="str">
        <f t="shared" si="675"/>
        <v>ELECTRIC DELIVERY</v>
      </c>
      <c r="D347" s="15">
        <f t="shared" si="675"/>
        <v>35600</v>
      </c>
      <c r="E347" s="15" t="str">
        <f t="shared" si="675"/>
        <v>NEW-15638</v>
      </c>
      <c r="F347" s="15" t="str">
        <f t="shared" si="675"/>
        <v>DERMS controlled PV systems</v>
      </c>
      <c r="G347" s="15" t="str">
        <f t="shared" si="675"/>
        <v>Electric Other Production Plant</v>
      </c>
      <c r="H347" s="15" t="str">
        <f t="shared" si="675"/>
        <v>DERMS (TBD)</v>
      </c>
      <c r="I347" s="15" t="str">
        <f t="shared" si="675"/>
        <v>DERMS controlled PV systems</v>
      </c>
      <c r="J347" s="15" t="str">
        <f>'Grid Reliability and Resili'!K69</f>
        <v>monthly</v>
      </c>
      <c r="K347" s="68">
        <v>0</v>
      </c>
      <c r="L347" s="16">
        <f t="shared" ref="L347:AP347" si="676">K347+L277</f>
        <v>0</v>
      </c>
      <c r="M347" s="16">
        <f t="shared" si="676"/>
        <v>0</v>
      </c>
      <c r="N347" s="16">
        <f t="shared" si="676"/>
        <v>0</v>
      </c>
      <c r="O347" s="16">
        <f t="shared" si="676"/>
        <v>0</v>
      </c>
      <c r="P347" s="16">
        <f t="shared" si="676"/>
        <v>0</v>
      </c>
      <c r="Q347" s="16">
        <f t="shared" si="676"/>
        <v>0</v>
      </c>
      <c r="R347" s="16">
        <f t="shared" si="676"/>
        <v>0</v>
      </c>
      <c r="S347" s="16">
        <f t="shared" si="676"/>
        <v>0</v>
      </c>
      <c r="T347" s="16">
        <f t="shared" si="676"/>
        <v>0</v>
      </c>
      <c r="U347" s="16">
        <f t="shared" si="676"/>
        <v>0</v>
      </c>
      <c r="V347" s="16">
        <f t="shared" si="676"/>
        <v>0</v>
      </c>
      <c r="W347" s="16">
        <f t="shared" si="676"/>
        <v>0</v>
      </c>
      <c r="X347" s="16">
        <f t="shared" si="676"/>
        <v>0</v>
      </c>
      <c r="Y347" s="16">
        <f t="shared" si="676"/>
        <v>103.81942783333335</v>
      </c>
      <c r="Z347" s="16">
        <f t="shared" si="676"/>
        <v>311.45828350000005</v>
      </c>
      <c r="AA347" s="16">
        <f t="shared" si="676"/>
        <v>622.9165670000001</v>
      </c>
      <c r="AB347" s="16">
        <f t="shared" si="676"/>
        <v>1038.1942783333334</v>
      </c>
      <c r="AC347" s="16">
        <f t="shared" si="676"/>
        <v>1557.2914175000001</v>
      </c>
      <c r="AD347" s="16">
        <f t="shared" si="676"/>
        <v>2180.2079845000003</v>
      </c>
      <c r="AE347" s="16">
        <f t="shared" si="676"/>
        <v>2906.9439793333336</v>
      </c>
      <c r="AF347" s="16">
        <f t="shared" si="676"/>
        <v>3737.4994020000004</v>
      </c>
      <c r="AG347" s="16">
        <f t="shared" si="676"/>
        <v>4671.8742525000007</v>
      </c>
      <c r="AH347" s="16">
        <f t="shared" si="676"/>
        <v>5710.0685308333341</v>
      </c>
      <c r="AI347" s="16">
        <f t="shared" si="676"/>
        <v>6852.0822370000014</v>
      </c>
      <c r="AJ347" s="16">
        <f t="shared" si="676"/>
        <v>8097.9155703333354</v>
      </c>
      <c r="AK347" s="16">
        <f t="shared" si="676"/>
        <v>9460.5918745000017</v>
      </c>
      <c r="AL347" s="16">
        <f t="shared" si="676"/>
        <v>10940.111149500002</v>
      </c>
      <c r="AM347" s="16">
        <f t="shared" si="676"/>
        <v>12536.473395333336</v>
      </c>
      <c r="AN347" s="16">
        <f t="shared" si="676"/>
        <v>14249.678612000003</v>
      </c>
      <c r="AO347" s="16">
        <f t="shared" si="676"/>
        <v>16079.726799500004</v>
      </c>
      <c r="AP347" s="16">
        <f t="shared" si="676"/>
        <v>18026.617957833339</v>
      </c>
      <c r="AQ347" s="16">
        <f t="shared" si="672"/>
        <v>20090.352087000007</v>
      </c>
      <c r="AR347" s="16">
        <f t="shared" ref="AR347:BE347" si="677">AQ347+AR277</f>
        <v>22270.929187000009</v>
      </c>
      <c r="AS347" s="16">
        <f t="shared" si="677"/>
        <v>24568.349257833343</v>
      </c>
      <c r="AT347" s="16">
        <f t="shared" si="677"/>
        <v>26982.612299500011</v>
      </c>
      <c r="AU347" s="16">
        <f t="shared" si="677"/>
        <v>29513.718312000012</v>
      </c>
      <c r="AV347" s="16">
        <f t="shared" si="677"/>
        <v>32161.667295333347</v>
      </c>
      <c r="AW347" s="16">
        <f t="shared" si="677"/>
        <v>34970.195773500018</v>
      </c>
      <c r="AX347" s="16">
        <f t="shared" si="677"/>
        <v>37939.303646833352</v>
      </c>
      <c r="AY347" s="16">
        <f t="shared" si="677"/>
        <v>41068.99091533335</v>
      </c>
      <c r="AZ347" s="16">
        <f t="shared" si="677"/>
        <v>44359.257579000019</v>
      </c>
      <c r="BA347" s="16">
        <f t="shared" si="677"/>
        <v>47810.103637833352</v>
      </c>
      <c r="BB347" s="16">
        <f t="shared" si="677"/>
        <v>51421.529091833356</v>
      </c>
      <c r="BC347" s="16">
        <f t="shared" si="677"/>
        <v>55193.533941000023</v>
      </c>
      <c r="BD347" s="16">
        <f t="shared" si="677"/>
        <v>59126.118185333362</v>
      </c>
      <c r="BE347" s="16">
        <f t="shared" si="677"/>
        <v>63219.281824833364</v>
      </c>
      <c r="BF347" s="16">
        <f t="shared" ref="BF347:BS347" si="678">BE347+BF277</f>
        <v>67473.02485950003</v>
      </c>
      <c r="BG347" s="16">
        <f t="shared" si="678"/>
        <v>71887.347289333367</v>
      </c>
      <c r="BH347" s="16">
        <f t="shared" si="678"/>
        <v>76462.249114333375</v>
      </c>
      <c r="BI347" s="16">
        <f t="shared" si="678"/>
        <v>81241.859744500049</v>
      </c>
      <c r="BJ347" s="16">
        <f t="shared" si="678"/>
        <v>86226.179279500051</v>
      </c>
      <c r="BK347" s="16">
        <f t="shared" si="678"/>
        <v>91415.207719333383</v>
      </c>
      <c r="BL347" s="16">
        <f t="shared" si="678"/>
        <v>96808.945064000058</v>
      </c>
      <c r="BM347" s="16">
        <f t="shared" si="678"/>
        <v>102407.39131350006</v>
      </c>
      <c r="BN347" s="16">
        <f t="shared" si="678"/>
        <v>108210.5464678334</v>
      </c>
      <c r="BO347" s="16">
        <f t="shared" si="678"/>
        <v>114218.41052700006</v>
      </c>
      <c r="BP347" s="16">
        <f t="shared" si="678"/>
        <v>120430.98349100006</v>
      </c>
      <c r="BQ347" s="16">
        <f t="shared" si="678"/>
        <v>126848.2653598334</v>
      </c>
      <c r="BR347" s="16">
        <f t="shared" si="678"/>
        <v>133470.25613350008</v>
      </c>
      <c r="BS347" s="16">
        <f t="shared" si="678"/>
        <v>140296.95581200009</v>
      </c>
    </row>
    <row r="348" spans="1:71" x14ac:dyDescent="0.35">
      <c r="A348" s="15" t="str">
        <f t="shared" ref="A348:I348" si="679">A278</f>
        <v>Standard Close</v>
      </c>
      <c r="B348" s="15" t="str">
        <f t="shared" si="679"/>
        <v>NEW-15639</v>
      </c>
      <c r="C348" s="15" t="str">
        <f t="shared" si="679"/>
        <v>ELECTRIC DELIVERY</v>
      </c>
      <c r="D348" s="15">
        <f t="shared" si="679"/>
        <v>34899</v>
      </c>
      <c r="E348" s="15" t="str">
        <f t="shared" si="679"/>
        <v>NEW-15639</v>
      </c>
      <c r="F348" s="15" t="str">
        <f t="shared" si="679"/>
        <v>DERMS Perpetual Upgrades</v>
      </c>
      <c r="G348" s="15" t="str">
        <f t="shared" si="679"/>
        <v>Electric Other Production Plant</v>
      </c>
      <c r="H348" s="15" t="str">
        <f t="shared" si="679"/>
        <v>DERMS (TBD)</v>
      </c>
      <c r="I348" s="15" t="str">
        <f t="shared" si="679"/>
        <v>DERMS Perpetual Upgrades</v>
      </c>
      <c r="J348" s="15">
        <f>'Grid Reliability and Resili'!K70</f>
        <v>202912</v>
      </c>
      <c r="K348" s="68">
        <v>0</v>
      </c>
      <c r="L348" s="16">
        <f t="shared" ref="L348:AP348" si="680">K348+L278</f>
        <v>0</v>
      </c>
      <c r="M348" s="16">
        <f t="shared" si="680"/>
        <v>0</v>
      </c>
      <c r="N348" s="16">
        <f t="shared" si="680"/>
        <v>0</v>
      </c>
      <c r="O348" s="16">
        <f t="shared" si="680"/>
        <v>0</v>
      </c>
      <c r="P348" s="16">
        <f t="shared" si="680"/>
        <v>0</v>
      </c>
      <c r="Q348" s="16">
        <f t="shared" si="680"/>
        <v>0</v>
      </c>
      <c r="R348" s="16">
        <f t="shared" si="680"/>
        <v>0</v>
      </c>
      <c r="S348" s="16">
        <f t="shared" si="680"/>
        <v>0</v>
      </c>
      <c r="T348" s="16">
        <f t="shared" si="680"/>
        <v>0</v>
      </c>
      <c r="U348" s="16">
        <f t="shared" si="680"/>
        <v>0</v>
      </c>
      <c r="V348" s="16">
        <f t="shared" si="680"/>
        <v>0</v>
      </c>
      <c r="W348" s="16">
        <f t="shared" si="680"/>
        <v>0</v>
      </c>
      <c r="X348" s="16">
        <f t="shared" si="680"/>
        <v>0</v>
      </c>
      <c r="Y348" s="16">
        <f t="shared" si="680"/>
        <v>0</v>
      </c>
      <c r="Z348" s="16">
        <f t="shared" si="680"/>
        <v>0</v>
      </c>
      <c r="AA348" s="16">
        <f t="shared" si="680"/>
        <v>0</v>
      </c>
      <c r="AB348" s="16">
        <f t="shared" si="680"/>
        <v>0</v>
      </c>
      <c r="AC348" s="16">
        <f t="shared" si="680"/>
        <v>0</v>
      </c>
      <c r="AD348" s="16">
        <f t="shared" si="680"/>
        <v>0</v>
      </c>
      <c r="AE348" s="16">
        <f t="shared" si="680"/>
        <v>0</v>
      </c>
      <c r="AF348" s="16">
        <f t="shared" si="680"/>
        <v>0</v>
      </c>
      <c r="AG348" s="16">
        <f t="shared" si="680"/>
        <v>0</v>
      </c>
      <c r="AH348" s="16">
        <f t="shared" si="680"/>
        <v>0</v>
      </c>
      <c r="AI348" s="16">
        <f t="shared" si="680"/>
        <v>0</v>
      </c>
      <c r="AJ348" s="16">
        <f t="shared" si="680"/>
        <v>0</v>
      </c>
      <c r="AK348" s="16">
        <f t="shared" si="680"/>
        <v>0</v>
      </c>
      <c r="AL348" s="16">
        <f t="shared" si="680"/>
        <v>0</v>
      </c>
      <c r="AM348" s="16">
        <f t="shared" si="680"/>
        <v>0</v>
      </c>
      <c r="AN348" s="16">
        <f t="shared" si="680"/>
        <v>0</v>
      </c>
      <c r="AO348" s="16">
        <f t="shared" si="680"/>
        <v>0</v>
      </c>
      <c r="AP348" s="16">
        <f t="shared" si="680"/>
        <v>0</v>
      </c>
      <c r="AQ348" s="16">
        <f t="shared" si="672"/>
        <v>0</v>
      </c>
      <c r="AR348" s="16">
        <f t="shared" ref="AR348:BE348" si="681">AQ348+AR278</f>
        <v>0</v>
      </c>
      <c r="AS348" s="16">
        <f t="shared" si="681"/>
        <v>0</v>
      </c>
      <c r="AT348" s="16">
        <f t="shared" si="681"/>
        <v>0</v>
      </c>
      <c r="AU348" s="16">
        <f t="shared" si="681"/>
        <v>0</v>
      </c>
      <c r="AV348" s="16">
        <f t="shared" si="681"/>
        <v>0</v>
      </c>
      <c r="AW348" s="16">
        <f t="shared" si="681"/>
        <v>0</v>
      </c>
      <c r="AX348" s="16">
        <f t="shared" si="681"/>
        <v>0</v>
      </c>
      <c r="AY348" s="16">
        <f t="shared" si="681"/>
        <v>0</v>
      </c>
      <c r="AZ348" s="16">
        <f t="shared" si="681"/>
        <v>0</v>
      </c>
      <c r="BA348" s="16">
        <f t="shared" si="681"/>
        <v>0</v>
      </c>
      <c r="BB348" s="16">
        <f t="shared" si="681"/>
        <v>0</v>
      </c>
      <c r="BC348" s="16">
        <f t="shared" si="681"/>
        <v>0</v>
      </c>
      <c r="BD348" s="16">
        <f t="shared" si="681"/>
        <v>0</v>
      </c>
      <c r="BE348" s="16">
        <f t="shared" si="681"/>
        <v>0</v>
      </c>
      <c r="BF348" s="16">
        <f t="shared" ref="BF348:BS348" si="682">BE348+BF278</f>
        <v>0</v>
      </c>
      <c r="BG348" s="16">
        <f t="shared" si="682"/>
        <v>0</v>
      </c>
      <c r="BH348" s="16">
        <f t="shared" si="682"/>
        <v>0</v>
      </c>
      <c r="BI348" s="16">
        <f t="shared" si="682"/>
        <v>0</v>
      </c>
      <c r="BJ348" s="16">
        <f t="shared" si="682"/>
        <v>0</v>
      </c>
      <c r="BK348" s="16">
        <f t="shared" si="682"/>
        <v>0</v>
      </c>
      <c r="BL348" s="16">
        <f t="shared" si="682"/>
        <v>0</v>
      </c>
      <c r="BM348" s="16">
        <f t="shared" si="682"/>
        <v>0</v>
      </c>
      <c r="BN348" s="16">
        <f t="shared" si="682"/>
        <v>0</v>
      </c>
      <c r="BO348" s="16">
        <f t="shared" si="682"/>
        <v>0</v>
      </c>
      <c r="BP348" s="16">
        <f t="shared" si="682"/>
        <v>0</v>
      </c>
      <c r="BQ348" s="16">
        <f t="shared" si="682"/>
        <v>0</v>
      </c>
      <c r="BR348" s="16">
        <f t="shared" si="682"/>
        <v>0</v>
      </c>
      <c r="BS348" s="16">
        <f t="shared" si="682"/>
        <v>0</v>
      </c>
    </row>
    <row r="349" spans="1:71" x14ac:dyDescent="0.35">
      <c r="A349" s="15" t="str">
        <f t="shared" ref="A349:I349" si="683">A279</f>
        <v>Standard Close</v>
      </c>
      <c r="B349" s="15" t="str">
        <f t="shared" si="683"/>
        <v>NEW-15640</v>
      </c>
      <c r="C349" s="15" t="str">
        <f t="shared" si="683"/>
        <v>ELECTRIC DELIVERY</v>
      </c>
      <c r="D349" s="15">
        <f t="shared" si="683"/>
        <v>34899</v>
      </c>
      <c r="E349" s="15" t="str">
        <f t="shared" si="683"/>
        <v>NEW-15640</v>
      </c>
      <c r="F349" s="15" t="str">
        <f t="shared" si="683"/>
        <v>DER aggregation capabilities</v>
      </c>
      <c r="G349" s="15" t="str">
        <f t="shared" si="683"/>
        <v>Electric Other Production Plant</v>
      </c>
      <c r="H349" s="15" t="str">
        <f t="shared" si="683"/>
        <v>DERMS (TBD)</v>
      </c>
      <c r="I349" s="15" t="str">
        <f t="shared" si="683"/>
        <v>DER aggregation capabilities</v>
      </c>
      <c r="J349" s="15">
        <f>'Grid Reliability and Resili'!K71</f>
        <v>202812</v>
      </c>
      <c r="K349" s="68">
        <v>0</v>
      </c>
      <c r="L349" s="16">
        <f t="shared" ref="L349:AP349" si="684">K349+L279</f>
        <v>0</v>
      </c>
      <c r="M349" s="16">
        <f t="shared" si="684"/>
        <v>0</v>
      </c>
      <c r="N349" s="16">
        <f t="shared" si="684"/>
        <v>0</v>
      </c>
      <c r="O349" s="16">
        <f t="shared" si="684"/>
        <v>0</v>
      </c>
      <c r="P349" s="16">
        <f t="shared" si="684"/>
        <v>0</v>
      </c>
      <c r="Q349" s="16">
        <f t="shared" si="684"/>
        <v>0</v>
      </c>
      <c r="R349" s="16">
        <f t="shared" si="684"/>
        <v>0</v>
      </c>
      <c r="S349" s="16">
        <f t="shared" si="684"/>
        <v>0</v>
      </c>
      <c r="T349" s="16">
        <f t="shared" si="684"/>
        <v>0</v>
      </c>
      <c r="U349" s="16">
        <f t="shared" si="684"/>
        <v>0</v>
      </c>
      <c r="V349" s="16">
        <f t="shared" si="684"/>
        <v>0</v>
      </c>
      <c r="W349" s="16">
        <f t="shared" si="684"/>
        <v>0</v>
      </c>
      <c r="X349" s="16">
        <f t="shared" si="684"/>
        <v>0</v>
      </c>
      <c r="Y349" s="16">
        <f t="shared" si="684"/>
        <v>0</v>
      </c>
      <c r="Z349" s="16">
        <f t="shared" si="684"/>
        <v>0</v>
      </c>
      <c r="AA349" s="16">
        <f t="shared" si="684"/>
        <v>0</v>
      </c>
      <c r="AB349" s="16">
        <f t="shared" si="684"/>
        <v>0</v>
      </c>
      <c r="AC349" s="16">
        <f t="shared" si="684"/>
        <v>0</v>
      </c>
      <c r="AD349" s="16">
        <f t="shared" si="684"/>
        <v>0</v>
      </c>
      <c r="AE349" s="16">
        <f t="shared" si="684"/>
        <v>0</v>
      </c>
      <c r="AF349" s="16">
        <f t="shared" si="684"/>
        <v>0</v>
      </c>
      <c r="AG349" s="16">
        <f t="shared" si="684"/>
        <v>0</v>
      </c>
      <c r="AH349" s="16">
        <f t="shared" si="684"/>
        <v>0</v>
      </c>
      <c r="AI349" s="16">
        <f t="shared" si="684"/>
        <v>0</v>
      </c>
      <c r="AJ349" s="16">
        <f t="shared" si="684"/>
        <v>0</v>
      </c>
      <c r="AK349" s="16">
        <f t="shared" si="684"/>
        <v>0</v>
      </c>
      <c r="AL349" s="16">
        <f t="shared" si="684"/>
        <v>0</v>
      </c>
      <c r="AM349" s="16">
        <f t="shared" si="684"/>
        <v>0</v>
      </c>
      <c r="AN349" s="16">
        <f t="shared" si="684"/>
        <v>0</v>
      </c>
      <c r="AO349" s="16">
        <f t="shared" si="684"/>
        <v>0</v>
      </c>
      <c r="AP349" s="16">
        <f t="shared" si="684"/>
        <v>0</v>
      </c>
      <c r="AQ349" s="16">
        <f t="shared" si="672"/>
        <v>0</v>
      </c>
      <c r="AR349" s="16">
        <f t="shared" ref="AR349:BE349" si="685">AQ349+AR279</f>
        <v>0</v>
      </c>
      <c r="AS349" s="16">
        <f t="shared" si="685"/>
        <v>0</v>
      </c>
      <c r="AT349" s="16">
        <f t="shared" si="685"/>
        <v>0</v>
      </c>
      <c r="AU349" s="16">
        <f t="shared" si="685"/>
        <v>0</v>
      </c>
      <c r="AV349" s="16">
        <f t="shared" si="685"/>
        <v>0</v>
      </c>
      <c r="AW349" s="16">
        <f t="shared" si="685"/>
        <v>0</v>
      </c>
      <c r="AX349" s="16">
        <f t="shared" si="685"/>
        <v>0</v>
      </c>
      <c r="AY349" s="16">
        <f t="shared" si="685"/>
        <v>0</v>
      </c>
      <c r="AZ349" s="16">
        <f t="shared" si="685"/>
        <v>0</v>
      </c>
      <c r="BA349" s="16">
        <f t="shared" si="685"/>
        <v>0</v>
      </c>
      <c r="BB349" s="16">
        <f t="shared" si="685"/>
        <v>0</v>
      </c>
      <c r="BC349" s="16">
        <f t="shared" si="685"/>
        <v>0</v>
      </c>
      <c r="BD349" s="16">
        <f t="shared" si="685"/>
        <v>0</v>
      </c>
      <c r="BE349" s="16">
        <f t="shared" si="685"/>
        <v>0</v>
      </c>
      <c r="BF349" s="16">
        <f t="shared" ref="BF349:BS349" si="686">BE349+BF279</f>
        <v>0</v>
      </c>
      <c r="BG349" s="16">
        <f t="shared" si="686"/>
        <v>0</v>
      </c>
      <c r="BH349" s="16">
        <f t="shared" si="686"/>
        <v>0</v>
      </c>
      <c r="BI349" s="16">
        <f t="shared" si="686"/>
        <v>0</v>
      </c>
      <c r="BJ349" s="16">
        <f t="shared" si="686"/>
        <v>0</v>
      </c>
      <c r="BK349" s="16">
        <f t="shared" si="686"/>
        <v>0</v>
      </c>
      <c r="BL349" s="16">
        <f t="shared" si="686"/>
        <v>0</v>
      </c>
      <c r="BM349" s="16">
        <f t="shared" si="686"/>
        <v>0</v>
      </c>
      <c r="BN349" s="16">
        <f t="shared" si="686"/>
        <v>0</v>
      </c>
      <c r="BO349" s="16">
        <f t="shared" si="686"/>
        <v>0</v>
      </c>
      <c r="BP349" s="16">
        <f t="shared" si="686"/>
        <v>0</v>
      </c>
      <c r="BQ349" s="16">
        <f t="shared" si="686"/>
        <v>0</v>
      </c>
      <c r="BR349" s="16">
        <f t="shared" si="686"/>
        <v>0</v>
      </c>
      <c r="BS349" s="16">
        <f t="shared" si="686"/>
        <v>0</v>
      </c>
    </row>
    <row r="350" spans="1:71" x14ac:dyDescent="0.35">
      <c r="A350" s="15" t="str">
        <f t="shared" ref="A350:I350" si="687">A280</f>
        <v>Standard Close</v>
      </c>
      <c r="B350" s="15" t="str">
        <f t="shared" si="687"/>
        <v>NEW-15765</v>
      </c>
      <c r="C350" s="15" t="str">
        <f t="shared" si="687"/>
        <v>ELECTRIC DELIVERY</v>
      </c>
      <c r="D350" s="15">
        <f t="shared" si="687"/>
        <v>39000</v>
      </c>
      <c r="E350" s="15" t="str">
        <f t="shared" si="687"/>
        <v>NEW-15765</v>
      </c>
      <c r="F350" s="15" t="str">
        <f t="shared" si="687"/>
        <v>RCC/DCC Buildouts Placeholder</v>
      </c>
      <c r="G350" s="15" t="str">
        <f t="shared" si="687"/>
        <v>Electric General Plant</v>
      </c>
      <c r="H350" s="15" t="str">
        <f t="shared" si="687"/>
        <v>General Offices</v>
      </c>
      <c r="I350" s="15" t="str">
        <f t="shared" si="687"/>
        <v>RCC/DCC Buildouts Placeholder</v>
      </c>
      <c r="J350" s="15">
        <f>'Grid Reliability and Resili'!K72</f>
        <v>202909</v>
      </c>
      <c r="K350" s="68">
        <v>0</v>
      </c>
      <c r="L350" s="16">
        <f t="shared" ref="L350:AP350" si="688">K350+L280</f>
        <v>0</v>
      </c>
      <c r="M350" s="16">
        <f t="shared" si="688"/>
        <v>0</v>
      </c>
      <c r="N350" s="16">
        <f t="shared" si="688"/>
        <v>0</v>
      </c>
      <c r="O350" s="16">
        <f t="shared" si="688"/>
        <v>0</v>
      </c>
      <c r="P350" s="16">
        <f t="shared" si="688"/>
        <v>0</v>
      </c>
      <c r="Q350" s="16">
        <f t="shared" si="688"/>
        <v>0</v>
      </c>
      <c r="R350" s="16">
        <f t="shared" si="688"/>
        <v>0</v>
      </c>
      <c r="S350" s="16">
        <f t="shared" si="688"/>
        <v>0</v>
      </c>
      <c r="T350" s="16">
        <f t="shared" si="688"/>
        <v>0</v>
      </c>
      <c r="U350" s="16">
        <f t="shared" si="688"/>
        <v>0</v>
      </c>
      <c r="V350" s="16">
        <f t="shared" si="688"/>
        <v>0</v>
      </c>
      <c r="W350" s="16">
        <f t="shared" si="688"/>
        <v>0</v>
      </c>
      <c r="X350" s="16">
        <f t="shared" si="688"/>
        <v>0</v>
      </c>
      <c r="Y350" s="16">
        <f t="shared" si="688"/>
        <v>0</v>
      </c>
      <c r="Z350" s="16">
        <f t="shared" si="688"/>
        <v>0</v>
      </c>
      <c r="AA350" s="16">
        <f t="shared" si="688"/>
        <v>0</v>
      </c>
      <c r="AB350" s="16">
        <f t="shared" si="688"/>
        <v>0</v>
      </c>
      <c r="AC350" s="16">
        <f t="shared" si="688"/>
        <v>0</v>
      </c>
      <c r="AD350" s="16">
        <f t="shared" si="688"/>
        <v>0</v>
      </c>
      <c r="AE350" s="16">
        <f t="shared" si="688"/>
        <v>0</v>
      </c>
      <c r="AF350" s="16">
        <f t="shared" si="688"/>
        <v>0</v>
      </c>
      <c r="AG350" s="16">
        <f t="shared" si="688"/>
        <v>0</v>
      </c>
      <c r="AH350" s="16">
        <f t="shared" si="688"/>
        <v>0</v>
      </c>
      <c r="AI350" s="16">
        <f t="shared" si="688"/>
        <v>0</v>
      </c>
      <c r="AJ350" s="16">
        <f t="shared" si="688"/>
        <v>0</v>
      </c>
      <c r="AK350" s="16">
        <f t="shared" si="688"/>
        <v>0</v>
      </c>
      <c r="AL350" s="16">
        <f t="shared" si="688"/>
        <v>0</v>
      </c>
      <c r="AM350" s="16">
        <f t="shared" si="688"/>
        <v>0</v>
      </c>
      <c r="AN350" s="16">
        <f t="shared" si="688"/>
        <v>0</v>
      </c>
      <c r="AO350" s="16">
        <f t="shared" si="688"/>
        <v>0</v>
      </c>
      <c r="AP350" s="16">
        <f t="shared" si="688"/>
        <v>0</v>
      </c>
      <c r="AQ350" s="16">
        <f t="shared" si="672"/>
        <v>0</v>
      </c>
      <c r="AR350" s="16">
        <f t="shared" ref="AR350:BE350" si="689">AQ350+AR280</f>
        <v>0</v>
      </c>
      <c r="AS350" s="16">
        <f t="shared" si="689"/>
        <v>0</v>
      </c>
      <c r="AT350" s="16">
        <f t="shared" si="689"/>
        <v>0</v>
      </c>
      <c r="AU350" s="16">
        <f t="shared" si="689"/>
        <v>0</v>
      </c>
      <c r="AV350" s="16">
        <f t="shared" si="689"/>
        <v>0</v>
      </c>
      <c r="AW350" s="16">
        <f t="shared" si="689"/>
        <v>0</v>
      </c>
      <c r="AX350" s="16">
        <f t="shared" si="689"/>
        <v>0</v>
      </c>
      <c r="AY350" s="16">
        <f t="shared" si="689"/>
        <v>0</v>
      </c>
      <c r="AZ350" s="16">
        <f t="shared" si="689"/>
        <v>0</v>
      </c>
      <c r="BA350" s="16">
        <f t="shared" si="689"/>
        <v>0</v>
      </c>
      <c r="BB350" s="16">
        <f t="shared" si="689"/>
        <v>0</v>
      </c>
      <c r="BC350" s="16">
        <f t="shared" si="689"/>
        <v>0</v>
      </c>
      <c r="BD350" s="16">
        <f t="shared" si="689"/>
        <v>0</v>
      </c>
      <c r="BE350" s="16">
        <f t="shared" si="689"/>
        <v>0</v>
      </c>
      <c r="BF350" s="16">
        <f t="shared" ref="BF350:BS350" si="690">BE350+BF280</f>
        <v>0</v>
      </c>
      <c r="BG350" s="16">
        <f t="shared" si="690"/>
        <v>0</v>
      </c>
      <c r="BH350" s="16">
        <f t="shared" si="690"/>
        <v>0</v>
      </c>
      <c r="BI350" s="16">
        <f t="shared" si="690"/>
        <v>0</v>
      </c>
      <c r="BJ350" s="16">
        <f t="shared" si="690"/>
        <v>0</v>
      </c>
      <c r="BK350" s="16">
        <f t="shared" si="690"/>
        <v>0</v>
      </c>
      <c r="BL350" s="16">
        <f t="shared" si="690"/>
        <v>0</v>
      </c>
      <c r="BM350" s="16">
        <f t="shared" si="690"/>
        <v>0</v>
      </c>
      <c r="BN350" s="16">
        <f t="shared" si="690"/>
        <v>0</v>
      </c>
      <c r="BO350" s="16">
        <f t="shared" si="690"/>
        <v>0</v>
      </c>
      <c r="BP350" s="16">
        <f t="shared" si="690"/>
        <v>0</v>
      </c>
      <c r="BQ350" s="16">
        <f t="shared" si="690"/>
        <v>0</v>
      </c>
      <c r="BR350" s="16">
        <f t="shared" si="690"/>
        <v>0</v>
      </c>
      <c r="BS350" s="16">
        <f t="shared" si="690"/>
        <v>0</v>
      </c>
    </row>
    <row r="351" spans="1:71" x14ac:dyDescent="0.35">
      <c r="A351" s="15" t="str">
        <f t="shared" ref="A351:I351" si="691">A281</f>
        <v>Standard Close</v>
      </c>
      <c r="B351" s="15" t="str">
        <f t="shared" si="691"/>
        <v>NEW-15766</v>
      </c>
      <c r="C351" s="15" t="str">
        <f t="shared" si="691"/>
        <v>ELECTRIC DELIVERY</v>
      </c>
      <c r="D351" s="15">
        <f t="shared" si="691"/>
        <v>30315</v>
      </c>
      <c r="E351" s="15" t="str">
        <f t="shared" si="691"/>
        <v>NEW-15766</v>
      </c>
      <c r="F351" s="15" t="str">
        <f t="shared" si="691"/>
        <v xml:space="preserve">Grid Readiness DAP </v>
      </c>
      <c r="G351" s="15" t="str">
        <f t="shared" si="691"/>
        <v>Electric Other Production Plant</v>
      </c>
      <c r="H351" s="15" t="str">
        <f t="shared" si="691"/>
        <v>DERMS (TBD)</v>
      </c>
      <c r="I351" s="15" t="str">
        <f t="shared" si="691"/>
        <v xml:space="preserve">Grid Readiness DAP </v>
      </c>
      <c r="J351" s="15">
        <f>'Grid Reliability and Resili'!K73</f>
        <v>202809</v>
      </c>
      <c r="K351" s="68">
        <v>0</v>
      </c>
      <c r="L351" s="16">
        <f t="shared" ref="L351:AP351" si="692">K351+L281</f>
        <v>0</v>
      </c>
      <c r="M351" s="16">
        <f t="shared" si="692"/>
        <v>0</v>
      </c>
      <c r="N351" s="16">
        <f t="shared" si="692"/>
        <v>0</v>
      </c>
      <c r="O351" s="16">
        <f t="shared" si="692"/>
        <v>0</v>
      </c>
      <c r="P351" s="16">
        <f t="shared" si="692"/>
        <v>0</v>
      </c>
      <c r="Q351" s="16">
        <f t="shared" si="692"/>
        <v>0</v>
      </c>
      <c r="R351" s="16">
        <f t="shared" si="692"/>
        <v>0</v>
      </c>
      <c r="S351" s="16">
        <f t="shared" si="692"/>
        <v>0</v>
      </c>
      <c r="T351" s="16">
        <f t="shared" si="692"/>
        <v>0</v>
      </c>
      <c r="U351" s="16">
        <f t="shared" si="692"/>
        <v>0</v>
      </c>
      <c r="V351" s="16">
        <f t="shared" si="692"/>
        <v>0</v>
      </c>
      <c r="W351" s="16">
        <f t="shared" si="692"/>
        <v>0</v>
      </c>
      <c r="X351" s="16">
        <f t="shared" si="692"/>
        <v>0</v>
      </c>
      <c r="Y351" s="16">
        <f t="shared" si="692"/>
        <v>0</v>
      </c>
      <c r="Z351" s="16">
        <f t="shared" si="692"/>
        <v>0</v>
      </c>
      <c r="AA351" s="16">
        <f t="shared" si="692"/>
        <v>0</v>
      </c>
      <c r="AB351" s="16">
        <f t="shared" si="692"/>
        <v>0</v>
      </c>
      <c r="AC351" s="16">
        <f t="shared" si="692"/>
        <v>0</v>
      </c>
      <c r="AD351" s="16">
        <f t="shared" si="692"/>
        <v>0</v>
      </c>
      <c r="AE351" s="16">
        <f t="shared" si="692"/>
        <v>0</v>
      </c>
      <c r="AF351" s="16">
        <f t="shared" si="692"/>
        <v>0</v>
      </c>
      <c r="AG351" s="16">
        <f t="shared" si="692"/>
        <v>0</v>
      </c>
      <c r="AH351" s="16">
        <f t="shared" si="692"/>
        <v>0</v>
      </c>
      <c r="AI351" s="16">
        <f t="shared" si="692"/>
        <v>0</v>
      </c>
      <c r="AJ351" s="16">
        <f t="shared" si="692"/>
        <v>0</v>
      </c>
      <c r="AK351" s="16">
        <f t="shared" si="692"/>
        <v>0</v>
      </c>
      <c r="AL351" s="16">
        <f t="shared" si="692"/>
        <v>0</v>
      </c>
      <c r="AM351" s="16">
        <f t="shared" si="692"/>
        <v>0</v>
      </c>
      <c r="AN351" s="16">
        <f t="shared" si="692"/>
        <v>0</v>
      </c>
      <c r="AO351" s="16">
        <f t="shared" si="692"/>
        <v>0</v>
      </c>
      <c r="AP351" s="16">
        <f t="shared" si="692"/>
        <v>0</v>
      </c>
      <c r="AQ351" s="16">
        <f t="shared" si="672"/>
        <v>0</v>
      </c>
      <c r="AR351" s="16">
        <f t="shared" ref="AR351:BE351" si="693">AQ351+AR281</f>
        <v>0</v>
      </c>
      <c r="AS351" s="16">
        <f t="shared" si="693"/>
        <v>0</v>
      </c>
      <c r="AT351" s="16">
        <f t="shared" si="693"/>
        <v>0</v>
      </c>
      <c r="AU351" s="16">
        <f t="shared" si="693"/>
        <v>0</v>
      </c>
      <c r="AV351" s="16">
        <f t="shared" si="693"/>
        <v>0</v>
      </c>
      <c r="AW351" s="16">
        <f t="shared" si="693"/>
        <v>0</v>
      </c>
      <c r="AX351" s="16">
        <f t="shared" si="693"/>
        <v>0</v>
      </c>
      <c r="AY351" s="16">
        <f t="shared" si="693"/>
        <v>0</v>
      </c>
      <c r="AZ351" s="16">
        <f t="shared" si="693"/>
        <v>0</v>
      </c>
      <c r="BA351" s="16">
        <f t="shared" si="693"/>
        <v>0</v>
      </c>
      <c r="BB351" s="16">
        <f t="shared" si="693"/>
        <v>0</v>
      </c>
      <c r="BC351" s="16">
        <f t="shared" si="693"/>
        <v>0</v>
      </c>
      <c r="BD351" s="16">
        <f t="shared" si="693"/>
        <v>0</v>
      </c>
      <c r="BE351" s="16">
        <f t="shared" si="693"/>
        <v>0</v>
      </c>
      <c r="BF351" s="16">
        <f t="shared" ref="BF351:BS351" si="694">BE351+BF281</f>
        <v>0</v>
      </c>
      <c r="BG351" s="16">
        <f t="shared" si="694"/>
        <v>0</v>
      </c>
      <c r="BH351" s="16">
        <f t="shared" si="694"/>
        <v>0</v>
      </c>
      <c r="BI351" s="16">
        <f t="shared" si="694"/>
        <v>0</v>
      </c>
      <c r="BJ351" s="16">
        <f t="shared" si="694"/>
        <v>0</v>
      </c>
      <c r="BK351" s="16">
        <f t="shared" si="694"/>
        <v>0</v>
      </c>
      <c r="BL351" s="16">
        <f t="shared" si="694"/>
        <v>0</v>
      </c>
      <c r="BM351" s="16">
        <f t="shared" si="694"/>
        <v>0</v>
      </c>
      <c r="BN351" s="16">
        <f t="shared" si="694"/>
        <v>0</v>
      </c>
      <c r="BO351" s="16">
        <f t="shared" si="694"/>
        <v>0</v>
      </c>
      <c r="BP351" s="16">
        <f t="shared" si="694"/>
        <v>0</v>
      </c>
      <c r="BQ351" s="16">
        <f t="shared" si="694"/>
        <v>33163.649447499993</v>
      </c>
      <c r="BR351" s="16">
        <f t="shared" si="694"/>
        <v>66992.373948333319</v>
      </c>
      <c r="BS351" s="16">
        <f t="shared" si="694"/>
        <v>101486.17350249998</v>
      </c>
    </row>
    <row r="352" spans="1:71" x14ac:dyDescent="0.35">
      <c r="A352" s="15" t="str">
        <f t="shared" ref="A352:I352" si="695">A282</f>
        <v>Manual Blanket</v>
      </c>
      <c r="B352" s="15" t="str">
        <f t="shared" si="695"/>
        <v>PRE-10196</v>
      </c>
      <c r="C352" s="15" t="str">
        <f t="shared" si="695"/>
        <v>ELECTRIC DELIVERY</v>
      </c>
      <c r="D352" s="15" t="str">
        <f t="shared" si="695"/>
        <v>D</v>
      </c>
      <c r="E352" s="15" t="str">
        <f t="shared" si="695"/>
        <v>PRE-10196</v>
      </c>
      <c r="F352" s="15" t="str">
        <f t="shared" si="695"/>
        <v>Pro Transformer Replacements (5/YR)</v>
      </c>
      <c r="G352" s="15" t="str">
        <f t="shared" si="695"/>
        <v>Electric Distribution Plant</v>
      </c>
      <c r="H352" s="15" t="str">
        <f t="shared" si="695"/>
        <v>Distribution Substation</v>
      </c>
      <c r="I352" s="15" t="str">
        <f t="shared" si="695"/>
        <v>Pro Transformer Replacements (5/YR)</v>
      </c>
      <c r="J352" s="15" t="str">
        <f>'Grid Reliability and Resili'!K74</f>
        <v>monthly</v>
      </c>
      <c r="K352" s="68">
        <v>0</v>
      </c>
      <c r="L352" s="16">
        <f t="shared" ref="L352:AP352" si="696">K352+L282</f>
        <v>0</v>
      </c>
      <c r="M352" s="16">
        <f t="shared" si="696"/>
        <v>0</v>
      </c>
      <c r="N352" s="16">
        <f t="shared" si="696"/>
        <v>0</v>
      </c>
      <c r="O352" s="16">
        <f t="shared" si="696"/>
        <v>0</v>
      </c>
      <c r="P352" s="16">
        <f t="shared" si="696"/>
        <v>0</v>
      </c>
      <c r="Q352" s="16">
        <f t="shared" si="696"/>
        <v>0</v>
      </c>
      <c r="R352" s="16">
        <f t="shared" si="696"/>
        <v>0</v>
      </c>
      <c r="S352" s="16">
        <f t="shared" si="696"/>
        <v>0</v>
      </c>
      <c r="T352" s="16">
        <f t="shared" si="696"/>
        <v>0</v>
      </c>
      <c r="U352" s="16">
        <f t="shared" si="696"/>
        <v>0</v>
      </c>
      <c r="V352" s="16">
        <f t="shared" si="696"/>
        <v>0</v>
      </c>
      <c r="W352" s="16">
        <f t="shared" si="696"/>
        <v>0</v>
      </c>
      <c r="X352" s="16">
        <f t="shared" si="696"/>
        <v>0</v>
      </c>
      <c r="Y352" s="16">
        <f t="shared" si="696"/>
        <v>0</v>
      </c>
      <c r="Z352" s="16">
        <f t="shared" si="696"/>
        <v>0</v>
      </c>
      <c r="AA352" s="16">
        <f t="shared" si="696"/>
        <v>0</v>
      </c>
      <c r="AB352" s="16">
        <f t="shared" si="696"/>
        <v>0</v>
      </c>
      <c r="AC352" s="16">
        <f t="shared" si="696"/>
        <v>0</v>
      </c>
      <c r="AD352" s="16">
        <f t="shared" si="696"/>
        <v>0</v>
      </c>
      <c r="AE352" s="16">
        <f t="shared" si="696"/>
        <v>0</v>
      </c>
      <c r="AF352" s="16">
        <f t="shared" si="696"/>
        <v>0</v>
      </c>
      <c r="AG352" s="16">
        <f t="shared" si="696"/>
        <v>5991.7760920000001</v>
      </c>
      <c r="AH352" s="16">
        <f t="shared" si="696"/>
        <v>11983.552184</v>
      </c>
      <c r="AI352" s="16">
        <f t="shared" si="696"/>
        <v>17975.328276</v>
      </c>
      <c r="AJ352" s="16">
        <f t="shared" si="696"/>
        <v>23967.104368</v>
      </c>
      <c r="AK352" s="16">
        <f t="shared" si="696"/>
        <v>31062.108058666669</v>
      </c>
      <c r="AL352" s="16">
        <f t="shared" si="696"/>
        <v>39260.339470666666</v>
      </c>
      <c r="AM352" s="16">
        <f t="shared" si="696"/>
        <v>48561.798603999996</v>
      </c>
      <c r="AN352" s="16">
        <f t="shared" si="696"/>
        <v>58966.485458666662</v>
      </c>
      <c r="AO352" s="16">
        <f t="shared" si="696"/>
        <v>70474.400034666658</v>
      </c>
      <c r="AP352" s="16">
        <f t="shared" si="696"/>
        <v>83085.542331999983</v>
      </c>
      <c r="AQ352" s="16">
        <f t="shared" si="672"/>
        <v>96799.912350666651</v>
      </c>
      <c r="AR352" s="16">
        <f t="shared" ref="AR352:BE352" si="697">AQ352+AR282</f>
        <v>111617.51009066665</v>
      </c>
      <c r="AS352" s="16">
        <f t="shared" si="697"/>
        <v>127538.33555199997</v>
      </c>
      <c r="AT352" s="16">
        <f t="shared" si="697"/>
        <v>144562.38873466663</v>
      </c>
      <c r="AU352" s="16">
        <f t="shared" si="697"/>
        <v>162689.66963866662</v>
      </c>
      <c r="AV352" s="16">
        <f t="shared" si="697"/>
        <v>181920.17826399996</v>
      </c>
      <c r="AW352" s="16">
        <f t="shared" si="697"/>
        <v>202226.89255466661</v>
      </c>
      <c r="AX352" s="16">
        <f t="shared" si="697"/>
        <v>223609.81263333329</v>
      </c>
      <c r="AY352" s="16">
        <f t="shared" si="697"/>
        <v>246068.93849999996</v>
      </c>
      <c r="AZ352" s="16">
        <f t="shared" si="697"/>
        <v>269604.27015466662</v>
      </c>
      <c r="BA352" s="16">
        <f t="shared" si="697"/>
        <v>294215.80759733327</v>
      </c>
      <c r="BB352" s="16">
        <f t="shared" si="697"/>
        <v>319903.55082799995</v>
      </c>
      <c r="BC352" s="16">
        <f t="shared" si="697"/>
        <v>346667.49984666659</v>
      </c>
      <c r="BD352" s="16">
        <f t="shared" si="697"/>
        <v>374507.65465333324</v>
      </c>
      <c r="BE352" s="16">
        <f t="shared" si="697"/>
        <v>403424.01524799992</v>
      </c>
      <c r="BF352" s="16">
        <f t="shared" ref="BF352:BS352" si="698">BE352+BF282</f>
        <v>433416.58163066657</v>
      </c>
      <c r="BG352" s="16">
        <f t="shared" si="698"/>
        <v>464485.35380133323</v>
      </c>
      <c r="BH352" s="16">
        <f t="shared" si="698"/>
        <v>496630.33175999991</v>
      </c>
      <c r="BI352" s="16">
        <f t="shared" si="698"/>
        <v>529837.55051999993</v>
      </c>
      <c r="BJ352" s="16">
        <f t="shared" si="698"/>
        <v>564107.00995866663</v>
      </c>
      <c r="BK352" s="16">
        <f t="shared" si="698"/>
        <v>599438.71007599996</v>
      </c>
      <c r="BL352" s="16">
        <f t="shared" si="698"/>
        <v>635832.65087199991</v>
      </c>
      <c r="BM352" s="16">
        <f t="shared" si="698"/>
        <v>673288.8323466666</v>
      </c>
      <c r="BN352" s="16">
        <f t="shared" si="698"/>
        <v>711807.25449999992</v>
      </c>
      <c r="BO352" s="16">
        <f t="shared" si="698"/>
        <v>751387.91733199987</v>
      </c>
      <c r="BP352" s="16">
        <f t="shared" si="698"/>
        <v>792030.82084266655</v>
      </c>
      <c r="BQ352" s="16">
        <f t="shared" si="698"/>
        <v>833735.96503199986</v>
      </c>
      <c r="BR352" s="16">
        <f t="shared" si="698"/>
        <v>876503.34989999991</v>
      </c>
      <c r="BS352" s="16">
        <f t="shared" si="698"/>
        <v>920332.97544666659</v>
      </c>
    </row>
    <row r="353" spans="1:71" x14ac:dyDescent="0.35">
      <c r="A353" s="15" t="str">
        <f t="shared" ref="A353:I353" si="699">A283</f>
        <v>Standard Close</v>
      </c>
      <c r="B353" s="15" t="str">
        <f t="shared" si="699"/>
        <v>A2881265</v>
      </c>
      <c r="C353" s="15" t="str">
        <f t="shared" si="699"/>
        <v/>
      </c>
      <c r="D353" s="15">
        <f t="shared" si="699"/>
        <v>30315</v>
      </c>
      <c r="E353" s="15" t="str">
        <f t="shared" si="699"/>
        <v>NCP-16578</v>
      </c>
      <c r="F353" s="15" t="str">
        <f t="shared" si="699"/>
        <v>open</v>
      </c>
      <c r="G353" s="15" t="str">
        <f t="shared" si="699"/>
        <v>Electric General Plant</v>
      </c>
      <c r="H353" s="15" t="str">
        <f t="shared" si="699"/>
        <v>Operation Centers</v>
      </c>
      <c r="I353" s="15" t="str">
        <f t="shared" si="699"/>
        <v>Energy Control Center</v>
      </c>
      <c r="J353" s="15">
        <f>'Grid Reliability and Resili'!K75</f>
        <v>202412</v>
      </c>
      <c r="K353" s="68">
        <v>0</v>
      </c>
      <c r="L353" s="16">
        <f t="shared" ref="L353:BS353" si="700">K353+L283</f>
        <v>0</v>
      </c>
      <c r="M353" s="16">
        <f t="shared" si="700"/>
        <v>0</v>
      </c>
      <c r="N353" s="16">
        <f t="shared" si="700"/>
        <v>0</v>
      </c>
      <c r="O353" s="16">
        <f t="shared" si="700"/>
        <v>0</v>
      </c>
      <c r="P353" s="16">
        <f t="shared" si="700"/>
        <v>0</v>
      </c>
      <c r="Q353" s="16">
        <f t="shared" si="700"/>
        <v>0</v>
      </c>
      <c r="R353" s="16">
        <f t="shared" si="700"/>
        <v>0</v>
      </c>
      <c r="S353" s="16">
        <f t="shared" si="700"/>
        <v>0</v>
      </c>
      <c r="T353" s="16">
        <f t="shared" si="700"/>
        <v>0</v>
      </c>
      <c r="U353" s="16">
        <f t="shared" si="700"/>
        <v>0</v>
      </c>
      <c r="V353" s="16">
        <f t="shared" si="700"/>
        <v>0</v>
      </c>
      <c r="W353" s="16">
        <f t="shared" si="700"/>
        <v>0</v>
      </c>
      <c r="X353" s="16">
        <f t="shared" si="700"/>
        <v>0</v>
      </c>
      <c r="Y353" s="16">
        <f t="shared" si="700"/>
        <v>0</v>
      </c>
      <c r="Z353" s="16">
        <f t="shared" si="700"/>
        <v>0</v>
      </c>
      <c r="AA353" s="16">
        <f t="shared" si="700"/>
        <v>0</v>
      </c>
      <c r="AB353" s="16">
        <f t="shared" si="700"/>
        <v>0</v>
      </c>
      <c r="AC353" s="16">
        <f t="shared" si="700"/>
        <v>0</v>
      </c>
      <c r="AD353" s="16">
        <f t="shared" si="700"/>
        <v>0</v>
      </c>
      <c r="AE353" s="16">
        <f t="shared" si="700"/>
        <v>0</v>
      </c>
      <c r="AF353" s="16">
        <f t="shared" si="700"/>
        <v>0</v>
      </c>
      <c r="AG353" s="16">
        <f t="shared" si="700"/>
        <v>0</v>
      </c>
      <c r="AH353" s="16">
        <f t="shared" si="700"/>
        <v>0</v>
      </c>
      <c r="AI353" s="16">
        <f t="shared" si="700"/>
        <v>0</v>
      </c>
      <c r="AJ353" s="16">
        <f t="shared" si="700"/>
        <v>0</v>
      </c>
      <c r="AK353" s="16">
        <f t="shared" si="700"/>
        <v>0</v>
      </c>
      <c r="AL353" s="16">
        <f t="shared" si="700"/>
        <v>0</v>
      </c>
      <c r="AM353" s="16">
        <f t="shared" si="700"/>
        <v>0</v>
      </c>
      <c r="AN353" s="16">
        <f t="shared" si="700"/>
        <v>0</v>
      </c>
      <c r="AO353" s="16">
        <f t="shared" si="700"/>
        <v>0</v>
      </c>
      <c r="AP353" s="16">
        <f t="shared" si="700"/>
        <v>0</v>
      </c>
      <c r="AQ353" s="16">
        <f t="shared" si="700"/>
        <v>0</v>
      </c>
      <c r="AR353" s="16">
        <f t="shared" si="700"/>
        <v>0</v>
      </c>
      <c r="AS353" s="16">
        <f t="shared" si="700"/>
        <v>0</v>
      </c>
      <c r="AT353" s="16">
        <f t="shared" si="700"/>
        <v>0</v>
      </c>
      <c r="AU353" s="16">
        <f t="shared" si="700"/>
        <v>0</v>
      </c>
      <c r="AV353" s="16">
        <f t="shared" si="700"/>
        <v>0</v>
      </c>
      <c r="AW353" s="16">
        <f t="shared" si="700"/>
        <v>0</v>
      </c>
      <c r="AX353" s="16">
        <f t="shared" si="700"/>
        <v>0</v>
      </c>
      <c r="AY353" s="16">
        <f t="shared" si="700"/>
        <v>0</v>
      </c>
      <c r="AZ353" s="16">
        <f t="shared" si="700"/>
        <v>0</v>
      </c>
      <c r="BA353" s="16">
        <f t="shared" si="700"/>
        <v>0</v>
      </c>
      <c r="BB353" s="16">
        <f t="shared" si="700"/>
        <v>0</v>
      </c>
      <c r="BC353" s="16">
        <f t="shared" si="700"/>
        <v>0</v>
      </c>
      <c r="BD353" s="16">
        <f t="shared" si="700"/>
        <v>0</v>
      </c>
      <c r="BE353" s="16">
        <f t="shared" si="700"/>
        <v>0</v>
      </c>
      <c r="BF353" s="16">
        <f t="shared" si="700"/>
        <v>0</v>
      </c>
      <c r="BG353" s="16">
        <f t="shared" si="700"/>
        <v>0</v>
      </c>
      <c r="BH353" s="16">
        <f t="shared" si="700"/>
        <v>0</v>
      </c>
      <c r="BI353" s="16">
        <f t="shared" si="700"/>
        <v>0</v>
      </c>
      <c r="BJ353" s="16">
        <f t="shared" si="700"/>
        <v>0</v>
      </c>
      <c r="BK353" s="16">
        <f t="shared" si="700"/>
        <v>0</v>
      </c>
      <c r="BL353" s="16">
        <f t="shared" si="700"/>
        <v>0</v>
      </c>
      <c r="BM353" s="16">
        <f t="shared" si="700"/>
        <v>0</v>
      </c>
      <c r="BN353" s="16">
        <f t="shared" si="700"/>
        <v>0</v>
      </c>
      <c r="BO353" s="16">
        <f t="shared" si="700"/>
        <v>0</v>
      </c>
      <c r="BP353" s="16">
        <f t="shared" si="700"/>
        <v>0</v>
      </c>
      <c r="BQ353" s="16">
        <f t="shared" si="700"/>
        <v>0</v>
      </c>
      <c r="BR353" s="16">
        <f t="shared" si="700"/>
        <v>0</v>
      </c>
      <c r="BS353" s="16">
        <f t="shared" si="700"/>
        <v>0</v>
      </c>
    </row>
    <row r="354" spans="1:71" x14ac:dyDescent="0.35">
      <c r="A354" s="15" t="str">
        <f t="shared" ref="A354:I354" si="701">A284</f>
        <v>Standard Close</v>
      </c>
      <c r="B354" s="15" t="str">
        <f t="shared" si="701"/>
        <v>NEW-15635.3</v>
      </c>
      <c r="C354" s="15" t="str">
        <f t="shared" si="701"/>
        <v/>
      </c>
      <c r="D354" s="15">
        <f t="shared" si="701"/>
        <v>36500</v>
      </c>
      <c r="E354" s="15" t="str">
        <f t="shared" si="701"/>
        <v>NEW-15635</v>
      </c>
      <c r="F354" s="15" t="str">
        <f t="shared" si="701"/>
        <v>open</v>
      </c>
      <c r="G354" s="15" t="str">
        <f t="shared" si="701"/>
        <v>Electric Distribution Plant</v>
      </c>
      <c r="H354" s="15" t="str">
        <f t="shared" si="701"/>
        <v>Distribution Substation</v>
      </c>
      <c r="I354" s="15" t="str">
        <f t="shared" si="701"/>
        <v>Grid Mod Upgrade to digital relays</v>
      </c>
      <c r="J354" s="15">
        <f>'Grid Reliability and Resili'!K76</f>
        <v>202309</v>
      </c>
      <c r="K354" s="68">
        <v>1842.0262666666667</v>
      </c>
      <c r="L354" s="16">
        <f t="shared" ref="L354:BS354" si="702">K354+L284</f>
        <v>2461.2389083333333</v>
      </c>
      <c r="M354" s="16">
        <f t="shared" si="702"/>
        <v>3080.4515499999998</v>
      </c>
      <c r="N354" s="16">
        <f t="shared" si="702"/>
        <v>3699.6641916666663</v>
      </c>
      <c r="O354" s="16">
        <f t="shared" si="702"/>
        <v>4318.8768333333328</v>
      </c>
      <c r="P354" s="16">
        <f t="shared" si="702"/>
        <v>4938.0894749999998</v>
      </c>
      <c r="Q354" s="16">
        <f t="shared" si="702"/>
        <v>5557.3021166666667</v>
      </c>
      <c r="R354" s="16">
        <f t="shared" si="702"/>
        <v>6176.5147583333337</v>
      </c>
      <c r="S354" s="16">
        <f t="shared" si="702"/>
        <v>6795.7274000000007</v>
      </c>
      <c r="T354" s="16">
        <f t="shared" si="702"/>
        <v>7414.9400416666676</v>
      </c>
      <c r="U354" s="16">
        <f t="shared" si="702"/>
        <v>8034.1526833333346</v>
      </c>
      <c r="V354" s="16">
        <f t="shared" si="702"/>
        <v>8653.3653250000007</v>
      </c>
      <c r="W354" s="16">
        <f t="shared" si="702"/>
        <v>9272.5779666666676</v>
      </c>
      <c r="X354" s="16">
        <f t="shared" si="702"/>
        <v>9928.3804462500011</v>
      </c>
      <c r="Y354" s="16">
        <f t="shared" si="702"/>
        <v>10584.182925833335</v>
      </c>
      <c r="Z354" s="16">
        <f t="shared" si="702"/>
        <v>11239.985405416668</v>
      </c>
      <c r="AA354" s="16">
        <f t="shared" si="702"/>
        <v>11895.787885000002</v>
      </c>
      <c r="AB354" s="16">
        <f t="shared" si="702"/>
        <v>12551.590364583335</v>
      </c>
      <c r="AC354" s="16">
        <f t="shared" si="702"/>
        <v>13207.392844166669</v>
      </c>
      <c r="AD354" s="16">
        <f t="shared" si="702"/>
        <v>13863.195323750002</v>
      </c>
      <c r="AE354" s="16">
        <f t="shared" si="702"/>
        <v>14518.997803333335</v>
      </c>
      <c r="AF354" s="16">
        <f t="shared" si="702"/>
        <v>15174.800282916669</v>
      </c>
      <c r="AG354" s="16">
        <f t="shared" si="702"/>
        <v>15830.602762500002</v>
      </c>
      <c r="AH354" s="16">
        <f t="shared" si="702"/>
        <v>16486.405242083336</v>
      </c>
      <c r="AI354" s="16">
        <f t="shared" si="702"/>
        <v>17142.207721666669</v>
      </c>
      <c r="AJ354" s="16">
        <f t="shared" si="702"/>
        <v>17798.010201250003</v>
      </c>
      <c r="AK354" s="16">
        <f t="shared" si="702"/>
        <v>18453.812680833336</v>
      </c>
      <c r="AL354" s="16">
        <f t="shared" si="702"/>
        <v>19109.61516041667</v>
      </c>
      <c r="AM354" s="16">
        <f t="shared" si="702"/>
        <v>19765.417640000003</v>
      </c>
      <c r="AN354" s="16">
        <f t="shared" si="702"/>
        <v>20421.220119583337</v>
      </c>
      <c r="AO354" s="16">
        <f t="shared" si="702"/>
        <v>21077.02259916667</v>
      </c>
      <c r="AP354" s="16">
        <f t="shared" si="702"/>
        <v>21732.825078750004</v>
      </c>
      <c r="AQ354" s="16">
        <f t="shared" si="702"/>
        <v>22388.627558333337</v>
      </c>
      <c r="AR354" s="16">
        <f t="shared" si="702"/>
        <v>23044.430037916671</v>
      </c>
      <c r="AS354" s="16">
        <f t="shared" si="702"/>
        <v>23700.232517500004</v>
      </c>
      <c r="AT354" s="16">
        <f t="shared" si="702"/>
        <v>24356.034997083338</v>
      </c>
      <c r="AU354" s="16">
        <f t="shared" si="702"/>
        <v>25011.837476666671</v>
      </c>
      <c r="AV354" s="16">
        <f t="shared" si="702"/>
        <v>25667.639956250005</v>
      </c>
      <c r="AW354" s="16">
        <f t="shared" si="702"/>
        <v>26323.442435833338</v>
      </c>
      <c r="AX354" s="16">
        <f t="shared" si="702"/>
        <v>26979.244915416672</v>
      </c>
      <c r="AY354" s="16">
        <f t="shared" si="702"/>
        <v>27635.047395000005</v>
      </c>
      <c r="AZ354" s="16">
        <f t="shared" si="702"/>
        <v>28290.849874583339</v>
      </c>
      <c r="BA354" s="16">
        <f t="shared" si="702"/>
        <v>28946.652354166672</v>
      </c>
      <c r="BB354" s="16">
        <f t="shared" si="702"/>
        <v>29602.454833750005</v>
      </c>
      <c r="BC354" s="16">
        <f t="shared" si="702"/>
        <v>30258.257313333339</v>
      </c>
      <c r="BD354" s="16">
        <f t="shared" si="702"/>
        <v>30914.059792916672</v>
      </c>
      <c r="BE354" s="16">
        <f t="shared" si="702"/>
        <v>31569.862272500006</v>
      </c>
      <c r="BF354" s="16">
        <f t="shared" si="702"/>
        <v>32225.664752083339</v>
      </c>
      <c r="BG354" s="16">
        <f t="shared" si="702"/>
        <v>32881.467231666669</v>
      </c>
      <c r="BH354" s="16">
        <f t="shared" si="702"/>
        <v>33537.269711250003</v>
      </c>
      <c r="BI354" s="16">
        <f t="shared" si="702"/>
        <v>34193.072190833336</v>
      </c>
      <c r="BJ354" s="16">
        <f t="shared" si="702"/>
        <v>34848.87467041667</v>
      </c>
      <c r="BK354" s="16">
        <f t="shared" si="702"/>
        <v>35504.677150000003</v>
      </c>
      <c r="BL354" s="16">
        <f t="shared" si="702"/>
        <v>36160.479629583337</v>
      </c>
      <c r="BM354" s="16">
        <f t="shared" si="702"/>
        <v>36816.28210916667</v>
      </c>
      <c r="BN354" s="16">
        <f t="shared" si="702"/>
        <v>37472.084588750004</v>
      </c>
      <c r="BO354" s="16">
        <f t="shared" si="702"/>
        <v>38127.887068333337</v>
      </c>
      <c r="BP354" s="16">
        <f t="shared" si="702"/>
        <v>38783.689547916671</v>
      </c>
      <c r="BQ354" s="16">
        <f t="shared" si="702"/>
        <v>39439.492027500004</v>
      </c>
      <c r="BR354" s="16">
        <f t="shared" si="702"/>
        <v>40095.294507083338</v>
      </c>
      <c r="BS354" s="16">
        <f t="shared" si="702"/>
        <v>40751.096986666671</v>
      </c>
    </row>
    <row r="355" spans="1:71" x14ac:dyDescent="0.35">
      <c r="A355" s="15" t="str">
        <f t="shared" ref="A355:I355" si="703">A285</f>
        <v>Standard Close</v>
      </c>
      <c r="B355" s="15" t="str">
        <f t="shared" si="703"/>
        <v>NEW-15635.4</v>
      </c>
      <c r="C355" s="15" t="str">
        <f t="shared" si="703"/>
        <v/>
      </c>
      <c r="D355" s="15">
        <f t="shared" si="703"/>
        <v>36500</v>
      </c>
      <c r="E355" s="15" t="str">
        <f t="shared" si="703"/>
        <v>NEW-15635</v>
      </c>
      <c r="F355" s="15" t="str">
        <f t="shared" si="703"/>
        <v>open</v>
      </c>
      <c r="G355" s="15" t="str">
        <f t="shared" si="703"/>
        <v>Electric Distribution Plant</v>
      </c>
      <c r="H355" s="15" t="str">
        <f t="shared" si="703"/>
        <v>Distribution Substation</v>
      </c>
      <c r="I355" s="15" t="str">
        <f t="shared" si="703"/>
        <v>Grid Mod Upgrade to digital relays</v>
      </c>
      <c r="J355" s="15">
        <f>'Grid Reliability and Resili'!K77</f>
        <v>202309</v>
      </c>
      <c r="K355" s="68">
        <v>4377.9321483333333</v>
      </c>
      <c r="L355" s="16">
        <f t="shared" ref="L355:BS355" si="704">K355+L285</f>
        <v>5875.2663933333333</v>
      </c>
      <c r="M355" s="16">
        <f t="shared" si="704"/>
        <v>7372.6006383333333</v>
      </c>
      <c r="N355" s="16">
        <f t="shared" si="704"/>
        <v>8869.9348833333333</v>
      </c>
      <c r="O355" s="16">
        <f t="shared" si="704"/>
        <v>10367.269128333333</v>
      </c>
      <c r="P355" s="16">
        <f t="shared" si="704"/>
        <v>11864.603373333333</v>
      </c>
      <c r="Q355" s="16">
        <f t="shared" si="704"/>
        <v>13361.937618333333</v>
      </c>
      <c r="R355" s="16">
        <f t="shared" si="704"/>
        <v>14859.271863333333</v>
      </c>
      <c r="S355" s="16">
        <f t="shared" si="704"/>
        <v>16356.606108333333</v>
      </c>
      <c r="T355" s="16">
        <f t="shared" si="704"/>
        <v>17853.940353333332</v>
      </c>
      <c r="U355" s="16">
        <f t="shared" si="704"/>
        <v>19351.27459833333</v>
      </c>
      <c r="V355" s="16">
        <f t="shared" si="704"/>
        <v>20848.608843333328</v>
      </c>
      <c r="W355" s="16">
        <f t="shared" si="704"/>
        <v>22345.943088333326</v>
      </c>
      <c r="X355" s="16">
        <f t="shared" si="704"/>
        <v>23931.756175083327</v>
      </c>
      <c r="Y355" s="16">
        <f t="shared" si="704"/>
        <v>25517.569261833327</v>
      </c>
      <c r="Z355" s="16">
        <f t="shared" si="704"/>
        <v>27103.382348583327</v>
      </c>
      <c r="AA355" s="16">
        <f t="shared" si="704"/>
        <v>28689.195435333328</v>
      </c>
      <c r="AB355" s="16">
        <f t="shared" si="704"/>
        <v>30275.008522083328</v>
      </c>
      <c r="AC355" s="16">
        <f t="shared" si="704"/>
        <v>31860.821608833328</v>
      </c>
      <c r="AD355" s="16">
        <f t="shared" si="704"/>
        <v>33446.634695583329</v>
      </c>
      <c r="AE355" s="16">
        <f t="shared" si="704"/>
        <v>35032.447782333329</v>
      </c>
      <c r="AF355" s="16">
        <f t="shared" si="704"/>
        <v>36618.260869083329</v>
      </c>
      <c r="AG355" s="16">
        <f t="shared" si="704"/>
        <v>38204.07395583333</v>
      </c>
      <c r="AH355" s="16">
        <f t="shared" si="704"/>
        <v>39789.88704258333</v>
      </c>
      <c r="AI355" s="16">
        <f t="shared" si="704"/>
        <v>41375.700129333331</v>
      </c>
      <c r="AJ355" s="16">
        <f t="shared" si="704"/>
        <v>42961.513216083331</v>
      </c>
      <c r="AK355" s="16">
        <f t="shared" si="704"/>
        <v>44547.326302833331</v>
      </c>
      <c r="AL355" s="16">
        <f t="shared" si="704"/>
        <v>46133.139389583332</v>
      </c>
      <c r="AM355" s="16">
        <f t="shared" si="704"/>
        <v>47718.952476333332</v>
      </c>
      <c r="AN355" s="16">
        <f t="shared" si="704"/>
        <v>49304.765563083332</v>
      </c>
      <c r="AO355" s="16">
        <f t="shared" si="704"/>
        <v>50890.578649833333</v>
      </c>
      <c r="AP355" s="16">
        <f t="shared" si="704"/>
        <v>52476.391736583333</v>
      </c>
      <c r="AQ355" s="16">
        <f t="shared" si="704"/>
        <v>54062.204823333333</v>
      </c>
      <c r="AR355" s="16">
        <f t="shared" si="704"/>
        <v>55648.017910083334</v>
      </c>
      <c r="AS355" s="16">
        <f t="shared" si="704"/>
        <v>57233.830996833334</v>
      </c>
      <c r="AT355" s="16">
        <f t="shared" si="704"/>
        <v>58819.644083583335</v>
      </c>
      <c r="AU355" s="16">
        <f t="shared" si="704"/>
        <v>60405.457170333335</v>
      </c>
      <c r="AV355" s="16">
        <f t="shared" si="704"/>
        <v>61991.270257083335</v>
      </c>
      <c r="AW355" s="16">
        <f t="shared" si="704"/>
        <v>63577.083343833336</v>
      </c>
      <c r="AX355" s="16">
        <f t="shared" si="704"/>
        <v>65162.896430583336</v>
      </c>
      <c r="AY355" s="16">
        <f t="shared" si="704"/>
        <v>66748.709517333336</v>
      </c>
      <c r="AZ355" s="16">
        <f t="shared" si="704"/>
        <v>68334.522604083337</v>
      </c>
      <c r="BA355" s="16">
        <f t="shared" si="704"/>
        <v>69920.335690833337</v>
      </c>
      <c r="BB355" s="16">
        <f t="shared" si="704"/>
        <v>71506.148777583338</v>
      </c>
      <c r="BC355" s="16">
        <f t="shared" si="704"/>
        <v>73091.961864333338</v>
      </c>
      <c r="BD355" s="16">
        <f t="shared" si="704"/>
        <v>74677.774951083338</v>
      </c>
      <c r="BE355" s="16">
        <f t="shared" si="704"/>
        <v>76263.588037833339</v>
      </c>
      <c r="BF355" s="16">
        <f t="shared" si="704"/>
        <v>77849.401124583339</v>
      </c>
      <c r="BG355" s="16">
        <f t="shared" si="704"/>
        <v>79435.214211333339</v>
      </c>
      <c r="BH355" s="16">
        <f t="shared" si="704"/>
        <v>81021.02729808334</v>
      </c>
      <c r="BI355" s="16">
        <f t="shared" si="704"/>
        <v>82606.84038483334</v>
      </c>
      <c r="BJ355" s="16">
        <f t="shared" si="704"/>
        <v>84192.65347158334</v>
      </c>
      <c r="BK355" s="16">
        <f t="shared" si="704"/>
        <v>85778.466558333341</v>
      </c>
      <c r="BL355" s="16">
        <f t="shared" si="704"/>
        <v>87364.279645083341</v>
      </c>
      <c r="BM355" s="16">
        <f t="shared" si="704"/>
        <v>88950.092731833342</v>
      </c>
      <c r="BN355" s="16">
        <f t="shared" si="704"/>
        <v>90535.905818583342</v>
      </c>
      <c r="BO355" s="16">
        <f t="shared" si="704"/>
        <v>92121.718905333342</v>
      </c>
      <c r="BP355" s="16">
        <f t="shared" si="704"/>
        <v>93707.531992083343</v>
      </c>
      <c r="BQ355" s="16">
        <f t="shared" si="704"/>
        <v>95293.345078833343</v>
      </c>
      <c r="BR355" s="16">
        <f t="shared" si="704"/>
        <v>96879.158165583343</v>
      </c>
      <c r="BS355" s="16">
        <f t="shared" si="704"/>
        <v>98464.971252333344</v>
      </c>
    </row>
    <row r="356" spans="1:71" x14ac:dyDescent="0.35">
      <c r="A356" s="15" t="str">
        <f t="shared" ref="A356:I356" si="705">A286</f>
        <v>Standard Close</v>
      </c>
      <c r="B356" s="15" t="str">
        <f t="shared" si="705"/>
        <v>NEW-15635.5</v>
      </c>
      <c r="C356" s="15" t="str">
        <f t="shared" si="705"/>
        <v/>
      </c>
      <c r="D356" s="15">
        <f t="shared" si="705"/>
        <v>36500</v>
      </c>
      <c r="E356" s="15" t="str">
        <f t="shared" si="705"/>
        <v>NEW-15635</v>
      </c>
      <c r="F356" s="15" t="str">
        <f t="shared" si="705"/>
        <v>open</v>
      </c>
      <c r="G356" s="15" t="str">
        <f t="shared" si="705"/>
        <v>Electric Distribution Plant</v>
      </c>
      <c r="H356" s="15" t="str">
        <f t="shared" si="705"/>
        <v>Distribution Substation</v>
      </c>
      <c r="I356" s="15" t="str">
        <f t="shared" si="705"/>
        <v>Grid Mod Upgrade to digital relays</v>
      </c>
      <c r="J356" s="15">
        <f>'Grid Reliability and Resili'!K78</f>
        <v>202309</v>
      </c>
      <c r="K356" s="68">
        <v>946.07457999999997</v>
      </c>
      <c r="L356" s="16">
        <f t="shared" ref="L356:BS356" si="706">K356+L286</f>
        <v>1261.4327733333332</v>
      </c>
      <c r="M356" s="16">
        <f t="shared" si="706"/>
        <v>1576.7909666666665</v>
      </c>
      <c r="N356" s="16">
        <f t="shared" si="706"/>
        <v>1892.1491599999997</v>
      </c>
      <c r="O356" s="16">
        <f t="shared" si="706"/>
        <v>2207.507353333333</v>
      </c>
      <c r="P356" s="16">
        <f t="shared" si="706"/>
        <v>2522.8655466666664</v>
      </c>
      <c r="Q356" s="16">
        <f t="shared" si="706"/>
        <v>2838.2237399999999</v>
      </c>
      <c r="R356" s="16">
        <f t="shared" si="706"/>
        <v>3153.5819333333334</v>
      </c>
      <c r="S356" s="16">
        <f t="shared" si="706"/>
        <v>3468.9401266666669</v>
      </c>
      <c r="T356" s="16">
        <f t="shared" si="706"/>
        <v>3784.2983200000003</v>
      </c>
      <c r="U356" s="16">
        <f t="shared" si="706"/>
        <v>4099.6565133333334</v>
      </c>
      <c r="V356" s="16">
        <f t="shared" si="706"/>
        <v>4415.0147066666668</v>
      </c>
      <c r="W356" s="16">
        <f t="shared" si="706"/>
        <v>4730.3729000000003</v>
      </c>
      <c r="X356" s="16">
        <f t="shared" si="706"/>
        <v>5064.3658956666668</v>
      </c>
      <c r="Y356" s="16">
        <f t="shared" si="706"/>
        <v>5398.3588913333333</v>
      </c>
      <c r="Z356" s="16">
        <f t="shared" si="706"/>
        <v>5732.3518869999998</v>
      </c>
      <c r="AA356" s="16">
        <f t="shared" si="706"/>
        <v>6066.3448826666663</v>
      </c>
      <c r="AB356" s="16">
        <f t="shared" si="706"/>
        <v>6400.3378783333328</v>
      </c>
      <c r="AC356" s="16">
        <f t="shared" si="706"/>
        <v>6734.3308739999993</v>
      </c>
      <c r="AD356" s="16">
        <f t="shared" si="706"/>
        <v>7068.3238696666658</v>
      </c>
      <c r="AE356" s="16">
        <f t="shared" si="706"/>
        <v>7402.3168653333323</v>
      </c>
      <c r="AF356" s="16">
        <f t="shared" si="706"/>
        <v>7736.3098609999988</v>
      </c>
      <c r="AG356" s="16">
        <f t="shared" si="706"/>
        <v>8070.3028566666653</v>
      </c>
      <c r="AH356" s="16">
        <f t="shared" si="706"/>
        <v>8404.2958523333327</v>
      </c>
      <c r="AI356" s="16">
        <f t="shared" si="706"/>
        <v>8738.2888480000001</v>
      </c>
      <c r="AJ356" s="16">
        <f t="shared" si="706"/>
        <v>9072.2818436666676</v>
      </c>
      <c r="AK356" s="16">
        <f t="shared" si="706"/>
        <v>9406.274839333335</v>
      </c>
      <c r="AL356" s="16">
        <f t="shared" si="706"/>
        <v>9740.2678350000024</v>
      </c>
      <c r="AM356" s="16">
        <f t="shared" si="706"/>
        <v>10074.26083066667</v>
      </c>
      <c r="AN356" s="16">
        <f t="shared" si="706"/>
        <v>10408.253826333337</v>
      </c>
      <c r="AO356" s="16">
        <f t="shared" si="706"/>
        <v>10742.246822000005</v>
      </c>
      <c r="AP356" s="16">
        <f t="shared" si="706"/>
        <v>11076.239817666672</v>
      </c>
      <c r="AQ356" s="16">
        <f t="shared" si="706"/>
        <v>11410.232813333339</v>
      </c>
      <c r="AR356" s="16">
        <f t="shared" si="706"/>
        <v>11744.225809000007</v>
      </c>
      <c r="AS356" s="16">
        <f t="shared" si="706"/>
        <v>12078.218804666674</v>
      </c>
      <c r="AT356" s="16">
        <f t="shared" si="706"/>
        <v>12412.211800333342</v>
      </c>
      <c r="AU356" s="16">
        <f t="shared" si="706"/>
        <v>12746.204796000009</v>
      </c>
      <c r="AV356" s="16">
        <f t="shared" si="706"/>
        <v>13080.197791666676</v>
      </c>
      <c r="AW356" s="16">
        <f t="shared" si="706"/>
        <v>13414.190787333344</v>
      </c>
      <c r="AX356" s="16">
        <f t="shared" si="706"/>
        <v>13748.183783000011</v>
      </c>
      <c r="AY356" s="16">
        <f t="shared" si="706"/>
        <v>14082.176778666679</v>
      </c>
      <c r="AZ356" s="16">
        <f t="shared" si="706"/>
        <v>14416.169774333346</v>
      </c>
      <c r="BA356" s="16">
        <f t="shared" si="706"/>
        <v>14750.162770000014</v>
      </c>
      <c r="BB356" s="16">
        <f t="shared" si="706"/>
        <v>15084.155765666681</v>
      </c>
      <c r="BC356" s="16">
        <f t="shared" si="706"/>
        <v>15418.148761333348</v>
      </c>
      <c r="BD356" s="16">
        <f t="shared" si="706"/>
        <v>15752.141757000016</v>
      </c>
      <c r="BE356" s="16">
        <f t="shared" si="706"/>
        <v>16086.134752666683</v>
      </c>
      <c r="BF356" s="16">
        <f t="shared" si="706"/>
        <v>16420.127748333351</v>
      </c>
      <c r="BG356" s="16">
        <f t="shared" si="706"/>
        <v>16754.120744000018</v>
      </c>
      <c r="BH356" s="16">
        <f t="shared" si="706"/>
        <v>17088.113739666685</v>
      </c>
      <c r="BI356" s="16">
        <f t="shared" si="706"/>
        <v>17422.106735333353</v>
      </c>
      <c r="BJ356" s="16">
        <f t="shared" si="706"/>
        <v>17756.09973100002</v>
      </c>
      <c r="BK356" s="16">
        <f t="shared" si="706"/>
        <v>18090.092726666688</v>
      </c>
      <c r="BL356" s="16">
        <f t="shared" si="706"/>
        <v>18424.085722333355</v>
      </c>
      <c r="BM356" s="16">
        <f t="shared" si="706"/>
        <v>18758.078718000022</v>
      </c>
      <c r="BN356" s="16">
        <f t="shared" si="706"/>
        <v>19092.07171366669</v>
      </c>
      <c r="BO356" s="16">
        <f t="shared" si="706"/>
        <v>19426.064709333357</v>
      </c>
      <c r="BP356" s="16">
        <f t="shared" si="706"/>
        <v>19760.057705000025</v>
      </c>
      <c r="BQ356" s="16">
        <f t="shared" si="706"/>
        <v>20094.050700666692</v>
      </c>
      <c r="BR356" s="16">
        <f t="shared" si="706"/>
        <v>20428.04369633336</v>
      </c>
      <c r="BS356" s="16">
        <f t="shared" si="706"/>
        <v>20762.036692000027</v>
      </c>
    </row>
    <row r="357" spans="1:71" x14ac:dyDescent="0.35">
      <c r="A357" s="15" t="str">
        <f t="shared" ref="A357:I357" si="707">A287</f>
        <v>Standard Close</v>
      </c>
      <c r="B357" s="15" t="str">
        <f t="shared" si="707"/>
        <v>NEW-15635.6</v>
      </c>
      <c r="C357" s="15" t="str">
        <f t="shared" si="707"/>
        <v/>
      </c>
      <c r="D357" s="15">
        <f t="shared" si="707"/>
        <v>36500</v>
      </c>
      <c r="E357" s="15" t="str">
        <f t="shared" si="707"/>
        <v>NEW-15635</v>
      </c>
      <c r="F357" s="15" t="str">
        <f t="shared" si="707"/>
        <v>open</v>
      </c>
      <c r="G357" s="15" t="str">
        <f t="shared" si="707"/>
        <v>Electric Distribution Plant</v>
      </c>
      <c r="H357" s="15" t="str">
        <f t="shared" si="707"/>
        <v>Distribution Substation</v>
      </c>
      <c r="I357" s="15" t="str">
        <f t="shared" si="707"/>
        <v>Grid Mod Upgrade to digital relays</v>
      </c>
      <c r="J357" s="15">
        <f>'Grid Reliability and Resili'!K79</f>
        <v>202309</v>
      </c>
      <c r="K357" s="68">
        <v>2382.9916366666671</v>
      </c>
      <c r="L357" s="16">
        <f t="shared" ref="L357:BS357" si="708">K357+L287</f>
        <v>3176.3079333333339</v>
      </c>
      <c r="M357" s="16">
        <f t="shared" si="708"/>
        <v>3969.6242300000008</v>
      </c>
      <c r="N357" s="16">
        <f t="shared" si="708"/>
        <v>4762.9405266666672</v>
      </c>
      <c r="O357" s="16">
        <f t="shared" si="708"/>
        <v>5556.2568233333341</v>
      </c>
      <c r="P357" s="16">
        <f t="shared" si="708"/>
        <v>6349.5731200000009</v>
      </c>
      <c r="Q357" s="16">
        <f t="shared" si="708"/>
        <v>7142.8894166666678</v>
      </c>
      <c r="R357" s="16">
        <f t="shared" si="708"/>
        <v>7936.2057133333346</v>
      </c>
      <c r="S357" s="16">
        <f t="shared" si="708"/>
        <v>8729.5220100000006</v>
      </c>
      <c r="T357" s="16">
        <f t="shared" si="708"/>
        <v>9522.8383066666665</v>
      </c>
      <c r="U357" s="16">
        <f t="shared" si="708"/>
        <v>10316.154603333332</v>
      </c>
      <c r="V357" s="16">
        <f t="shared" si="708"/>
        <v>11109.470899999998</v>
      </c>
      <c r="W357" s="16">
        <f t="shared" si="708"/>
        <v>11902.787196666664</v>
      </c>
      <c r="X357" s="16">
        <f t="shared" si="708"/>
        <v>12742.981274499998</v>
      </c>
      <c r="Y357" s="16">
        <f t="shared" si="708"/>
        <v>13583.175352333332</v>
      </c>
      <c r="Z357" s="16">
        <f t="shared" si="708"/>
        <v>14423.369430166666</v>
      </c>
      <c r="AA357" s="16">
        <f t="shared" si="708"/>
        <v>15263.563507999999</v>
      </c>
      <c r="AB357" s="16">
        <f t="shared" si="708"/>
        <v>16103.757585833333</v>
      </c>
      <c r="AC357" s="16">
        <f t="shared" si="708"/>
        <v>16943.951663666667</v>
      </c>
      <c r="AD357" s="16">
        <f t="shared" si="708"/>
        <v>17784.1457415</v>
      </c>
      <c r="AE357" s="16">
        <f t="shared" si="708"/>
        <v>18624.339819333334</v>
      </c>
      <c r="AF357" s="16">
        <f t="shared" si="708"/>
        <v>19464.533897166668</v>
      </c>
      <c r="AG357" s="16">
        <f t="shared" si="708"/>
        <v>20304.727975000002</v>
      </c>
      <c r="AH357" s="16">
        <f t="shared" si="708"/>
        <v>21144.922052833335</v>
      </c>
      <c r="AI357" s="16">
        <f t="shared" si="708"/>
        <v>21985.116130666669</v>
      </c>
      <c r="AJ357" s="16">
        <f t="shared" si="708"/>
        <v>22825.310208500003</v>
      </c>
      <c r="AK357" s="16">
        <f t="shared" si="708"/>
        <v>23665.504286333336</v>
      </c>
      <c r="AL357" s="16">
        <f t="shared" si="708"/>
        <v>24505.69836416667</v>
      </c>
      <c r="AM357" s="16">
        <f t="shared" si="708"/>
        <v>25345.892442000004</v>
      </c>
      <c r="AN357" s="16">
        <f t="shared" si="708"/>
        <v>26186.086519833338</v>
      </c>
      <c r="AO357" s="16">
        <f t="shared" si="708"/>
        <v>27026.280597666671</v>
      </c>
      <c r="AP357" s="16">
        <f t="shared" si="708"/>
        <v>27866.474675500005</v>
      </c>
      <c r="AQ357" s="16">
        <f t="shared" si="708"/>
        <v>28706.668753333339</v>
      </c>
      <c r="AR357" s="16">
        <f t="shared" si="708"/>
        <v>29546.862831166673</v>
      </c>
      <c r="AS357" s="16">
        <f t="shared" si="708"/>
        <v>30387.056909000006</v>
      </c>
      <c r="AT357" s="16">
        <f t="shared" si="708"/>
        <v>31227.25098683334</v>
      </c>
      <c r="AU357" s="16">
        <f t="shared" si="708"/>
        <v>32067.445064666674</v>
      </c>
      <c r="AV357" s="16">
        <f t="shared" si="708"/>
        <v>32907.639142500004</v>
      </c>
      <c r="AW357" s="16">
        <f t="shared" si="708"/>
        <v>33747.833220333334</v>
      </c>
      <c r="AX357" s="16">
        <f t="shared" si="708"/>
        <v>34588.027298166664</v>
      </c>
      <c r="AY357" s="16">
        <f t="shared" si="708"/>
        <v>35428.221375999994</v>
      </c>
      <c r="AZ357" s="16">
        <f t="shared" si="708"/>
        <v>36268.415453833324</v>
      </c>
      <c r="BA357" s="16">
        <f t="shared" si="708"/>
        <v>37108.609531666654</v>
      </c>
      <c r="BB357" s="16">
        <f t="shared" si="708"/>
        <v>37948.803609499984</v>
      </c>
      <c r="BC357" s="16">
        <f t="shared" si="708"/>
        <v>38788.997687333314</v>
      </c>
      <c r="BD357" s="16">
        <f t="shared" si="708"/>
        <v>39629.191765166644</v>
      </c>
      <c r="BE357" s="16">
        <f t="shared" si="708"/>
        <v>40469.385842999975</v>
      </c>
      <c r="BF357" s="16">
        <f t="shared" si="708"/>
        <v>41309.579920833305</v>
      </c>
      <c r="BG357" s="16">
        <f t="shared" si="708"/>
        <v>42149.773998666635</v>
      </c>
      <c r="BH357" s="16">
        <f t="shared" si="708"/>
        <v>42989.968076499965</v>
      </c>
      <c r="BI357" s="16">
        <f t="shared" si="708"/>
        <v>43830.162154333295</v>
      </c>
      <c r="BJ357" s="16">
        <f t="shared" si="708"/>
        <v>44670.356232166625</v>
      </c>
      <c r="BK357" s="16">
        <f t="shared" si="708"/>
        <v>45510.550309999955</v>
      </c>
      <c r="BL357" s="16">
        <f t="shared" si="708"/>
        <v>46350.744387833285</v>
      </c>
      <c r="BM357" s="16">
        <f t="shared" si="708"/>
        <v>47190.938465666615</v>
      </c>
      <c r="BN357" s="16">
        <f t="shared" si="708"/>
        <v>48031.132543499945</v>
      </c>
      <c r="BO357" s="16">
        <f t="shared" si="708"/>
        <v>48871.326621333275</v>
      </c>
      <c r="BP357" s="16">
        <f t="shared" si="708"/>
        <v>49711.520699166605</v>
      </c>
      <c r="BQ357" s="16">
        <f t="shared" si="708"/>
        <v>50551.714776999936</v>
      </c>
      <c r="BR357" s="16">
        <f t="shared" si="708"/>
        <v>51391.908854833266</v>
      </c>
      <c r="BS357" s="16">
        <f t="shared" si="708"/>
        <v>52232.102932666596</v>
      </c>
    </row>
    <row r="358" spans="1:71" x14ac:dyDescent="0.35">
      <c r="D358" s="50"/>
      <c r="I358" s="15"/>
      <c r="J358" s="50"/>
    </row>
    <row r="359" spans="1:71" ht="15" thickBot="1" x14ac:dyDescent="0.4">
      <c r="C359" s="15"/>
      <c r="D359" s="50"/>
      <c r="J359" s="52" t="s">
        <v>163</v>
      </c>
      <c r="K359" s="73">
        <f t="shared" ref="K359:BS359" si="709">SUM(K294:K358)</f>
        <v>9549.0246316666671</v>
      </c>
      <c r="L359" s="73">
        <f t="shared" si="709"/>
        <v>12774.246008333334</v>
      </c>
      <c r="M359" s="73">
        <f t="shared" si="709"/>
        <v>17610.630189166666</v>
      </c>
      <c r="N359" s="73">
        <f t="shared" si="709"/>
        <v>24829.094830833332</v>
      </c>
      <c r="O359" s="73">
        <f t="shared" si="709"/>
        <v>33816.102006666668</v>
      </c>
      <c r="P359" s="73">
        <f t="shared" si="709"/>
        <v>44618.944861666663</v>
      </c>
      <c r="Q359" s="73">
        <f t="shared" si="709"/>
        <v>57032.9495675</v>
      </c>
      <c r="R359" s="73">
        <f t="shared" si="709"/>
        <v>71488.502634999997</v>
      </c>
      <c r="S359" s="73">
        <f t="shared" si="709"/>
        <v>87555.217553333321</v>
      </c>
      <c r="T359" s="73">
        <f t="shared" si="709"/>
        <v>105233.09432249999</v>
      </c>
      <c r="U359" s="73">
        <f t="shared" si="709"/>
        <v>135807.44561</v>
      </c>
      <c r="V359" s="73">
        <f t="shared" si="709"/>
        <v>169246.88234083331</v>
      </c>
      <c r="W359" s="84">
        <f t="shared" si="709"/>
        <v>205551.40462666663</v>
      </c>
      <c r="X359" s="73">
        <f t="shared" si="709"/>
        <v>272217.40096549998</v>
      </c>
      <c r="Y359" s="73">
        <f t="shared" si="709"/>
        <v>350064.49515933334</v>
      </c>
      <c r="Z359" s="73">
        <f t="shared" si="709"/>
        <v>439764.72157258337</v>
      </c>
      <c r="AA359" s="73">
        <f t="shared" si="709"/>
        <v>541318.08020524995</v>
      </c>
      <c r="AB359" s="73">
        <f t="shared" si="709"/>
        <v>654724.57105733338</v>
      </c>
      <c r="AC359" s="73">
        <f t="shared" si="709"/>
        <v>779984.19412883371</v>
      </c>
      <c r="AD359" s="73">
        <f t="shared" si="709"/>
        <v>917201.97890741681</v>
      </c>
      <c r="AE359" s="73">
        <f t="shared" si="709"/>
        <v>1066377.9253930836</v>
      </c>
      <c r="AF359" s="73">
        <f t="shared" si="709"/>
        <v>1227458.9298671668</v>
      </c>
      <c r="AG359" s="73">
        <f t="shared" si="709"/>
        <v>1406411.4284711676</v>
      </c>
      <c r="AH359" s="73">
        <f t="shared" si="709"/>
        <v>1596195.4538833336</v>
      </c>
      <c r="AI359" s="84">
        <f t="shared" si="709"/>
        <v>1796787.517334834</v>
      </c>
      <c r="AJ359" s="73">
        <f t="shared" si="709"/>
        <v>2008159.5909755835</v>
      </c>
      <c r="AK359" s="73">
        <f t="shared" si="709"/>
        <v>2238189.4298414174</v>
      </c>
      <c r="AL359" s="73">
        <f t="shared" si="709"/>
        <v>2486877.0346638346</v>
      </c>
      <c r="AM359" s="73">
        <f t="shared" si="709"/>
        <v>2770313.432526167</v>
      </c>
      <c r="AN359" s="73">
        <f t="shared" si="709"/>
        <v>3072407.5963450829</v>
      </c>
      <c r="AO359" s="73">
        <f t="shared" si="709"/>
        <v>3393159.5261205845</v>
      </c>
      <c r="AP359" s="73">
        <f t="shared" si="709"/>
        <v>3732569.2218526658</v>
      </c>
      <c r="AQ359" s="73">
        <f t="shared" si="709"/>
        <v>4090636.6835413347</v>
      </c>
      <c r="AR359" s="73">
        <f t="shared" si="709"/>
        <v>4467361.9111865843</v>
      </c>
      <c r="AS359" s="73">
        <f t="shared" si="709"/>
        <v>4987974.5663750842</v>
      </c>
      <c r="AT359" s="73">
        <f t="shared" si="709"/>
        <v>5532641.8645993331</v>
      </c>
      <c r="AU359" s="73">
        <f t="shared" si="709"/>
        <v>6101363.8058593348</v>
      </c>
      <c r="AV359" s="73">
        <f t="shared" si="709"/>
        <v>7059810.1745595001</v>
      </c>
      <c r="AW359" s="73">
        <f t="shared" si="709"/>
        <v>8040321.9956111657</v>
      </c>
      <c r="AX359" s="73">
        <f t="shared" si="709"/>
        <v>9042899.2705096696</v>
      </c>
      <c r="AY359" s="73">
        <f t="shared" si="709"/>
        <v>10139502.805159166</v>
      </c>
      <c r="AZ359" s="73">
        <f t="shared" si="709"/>
        <v>11258171.7936555</v>
      </c>
      <c r="BA359" s="73">
        <f t="shared" si="709"/>
        <v>12398906.235998668</v>
      </c>
      <c r="BB359" s="73">
        <f t="shared" si="709"/>
        <v>13697980.042955332</v>
      </c>
      <c r="BC359" s="73">
        <f t="shared" si="709"/>
        <v>15021114.524228837</v>
      </c>
      <c r="BD359" s="73">
        <f t="shared" si="709"/>
        <v>16368309.679819172</v>
      </c>
      <c r="BE359" s="73">
        <f t="shared" si="709"/>
        <v>18006529.649337675</v>
      </c>
      <c r="BF359" s="73">
        <f t="shared" si="709"/>
        <v>19670904.365703836</v>
      </c>
      <c r="BG359" s="73">
        <f t="shared" si="709"/>
        <v>21361433.828917678</v>
      </c>
      <c r="BH359" s="73">
        <f t="shared" si="709"/>
        <v>23208309.085070837</v>
      </c>
      <c r="BI359" s="73">
        <f t="shared" si="709"/>
        <v>25073853.521987755</v>
      </c>
      <c r="BJ359" s="73">
        <f t="shared" si="709"/>
        <v>26958067.139103409</v>
      </c>
      <c r="BK359" s="73">
        <f t="shared" si="709"/>
        <v>28860949.93641784</v>
      </c>
      <c r="BL359" s="73">
        <f t="shared" si="709"/>
        <v>30782501.913930994</v>
      </c>
      <c r="BM359" s="73">
        <f t="shared" si="709"/>
        <v>32722723.07164292</v>
      </c>
      <c r="BN359" s="73">
        <f t="shared" si="709"/>
        <v>34681613.40955358</v>
      </c>
      <c r="BO359" s="73">
        <f t="shared" si="709"/>
        <v>36659172.927662991</v>
      </c>
      <c r="BP359" s="73">
        <f t="shared" si="709"/>
        <v>38655401.625971183</v>
      </c>
      <c r="BQ359" s="73">
        <f t="shared" si="709"/>
        <v>40729749.922187664</v>
      </c>
      <c r="BR359" s="73">
        <f t="shared" si="709"/>
        <v>42823432.473656252</v>
      </c>
      <c r="BS359" s="73">
        <f t="shared" si="709"/>
        <v>44936449.280376934</v>
      </c>
    </row>
    <row r="360" spans="1:71" ht="15" thickTop="1" x14ac:dyDescent="0.35">
      <c r="D360" s="50"/>
      <c r="J360" s="50"/>
      <c r="AI360" s="79">
        <f>+AI359-Response!M38</f>
        <v>0</v>
      </c>
    </row>
    <row r="361" spans="1:71" x14ac:dyDescent="0.35">
      <c r="D361" s="50"/>
      <c r="J361" s="50"/>
    </row>
    <row r="362" spans="1:71" x14ac:dyDescent="0.35">
      <c r="D362" s="50"/>
      <c r="J362" s="50"/>
    </row>
    <row r="363" spans="1:71" x14ac:dyDescent="0.35">
      <c r="A363" s="56" t="s">
        <v>133</v>
      </c>
      <c r="B363" s="56" t="s">
        <v>134</v>
      </c>
      <c r="C363" s="56" t="s">
        <v>136</v>
      </c>
      <c r="D363" s="56">
        <v>300</v>
      </c>
      <c r="E363" s="56" t="s">
        <v>137</v>
      </c>
      <c r="F363" s="57" t="s">
        <v>138</v>
      </c>
      <c r="G363" s="56" t="s">
        <v>139</v>
      </c>
      <c r="H363" s="56" t="s">
        <v>140</v>
      </c>
      <c r="I363" s="56" t="s">
        <v>141</v>
      </c>
      <c r="J363" s="56" t="s">
        <v>142</v>
      </c>
      <c r="K363" s="67" t="s">
        <v>158</v>
      </c>
      <c r="L363" s="59">
        <v>202401</v>
      </c>
      <c r="M363" s="59">
        <v>202402</v>
      </c>
      <c r="N363" s="59">
        <v>202403</v>
      </c>
      <c r="O363" s="59">
        <v>202404</v>
      </c>
      <c r="P363" s="59">
        <v>202405</v>
      </c>
      <c r="Q363" s="59">
        <v>202406</v>
      </c>
      <c r="R363" s="59">
        <v>202407</v>
      </c>
      <c r="S363" s="59">
        <v>202408</v>
      </c>
      <c r="T363" s="59">
        <v>202409</v>
      </c>
      <c r="U363" s="59">
        <v>202410</v>
      </c>
      <c r="V363" s="59">
        <v>202411</v>
      </c>
      <c r="W363" s="59">
        <v>202412</v>
      </c>
      <c r="X363" s="59">
        <v>202501</v>
      </c>
      <c r="Y363" s="59">
        <v>202502</v>
      </c>
      <c r="Z363" s="59">
        <v>202503</v>
      </c>
      <c r="AA363" s="59">
        <v>202504</v>
      </c>
      <c r="AB363" s="59">
        <v>202505</v>
      </c>
      <c r="AC363" s="59">
        <v>202506</v>
      </c>
      <c r="AD363" s="59">
        <v>202507</v>
      </c>
      <c r="AE363" s="59">
        <v>202508</v>
      </c>
      <c r="AF363" s="59">
        <v>202509</v>
      </c>
      <c r="AG363" s="59">
        <v>202510</v>
      </c>
      <c r="AH363" s="59">
        <v>202511</v>
      </c>
      <c r="AI363" s="59">
        <v>202512</v>
      </c>
      <c r="AJ363" s="59">
        <v>202601</v>
      </c>
      <c r="AK363" s="59">
        <v>202602</v>
      </c>
      <c r="AL363" s="59">
        <v>202603</v>
      </c>
      <c r="AM363" s="59">
        <v>202604</v>
      </c>
      <c r="AN363" s="59">
        <v>202605</v>
      </c>
      <c r="AO363" s="59">
        <v>202606</v>
      </c>
      <c r="AP363" s="59">
        <v>202607</v>
      </c>
      <c r="AQ363" s="59">
        <v>202608</v>
      </c>
      <c r="AR363" s="59">
        <v>202609</v>
      </c>
      <c r="AS363" s="59">
        <v>202610</v>
      </c>
      <c r="AT363" s="59">
        <v>202611</v>
      </c>
      <c r="AU363" s="59">
        <v>202612</v>
      </c>
      <c r="AV363" s="59">
        <v>202701</v>
      </c>
      <c r="AW363" s="59">
        <v>202702</v>
      </c>
      <c r="AX363" s="59">
        <v>202703</v>
      </c>
      <c r="AY363" s="59">
        <v>202704</v>
      </c>
      <c r="AZ363" s="59">
        <v>202705</v>
      </c>
      <c r="BA363" s="59">
        <v>202706</v>
      </c>
      <c r="BB363" s="59">
        <v>202707</v>
      </c>
      <c r="BC363" s="59">
        <v>202708</v>
      </c>
      <c r="BD363" s="59">
        <v>202709</v>
      </c>
      <c r="BE363" s="59">
        <v>202710</v>
      </c>
      <c r="BF363" s="59">
        <v>202711</v>
      </c>
      <c r="BG363" s="59">
        <v>202712</v>
      </c>
      <c r="BH363" s="59">
        <v>202801</v>
      </c>
      <c r="BI363" s="59">
        <v>202802</v>
      </c>
      <c r="BJ363" s="59">
        <v>202803</v>
      </c>
      <c r="BK363" s="59">
        <v>202804</v>
      </c>
      <c r="BL363" s="59">
        <v>202805</v>
      </c>
      <c r="BM363" s="59">
        <v>202806</v>
      </c>
      <c r="BN363" s="59">
        <v>202807</v>
      </c>
      <c r="BO363" s="59">
        <v>202808</v>
      </c>
      <c r="BP363" s="59">
        <v>202809</v>
      </c>
      <c r="BQ363" s="59">
        <v>202810</v>
      </c>
      <c r="BR363" s="59">
        <v>202811</v>
      </c>
      <c r="BS363" s="59">
        <v>202812</v>
      </c>
    </row>
    <row r="364" spans="1:71" x14ac:dyDescent="0.35">
      <c r="A364" s="15" t="str">
        <f t="shared" ref="A364:J364" si="710">A294</f>
        <v>Found on tab GRR - Grid Comm</v>
      </c>
      <c r="B364" s="15" t="str">
        <f t="shared" si="710"/>
        <v>A2874752</v>
      </c>
      <c r="C364" s="15" t="str">
        <f t="shared" si="710"/>
        <v/>
      </c>
      <c r="D364" s="15">
        <f t="shared" si="710"/>
        <v>36500</v>
      </c>
      <c r="E364" s="15" t="str">
        <f t="shared" si="710"/>
        <v>NEW-15635</v>
      </c>
      <c r="F364" s="15" t="str">
        <f t="shared" si="710"/>
        <v>Grid Mod Upgrade to digital relays</v>
      </c>
      <c r="G364" s="15" t="str">
        <f t="shared" si="710"/>
        <v>Electric Distribution Plant</v>
      </c>
      <c r="H364" s="15" t="str">
        <f t="shared" si="710"/>
        <v>Distribution Substation</v>
      </c>
      <c r="I364" s="15" t="str">
        <f t="shared" si="710"/>
        <v>Grid Mod Upgrade to digital relays</v>
      </c>
      <c r="J364" s="15">
        <f t="shared" si="710"/>
        <v>202402</v>
      </c>
      <c r="K364" s="16">
        <f>SUM($K294:K294)/13</f>
        <v>0</v>
      </c>
      <c r="L364" s="16">
        <f>SUM($K294:L294)/13</f>
        <v>0</v>
      </c>
      <c r="M364" s="16">
        <f>SUM($K294:M294)/13</f>
        <v>0</v>
      </c>
      <c r="N364" s="16">
        <f>SUM($K294:N294)/13</f>
        <v>3.9227029487179483</v>
      </c>
      <c r="O364" s="16">
        <f>SUM($K294:O294)/13</f>
        <v>11.768108846153845</v>
      </c>
      <c r="P364" s="16">
        <f>SUM($K294:P294)/13</f>
        <v>23.536217692307691</v>
      </c>
      <c r="Q364" s="16">
        <f>SUM($K294:Q294)/13</f>
        <v>39.227029487179486</v>
      </c>
      <c r="R364" s="16">
        <f>SUM($K294:R294)/13</f>
        <v>58.840544230769225</v>
      </c>
      <c r="S364" s="16">
        <f>SUM($K294:S294)/13</f>
        <v>82.376761923076913</v>
      </c>
      <c r="T364" s="16">
        <f>SUM($K294:T294)/13</f>
        <v>109.83568256410256</v>
      </c>
      <c r="U364" s="16">
        <f>SUM($K294:U294)/13</f>
        <v>141.21730615384615</v>
      </c>
      <c r="V364" s="16">
        <f>SUM($K294:V294)/13</f>
        <v>176.52163269230766</v>
      </c>
      <c r="W364" s="16">
        <f t="shared" ref="W364:W395" si="711">SUM(K294:W294)/13</f>
        <v>215.74866217948713</v>
      </c>
      <c r="X364" s="16">
        <f t="shared" ref="X364:X395" si="712">SUM(L294:X294)/13</f>
        <v>259.13019069871791</v>
      </c>
      <c r="Y364" s="16">
        <f t="shared" ref="Y364:Y395" si="713">SUM(M294:Y294)/13</f>
        <v>306.66621824999999</v>
      </c>
      <c r="Z364" s="16">
        <f t="shared" ref="Z364:Z395" si="714">SUM(N294:Z294)/13</f>
        <v>358.35674483333327</v>
      </c>
      <c r="AA364" s="16">
        <f t="shared" ref="AA364:AA395" si="715">SUM(O294:AA294)/13</f>
        <v>410.2790675</v>
      </c>
      <c r="AB364" s="16">
        <f t="shared" ref="AB364:AB395" si="716">SUM(P294:AB294)/13</f>
        <v>462.43318624999995</v>
      </c>
      <c r="AC364" s="16">
        <f t="shared" ref="AC364:AC395" si="717">SUM(Q294:AC294)/13</f>
        <v>514.81910108333329</v>
      </c>
      <c r="AD364" s="16">
        <f t="shared" ref="AD364:AD395" si="718">SUM(R294:AD294)/13</f>
        <v>567.43681199999992</v>
      </c>
      <c r="AE364" s="16">
        <f t="shared" ref="AE364:AE395" si="719">SUM(S294:AE294)/13</f>
        <v>620.28631899999993</v>
      </c>
      <c r="AF364" s="16">
        <f t="shared" ref="AF364:AF395" si="720">SUM(T294:AF294)/13</f>
        <v>673.36762208333312</v>
      </c>
      <c r="AG364" s="16">
        <f t="shared" ref="AG364:AG395" si="721">SUM(U294:AG294)/13</f>
        <v>726.68072125000003</v>
      </c>
      <c r="AH364" s="16">
        <f t="shared" ref="AH364:AH395" si="722">SUM(V294:AH294)/13</f>
        <v>780.22561649999977</v>
      </c>
      <c r="AI364" s="16">
        <f t="shared" ref="AI364:AI395" si="723">SUM(W294:AI294)/13</f>
        <v>834.00230783333313</v>
      </c>
      <c r="AJ364" s="16">
        <f t="shared" ref="AJ364:AJ395" si="724">SUM(X294:AJ294)/13</f>
        <v>888.01079524999977</v>
      </c>
      <c r="AK364" s="16">
        <f t="shared" ref="AK364:AK395" si="725">SUM(Y294:AK294)/13</f>
        <v>942.01928266666641</v>
      </c>
      <c r="AL364" s="16">
        <f t="shared" ref="AL364:AL395" si="726">SUM(Z294:AL294)/13</f>
        <v>996.02777008333317</v>
      </c>
      <c r="AM364" s="16">
        <f t="shared" ref="AM364:AM395" si="727">SUM(AA294:AM294)/13</f>
        <v>1050.0362574999997</v>
      </c>
      <c r="AN364" s="16">
        <f t="shared" ref="AN364:AN395" si="728">SUM(AB294:AN294)/13</f>
        <v>1104.0447449166663</v>
      </c>
      <c r="AO364" s="16">
        <f t="shared" ref="AO364:AO395" si="729">SUM(AC294:AO294)/13</f>
        <v>1158.0532323333332</v>
      </c>
      <c r="AP364" s="16">
        <f t="shared" ref="AP364:AP395" si="730">SUM(AD294:AP294)/13</f>
        <v>1212.0617197499998</v>
      </c>
      <c r="AQ364" s="16">
        <f t="shared" ref="AQ364:AQ395" si="731">SUM(AE294:AQ294)/13</f>
        <v>1266.0702071666663</v>
      </c>
      <c r="AR364" s="16">
        <f t="shared" ref="AR364:AR395" si="732">SUM(AF294:AR294)/13</f>
        <v>1320.0786945833329</v>
      </c>
      <c r="AS364" s="16">
        <f t="shared" ref="AS364:AS395" si="733">SUM(AG294:AS294)/13</f>
        <v>1374.0871819999995</v>
      </c>
      <c r="AT364" s="16">
        <f t="shared" ref="AT364:AT395" si="734">SUM(AH294:AT294)/13</f>
        <v>1428.0956694166662</v>
      </c>
      <c r="AU364" s="16">
        <f t="shared" ref="AU364:AU395" si="735">SUM(AI294:AU294)/13</f>
        <v>1482.1041568333328</v>
      </c>
      <c r="AV364" s="16">
        <f t="shared" ref="AV364:AV395" si="736">SUM(AJ294:AV294)/13</f>
        <v>1536.1126442499994</v>
      </c>
      <c r="AW364" s="16">
        <f t="shared" ref="AW364:AW395" si="737">SUM(AK294:AW294)/13</f>
        <v>1590.1211316666663</v>
      </c>
      <c r="AX364" s="16">
        <f t="shared" ref="AX364:AX395" si="738">SUM(AL294:AX294)/13</f>
        <v>1644.129619083333</v>
      </c>
      <c r="AY364" s="16">
        <f t="shared" ref="AY364:AY395" si="739">SUM(AM294:AY294)/13</f>
        <v>1698.1381064999996</v>
      </c>
      <c r="AZ364" s="16">
        <f t="shared" ref="AZ364:AZ395" si="740">SUM(AN294:AZ294)/13</f>
        <v>1752.1465939166662</v>
      </c>
      <c r="BA364" s="16">
        <f t="shared" ref="BA364:BA395" si="741">SUM(AO294:BA294)/13</f>
        <v>1806.1550813333329</v>
      </c>
      <c r="BB364" s="16">
        <f t="shared" ref="BB364:BB395" si="742">SUM(AP294:BB294)/13</f>
        <v>1860.1635687499993</v>
      </c>
      <c r="BC364" s="16">
        <f t="shared" ref="BC364:BC395" si="743">SUM(AQ294:BC294)/13</f>
        <v>1914.1720561666662</v>
      </c>
      <c r="BD364" s="16">
        <f t="shared" ref="BD364:BD395" si="744">SUM(AR294:BD294)/13</f>
        <v>1968.1805435833328</v>
      </c>
      <c r="BE364" s="16">
        <f t="shared" ref="BE364:BE395" si="745">SUM(AS294:BE294)/13</f>
        <v>2022.1890309999992</v>
      </c>
      <c r="BF364" s="16">
        <f t="shared" ref="BF364:BF395" si="746">SUM(AT294:BF294)/13</f>
        <v>2076.1975184166663</v>
      </c>
      <c r="BG364" s="16">
        <f t="shared" ref="BG364:BG395" si="747">SUM(AU294:BG294)/13</f>
        <v>2130.2060058333332</v>
      </c>
      <c r="BH364" s="16">
        <f t="shared" ref="BH364:BH395" si="748">SUM(AV294:BH294)/13</f>
        <v>2184.21449325</v>
      </c>
      <c r="BI364" s="16">
        <f t="shared" ref="BI364:BI395" si="749">SUM(AW294:BI294)/13</f>
        <v>2238.2229806666664</v>
      </c>
      <c r="BJ364" s="16">
        <f t="shared" ref="BJ364:BJ395" si="750">SUM(AX294:BJ294)/13</f>
        <v>2292.2314680833338</v>
      </c>
      <c r="BK364" s="16">
        <f t="shared" ref="BK364:BK395" si="751">SUM(AY294:BK294)/13</f>
        <v>2346.2399555000006</v>
      </c>
      <c r="BL364" s="16">
        <f t="shared" ref="BL364:BL395" si="752">SUM(AZ294:BL294)/13</f>
        <v>2400.248442916667</v>
      </c>
      <c r="BM364" s="16">
        <f t="shared" ref="BM364:BM395" si="753">SUM(BA294:BM294)/13</f>
        <v>2454.2569303333339</v>
      </c>
      <c r="BN364" s="16">
        <f t="shared" ref="BN364:BN395" si="754">SUM(BB294:BN294)/13</f>
        <v>2508.2654177500008</v>
      </c>
      <c r="BO364" s="16">
        <f t="shared" ref="BO364:BO395" si="755">SUM(BC294:BO294)/13</f>
        <v>2562.2739051666681</v>
      </c>
      <c r="BP364" s="16">
        <f t="shared" ref="BP364:BP395" si="756">SUM(BD294:BP294)/13</f>
        <v>2616.2823925833341</v>
      </c>
      <c r="BQ364" s="16">
        <f t="shared" ref="BQ364:BQ395" si="757">SUM(BE294:BQ294)/13</f>
        <v>2670.2908800000014</v>
      </c>
      <c r="BR364" s="16">
        <f t="shared" ref="BR364:BR395" si="758">SUM(BF294:BR294)/13</f>
        <v>2724.2993674166687</v>
      </c>
      <c r="BS364" s="16">
        <f t="shared" ref="BS364:BS395" si="759">SUM(BG294:BS294)/13</f>
        <v>2778.3078548333356</v>
      </c>
    </row>
    <row r="365" spans="1:71" x14ac:dyDescent="0.35">
      <c r="A365" s="15" t="str">
        <f t="shared" ref="A365:J365" si="760">A295</f>
        <v>Standard Close</v>
      </c>
      <c r="B365" s="15" t="str">
        <f t="shared" si="760"/>
        <v>A2878009</v>
      </c>
      <c r="C365" s="15" t="str">
        <f t="shared" si="760"/>
        <v/>
      </c>
      <c r="D365" s="15">
        <f t="shared" si="760"/>
        <v>36500</v>
      </c>
      <c r="E365" s="15" t="str">
        <f t="shared" si="760"/>
        <v>NEW-15635</v>
      </c>
      <c r="F365" s="15" t="str">
        <f t="shared" si="760"/>
        <v>Grid Mod Upgrade to digital relays</v>
      </c>
      <c r="G365" s="15" t="str">
        <f t="shared" si="760"/>
        <v>Electric Distribution Plant</v>
      </c>
      <c r="H365" s="15" t="str">
        <f t="shared" si="760"/>
        <v>Distribution Substation</v>
      </c>
      <c r="I365" s="15" t="str">
        <f t="shared" si="760"/>
        <v>Grid Mod Upgrade to digital relays</v>
      </c>
      <c r="J365" s="15">
        <f t="shared" si="760"/>
        <v>202403</v>
      </c>
      <c r="K365" s="16">
        <f>SUM($K295:K295)/13</f>
        <v>0</v>
      </c>
      <c r="L365" s="16">
        <f>SUM($K295:L295)/13</f>
        <v>0</v>
      </c>
      <c r="M365" s="16">
        <f>SUM($K295:M295)/13</f>
        <v>0</v>
      </c>
      <c r="N365" s="16">
        <f>SUM($K295:N295)/13</f>
        <v>0</v>
      </c>
      <c r="O365" s="16">
        <f>SUM($K295:O295)/13</f>
        <v>1.5312648717948716</v>
      </c>
      <c r="P365" s="16">
        <f>SUM($K295:P295)/13</f>
        <v>4.5937946153846152</v>
      </c>
      <c r="Q365" s="16">
        <f>SUM($K295:Q295)/13</f>
        <v>9.1875892307692304</v>
      </c>
      <c r="R365" s="16">
        <f>SUM($K295:R295)/13</f>
        <v>15.312648717948719</v>
      </c>
      <c r="S365" s="16">
        <f>SUM($K295:S295)/13</f>
        <v>22.968973076923078</v>
      </c>
      <c r="T365" s="16">
        <f>SUM($K295:T295)/13</f>
        <v>32.156562307692305</v>
      </c>
      <c r="U365" s="16">
        <f>SUM($K295:U295)/13</f>
        <v>42.875416410256406</v>
      </c>
      <c r="V365" s="16">
        <f>SUM($K295:V295)/13</f>
        <v>55.125535384615382</v>
      </c>
      <c r="W365" s="16">
        <f t="shared" si="711"/>
        <v>68.906919230769219</v>
      </c>
      <c r="X365" s="16">
        <f t="shared" si="712"/>
        <v>84.310051782051261</v>
      </c>
      <c r="Y365" s="16">
        <f t="shared" si="713"/>
        <v>101.33493303846151</v>
      </c>
      <c r="Z365" s="16">
        <f t="shared" si="714"/>
        <v>119.98156299999998</v>
      </c>
      <c r="AA365" s="16">
        <f t="shared" si="715"/>
        <v>140.24994166666664</v>
      </c>
      <c r="AB365" s="16">
        <f t="shared" si="716"/>
        <v>160.60880416666666</v>
      </c>
      <c r="AC365" s="16">
        <f t="shared" si="717"/>
        <v>181.05815049999998</v>
      </c>
      <c r="AD365" s="16">
        <f t="shared" si="718"/>
        <v>201.59798066666664</v>
      </c>
      <c r="AE365" s="16">
        <f t="shared" si="719"/>
        <v>222.22829466666664</v>
      </c>
      <c r="AF365" s="16">
        <f t="shared" si="720"/>
        <v>242.94909249999998</v>
      </c>
      <c r="AG365" s="16">
        <f t="shared" si="721"/>
        <v>263.76037416666662</v>
      </c>
      <c r="AH365" s="16">
        <f t="shared" si="722"/>
        <v>284.66213966666663</v>
      </c>
      <c r="AI365" s="16">
        <f t="shared" si="723"/>
        <v>305.65438899999998</v>
      </c>
      <c r="AJ365" s="16">
        <f t="shared" si="724"/>
        <v>326.73712216666667</v>
      </c>
      <c r="AK365" s="16">
        <f t="shared" si="725"/>
        <v>347.81985533333341</v>
      </c>
      <c r="AL365" s="16">
        <f t="shared" si="726"/>
        <v>368.90258850000004</v>
      </c>
      <c r="AM365" s="16">
        <f t="shared" si="727"/>
        <v>389.98532166666666</v>
      </c>
      <c r="AN365" s="16">
        <f t="shared" si="728"/>
        <v>411.06805483333335</v>
      </c>
      <c r="AO365" s="16">
        <f t="shared" si="729"/>
        <v>432.15078800000015</v>
      </c>
      <c r="AP365" s="16">
        <f t="shared" si="730"/>
        <v>453.23352116666678</v>
      </c>
      <c r="AQ365" s="16">
        <f t="shared" si="731"/>
        <v>474.3162543333334</v>
      </c>
      <c r="AR365" s="16">
        <f t="shared" si="732"/>
        <v>495.39898750000009</v>
      </c>
      <c r="AS365" s="16">
        <f t="shared" si="733"/>
        <v>516.48172066666677</v>
      </c>
      <c r="AT365" s="16">
        <f t="shared" si="734"/>
        <v>537.56445383333346</v>
      </c>
      <c r="AU365" s="16">
        <f t="shared" si="735"/>
        <v>558.64718700000026</v>
      </c>
      <c r="AV365" s="16">
        <f t="shared" si="736"/>
        <v>579.72992016666683</v>
      </c>
      <c r="AW365" s="16">
        <f t="shared" si="737"/>
        <v>600.81265333333351</v>
      </c>
      <c r="AX365" s="16">
        <f t="shared" si="738"/>
        <v>621.8953865000002</v>
      </c>
      <c r="AY365" s="16">
        <f t="shared" si="739"/>
        <v>642.97811966666688</v>
      </c>
      <c r="AZ365" s="16">
        <f t="shared" si="740"/>
        <v>664.06085283333357</v>
      </c>
      <c r="BA365" s="16">
        <f t="shared" si="741"/>
        <v>685.14358600000025</v>
      </c>
      <c r="BB365" s="16">
        <f t="shared" si="742"/>
        <v>706.22631916666694</v>
      </c>
      <c r="BC365" s="16">
        <f t="shared" si="743"/>
        <v>727.30905233333374</v>
      </c>
      <c r="BD365" s="16">
        <f t="shared" si="744"/>
        <v>748.3917855000002</v>
      </c>
      <c r="BE365" s="16">
        <f t="shared" si="745"/>
        <v>769.474518666667</v>
      </c>
      <c r="BF365" s="16">
        <f t="shared" si="746"/>
        <v>790.55725183333368</v>
      </c>
      <c r="BG365" s="16">
        <f t="shared" si="747"/>
        <v>811.63998500000037</v>
      </c>
      <c r="BH365" s="16">
        <f t="shared" si="748"/>
        <v>832.72271816666716</v>
      </c>
      <c r="BI365" s="16">
        <f t="shared" si="749"/>
        <v>853.80545133333374</v>
      </c>
      <c r="BJ365" s="16">
        <f t="shared" si="750"/>
        <v>874.88818450000042</v>
      </c>
      <c r="BK365" s="16">
        <f t="shared" si="751"/>
        <v>895.97091766666699</v>
      </c>
      <c r="BL365" s="16">
        <f t="shared" si="752"/>
        <v>917.05365083333368</v>
      </c>
      <c r="BM365" s="16">
        <f t="shared" si="753"/>
        <v>938.13638400000048</v>
      </c>
      <c r="BN365" s="16">
        <f t="shared" si="754"/>
        <v>959.21911716666716</v>
      </c>
      <c r="BO365" s="16">
        <f t="shared" si="755"/>
        <v>980.30185033333385</v>
      </c>
      <c r="BP365" s="16">
        <f t="shared" si="756"/>
        <v>1001.3845835000005</v>
      </c>
      <c r="BQ365" s="16">
        <f t="shared" si="757"/>
        <v>1022.4673166666672</v>
      </c>
      <c r="BR365" s="16">
        <f t="shared" si="758"/>
        <v>1043.5500498333338</v>
      </c>
      <c r="BS365" s="16">
        <f t="shared" si="759"/>
        <v>1064.6327830000007</v>
      </c>
    </row>
    <row r="366" spans="1:71" x14ac:dyDescent="0.35">
      <c r="A366" s="15" t="str">
        <f t="shared" ref="A366:J366" si="761">A296</f>
        <v>Standard Close</v>
      </c>
      <c r="B366" s="15" t="str">
        <f t="shared" si="761"/>
        <v>A2881511</v>
      </c>
      <c r="C366" s="15" t="str">
        <f t="shared" si="761"/>
        <v/>
      </c>
      <c r="D366" s="15">
        <f t="shared" si="761"/>
        <v>36500</v>
      </c>
      <c r="E366" s="15" t="str">
        <f t="shared" si="761"/>
        <v>NEW-15635</v>
      </c>
      <c r="F366" s="15" t="str">
        <f t="shared" si="761"/>
        <v>Grid Mod Upgrade to digital relays</v>
      </c>
      <c r="G366" s="15" t="str">
        <f t="shared" si="761"/>
        <v>Electric Distribution Plant</v>
      </c>
      <c r="H366" s="15" t="str">
        <f t="shared" si="761"/>
        <v>Distribution Substation</v>
      </c>
      <c r="I366" s="15" t="str">
        <f t="shared" si="761"/>
        <v>Grid Mod Upgrade to digital relays</v>
      </c>
      <c r="J366" s="15">
        <f t="shared" si="761"/>
        <v>202404</v>
      </c>
      <c r="K366" s="16">
        <f>SUM($K296:K296)/13</f>
        <v>0</v>
      </c>
      <c r="L366" s="16">
        <f>SUM($K296:L296)/13</f>
        <v>0</v>
      </c>
      <c r="M366" s="16">
        <f>SUM($K296:M296)/13</f>
        <v>0</v>
      </c>
      <c r="N366" s="16">
        <f>SUM($K296:N296)/13</f>
        <v>0</v>
      </c>
      <c r="O366" s="16">
        <f>SUM($K296:O296)/13</f>
        <v>0</v>
      </c>
      <c r="P366" s="16">
        <f>SUM($K296:P296)/13</f>
        <v>3.9950589743589742</v>
      </c>
      <c r="Q366" s="16">
        <f>SUM($K296:Q296)/13</f>
        <v>11.985176923076923</v>
      </c>
      <c r="R366" s="16">
        <f>SUM($K296:R296)/13</f>
        <v>23.970353846153845</v>
      </c>
      <c r="S366" s="16">
        <f>SUM($K296:S296)/13</f>
        <v>39.950589743589745</v>
      </c>
      <c r="T366" s="16">
        <f>SUM($K296:T296)/13</f>
        <v>59.925884615384611</v>
      </c>
      <c r="U366" s="16">
        <f>SUM($K296:U296)/13</f>
        <v>83.896238461538459</v>
      </c>
      <c r="V366" s="16">
        <f>SUM($K296:V296)/13</f>
        <v>111.86165128205128</v>
      </c>
      <c r="W366" s="16">
        <f t="shared" si="711"/>
        <v>143.82212307692308</v>
      </c>
      <c r="X366" s="16">
        <f t="shared" si="712"/>
        <v>180.01372551282051</v>
      </c>
      <c r="Y366" s="16">
        <f t="shared" si="713"/>
        <v>220.43645858974361</v>
      </c>
      <c r="Z366" s="16">
        <f t="shared" si="714"/>
        <v>265.0903223076923</v>
      </c>
      <c r="AA366" s="16">
        <f t="shared" si="715"/>
        <v>313.97531666666669</v>
      </c>
      <c r="AB366" s="16">
        <f t="shared" si="716"/>
        <v>367.0914416666667</v>
      </c>
      <c r="AC366" s="16">
        <f t="shared" si="717"/>
        <v>420.44363833333324</v>
      </c>
      <c r="AD366" s="16">
        <f t="shared" si="718"/>
        <v>474.03190666666666</v>
      </c>
      <c r="AE366" s="16">
        <f t="shared" si="719"/>
        <v>527.85624666666661</v>
      </c>
      <c r="AF366" s="16">
        <f t="shared" si="720"/>
        <v>581.91665833333332</v>
      </c>
      <c r="AG366" s="16">
        <f t="shared" si="721"/>
        <v>636.21314166666662</v>
      </c>
      <c r="AH366" s="16">
        <f t="shared" si="722"/>
        <v>690.74569666666662</v>
      </c>
      <c r="AI366" s="16">
        <f t="shared" si="723"/>
        <v>745.51432333333332</v>
      </c>
      <c r="AJ366" s="16">
        <f t="shared" si="724"/>
        <v>800.5190216666665</v>
      </c>
      <c r="AK366" s="16">
        <f t="shared" si="725"/>
        <v>855.52371999999991</v>
      </c>
      <c r="AL366" s="16">
        <f t="shared" si="726"/>
        <v>910.52841833333321</v>
      </c>
      <c r="AM366" s="16">
        <f t="shared" si="727"/>
        <v>965.53311666666639</v>
      </c>
      <c r="AN366" s="16">
        <f t="shared" si="728"/>
        <v>1020.5378149999999</v>
      </c>
      <c r="AO366" s="16">
        <f t="shared" si="729"/>
        <v>1075.5425133333331</v>
      </c>
      <c r="AP366" s="16">
        <f t="shared" si="730"/>
        <v>1130.5472116666665</v>
      </c>
      <c r="AQ366" s="16">
        <f t="shared" si="731"/>
        <v>1185.5519100000001</v>
      </c>
      <c r="AR366" s="16">
        <f t="shared" si="732"/>
        <v>1240.5566083333333</v>
      </c>
      <c r="AS366" s="16">
        <f t="shared" si="733"/>
        <v>1295.5613066666665</v>
      </c>
      <c r="AT366" s="16">
        <f t="shared" si="734"/>
        <v>1350.5660050000001</v>
      </c>
      <c r="AU366" s="16">
        <f t="shared" si="735"/>
        <v>1405.5707033333335</v>
      </c>
      <c r="AV366" s="16">
        <f t="shared" si="736"/>
        <v>1460.5754016666667</v>
      </c>
      <c r="AW366" s="16">
        <f t="shared" si="737"/>
        <v>1515.5801000000004</v>
      </c>
      <c r="AX366" s="16">
        <f t="shared" si="738"/>
        <v>1570.5847983333335</v>
      </c>
      <c r="AY366" s="16">
        <f t="shared" si="739"/>
        <v>1625.5894966666672</v>
      </c>
      <c r="AZ366" s="16">
        <f t="shared" si="740"/>
        <v>1680.5941950000006</v>
      </c>
      <c r="BA366" s="16">
        <f t="shared" si="741"/>
        <v>1735.598893333334</v>
      </c>
      <c r="BB366" s="16">
        <f t="shared" si="742"/>
        <v>1790.6035916666674</v>
      </c>
      <c r="BC366" s="16">
        <f t="shared" si="743"/>
        <v>1845.6082900000006</v>
      </c>
      <c r="BD366" s="16">
        <f t="shared" si="744"/>
        <v>1900.612988333334</v>
      </c>
      <c r="BE366" s="16">
        <f t="shared" si="745"/>
        <v>1955.6176866666672</v>
      </c>
      <c r="BF366" s="16">
        <f t="shared" si="746"/>
        <v>2010.6223850000008</v>
      </c>
      <c r="BG366" s="16">
        <f t="shared" si="747"/>
        <v>2065.6270833333338</v>
      </c>
      <c r="BH366" s="16">
        <f t="shared" si="748"/>
        <v>2120.6317816666674</v>
      </c>
      <c r="BI366" s="16">
        <f t="shared" si="749"/>
        <v>2175.6364800000006</v>
      </c>
      <c r="BJ366" s="16">
        <f t="shared" si="750"/>
        <v>2230.6411783333338</v>
      </c>
      <c r="BK366" s="16">
        <f t="shared" si="751"/>
        <v>2285.6458766666669</v>
      </c>
      <c r="BL366" s="16">
        <f t="shared" si="752"/>
        <v>2340.6505750000001</v>
      </c>
      <c r="BM366" s="16">
        <f t="shared" si="753"/>
        <v>2395.6552733333333</v>
      </c>
      <c r="BN366" s="16">
        <f t="shared" si="754"/>
        <v>2450.6599716666665</v>
      </c>
      <c r="BO366" s="16">
        <f t="shared" si="755"/>
        <v>2505.6646699999997</v>
      </c>
      <c r="BP366" s="16">
        <f t="shared" si="756"/>
        <v>2560.6693683333328</v>
      </c>
      <c r="BQ366" s="16">
        <f t="shared" si="757"/>
        <v>2615.674066666666</v>
      </c>
      <c r="BR366" s="16">
        <f t="shared" si="758"/>
        <v>2670.6787649999992</v>
      </c>
      <c r="BS366" s="16">
        <f t="shared" si="759"/>
        <v>2725.6834633333324</v>
      </c>
    </row>
    <row r="367" spans="1:71" x14ac:dyDescent="0.35">
      <c r="A367" s="15" t="str">
        <f t="shared" ref="A367:J367" si="762">A297</f>
        <v>Standard Close</v>
      </c>
      <c r="B367" s="15" t="str">
        <f t="shared" si="762"/>
        <v>A2881971</v>
      </c>
      <c r="C367" s="15" t="str">
        <f t="shared" si="762"/>
        <v/>
      </c>
      <c r="D367" s="15">
        <f t="shared" si="762"/>
        <v>36500</v>
      </c>
      <c r="E367" s="15" t="str">
        <f t="shared" si="762"/>
        <v>NEW-15635</v>
      </c>
      <c r="F367" s="15" t="str">
        <f t="shared" si="762"/>
        <v>Grid Mod Upgrade to digital relays</v>
      </c>
      <c r="G367" s="15" t="str">
        <f t="shared" si="762"/>
        <v>Electric Distribution Plant</v>
      </c>
      <c r="H367" s="15" t="str">
        <f t="shared" si="762"/>
        <v>Distribution Substation</v>
      </c>
      <c r="I367" s="15" t="str">
        <f t="shared" si="762"/>
        <v>Grid Mod Upgrade to digital relays</v>
      </c>
      <c r="J367" s="15">
        <f t="shared" si="762"/>
        <v>202404</v>
      </c>
      <c r="K367" s="16">
        <f>SUM($K297:K297)/13</f>
        <v>0</v>
      </c>
      <c r="L367" s="16">
        <f>SUM($K297:L297)/13</f>
        <v>0</v>
      </c>
      <c r="M367" s="16">
        <f>SUM($K297:M297)/13</f>
        <v>0</v>
      </c>
      <c r="N367" s="16">
        <f>SUM($K297:N297)/13</f>
        <v>0</v>
      </c>
      <c r="O367" s="16">
        <f>SUM($K297:O297)/13</f>
        <v>0</v>
      </c>
      <c r="P367" s="16">
        <f>SUM($K297:P297)/13</f>
        <v>11.749081666666665</v>
      </c>
      <c r="Q367" s="16">
        <f>SUM($K297:Q297)/13</f>
        <v>35.247244999999992</v>
      </c>
      <c r="R367" s="16">
        <f>SUM($K297:R297)/13</f>
        <v>70.494489999999985</v>
      </c>
      <c r="S367" s="16">
        <f>SUM($K297:S297)/13</f>
        <v>117.49081666666665</v>
      </c>
      <c r="T367" s="16">
        <f>SUM($K297:T297)/13</f>
        <v>176.23622499999996</v>
      </c>
      <c r="U367" s="16">
        <f>SUM($K297:U297)/13</f>
        <v>246.73071499999998</v>
      </c>
      <c r="V367" s="16">
        <f>SUM($K297:V297)/13</f>
        <v>328.97428666666661</v>
      </c>
      <c r="W367" s="16">
        <f t="shared" si="711"/>
        <v>422.96693999999997</v>
      </c>
      <c r="X367" s="16">
        <f t="shared" si="712"/>
        <v>529.4029389166667</v>
      </c>
      <c r="Y367" s="16">
        <f t="shared" si="713"/>
        <v>648.2822834166667</v>
      </c>
      <c r="Z367" s="16">
        <f t="shared" si="714"/>
        <v>779.60497350000014</v>
      </c>
      <c r="AA367" s="16">
        <f t="shared" si="715"/>
        <v>923.37100916666668</v>
      </c>
      <c r="AB367" s="16">
        <f t="shared" si="716"/>
        <v>1079.5803904166667</v>
      </c>
      <c r="AC367" s="16">
        <f t="shared" si="717"/>
        <v>1236.4840355833333</v>
      </c>
      <c r="AD367" s="16">
        <f t="shared" si="718"/>
        <v>1394.0819446666662</v>
      </c>
      <c r="AE367" s="16">
        <f t="shared" si="719"/>
        <v>1552.3741176666665</v>
      </c>
      <c r="AF367" s="16">
        <f t="shared" si="720"/>
        <v>1711.3605545833332</v>
      </c>
      <c r="AG367" s="16">
        <f t="shared" si="721"/>
        <v>1871.0412554166664</v>
      </c>
      <c r="AH367" s="16">
        <f t="shared" si="722"/>
        <v>2031.4162201666668</v>
      </c>
      <c r="AI367" s="16">
        <f t="shared" si="723"/>
        <v>2192.4854488333335</v>
      </c>
      <c r="AJ367" s="16">
        <f t="shared" si="724"/>
        <v>2354.2489414166671</v>
      </c>
      <c r="AK367" s="16">
        <f t="shared" si="725"/>
        <v>2516.0124340000007</v>
      </c>
      <c r="AL367" s="16">
        <f t="shared" si="726"/>
        <v>2677.7759265833333</v>
      </c>
      <c r="AM367" s="16">
        <f t="shared" si="727"/>
        <v>2839.5394191666678</v>
      </c>
      <c r="AN367" s="16">
        <f t="shared" si="728"/>
        <v>3001.3029117500005</v>
      </c>
      <c r="AO367" s="16">
        <f t="shared" si="729"/>
        <v>3163.066404333335</v>
      </c>
      <c r="AP367" s="16">
        <f t="shared" si="730"/>
        <v>3324.8298969166676</v>
      </c>
      <c r="AQ367" s="16">
        <f t="shared" si="731"/>
        <v>3486.5933895000021</v>
      </c>
      <c r="AR367" s="16">
        <f t="shared" si="732"/>
        <v>3648.3568820833348</v>
      </c>
      <c r="AS367" s="16">
        <f t="shared" si="733"/>
        <v>3810.1203746666692</v>
      </c>
      <c r="AT367" s="16">
        <f t="shared" si="734"/>
        <v>3971.8838672500019</v>
      </c>
      <c r="AU367" s="16">
        <f t="shared" si="735"/>
        <v>4133.6473598333359</v>
      </c>
      <c r="AV367" s="16">
        <f t="shared" si="736"/>
        <v>4295.4108524166695</v>
      </c>
      <c r="AW367" s="16">
        <f t="shared" si="737"/>
        <v>4457.1743450000031</v>
      </c>
      <c r="AX367" s="16">
        <f t="shared" si="738"/>
        <v>4618.9378375833367</v>
      </c>
      <c r="AY367" s="16">
        <f t="shared" si="739"/>
        <v>4780.7013301666702</v>
      </c>
      <c r="AZ367" s="16">
        <f t="shared" si="740"/>
        <v>4942.4648227500038</v>
      </c>
      <c r="BA367" s="16">
        <f t="shared" si="741"/>
        <v>5104.2283153333374</v>
      </c>
      <c r="BB367" s="16">
        <f t="shared" si="742"/>
        <v>5265.991807916671</v>
      </c>
      <c r="BC367" s="16">
        <f t="shared" si="743"/>
        <v>5427.7553005000045</v>
      </c>
      <c r="BD367" s="16">
        <f t="shared" si="744"/>
        <v>5589.5187930833381</v>
      </c>
      <c r="BE367" s="16">
        <f t="shared" si="745"/>
        <v>5751.2822856666717</v>
      </c>
      <c r="BF367" s="16">
        <f t="shared" si="746"/>
        <v>5913.0457782500052</v>
      </c>
      <c r="BG367" s="16">
        <f t="shared" si="747"/>
        <v>6074.8092708333388</v>
      </c>
      <c r="BH367" s="16">
        <f t="shared" si="748"/>
        <v>6236.5727634166724</v>
      </c>
      <c r="BI367" s="16">
        <f t="shared" si="749"/>
        <v>6398.336256000006</v>
      </c>
      <c r="BJ367" s="16">
        <f t="shared" si="750"/>
        <v>6560.0997485833395</v>
      </c>
      <c r="BK367" s="16">
        <f t="shared" si="751"/>
        <v>6721.8632411666731</v>
      </c>
      <c r="BL367" s="16">
        <f t="shared" si="752"/>
        <v>6883.6267337500067</v>
      </c>
      <c r="BM367" s="16">
        <f t="shared" si="753"/>
        <v>7045.3902263333403</v>
      </c>
      <c r="BN367" s="16">
        <f t="shared" si="754"/>
        <v>7207.1537189166738</v>
      </c>
      <c r="BO367" s="16">
        <f t="shared" si="755"/>
        <v>7368.9172115000074</v>
      </c>
      <c r="BP367" s="16">
        <f t="shared" si="756"/>
        <v>7530.680704083341</v>
      </c>
      <c r="BQ367" s="16">
        <f t="shared" si="757"/>
        <v>7692.4441966666745</v>
      </c>
      <c r="BR367" s="16">
        <f t="shared" si="758"/>
        <v>7854.2076892500081</v>
      </c>
      <c r="BS367" s="16">
        <f t="shared" si="759"/>
        <v>8015.9711818333417</v>
      </c>
    </row>
    <row r="368" spans="1:71" x14ac:dyDescent="0.35">
      <c r="A368" s="15" t="str">
        <f t="shared" ref="A368:J368" si="763">A298</f>
        <v>Standard Close</v>
      </c>
      <c r="B368" s="15" t="str">
        <f t="shared" si="763"/>
        <v>A2894697</v>
      </c>
      <c r="C368" s="15" t="str">
        <f t="shared" si="763"/>
        <v/>
      </c>
      <c r="D368" s="15" t="str">
        <f t="shared" si="763"/>
        <v>D</v>
      </c>
      <c r="E368" s="15" t="str">
        <f t="shared" si="763"/>
        <v>NEW-15635</v>
      </c>
      <c r="F368" s="15" t="str">
        <f t="shared" si="763"/>
        <v>Grid Mod Upgrade to digital relays</v>
      </c>
      <c r="G368" s="15" t="str">
        <f t="shared" si="763"/>
        <v>Electric Distribution Plant</v>
      </c>
      <c r="H368" s="15" t="str">
        <f t="shared" si="763"/>
        <v>Distribution Substation</v>
      </c>
      <c r="I368" s="15" t="str">
        <f t="shared" si="763"/>
        <v>Grid Mod Upgrade to digital relays</v>
      </c>
      <c r="J368" s="15">
        <f t="shared" si="763"/>
        <v>202403</v>
      </c>
      <c r="K368" s="16">
        <f>SUM($K298:K298)/13</f>
        <v>0</v>
      </c>
      <c r="L368" s="16">
        <f>SUM($K298:L298)/13</f>
        <v>0</v>
      </c>
      <c r="M368" s="16">
        <f>SUM($K298:M298)/13</f>
        <v>0</v>
      </c>
      <c r="N368" s="16">
        <f>SUM($K298:N298)/13</f>
        <v>0</v>
      </c>
      <c r="O368" s="16">
        <f>SUM($K298:O298)/13</f>
        <v>10.574941538461539</v>
      </c>
      <c r="P368" s="16">
        <f>SUM($K298:P298)/13</f>
        <v>31.724824615384616</v>
      </c>
      <c r="Q368" s="16">
        <f>SUM($K298:Q298)/13</f>
        <v>63.449649230769232</v>
      </c>
      <c r="R368" s="16">
        <f>SUM($K298:R298)/13</f>
        <v>105.74941538461539</v>
      </c>
      <c r="S368" s="16">
        <f>SUM($K298:S298)/13</f>
        <v>158.6241230769231</v>
      </c>
      <c r="T368" s="16">
        <f>SUM($K298:T298)/13</f>
        <v>222.07377230769231</v>
      </c>
      <c r="U368" s="16">
        <f>SUM($K298:U298)/13</f>
        <v>296.09836307692308</v>
      </c>
      <c r="V368" s="16">
        <f>SUM($K298:V298)/13</f>
        <v>380.69789538461544</v>
      </c>
      <c r="W368" s="16">
        <f t="shared" si="711"/>
        <v>475.87236923076921</v>
      </c>
      <c r="X368" s="16">
        <f t="shared" si="712"/>
        <v>583.20802584615387</v>
      </c>
      <c r="Y368" s="16">
        <f t="shared" si="713"/>
        <v>702.70486523076931</v>
      </c>
      <c r="Z368" s="16">
        <f t="shared" si="714"/>
        <v>834.36288738461542</v>
      </c>
      <c r="AA368" s="16">
        <f t="shared" si="715"/>
        <v>978.1820923076923</v>
      </c>
      <c r="AB368" s="16">
        <f t="shared" si="716"/>
        <v>1123.5875384615385</v>
      </c>
      <c r="AC368" s="16">
        <f t="shared" si="717"/>
        <v>1270.5792258461538</v>
      </c>
      <c r="AD368" s="16">
        <f t="shared" si="718"/>
        <v>1419.1571544615385</v>
      </c>
      <c r="AE368" s="16">
        <f t="shared" si="719"/>
        <v>1569.3213243076925</v>
      </c>
      <c r="AF368" s="16">
        <f t="shared" si="720"/>
        <v>1721.0717353846155</v>
      </c>
      <c r="AG368" s="16">
        <f t="shared" si="721"/>
        <v>1874.408387692308</v>
      </c>
      <c r="AH368" s="16">
        <f t="shared" si="722"/>
        <v>2029.3312812307695</v>
      </c>
      <c r="AI368" s="16">
        <f t="shared" si="723"/>
        <v>2185.840416</v>
      </c>
      <c r="AJ368" s="16">
        <f t="shared" si="724"/>
        <v>2343.9357920000007</v>
      </c>
      <c r="AK368" s="16">
        <f t="shared" si="725"/>
        <v>2502.0311680000009</v>
      </c>
      <c r="AL368" s="16">
        <f t="shared" si="726"/>
        <v>2660.1265440000011</v>
      </c>
      <c r="AM368" s="16">
        <f t="shared" si="727"/>
        <v>2818.2219200000013</v>
      </c>
      <c r="AN368" s="16">
        <f t="shared" si="728"/>
        <v>2976.3172960000006</v>
      </c>
      <c r="AO368" s="16">
        <f t="shared" si="729"/>
        <v>3134.4126720000017</v>
      </c>
      <c r="AP368" s="16">
        <f t="shared" si="730"/>
        <v>3292.5080480000015</v>
      </c>
      <c r="AQ368" s="16">
        <f t="shared" si="731"/>
        <v>3450.6034240000017</v>
      </c>
      <c r="AR368" s="16">
        <f t="shared" si="732"/>
        <v>3608.6988000000024</v>
      </c>
      <c r="AS368" s="16">
        <f t="shared" si="733"/>
        <v>3766.7941760000026</v>
      </c>
      <c r="AT368" s="16">
        <f t="shared" si="734"/>
        <v>3924.8895520000024</v>
      </c>
      <c r="AU368" s="16">
        <f t="shared" si="735"/>
        <v>4082.984928000003</v>
      </c>
      <c r="AV368" s="16">
        <f t="shared" si="736"/>
        <v>4241.0803040000028</v>
      </c>
      <c r="AW368" s="16">
        <f t="shared" si="737"/>
        <v>4399.175680000003</v>
      </c>
      <c r="AX368" s="16">
        <f t="shared" si="738"/>
        <v>4557.2710560000032</v>
      </c>
      <c r="AY368" s="16">
        <f t="shared" si="739"/>
        <v>4715.3664320000034</v>
      </c>
      <c r="AZ368" s="16">
        <f t="shared" si="740"/>
        <v>4873.4618080000037</v>
      </c>
      <c r="BA368" s="16">
        <f t="shared" si="741"/>
        <v>5031.5571840000039</v>
      </c>
      <c r="BB368" s="16">
        <f t="shared" si="742"/>
        <v>5189.6525600000041</v>
      </c>
      <c r="BC368" s="16">
        <f t="shared" si="743"/>
        <v>5347.7479360000043</v>
      </c>
      <c r="BD368" s="16">
        <f t="shared" si="744"/>
        <v>5505.8433120000054</v>
      </c>
      <c r="BE368" s="16">
        <f t="shared" si="745"/>
        <v>5663.9386880000047</v>
      </c>
      <c r="BF368" s="16">
        <f t="shared" si="746"/>
        <v>5822.0340640000059</v>
      </c>
      <c r="BG368" s="16">
        <f t="shared" si="747"/>
        <v>5980.1294400000052</v>
      </c>
      <c r="BH368" s="16">
        <f t="shared" si="748"/>
        <v>6138.2248160000054</v>
      </c>
      <c r="BI368" s="16">
        <f t="shared" si="749"/>
        <v>6296.3201920000056</v>
      </c>
      <c r="BJ368" s="16">
        <f t="shared" si="750"/>
        <v>6454.4155680000058</v>
      </c>
      <c r="BK368" s="16">
        <f t="shared" si="751"/>
        <v>6612.5109440000069</v>
      </c>
      <c r="BL368" s="16">
        <f t="shared" si="752"/>
        <v>6770.6063200000062</v>
      </c>
      <c r="BM368" s="16">
        <f t="shared" si="753"/>
        <v>6928.7016960000055</v>
      </c>
      <c r="BN368" s="16">
        <f t="shared" si="754"/>
        <v>7086.7970720000067</v>
      </c>
      <c r="BO368" s="16">
        <f t="shared" si="755"/>
        <v>7244.8924480000078</v>
      </c>
      <c r="BP368" s="16">
        <f t="shared" si="756"/>
        <v>7402.9878240000071</v>
      </c>
      <c r="BQ368" s="16">
        <f t="shared" si="757"/>
        <v>7561.0832000000082</v>
      </c>
      <c r="BR368" s="16">
        <f t="shared" si="758"/>
        <v>7719.1785760000075</v>
      </c>
      <c r="BS368" s="16">
        <f t="shared" si="759"/>
        <v>7877.2739520000068</v>
      </c>
    </row>
    <row r="369" spans="1:71" x14ac:dyDescent="0.35">
      <c r="A369" s="15" t="str">
        <f t="shared" ref="A369:J369" si="764">A299</f>
        <v>Manual Blanket</v>
      </c>
      <c r="B369" s="15" t="str">
        <f t="shared" si="764"/>
        <v>CRR-17411</v>
      </c>
      <c r="C369" s="15" t="str">
        <f t="shared" si="764"/>
        <v>ELECTRIC DELIVERY</v>
      </c>
      <c r="D369" s="15">
        <f t="shared" si="764"/>
        <v>36500</v>
      </c>
      <c r="E369" s="15" t="str">
        <f t="shared" si="764"/>
        <v>CRR-17411</v>
      </c>
      <c r="F369" s="15" t="str">
        <f t="shared" si="764"/>
        <v>Replcmt of Obsolete SEL 351 Relays</v>
      </c>
      <c r="G369" s="15" t="str">
        <f t="shared" si="764"/>
        <v>Electric Distribution Plant</v>
      </c>
      <c r="H369" s="15" t="str">
        <f t="shared" si="764"/>
        <v>Distribution Substation</v>
      </c>
      <c r="I369" s="15" t="str">
        <f t="shared" si="764"/>
        <v>Replcmt of Obsolete SEL 351 Relays</v>
      </c>
      <c r="J369" s="15" t="str">
        <f t="shared" si="764"/>
        <v>monthly</v>
      </c>
      <c r="K369" s="16">
        <f>SUM($K299:K299)/13</f>
        <v>0</v>
      </c>
      <c r="L369" s="16">
        <f>SUM($K299:L299)/13</f>
        <v>0</v>
      </c>
      <c r="M369" s="16">
        <f>SUM($K299:M299)/13</f>
        <v>0</v>
      </c>
      <c r="N369" s="16">
        <f>SUM($K299:N299)/13</f>
        <v>0</v>
      </c>
      <c r="O369" s="16">
        <f>SUM($K299:O299)/13</f>
        <v>0</v>
      </c>
      <c r="P369" s="16">
        <f>SUM($K299:P299)/13</f>
        <v>0</v>
      </c>
      <c r="Q369" s="16">
        <f>SUM($K299:Q299)/13</f>
        <v>0</v>
      </c>
      <c r="R369" s="16">
        <f>SUM($K299:R299)/13</f>
        <v>0</v>
      </c>
      <c r="S369" s="16">
        <f>SUM($K299:S299)/13</f>
        <v>0</v>
      </c>
      <c r="T369" s="16">
        <f>SUM($K299:T299)/13</f>
        <v>0</v>
      </c>
      <c r="U369" s="16">
        <f>SUM($K299:U299)/13</f>
        <v>0</v>
      </c>
      <c r="V369" s="16">
        <f>SUM($K299:V299)/13</f>
        <v>0</v>
      </c>
      <c r="W369" s="16">
        <f t="shared" si="711"/>
        <v>0</v>
      </c>
      <c r="X369" s="16">
        <f t="shared" si="712"/>
        <v>0</v>
      </c>
      <c r="Y369" s="16">
        <f t="shared" si="713"/>
        <v>18.179194705128204</v>
      </c>
      <c r="Z369" s="16">
        <f t="shared" si="714"/>
        <v>72.716778820512815</v>
      </c>
      <c r="AA369" s="16">
        <f t="shared" si="715"/>
        <v>181.79194705128205</v>
      </c>
      <c r="AB369" s="16">
        <f t="shared" si="716"/>
        <v>363.5838941025641</v>
      </c>
      <c r="AC369" s="16">
        <f t="shared" si="717"/>
        <v>636.27181467948708</v>
      </c>
      <c r="AD369" s="16">
        <f t="shared" si="718"/>
        <v>1026.1140948461539</v>
      </c>
      <c r="AE369" s="16">
        <f t="shared" si="719"/>
        <v>1559.3691206666665</v>
      </c>
      <c r="AF369" s="16">
        <f t="shared" si="720"/>
        <v>2262.2952782051284</v>
      </c>
      <c r="AG369" s="16">
        <f t="shared" si="721"/>
        <v>3161.1509535256414</v>
      </c>
      <c r="AH369" s="16">
        <f t="shared" si="722"/>
        <v>4274.1153413333341</v>
      </c>
      <c r="AI369" s="16">
        <f t="shared" si="723"/>
        <v>5621.5245233076921</v>
      </c>
      <c r="AJ369" s="16">
        <f t="shared" si="724"/>
        <v>7221.5576941538466</v>
      </c>
      <c r="AK369" s="16">
        <f t="shared" si="725"/>
        <v>9110.6215713653855</v>
      </c>
      <c r="AL369" s="16">
        <f t="shared" si="726"/>
        <v>11306.943683705129</v>
      </c>
      <c r="AM369" s="16">
        <f t="shared" si="727"/>
        <v>13828.751559935899</v>
      </c>
      <c r="AN369" s="16">
        <f t="shared" si="728"/>
        <v>16694.272728820513</v>
      </c>
      <c r="AO369" s="16">
        <f t="shared" si="729"/>
        <v>19921.734719121796</v>
      </c>
      <c r="AP369" s="16">
        <f t="shared" si="730"/>
        <v>23529.365059602565</v>
      </c>
      <c r="AQ369" s="16">
        <f t="shared" si="731"/>
        <v>27527.312087666669</v>
      </c>
      <c r="AR369" s="16">
        <f t="shared" si="732"/>
        <v>31925.724140717954</v>
      </c>
      <c r="AS369" s="16">
        <f t="shared" si="733"/>
        <v>36734.749556160255</v>
      </c>
      <c r="AT369" s="16">
        <f t="shared" si="734"/>
        <v>41964.536671397436</v>
      </c>
      <c r="AU369" s="16">
        <f t="shared" si="735"/>
        <v>47633.313015192311</v>
      </c>
      <c r="AV369" s="16">
        <f t="shared" si="736"/>
        <v>53757.149229333321</v>
      </c>
      <c r="AW369" s="16">
        <f t="shared" si="737"/>
        <v>60351.498660942307</v>
      </c>
      <c r="AX369" s="16">
        <f t="shared" si="738"/>
        <v>67413.58713435255</v>
      </c>
      <c r="AY369" s="16">
        <f t="shared" si="739"/>
        <v>74940.640467923062</v>
      </c>
      <c r="AZ369" s="16">
        <f t="shared" si="740"/>
        <v>82929.884480012814</v>
      </c>
      <c r="BA369" s="16">
        <f t="shared" si="741"/>
        <v>91378.54498898075</v>
      </c>
      <c r="BB369" s="16">
        <f t="shared" si="742"/>
        <v>100283.84781318587</v>
      </c>
      <c r="BC369" s="16">
        <f t="shared" si="743"/>
        <v>109643.01877098715</v>
      </c>
      <c r="BD369" s="16">
        <f t="shared" si="744"/>
        <v>119453.28368074355</v>
      </c>
      <c r="BE369" s="16">
        <f t="shared" si="745"/>
        <v>129711.86836081407</v>
      </c>
      <c r="BF369" s="16">
        <f t="shared" si="746"/>
        <v>140415.99862955764</v>
      </c>
      <c r="BG369" s="16">
        <f t="shared" si="747"/>
        <v>151562.90030533331</v>
      </c>
      <c r="BH369" s="16">
        <f t="shared" si="748"/>
        <v>163149.79920649997</v>
      </c>
      <c r="BI369" s="16">
        <f t="shared" si="749"/>
        <v>175169.08634615384</v>
      </c>
      <c r="BJ369" s="16">
        <f t="shared" si="750"/>
        <v>187615.92692500638</v>
      </c>
      <c r="BK369" s="16">
        <f t="shared" si="751"/>
        <v>200485.4861437692</v>
      </c>
      <c r="BL369" s="16">
        <f t="shared" si="752"/>
        <v>213772.92920315385</v>
      </c>
      <c r="BM369" s="16">
        <f t="shared" si="753"/>
        <v>227473.42130387176</v>
      </c>
      <c r="BN369" s="16">
        <f t="shared" si="754"/>
        <v>241582.12764663462</v>
      </c>
      <c r="BO369" s="16">
        <f t="shared" si="755"/>
        <v>256094.21343215383</v>
      </c>
      <c r="BP369" s="16">
        <f t="shared" si="756"/>
        <v>271004.84386114101</v>
      </c>
      <c r="BQ369" s="16">
        <f t="shared" si="757"/>
        <v>286309.18413430772</v>
      </c>
      <c r="BR369" s="16">
        <f t="shared" si="758"/>
        <v>302002.39945236541</v>
      </c>
      <c r="BS369" s="16">
        <f t="shared" si="759"/>
        <v>318079.65501602564</v>
      </c>
    </row>
    <row r="370" spans="1:71" x14ac:dyDescent="0.35">
      <c r="A370" s="15" t="str">
        <f t="shared" ref="A370:J370" si="765">A300</f>
        <v>Standard Close</v>
      </c>
      <c r="B370" s="15" t="str">
        <f t="shared" si="765"/>
        <v>D0101333</v>
      </c>
      <c r="C370" s="15" t="str">
        <f t="shared" si="765"/>
        <v/>
      </c>
      <c r="D370" s="15">
        <f t="shared" si="765"/>
        <v>39700</v>
      </c>
      <c r="E370" s="15" t="str">
        <f t="shared" si="765"/>
        <v>NEW-15482</v>
      </c>
      <c r="F370" s="15" t="str">
        <f t="shared" si="765"/>
        <v>Volt/Var Control (IVVC)</v>
      </c>
      <c r="G370" s="15" t="str">
        <f t="shared" si="765"/>
        <v>Electric General Plant</v>
      </c>
      <c r="H370" s="15" t="str">
        <f t="shared" si="765"/>
        <v>General Offices</v>
      </c>
      <c r="I370" s="15" t="str">
        <f t="shared" si="765"/>
        <v>Volt/Var Control (IVVC)</v>
      </c>
      <c r="J370" s="15">
        <f t="shared" si="765"/>
        <v>202612</v>
      </c>
      <c r="K370" s="16">
        <f>SUM($K300:K300)/13</f>
        <v>0</v>
      </c>
      <c r="L370" s="16">
        <f>SUM($K300:L300)/13</f>
        <v>0</v>
      </c>
      <c r="M370" s="16">
        <f>SUM($K300:M300)/13</f>
        <v>0</v>
      </c>
      <c r="N370" s="16">
        <f>SUM($K300:N300)/13</f>
        <v>0</v>
      </c>
      <c r="O370" s="16">
        <f>SUM($K300:O300)/13</f>
        <v>0</v>
      </c>
      <c r="P370" s="16">
        <f>SUM($K300:P300)/13</f>
        <v>0</v>
      </c>
      <c r="Q370" s="16">
        <f>SUM($K300:Q300)/13</f>
        <v>0</v>
      </c>
      <c r="R370" s="16">
        <f>SUM($K300:R300)/13</f>
        <v>0</v>
      </c>
      <c r="S370" s="16">
        <f>SUM($K300:S300)/13</f>
        <v>0</v>
      </c>
      <c r="T370" s="16">
        <f>SUM($K300:T300)/13</f>
        <v>0</v>
      </c>
      <c r="U370" s="16">
        <f>SUM($K300:U300)/13</f>
        <v>0</v>
      </c>
      <c r="V370" s="16">
        <f>SUM($K300:V300)/13</f>
        <v>0</v>
      </c>
      <c r="W370" s="16">
        <f t="shared" si="711"/>
        <v>0</v>
      </c>
      <c r="X370" s="16">
        <f t="shared" si="712"/>
        <v>0</v>
      </c>
      <c r="Y370" s="16">
        <f t="shared" si="713"/>
        <v>0</v>
      </c>
      <c r="Z370" s="16">
        <f t="shared" si="714"/>
        <v>0</v>
      </c>
      <c r="AA370" s="16">
        <f t="shared" si="715"/>
        <v>0</v>
      </c>
      <c r="AB370" s="16">
        <f t="shared" si="716"/>
        <v>0</v>
      </c>
      <c r="AC370" s="16">
        <f t="shared" si="717"/>
        <v>0</v>
      </c>
      <c r="AD370" s="16">
        <f t="shared" si="718"/>
        <v>0</v>
      </c>
      <c r="AE370" s="16">
        <f t="shared" si="719"/>
        <v>0</v>
      </c>
      <c r="AF370" s="16">
        <f t="shared" si="720"/>
        <v>0</v>
      </c>
      <c r="AG370" s="16">
        <f t="shared" si="721"/>
        <v>0</v>
      </c>
      <c r="AH370" s="16">
        <f t="shared" si="722"/>
        <v>0</v>
      </c>
      <c r="AI370" s="16">
        <f t="shared" si="723"/>
        <v>0</v>
      </c>
      <c r="AJ370" s="16">
        <f t="shared" si="724"/>
        <v>0</v>
      </c>
      <c r="AK370" s="16">
        <f t="shared" si="725"/>
        <v>0</v>
      </c>
      <c r="AL370" s="16">
        <f t="shared" si="726"/>
        <v>0</v>
      </c>
      <c r="AM370" s="16">
        <f t="shared" si="727"/>
        <v>0</v>
      </c>
      <c r="AN370" s="16">
        <f t="shared" si="728"/>
        <v>0</v>
      </c>
      <c r="AO370" s="16">
        <f t="shared" si="729"/>
        <v>0</v>
      </c>
      <c r="AP370" s="16">
        <f t="shared" si="730"/>
        <v>0</v>
      </c>
      <c r="AQ370" s="16">
        <f t="shared" si="731"/>
        <v>0</v>
      </c>
      <c r="AR370" s="16">
        <f t="shared" si="732"/>
        <v>0</v>
      </c>
      <c r="AS370" s="16">
        <f t="shared" si="733"/>
        <v>0</v>
      </c>
      <c r="AT370" s="16">
        <f t="shared" si="734"/>
        <v>0</v>
      </c>
      <c r="AU370" s="16">
        <f t="shared" si="735"/>
        <v>0</v>
      </c>
      <c r="AV370" s="16">
        <f t="shared" si="736"/>
        <v>9.565664166666668</v>
      </c>
      <c r="AW370" s="16">
        <f t="shared" si="737"/>
        <v>28.696992500000004</v>
      </c>
      <c r="AX370" s="16">
        <f t="shared" si="738"/>
        <v>57.393985000000008</v>
      </c>
      <c r="AY370" s="16">
        <f t="shared" si="739"/>
        <v>95.656641666666687</v>
      </c>
      <c r="AZ370" s="16">
        <f t="shared" si="740"/>
        <v>143.48496250000002</v>
      </c>
      <c r="BA370" s="16">
        <f t="shared" si="741"/>
        <v>200.87894750000004</v>
      </c>
      <c r="BB370" s="16">
        <f t="shared" si="742"/>
        <v>267.83859666666672</v>
      </c>
      <c r="BC370" s="16">
        <f t="shared" si="743"/>
        <v>344.36391000000003</v>
      </c>
      <c r="BD370" s="16">
        <f t="shared" si="744"/>
        <v>430.45488750000004</v>
      </c>
      <c r="BE370" s="16">
        <f t="shared" si="745"/>
        <v>526.11152916666674</v>
      </c>
      <c r="BF370" s="16">
        <f t="shared" si="746"/>
        <v>631.33383500000014</v>
      </c>
      <c r="BG370" s="16">
        <f t="shared" si="747"/>
        <v>746.12180500000022</v>
      </c>
      <c r="BH370" s="16">
        <f t="shared" si="748"/>
        <v>870.475439166667</v>
      </c>
      <c r="BI370" s="16">
        <f t="shared" si="749"/>
        <v>994.82907333333344</v>
      </c>
      <c r="BJ370" s="16">
        <f t="shared" si="750"/>
        <v>1119.1827075000003</v>
      </c>
      <c r="BK370" s="16">
        <f t="shared" si="751"/>
        <v>1243.5363416666669</v>
      </c>
      <c r="BL370" s="16">
        <f t="shared" si="752"/>
        <v>1367.8899758333334</v>
      </c>
      <c r="BM370" s="16">
        <f t="shared" si="753"/>
        <v>1492.2436100000002</v>
      </c>
      <c r="BN370" s="16">
        <f t="shared" si="754"/>
        <v>1616.5972441666672</v>
      </c>
      <c r="BO370" s="16">
        <f t="shared" si="755"/>
        <v>1740.9508783333342</v>
      </c>
      <c r="BP370" s="16">
        <f t="shared" si="756"/>
        <v>1865.304512500001</v>
      </c>
      <c r="BQ370" s="16">
        <f t="shared" si="757"/>
        <v>1989.6581466666673</v>
      </c>
      <c r="BR370" s="16">
        <f t="shared" si="758"/>
        <v>2114.0117808333339</v>
      </c>
      <c r="BS370" s="16">
        <f t="shared" si="759"/>
        <v>2238.3654150000007</v>
      </c>
    </row>
    <row r="371" spans="1:71" x14ac:dyDescent="0.35">
      <c r="A371" s="15" t="str">
        <f t="shared" ref="A371:J371" si="766">A301</f>
        <v>Standard Close</v>
      </c>
      <c r="B371" s="15" t="str">
        <f t="shared" si="766"/>
        <v>D0101399</v>
      </c>
      <c r="C371" s="15" t="str">
        <f t="shared" si="766"/>
        <v/>
      </c>
      <c r="D371" s="15">
        <f t="shared" si="766"/>
        <v>39700</v>
      </c>
      <c r="E371" s="15" t="str">
        <f t="shared" si="766"/>
        <v>NEW-15482</v>
      </c>
      <c r="F371" s="15" t="str">
        <f t="shared" si="766"/>
        <v>Volt/Var Control (IVVC)</v>
      </c>
      <c r="G371" s="15" t="str">
        <f t="shared" si="766"/>
        <v>Electric General Plant</v>
      </c>
      <c r="H371" s="15" t="str">
        <f t="shared" si="766"/>
        <v>General Offices</v>
      </c>
      <c r="I371" s="15" t="str">
        <f t="shared" si="766"/>
        <v>Volt/Var Control (IVVC)</v>
      </c>
      <c r="J371" s="15">
        <f t="shared" si="766"/>
        <v>202612</v>
      </c>
      <c r="K371" s="16">
        <f>SUM($K301:K301)/13</f>
        <v>0</v>
      </c>
      <c r="L371" s="16">
        <f>SUM($K301:L301)/13</f>
        <v>0</v>
      </c>
      <c r="M371" s="16">
        <f>SUM($K301:M301)/13</f>
        <v>0</v>
      </c>
      <c r="N371" s="16">
        <f>SUM($K301:N301)/13</f>
        <v>0</v>
      </c>
      <c r="O371" s="16">
        <f>SUM($K301:O301)/13</f>
        <v>0</v>
      </c>
      <c r="P371" s="16">
        <f>SUM($K301:P301)/13</f>
        <v>0</v>
      </c>
      <c r="Q371" s="16">
        <f>SUM($K301:Q301)/13</f>
        <v>0</v>
      </c>
      <c r="R371" s="16">
        <f>SUM($K301:R301)/13</f>
        <v>0</v>
      </c>
      <c r="S371" s="16">
        <f>SUM($K301:S301)/13</f>
        <v>0</v>
      </c>
      <c r="T371" s="16">
        <f>SUM($K301:T301)/13</f>
        <v>0</v>
      </c>
      <c r="U371" s="16">
        <f>SUM($K301:U301)/13</f>
        <v>0</v>
      </c>
      <c r="V371" s="16">
        <f>SUM($K301:V301)/13</f>
        <v>0</v>
      </c>
      <c r="W371" s="16">
        <f t="shared" si="711"/>
        <v>0</v>
      </c>
      <c r="X371" s="16">
        <f t="shared" si="712"/>
        <v>0</v>
      </c>
      <c r="Y371" s="16">
        <f t="shared" si="713"/>
        <v>0</v>
      </c>
      <c r="Z371" s="16">
        <f t="shared" si="714"/>
        <v>0</v>
      </c>
      <c r="AA371" s="16">
        <f t="shared" si="715"/>
        <v>0</v>
      </c>
      <c r="AB371" s="16">
        <f t="shared" si="716"/>
        <v>0</v>
      </c>
      <c r="AC371" s="16">
        <f t="shared" si="717"/>
        <v>0</v>
      </c>
      <c r="AD371" s="16">
        <f t="shared" si="718"/>
        <v>0</v>
      </c>
      <c r="AE371" s="16">
        <f t="shared" si="719"/>
        <v>0</v>
      </c>
      <c r="AF371" s="16">
        <f t="shared" si="720"/>
        <v>0</v>
      </c>
      <c r="AG371" s="16">
        <f t="shared" si="721"/>
        <v>0</v>
      </c>
      <c r="AH371" s="16">
        <f t="shared" si="722"/>
        <v>0</v>
      </c>
      <c r="AI371" s="16">
        <f t="shared" si="723"/>
        <v>0</v>
      </c>
      <c r="AJ371" s="16">
        <f t="shared" si="724"/>
        <v>0</v>
      </c>
      <c r="AK371" s="16">
        <f t="shared" si="725"/>
        <v>0</v>
      </c>
      <c r="AL371" s="16">
        <f t="shared" si="726"/>
        <v>0</v>
      </c>
      <c r="AM371" s="16">
        <f t="shared" si="727"/>
        <v>0</v>
      </c>
      <c r="AN371" s="16">
        <f t="shared" si="728"/>
        <v>0</v>
      </c>
      <c r="AO371" s="16">
        <f t="shared" si="729"/>
        <v>0</v>
      </c>
      <c r="AP371" s="16">
        <f t="shared" si="730"/>
        <v>0</v>
      </c>
      <c r="AQ371" s="16">
        <f t="shared" si="731"/>
        <v>0</v>
      </c>
      <c r="AR371" s="16">
        <f t="shared" si="732"/>
        <v>0</v>
      </c>
      <c r="AS371" s="16">
        <f t="shared" si="733"/>
        <v>0</v>
      </c>
      <c r="AT371" s="16">
        <f t="shared" si="734"/>
        <v>0</v>
      </c>
      <c r="AU371" s="16">
        <f t="shared" si="735"/>
        <v>0</v>
      </c>
      <c r="AV371" s="16">
        <f t="shared" si="736"/>
        <v>677.09528333333344</v>
      </c>
      <c r="AW371" s="16">
        <f t="shared" si="737"/>
        <v>2031.2858500000002</v>
      </c>
      <c r="AX371" s="16">
        <f t="shared" si="738"/>
        <v>4062.5717000000004</v>
      </c>
      <c r="AY371" s="16">
        <f t="shared" si="739"/>
        <v>6770.9528333333346</v>
      </c>
      <c r="AZ371" s="16">
        <f t="shared" si="740"/>
        <v>10156.429250000003</v>
      </c>
      <c r="BA371" s="16">
        <f t="shared" si="741"/>
        <v>14219.000950000003</v>
      </c>
      <c r="BB371" s="16">
        <f t="shared" si="742"/>
        <v>18958.667933333338</v>
      </c>
      <c r="BC371" s="16">
        <f t="shared" si="743"/>
        <v>24375.430200000006</v>
      </c>
      <c r="BD371" s="16">
        <f t="shared" si="744"/>
        <v>30469.28775000001</v>
      </c>
      <c r="BE371" s="16">
        <f t="shared" si="745"/>
        <v>37240.240583333347</v>
      </c>
      <c r="BF371" s="16">
        <f t="shared" si="746"/>
        <v>44688.288700000005</v>
      </c>
      <c r="BG371" s="16">
        <f t="shared" si="747"/>
        <v>52813.432100000005</v>
      </c>
      <c r="BH371" s="16">
        <f t="shared" si="748"/>
        <v>61615.670783333335</v>
      </c>
      <c r="BI371" s="16">
        <f t="shared" si="749"/>
        <v>70417.909466666664</v>
      </c>
      <c r="BJ371" s="16">
        <f t="shared" si="750"/>
        <v>79220.148149999994</v>
      </c>
      <c r="BK371" s="16">
        <f t="shared" si="751"/>
        <v>88022.386833333338</v>
      </c>
      <c r="BL371" s="16">
        <f t="shared" si="752"/>
        <v>96824.625516666667</v>
      </c>
      <c r="BM371" s="16">
        <f t="shared" si="753"/>
        <v>105626.86420000001</v>
      </c>
      <c r="BN371" s="16">
        <f t="shared" si="754"/>
        <v>114429.10288333334</v>
      </c>
      <c r="BO371" s="16">
        <f t="shared" si="755"/>
        <v>123231.34156666666</v>
      </c>
      <c r="BP371" s="16">
        <f t="shared" si="756"/>
        <v>132033.58025</v>
      </c>
      <c r="BQ371" s="16">
        <f t="shared" si="757"/>
        <v>140835.81893333333</v>
      </c>
      <c r="BR371" s="16">
        <f t="shared" si="758"/>
        <v>149638.05761666669</v>
      </c>
      <c r="BS371" s="16">
        <f t="shared" si="759"/>
        <v>158440.29629999999</v>
      </c>
    </row>
    <row r="372" spans="1:71" x14ac:dyDescent="0.35">
      <c r="A372" s="15" t="str">
        <f t="shared" ref="A372:J372" si="767">A302</f>
        <v>Standard Close</v>
      </c>
      <c r="B372" s="15" t="str">
        <f t="shared" si="767"/>
        <v>D0101661</v>
      </c>
      <c r="C372" s="15" t="str">
        <f t="shared" si="767"/>
        <v/>
      </c>
      <c r="D372" s="15" t="str">
        <f t="shared" si="767"/>
        <v>D</v>
      </c>
      <c r="E372" s="15" t="str">
        <f t="shared" si="767"/>
        <v>NCP-16684</v>
      </c>
      <c r="F372" s="15" t="str">
        <f t="shared" si="767"/>
        <v xml:space="preserve">Non-SPP Line Sensing </v>
      </c>
      <c r="G372" s="15" t="str">
        <f t="shared" si="767"/>
        <v>Electric General Plant</v>
      </c>
      <c r="H372" s="15" t="str">
        <f t="shared" si="767"/>
        <v>Distribution Lines</v>
      </c>
      <c r="I372" s="15" t="str">
        <f t="shared" si="767"/>
        <v xml:space="preserve">Non-SPP Line Sensing </v>
      </c>
      <c r="J372" s="15">
        <f t="shared" si="767"/>
        <v>202909</v>
      </c>
      <c r="K372" s="16">
        <f>SUM($K302:K302)/13</f>
        <v>0</v>
      </c>
      <c r="L372" s="16">
        <f>SUM($K302:L302)/13</f>
        <v>0</v>
      </c>
      <c r="M372" s="16">
        <f>SUM($K302:M302)/13</f>
        <v>0</v>
      </c>
      <c r="N372" s="16">
        <f>SUM($K302:N302)/13</f>
        <v>0</v>
      </c>
      <c r="O372" s="16">
        <f>SUM($K302:O302)/13</f>
        <v>0</v>
      </c>
      <c r="P372" s="16">
        <f>SUM($K302:P302)/13</f>
        <v>0</v>
      </c>
      <c r="Q372" s="16">
        <f>SUM($K302:Q302)/13</f>
        <v>0</v>
      </c>
      <c r="R372" s="16">
        <f>SUM($K302:R302)/13</f>
        <v>0</v>
      </c>
      <c r="S372" s="16">
        <f>SUM($K302:S302)/13</f>
        <v>0</v>
      </c>
      <c r="T372" s="16">
        <f>SUM($K302:T302)/13</f>
        <v>0</v>
      </c>
      <c r="U372" s="16">
        <f>SUM($K302:U302)/13</f>
        <v>0</v>
      </c>
      <c r="V372" s="16">
        <f>SUM($K302:V302)/13</f>
        <v>0</v>
      </c>
      <c r="W372" s="16">
        <f t="shared" si="711"/>
        <v>0</v>
      </c>
      <c r="X372" s="16">
        <f t="shared" si="712"/>
        <v>0</v>
      </c>
      <c r="Y372" s="16">
        <f t="shared" si="713"/>
        <v>0</v>
      </c>
      <c r="Z372" s="16">
        <f t="shared" si="714"/>
        <v>0</v>
      </c>
      <c r="AA372" s="16">
        <f t="shared" si="715"/>
        <v>0</v>
      </c>
      <c r="AB372" s="16">
        <f t="shared" si="716"/>
        <v>0</v>
      </c>
      <c r="AC372" s="16">
        <f t="shared" si="717"/>
        <v>0</v>
      </c>
      <c r="AD372" s="16">
        <f t="shared" si="718"/>
        <v>0</v>
      </c>
      <c r="AE372" s="16">
        <f t="shared" si="719"/>
        <v>0</v>
      </c>
      <c r="AF372" s="16">
        <f t="shared" si="720"/>
        <v>0</v>
      </c>
      <c r="AG372" s="16">
        <f t="shared" si="721"/>
        <v>0</v>
      </c>
      <c r="AH372" s="16">
        <f t="shared" si="722"/>
        <v>0</v>
      </c>
      <c r="AI372" s="16">
        <f t="shared" si="723"/>
        <v>0</v>
      </c>
      <c r="AJ372" s="16">
        <f t="shared" si="724"/>
        <v>0</v>
      </c>
      <c r="AK372" s="16">
        <f t="shared" si="725"/>
        <v>0</v>
      </c>
      <c r="AL372" s="16">
        <f t="shared" si="726"/>
        <v>0</v>
      </c>
      <c r="AM372" s="16">
        <f t="shared" si="727"/>
        <v>0</v>
      </c>
      <c r="AN372" s="16">
        <f t="shared" si="728"/>
        <v>0</v>
      </c>
      <c r="AO372" s="16">
        <f t="shared" si="729"/>
        <v>0</v>
      </c>
      <c r="AP372" s="16">
        <f t="shared" si="730"/>
        <v>0</v>
      </c>
      <c r="AQ372" s="16">
        <f t="shared" si="731"/>
        <v>0</v>
      </c>
      <c r="AR372" s="16">
        <f t="shared" si="732"/>
        <v>0</v>
      </c>
      <c r="AS372" s="16">
        <f t="shared" si="733"/>
        <v>0</v>
      </c>
      <c r="AT372" s="16">
        <f t="shared" si="734"/>
        <v>0</v>
      </c>
      <c r="AU372" s="16">
        <f t="shared" si="735"/>
        <v>0</v>
      </c>
      <c r="AV372" s="16">
        <f t="shared" si="736"/>
        <v>0</v>
      </c>
      <c r="AW372" s="16">
        <f t="shared" si="737"/>
        <v>0</v>
      </c>
      <c r="AX372" s="16">
        <f t="shared" si="738"/>
        <v>0</v>
      </c>
      <c r="AY372" s="16">
        <f t="shared" si="739"/>
        <v>0</v>
      </c>
      <c r="AZ372" s="16">
        <f t="shared" si="740"/>
        <v>0</v>
      </c>
      <c r="BA372" s="16">
        <f t="shared" si="741"/>
        <v>0</v>
      </c>
      <c r="BB372" s="16">
        <f t="shared" si="742"/>
        <v>0</v>
      </c>
      <c r="BC372" s="16">
        <f t="shared" si="743"/>
        <v>0</v>
      </c>
      <c r="BD372" s="16">
        <f t="shared" si="744"/>
        <v>0</v>
      </c>
      <c r="BE372" s="16">
        <f t="shared" si="745"/>
        <v>0</v>
      </c>
      <c r="BF372" s="16">
        <f t="shared" si="746"/>
        <v>0</v>
      </c>
      <c r="BG372" s="16">
        <f t="shared" si="747"/>
        <v>0</v>
      </c>
      <c r="BH372" s="16">
        <f t="shared" si="748"/>
        <v>0</v>
      </c>
      <c r="BI372" s="16">
        <f t="shared" si="749"/>
        <v>0</v>
      </c>
      <c r="BJ372" s="16">
        <f t="shared" si="750"/>
        <v>0</v>
      </c>
      <c r="BK372" s="16">
        <f t="shared" si="751"/>
        <v>0</v>
      </c>
      <c r="BL372" s="16">
        <f t="shared" si="752"/>
        <v>0</v>
      </c>
      <c r="BM372" s="16">
        <f t="shared" si="753"/>
        <v>0</v>
      </c>
      <c r="BN372" s="16">
        <f t="shared" si="754"/>
        <v>0</v>
      </c>
      <c r="BO372" s="16">
        <f t="shared" si="755"/>
        <v>0</v>
      </c>
      <c r="BP372" s="16">
        <f t="shared" si="756"/>
        <v>0</v>
      </c>
      <c r="BQ372" s="16">
        <f t="shared" si="757"/>
        <v>0</v>
      </c>
      <c r="BR372" s="16">
        <f t="shared" si="758"/>
        <v>0</v>
      </c>
      <c r="BS372" s="16">
        <f t="shared" si="759"/>
        <v>0</v>
      </c>
    </row>
    <row r="373" spans="1:71" x14ac:dyDescent="0.35">
      <c r="A373" s="15" t="str">
        <f t="shared" ref="A373:J373" si="768">A303</f>
        <v>Standard Close</v>
      </c>
      <c r="B373" s="15" t="str">
        <f t="shared" si="768"/>
        <v>NCP-12352</v>
      </c>
      <c r="C373" s="15" t="str">
        <f t="shared" si="768"/>
        <v>ELECTRIC DELIVERY</v>
      </c>
      <c r="D373" s="15">
        <f t="shared" si="768"/>
        <v>30315</v>
      </c>
      <c r="E373" s="15" t="str">
        <f t="shared" si="768"/>
        <v>NCP-12352</v>
      </c>
      <c r="F373" s="15" t="str">
        <f t="shared" si="768"/>
        <v>Work Management Upgrade</v>
      </c>
      <c r="G373" s="15" t="str">
        <f t="shared" si="768"/>
        <v>Electric General Plant</v>
      </c>
      <c r="H373" s="15" t="str">
        <f t="shared" si="768"/>
        <v>General Offices</v>
      </c>
      <c r="I373" s="15" t="str">
        <f t="shared" si="768"/>
        <v>Work Management Upgrade</v>
      </c>
      <c r="J373" s="15">
        <f t="shared" si="768"/>
        <v>202612</v>
      </c>
      <c r="K373" s="16">
        <f>SUM($K303:K303)/13</f>
        <v>0</v>
      </c>
      <c r="L373" s="16">
        <f>SUM($K303:L303)/13</f>
        <v>0</v>
      </c>
      <c r="M373" s="16">
        <f>SUM($K303:M303)/13</f>
        <v>0</v>
      </c>
      <c r="N373" s="16">
        <f>SUM($K303:N303)/13</f>
        <v>0</v>
      </c>
      <c r="O373" s="16">
        <f>SUM($K303:O303)/13</f>
        <v>0</v>
      </c>
      <c r="P373" s="16">
        <f>SUM($K303:P303)/13</f>
        <v>0</v>
      </c>
      <c r="Q373" s="16">
        <f>SUM($K303:Q303)/13</f>
        <v>0</v>
      </c>
      <c r="R373" s="16">
        <f>SUM($K303:R303)/13</f>
        <v>0</v>
      </c>
      <c r="S373" s="16">
        <f>SUM($K303:S303)/13</f>
        <v>0</v>
      </c>
      <c r="T373" s="16">
        <f>SUM($K303:T303)/13</f>
        <v>0</v>
      </c>
      <c r="U373" s="16">
        <f>SUM($K303:U303)/13</f>
        <v>0</v>
      </c>
      <c r="V373" s="16">
        <f>SUM($K303:V303)/13</f>
        <v>0</v>
      </c>
      <c r="W373" s="16">
        <f t="shared" si="711"/>
        <v>0</v>
      </c>
      <c r="X373" s="16">
        <f t="shared" si="712"/>
        <v>0</v>
      </c>
      <c r="Y373" s="16">
        <f t="shared" si="713"/>
        <v>0</v>
      </c>
      <c r="Z373" s="16">
        <f t="shared" si="714"/>
        <v>0</v>
      </c>
      <c r="AA373" s="16">
        <f t="shared" si="715"/>
        <v>0</v>
      </c>
      <c r="AB373" s="16">
        <f t="shared" si="716"/>
        <v>0</v>
      </c>
      <c r="AC373" s="16">
        <f t="shared" si="717"/>
        <v>0</v>
      </c>
      <c r="AD373" s="16">
        <f t="shared" si="718"/>
        <v>0</v>
      </c>
      <c r="AE373" s="16">
        <f t="shared" si="719"/>
        <v>0</v>
      </c>
      <c r="AF373" s="16">
        <f t="shared" si="720"/>
        <v>0</v>
      </c>
      <c r="AG373" s="16">
        <f t="shared" si="721"/>
        <v>0</v>
      </c>
      <c r="AH373" s="16">
        <f t="shared" si="722"/>
        <v>0</v>
      </c>
      <c r="AI373" s="16">
        <f t="shared" si="723"/>
        <v>0</v>
      </c>
      <c r="AJ373" s="16">
        <f t="shared" si="724"/>
        <v>0</v>
      </c>
      <c r="AK373" s="16">
        <f t="shared" si="725"/>
        <v>0</v>
      </c>
      <c r="AL373" s="16">
        <f t="shared" si="726"/>
        <v>0</v>
      </c>
      <c r="AM373" s="16">
        <f t="shared" si="727"/>
        <v>0</v>
      </c>
      <c r="AN373" s="16">
        <f t="shared" si="728"/>
        <v>0</v>
      </c>
      <c r="AO373" s="16">
        <f t="shared" si="729"/>
        <v>0</v>
      </c>
      <c r="AP373" s="16">
        <f t="shared" si="730"/>
        <v>0</v>
      </c>
      <c r="AQ373" s="16">
        <f t="shared" si="731"/>
        <v>0</v>
      </c>
      <c r="AR373" s="16">
        <f t="shared" si="732"/>
        <v>0</v>
      </c>
      <c r="AS373" s="16">
        <f t="shared" si="733"/>
        <v>0</v>
      </c>
      <c r="AT373" s="16">
        <f t="shared" si="734"/>
        <v>0</v>
      </c>
      <c r="AU373" s="16">
        <f t="shared" si="735"/>
        <v>0</v>
      </c>
      <c r="AV373" s="16">
        <f t="shared" si="736"/>
        <v>22484.948750000003</v>
      </c>
      <c r="AW373" s="16">
        <f t="shared" si="737"/>
        <v>67454.846250000017</v>
      </c>
      <c r="AX373" s="16">
        <f t="shared" si="738"/>
        <v>134909.69250000003</v>
      </c>
      <c r="AY373" s="16">
        <f t="shared" si="739"/>
        <v>224849.48750000002</v>
      </c>
      <c r="AZ373" s="16">
        <f t="shared" si="740"/>
        <v>337274.23125000007</v>
      </c>
      <c r="BA373" s="16">
        <f t="shared" si="741"/>
        <v>472183.92375000007</v>
      </c>
      <c r="BB373" s="16">
        <f t="shared" si="742"/>
        <v>629578.56500000006</v>
      </c>
      <c r="BC373" s="16">
        <f t="shared" si="743"/>
        <v>809458.15500000003</v>
      </c>
      <c r="BD373" s="16">
        <f t="shared" si="744"/>
        <v>1011822.6937500001</v>
      </c>
      <c r="BE373" s="16">
        <f t="shared" si="745"/>
        <v>1236672.1812500001</v>
      </c>
      <c r="BF373" s="16">
        <f t="shared" si="746"/>
        <v>1484006.6175000002</v>
      </c>
      <c r="BG373" s="16">
        <f t="shared" si="747"/>
        <v>1753826.0025000004</v>
      </c>
      <c r="BH373" s="16">
        <f t="shared" si="748"/>
        <v>2046130.3362500006</v>
      </c>
      <c r="BI373" s="16">
        <f t="shared" si="749"/>
        <v>2338434.6700000009</v>
      </c>
      <c r="BJ373" s="16">
        <f t="shared" si="750"/>
        <v>2630739.0037500011</v>
      </c>
      <c r="BK373" s="16">
        <f t="shared" si="751"/>
        <v>2923043.3375000008</v>
      </c>
      <c r="BL373" s="16">
        <f t="shared" si="752"/>
        <v>3215347.6712500006</v>
      </c>
      <c r="BM373" s="16">
        <f t="shared" si="753"/>
        <v>3507652.0050000018</v>
      </c>
      <c r="BN373" s="16">
        <f t="shared" si="754"/>
        <v>3799956.3387500006</v>
      </c>
      <c r="BO373" s="16">
        <f t="shared" si="755"/>
        <v>4092260.6725000017</v>
      </c>
      <c r="BP373" s="16">
        <f t="shared" si="756"/>
        <v>4384565.0062500024</v>
      </c>
      <c r="BQ373" s="16">
        <f t="shared" si="757"/>
        <v>4676869.3400000026</v>
      </c>
      <c r="BR373" s="16">
        <f t="shared" si="758"/>
        <v>4969173.6737500019</v>
      </c>
      <c r="BS373" s="16">
        <f t="shared" si="759"/>
        <v>5261478.0075000022</v>
      </c>
    </row>
    <row r="374" spans="1:71" x14ac:dyDescent="0.35">
      <c r="A374" s="15" t="str">
        <f t="shared" ref="A374:J374" si="769">A304</f>
        <v>Standard Close</v>
      </c>
      <c r="B374" s="15" t="str">
        <f t="shared" si="769"/>
        <v>NCP-16268</v>
      </c>
      <c r="C374" s="15" t="str">
        <f t="shared" si="769"/>
        <v>ELECTRIC DELIVERY</v>
      </c>
      <c r="D374" s="15">
        <f t="shared" si="769"/>
        <v>30315</v>
      </c>
      <c r="E374" s="15" t="str">
        <f t="shared" si="769"/>
        <v>NCP-16268</v>
      </c>
      <c r="F374" s="15" t="str">
        <f t="shared" si="769"/>
        <v>UIQ Integration</v>
      </c>
      <c r="G374" s="15" t="str">
        <f t="shared" si="769"/>
        <v>Electric Intangible Plant</v>
      </c>
      <c r="H374" s="15" t="str">
        <f t="shared" si="769"/>
        <v>General Offices</v>
      </c>
      <c r="I374" s="15" t="str">
        <f t="shared" si="769"/>
        <v>UIQ Integration</v>
      </c>
      <c r="J374" s="15">
        <f t="shared" si="769"/>
        <v>202412</v>
      </c>
      <c r="K374" s="16">
        <f>SUM($K304:K304)/13</f>
        <v>0</v>
      </c>
      <c r="L374" s="16">
        <f>SUM($K304:L304)/13</f>
        <v>0</v>
      </c>
      <c r="M374" s="16">
        <f>SUM($K304:M304)/13</f>
        <v>0</v>
      </c>
      <c r="N374" s="16">
        <f>SUM($K304:N304)/13</f>
        <v>0</v>
      </c>
      <c r="O374" s="16">
        <f>SUM($K304:O304)/13</f>
        <v>0</v>
      </c>
      <c r="P374" s="16">
        <f>SUM($K304:P304)/13</f>
        <v>0</v>
      </c>
      <c r="Q374" s="16">
        <f>SUM($K304:Q304)/13</f>
        <v>0</v>
      </c>
      <c r="R374" s="16">
        <f>SUM($K304:R304)/13</f>
        <v>0</v>
      </c>
      <c r="S374" s="16">
        <f>SUM($K304:S304)/13</f>
        <v>0</v>
      </c>
      <c r="T374" s="16">
        <f>SUM($K304:T304)/13</f>
        <v>0</v>
      </c>
      <c r="U374" s="16">
        <f>SUM($K304:U304)/13</f>
        <v>0</v>
      </c>
      <c r="V374" s="16">
        <f>SUM($K304:V304)/13</f>
        <v>0</v>
      </c>
      <c r="W374" s="16">
        <f t="shared" si="711"/>
        <v>0</v>
      </c>
      <c r="X374" s="16">
        <f t="shared" si="712"/>
        <v>2029.4478666666669</v>
      </c>
      <c r="Y374" s="16">
        <f t="shared" si="713"/>
        <v>6088.3436000000011</v>
      </c>
      <c r="Z374" s="16">
        <f t="shared" si="714"/>
        <v>12176.687200000002</v>
      </c>
      <c r="AA374" s="16">
        <f t="shared" si="715"/>
        <v>20294.47866666667</v>
      </c>
      <c r="AB374" s="16">
        <f t="shared" si="716"/>
        <v>30441.718000000008</v>
      </c>
      <c r="AC374" s="16">
        <f t="shared" si="717"/>
        <v>42618.405200000008</v>
      </c>
      <c r="AD374" s="16">
        <f t="shared" si="718"/>
        <v>56824.540266666685</v>
      </c>
      <c r="AE374" s="16">
        <f t="shared" si="719"/>
        <v>73060.123200000031</v>
      </c>
      <c r="AF374" s="16">
        <f t="shared" si="720"/>
        <v>91325.154000000039</v>
      </c>
      <c r="AG374" s="16">
        <f t="shared" si="721"/>
        <v>111619.63266666673</v>
      </c>
      <c r="AH374" s="16">
        <f t="shared" si="722"/>
        <v>133943.55920000008</v>
      </c>
      <c r="AI374" s="16">
        <f t="shared" si="723"/>
        <v>158296.93360000008</v>
      </c>
      <c r="AJ374" s="16">
        <f t="shared" si="724"/>
        <v>184679.75586666676</v>
      </c>
      <c r="AK374" s="16">
        <f t="shared" si="725"/>
        <v>211062.57813333345</v>
      </c>
      <c r="AL374" s="16">
        <f t="shared" si="726"/>
        <v>237445.40040000013</v>
      </c>
      <c r="AM374" s="16">
        <f t="shared" si="727"/>
        <v>263828.22266666678</v>
      </c>
      <c r="AN374" s="16">
        <f t="shared" si="728"/>
        <v>290211.04493333347</v>
      </c>
      <c r="AO374" s="16">
        <f t="shared" si="729"/>
        <v>316593.86720000015</v>
      </c>
      <c r="AP374" s="16">
        <f t="shared" si="730"/>
        <v>342976.68946666684</v>
      </c>
      <c r="AQ374" s="16">
        <f t="shared" si="731"/>
        <v>369359.51173333352</v>
      </c>
      <c r="AR374" s="16">
        <f t="shared" si="732"/>
        <v>395742.33400000015</v>
      </c>
      <c r="AS374" s="16">
        <f t="shared" si="733"/>
        <v>422125.15626666689</v>
      </c>
      <c r="AT374" s="16">
        <f t="shared" si="734"/>
        <v>448507.97853333352</v>
      </c>
      <c r="AU374" s="16">
        <f t="shared" si="735"/>
        <v>474890.80080000026</v>
      </c>
      <c r="AV374" s="16">
        <f t="shared" si="736"/>
        <v>501273.62306666689</v>
      </c>
      <c r="AW374" s="16">
        <f t="shared" si="737"/>
        <v>527656.44533333357</v>
      </c>
      <c r="AX374" s="16">
        <f t="shared" si="738"/>
        <v>554039.26760000025</v>
      </c>
      <c r="AY374" s="16">
        <f t="shared" si="739"/>
        <v>580422.08986666694</v>
      </c>
      <c r="AZ374" s="16">
        <f t="shared" si="740"/>
        <v>606804.91213333351</v>
      </c>
      <c r="BA374" s="16">
        <f t="shared" si="741"/>
        <v>633187.73440000031</v>
      </c>
      <c r="BB374" s="16">
        <f t="shared" si="742"/>
        <v>659570.55666666687</v>
      </c>
      <c r="BC374" s="16">
        <f t="shared" si="743"/>
        <v>685953.37893333356</v>
      </c>
      <c r="BD374" s="16">
        <f t="shared" si="744"/>
        <v>712336.20120000024</v>
      </c>
      <c r="BE374" s="16">
        <f t="shared" si="745"/>
        <v>738719.02346666704</v>
      </c>
      <c r="BF374" s="16">
        <f t="shared" si="746"/>
        <v>765101.84573333361</v>
      </c>
      <c r="BG374" s="16">
        <f t="shared" si="747"/>
        <v>791484.66800000041</v>
      </c>
      <c r="BH374" s="16">
        <f t="shared" si="748"/>
        <v>817867.4902666671</v>
      </c>
      <c r="BI374" s="16">
        <f t="shared" si="749"/>
        <v>844250.31253333366</v>
      </c>
      <c r="BJ374" s="16">
        <f t="shared" si="750"/>
        <v>870633.13480000035</v>
      </c>
      <c r="BK374" s="16">
        <f t="shared" si="751"/>
        <v>897015.95706666715</v>
      </c>
      <c r="BL374" s="16">
        <f t="shared" si="752"/>
        <v>923398.77933333383</v>
      </c>
      <c r="BM374" s="16">
        <f t="shared" si="753"/>
        <v>949781.6016000004</v>
      </c>
      <c r="BN374" s="16">
        <f t="shared" si="754"/>
        <v>976164.42386666709</v>
      </c>
      <c r="BO374" s="16">
        <f t="shared" si="755"/>
        <v>1002547.2461333338</v>
      </c>
      <c r="BP374" s="16">
        <f t="shared" si="756"/>
        <v>1028930.0684000006</v>
      </c>
      <c r="BQ374" s="16">
        <f t="shared" si="757"/>
        <v>1055312.8906666671</v>
      </c>
      <c r="BR374" s="16">
        <f t="shared" si="758"/>
        <v>1081695.7129333338</v>
      </c>
      <c r="BS374" s="16">
        <f t="shared" si="759"/>
        <v>1108078.5352000005</v>
      </c>
    </row>
    <row r="375" spans="1:71" x14ac:dyDescent="0.35">
      <c r="A375" s="15" t="str">
        <f t="shared" ref="A375:J375" si="770">A305</f>
        <v>Standard Close</v>
      </c>
      <c r="B375" s="15" t="str">
        <f t="shared" si="770"/>
        <v>NCP-16272</v>
      </c>
      <c r="C375" s="15" t="str">
        <f t="shared" si="770"/>
        <v>ELECTRIC DELIVERY</v>
      </c>
      <c r="D375" s="15">
        <f t="shared" si="770"/>
        <v>35600</v>
      </c>
      <c r="E375" s="15" t="str">
        <f t="shared" si="770"/>
        <v>NCP-16272</v>
      </c>
      <c r="F375" s="15" t="str">
        <f t="shared" si="770"/>
        <v>Vehicle to Grid Intergration (VGI)</v>
      </c>
      <c r="G375" s="15" t="str">
        <f t="shared" si="770"/>
        <v>Electric Distribution Plant</v>
      </c>
      <c r="H375" s="15" t="str">
        <f t="shared" si="770"/>
        <v>Distribution Lines</v>
      </c>
      <c r="I375" s="15" t="str">
        <f t="shared" si="770"/>
        <v>Vehicle to Grid Intergration (VGI)</v>
      </c>
      <c r="J375" s="15">
        <f t="shared" si="770"/>
        <v>202812</v>
      </c>
      <c r="K375" s="16">
        <f>SUM($K305:K305)/13</f>
        <v>0</v>
      </c>
      <c r="L375" s="16">
        <f>SUM($K305:L305)/13</f>
        <v>0</v>
      </c>
      <c r="M375" s="16">
        <f>SUM($K305:M305)/13</f>
        <v>0</v>
      </c>
      <c r="N375" s="16">
        <f>SUM($K305:N305)/13</f>
        <v>0</v>
      </c>
      <c r="O375" s="16">
        <f>SUM($K305:O305)/13</f>
        <v>0</v>
      </c>
      <c r="P375" s="16">
        <f>SUM($K305:P305)/13</f>
        <v>0</v>
      </c>
      <c r="Q375" s="16">
        <f>SUM($K305:Q305)/13</f>
        <v>0</v>
      </c>
      <c r="R375" s="16">
        <f>SUM($K305:R305)/13</f>
        <v>0</v>
      </c>
      <c r="S375" s="16">
        <f>SUM($K305:S305)/13</f>
        <v>0</v>
      </c>
      <c r="T375" s="16">
        <f>SUM($K305:T305)/13</f>
        <v>0</v>
      </c>
      <c r="U375" s="16">
        <f>SUM($K305:U305)/13</f>
        <v>0</v>
      </c>
      <c r="V375" s="16">
        <f>SUM($K305:V305)/13</f>
        <v>0</v>
      </c>
      <c r="W375" s="16">
        <f t="shared" si="711"/>
        <v>0</v>
      </c>
      <c r="X375" s="16">
        <f t="shared" si="712"/>
        <v>0</v>
      </c>
      <c r="Y375" s="16">
        <f t="shared" si="713"/>
        <v>0</v>
      </c>
      <c r="Z375" s="16">
        <f t="shared" si="714"/>
        <v>0</v>
      </c>
      <c r="AA375" s="16">
        <f t="shared" si="715"/>
        <v>0</v>
      </c>
      <c r="AB375" s="16">
        <f t="shared" si="716"/>
        <v>0</v>
      </c>
      <c r="AC375" s="16">
        <f t="shared" si="717"/>
        <v>0</v>
      </c>
      <c r="AD375" s="16">
        <f t="shared" si="718"/>
        <v>0</v>
      </c>
      <c r="AE375" s="16">
        <f t="shared" si="719"/>
        <v>0</v>
      </c>
      <c r="AF375" s="16">
        <f t="shared" si="720"/>
        <v>0</v>
      </c>
      <c r="AG375" s="16">
        <f t="shared" si="721"/>
        <v>0</v>
      </c>
      <c r="AH375" s="16">
        <f t="shared" si="722"/>
        <v>0</v>
      </c>
      <c r="AI375" s="16">
        <f t="shared" si="723"/>
        <v>0</v>
      </c>
      <c r="AJ375" s="16">
        <f t="shared" si="724"/>
        <v>0</v>
      </c>
      <c r="AK375" s="16">
        <f t="shared" si="725"/>
        <v>0</v>
      </c>
      <c r="AL375" s="16">
        <f t="shared" si="726"/>
        <v>0</v>
      </c>
      <c r="AM375" s="16">
        <f t="shared" si="727"/>
        <v>0</v>
      </c>
      <c r="AN375" s="16">
        <f t="shared" si="728"/>
        <v>0</v>
      </c>
      <c r="AO375" s="16">
        <f t="shared" si="729"/>
        <v>0</v>
      </c>
      <c r="AP375" s="16">
        <f t="shared" si="730"/>
        <v>0</v>
      </c>
      <c r="AQ375" s="16">
        <f t="shared" si="731"/>
        <v>0</v>
      </c>
      <c r="AR375" s="16">
        <f t="shared" si="732"/>
        <v>0</v>
      </c>
      <c r="AS375" s="16">
        <f t="shared" si="733"/>
        <v>0</v>
      </c>
      <c r="AT375" s="16">
        <f t="shared" si="734"/>
        <v>0</v>
      </c>
      <c r="AU375" s="16">
        <f t="shared" si="735"/>
        <v>0</v>
      </c>
      <c r="AV375" s="16">
        <f t="shared" si="736"/>
        <v>0</v>
      </c>
      <c r="AW375" s="16">
        <f t="shared" si="737"/>
        <v>0</v>
      </c>
      <c r="AX375" s="16">
        <f t="shared" si="738"/>
        <v>0</v>
      </c>
      <c r="AY375" s="16">
        <f t="shared" si="739"/>
        <v>0</v>
      </c>
      <c r="AZ375" s="16">
        <f t="shared" si="740"/>
        <v>0</v>
      </c>
      <c r="BA375" s="16">
        <f t="shared" si="741"/>
        <v>0</v>
      </c>
      <c r="BB375" s="16">
        <f t="shared" si="742"/>
        <v>0</v>
      </c>
      <c r="BC375" s="16">
        <f t="shared" si="743"/>
        <v>0</v>
      </c>
      <c r="BD375" s="16">
        <f t="shared" si="744"/>
        <v>0</v>
      </c>
      <c r="BE375" s="16">
        <f t="shared" si="745"/>
        <v>0</v>
      </c>
      <c r="BF375" s="16">
        <f t="shared" si="746"/>
        <v>0</v>
      </c>
      <c r="BG375" s="16">
        <f t="shared" si="747"/>
        <v>0</v>
      </c>
      <c r="BH375" s="16">
        <f t="shared" si="748"/>
        <v>0</v>
      </c>
      <c r="BI375" s="16">
        <f t="shared" si="749"/>
        <v>0</v>
      </c>
      <c r="BJ375" s="16">
        <f t="shared" si="750"/>
        <v>0</v>
      </c>
      <c r="BK375" s="16">
        <f t="shared" si="751"/>
        <v>0</v>
      </c>
      <c r="BL375" s="16">
        <f t="shared" si="752"/>
        <v>0</v>
      </c>
      <c r="BM375" s="16">
        <f t="shared" si="753"/>
        <v>0</v>
      </c>
      <c r="BN375" s="16">
        <f t="shared" si="754"/>
        <v>0</v>
      </c>
      <c r="BO375" s="16">
        <f t="shared" si="755"/>
        <v>0</v>
      </c>
      <c r="BP375" s="16">
        <f t="shared" si="756"/>
        <v>0</v>
      </c>
      <c r="BQ375" s="16">
        <f t="shared" si="757"/>
        <v>0</v>
      </c>
      <c r="BR375" s="16">
        <f t="shared" si="758"/>
        <v>0</v>
      </c>
      <c r="BS375" s="16">
        <f t="shared" si="759"/>
        <v>0</v>
      </c>
    </row>
    <row r="376" spans="1:71" x14ac:dyDescent="0.35">
      <c r="A376" s="15" t="str">
        <f t="shared" ref="A376:J376" si="771">A306</f>
        <v>Standard Close</v>
      </c>
      <c r="B376" s="15" t="str">
        <f t="shared" si="771"/>
        <v>NCP-16278</v>
      </c>
      <c r="C376" s="15" t="str">
        <f t="shared" si="771"/>
        <v>ELECTRIC DELIVERY</v>
      </c>
      <c r="D376" s="15">
        <f t="shared" si="771"/>
        <v>30315</v>
      </c>
      <c r="E376" s="15" t="str">
        <f t="shared" si="771"/>
        <v>NCP-16278</v>
      </c>
      <c r="F376" s="15" t="str">
        <f t="shared" si="771"/>
        <v>ADMS Annual Release 2026</v>
      </c>
      <c r="G376" s="15" t="str">
        <f t="shared" si="771"/>
        <v>Electric Intangible Plant</v>
      </c>
      <c r="H376" s="15" t="str">
        <f t="shared" si="771"/>
        <v>General Offices</v>
      </c>
      <c r="I376" s="15" t="str">
        <f t="shared" si="771"/>
        <v>ADMS Annual Release 2026</v>
      </c>
      <c r="J376" s="15">
        <f t="shared" si="771"/>
        <v>202712</v>
      </c>
      <c r="K376" s="16">
        <f>SUM($K306:K306)/13</f>
        <v>0</v>
      </c>
      <c r="L376" s="16">
        <f>SUM($K306:L306)/13</f>
        <v>0</v>
      </c>
      <c r="M376" s="16">
        <f>SUM($K306:M306)/13</f>
        <v>0</v>
      </c>
      <c r="N376" s="16">
        <f>SUM($K306:N306)/13</f>
        <v>0</v>
      </c>
      <c r="O376" s="16">
        <f>SUM($K306:O306)/13</f>
        <v>0</v>
      </c>
      <c r="P376" s="16">
        <f>SUM($K306:P306)/13</f>
        <v>0</v>
      </c>
      <c r="Q376" s="16">
        <f>SUM($K306:Q306)/13</f>
        <v>0</v>
      </c>
      <c r="R376" s="16">
        <f>SUM($K306:R306)/13</f>
        <v>0</v>
      </c>
      <c r="S376" s="16">
        <f>SUM($K306:S306)/13</f>
        <v>0</v>
      </c>
      <c r="T376" s="16">
        <f>SUM($K306:T306)/13</f>
        <v>0</v>
      </c>
      <c r="U376" s="16">
        <f>SUM($K306:U306)/13</f>
        <v>0</v>
      </c>
      <c r="V376" s="16">
        <f>SUM($K306:V306)/13</f>
        <v>0</v>
      </c>
      <c r="W376" s="16">
        <f t="shared" si="711"/>
        <v>0</v>
      </c>
      <c r="X376" s="16">
        <f t="shared" si="712"/>
        <v>0</v>
      </c>
      <c r="Y376" s="16">
        <f t="shared" si="713"/>
        <v>0</v>
      </c>
      <c r="Z376" s="16">
        <f t="shared" si="714"/>
        <v>0</v>
      </c>
      <c r="AA376" s="16">
        <f t="shared" si="715"/>
        <v>0</v>
      </c>
      <c r="AB376" s="16">
        <f t="shared" si="716"/>
        <v>0</v>
      </c>
      <c r="AC376" s="16">
        <f t="shared" si="717"/>
        <v>0</v>
      </c>
      <c r="AD376" s="16">
        <f t="shared" si="718"/>
        <v>0</v>
      </c>
      <c r="AE376" s="16">
        <f t="shared" si="719"/>
        <v>0</v>
      </c>
      <c r="AF376" s="16">
        <f t="shared" si="720"/>
        <v>0</v>
      </c>
      <c r="AG376" s="16">
        <f t="shared" si="721"/>
        <v>0</v>
      </c>
      <c r="AH376" s="16">
        <f t="shared" si="722"/>
        <v>0</v>
      </c>
      <c r="AI376" s="16">
        <f t="shared" si="723"/>
        <v>0</v>
      </c>
      <c r="AJ376" s="16">
        <f t="shared" si="724"/>
        <v>0</v>
      </c>
      <c r="AK376" s="16">
        <f t="shared" si="725"/>
        <v>0</v>
      </c>
      <c r="AL376" s="16">
        <f t="shared" si="726"/>
        <v>0</v>
      </c>
      <c r="AM376" s="16">
        <f t="shared" si="727"/>
        <v>0</v>
      </c>
      <c r="AN376" s="16">
        <f t="shared" si="728"/>
        <v>0</v>
      </c>
      <c r="AO376" s="16">
        <f t="shared" si="729"/>
        <v>0</v>
      </c>
      <c r="AP376" s="16">
        <f t="shared" si="730"/>
        <v>0</v>
      </c>
      <c r="AQ376" s="16">
        <f t="shared" si="731"/>
        <v>0</v>
      </c>
      <c r="AR376" s="16">
        <f t="shared" si="732"/>
        <v>0</v>
      </c>
      <c r="AS376" s="16">
        <f t="shared" si="733"/>
        <v>0</v>
      </c>
      <c r="AT376" s="16">
        <f t="shared" si="734"/>
        <v>0</v>
      </c>
      <c r="AU376" s="16">
        <f t="shared" si="735"/>
        <v>0</v>
      </c>
      <c r="AV376" s="16">
        <f t="shared" si="736"/>
        <v>0</v>
      </c>
      <c r="AW376" s="16">
        <f t="shared" si="737"/>
        <v>0</v>
      </c>
      <c r="AX376" s="16">
        <f t="shared" si="738"/>
        <v>0</v>
      </c>
      <c r="AY376" s="16">
        <f t="shared" si="739"/>
        <v>0</v>
      </c>
      <c r="AZ376" s="16">
        <f t="shared" si="740"/>
        <v>0</v>
      </c>
      <c r="BA376" s="16">
        <f t="shared" si="741"/>
        <v>0</v>
      </c>
      <c r="BB376" s="16">
        <f t="shared" si="742"/>
        <v>0</v>
      </c>
      <c r="BC376" s="16">
        <f t="shared" si="743"/>
        <v>0</v>
      </c>
      <c r="BD376" s="16">
        <f t="shared" si="744"/>
        <v>0</v>
      </c>
      <c r="BE376" s="16">
        <f t="shared" si="745"/>
        <v>0</v>
      </c>
      <c r="BF376" s="16">
        <f t="shared" si="746"/>
        <v>0</v>
      </c>
      <c r="BG376" s="16">
        <f t="shared" si="747"/>
        <v>0</v>
      </c>
      <c r="BH376" s="16">
        <f t="shared" si="748"/>
        <v>10014.695853205125</v>
      </c>
      <c r="BI376" s="16">
        <f t="shared" si="749"/>
        <v>30044.087559615375</v>
      </c>
      <c r="BJ376" s="16">
        <f t="shared" si="750"/>
        <v>60088.175119230749</v>
      </c>
      <c r="BK376" s="16">
        <f t="shared" si="751"/>
        <v>100146.95853205126</v>
      </c>
      <c r="BL376" s="16">
        <f t="shared" si="752"/>
        <v>150220.43779807689</v>
      </c>
      <c r="BM376" s="16">
        <f t="shared" si="753"/>
        <v>210308.61291730762</v>
      </c>
      <c r="BN376" s="16">
        <f t="shared" si="754"/>
        <v>280411.48388974351</v>
      </c>
      <c r="BO376" s="16">
        <f t="shared" si="755"/>
        <v>360529.05071538448</v>
      </c>
      <c r="BP376" s="16">
        <f t="shared" si="756"/>
        <v>450661.31339423067</v>
      </c>
      <c r="BQ376" s="16">
        <f t="shared" si="757"/>
        <v>550808.27192628186</v>
      </c>
      <c r="BR376" s="16">
        <f t="shared" si="758"/>
        <v>660969.92631153832</v>
      </c>
      <c r="BS376" s="16">
        <f t="shared" si="759"/>
        <v>781146.27654999983</v>
      </c>
    </row>
    <row r="377" spans="1:71" x14ac:dyDescent="0.35">
      <c r="A377" s="15" t="str">
        <f t="shared" ref="A377:J377" si="772">A307</f>
        <v>Standard Close</v>
      </c>
      <c r="B377" s="15" t="str">
        <f t="shared" si="772"/>
        <v>NCP-16354</v>
      </c>
      <c r="C377" s="15" t="str">
        <f t="shared" si="772"/>
        <v>ELECTRIC DELIVERY</v>
      </c>
      <c r="D377" s="15">
        <f t="shared" si="772"/>
        <v>30315</v>
      </c>
      <c r="E377" s="15" t="str">
        <f t="shared" si="772"/>
        <v>NCP-16354</v>
      </c>
      <c r="F377" s="15" t="str">
        <f t="shared" si="772"/>
        <v>Pragma CAD 2026-2027</v>
      </c>
      <c r="G377" s="15" t="str">
        <f t="shared" si="772"/>
        <v>Electric Intangible Plant</v>
      </c>
      <c r="H377" s="15" t="str">
        <f t="shared" si="772"/>
        <v>General Offices</v>
      </c>
      <c r="I377" s="15" t="str">
        <f t="shared" si="772"/>
        <v>Pragma CAD 2026-2027</v>
      </c>
      <c r="J377" s="15">
        <f t="shared" si="772"/>
        <v>202703</v>
      </c>
      <c r="K377" s="16">
        <f>SUM($K307:K307)/13</f>
        <v>0</v>
      </c>
      <c r="L377" s="16">
        <f>SUM($K307:L307)/13</f>
        <v>0</v>
      </c>
      <c r="M377" s="16">
        <f>SUM($K307:M307)/13</f>
        <v>0</v>
      </c>
      <c r="N377" s="16">
        <f>SUM($K307:N307)/13</f>
        <v>0</v>
      </c>
      <c r="O377" s="16">
        <f>SUM($K307:O307)/13</f>
        <v>0</v>
      </c>
      <c r="P377" s="16">
        <f>SUM($K307:P307)/13</f>
        <v>0</v>
      </c>
      <c r="Q377" s="16">
        <f>SUM($K307:Q307)/13</f>
        <v>0</v>
      </c>
      <c r="R377" s="16">
        <f>SUM($K307:R307)/13</f>
        <v>0</v>
      </c>
      <c r="S377" s="16">
        <f>SUM($K307:S307)/13</f>
        <v>0</v>
      </c>
      <c r="T377" s="16">
        <f>SUM($K307:T307)/13</f>
        <v>0</v>
      </c>
      <c r="U377" s="16">
        <f>SUM($K307:U307)/13</f>
        <v>0</v>
      </c>
      <c r="V377" s="16">
        <f>SUM($K307:V307)/13</f>
        <v>0</v>
      </c>
      <c r="W377" s="16">
        <f t="shared" si="711"/>
        <v>0</v>
      </c>
      <c r="X377" s="16">
        <f t="shared" si="712"/>
        <v>0</v>
      </c>
      <c r="Y377" s="16">
        <f t="shared" si="713"/>
        <v>0</v>
      </c>
      <c r="Z377" s="16">
        <f t="shared" si="714"/>
        <v>0</v>
      </c>
      <c r="AA377" s="16">
        <f t="shared" si="715"/>
        <v>0</v>
      </c>
      <c r="AB377" s="16">
        <f t="shared" si="716"/>
        <v>0</v>
      </c>
      <c r="AC377" s="16">
        <f t="shared" si="717"/>
        <v>0</v>
      </c>
      <c r="AD377" s="16">
        <f t="shared" si="718"/>
        <v>0</v>
      </c>
      <c r="AE377" s="16">
        <f t="shared" si="719"/>
        <v>0</v>
      </c>
      <c r="AF377" s="16">
        <f t="shared" si="720"/>
        <v>0</v>
      </c>
      <c r="AG377" s="16">
        <f t="shared" si="721"/>
        <v>0</v>
      </c>
      <c r="AH377" s="16">
        <f t="shared" si="722"/>
        <v>0</v>
      </c>
      <c r="AI377" s="16">
        <f t="shared" si="723"/>
        <v>0</v>
      </c>
      <c r="AJ377" s="16">
        <f t="shared" si="724"/>
        <v>0</v>
      </c>
      <c r="AK377" s="16">
        <f t="shared" si="725"/>
        <v>0</v>
      </c>
      <c r="AL377" s="16">
        <f t="shared" si="726"/>
        <v>0</v>
      </c>
      <c r="AM377" s="16">
        <f t="shared" si="727"/>
        <v>0</v>
      </c>
      <c r="AN377" s="16">
        <f t="shared" si="728"/>
        <v>0</v>
      </c>
      <c r="AO377" s="16">
        <f t="shared" si="729"/>
        <v>0</v>
      </c>
      <c r="AP377" s="16">
        <f t="shared" si="730"/>
        <v>0</v>
      </c>
      <c r="AQ377" s="16">
        <f t="shared" si="731"/>
        <v>0</v>
      </c>
      <c r="AR377" s="16">
        <f t="shared" si="732"/>
        <v>0</v>
      </c>
      <c r="AS377" s="16">
        <f t="shared" si="733"/>
        <v>0</v>
      </c>
      <c r="AT377" s="16">
        <f t="shared" si="734"/>
        <v>0</v>
      </c>
      <c r="AU377" s="16">
        <f t="shared" si="735"/>
        <v>0</v>
      </c>
      <c r="AV377" s="16">
        <f t="shared" si="736"/>
        <v>0</v>
      </c>
      <c r="AW377" s="16">
        <f t="shared" si="737"/>
        <v>0</v>
      </c>
      <c r="AX377" s="16">
        <f t="shared" si="738"/>
        <v>0</v>
      </c>
      <c r="AY377" s="16">
        <f t="shared" si="739"/>
        <v>5535.4466080128204</v>
      </c>
      <c r="AZ377" s="16">
        <f t="shared" si="740"/>
        <v>16606.339824038463</v>
      </c>
      <c r="BA377" s="16">
        <f t="shared" si="741"/>
        <v>33212.679648076926</v>
      </c>
      <c r="BB377" s="16">
        <f t="shared" si="742"/>
        <v>55354.466080128215</v>
      </c>
      <c r="BC377" s="16">
        <f t="shared" si="743"/>
        <v>83031.699120192323</v>
      </c>
      <c r="BD377" s="16">
        <f t="shared" si="744"/>
        <v>116244.37876826923</v>
      </c>
      <c r="BE377" s="16">
        <f t="shared" si="745"/>
        <v>154992.50502435898</v>
      </c>
      <c r="BF377" s="16">
        <f t="shared" si="746"/>
        <v>199276.07788846156</v>
      </c>
      <c r="BG377" s="16">
        <f t="shared" si="747"/>
        <v>249095.09736057694</v>
      </c>
      <c r="BH377" s="16">
        <f t="shared" si="748"/>
        <v>304449.56344070513</v>
      </c>
      <c r="BI377" s="16">
        <f t="shared" si="749"/>
        <v>365339.47612884617</v>
      </c>
      <c r="BJ377" s="16">
        <f t="shared" si="750"/>
        <v>431764.83542500006</v>
      </c>
      <c r="BK377" s="16">
        <f t="shared" si="751"/>
        <v>503725.64132916671</v>
      </c>
      <c r="BL377" s="16">
        <f t="shared" si="752"/>
        <v>575686.44723333337</v>
      </c>
      <c r="BM377" s="16">
        <f t="shared" si="753"/>
        <v>647647.25313749991</v>
      </c>
      <c r="BN377" s="16">
        <f t="shared" si="754"/>
        <v>719608.05904166657</v>
      </c>
      <c r="BO377" s="16">
        <f t="shared" si="755"/>
        <v>791568.86494583334</v>
      </c>
      <c r="BP377" s="16">
        <f t="shared" si="756"/>
        <v>863529.67084999999</v>
      </c>
      <c r="BQ377" s="16">
        <f t="shared" si="757"/>
        <v>935490.47675416665</v>
      </c>
      <c r="BR377" s="16">
        <f t="shared" si="758"/>
        <v>1007451.2826583334</v>
      </c>
      <c r="BS377" s="16">
        <f t="shared" si="759"/>
        <v>1079412.0885625</v>
      </c>
    </row>
    <row r="378" spans="1:71" x14ac:dyDescent="0.35">
      <c r="A378" s="15" t="str">
        <f t="shared" ref="A378:J378" si="773">A308</f>
        <v>Standard Close</v>
      </c>
      <c r="B378" s="15" t="str">
        <f t="shared" si="773"/>
        <v>NCP-16539</v>
      </c>
      <c r="C378" s="15" t="str">
        <f t="shared" si="773"/>
        <v>ELECTRIC DELIVERY</v>
      </c>
      <c r="D378" s="15">
        <f t="shared" si="773"/>
        <v>30315</v>
      </c>
      <c r="E378" s="15" t="str">
        <f t="shared" si="773"/>
        <v>NCP-16539</v>
      </c>
      <c r="F378" s="15" t="str">
        <f t="shared" si="773"/>
        <v>GIS Visualization Maps &amp; FieldMaps</v>
      </c>
      <c r="G378" s="15" t="str">
        <f t="shared" si="773"/>
        <v>Electric General Plant</v>
      </c>
      <c r="H378" s="15" t="str">
        <f t="shared" si="773"/>
        <v>General Offices</v>
      </c>
      <c r="I378" s="15" t="str">
        <f t="shared" si="773"/>
        <v>GIS Visualization Maps &amp; FieldMaps</v>
      </c>
      <c r="J378" s="15">
        <f t="shared" si="773"/>
        <v>202912</v>
      </c>
      <c r="K378" s="16">
        <f>SUM($K308:K308)/13</f>
        <v>0</v>
      </c>
      <c r="L378" s="16">
        <f>SUM($K308:L308)/13</f>
        <v>0</v>
      </c>
      <c r="M378" s="16">
        <f>SUM($K308:M308)/13</f>
        <v>0</v>
      </c>
      <c r="N378" s="16">
        <f>SUM($K308:N308)/13</f>
        <v>0</v>
      </c>
      <c r="O378" s="16">
        <f>SUM($K308:O308)/13</f>
        <v>0</v>
      </c>
      <c r="P378" s="16">
        <f>SUM($K308:P308)/13</f>
        <v>0</v>
      </c>
      <c r="Q378" s="16">
        <f>SUM($K308:Q308)/13</f>
        <v>0</v>
      </c>
      <c r="R378" s="16">
        <f>SUM($K308:R308)/13</f>
        <v>0</v>
      </c>
      <c r="S378" s="16">
        <f>SUM($K308:S308)/13</f>
        <v>0</v>
      </c>
      <c r="T378" s="16">
        <f>SUM($K308:T308)/13</f>
        <v>0</v>
      </c>
      <c r="U378" s="16">
        <f>SUM($K308:U308)/13</f>
        <v>0</v>
      </c>
      <c r="V378" s="16">
        <f>SUM($K308:V308)/13</f>
        <v>0</v>
      </c>
      <c r="W378" s="16">
        <f t="shared" si="711"/>
        <v>0</v>
      </c>
      <c r="X378" s="16">
        <f t="shared" si="712"/>
        <v>0</v>
      </c>
      <c r="Y378" s="16">
        <f t="shared" si="713"/>
        <v>0</v>
      </c>
      <c r="Z378" s="16">
        <f t="shared" si="714"/>
        <v>0</v>
      </c>
      <c r="AA378" s="16">
        <f t="shared" si="715"/>
        <v>0</v>
      </c>
      <c r="AB378" s="16">
        <f t="shared" si="716"/>
        <v>0</v>
      </c>
      <c r="AC378" s="16">
        <f t="shared" si="717"/>
        <v>0</v>
      </c>
      <c r="AD378" s="16">
        <f t="shared" si="718"/>
        <v>0</v>
      </c>
      <c r="AE378" s="16">
        <f t="shared" si="719"/>
        <v>0</v>
      </c>
      <c r="AF378" s="16">
        <f t="shared" si="720"/>
        <v>0</v>
      </c>
      <c r="AG378" s="16">
        <f t="shared" si="721"/>
        <v>0</v>
      </c>
      <c r="AH378" s="16">
        <f t="shared" si="722"/>
        <v>0</v>
      </c>
      <c r="AI378" s="16">
        <f t="shared" si="723"/>
        <v>0</v>
      </c>
      <c r="AJ378" s="16">
        <f t="shared" si="724"/>
        <v>0</v>
      </c>
      <c r="AK378" s="16">
        <f t="shared" si="725"/>
        <v>0</v>
      </c>
      <c r="AL378" s="16">
        <f t="shared" si="726"/>
        <v>0</v>
      </c>
      <c r="AM378" s="16">
        <f t="shared" si="727"/>
        <v>0</v>
      </c>
      <c r="AN378" s="16">
        <f t="shared" si="728"/>
        <v>0</v>
      </c>
      <c r="AO378" s="16">
        <f t="shared" si="729"/>
        <v>0</v>
      </c>
      <c r="AP378" s="16">
        <f t="shared" si="730"/>
        <v>0</v>
      </c>
      <c r="AQ378" s="16">
        <f t="shared" si="731"/>
        <v>0</v>
      </c>
      <c r="AR378" s="16">
        <f t="shared" si="732"/>
        <v>0</v>
      </c>
      <c r="AS378" s="16">
        <f t="shared" si="733"/>
        <v>0</v>
      </c>
      <c r="AT378" s="16">
        <f t="shared" si="734"/>
        <v>0</v>
      </c>
      <c r="AU378" s="16">
        <f t="shared" si="735"/>
        <v>0</v>
      </c>
      <c r="AV378" s="16">
        <f t="shared" si="736"/>
        <v>0</v>
      </c>
      <c r="AW378" s="16">
        <f t="shared" si="737"/>
        <v>0</v>
      </c>
      <c r="AX378" s="16">
        <f t="shared" si="738"/>
        <v>0</v>
      </c>
      <c r="AY378" s="16">
        <f t="shared" si="739"/>
        <v>0</v>
      </c>
      <c r="AZ378" s="16">
        <f t="shared" si="740"/>
        <v>0</v>
      </c>
      <c r="BA378" s="16">
        <f t="shared" si="741"/>
        <v>0</v>
      </c>
      <c r="BB378" s="16">
        <f t="shared" si="742"/>
        <v>0</v>
      </c>
      <c r="BC378" s="16">
        <f t="shared" si="743"/>
        <v>0</v>
      </c>
      <c r="BD378" s="16">
        <f t="shared" si="744"/>
        <v>0</v>
      </c>
      <c r="BE378" s="16">
        <f t="shared" si="745"/>
        <v>0</v>
      </c>
      <c r="BF378" s="16">
        <f t="shared" si="746"/>
        <v>0</v>
      </c>
      <c r="BG378" s="16">
        <f t="shared" si="747"/>
        <v>0</v>
      </c>
      <c r="BH378" s="16">
        <f t="shared" si="748"/>
        <v>0</v>
      </c>
      <c r="BI378" s="16">
        <f t="shared" si="749"/>
        <v>0</v>
      </c>
      <c r="BJ378" s="16">
        <f t="shared" si="750"/>
        <v>0</v>
      </c>
      <c r="BK378" s="16">
        <f t="shared" si="751"/>
        <v>0</v>
      </c>
      <c r="BL378" s="16">
        <f t="shared" si="752"/>
        <v>0</v>
      </c>
      <c r="BM378" s="16">
        <f t="shared" si="753"/>
        <v>0</v>
      </c>
      <c r="BN378" s="16">
        <f t="shared" si="754"/>
        <v>0</v>
      </c>
      <c r="BO378" s="16">
        <f t="shared" si="755"/>
        <v>0</v>
      </c>
      <c r="BP378" s="16">
        <f t="shared" si="756"/>
        <v>0</v>
      </c>
      <c r="BQ378" s="16">
        <f t="shared" si="757"/>
        <v>0</v>
      </c>
      <c r="BR378" s="16">
        <f t="shared" si="758"/>
        <v>0</v>
      </c>
      <c r="BS378" s="16">
        <f t="shared" si="759"/>
        <v>0</v>
      </c>
    </row>
    <row r="379" spans="1:71" x14ac:dyDescent="0.35">
      <c r="A379" s="15" t="str">
        <f t="shared" ref="A379:J379" si="774">A309</f>
        <v>Standard Close</v>
      </c>
      <c r="B379" s="15" t="str">
        <f t="shared" si="774"/>
        <v>NCP-16548</v>
      </c>
      <c r="C379" s="15" t="str">
        <f t="shared" si="774"/>
        <v>ELECTRIC DELIVERY</v>
      </c>
      <c r="D379" s="15">
        <f t="shared" si="774"/>
        <v>30315</v>
      </c>
      <c r="E379" s="15" t="str">
        <f t="shared" si="774"/>
        <v>NCP-16548</v>
      </c>
      <c r="F379" s="15" t="str">
        <f t="shared" si="774"/>
        <v>ADMS DER Frcasting/Gateway Implment</v>
      </c>
      <c r="G379" s="15" t="str">
        <f t="shared" si="774"/>
        <v>Electric General Plant</v>
      </c>
      <c r="H379" s="15" t="str">
        <f t="shared" si="774"/>
        <v>General Offices</v>
      </c>
      <c r="I379" s="15" t="str">
        <f t="shared" si="774"/>
        <v>ADMS DER Frcasting/Gateway Implment</v>
      </c>
      <c r="J379" s="15">
        <f t="shared" si="774"/>
        <v>202706</v>
      </c>
      <c r="K379" s="16">
        <f>SUM($K309:K309)/13</f>
        <v>0</v>
      </c>
      <c r="L379" s="16">
        <f>SUM($K309:L309)/13</f>
        <v>0</v>
      </c>
      <c r="M379" s="16">
        <f>SUM($K309:M309)/13</f>
        <v>0</v>
      </c>
      <c r="N379" s="16">
        <f>SUM($K309:N309)/13</f>
        <v>0</v>
      </c>
      <c r="O379" s="16">
        <f>SUM($K309:O309)/13</f>
        <v>0</v>
      </c>
      <c r="P379" s="16">
        <f>SUM($K309:P309)/13</f>
        <v>0</v>
      </c>
      <c r="Q379" s="16">
        <f>SUM($K309:Q309)/13</f>
        <v>0</v>
      </c>
      <c r="R379" s="16">
        <f>SUM($K309:R309)/13</f>
        <v>0</v>
      </c>
      <c r="S379" s="16">
        <f>SUM($K309:S309)/13</f>
        <v>0</v>
      </c>
      <c r="T379" s="16">
        <f>SUM($K309:T309)/13</f>
        <v>0</v>
      </c>
      <c r="U379" s="16">
        <f>SUM($K309:U309)/13</f>
        <v>0</v>
      </c>
      <c r="V379" s="16">
        <f>SUM($K309:V309)/13</f>
        <v>0</v>
      </c>
      <c r="W379" s="16">
        <f t="shared" si="711"/>
        <v>0</v>
      </c>
      <c r="X379" s="16">
        <f t="shared" si="712"/>
        <v>0</v>
      </c>
      <c r="Y379" s="16">
        <f t="shared" si="713"/>
        <v>0</v>
      </c>
      <c r="Z379" s="16">
        <f t="shared" si="714"/>
        <v>0</v>
      </c>
      <c r="AA379" s="16">
        <f t="shared" si="715"/>
        <v>0</v>
      </c>
      <c r="AB379" s="16">
        <f t="shared" si="716"/>
        <v>0</v>
      </c>
      <c r="AC379" s="16">
        <f t="shared" si="717"/>
        <v>0</v>
      </c>
      <c r="AD379" s="16">
        <f t="shared" si="718"/>
        <v>0</v>
      </c>
      <c r="AE379" s="16">
        <f t="shared" si="719"/>
        <v>0</v>
      </c>
      <c r="AF379" s="16">
        <f t="shared" si="720"/>
        <v>0</v>
      </c>
      <c r="AG379" s="16">
        <f t="shared" si="721"/>
        <v>0</v>
      </c>
      <c r="AH379" s="16">
        <f t="shared" si="722"/>
        <v>0</v>
      </c>
      <c r="AI379" s="16">
        <f t="shared" si="723"/>
        <v>0</v>
      </c>
      <c r="AJ379" s="16">
        <f t="shared" si="724"/>
        <v>0</v>
      </c>
      <c r="AK379" s="16">
        <f t="shared" si="725"/>
        <v>0</v>
      </c>
      <c r="AL379" s="16">
        <f t="shared" si="726"/>
        <v>0</v>
      </c>
      <c r="AM379" s="16">
        <f t="shared" si="727"/>
        <v>0</v>
      </c>
      <c r="AN379" s="16">
        <f t="shared" si="728"/>
        <v>0</v>
      </c>
      <c r="AO379" s="16">
        <f t="shared" si="729"/>
        <v>0</v>
      </c>
      <c r="AP379" s="16">
        <f t="shared" si="730"/>
        <v>0</v>
      </c>
      <c r="AQ379" s="16">
        <f t="shared" si="731"/>
        <v>0</v>
      </c>
      <c r="AR379" s="16">
        <f t="shared" si="732"/>
        <v>0</v>
      </c>
      <c r="AS379" s="16">
        <f t="shared" si="733"/>
        <v>0</v>
      </c>
      <c r="AT379" s="16">
        <f t="shared" si="734"/>
        <v>0</v>
      </c>
      <c r="AU379" s="16">
        <f t="shared" si="735"/>
        <v>0</v>
      </c>
      <c r="AV379" s="16">
        <f t="shared" si="736"/>
        <v>0</v>
      </c>
      <c r="AW379" s="16">
        <f t="shared" si="737"/>
        <v>0</v>
      </c>
      <c r="AX379" s="16">
        <f t="shared" si="738"/>
        <v>0</v>
      </c>
      <c r="AY379" s="16">
        <f t="shared" si="739"/>
        <v>0</v>
      </c>
      <c r="AZ379" s="16">
        <f t="shared" si="740"/>
        <v>0</v>
      </c>
      <c r="BA379" s="16">
        <f t="shared" si="741"/>
        <v>0</v>
      </c>
      <c r="BB379" s="16">
        <f t="shared" si="742"/>
        <v>10482.608520512822</v>
      </c>
      <c r="BC379" s="16">
        <f t="shared" si="743"/>
        <v>31601.304059230781</v>
      </c>
      <c r="BD379" s="16">
        <f t="shared" si="744"/>
        <v>63509.565113846176</v>
      </c>
      <c r="BE379" s="16">
        <f t="shared" si="745"/>
        <v>106360.87018205132</v>
      </c>
      <c r="BF379" s="16">
        <f t="shared" si="746"/>
        <v>160308.69776153853</v>
      </c>
      <c r="BG379" s="16">
        <f t="shared" si="747"/>
        <v>225506.52635000009</v>
      </c>
      <c r="BH379" s="16">
        <f t="shared" si="748"/>
        <v>302107.83444512833</v>
      </c>
      <c r="BI379" s="16">
        <f t="shared" si="749"/>
        <v>390112.62204692326</v>
      </c>
      <c r="BJ379" s="16">
        <f t="shared" si="750"/>
        <v>489520.88915538485</v>
      </c>
      <c r="BK379" s="16">
        <f t="shared" si="751"/>
        <v>600332.63577051321</v>
      </c>
      <c r="BL379" s="16">
        <f t="shared" si="752"/>
        <v>722547.86189230822</v>
      </c>
      <c r="BM379" s="16">
        <f t="shared" si="753"/>
        <v>856166.56752076978</v>
      </c>
      <c r="BN379" s="16">
        <f t="shared" si="754"/>
        <v>1001188.752655898</v>
      </c>
      <c r="BO379" s="16">
        <f t="shared" si="755"/>
        <v>1147131.80877718</v>
      </c>
      <c r="BP379" s="16">
        <f t="shared" si="756"/>
        <v>1293842.2573869238</v>
      </c>
      <c r="BQ379" s="16">
        <f t="shared" si="757"/>
        <v>1441166.6199874368</v>
      </c>
      <c r="BR379" s="16">
        <f t="shared" si="758"/>
        <v>1588951.4180810265</v>
      </c>
      <c r="BS379" s="16">
        <f t="shared" si="759"/>
        <v>1737043.1731700008</v>
      </c>
    </row>
    <row r="380" spans="1:71" x14ac:dyDescent="0.35">
      <c r="A380" s="15" t="str">
        <f t="shared" ref="A380:J380" si="775">A310</f>
        <v>Standard Close</v>
      </c>
      <c r="B380" s="15" t="str">
        <f t="shared" si="775"/>
        <v>NCP-16550</v>
      </c>
      <c r="C380" s="15" t="str">
        <f t="shared" si="775"/>
        <v>ELECTRIC DELIVERY</v>
      </c>
      <c r="D380" s="15">
        <f t="shared" si="775"/>
        <v>30399</v>
      </c>
      <c r="E380" s="15" t="str">
        <f t="shared" si="775"/>
        <v>NCP-16550</v>
      </c>
      <c r="F380" s="15" t="str">
        <f t="shared" si="775"/>
        <v>RCC Solar Consolidation</v>
      </c>
      <c r="G380" s="15" t="str">
        <f t="shared" si="775"/>
        <v>Electric General Plant</v>
      </c>
      <c r="H380" s="15" t="str">
        <f t="shared" si="775"/>
        <v>General Offices</v>
      </c>
      <c r="I380" s="15" t="str">
        <f t="shared" si="775"/>
        <v>RCC Solar Consolidation</v>
      </c>
      <c r="J380" s="15">
        <f t="shared" si="775"/>
        <v>202909</v>
      </c>
      <c r="K380" s="16">
        <f>SUM($K310:K310)/13</f>
        <v>0</v>
      </c>
      <c r="L380" s="16">
        <f>SUM($K310:L310)/13</f>
        <v>0</v>
      </c>
      <c r="M380" s="16">
        <f>SUM($K310:M310)/13</f>
        <v>0</v>
      </c>
      <c r="N380" s="16">
        <f>SUM($K310:N310)/13</f>
        <v>0</v>
      </c>
      <c r="O380" s="16">
        <f>SUM($K310:O310)/13</f>
        <v>0</v>
      </c>
      <c r="P380" s="16">
        <f>SUM($K310:P310)/13</f>
        <v>0</v>
      </c>
      <c r="Q380" s="16">
        <f>SUM($K310:Q310)/13</f>
        <v>0</v>
      </c>
      <c r="R380" s="16">
        <f>SUM($K310:R310)/13</f>
        <v>0</v>
      </c>
      <c r="S380" s="16">
        <f>SUM($K310:S310)/13</f>
        <v>0</v>
      </c>
      <c r="T380" s="16">
        <f>SUM($K310:T310)/13</f>
        <v>0</v>
      </c>
      <c r="U380" s="16">
        <f>SUM($K310:U310)/13</f>
        <v>0</v>
      </c>
      <c r="V380" s="16">
        <f>SUM($K310:V310)/13</f>
        <v>0</v>
      </c>
      <c r="W380" s="16">
        <f t="shared" si="711"/>
        <v>0</v>
      </c>
      <c r="X380" s="16">
        <f t="shared" si="712"/>
        <v>0</v>
      </c>
      <c r="Y380" s="16">
        <f t="shared" si="713"/>
        <v>0</v>
      </c>
      <c r="Z380" s="16">
        <f t="shared" si="714"/>
        <v>0</v>
      </c>
      <c r="AA380" s="16">
        <f t="shared" si="715"/>
        <v>0</v>
      </c>
      <c r="AB380" s="16">
        <f t="shared" si="716"/>
        <v>0</v>
      </c>
      <c r="AC380" s="16">
        <f t="shared" si="717"/>
        <v>0</v>
      </c>
      <c r="AD380" s="16">
        <f t="shared" si="718"/>
        <v>0</v>
      </c>
      <c r="AE380" s="16">
        <f t="shared" si="719"/>
        <v>0</v>
      </c>
      <c r="AF380" s="16">
        <f t="shared" si="720"/>
        <v>0</v>
      </c>
      <c r="AG380" s="16">
        <f t="shared" si="721"/>
        <v>0</v>
      </c>
      <c r="AH380" s="16">
        <f t="shared" si="722"/>
        <v>0</v>
      </c>
      <c r="AI380" s="16">
        <f t="shared" si="723"/>
        <v>0</v>
      </c>
      <c r="AJ380" s="16">
        <f t="shared" si="724"/>
        <v>0</v>
      </c>
      <c r="AK380" s="16">
        <f t="shared" si="725"/>
        <v>0</v>
      </c>
      <c r="AL380" s="16">
        <f t="shared" si="726"/>
        <v>0</v>
      </c>
      <c r="AM380" s="16">
        <f t="shared" si="727"/>
        <v>0</v>
      </c>
      <c r="AN380" s="16">
        <f t="shared" si="728"/>
        <v>0</v>
      </c>
      <c r="AO380" s="16">
        <f t="shared" si="729"/>
        <v>0</v>
      </c>
      <c r="AP380" s="16">
        <f t="shared" si="730"/>
        <v>0</v>
      </c>
      <c r="AQ380" s="16">
        <f t="shared" si="731"/>
        <v>0</v>
      </c>
      <c r="AR380" s="16">
        <f t="shared" si="732"/>
        <v>0</v>
      </c>
      <c r="AS380" s="16">
        <f t="shared" si="733"/>
        <v>0</v>
      </c>
      <c r="AT380" s="16">
        <f t="shared" si="734"/>
        <v>0</v>
      </c>
      <c r="AU380" s="16">
        <f t="shared" si="735"/>
        <v>0</v>
      </c>
      <c r="AV380" s="16">
        <f t="shared" si="736"/>
        <v>0</v>
      </c>
      <c r="AW380" s="16">
        <f t="shared" si="737"/>
        <v>0</v>
      </c>
      <c r="AX380" s="16">
        <f t="shared" si="738"/>
        <v>0</v>
      </c>
      <c r="AY380" s="16">
        <f t="shared" si="739"/>
        <v>0</v>
      </c>
      <c r="AZ380" s="16">
        <f t="shared" si="740"/>
        <v>0</v>
      </c>
      <c r="BA380" s="16">
        <f t="shared" si="741"/>
        <v>0</v>
      </c>
      <c r="BB380" s="16">
        <f t="shared" si="742"/>
        <v>0</v>
      </c>
      <c r="BC380" s="16">
        <f t="shared" si="743"/>
        <v>0</v>
      </c>
      <c r="BD380" s="16">
        <f t="shared" si="744"/>
        <v>0</v>
      </c>
      <c r="BE380" s="16">
        <f t="shared" si="745"/>
        <v>0</v>
      </c>
      <c r="BF380" s="16">
        <f t="shared" si="746"/>
        <v>0</v>
      </c>
      <c r="BG380" s="16">
        <f t="shared" si="747"/>
        <v>0</v>
      </c>
      <c r="BH380" s="16">
        <f t="shared" si="748"/>
        <v>0</v>
      </c>
      <c r="BI380" s="16">
        <f t="shared" si="749"/>
        <v>0</v>
      </c>
      <c r="BJ380" s="16">
        <f t="shared" si="750"/>
        <v>0</v>
      </c>
      <c r="BK380" s="16">
        <f t="shared" si="751"/>
        <v>0</v>
      </c>
      <c r="BL380" s="16">
        <f t="shared" si="752"/>
        <v>0</v>
      </c>
      <c r="BM380" s="16">
        <f t="shared" si="753"/>
        <v>0</v>
      </c>
      <c r="BN380" s="16">
        <f t="shared" si="754"/>
        <v>0</v>
      </c>
      <c r="BO380" s="16">
        <f t="shared" si="755"/>
        <v>0</v>
      </c>
      <c r="BP380" s="16">
        <f t="shared" si="756"/>
        <v>0</v>
      </c>
      <c r="BQ380" s="16">
        <f t="shared" si="757"/>
        <v>0</v>
      </c>
      <c r="BR380" s="16">
        <f t="shared" si="758"/>
        <v>0</v>
      </c>
      <c r="BS380" s="16">
        <f t="shared" si="759"/>
        <v>0</v>
      </c>
    </row>
    <row r="381" spans="1:71" x14ac:dyDescent="0.35">
      <c r="A381" s="15" t="str">
        <f t="shared" ref="A381:J381" si="776">A311</f>
        <v>Standard Close</v>
      </c>
      <c r="B381" s="15" t="str">
        <f t="shared" si="776"/>
        <v>NCP-16616</v>
      </c>
      <c r="C381" s="15" t="str">
        <f t="shared" si="776"/>
        <v>ELECTRIC DELIVERY</v>
      </c>
      <c r="D381" s="15">
        <f t="shared" si="776"/>
        <v>30315</v>
      </c>
      <c r="E381" s="15" t="str">
        <f t="shared" si="776"/>
        <v>NCP-16616</v>
      </c>
      <c r="F381" s="15" t="str">
        <f t="shared" si="776"/>
        <v>AMI Convergence - Network Replacemt</v>
      </c>
      <c r="G381" s="15" t="str">
        <f t="shared" si="776"/>
        <v>Electric Intangible Plant</v>
      </c>
      <c r="H381" s="15" t="str">
        <f t="shared" si="776"/>
        <v>General Offices</v>
      </c>
      <c r="I381" s="15" t="str">
        <f t="shared" si="776"/>
        <v>AMI Convergence - Network Replacemt</v>
      </c>
      <c r="J381" s="15">
        <f t="shared" si="776"/>
        <v>202709</v>
      </c>
      <c r="K381" s="16">
        <f>SUM($K311:K311)/13</f>
        <v>0</v>
      </c>
      <c r="L381" s="16">
        <f>SUM($K311:L311)/13</f>
        <v>0</v>
      </c>
      <c r="M381" s="16">
        <f>SUM($K311:M311)/13</f>
        <v>0</v>
      </c>
      <c r="N381" s="16">
        <f>SUM($K311:N311)/13</f>
        <v>0</v>
      </c>
      <c r="O381" s="16">
        <f>SUM($K311:O311)/13</f>
        <v>0</v>
      </c>
      <c r="P381" s="16">
        <f>SUM($K311:P311)/13</f>
        <v>0</v>
      </c>
      <c r="Q381" s="16">
        <f>SUM($K311:Q311)/13</f>
        <v>0</v>
      </c>
      <c r="R381" s="16">
        <f>SUM($K311:R311)/13</f>
        <v>0</v>
      </c>
      <c r="S381" s="16">
        <f>SUM($K311:S311)/13</f>
        <v>0</v>
      </c>
      <c r="T381" s="16">
        <f>SUM($K311:T311)/13</f>
        <v>0</v>
      </c>
      <c r="U381" s="16">
        <f>SUM($K311:U311)/13</f>
        <v>0</v>
      </c>
      <c r="V381" s="16">
        <f>SUM($K311:V311)/13</f>
        <v>0</v>
      </c>
      <c r="W381" s="16">
        <f t="shared" si="711"/>
        <v>0</v>
      </c>
      <c r="X381" s="16">
        <f t="shared" si="712"/>
        <v>0</v>
      </c>
      <c r="Y381" s="16">
        <f t="shared" si="713"/>
        <v>0</v>
      </c>
      <c r="Z381" s="16">
        <f t="shared" si="714"/>
        <v>0</v>
      </c>
      <c r="AA381" s="16">
        <f t="shared" si="715"/>
        <v>0</v>
      </c>
      <c r="AB381" s="16">
        <f t="shared" si="716"/>
        <v>0</v>
      </c>
      <c r="AC381" s="16">
        <f t="shared" si="717"/>
        <v>0</v>
      </c>
      <c r="AD381" s="16">
        <f t="shared" si="718"/>
        <v>0</v>
      </c>
      <c r="AE381" s="16">
        <f t="shared" si="719"/>
        <v>0</v>
      </c>
      <c r="AF381" s="16">
        <f t="shared" si="720"/>
        <v>0</v>
      </c>
      <c r="AG381" s="16">
        <f t="shared" si="721"/>
        <v>0</v>
      </c>
      <c r="AH381" s="16">
        <f t="shared" si="722"/>
        <v>0</v>
      </c>
      <c r="AI381" s="16">
        <f t="shared" si="723"/>
        <v>0</v>
      </c>
      <c r="AJ381" s="16">
        <f t="shared" si="724"/>
        <v>0</v>
      </c>
      <c r="AK381" s="16">
        <f t="shared" si="725"/>
        <v>0</v>
      </c>
      <c r="AL381" s="16">
        <f t="shared" si="726"/>
        <v>0</v>
      </c>
      <c r="AM381" s="16">
        <f t="shared" si="727"/>
        <v>0</v>
      </c>
      <c r="AN381" s="16">
        <f t="shared" si="728"/>
        <v>0</v>
      </c>
      <c r="AO381" s="16">
        <f t="shared" si="729"/>
        <v>0</v>
      </c>
      <c r="AP381" s="16">
        <f t="shared" si="730"/>
        <v>0</v>
      </c>
      <c r="AQ381" s="16">
        <f t="shared" si="731"/>
        <v>0</v>
      </c>
      <c r="AR381" s="16">
        <f t="shared" si="732"/>
        <v>0</v>
      </c>
      <c r="AS381" s="16">
        <f t="shared" si="733"/>
        <v>0</v>
      </c>
      <c r="AT381" s="16">
        <f t="shared" si="734"/>
        <v>0</v>
      </c>
      <c r="AU381" s="16">
        <f t="shared" si="735"/>
        <v>0</v>
      </c>
      <c r="AV381" s="16">
        <f t="shared" si="736"/>
        <v>0</v>
      </c>
      <c r="AW381" s="16">
        <f t="shared" si="737"/>
        <v>0</v>
      </c>
      <c r="AX381" s="16">
        <f t="shared" si="738"/>
        <v>0</v>
      </c>
      <c r="AY381" s="16">
        <f t="shared" si="739"/>
        <v>0</v>
      </c>
      <c r="AZ381" s="16">
        <f t="shared" si="740"/>
        <v>0</v>
      </c>
      <c r="BA381" s="16">
        <f t="shared" si="741"/>
        <v>0</v>
      </c>
      <c r="BB381" s="16">
        <f t="shared" si="742"/>
        <v>0</v>
      </c>
      <c r="BC381" s="16">
        <f t="shared" si="743"/>
        <v>0</v>
      </c>
      <c r="BD381" s="16">
        <f t="shared" si="744"/>
        <v>0</v>
      </c>
      <c r="BE381" s="16">
        <f t="shared" si="745"/>
        <v>2216.9675955128209</v>
      </c>
      <c r="BF381" s="16">
        <f t="shared" si="746"/>
        <v>6653.4797096153861</v>
      </c>
      <c r="BG381" s="16">
        <f t="shared" si="747"/>
        <v>13312.113265384618</v>
      </c>
      <c r="BH381" s="16">
        <f t="shared" si="748"/>
        <v>22195.445185897443</v>
      </c>
      <c r="BI381" s="16">
        <f t="shared" si="749"/>
        <v>33303.475471153855</v>
      </c>
      <c r="BJ381" s="16">
        <f t="shared" si="750"/>
        <v>46636.204121153853</v>
      </c>
      <c r="BK381" s="16">
        <f t="shared" si="751"/>
        <v>62193.631135897449</v>
      </c>
      <c r="BL381" s="16">
        <f t="shared" si="752"/>
        <v>79975.756515384637</v>
      </c>
      <c r="BM381" s="16">
        <f t="shared" si="753"/>
        <v>99982.58025961541</v>
      </c>
      <c r="BN381" s="16">
        <f t="shared" si="754"/>
        <v>122214.10236858978</v>
      </c>
      <c r="BO381" s="16">
        <f t="shared" si="755"/>
        <v>146670.32284230774</v>
      </c>
      <c r="BP381" s="16">
        <f t="shared" si="756"/>
        <v>173351.24168076928</v>
      </c>
      <c r="BQ381" s="16">
        <f t="shared" si="757"/>
        <v>202256.85888397443</v>
      </c>
      <c r="BR381" s="16">
        <f t="shared" si="758"/>
        <v>231170.20685641034</v>
      </c>
      <c r="BS381" s="16">
        <f t="shared" si="759"/>
        <v>260088.70867500009</v>
      </c>
    </row>
    <row r="382" spans="1:71" x14ac:dyDescent="0.35">
      <c r="A382" s="15" t="str">
        <f t="shared" ref="A382:J382" si="777">A312</f>
        <v>Manual Blanket</v>
      </c>
      <c r="B382" s="15" t="str">
        <f t="shared" si="777"/>
        <v>NCP-16684</v>
      </c>
      <c r="C382" s="15" t="str">
        <f t="shared" si="777"/>
        <v>ELECTRIC DELIVERY</v>
      </c>
      <c r="D382" s="15">
        <f t="shared" si="777"/>
        <v>36500</v>
      </c>
      <c r="E382" s="15" t="str">
        <f t="shared" si="777"/>
        <v>NCP-16684</v>
      </c>
      <c r="F382" s="15" t="str">
        <f t="shared" si="777"/>
        <v xml:space="preserve">Non-SPP Line Sensing </v>
      </c>
      <c r="G382" s="15" t="str">
        <f t="shared" si="777"/>
        <v>Electric Distribution Plant</v>
      </c>
      <c r="H382" s="15" t="str">
        <f t="shared" si="777"/>
        <v>Distribution Lines</v>
      </c>
      <c r="I382" s="15" t="str">
        <f t="shared" si="777"/>
        <v xml:space="preserve">Non-SPP Line Sensing </v>
      </c>
      <c r="J382" s="15" t="str">
        <f t="shared" si="777"/>
        <v>monthly</v>
      </c>
      <c r="K382" s="16">
        <f>SUM($K312:K312)/13</f>
        <v>0</v>
      </c>
      <c r="L382" s="16">
        <f>SUM($K312:L312)/13</f>
        <v>0</v>
      </c>
      <c r="M382" s="16">
        <f>SUM($K312:M312)/13</f>
        <v>0</v>
      </c>
      <c r="N382" s="16">
        <f>SUM($K312:N312)/13</f>
        <v>0</v>
      </c>
      <c r="O382" s="16">
        <f>SUM($K312:O312)/13</f>
        <v>0</v>
      </c>
      <c r="P382" s="16">
        <f>SUM($K312:P312)/13</f>
        <v>0</v>
      </c>
      <c r="Q382" s="16">
        <f>SUM($K312:Q312)/13</f>
        <v>0</v>
      </c>
      <c r="R382" s="16">
        <f>SUM($K312:R312)/13</f>
        <v>0</v>
      </c>
      <c r="S382" s="16">
        <f>SUM($K312:S312)/13</f>
        <v>0</v>
      </c>
      <c r="T382" s="16">
        <f>SUM($K312:T312)/13</f>
        <v>0</v>
      </c>
      <c r="U382" s="16">
        <f>SUM($K312:U312)/13</f>
        <v>0</v>
      </c>
      <c r="V382" s="16">
        <f>SUM($K312:V312)/13</f>
        <v>0</v>
      </c>
      <c r="W382" s="16">
        <f t="shared" si="711"/>
        <v>0</v>
      </c>
      <c r="X382" s="16">
        <f t="shared" si="712"/>
        <v>0</v>
      </c>
      <c r="Y382" s="16">
        <f t="shared" si="713"/>
        <v>18.679735461538463</v>
      </c>
      <c r="Z382" s="16">
        <f t="shared" si="714"/>
        <v>74.718941846153854</v>
      </c>
      <c r="AA382" s="16">
        <f t="shared" si="715"/>
        <v>186.79735461538465</v>
      </c>
      <c r="AB382" s="16">
        <f t="shared" si="716"/>
        <v>373.5947092307693</v>
      </c>
      <c r="AC382" s="16">
        <f t="shared" si="717"/>
        <v>653.79074115384617</v>
      </c>
      <c r="AD382" s="16">
        <f t="shared" si="718"/>
        <v>1046.0651858461538</v>
      </c>
      <c r="AE382" s="16">
        <f t="shared" si="719"/>
        <v>1569.0977787692309</v>
      </c>
      <c r="AF382" s="16">
        <f t="shared" si="720"/>
        <v>2241.5682553846159</v>
      </c>
      <c r="AG382" s="16">
        <f t="shared" si="721"/>
        <v>3082.156351153847</v>
      </c>
      <c r="AH382" s="16">
        <f t="shared" si="722"/>
        <v>4109.541801538463</v>
      </c>
      <c r="AI382" s="16">
        <f t="shared" si="723"/>
        <v>5342.4043420000007</v>
      </c>
      <c r="AJ382" s="16">
        <f t="shared" si="724"/>
        <v>6799.4232599230781</v>
      </c>
      <c r="AK382" s="16">
        <f t="shared" si="725"/>
        <v>8539.4841524230778</v>
      </c>
      <c r="AL382" s="16">
        <f t="shared" si="726"/>
        <v>10602.792881153846</v>
      </c>
      <c r="AM382" s="16">
        <f t="shared" si="727"/>
        <v>13029.555307769233</v>
      </c>
      <c r="AN382" s="16">
        <f t="shared" si="728"/>
        <v>15859.977293923077</v>
      </c>
      <c r="AO382" s="16">
        <f t="shared" si="729"/>
        <v>19134.264701269232</v>
      </c>
      <c r="AP382" s="16">
        <f t="shared" si="730"/>
        <v>22892.62339146154</v>
      </c>
      <c r="AQ382" s="16">
        <f t="shared" si="731"/>
        <v>27175.259226153852</v>
      </c>
      <c r="AR382" s="16">
        <f t="shared" si="732"/>
        <v>32022.378067000009</v>
      </c>
      <c r="AS382" s="16">
        <f t="shared" si="733"/>
        <v>37474.185775653852</v>
      </c>
      <c r="AT382" s="16">
        <f t="shared" si="734"/>
        <v>43570.888213769234</v>
      </c>
      <c r="AU382" s="16">
        <f t="shared" si="735"/>
        <v>50352.691243000008</v>
      </c>
      <c r="AV382" s="16">
        <f t="shared" si="736"/>
        <v>57859.800724999994</v>
      </c>
      <c r="AW382" s="16">
        <f t="shared" si="737"/>
        <v>66148.674514878221</v>
      </c>
      <c r="AX382" s="16">
        <f t="shared" si="738"/>
        <v>75235.56416398719</v>
      </c>
      <c r="AY382" s="16">
        <f t="shared" si="739"/>
        <v>85136.721223679502</v>
      </c>
      <c r="AZ382" s="16">
        <f t="shared" si="740"/>
        <v>95868.3972453077</v>
      </c>
      <c r="BA382" s="16">
        <f t="shared" si="741"/>
        <v>107446.84378022436</v>
      </c>
      <c r="BB382" s="16">
        <f t="shared" si="742"/>
        <v>119888.31237978206</v>
      </c>
      <c r="BC382" s="16">
        <f t="shared" si="743"/>
        <v>133209.05459533332</v>
      </c>
      <c r="BD382" s="16">
        <f t="shared" si="744"/>
        <v>147425.32197823079</v>
      </c>
      <c r="BE382" s="16">
        <f t="shared" si="745"/>
        <v>162553.36607982696</v>
      </c>
      <c r="BF382" s="16">
        <f t="shared" si="746"/>
        <v>178609.43845147436</v>
      </c>
      <c r="BG382" s="16">
        <f t="shared" si="747"/>
        <v>195609.79064452561</v>
      </c>
      <c r="BH382" s="16">
        <f t="shared" si="748"/>
        <v>213570.67421033332</v>
      </c>
      <c r="BI382" s="16">
        <f t="shared" si="749"/>
        <v>232531.01219021794</v>
      </c>
      <c r="BJ382" s="16">
        <f t="shared" si="750"/>
        <v>252513.47607414745</v>
      </c>
      <c r="BK382" s="16">
        <f t="shared" si="751"/>
        <v>273540.73734611541</v>
      </c>
      <c r="BL382" s="16">
        <f t="shared" si="752"/>
        <v>295635.46749011538</v>
      </c>
      <c r="BM382" s="16">
        <f t="shared" si="753"/>
        <v>318820.33799014101</v>
      </c>
      <c r="BN382" s="16">
        <f t="shared" si="754"/>
        <v>343118.02033018589</v>
      </c>
      <c r="BO382" s="16">
        <f t="shared" si="755"/>
        <v>368551.18599424354</v>
      </c>
      <c r="BP382" s="16">
        <f t="shared" si="756"/>
        <v>395142.50646630762</v>
      </c>
      <c r="BQ382" s="16">
        <f t="shared" si="757"/>
        <v>422914.65323037177</v>
      </c>
      <c r="BR382" s="16">
        <f t="shared" si="758"/>
        <v>451890.29777042946</v>
      </c>
      <c r="BS382" s="16">
        <f t="shared" si="759"/>
        <v>482092.11157047434</v>
      </c>
    </row>
    <row r="383" spans="1:71" x14ac:dyDescent="0.35">
      <c r="A383" s="15" t="str">
        <f t="shared" ref="A383:J383" si="778">A313</f>
        <v>Standard Close</v>
      </c>
      <c r="B383" s="15" t="str">
        <f t="shared" si="778"/>
        <v>NCP-16689</v>
      </c>
      <c r="C383" s="15" t="str">
        <f t="shared" si="778"/>
        <v>ELECTRIC DELIVERY</v>
      </c>
      <c r="D383" s="15">
        <f t="shared" si="778"/>
        <v>30315</v>
      </c>
      <c r="E383" s="15" t="str">
        <f t="shared" si="778"/>
        <v>NCP-16689</v>
      </c>
      <c r="F383" s="15" t="str">
        <f t="shared" si="778"/>
        <v>eGIS Migration</v>
      </c>
      <c r="G383" s="15" t="str">
        <f t="shared" si="778"/>
        <v>Electric Intangible Plant</v>
      </c>
      <c r="H383" s="15" t="str">
        <f t="shared" si="778"/>
        <v>General Offices</v>
      </c>
      <c r="I383" s="15" t="str">
        <f t="shared" si="778"/>
        <v>eGIS Migration</v>
      </c>
      <c r="J383" s="15">
        <f t="shared" si="778"/>
        <v>202709</v>
      </c>
      <c r="K383" s="16">
        <f>SUM($K313:K313)/13</f>
        <v>0</v>
      </c>
      <c r="L383" s="16">
        <f>SUM($K313:L313)/13</f>
        <v>0</v>
      </c>
      <c r="M383" s="16">
        <f>SUM($K313:M313)/13</f>
        <v>0</v>
      </c>
      <c r="N383" s="16">
        <f>SUM($K313:N313)/13</f>
        <v>0</v>
      </c>
      <c r="O383" s="16">
        <f>SUM($K313:O313)/13</f>
        <v>0</v>
      </c>
      <c r="P383" s="16">
        <f>SUM($K313:P313)/13</f>
        <v>0</v>
      </c>
      <c r="Q383" s="16">
        <f>SUM($K313:Q313)/13</f>
        <v>0</v>
      </c>
      <c r="R383" s="16">
        <f>SUM($K313:R313)/13</f>
        <v>0</v>
      </c>
      <c r="S383" s="16">
        <f>SUM($K313:S313)/13</f>
        <v>0</v>
      </c>
      <c r="T383" s="16">
        <f>SUM($K313:T313)/13</f>
        <v>0</v>
      </c>
      <c r="U383" s="16">
        <f>SUM($K313:U313)/13</f>
        <v>0</v>
      </c>
      <c r="V383" s="16">
        <f>SUM($K313:V313)/13</f>
        <v>0</v>
      </c>
      <c r="W383" s="16">
        <f t="shared" si="711"/>
        <v>0</v>
      </c>
      <c r="X383" s="16">
        <f t="shared" si="712"/>
        <v>0</v>
      </c>
      <c r="Y383" s="16">
        <f t="shared" si="713"/>
        <v>0</v>
      </c>
      <c r="Z383" s="16">
        <f t="shared" si="714"/>
        <v>0</v>
      </c>
      <c r="AA383" s="16">
        <f t="shared" si="715"/>
        <v>0</v>
      </c>
      <c r="AB383" s="16">
        <f t="shared" si="716"/>
        <v>0</v>
      </c>
      <c r="AC383" s="16">
        <f t="shared" si="717"/>
        <v>0</v>
      </c>
      <c r="AD383" s="16">
        <f t="shared" si="718"/>
        <v>0</v>
      </c>
      <c r="AE383" s="16">
        <f t="shared" si="719"/>
        <v>0</v>
      </c>
      <c r="AF383" s="16">
        <f t="shared" si="720"/>
        <v>0</v>
      </c>
      <c r="AG383" s="16">
        <f t="shared" si="721"/>
        <v>0</v>
      </c>
      <c r="AH383" s="16">
        <f t="shared" si="722"/>
        <v>0</v>
      </c>
      <c r="AI383" s="16">
        <f t="shared" si="723"/>
        <v>0</v>
      </c>
      <c r="AJ383" s="16">
        <f t="shared" si="724"/>
        <v>0</v>
      </c>
      <c r="AK383" s="16">
        <f t="shared" si="725"/>
        <v>0</v>
      </c>
      <c r="AL383" s="16">
        <f t="shared" si="726"/>
        <v>0</v>
      </c>
      <c r="AM383" s="16">
        <f t="shared" si="727"/>
        <v>0</v>
      </c>
      <c r="AN383" s="16">
        <f t="shared" si="728"/>
        <v>0</v>
      </c>
      <c r="AO383" s="16">
        <f t="shared" si="729"/>
        <v>0</v>
      </c>
      <c r="AP383" s="16">
        <f t="shared" si="730"/>
        <v>0</v>
      </c>
      <c r="AQ383" s="16">
        <f t="shared" si="731"/>
        <v>0</v>
      </c>
      <c r="AR383" s="16">
        <f t="shared" si="732"/>
        <v>0</v>
      </c>
      <c r="AS383" s="16">
        <f t="shared" si="733"/>
        <v>0</v>
      </c>
      <c r="AT383" s="16">
        <f t="shared" si="734"/>
        <v>0</v>
      </c>
      <c r="AU383" s="16">
        <f t="shared" si="735"/>
        <v>0</v>
      </c>
      <c r="AV383" s="16">
        <f t="shared" si="736"/>
        <v>0</v>
      </c>
      <c r="AW383" s="16">
        <f t="shared" si="737"/>
        <v>0</v>
      </c>
      <c r="AX383" s="16">
        <f t="shared" si="738"/>
        <v>0</v>
      </c>
      <c r="AY383" s="16">
        <f t="shared" si="739"/>
        <v>0</v>
      </c>
      <c r="AZ383" s="16">
        <f t="shared" si="740"/>
        <v>0</v>
      </c>
      <c r="BA383" s="16">
        <f t="shared" si="741"/>
        <v>0</v>
      </c>
      <c r="BB383" s="16">
        <f t="shared" si="742"/>
        <v>0</v>
      </c>
      <c r="BC383" s="16">
        <f t="shared" si="743"/>
        <v>0</v>
      </c>
      <c r="BD383" s="16">
        <f t="shared" si="744"/>
        <v>0</v>
      </c>
      <c r="BE383" s="16">
        <f t="shared" si="745"/>
        <v>10212.703929551284</v>
      </c>
      <c r="BF383" s="16">
        <f t="shared" si="746"/>
        <v>30777.87858602565</v>
      </c>
      <c r="BG383" s="16">
        <f t="shared" si="747"/>
        <v>61835.290766794889</v>
      </c>
      <c r="BH383" s="16">
        <f t="shared" si="748"/>
        <v>103524.70726923078</v>
      </c>
      <c r="BI383" s="16">
        <f t="shared" si="749"/>
        <v>155846.12809333336</v>
      </c>
      <c r="BJ383" s="16">
        <f t="shared" si="750"/>
        <v>218799.55323910262</v>
      </c>
      <c r="BK383" s="16">
        <f t="shared" si="751"/>
        <v>292384.98270653852</v>
      </c>
      <c r="BL383" s="16">
        <f t="shared" si="752"/>
        <v>376602.41649564111</v>
      </c>
      <c r="BM383" s="16">
        <f t="shared" si="753"/>
        <v>471451.85460641037</v>
      </c>
      <c r="BN383" s="16">
        <f t="shared" si="754"/>
        <v>576933.2970388463</v>
      </c>
      <c r="BO383" s="16">
        <f t="shared" si="755"/>
        <v>693046.74379294878</v>
      </c>
      <c r="BP383" s="16">
        <f t="shared" si="756"/>
        <v>819792.19486871804</v>
      </c>
      <c r="BQ383" s="16">
        <f t="shared" si="757"/>
        <v>957169.65026615397</v>
      </c>
      <c r="BR383" s="16">
        <f t="shared" si="758"/>
        <v>1094966.4060557052</v>
      </c>
      <c r="BS383" s="16">
        <f t="shared" si="759"/>
        <v>1233042.6954400002</v>
      </c>
    </row>
    <row r="384" spans="1:71" x14ac:dyDescent="0.35">
      <c r="A384" s="15" t="str">
        <f t="shared" ref="A384:J384" si="779">A314</f>
        <v>Standard Close</v>
      </c>
      <c r="B384" s="15" t="str">
        <f t="shared" si="779"/>
        <v>NCP-16816</v>
      </c>
      <c r="C384" s="15" t="str">
        <f t="shared" si="779"/>
        <v>ELECTRIC DELIVERY</v>
      </c>
      <c r="D384" s="15">
        <f t="shared" si="779"/>
        <v>30315</v>
      </c>
      <c r="E384" s="15" t="str">
        <f t="shared" si="779"/>
        <v>NCP-16816</v>
      </c>
      <c r="F384" s="15" t="str">
        <f t="shared" si="779"/>
        <v>Synergy Upgrade Phase II</v>
      </c>
      <c r="G384" s="15" t="str">
        <f t="shared" si="779"/>
        <v>Electric Intangible Plant</v>
      </c>
      <c r="H384" s="15" t="str">
        <f t="shared" si="779"/>
        <v>General Offices</v>
      </c>
      <c r="I384" s="15" t="str">
        <f t="shared" si="779"/>
        <v>Synergy Upgrade Phase II</v>
      </c>
      <c r="J384" s="15">
        <f t="shared" si="779"/>
        <v>202609</v>
      </c>
      <c r="K384" s="16">
        <f>SUM($K314:K314)/13</f>
        <v>0</v>
      </c>
      <c r="L384" s="16">
        <f>SUM($K314:L314)/13</f>
        <v>0</v>
      </c>
      <c r="M384" s="16">
        <f>SUM($K314:M314)/13</f>
        <v>0</v>
      </c>
      <c r="N384" s="16">
        <f>SUM($K314:N314)/13</f>
        <v>0</v>
      </c>
      <c r="O384" s="16">
        <f>SUM($K314:O314)/13</f>
        <v>0</v>
      </c>
      <c r="P384" s="16">
        <f>SUM($K314:P314)/13</f>
        <v>0</v>
      </c>
      <c r="Q384" s="16">
        <f>SUM($K314:Q314)/13</f>
        <v>0</v>
      </c>
      <c r="R384" s="16">
        <f>SUM($K314:R314)/13</f>
        <v>0</v>
      </c>
      <c r="S384" s="16">
        <f>SUM($K314:S314)/13</f>
        <v>0</v>
      </c>
      <c r="T384" s="16">
        <f>SUM($K314:T314)/13</f>
        <v>0</v>
      </c>
      <c r="U384" s="16">
        <f>SUM($K314:U314)/13</f>
        <v>0</v>
      </c>
      <c r="V384" s="16">
        <f>SUM($K314:V314)/13</f>
        <v>0</v>
      </c>
      <c r="W384" s="16">
        <f t="shared" si="711"/>
        <v>0</v>
      </c>
      <c r="X384" s="16">
        <f t="shared" si="712"/>
        <v>0</v>
      </c>
      <c r="Y384" s="16">
        <f t="shared" si="713"/>
        <v>0</v>
      </c>
      <c r="Z384" s="16">
        <f t="shared" si="714"/>
        <v>0</v>
      </c>
      <c r="AA384" s="16">
        <f t="shared" si="715"/>
        <v>0</v>
      </c>
      <c r="AB384" s="16">
        <f t="shared" si="716"/>
        <v>0</v>
      </c>
      <c r="AC384" s="16">
        <f t="shared" si="717"/>
        <v>0</v>
      </c>
      <c r="AD384" s="16">
        <f t="shared" si="718"/>
        <v>0</v>
      </c>
      <c r="AE384" s="16">
        <f t="shared" si="719"/>
        <v>0</v>
      </c>
      <c r="AF384" s="16">
        <f t="shared" si="720"/>
        <v>0</v>
      </c>
      <c r="AG384" s="16">
        <f t="shared" si="721"/>
        <v>0</v>
      </c>
      <c r="AH384" s="16">
        <f t="shared" si="722"/>
        <v>0</v>
      </c>
      <c r="AI384" s="16">
        <f t="shared" si="723"/>
        <v>0</v>
      </c>
      <c r="AJ384" s="16">
        <f t="shared" si="724"/>
        <v>0</v>
      </c>
      <c r="AK384" s="16">
        <f t="shared" si="725"/>
        <v>0</v>
      </c>
      <c r="AL384" s="16">
        <f t="shared" si="726"/>
        <v>0</v>
      </c>
      <c r="AM384" s="16">
        <f t="shared" si="727"/>
        <v>0</v>
      </c>
      <c r="AN384" s="16">
        <f t="shared" si="728"/>
        <v>0</v>
      </c>
      <c r="AO384" s="16">
        <f t="shared" si="729"/>
        <v>0</v>
      </c>
      <c r="AP384" s="16">
        <f t="shared" si="730"/>
        <v>0</v>
      </c>
      <c r="AQ384" s="16">
        <f t="shared" si="731"/>
        <v>0</v>
      </c>
      <c r="AR384" s="16">
        <f t="shared" si="732"/>
        <v>0</v>
      </c>
      <c r="AS384" s="16">
        <f t="shared" si="733"/>
        <v>337.99702166666674</v>
      </c>
      <c r="AT384" s="16">
        <f t="shared" si="734"/>
        <v>1051.5462915384619</v>
      </c>
      <c r="AU384" s="16">
        <f t="shared" si="735"/>
        <v>2178.2030361538468</v>
      </c>
      <c r="AV384" s="16">
        <f t="shared" si="736"/>
        <v>3755.5224820512835</v>
      </c>
      <c r="AW384" s="16">
        <f t="shared" si="737"/>
        <v>5783.5046292307716</v>
      </c>
      <c r="AX384" s="16">
        <f t="shared" si="738"/>
        <v>8262.14947769231</v>
      </c>
      <c r="AY384" s="16">
        <f t="shared" si="739"/>
        <v>11191.457027435903</v>
      </c>
      <c r="AZ384" s="16">
        <f t="shared" si="740"/>
        <v>14571.427278461544</v>
      </c>
      <c r="BA384" s="16">
        <f t="shared" si="741"/>
        <v>18402.060230769239</v>
      </c>
      <c r="BB384" s="16">
        <f t="shared" si="742"/>
        <v>22683.355884358982</v>
      </c>
      <c r="BC384" s="16">
        <f t="shared" si="743"/>
        <v>27415.314239230778</v>
      </c>
      <c r="BD384" s="16">
        <f t="shared" si="744"/>
        <v>32597.935295384625</v>
      </c>
      <c r="BE384" s="16">
        <f t="shared" si="745"/>
        <v>38231.219052820517</v>
      </c>
      <c r="BF384" s="16">
        <f t="shared" si="746"/>
        <v>43977.168489871809</v>
      </c>
      <c r="BG384" s="16">
        <f t="shared" si="747"/>
        <v>49798.228380000015</v>
      </c>
      <c r="BH384" s="16">
        <f t="shared" si="748"/>
        <v>55656.843496666683</v>
      </c>
      <c r="BI384" s="16">
        <f t="shared" si="749"/>
        <v>61515.458613333343</v>
      </c>
      <c r="BJ384" s="16">
        <f t="shared" si="750"/>
        <v>67374.073730000004</v>
      </c>
      <c r="BK384" s="16">
        <f t="shared" si="751"/>
        <v>73232.688846666686</v>
      </c>
      <c r="BL384" s="16">
        <f t="shared" si="752"/>
        <v>79091.303963333354</v>
      </c>
      <c r="BM384" s="16">
        <f t="shared" si="753"/>
        <v>84949.919080000007</v>
      </c>
      <c r="BN384" s="16">
        <f t="shared" si="754"/>
        <v>90808.534196666675</v>
      </c>
      <c r="BO384" s="16">
        <f t="shared" si="755"/>
        <v>96667.149313333357</v>
      </c>
      <c r="BP384" s="16">
        <f t="shared" si="756"/>
        <v>102525.76443000001</v>
      </c>
      <c r="BQ384" s="16">
        <f t="shared" si="757"/>
        <v>108384.37954666669</v>
      </c>
      <c r="BR384" s="16">
        <f t="shared" si="758"/>
        <v>114242.99466333335</v>
      </c>
      <c r="BS384" s="16">
        <f t="shared" si="759"/>
        <v>120101.60978</v>
      </c>
    </row>
    <row r="385" spans="1:71" x14ac:dyDescent="0.35">
      <c r="A385" s="15" t="str">
        <f t="shared" ref="A385:J385" si="780">A315</f>
        <v>Standard Close</v>
      </c>
      <c r="B385" s="15" t="str">
        <f t="shared" si="780"/>
        <v>NCP-16817</v>
      </c>
      <c r="C385" s="15" t="str">
        <f t="shared" si="780"/>
        <v>ELECTRIC DELIVERY</v>
      </c>
      <c r="D385" s="15">
        <f t="shared" si="780"/>
        <v>30315</v>
      </c>
      <c r="E385" s="15" t="str">
        <f t="shared" si="780"/>
        <v>NCP-16817</v>
      </c>
      <c r="F385" s="15" t="str">
        <f t="shared" si="780"/>
        <v xml:space="preserve">CRB Device Expansion </v>
      </c>
      <c r="G385" s="15" t="str">
        <f t="shared" si="780"/>
        <v>Electric General Plant</v>
      </c>
      <c r="H385" s="15" t="str">
        <f t="shared" si="780"/>
        <v>Distribution Lines</v>
      </c>
      <c r="I385" s="15" t="str">
        <f t="shared" si="780"/>
        <v xml:space="preserve">CRB Device Expansion </v>
      </c>
      <c r="J385" s="15">
        <f t="shared" si="780"/>
        <v>202609</v>
      </c>
      <c r="K385" s="16">
        <f>SUM($K315:K315)/13</f>
        <v>0</v>
      </c>
      <c r="L385" s="16">
        <f>SUM($K315:L315)/13</f>
        <v>0</v>
      </c>
      <c r="M385" s="16">
        <f>SUM($K315:M315)/13</f>
        <v>0</v>
      </c>
      <c r="N385" s="16">
        <f>SUM($K315:N315)/13</f>
        <v>0</v>
      </c>
      <c r="O385" s="16">
        <f>SUM($K315:O315)/13</f>
        <v>0</v>
      </c>
      <c r="P385" s="16">
        <f>SUM($K315:P315)/13</f>
        <v>0</v>
      </c>
      <c r="Q385" s="16">
        <f>SUM($K315:Q315)/13</f>
        <v>0</v>
      </c>
      <c r="R385" s="16">
        <f>SUM($K315:R315)/13</f>
        <v>0</v>
      </c>
      <c r="S385" s="16">
        <f>SUM($K315:S315)/13</f>
        <v>0</v>
      </c>
      <c r="T385" s="16">
        <f>SUM($K315:T315)/13</f>
        <v>0</v>
      </c>
      <c r="U385" s="16">
        <f>SUM($K315:U315)/13</f>
        <v>0</v>
      </c>
      <c r="V385" s="16">
        <f>SUM($K315:V315)/13</f>
        <v>0</v>
      </c>
      <c r="W385" s="16">
        <f t="shared" si="711"/>
        <v>0</v>
      </c>
      <c r="X385" s="16">
        <f t="shared" si="712"/>
        <v>0</v>
      </c>
      <c r="Y385" s="16">
        <f t="shared" si="713"/>
        <v>0</v>
      </c>
      <c r="Z385" s="16">
        <f t="shared" si="714"/>
        <v>0</v>
      </c>
      <c r="AA385" s="16">
        <f t="shared" si="715"/>
        <v>0</v>
      </c>
      <c r="AB385" s="16">
        <f t="shared" si="716"/>
        <v>0</v>
      </c>
      <c r="AC385" s="16">
        <f t="shared" si="717"/>
        <v>0</v>
      </c>
      <c r="AD385" s="16">
        <f t="shared" si="718"/>
        <v>0</v>
      </c>
      <c r="AE385" s="16">
        <f t="shared" si="719"/>
        <v>0</v>
      </c>
      <c r="AF385" s="16">
        <f t="shared" si="720"/>
        <v>0</v>
      </c>
      <c r="AG385" s="16">
        <f t="shared" si="721"/>
        <v>0</v>
      </c>
      <c r="AH385" s="16">
        <f t="shared" si="722"/>
        <v>0</v>
      </c>
      <c r="AI385" s="16">
        <f t="shared" si="723"/>
        <v>0</v>
      </c>
      <c r="AJ385" s="16">
        <f t="shared" si="724"/>
        <v>0</v>
      </c>
      <c r="AK385" s="16">
        <f t="shared" si="725"/>
        <v>0</v>
      </c>
      <c r="AL385" s="16">
        <f t="shared" si="726"/>
        <v>0</v>
      </c>
      <c r="AM385" s="16">
        <f t="shared" si="727"/>
        <v>0</v>
      </c>
      <c r="AN385" s="16">
        <f t="shared" si="728"/>
        <v>0</v>
      </c>
      <c r="AO385" s="16">
        <f t="shared" si="729"/>
        <v>0</v>
      </c>
      <c r="AP385" s="16">
        <f t="shared" si="730"/>
        <v>0</v>
      </c>
      <c r="AQ385" s="16">
        <f t="shared" si="731"/>
        <v>0</v>
      </c>
      <c r="AR385" s="16">
        <f t="shared" si="732"/>
        <v>0</v>
      </c>
      <c r="AS385" s="16">
        <f t="shared" si="733"/>
        <v>9295.0538696153853</v>
      </c>
      <c r="AT385" s="16">
        <f t="shared" si="734"/>
        <v>28262.750773012827</v>
      </c>
      <c r="AU385" s="16">
        <f t="shared" si="735"/>
        <v>57280.679874358982</v>
      </c>
      <c r="AV385" s="16">
        <f t="shared" si="736"/>
        <v>96726.430337820522</v>
      </c>
      <c r="AW385" s="16">
        <f t="shared" si="737"/>
        <v>146600.00216339744</v>
      </c>
      <c r="AX385" s="16">
        <f t="shared" si="738"/>
        <v>206901.39535108974</v>
      </c>
      <c r="AY385" s="16">
        <f t="shared" si="739"/>
        <v>277630.60990089743</v>
      </c>
      <c r="AZ385" s="16">
        <f t="shared" si="740"/>
        <v>358787.64581282053</v>
      </c>
      <c r="BA385" s="16">
        <f t="shared" si="741"/>
        <v>450372.50308685901</v>
      </c>
      <c r="BB385" s="16">
        <f t="shared" si="742"/>
        <v>552385.18172301282</v>
      </c>
      <c r="BC385" s="16">
        <f t="shared" si="743"/>
        <v>664825.68172128208</v>
      </c>
      <c r="BD385" s="16">
        <f t="shared" si="744"/>
        <v>787694.00308166677</v>
      </c>
      <c r="BE385" s="16">
        <f t="shared" si="745"/>
        <v>920990.14580416679</v>
      </c>
      <c r="BF385" s="16">
        <f t="shared" si="746"/>
        <v>1055419.056019167</v>
      </c>
      <c r="BG385" s="16">
        <f t="shared" si="747"/>
        <v>1190603.1445625001</v>
      </c>
      <c r="BH385" s="16">
        <f t="shared" si="748"/>
        <v>1326164.8222700006</v>
      </c>
      <c r="BI385" s="16">
        <f t="shared" si="749"/>
        <v>1461726.4999775004</v>
      </c>
      <c r="BJ385" s="16">
        <f t="shared" si="750"/>
        <v>1597288.1776850005</v>
      </c>
      <c r="BK385" s="16">
        <f t="shared" si="751"/>
        <v>1732849.8553925005</v>
      </c>
      <c r="BL385" s="16">
        <f t="shared" si="752"/>
        <v>1868411.5331000003</v>
      </c>
      <c r="BM385" s="16">
        <f t="shared" si="753"/>
        <v>2003973.2108075002</v>
      </c>
      <c r="BN385" s="16">
        <f t="shared" si="754"/>
        <v>2139534.8885150002</v>
      </c>
      <c r="BO385" s="16">
        <f t="shared" si="755"/>
        <v>2275096.5662225005</v>
      </c>
      <c r="BP385" s="16">
        <f t="shared" si="756"/>
        <v>2410658.2439299999</v>
      </c>
      <c r="BQ385" s="16">
        <f t="shared" si="757"/>
        <v>2546219.9216374997</v>
      </c>
      <c r="BR385" s="16">
        <f t="shared" si="758"/>
        <v>2681781.5993449995</v>
      </c>
      <c r="BS385" s="16">
        <f t="shared" si="759"/>
        <v>2817343.2770524998</v>
      </c>
    </row>
    <row r="386" spans="1:71" x14ac:dyDescent="0.35">
      <c r="A386" s="15" t="str">
        <f t="shared" ref="A386:J386" si="781">A316</f>
        <v>Standard Close</v>
      </c>
      <c r="B386" s="15" t="str">
        <f t="shared" si="781"/>
        <v>NCP-16818</v>
      </c>
      <c r="C386" s="15" t="str">
        <f t="shared" si="781"/>
        <v>ELECTRIC DELIVERY</v>
      </c>
      <c r="D386" s="15">
        <f t="shared" si="781"/>
        <v>39725</v>
      </c>
      <c r="E386" s="15" t="str">
        <f t="shared" si="781"/>
        <v>NCP-16818</v>
      </c>
      <c r="F386" s="15" t="str">
        <f t="shared" si="781"/>
        <v>GIS Fiber Optics Works</v>
      </c>
      <c r="G386" s="15" t="str">
        <f t="shared" si="781"/>
        <v>Electric Intangible Plant</v>
      </c>
      <c r="H386" s="15" t="str">
        <f t="shared" si="781"/>
        <v>General Offices</v>
      </c>
      <c r="I386" s="15" t="str">
        <f t="shared" si="781"/>
        <v>GIS Fiber Optics Works</v>
      </c>
      <c r="J386" s="15">
        <f t="shared" si="781"/>
        <v>202709</v>
      </c>
      <c r="K386" s="16">
        <f>SUM($K316:K316)/13</f>
        <v>0</v>
      </c>
      <c r="L386" s="16">
        <f>SUM($K316:L316)/13</f>
        <v>0</v>
      </c>
      <c r="M386" s="16">
        <f>SUM($K316:M316)/13</f>
        <v>0</v>
      </c>
      <c r="N386" s="16">
        <f>SUM($K316:N316)/13</f>
        <v>0</v>
      </c>
      <c r="O386" s="16">
        <f>SUM($K316:O316)/13</f>
        <v>0</v>
      </c>
      <c r="P386" s="16">
        <f>SUM($K316:P316)/13</f>
        <v>0</v>
      </c>
      <c r="Q386" s="16">
        <f>SUM($K316:Q316)/13</f>
        <v>0</v>
      </c>
      <c r="R386" s="16">
        <f>SUM($K316:R316)/13</f>
        <v>0</v>
      </c>
      <c r="S386" s="16">
        <f>SUM($K316:S316)/13</f>
        <v>0</v>
      </c>
      <c r="T386" s="16">
        <f>SUM($K316:T316)/13</f>
        <v>0</v>
      </c>
      <c r="U386" s="16">
        <f>SUM($K316:U316)/13</f>
        <v>0</v>
      </c>
      <c r="V386" s="16">
        <f>SUM($K316:V316)/13</f>
        <v>0</v>
      </c>
      <c r="W386" s="16">
        <f t="shared" si="711"/>
        <v>0</v>
      </c>
      <c r="X386" s="16">
        <f t="shared" si="712"/>
        <v>0</v>
      </c>
      <c r="Y386" s="16">
        <f t="shared" si="713"/>
        <v>0</v>
      </c>
      <c r="Z386" s="16">
        <f t="shared" si="714"/>
        <v>0</v>
      </c>
      <c r="AA386" s="16">
        <f t="shared" si="715"/>
        <v>0</v>
      </c>
      <c r="AB386" s="16">
        <f t="shared" si="716"/>
        <v>0</v>
      </c>
      <c r="AC386" s="16">
        <f t="shared" si="717"/>
        <v>0</v>
      </c>
      <c r="AD386" s="16">
        <f t="shared" si="718"/>
        <v>0</v>
      </c>
      <c r="AE386" s="16">
        <f t="shared" si="719"/>
        <v>0</v>
      </c>
      <c r="AF386" s="16">
        <f t="shared" si="720"/>
        <v>0</v>
      </c>
      <c r="AG386" s="16">
        <f t="shared" si="721"/>
        <v>0</v>
      </c>
      <c r="AH386" s="16">
        <f t="shared" si="722"/>
        <v>0</v>
      </c>
      <c r="AI386" s="16">
        <f t="shared" si="723"/>
        <v>0</v>
      </c>
      <c r="AJ386" s="16">
        <f t="shared" si="724"/>
        <v>0</v>
      </c>
      <c r="AK386" s="16">
        <f t="shared" si="725"/>
        <v>0</v>
      </c>
      <c r="AL386" s="16">
        <f t="shared" si="726"/>
        <v>0</v>
      </c>
      <c r="AM386" s="16">
        <f t="shared" si="727"/>
        <v>0</v>
      </c>
      <c r="AN386" s="16">
        <f t="shared" si="728"/>
        <v>0</v>
      </c>
      <c r="AO386" s="16">
        <f t="shared" si="729"/>
        <v>0</v>
      </c>
      <c r="AP386" s="16">
        <f t="shared" si="730"/>
        <v>0</v>
      </c>
      <c r="AQ386" s="16">
        <f t="shared" si="731"/>
        <v>0</v>
      </c>
      <c r="AR386" s="16">
        <f t="shared" si="732"/>
        <v>0</v>
      </c>
      <c r="AS386" s="16">
        <f t="shared" si="733"/>
        <v>0</v>
      </c>
      <c r="AT386" s="16">
        <f t="shared" si="734"/>
        <v>0</v>
      </c>
      <c r="AU386" s="16">
        <f t="shared" si="735"/>
        <v>0</v>
      </c>
      <c r="AV386" s="16">
        <f t="shared" si="736"/>
        <v>0</v>
      </c>
      <c r="AW386" s="16">
        <f t="shared" si="737"/>
        <v>0</v>
      </c>
      <c r="AX386" s="16">
        <f t="shared" si="738"/>
        <v>0</v>
      </c>
      <c r="AY386" s="16">
        <f t="shared" si="739"/>
        <v>0</v>
      </c>
      <c r="AZ386" s="16">
        <f t="shared" si="740"/>
        <v>0</v>
      </c>
      <c r="BA386" s="16">
        <f t="shared" si="741"/>
        <v>0</v>
      </c>
      <c r="BB386" s="16">
        <f t="shared" si="742"/>
        <v>0</v>
      </c>
      <c r="BC386" s="16">
        <f t="shared" si="743"/>
        <v>0</v>
      </c>
      <c r="BD386" s="16">
        <f t="shared" si="744"/>
        <v>0</v>
      </c>
      <c r="BE386" s="16">
        <f t="shared" si="745"/>
        <v>990.17967138461529</v>
      </c>
      <c r="BF386" s="16">
        <f t="shared" si="746"/>
        <v>2989.2777960769231</v>
      </c>
      <c r="BG386" s="16">
        <f t="shared" si="747"/>
        <v>6016.0331559999995</v>
      </c>
      <c r="BH386" s="16">
        <f t="shared" si="748"/>
        <v>10089.184533076923</v>
      </c>
      <c r="BI386" s="16">
        <f t="shared" si="749"/>
        <v>15208.731927307692</v>
      </c>
      <c r="BJ386" s="16">
        <f t="shared" si="750"/>
        <v>21374.675338692308</v>
      </c>
      <c r="BK386" s="16">
        <f t="shared" si="751"/>
        <v>28587.014767230772</v>
      </c>
      <c r="BL386" s="16">
        <f t="shared" si="752"/>
        <v>36845.750212923078</v>
      </c>
      <c r="BM386" s="16">
        <f t="shared" si="753"/>
        <v>46150.881675769233</v>
      </c>
      <c r="BN386" s="16">
        <f t="shared" si="754"/>
        <v>56502.409155769237</v>
      </c>
      <c r="BO386" s="16">
        <f t="shared" si="755"/>
        <v>67900.332652923084</v>
      </c>
      <c r="BP386" s="16">
        <f t="shared" si="756"/>
        <v>80344.652167230772</v>
      </c>
      <c r="BQ386" s="16">
        <f t="shared" si="757"/>
        <v>93835.367698692309</v>
      </c>
      <c r="BR386" s="16">
        <f t="shared" si="758"/>
        <v>107382.29957592307</v>
      </c>
      <c r="BS386" s="16">
        <f t="shared" si="759"/>
        <v>120966.70901699999</v>
      </c>
    </row>
    <row r="387" spans="1:71" x14ac:dyDescent="0.35">
      <c r="A387" s="15" t="str">
        <f t="shared" ref="A387:J387" si="782">A317</f>
        <v>Standard Close</v>
      </c>
      <c r="B387" s="15" t="str">
        <f t="shared" si="782"/>
        <v>NCP-16819</v>
      </c>
      <c r="C387" s="15" t="str">
        <f t="shared" si="782"/>
        <v>ELECTRIC DELIVERY</v>
      </c>
      <c r="D387" s="15">
        <f t="shared" si="782"/>
        <v>30315</v>
      </c>
      <c r="E387" s="15" t="str">
        <f t="shared" si="782"/>
        <v>NCP-16819</v>
      </c>
      <c r="F387" s="15" t="str">
        <f t="shared" si="782"/>
        <v xml:space="preserve">Distribution Design Tool </v>
      </c>
      <c r="G387" s="15" t="str">
        <f t="shared" si="782"/>
        <v>Electric Intangible Plant</v>
      </c>
      <c r="H387" s="15" t="str">
        <f t="shared" si="782"/>
        <v>General Offices</v>
      </c>
      <c r="I387" s="15" t="str">
        <f t="shared" si="782"/>
        <v xml:space="preserve">Distribution Design Tool </v>
      </c>
      <c r="J387" s="15">
        <f t="shared" si="782"/>
        <v>202709</v>
      </c>
      <c r="K387" s="16">
        <f>SUM($K317:K317)/13</f>
        <v>0</v>
      </c>
      <c r="L387" s="16">
        <f>SUM($K317:L317)/13</f>
        <v>0</v>
      </c>
      <c r="M387" s="16">
        <f>SUM($K317:M317)/13</f>
        <v>0</v>
      </c>
      <c r="N387" s="16">
        <f>SUM($K317:N317)/13</f>
        <v>0</v>
      </c>
      <c r="O387" s="16">
        <f>SUM($K317:O317)/13</f>
        <v>0</v>
      </c>
      <c r="P387" s="16">
        <f>SUM($K317:P317)/13</f>
        <v>0</v>
      </c>
      <c r="Q387" s="16">
        <f>SUM($K317:Q317)/13</f>
        <v>0</v>
      </c>
      <c r="R387" s="16">
        <f>SUM($K317:R317)/13</f>
        <v>0</v>
      </c>
      <c r="S387" s="16">
        <f>SUM($K317:S317)/13</f>
        <v>0</v>
      </c>
      <c r="T387" s="16">
        <f>SUM($K317:T317)/13</f>
        <v>0</v>
      </c>
      <c r="U387" s="16">
        <f>SUM($K317:U317)/13</f>
        <v>0</v>
      </c>
      <c r="V387" s="16">
        <f>SUM($K317:V317)/13</f>
        <v>0</v>
      </c>
      <c r="W387" s="16">
        <f t="shared" si="711"/>
        <v>0</v>
      </c>
      <c r="X387" s="16">
        <f t="shared" si="712"/>
        <v>0</v>
      </c>
      <c r="Y387" s="16">
        <f t="shared" si="713"/>
        <v>0</v>
      </c>
      <c r="Z387" s="16">
        <f t="shared" si="714"/>
        <v>0</v>
      </c>
      <c r="AA387" s="16">
        <f t="shared" si="715"/>
        <v>0</v>
      </c>
      <c r="AB387" s="16">
        <f t="shared" si="716"/>
        <v>0</v>
      </c>
      <c r="AC387" s="16">
        <f t="shared" si="717"/>
        <v>0</v>
      </c>
      <c r="AD387" s="16">
        <f t="shared" si="718"/>
        <v>0</v>
      </c>
      <c r="AE387" s="16">
        <f t="shared" si="719"/>
        <v>0</v>
      </c>
      <c r="AF387" s="16">
        <f t="shared" si="720"/>
        <v>0</v>
      </c>
      <c r="AG387" s="16">
        <f t="shared" si="721"/>
        <v>0</v>
      </c>
      <c r="AH387" s="16">
        <f t="shared" si="722"/>
        <v>0</v>
      </c>
      <c r="AI387" s="16">
        <f t="shared" si="723"/>
        <v>0</v>
      </c>
      <c r="AJ387" s="16">
        <f t="shared" si="724"/>
        <v>0</v>
      </c>
      <c r="AK387" s="16">
        <f t="shared" si="725"/>
        <v>0</v>
      </c>
      <c r="AL387" s="16">
        <f t="shared" si="726"/>
        <v>0</v>
      </c>
      <c r="AM387" s="16">
        <f t="shared" si="727"/>
        <v>0</v>
      </c>
      <c r="AN387" s="16">
        <f t="shared" si="728"/>
        <v>0</v>
      </c>
      <c r="AO387" s="16">
        <f t="shared" si="729"/>
        <v>0</v>
      </c>
      <c r="AP387" s="16">
        <f t="shared" si="730"/>
        <v>0</v>
      </c>
      <c r="AQ387" s="16">
        <f t="shared" si="731"/>
        <v>0</v>
      </c>
      <c r="AR387" s="16">
        <f t="shared" si="732"/>
        <v>0</v>
      </c>
      <c r="AS387" s="16">
        <f t="shared" si="733"/>
        <v>0</v>
      </c>
      <c r="AT387" s="16">
        <f t="shared" si="734"/>
        <v>0</v>
      </c>
      <c r="AU387" s="16">
        <f t="shared" si="735"/>
        <v>0</v>
      </c>
      <c r="AV387" s="16">
        <f t="shared" si="736"/>
        <v>0</v>
      </c>
      <c r="AW387" s="16">
        <f t="shared" si="737"/>
        <v>0</v>
      </c>
      <c r="AX387" s="16">
        <f t="shared" si="738"/>
        <v>0</v>
      </c>
      <c r="AY387" s="16">
        <f t="shared" si="739"/>
        <v>0</v>
      </c>
      <c r="AZ387" s="16">
        <f t="shared" si="740"/>
        <v>0</v>
      </c>
      <c r="BA387" s="16">
        <f t="shared" si="741"/>
        <v>0</v>
      </c>
      <c r="BB387" s="16">
        <f t="shared" si="742"/>
        <v>0</v>
      </c>
      <c r="BC387" s="16">
        <f t="shared" si="743"/>
        <v>0</v>
      </c>
      <c r="BD387" s="16">
        <f t="shared" si="744"/>
        <v>0</v>
      </c>
      <c r="BE387" s="16">
        <f t="shared" si="745"/>
        <v>7115.8518505769225</v>
      </c>
      <c r="BF387" s="16">
        <f t="shared" si="746"/>
        <v>21347.555551730769</v>
      </c>
      <c r="BG387" s="16">
        <f t="shared" si="747"/>
        <v>42695.111103461539</v>
      </c>
      <c r="BH387" s="16">
        <f t="shared" si="748"/>
        <v>71158.518505769229</v>
      </c>
      <c r="BI387" s="16">
        <f t="shared" si="749"/>
        <v>106737.77775865384</v>
      </c>
      <c r="BJ387" s="16">
        <f t="shared" si="750"/>
        <v>149432.88886211539</v>
      </c>
      <c r="BK387" s="16">
        <f t="shared" si="751"/>
        <v>199243.85181615382</v>
      </c>
      <c r="BL387" s="16">
        <f t="shared" si="752"/>
        <v>256170.66662076922</v>
      </c>
      <c r="BM387" s="16">
        <f t="shared" si="753"/>
        <v>320213.33327596152</v>
      </c>
      <c r="BN387" s="16">
        <f t="shared" si="754"/>
        <v>391371.85178173077</v>
      </c>
      <c r="BO387" s="16">
        <f t="shared" si="755"/>
        <v>469646.2221380769</v>
      </c>
      <c r="BP387" s="16">
        <f t="shared" si="756"/>
        <v>555036.44434499997</v>
      </c>
      <c r="BQ387" s="16">
        <f t="shared" si="757"/>
        <v>647542.51840249996</v>
      </c>
      <c r="BR387" s="16">
        <f t="shared" si="758"/>
        <v>740048.59245999984</v>
      </c>
      <c r="BS387" s="16">
        <f t="shared" si="759"/>
        <v>832554.66651749983</v>
      </c>
    </row>
    <row r="388" spans="1:71" x14ac:dyDescent="0.35">
      <c r="A388" s="15" t="str">
        <f t="shared" ref="A388:J388" si="783">A318</f>
        <v>Manual Blanket</v>
      </c>
      <c r="B388" s="15" t="str">
        <f t="shared" si="783"/>
        <v>NCP-16820</v>
      </c>
      <c r="C388" s="15" t="str">
        <f t="shared" si="783"/>
        <v>ELECTRIC DELIVERY</v>
      </c>
      <c r="D388" s="15">
        <f t="shared" si="783"/>
        <v>39725</v>
      </c>
      <c r="E388" s="15" t="str">
        <f t="shared" si="783"/>
        <v>NCP-16820</v>
      </c>
      <c r="F388" s="15" t="str">
        <f t="shared" si="783"/>
        <v>Subs Ethernet Buildout (Sienna)</v>
      </c>
      <c r="G388" s="15" t="str">
        <f t="shared" si="783"/>
        <v>Electric General Plant</v>
      </c>
      <c r="H388" s="15" t="str">
        <f t="shared" si="783"/>
        <v>Distribution Substation</v>
      </c>
      <c r="I388" s="15" t="str">
        <f t="shared" si="783"/>
        <v>Subs Ethernet Buildout (Sienna)</v>
      </c>
      <c r="J388" s="15" t="str">
        <f t="shared" si="783"/>
        <v>monthly</v>
      </c>
      <c r="K388" s="16">
        <f>SUM($K318:K318)/13</f>
        <v>0</v>
      </c>
      <c r="L388" s="16">
        <f>SUM($K318:L318)/13</f>
        <v>0</v>
      </c>
      <c r="M388" s="16">
        <f>SUM($K318:M318)/13</f>
        <v>0</v>
      </c>
      <c r="N388" s="16">
        <f>SUM($K318:N318)/13</f>
        <v>0</v>
      </c>
      <c r="O388" s="16">
        <f>SUM($K318:O318)/13</f>
        <v>0</v>
      </c>
      <c r="P388" s="16">
        <f>SUM($K318:P318)/13</f>
        <v>0</v>
      </c>
      <c r="Q388" s="16">
        <f>SUM($K318:Q318)/13</f>
        <v>0</v>
      </c>
      <c r="R388" s="16">
        <f>SUM($K318:R318)/13</f>
        <v>0</v>
      </c>
      <c r="S388" s="16">
        <f>SUM($K318:S318)/13</f>
        <v>0</v>
      </c>
      <c r="T388" s="16">
        <f>SUM($K318:T318)/13</f>
        <v>0</v>
      </c>
      <c r="U388" s="16">
        <f>SUM($K318:U318)/13</f>
        <v>0</v>
      </c>
      <c r="V388" s="16">
        <f>SUM($K318:V318)/13</f>
        <v>0</v>
      </c>
      <c r="W388" s="16">
        <f t="shared" si="711"/>
        <v>0</v>
      </c>
      <c r="X388" s="16">
        <f t="shared" si="712"/>
        <v>0</v>
      </c>
      <c r="Y388" s="16">
        <f t="shared" si="713"/>
        <v>65.22479375641025</v>
      </c>
      <c r="Z388" s="16">
        <f t="shared" si="714"/>
        <v>260.899175025641</v>
      </c>
      <c r="AA388" s="16">
        <f t="shared" si="715"/>
        <v>652.24793756410247</v>
      </c>
      <c r="AB388" s="16">
        <f t="shared" si="716"/>
        <v>1304.4958751282049</v>
      </c>
      <c r="AC388" s="16">
        <f t="shared" si="717"/>
        <v>2282.8677814743587</v>
      </c>
      <c r="AD388" s="16">
        <f t="shared" si="718"/>
        <v>3652.5884503589737</v>
      </c>
      <c r="AE388" s="16">
        <f t="shared" si="719"/>
        <v>5478.8826755384607</v>
      </c>
      <c r="AF388" s="16">
        <f t="shared" si="720"/>
        <v>7826.9752507692301</v>
      </c>
      <c r="AG388" s="16">
        <f t="shared" si="721"/>
        <v>10762.090969807692</v>
      </c>
      <c r="AH388" s="16">
        <f t="shared" si="722"/>
        <v>14349.454626410256</v>
      </c>
      <c r="AI388" s="16">
        <f t="shared" si="723"/>
        <v>18654.291014333332</v>
      </c>
      <c r="AJ388" s="16">
        <f t="shared" si="724"/>
        <v>23741.824919974355</v>
      </c>
      <c r="AK388" s="16">
        <f t="shared" si="725"/>
        <v>29647.245854871791</v>
      </c>
      <c r="AL388" s="16">
        <f t="shared" si="726"/>
        <v>36340.518536807685</v>
      </c>
      <c r="AM388" s="16">
        <f t="shared" si="727"/>
        <v>43791.6076835641</v>
      </c>
      <c r="AN388" s="16">
        <f t="shared" si="728"/>
        <v>51970.478012923071</v>
      </c>
      <c r="AO388" s="16">
        <f t="shared" si="729"/>
        <v>60847.094242666659</v>
      </c>
      <c r="AP388" s="16">
        <f t="shared" si="730"/>
        <v>70391.4210905769</v>
      </c>
      <c r="AQ388" s="16">
        <f t="shared" si="731"/>
        <v>80573.423274435889</v>
      </c>
      <c r="AR388" s="16">
        <f t="shared" si="732"/>
        <v>91363.065512025627</v>
      </c>
      <c r="AS388" s="16">
        <f t="shared" si="733"/>
        <v>102730.3125211282</v>
      </c>
      <c r="AT388" s="16">
        <f t="shared" si="734"/>
        <v>114645.12901952563</v>
      </c>
      <c r="AU388" s="16">
        <f t="shared" si="735"/>
        <v>127077.47972499997</v>
      </c>
      <c r="AV388" s="16">
        <f t="shared" si="736"/>
        <v>139997.32935533329</v>
      </c>
      <c r="AW388" s="16">
        <f t="shared" si="737"/>
        <v>153339.45312412817</v>
      </c>
      <c r="AX388" s="16">
        <f t="shared" si="738"/>
        <v>167068.66151984609</v>
      </c>
      <c r="AY388" s="16">
        <f t="shared" si="739"/>
        <v>181149.76503094865</v>
      </c>
      <c r="AZ388" s="16">
        <f t="shared" si="740"/>
        <v>195547.57414589735</v>
      </c>
      <c r="BA388" s="16">
        <f t="shared" si="741"/>
        <v>210226.8993531538</v>
      </c>
      <c r="BB388" s="16">
        <f t="shared" si="742"/>
        <v>225152.55114117937</v>
      </c>
      <c r="BC388" s="16">
        <f t="shared" si="743"/>
        <v>240289.33999843575</v>
      </c>
      <c r="BD388" s="16">
        <f t="shared" si="744"/>
        <v>255602.07641338449</v>
      </c>
      <c r="BE388" s="16">
        <f t="shared" si="745"/>
        <v>271055.57087448705</v>
      </c>
      <c r="BF388" s="16">
        <f t="shared" si="746"/>
        <v>286614.63387020497</v>
      </c>
      <c r="BG388" s="16">
        <f t="shared" si="747"/>
        <v>302244.0758889998</v>
      </c>
      <c r="BH388" s="16">
        <f t="shared" si="748"/>
        <v>317908.70741933316</v>
      </c>
      <c r="BI388" s="16">
        <f t="shared" si="749"/>
        <v>333573.33894966647</v>
      </c>
      <c r="BJ388" s="16">
        <f t="shared" si="750"/>
        <v>349237.97047999979</v>
      </c>
      <c r="BK388" s="16">
        <f t="shared" si="751"/>
        <v>364902.6020103331</v>
      </c>
      <c r="BL388" s="16">
        <f t="shared" si="752"/>
        <v>380567.23354066641</v>
      </c>
      <c r="BM388" s="16">
        <f t="shared" si="753"/>
        <v>396231.86507099972</v>
      </c>
      <c r="BN388" s="16">
        <f t="shared" si="754"/>
        <v>411896.49660133297</v>
      </c>
      <c r="BO388" s="16">
        <f t="shared" si="755"/>
        <v>427561.12813166628</v>
      </c>
      <c r="BP388" s="16">
        <f t="shared" si="756"/>
        <v>443225.75966199959</v>
      </c>
      <c r="BQ388" s="16">
        <f t="shared" si="757"/>
        <v>458890.3911923329</v>
      </c>
      <c r="BR388" s="16">
        <f t="shared" si="758"/>
        <v>474555.02272266621</v>
      </c>
      <c r="BS388" s="16">
        <f t="shared" si="759"/>
        <v>490219.65425299952</v>
      </c>
    </row>
    <row r="389" spans="1:71" x14ac:dyDescent="0.35">
      <c r="A389" s="15" t="str">
        <f t="shared" ref="A389:J389" si="784">A319</f>
        <v>Manual Blanket</v>
      </c>
      <c r="B389" s="15" t="str">
        <f t="shared" si="784"/>
        <v>NCP-16821</v>
      </c>
      <c r="C389" s="15" t="str">
        <f t="shared" si="784"/>
        <v>ELECTRIC DELIVERY</v>
      </c>
      <c r="D389" s="15">
        <f t="shared" si="784"/>
        <v>39700</v>
      </c>
      <c r="E389" s="15" t="str">
        <f t="shared" si="784"/>
        <v>NCP-16821</v>
      </c>
      <c r="F389" s="15" t="str">
        <f t="shared" si="784"/>
        <v>Subs Serial DNP3 Upgrades</v>
      </c>
      <c r="G389" s="15" t="str">
        <f t="shared" si="784"/>
        <v>Electric General Plant</v>
      </c>
      <c r="H389" s="15" t="str">
        <f t="shared" si="784"/>
        <v>Distribution Substation</v>
      </c>
      <c r="I389" s="15" t="str">
        <f t="shared" si="784"/>
        <v>Subs Serial DNP3 Upgrades</v>
      </c>
      <c r="J389" s="15" t="str">
        <f t="shared" si="784"/>
        <v>monthly</v>
      </c>
      <c r="K389" s="16">
        <f>SUM($K319:K319)/13</f>
        <v>0</v>
      </c>
      <c r="L389" s="16">
        <f>SUM($K319:L319)/13</f>
        <v>0</v>
      </c>
      <c r="M389" s="16">
        <f>SUM($K319:M319)/13</f>
        <v>0</v>
      </c>
      <c r="N389" s="16">
        <f>SUM($K319:N319)/13</f>
        <v>0</v>
      </c>
      <c r="O389" s="16">
        <f>SUM($K319:O319)/13</f>
        <v>0</v>
      </c>
      <c r="P389" s="16">
        <f>SUM($K319:P319)/13</f>
        <v>0</v>
      </c>
      <c r="Q389" s="16">
        <f>SUM($K319:Q319)/13</f>
        <v>0</v>
      </c>
      <c r="R389" s="16">
        <f>SUM($K319:R319)/13</f>
        <v>0</v>
      </c>
      <c r="S389" s="16">
        <f>SUM($K319:S319)/13</f>
        <v>0</v>
      </c>
      <c r="T389" s="16">
        <f>SUM($K319:T319)/13</f>
        <v>0</v>
      </c>
      <c r="U389" s="16">
        <f>SUM($K319:U319)/13</f>
        <v>0</v>
      </c>
      <c r="V389" s="16">
        <f>SUM($K319:V319)/13</f>
        <v>0</v>
      </c>
      <c r="W389" s="16">
        <f t="shared" si="711"/>
        <v>0</v>
      </c>
      <c r="X389" s="16">
        <f t="shared" si="712"/>
        <v>0</v>
      </c>
      <c r="Y389" s="16">
        <f t="shared" si="713"/>
        <v>171.39715083333337</v>
      </c>
      <c r="Z389" s="16">
        <f t="shared" si="714"/>
        <v>685.58860333333348</v>
      </c>
      <c r="AA389" s="16">
        <f t="shared" si="715"/>
        <v>1713.9715083333335</v>
      </c>
      <c r="AB389" s="16">
        <f t="shared" si="716"/>
        <v>3427.9430166666671</v>
      </c>
      <c r="AC389" s="16">
        <f t="shared" si="717"/>
        <v>5998.9002791666671</v>
      </c>
      <c r="AD389" s="16">
        <f t="shared" si="718"/>
        <v>9598.2404466666667</v>
      </c>
      <c r="AE389" s="16">
        <f t="shared" si="719"/>
        <v>14397.360670000002</v>
      </c>
      <c r="AF389" s="16">
        <f t="shared" si="720"/>
        <v>20567.658100000001</v>
      </c>
      <c r="AG389" s="16">
        <f t="shared" si="721"/>
        <v>28280.529887500004</v>
      </c>
      <c r="AH389" s="16">
        <f t="shared" si="722"/>
        <v>37707.373183333337</v>
      </c>
      <c r="AI389" s="16">
        <f t="shared" si="723"/>
        <v>49019.585138333336</v>
      </c>
      <c r="AJ389" s="16">
        <f t="shared" si="724"/>
        <v>62388.562940000003</v>
      </c>
      <c r="AK389" s="16">
        <f t="shared" si="725"/>
        <v>78012.324353333344</v>
      </c>
      <c r="AL389" s="16">
        <f t="shared" si="726"/>
        <v>95917.490029166685</v>
      </c>
      <c r="AM389" s="16">
        <f t="shared" si="727"/>
        <v>116130.68061833334</v>
      </c>
      <c r="AN389" s="16">
        <f t="shared" si="728"/>
        <v>138678.51677166668</v>
      </c>
      <c r="AO389" s="16">
        <f t="shared" si="729"/>
        <v>163587.61913999997</v>
      </c>
      <c r="AP389" s="16">
        <f t="shared" si="730"/>
        <v>190884.60837416665</v>
      </c>
      <c r="AQ389" s="16">
        <f t="shared" si="731"/>
        <v>220596.10512499997</v>
      </c>
      <c r="AR389" s="16">
        <f t="shared" si="732"/>
        <v>252748.73004333331</v>
      </c>
      <c r="AS389" s="16">
        <f t="shared" si="733"/>
        <v>287369.10378</v>
      </c>
      <c r="AT389" s="16">
        <f t="shared" si="734"/>
        <v>324483.84698583337</v>
      </c>
      <c r="AU389" s="16">
        <f t="shared" si="735"/>
        <v>364119.58031166665</v>
      </c>
      <c r="AV389" s="16">
        <f t="shared" si="736"/>
        <v>406302.92440833338</v>
      </c>
      <c r="AW389" s="16">
        <f t="shared" si="737"/>
        <v>451182.01725666667</v>
      </c>
      <c r="AX389" s="16">
        <f t="shared" si="738"/>
        <v>498878.37631499994</v>
      </c>
      <c r="AY389" s="16">
        <f t="shared" si="739"/>
        <v>549513.51900499989</v>
      </c>
      <c r="AZ389" s="16">
        <f t="shared" si="740"/>
        <v>603208.96274833335</v>
      </c>
      <c r="BA389" s="16">
        <f t="shared" si="741"/>
        <v>660086.22496666654</v>
      </c>
      <c r="BB389" s="16">
        <f t="shared" si="742"/>
        <v>720266.8230816666</v>
      </c>
      <c r="BC389" s="16">
        <f t="shared" si="743"/>
        <v>783872.27451499994</v>
      </c>
      <c r="BD389" s="16">
        <f t="shared" si="744"/>
        <v>851024.09668833332</v>
      </c>
      <c r="BE389" s="16">
        <f t="shared" si="745"/>
        <v>921843.80702333339</v>
      </c>
      <c r="BF389" s="16">
        <f t="shared" si="746"/>
        <v>996452.92294166668</v>
      </c>
      <c r="BG389" s="16">
        <f t="shared" si="747"/>
        <v>1074972.961865</v>
      </c>
      <c r="BH389" s="16">
        <f t="shared" si="748"/>
        <v>1157525.4412150001</v>
      </c>
      <c r="BI389" s="16">
        <f t="shared" si="749"/>
        <v>1243912.3431899999</v>
      </c>
      <c r="BJ389" s="16">
        <f t="shared" si="750"/>
        <v>1333814.1326216666</v>
      </c>
      <c r="BK389" s="16">
        <f t="shared" si="751"/>
        <v>1426911.2742866667</v>
      </c>
      <c r="BL389" s="16">
        <f t="shared" si="752"/>
        <v>1522884.2329616668</v>
      </c>
      <c r="BM389" s="16">
        <f t="shared" si="753"/>
        <v>1621413.4734233334</v>
      </c>
      <c r="BN389" s="16">
        <f t="shared" si="754"/>
        <v>1722179.4604483333</v>
      </c>
      <c r="BO389" s="16">
        <f t="shared" si="755"/>
        <v>1824862.6588133329</v>
      </c>
      <c r="BP389" s="16">
        <f t="shared" si="756"/>
        <v>1929143.5332949997</v>
      </c>
      <c r="BQ389" s="16">
        <f t="shared" si="757"/>
        <v>2034702.5486699997</v>
      </c>
      <c r="BR389" s="16">
        <f t="shared" si="758"/>
        <v>2141220.1697149999</v>
      </c>
      <c r="BS389" s="16">
        <f t="shared" si="759"/>
        <v>2248376.8612066661</v>
      </c>
    </row>
    <row r="390" spans="1:71" x14ac:dyDescent="0.35">
      <c r="A390" s="15" t="str">
        <f t="shared" ref="A390:J390" si="785">A320</f>
        <v>Manual Blanket</v>
      </c>
      <c r="B390" s="15" t="str">
        <f t="shared" si="785"/>
        <v>NCP-16822</v>
      </c>
      <c r="C390" s="15" t="str">
        <f t="shared" si="785"/>
        <v>ELECTRIC DELIVERY</v>
      </c>
      <c r="D390" s="15">
        <f t="shared" si="785"/>
        <v>30315</v>
      </c>
      <c r="E390" s="15" t="str">
        <f t="shared" si="785"/>
        <v>NCP-16822</v>
      </c>
      <c r="F390" s="15" t="str">
        <f t="shared" si="785"/>
        <v>SCADA Based Switchgear</v>
      </c>
      <c r="G390" s="15" t="str">
        <f t="shared" si="785"/>
        <v>Electric General Plant</v>
      </c>
      <c r="H390" s="15" t="str">
        <f t="shared" si="785"/>
        <v>Distribution Lines</v>
      </c>
      <c r="I390" s="15" t="str">
        <f t="shared" si="785"/>
        <v>SCADA Based Switchgear</v>
      </c>
      <c r="J390" s="15" t="str">
        <f t="shared" si="785"/>
        <v>monthly</v>
      </c>
      <c r="K390" s="16">
        <f>SUM($K320:K320)/13</f>
        <v>0</v>
      </c>
      <c r="L390" s="16">
        <f>SUM($K320:L320)/13</f>
        <v>0</v>
      </c>
      <c r="M390" s="16">
        <f>SUM($K320:M320)/13</f>
        <v>0</v>
      </c>
      <c r="N390" s="16">
        <f>SUM($K320:N320)/13</f>
        <v>0</v>
      </c>
      <c r="O390" s="16">
        <f>SUM($K320:O320)/13</f>
        <v>0</v>
      </c>
      <c r="P390" s="16">
        <f>SUM($K320:P320)/13</f>
        <v>0</v>
      </c>
      <c r="Q390" s="16">
        <f>SUM($K320:Q320)/13</f>
        <v>0</v>
      </c>
      <c r="R390" s="16">
        <f>SUM($K320:R320)/13</f>
        <v>0</v>
      </c>
      <c r="S390" s="16">
        <f>SUM($K320:S320)/13</f>
        <v>0</v>
      </c>
      <c r="T390" s="16">
        <f>SUM($K320:T320)/13</f>
        <v>0</v>
      </c>
      <c r="U390" s="16">
        <f>SUM($K320:U320)/13</f>
        <v>0</v>
      </c>
      <c r="V390" s="16">
        <f>SUM($K320:V320)/13</f>
        <v>0</v>
      </c>
      <c r="W390" s="16">
        <f t="shared" si="711"/>
        <v>0</v>
      </c>
      <c r="X390" s="16">
        <f t="shared" si="712"/>
        <v>0</v>
      </c>
      <c r="Y390" s="16">
        <f t="shared" si="713"/>
        <v>53.385754615384627</v>
      </c>
      <c r="Z390" s="16">
        <f t="shared" si="714"/>
        <v>213.54301846153851</v>
      </c>
      <c r="AA390" s="16">
        <f t="shared" si="715"/>
        <v>533.85754615384622</v>
      </c>
      <c r="AB390" s="16">
        <f t="shared" si="716"/>
        <v>1067.7150923076924</v>
      </c>
      <c r="AC390" s="16">
        <f t="shared" si="717"/>
        <v>1868.5014115384618</v>
      </c>
      <c r="AD390" s="16">
        <f t="shared" si="718"/>
        <v>2989.6022584615389</v>
      </c>
      <c r="AE390" s="16">
        <f t="shared" si="719"/>
        <v>4484.4033876923077</v>
      </c>
      <c r="AF390" s="16">
        <f t="shared" si="720"/>
        <v>6406.2905538461546</v>
      </c>
      <c r="AG390" s="16">
        <f t="shared" si="721"/>
        <v>8808.6495115384623</v>
      </c>
      <c r="AH390" s="16">
        <f t="shared" si="722"/>
        <v>11744.866015384616</v>
      </c>
      <c r="AI390" s="16">
        <f t="shared" si="723"/>
        <v>15268.32582</v>
      </c>
      <c r="AJ390" s="16">
        <f t="shared" si="724"/>
        <v>19432.415538974361</v>
      </c>
      <c r="AK390" s="16">
        <f t="shared" si="725"/>
        <v>24364.14097358974</v>
      </c>
      <c r="AL390" s="16">
        <f t="shared" si="726"/>
        <v>30137.122170512819</v>
      </c>
      <c r="AM390" s="16">
        <f t="shared" si="727"/>
        <v>36824.979176410256</v>
      </c>
      <c r="AN390" s="16">
        <f t="shared" si="728"/>
        <v>44501.33203794872</v>
      </c>
      <c r="AO390" s="16">
        <f t="shared" si="729"/>
        <v>53239.800801794867</v>
      </c>
      <c r="AP390" s="16">
        <f t="shared" si="730"/>
        <v>63114.005514615375</v>
      </c>
      <c r="AQ390" s="16">
        <f t="shared" si="731"/>
        <v>74197.566223076923</v>
      </c>
      <c r="AR390" s="16">
        <f t="shared" si="732"/>
        <v>86564.102973846151</v>
      </c>
      <c r="AS390" s="16">
        <f t="shared" si="733"/>
        <v>100287.23581358975</v>
      </c>
      <c r="AT390" s="16">
        <f t="shared" si="734"/>
        <v>115440.58478897436</v>
      </c>
      <c r="AU390" s="16">
        <f t="shared" si="735"/>
        <v>132097.76994666667</v>
      </c>
      <c r="AV390" s="16">
        <f t="shared" si="736"/>
        <v>150332.41133333335</v>
      </c>
      <c r="AW390" s="16">
        <f t="shared" si="737"/>
        <v>170300.20866846154</v>
      </c>
      <c r="AX390" s="16">
        <f t="shared" si="738"/>
        <v>192083.24250102561</v>
      </c>
      <c r="AY390" s="16">
        <f t="shared" si="739"/>
        <v>215763.59337999998</v>
      </c>
      <c r="AZ390" s="16">
        <f t="shared" si="740"/>
        <v>241423.34185435897</v>
      </c>
      <c r="BA390" s="16">
        <f t="shared" si="741"/>
        <v>269144.56847307691</v>
      </c>
      <c r="BB390" s="16">
        <f t="shared" si="742"/>
        <v>299009.35378512822</v>
      </c>
      <c r="BC390" s="16">
        <f t="shared" si="743"/>
        <v>331099.77833948715</v>
      </c>
      <c r="BD390" s="16">
        <f t="shared" si="744"/>
        <v>365497.92268512811</v>
      </c>
      <c r="BE390" s="16">
        <f t="shared" si="745"/>
        <v>402285.86737102555</v>
      </c>
      <c r="BF390" s="16">
        <f t="shared" si="746"/>
        <v>441545.69294615375</v>
      </c>
      <c r="BG390" s="16">
        <f t="shared" si="747"/>
        <v>483359.4799594871</v>
      </c>
      <c r="BH390" s="16">
        <f t="shared" si="748"/>
        <v>527809.30895999994</v>
      </c>
      <c r="BI390" s="16">
        <f t="shared" si="749"/>
        <v>575042.250479487</v>
      </c>
      <c r="BJ390" s="16">
        <f t="shared" si="750"/>
        <v>625123.29453512817</v>
      </c>
      <c r="BK390" s="16">
        <f t="shared" si="751"/>
        <v>678117.43112692307</v>
      </c>
      <c r="BL390" s="16">
        <f t="shared" si="752"/>
        <v>734089.65025487181</v>
      </c>
      <c r="BM390" s="16">
        <f t="shared" si="753"/>
        <v>793104.94191897416</v>
      </c>
      <c r="BN390" s="16">
        <f t="shared" si="754"/>
        <v>855228.29611923068</v>
      </c>
      <c r="BO390" s="16">
        <f t="shared" si="755"/>
        <v>920524.70285564091</v>
      </c>
      <c r="BP390" s="16">
        <f t="shared" si="756"/>
        <v>989059.15212820494</v>
      </c>
      <c r="BQ390" s="16">
        <f t="shared" si="757"/>
        <v>1060896.633936923</v>
      </c>
      <c r="BR390" s="16">
        <f t="shared" si="758"/>
        <v>1136102.1382817947</v>
      </c>
      <c r="BS390" s="16">
        <f t="shared" si="759"/>
        <v>1214740.6551628204</v>
      </c>
    </row>
    <row r="391" spans="1:71" x14ac:dyDescent="0.35">
      <c r="A391" s="15" t="str">
        <f t="shared" ref="A391:J391" si="786">A321</f>
        <v>Manual Blanket</v>
      </c>
      <c r="B391" s="15" t="str">
        <f t="shared" si="786"/>
        <v>NCP-16823</v>
      </c>
      <c r="C391" s="15" t="str">
        <f t="shared" si="786"/>
        <v>ELECTRIC DELIVERY</v>
      </c>
      <c r="D391" s="15">
        <f t="shared" si="786"/>
        <v>36500</v>
      </c>
      <c r="E391" s="15" t="str">
        <f t="shared" si="786"/>
        <v>NCP-16823</v>
      </c>
      <c r="F391" s="15" t="str">
        <f t="shared" si="786"/>
        <v>ADI Reclosers</v>
      </c>
      <c r="G391" s="15" t="str">
        <f t="shared" si="786"/>
        <v>Electric General Plant</v>
      </c>
      <c r="H391" s="15" t="str">
        <f t="shared" si="786"/>
        <v>Distribution Lines</v>
      </c>
      <c r="I391" s="15" t="str">
        <f t="shared" si="786"/>
        <v>ADI Reclosers</v>
      </c>
      <c r="J391" s="15" t="str">
        <f t="shared" si="786"/>
        <v>monthly</v>
      </c>
      <c r="K391" s="16">
        <f>SUM($K321:K321)/13</f>
        <v>0</v>
      </c>
      <c r="L391" s="16">
        <f>SUM($K321:L321)/13</f>
        <v>0</v>
      </c>
      <c r="M391" s="16">
        <f>SUM($K321:M321)/13</f>
        <v>0</v>
      </c>
      <c r="N391" s="16">
        <f>SUM($K321:N321)/13</f>
        <v>0</v>
      </c>
      <c r="O391" s="16">
        <f>SUM($K321:O321)/13</f>
        <v>0</v>
      </c>
      <c r="P391" s="16">
        <f>SUM($K321:P321)/13</f>
        <v>0</v>
      </c>
      <c r="Q391" s="16">
        <f>SUM($K321:Q321)/13</f>
        <v>0</v>
      </c>
      <c r="R391" s="16">
        <f>SUM($K321:R321)/13</f>
        <v>0</v>
      </c>
      <c r="S391" s="16">
        <f>SUM($K321:S321)/13</f>
        <v>0</v>
      </c>
      <c r="T391" s="16">
        <f>SUM($K321:T321)/13</f>
        <v>0</v>
      </c>
      <c r="U391" s="16">
        <f>SUM($K321:U321)/13</f>
        <v>0</v>
      </c>
      <c r="V391" s="16">
        <f>SUM($K321:V321)/13</f>
        <v>0</v>
      </c>
      <c r="W391" s="16">
        <f t="shared" si="711"/>
        <v>0</v>
      </c>
      <c r="X391" s="16">
        <f t="shared" si="712"/>
        <v>0</v>
      </c>
      <c r="Y391" s="16">
        <f t="shared" si="713"/>
        <v>27.517579301282051</v>
      </c>
      <c r="Z391" s="16">
        <f t="shared" si="714"/>
        <v>110.07031720512821</v>
      </c>
      <c r="AA391" s="16">
        <f t="shared" si="715"/>
        <v>275.17579301282052</v>
      </c>
      <c r="AB391" s="16">
        <f t="shared" si="716"/>
        <v>550.35158602564104</v>
      </c>
      <c r="AC391" s="16">
        <f t="shared" si="717"/>
        <v>963.11527554487179</v>
      </c>
      <c r="AD391" s="16">
        <f t="shared" si="718"/>
        <v>1540.9844408717947</v>
      </c>
      <c r="AE391" s="16">
        <f t="shared" si="719"/>
        <v>2311.4766613076922</v>
      </c>
      <c r="AF391" s="16">
        <f t="shared" si="720"/>
        <v>3302.109516153846</v>
      </c>
      <c r="AG391" s="16">
        <f t="shared" si="721"/>
        <v>4540.4005847115386</v>
      </c>
      <c r="AH391" s="16">
        <f t="shared" si="722"/>
        <v>6053.8674462820509</v>
      </c>
      <c r="AI391" s="16">
        <f t="shared" si="723"/>
        <v>7870.0276801666669</v>
      </c>
      <c r="AJ391" s="16">
        <f t="shared" si="724"/>
        <v>10016.398268230771</v>
      </c>
      <c r="AK391" s="16">
        <f t="shared" si="725"/>
        <v>12566.293519288463</v>
      </c>
      <c r="AL391" s="16">
        <f t="shared" si="726"/>
        <v>15565.510162852566</v>
      </c>
      <c r="AM391" s="16">
        <f t="shared" si="727"/>
        <v>19059.844928435901</v>
      </c>
      <c r="AN391" s="16">
        <f t="shared" si="728"/>
        <v>23095.094545551285</v>
      </c>
      <c r="AO391" s="16">
        <f t="shared" si="729"/>
        <v>27717.055743711539</v>
      </c>
      <c r="AP391" s="16">
        <f t="shared" si="730"/>
        <v>32971.525252429492</v>
      </c>
      <c r="AQ391" s="16">
        <f t="shared" si="731"/>
        <v>38904.299801217952</v>
      </c>
      <c r="AR391" s="16">
        <f t="shared" si="732"/>
        <v>45561.176119589749</v>
      </c>
      <c r="AS391" s="16">
        <f t="shared" si="733"/>
        <v>52987.9509370577</v>
      </c>
      <c r="AT391" s="16">
        <f t="shared" si="734"/>
        <v>61230.420983134616</v>
      </c>
      <c r="AU391" s="16">
        <f t="shared" si="735"/>
        <v>70334.382987333345</v>
      </c>
      <c r="AV391" s="16">
        <f t="shared" si="736"/>
        <v>80345.633679166669</v>
      </c>
      <c r="AW391" s="16">
        <f t="shared" si="737"/>
        <v>91350.995805320534</v>
      </c>
      <c r="AX391" s="16">
        <f t="shared" si="738"/>
        <v>103391.49479150641</v>
      </c>
      <c r="AY391" s="16">
        <f t="shared" si="739"/>
        <v>116508.15606343589</v>
      </c>
      <c r="AZ391" s="16">
        <f t="shared" si="740"/>
        <v>130742.00504682052</v>
      </c>
      <c r="BA391" s="16">
        <f t="shared" si="741"/>
        <v>146134.0671673718</v>
      </c>
      <c r="BB391" s="16">
        <f t="shared" si="742"/>
        <v>162725.36785080127</v>
      </c>
      <c r="BC391" s="16">
        <f t="shared" si="743"/>
        <v>180556.93252282051</v>
      </c>
      <c r="BD391" s="16">
        <f t="shared" si="744"/>
        <v>199669.78660914104</v>
      </c>
      <c r="BE391" s="16">
        <f t="shared" si="745"/>
        <v>220104.95553547435</v>
      </c>
      <c r="BF391" s="16">
        <f t="shared" si="746"/>
        <v>241903.46472753206</v>
      </c>
      <c r="BG391" s="16">
        <f t="shared" si="747"/>
        <v>265106.33961102564</v>
      </c>
      <c r="BH391" s="16">
        <f t="shared" si="748"/>
        <v>289754.60561166669</v>
      </c>
      <c r="BI391" s="16">
        <f t="shared" si="749"/>
        <v>315917.51968380768</v>
      </c>
      <c r="BJ391" s="16">
        <f t="shared" si="750"/>
        <v>343623.31336803839</v>
      </c>
      <c r="BK391" s="16">
        <f t="shared" si="751"/>
        <v>372900.21819897438</v>
      </c>
      <c r="BL391" s="16">
        <f t="shared" si="752"/>
        <v>403776.46571123076</v>
      </c>
      <c r="BM391" s="16">
        <f t="shared" si="753"/>
        <v>436280.28743942309</v>
      </c>
      <c r="BN391" s="16">
        <f t="shared" si="754"/>
        <v>470439.9149181667</v>
      </c>
      <c r="BO391" s="16">
        <f t="shared" si="755"/>
        <v>506283.57968207699</v>
      </c>
      <c r="BP391" s="16">
        <f t="shared" si="756"/>
        <v>543839.51326576923</v>
      </c>
      <c r="BQ391" s="16">
        <f t="shared" si="757"/>
        <v>583135.9472038591</v>
      </c>
      <c r="BR391" s="16">
        <f t="shared" si="758"/>
        <v>624201.1130309616</v>
      </c>
      <c r="BS391" s="16">
        <f t="shared" si="759"/>
        <v>667063.24228169234</v>
      </c>
    </row>
    <row r="392" spans="1:71" x14ac:dyDescent="0.35">
      <c r="A392" s="15" t="str">
        <f t="shared" ref="A392:J392" si="787">A322</f>
        <v>Manual Blanket</v>
      </c>
      <c r="B392" s="15" t="str">
        <f t="shared" si="787"/>
        <v>NCP-16824</v>
      </c>
      <c r="C392" s="15" t="str">
        <f t="shared" si="787"/>
        <v>ELECTRIC DELIVERY</v>
      </c>
      <c r="D392" s="15">
        <f t="shared" si="787"/>
        <v>36500</v>
      </c>
      <c r="E392" s="15" t="str">
        <f t="shared" si="787"/>
        <v>NCP-16824</v>
      </c>
      <c r="F392" s="15" t="str">
        <f t="shared" si="787"/>
        <v>ADI Regulators</v>
      </c>
      <c r="G392" s="15" t="str">
        <f t="shared" si="787"/>
        <v>Electric General Plant</v>
      </c>
      <c r="H392" s="15" t="str">
        <f t="shared" si="787"/>
        <v>Distribution Lines</v>
      </c>
      <c r="I392" s="15" t="str">
        <f t="shared" si="787"/>
        <v>ADI Regulators</v>
      </c>
      <c r="J392" s="15" t="str">
        <f t="shared" si="787"/>
        <v>monthly</v>
      </c>
      <c r="K392" s="16">
        <f>SUM($K322:K322)/13</f>
        <v>0</v>
      </c>
      <c r="L392" s="16">
        <f>SUM($K322:L322)/13</f>
        <v>0</v>
      </c>
      <c r="M392" s="16">
        <f>SUM($K322:M322)/13</f>
        <v>0</v>
      </c>
      <c r="N392" s="16">
        <f>SUM($K322:N322)/13</f>
        <v>0</v>
      </c>
      <c r="O392" s="16">
        <f>SUM($K322:O322)/13</f>
        <v>0</v>
      </c>
      <c r="P392" s="16">
        <f>SUM($K322:P322)/13</f>
        <v>0</v>
      </c>
      <c r="Q392" s="16">
        <f>SUM($K322:Q322)/13</f>
        <v>0</v>
      </c>
      <c r="R392" s="16">
        <f>SUM($K322:R322)/13</f>
        <v>0</v>
      </c>
      <c r="S392" s="16">
        <f>SUM($K322:S322)/13</f>
        <v>0</v>
      </c>
      <c r="T392" s="16">
        <f>SUM($K322:T322)/13</f>
        <v>0</v>
      </c>
      <c r="U392" s="16">
        <f>SUM($K322:U322)/13</f>
        <v>0</v>
      </c>
      <c r="V392" s="16">
        <f>SUM($K322:V322)/13</f>
        <v>0</v>
      </c>
      <c r="W392" s="16">
        <f t="shared" si="711"/>
        <v>0</v>
      </c>
      <c r="X392" s="16">
        <f t="shared" si="712"/>
        <v>0</v>
      </c>
      <c r="Y392" s="16">
        <f t="shared" si="713"/>
        <v>7.500644891025642</v>
      </c>
      <c r="Z392" s="16">
        <f t="shared" si="714"/>
        <v>30.002579564102568</v>
      </c>
      <c r="AA392" s="16">
        <f t="shared" si="715"/>
        <v>75.00644891025641</v>
      </c>
      <c r="AB392" s="16">
        <f t="shared" si="716"/>
        <v>150.01289782051282</v>
      </c>
      <c r="AC392" s="16">
        <f t="shared" si="717"/>
        <v>262.52257118589745</v>
      </c>
      <c r="AD392" s="16">
        <f t="shared" si="718"/>
        <v>420.03611389743588</v>
      </c>
      <c r="AE392" s="16">
        <f t="shared" si="719"/>
        <v>630.05417084615385</v>
      </c>
      <c r="AF392" s="16">
        <f t="shared" si="720"/>
        <v>900.07738692307692</v>
      </c>
      <c r="AG392" s="16">
        <f t="shared" si="721"/>
        <v>1237.6064070192308</v>
      </c>
      <c r="AH392" s="16">
        <f t="shared" si="722"/>
        <v>1650.1418760256408</v>
      </c>
      <c r="AI392" s="16">
        <f t="shared" si="723"/>
        <v>2145.1844388333334</v>
      </c>
      <c r="AJ392" s="16">
        <f t="shared" si="724"/>
        <v>2730.2351884102563</v>
      </c>
      <c r="AK392" s="16">
        <f t="shared" si="725"/>
        <v>3423.8499042179487</v>
      </c>
      <c r="AL392" s="16">
        <f t="shared" si="726"/>
        <v>4237.0837148525643</v>
      </c>
      <c r="AM392" s="16">
        <f t="shared" si="727"/>
        <v>5180.9917489102563</v>
      </c>
      <c r="AN392" s="16">
        <f t="shared" si="728"/>
        <v>6266.6291349871799</v>
      </c>
      <c r="AO392" s="16">
        <f t="shared" si="729"/>
        <v>7505.0510016794879</v>
      </c>
      <c r="AP392" s="16">
        <f t="shared" si="730"/>
        <v>8907.3124775833348</v>
      </c>
      <c r="AQ392" s="16">
        <f t="shared" si="731"/>
        <v>10484.468691294871</v>
      </c>
      <c r="AR392" s="16">
        <f t="shared" si="732"/>
        <v>12247.574771410258</v>
      </c>
      <c r="AS392" s="16">
        <f t="shared" si="733"/>
        <v>14207.685846525643</v>
      </c>
      <c r="AT392" s="16">
        <f t="shared" si="734"/>
        <v>16375.857045237182</v>
      </c>
      <c r="AU392" s="16">
        <f t="shared" si="735"/>
        <v>18763.14349614103</v>
      </c>
      <c r="AV392" s="16">
        <f t="shared" si="736"/>
        <v>21380.600327833337</v>
      </c>
      <c r="AW392" s="16">
        <f t="shared" si="737"/>
        <v>24245.496269596159</v>
      </c>
      <c r="AX392" s="16">
        <f t="shared" si="738"/>
        <v>27364.045358243595</v>
      </c>
      <c r="AY392" s="16">
        <f t="shared" si="739"/>
        <v>30742.461636564109</v>
      </c>
      <c r="AZ392" s="16">
        <f t="shared" si="740"/>
        <v>34386.959147346162</v>
      </c>
      <c r="BA392" s="16">
        <f t="shared" si="741"/>
        <v>38303.751933378218</v>
      </c>
      <c r="BB392" s="16">
        <f t="shared" si="742"/>
        <v>42499.054037448725</v>
      </c>
      <c r="BC392" s="16">
        <f t="shared" si="743"/>
        <v>46979.079502346161</v>
      </c>
      <c r="BD392" s="16">
        <f t="shared" si="744"/>
        <v>51750.042370858988</v>
      </c>
      <c r="BE392" s="16">
        <f t="shared" si="745"/>
        <v>56818.156685775655</v>
      </c>
      <c r="BF392" s="16">
        <f t="shared" si="746"/>
        <v>62189.63648988463</v>
      </c>
      <c r="BG392" s="16">
        <f t="shared" si="747"/>
        <v>67870.69582597437</v>
      </c>
      <c r="BH392" s="16">
        <f t="shared" si="748"/>
        <v>73867.548736833356</v>
      </c>
      <c r="BI392" s="16">
        <f t="shared" si="749"/>
        <v>80197.844736474392</v>
      </c>
      <c r="BJ392" s="16">
        <f t="shared" si="750"/>
        <v>86873.019290147451</v>
      </c>
      <c r="BK392" s="16">
        <f t="shared" si="751"/>
        <v>93904.507869076944</v>
      </c>
      <c r="BL392" s="16">
        <f t="shared" si="752"/>
        <v>101303.74594448722</v>
      </c>
      <c r="BM392" s="16">
        <f t="shared" si="753"/>
        <v>109082.16898760261</v>
      </c>
      <c r="BN392" s="16">
        <f t="shared" si="754"/>
        <v>117251.21246964748</v>
      </c>
      <c r="BO392" s="16">
        <f t="shared" si="755"/>
        <v>125822.3118618462</v>
      </c>
      <c r="BP392" s="16">
        <f t="shared" si="756"/>
        <v>134806.90263542312</v>
      </c>
      <c r="BQ392" s="16">
        <f t="shared" si="757"/>
        <v>144216.42026160262</v>
      </c>
      <c r="BR392" s="16">
        <f t="shared" si="758"/>
        <v>154062.30021160905</v>
      </c>
      <c r="BS392" s="16">
        <f t="shared" si="759"/>
        <v>164355.97795666676</v>
      </c>
    </row>
    <row r="393" spans="1:71" x14ac:dyDescent="0.35">
      <c r="A393" s="15" t="str">
        <f t="shared" ref="A393:J393" si="788">A323</f>
        <v>Manual Blanket</v>
      </c>
      <c r="B393" s="15" t="str">
        <f t="shared" si="788"/>
        <v>NCP-16825</v>
      </c>
      <c r="C393" s="15" t="str">
        <f t="shared" si="788"/>
        <v>ELECTRIC DELIVERY</v>
      </c>
      <c r="D393" s="15">
        <f t="shared" si="788"/>
        <v>36500</v>
      </c>
      <c r="E393" s="15" t="str">
        <f t="shared" si="788"/>
        <v>NCP-16825</v>
      </c>
      <c r="F393" s="15" t="str">
        <f t="shared" si="788"/>
        <v>ADI Trip Savers</v>
      </c>
      <c r="G393" s="15" t="str">
        <f t="shared" si="788"/>
        <v>Electric General Plant</v>
      </c>
      <c r="H393" s="15" t="str">
        <f t="shared" si="788"/>
        <v>Distribution Lines</v>
      </c>
      <c r="I393" s="15" t="str">
        <f t="shared" si="788"/>
        <v>ADI Trip Savers</v>
      </c>
      <c r="J393" s="15" t="str">
        <f t="shared" si="788"/>
        <v>monthly</v>
      </c>
      <c r="K393" s="16">
        <f>SUM($K323:K323)/13</f>
        <v>0</v>
      </c>
      <c r="L393" s="16">
        <f>SUM($K323:L323)/13</f>
        <v>0</v>
      </c>
      <c r="M393" s="16">
        <f>SUM($K323:M323)/13</f>
        <v>0</v>
      </c>
      <c r="N393" s="16">
        <f>SUM($K323:N323)/13</f>
        <v>0</v>
      </c>
      <c r="O393" s="16">
        <f>SUM($K323:O323)/13</f>
        <v>0</v>
      </c>
      <c r="P393" s="16">
        <f>SUM($K323:P323)/13</f>
        <v>0</v>
      </c>
      <c r="Q393" s="16">
        <f>SUM($K323:Q323)/13</f>
        <v>0</v>
      </c>
      <c r="R393" s="16">
        <f>SUM($K323:R323)/13</f>
        <v>0</v>
      </c>
      <c r="S393" s="16">
        <f>SUM($K323:S323)/13</f>
        <v>0</v>
      </c>
      <c r="T393" s="16">
        <f>SUM($K323:T323)/13</f>
        <v>0</v>
      </c>
      <c r="U393" s="16">
        <f>SUM($K323:U323)/13</f>
        <v>0</v>
      </c>
      <c r="V393" s="16">
        <f>SUM($K323:V323)/13</f>
        <v>0</v>
      </c>
      <c r="W393" s="16">
        <f t="shared" si="711"/>
        <v>0</v>
      </c>
      <c r="X393" s="16">
        <f t="shared" si="712"/>
        <v>0</v>
      </c>
      <c r="Y393" s="16">
        <f t="shared" si="713"/>
        <v>65.424512102564123</v>
      </c>
      <c r="Z393" s="16">
        <f t="shared" si="714"/>
        <v>261.69804841025649</v>
      </c>
      <c r="AA393" s="16">
        <f t="shared" si="715"/>
        <v>654.2451210256412</v>
      </c>
      <c r="AB393" s="16">
        <f t="shared" si="716"/>
        <v>1308.4902420512824</v>
      </c>
      <c r="AC393" s="16">
        <f t="shared" si="717"/>
        <v>2289.8579235897441</v>
      </c>
      <c r="AD393" s="16">
        <f t="shared" si="718"/>
        <v>3663.7726777435901</v>
      </c>
      <c r="AE393" s="16">
        <f t="shared" si="719"/>
        <v>5495.6590166153856</v>
      </c>
      <c r="AF393" s="16">
        <f t="shared" si="720"/>
        <v>7850.9414523076939</v>
      </c>
      <c r="AG393" s="16">
        <f t="shared" si="721"/>
        <v>10795.044496923078</v>
      </c>
      <c r="AH393" s="16">
        <f t="shared" si="722"/>
        <v>14393.392662564105</v>
      </c>
      <c r="AI393" s="16">
        <f t="shared" si="723"/>
        <v>18711.410461333337</v>
      </c>
      <c r="AJ393" s="16">
        <f t="shared" si="724"/>
        <v>23814.523002769234</v>
      </c>
      <c r="AK393" s="16">
        <f t="shared" si="725"/>
        <v>29875.056396833334</v>
      </c>
      <c r="AL393" s="16">
        <f t="shared" si="726"/>
        <v>36999.912247358974</v>
      </c>
      <c r="AM393" s="16">
        <f t="shared" si="727"/>
        <v>45295.992158179484</v>
      </c>
      <c r="AN393" s="16">
        <f t="shared" si="728"/>
        <v>54870.197733128203</v>
      </c>
      <c r="AO393" s="16">
        <f t="shared" si="729"/>
        <v>65829.43057603846</v>
      </c>
      <c r="AP393" s="16">
        <f t="shared" si="730"/>
        <v>78280.592290743589</v>
      </c>
      <c r="AQ393" s="16">
        <f t="shared" si="731"/>
        <v>92330.584481076934</v>
      </c>
      <c r="AR393" s="16">
        <f t="shared" si="732"/>
        <v>108086.3087508718</v>
      </c>
      <c r="AS393" s="16">
        <f t="shared" si="733"/>
        <v>125654.66670396154</v>
      </c>
      <c r="AT393" s="16">
        <f t="shared" si="734"/>
        <v>145142.55994417949</v>
      </c>
      <c r="AU393" s="16">
        <f t="shared" si="735"/>
        <v>166656.890075359</v>
      </c>
      <c r="AV393" s="16">
        <f t="shared" si="736"/>
        <v>190304.55870133333</v>
      </c>
      <c r="AW393" s="16">
        <f t="shared" si="737"/>
        <v>216281.45523550641</v>
      </c>
      <c r="AX393" s="16">
        <f t="shared" si="738"/>
        <v>244676.56809683333</v>
      </c>
      <c r="AY393" s="16">
        <f t="shared" si="739"/>
        <v>275578.88569829491</v>
      </c>
      <c r="AZ393" s="16">
        <f t="shared" si="740"/>
        <v>309077.39645287179</v>
      </c>
      <c r="BA393" s="16">
        <f t="shared" si="741"/>
        <v>345261.08877354494</v>
      </c>
      <c r="BB393" s="16">
        <f t="shared" si="742"/>
        <v>384218.95107329491</v>
      </c>
      <c r="BC393" s="16">
        <f t="shared" si="743"/>
        <v>426039.9717651027</v>
      </c>
      <c r="BD393" s="16">
        <f t="shared" si="744"/>
        <v>470813.13926194882</v>
      </c>
      <c r="BE393" s="16">
        <f t="shared" si="745"/>
        <v>518627.44197681418</v>
      </c>
      <c r="BF393" s="16">
        <f t="shared" si="746"/>
        <v>569571.86832267954</v>
      </c>
      <c r="BG393" s="16">
        <f t="shared" si="747"/>
        <v>623735.40671252576</v>
      </c>
      <c r="BH393" s="16">
        <f t="shared" si="748"/>
        <v>681207.04555933352</v>
      </c>
      <c r="BI393" s="16">
        <f t="shared" si="749"/>
        <v>742104.70697710908</v>
      </c>
      <c r="BJ393" s="16">
        <f t="shared" si="750"/>
        <v>806457.32466687832</v>
      </c>
      <c r="BK393" s="16">
        <f t="shared" si="751"/>
        <v>874293.83232369251</v>
      </c>
      <c r="BL393" s="16">
        <f t="shared" si="752"/>
        <v>945643.16364260262</v>
      </c>
      <c r="BM393" s="16">
        <f t="shared" si="753"/>
        <v>1020534.2523186603</v>
      </c>
      <c r="BN393" s="16">
        <f t="shared" si="754"/>
        <v>1098996.0320469167</v>
      </c>
      <c r="BO393" s="16">
        <f t="shared" si="755"/>
        <v>1181057.4365224231</v>
      </c>
      <c r="BP393" s="16">
        <f t="shared" si="756"/>
        <v>1266747.3994402308</v>
      </c>
      <c r="BQ393" s="16">
        <f t="shared" si="757"/>
        <v>1356094.854495391</v>
      </c>
      <c r="BR393" s="16">
        <f t="shared" si="758"/>
        <v>1449128.7353829555</v>
      </c>
      <c r="BS393" s="16">
        <f t="shared" si="759"/>
        <v>1545877.9757979747</v>
      </c>
    </row>
    <row r="394" spans="1:71" x14ac:dyDescent="0.35">
      <c r="A394" s="15" t="str">
        <f t="shared" ref="A394:J394" si="789">A324</f>
        <v>Manual Blanket</v>
      </c>
      <c r="B394" s="15" t="str">
        <f t="shared" si="789"/>
        <v>NCP-16826</v>
      </c>
      <c r="C394" s="15" t="str">
        <f t="shared" si="789"/>
        <v>ELECTRIC DELIVERY</v>
      </c>
      <c r="D394" s="15">
        <f t="shared" si="789"/>
        <v>36500</v>
      </c>
      <c r="E394" s="15" t="str">
        <f t="shared" si="789"/>
        <v>NCP-16826</v>
      </c>
      <c r="F394" s="15" t="str">
        <f t="shared" si="789"/>
        <v>LTC Upgrades to support IVVC</v>
      </c>
      <c r="G394" s="15" t="str">
        <f t="shared" si="789"/>
        <v>Electric General Plant</v>
      </c>
      <c r="H394" s="15" t="str">
        <f t="shared" si="789"/>
        <v>General Offices</v>
      </c>
      <c r="I394" s="15" t="str">
        <f t="shared" si="789"/>
        <v>LTC Upgrades to support IVVC</v>
      </c>
      <c r="J394" s="15" t="str">
        <f t="shared" si="789"/>
        <v>monthly</v>
      </c>
      <c r="K394" s="16">
        <f>SUM($K324:K324)/13</f>
        <v>0</v>
      </c>
      <c r="L394" s="16">
        <f>SUM($K324:L324)/13</f>
        <v>0</v>
      </c>
      <c r="M394" s="16">
        <f>SUM($K324:M324)/13</f>
        <v>0</v>
      </c>
      <c r="N394" s="16">
        <f>SUM($K324:N324)/13</f>
        <v>0</v>
      </c>
      <c r="O394" s="16">
        <f>SUM($K324:O324)/13</f>
        <v>0</v>
      </c>
      <c r="P394" s="16">
        <f>SUM($K324:P324)/13</f>
        <v>0</v>
      </c>
      <c r="Q394" s="16">
        <f>SUM($K324:Q324)/13</f>
        <v>0</v>
      </c>
      <c r="R394" s="16">
        <f>SUM($K324:R324)/13</f>
        <v>0</v>
      </c>
      <c r="S394" s="16">
        <f>SUM($K324:S324)/13</f>
        <v>0</v>
      </c>
      <c r="T394" s="16">
        <f>SUM($K324:T324)/13</f>
        <v>0</v>
      </c>
      <c r="U394" s="16">
        <f>SUM($K324:U324)/13</f>
        <v>0</v>
      </c>
      <c r="V394" s="16">
        <f>SUM($K324:V324)/13</f>
        <v>0</v>
      </c>
      <c r="W394" s="16">
        <f t="shared" si="711"/>
        <v>0</v>
      </c>
      <c r="X394" s="16">
        <f t="shared" si="712"/>
        <v>0</v>
      </c>
      <c r="Y394" s="16">
        <f t="shared" si="713"/>
        <v>0</v>
      </c>
      <c r="Z394" s="16">
        <f t="shared" si="714"/>
        <v>47.731365852564103</v>
      </c>
      <c r="AA394" s="16">
        <f t="shared" si="715"/>
        <v>190.92546341025641</v>
      </c>
      <c r="AB394" s="16">
        <f t="shared" si="716"/>
        <v>477.31365852564102</v>
      </c>
      <c r="AC394" s="16">
        <f t="shared" si="717"/>
        <v>954.62731705128203</v>
      </c>
      <c r="AD394" s="16">
        <f t="shared" si="718"/>
        <v>1670.5978048397435</v>
      </c>
      <c r="AE394" s="16">
        <f t="shared" si="719"/>
        <v>2672.9564877435896</v>
      </c>
      <c r="AF394" s="16">
        <f t="shared" si="720"/>
        <v>4009.4347316153849</v>
      </c>
      <c r="AG394" s="16">
        <f t="shared" si="721"/>
        <v>5727.7642010256423</v>
      </c>
      <c r="AH394" s="16">
        <f t="shared" si="722"/>
        <v>7827.9448959743604</v>
      </c>
      <c r="AI394" s="16">
        <f t="shared" si="723"/>
        <v>10309.97681646154</v>
      </c>
      <c r="AJ394" s="16">
        <f t="shared" si="724"/>
        <v>13173.859959500001</v>
      </c>
      <c r="AK394" s="16">
        <f t="shared" si="725"/>
        <v>16477.949194506415</v>
      </c>
      <c r="AL394" s="16">
        <f t="shared" si="726"/>
        <v>20280.599396871796</v>
      </c>
      <c r="AM394" s="16">
        <f t="shared" si="727"/>
        <v>24592.434076134617</v>
      </c>
      <c r="AN394" s="16">
        <f t="shared" si="728"/>
        <v>29424.076741833338</v>
      </c>
      <c r="AO394" s="16">
        <f t="shared" si="729"/>
        <v>34786.150903506423</v>
      </c>
      <c r="AP394" s="16">
        <f t="shared" si="730"/>
        <v>40689.280070692308</v>
      </c>
      <c r="AQ394" s="16">
        <f t="shared" si="731"/>
        <v>47144.087752929496</v>
      </c>
      <c r="AR394" s="16">
        <f t="shared" si="732"/>
        <v>54161.197459756411</v>
      </c>
      <c r="AS394" s="16">
        <f t="shared" si="733"/>
        <v>61751.232700711545</v>
      </c>
      <c r="AT394" s="16">
        <f t="shared" si="734"/>
        <v>69924.816686615392</v>
      </c>
      <c r="AU394" s="16">
        <f t="shared" si="735"/>
        <v>78740.304292858986</v>
      </c>
      <c r="AV394" s="16">
        <f t="shared" si="736"/>
        <v>88256.050394833335</v>
      </c>
      <c r="AW394" s="16">
        <f t="shared" si="737"/>
        <v>98532.450519269245</v>
      </c>
      <c r="AX394" s="16">
        <f t="shared" si="738"/>
        <v>109571.54532646797</v>
      </c>
      <c r="AY394" s="16">
        <f t="shared" si="739"/>
        <v>121375.37547075642</v>
      </c>
      <c r="AZ394" s="16">
        <f t="shared" si="740"/>
        <v>133945.98160646154</v>
      </c>
      <c r="BA394" s="16">
        <f t="shared" si="741"/>
        <v>147285.40438791027</v>
      </c>
      <c r="BB394" s="16">
        <f t="shared" si="742"/>
        <v>161395.68446942949</v>
      </c>
      <c r="BC394" s="16">
        <f t="shared" si="743"/>
        <v>176278.86250534619</v>
      </c>
      <c r="BD394" s="16">
        <f t="shared" si="744"/>
        <v>191936.97914998719</v>
      </c>
      <c r="BE394" s="16">
        <f t="shared" si="745"/>
        <v>208372.07505767953</v>
      </c>
      <c r="BF394" s="16">
        <f t="shared" si="746"/>
        <v>225586.19088275006</v>
      </c>
      <c r="BG394" s="16">
        <f t="shared" si="747"/>
        <v>243581.3672795257</v>
      </c>
      <c r="BH394" s="16">
        <f t="shared" si="748"/>
        <v>262359.64490233338</v>
      </c>
      <c r="BI394" s="16">
        <f t="shared" si="749"/>
        <v>281934.4259485128</v>
      </c>
      <c r="BJ394" s="16">
        <f t="shared" si="750"/>
        <v>302317.07196107693</v>
      </c>
      <c r="BK394" s="16">
        <f t="shared" si="751"/>
        <v>323518.94447706413</v>
      </c>
      <c r="BL394" s="16">
        <f t="shared" si="752"/>
        <v>345551.40503351286</v>
      </c>
      <c r="BM394" s="16">
        <f t="shared" si="753"/>
        <v>368425.81516746158</v>
      </c>
      <c r="BN394" s="16">
        <f t="shared" si="754"/>
        <v>392153.53641594882</v>
      </c>
      <c r="BO394" s="16">
        <f t="shared" si="755"/>
        <v>416745.93031601288</v>
      </c>
      <c r="BP394" s="16">
        <f t="shared" si="756"/>
        <v>442214.35840469238</v>
      </c>
      <c r="BQ394" s="16">
        <f t="shared" si="757"/>
        <v>468570.18221902574</v>
      </c>
      <c r="BR394" s="16">
        <f t="shared" si="758"/>
        <v>495824.76329605136</v>
      </c>
      <c r="BS394" s="16">
        <f t="shared" si="759"/>
        <v>523989.46317280777</v>
      </c>
    </row>
    <row r="395" spans="1:71" x14ac:dyDescent="0.35">
      <c r="A395" s="15" t="str">
        <f t="shared" ref="A395:J395" si="790">A325</f>
        <v>Standard Close</v>
      </c>
      <c r="B395" s="15" t="str">
        <f t="shared" si="790"/>
        <v>NCP-16831</v>
      </c>
      <c r="C395" s="15" t="str">
        <f t="shared" si="790"/>
        <v>ELECTRIC DELIVERY</v>
      </c>
      <c r="D395" s="15">
        <f t="shared" si="790"/>
        <v>30315</v>
      </c>
      <c r="E395" s="15" t="str">
        <f t="shared" si="790"/>
        <v>NCP-16831</v>
      </c>
      <c r="F395" s="15" t="str">
        <f t="shared" si="790"/>
        <v>PV Awareness</v>
      </c>
      <c r="G395" s="15" t="str">
        <f t="shared" si="790"/>
        <v>Electric Intangible Plant</v>
      </c>
      <c r="H395" s="15" t="str">
        <f t="shared" si="790"/>
        <v>General Offices</v>
      </c>
      <c r="I395" s="15" t="str">
        <f t="shared" si="790"/>
        <v>PV Awareness</v>
      </c>
      <c r="J395" s="15">
        <f t="shared" si="790"/>
        <v>202603</v>
      </c>
      <c r="K395" s="16">
        <f>SUM($K325:K325)/13</f>
        <v>0</v>
      </c>
      <c r="L395" s="16">
        <f>SUM($K325:L325)/13</f>
        <v>0</v>
      </c>
      <c r="M395" s="16">
        <f>SUM($K325:M325)/13</f>
        <v>0</v>
      </c>
      <c r="N395" s="16">
        <f>SUM($K325:N325)/13</f>
        <v>0</v>
      </c>
      <c r="O395" s="16">
        <f>SUM($K325:O325)/13</f>
        <v>0</v>
      </c>
      <c r="P395" s="16">
        <f>SUM($K325:P325)/13</f>
        <v>0</v>
      </c>
      <c r="Q395" s="16">
        <f>SUM($K325:Q325)/13</f>
        <v>0</v>
      </c>
      <c r="R395" s="16">
        <f>SUM($K325:R325)/13</f>
        <v>0</v>
      </c>
      <c r="S395" s="16">
        <f>SUM($K325:S325)/13</f>
        <v>0</v>
      </c>
      <c r="T395" s="16">
        <f>SUM($K325:T325)/13</f>
        <v>0</v>
      </c>
      <c r="U395" s="16">
        <f>SUM($K325:U325)/13</f>
        <v>0</v>
      </c>
      <c r="V395" s="16">
        <f>SUM($K325:V325)/13</f>
        <v>0</v>
      </c>
      <c r="W395" s="16">
        <f t="shared" si="711"/>
        <v>0</v>
      </c>
      <c r="X395" s="16">
        <f t="shared" si="712"/>
        <v>0</v>
      </c>
      <c r="Y395" s="16">
        <f t="shared" si="713"/>
        <v>0</v>
      </c>
      <c r="Z395" s="16">
        <f t="shared" si="714"/>
        <v>0</v>
      </c>
      <c r="AA395" s="16">
        <f t="shared" si="715"/>
        <v>0</v>
      </c>
      <c r="AB395" s="16">
        <f t="shared" si="716"/>
        <v>0</v>
      </c>
      <c r="AC395" s="16">
        <f t="shared" si="717"/>
        <v>0</v>
      </c>
      <c r="AD395" s="16">
        <f t="shared" si="718"/>
        <v>0</v>
      </c>
      <c r="AE395" s="16">
        <f t="shared" si="719"/>
        <v>0</v>
      </c>
      <c r="AF395" s="16">
        <f t="shared" si="720"/>
        <v>0</v>
      </c>
      <c r="AG395" s="16">
        <f t="shared" si="721"/>
        <v>0</v>
      </c>
      <c r="AH395" s="16">
        <f t="shared" si="722"/>
        <v>0</v>
      </c>
      <c r="AI395" s="16">
        <f t="shared" si="723"/>
        <v>0</v>
      </c>
      <c r="AJ395" s="16">
        <f t="shared" si="724"/>
        <v>0</v>
      </c>
      <c r="AK395" s="16">
        <f t="shared" si="725"/>
        <v>0</v>
      </c>
      <c r="AL395" s="16">
        <f t="shared" si="726"/>
        <v>0</v>
      </c>
      <c r="AM395" s="16">
        <f t="shared" si="727"/>
        <v>1237.7713141025642</v>
      </c>
      <c r="AN395" s="16">
        <f t="shared" si="728"/>
        <v>3713.3139423076927</v>
      </c>
      <c r="AO395" s="16">
        <f t="shared" si="729"/>
        <v>7426.6278846153855</v>
      </c>
      <c r="AP395" s="16">
        <f t="shared" si="730"/>
        <v>12377.713141025642</v>
      </c>
      <c r="AQ395" s="16">
        <f t="shared" si="731"/>
        <v>18566.569711538461</v>
      </c>
      <c r="AR395" s="16">
        <f t="shared" si="732"/>
        <v>25993.197596153845</v>
      </c>
      <c r="AS395" s="16">
        <f t="shared" si="733"/>
        <v>34657.596794871795</v>
      </c>
      <c r="AT395" s="16">
        <f t="shared" si="734"/>
        <v>44559.767307692309</v>
      </c>
      <c r="AU395" s="16">
        <f t="shared" si="735"/>
        <v>55699.709134615383</v>
      </c>
      <c r="AV395" s="16">
        <f t="shared" si="736"/>
        <v>68077.422275641031</v>
      </c>
      <c r="AW395" s="16">
        <f t="shared" si="737"/>
        <v>81692.906730769231</v>
      </c>
      <c r="AX395" s="16">
        <f t="shared" si="738"/>
        <v>96546.16250000002</v>
      </c>
      <c r="AY395" s="16">
        <f t="shared" si="739"/>
        <v>112637.18958333335</v>
      </c>
      <c r="AZ395" s="16">
        <f t="shared" si="740"/>
        <v>128728.21666666672</v>
      </c>
      <c r="BA395" s="16">
        <f t="shared" si="741"/>
        <v>144819.24375000005</v>
      </c>
      <c r="BB395" s="16">
        <f t="shared" si="742"/>
        <v>160910.27083333337</v>
      </c>
      <c r="BC395" s="16">
        <f t="shared" si="743"/>
        <v>177001.29791666672</v>
      </c>
      <c r="BD395" s="16">
        <f t="shared" si="744"/>
        <v>193092.32500000007</v>
      </c>
      <c r="BE395" s="16">
        <f t="shared" si="745"/>
        <v>209183.35208333342</v>
      </c>
      <c r="BF395" s="16">
        <f t="shared" si="746"/>
        <v>225274.37916666677</v>
      </c>
      <c r="BG395" s="16">
        <f t="shared" si="747"/>
        <v>241365.40625000012</v>
      </c>
      <c r="BH395" s="16">
        <f t="shared" si="748"/>
        <v>257456.43333333347</v>
      </c>
      <c r="BI395" s="16">
        <f t="shared" si="749"/>
        <v>273547.46041666681</v>
      </c>
      <c r="BJ395" s="16">
        <f t="shared" si="750"/>
        <v>289638.48750000016</v>
      </c>
      <c r="BK395" s="16">
        <f t="shared" si="751"/>
        <v>305729.51458333351</v>
      </c>
      <c r="BL395" s="16">
        <f t="shared" si="752"/>
        <v>321820.54166666686</v>
      </c>
      <c r="BM395" s="16">
        <f t="shared" si="753"/>
        <v>337911.56875000021</v>
      </c>
      <c r="BN395" s="16">
        <f t="shared" si="754"/>
        <v>354002.59583333356</v>
      </c>
      <c r="BO395" s="16">
        <f t="shared" si="755"/>
        <v>370093.62291666691</v>
      </c>
      <c r="BP395" s="16">
        <f t="shared" si="756"/>
        <v>386184.65000000026</v>
      </c>
      <c r="BQ395" s="16">
        <f t="shared" si="757"/>
        <v>402275.6770833336</v>
      </c>
      <c r="BR395" s="16">
        <f t="shared" si="758"/>
        <v>418366.70416666695</v>
      </c>
      <c r="BS395" s="16">
        <f t="shared" si="759"/>
        <v>434457.7312500003</v>
      </c>
    </row>
    <row r="396" spans="1:71" x14ac:dyDescent="0.35">
      <c r="A396" s="15" t="str">
        <f t="shared" ref="A396:J396" si="791">A326</f>
        <v>Manual Blanket</v>
      </c>
      <c r="B396" s="15" t="str">
        <f t="shared" si="791"/>
        <v>NCP-16833</v>
      </c>
      <c r="C396" s="15" t="str">
        <f t="shared" si="791"/>
        <v>ELECTRIC DELIVERY</v>
      </c>
      <c r="D396" s="15">
        <f t="shared" si="791"/>
        <v>35600</v>
      </c>
      <c r="E396" s="15" t="str">
        <f t="shared" si="791"/>
        <v>NCP-16833</v>
      </c>
      <c r="F396" s="15" t="str">
        <f t="shared" si="791"/>
        <v>EV Distrib Infra Dist TXs &amp; Second</v>
      </c>
      <c r="G396" s="15" t="str">
        <f t="shared" si="791"/>
        <v>Electric Intangible Plant</v>
      </c>
      <c r="H396" s="15" t="str">
        <f t="shared" si="791"/>
        <v>Distribution Lines</v>
      </c>
      <c r="I396" s="15" t="str">
        <f t="shared" si="791"/>
        <v>EV Distrib Infra Dist TXs &amp; Second</v>
      </c>
      <c r="J396" s="15" t="str">
        <f t="shared" si="791"/>
        <v>monthly</v>
      </c>
      <c r="K396" s="16">
        <f>SUM($K326:K326)/13</f>
        <v>0</v>
      </c>
      <c r="L396" s="16">
        <f>SUM($K326:L326)/13</f>
        <v>0</v>
      </c>
      <c r="M396" s="16">
        <f>SUM($K326:M326)/13</f>
        <v>0</v>
      </c>
      <c r="N396" s="16">
        <f>SUM($K326:N326)/13</f>
        <v>0</v>
      </c>
      <c r="O396" s="16">
        <f>SUM($K326:O326)/13</f>
        <v>0</v>
      </c>
      <c r="P396" s="16">
        <f>SUM($K326:P326)/13</f>
        <v>0</v>
      </c>
      <c r="Q396" s="16">
        <f>SUM($K326:Q326)/13</f>
        <v>0</v>
      </c>
      <c r="R396" s="16">
        <f>SUM($K326:R326)/13</f>
        <v>0</v>
      </c>
      <c r="S396" s="16">
        <f>SUM($K326:S326)/13</f>
        <v>0</v>
      </c>
      <c r="T396" s="16">
        <f>SUM($K326:T326)/13</f>
        <v>0</v>
      </c>
      <c r="U396" s="16">
        <f>SUM($K326:U326)/13</f>
        <v>0</v>
      </c>
      <c r="V396" s="16">
        <f>SUM($K326:V326)/13</f>
        <v>0</v>
      </c>
      <c r="W396" s="16">
        <f t="shared" ref="W396:W422" si="792">SUM(K326:W326)/13</f>
        <v>0</v>
      </c>
      <c r="X396" s="16">
        <f t="shared" ref="X396:X422" si="793">SUM(L326:X326)/13</f>
        <v>0</v>
      </c>
      <c r="Y396" s="16">
        <f t="shared" ref="Y396:Y422" si="794">SUM(M326:Y326)/13</f>
        <v>7.9861117500000001</v>
      </c>
      <c r="Z396" s="16">
        <f t="shared" ref="Z396:Z422" si="795">SUM(N326:Z326)/13</f>
        <v>31.944447</v>
      </c>
      <c r="AA396" s="16">
        <f t="shared" ref="AA396:AA422" si="796">SUM(O326:AA326)/13</f>
        <v>79.861117500000006</v>
      </c>
      <c r="AB396" s="16">
        <f t="shared" ref="AB396:AB422" si="797">SUM(P326:AB326)/13</f>
        <v>159.72223500000001</v>
      </c>
      <c r="AC396" s="16">
        <f t="shared" ref="AC396:AC422" si="798">SUM(Q326:AC326)/13</f>
        <v>279.51391125000004</v>
      </c>
      <c r="AD396" s="16">
        <f t="shared" ref="AD396:AD422" si="799">SUM(R326:AD326)/13</f>
        <v>447.22225800000007</v>
      </c>
      <c r="AE396" s="16">
        <f t="shared" ref="AE396:AE422" si="800">SUM(S326:AE326)/13</f>
        <v>670.83338700000002</v>
      </c>
      <c r="AF396" s="16">
        <f t="shared" ref="AF396:AF422" si="801">SUM(T326:AF326)/13</f>
        <v>958.33340999999996</v>
      </c>
      <c r="AG396" s="16">
        <f t="shared" ref="AG396:AG422" si="802">SUM(U326:AG326)/13</f>
        <v>1317.7084387499999</v>
      </c>
      <c r="AH396" s="16">
        <f t="shared" ref="AH396:AH422" si="803">SUM(V326:AH326)/13</f>
        <v>1756.9445849999997</v>
      </c>
      <c r="AI396" s="16">
        <f t="shared" ref="AI396:AI422" si="804">SUM(W326:AI326)/13</f>
        <v>2284.0279604999996</v>
      </c>
      <c r="AJ396" s="16">
        <f t="shared" ref="AJ396:AJ422" si="805">SUM(X326:AJ326)/13</f>
        <v>2906.9446769999995</v>
      </c>
      <c r="AK396" s="16">
        <f t="shared" ref="AK396:AK422" si="806">SUM(Y326:AK326)/13</f>
        <v>3650.9207281666659</v>
      </c>
      <c r="AL396" s="16">
        <f t="shared" ref="AL396:AL422" si="807">SUM(Z326:AL326)/13</f>
        <v>4533.1960035833326</v>
      </c>
      <c r="AM396" s="16">
        <f t="shared" ref="AM396:AM422" si="808">SUM(AA326:AM326)/13</f>
        <v>5571.0103928333319</v>
      </c>
      <c r="AN396" s="16">
        <f t="shared" ref="AN396:AN422" si="809">SUM(AB326:AN326)/13</f>
        <v>6781.6037854999986</v>
      </c>
      <c r="AO396" s="16">
        <f t="shared" ref="AO396:AO422" si="810">SUM(AC326:AO326)/13</f>
        <v>8182.2160711666647</v>
      </c>
      <c r="AP396" s="16">
        <f t="shared" ref="AP396:AP422" si="811">SUM(AD326:AP326)/13</f>
        <v>9790.0871394166643</v>
      </c>
      <c r="AQ396" s="16">
        <f t="shared" ref="AQ396:AQ422" si="812">SUM(AE326:AQ326)/13</f>
        <v>11622.456879833333</v>
      </c>
      <c r="AR396" s="16">
        <f t="shared" ref="AR396:AR422" si="813">SUM(AF326:AR326)/13</f>
        <v>13696.565181999998</v>
      </c>
      <c r="AS396" s="16">
        <f t="shared" ref="AS396:AS422" si="814">SUM(AG326:AS326)/13</f>
        <v>16029.651935499998</v>
      </c>
      <c r="AT396" s="16">
        <f t="shared" ref="AT396:AT422" si="815">SUM(AH326:AT326)/13</f>
        <v>18638.957029916666</v>
      </c>
      <c r="AU396" s="16">
        <f t="shared" ref="AU396:AU422" si="816">SUM(AI326:AU326)/13</f>
        <v>21541.720354833331</v>
      </c>
      <c r="AV396" s="16">
        <f t="shared" ref="AV396:AV422" si="817">SUM(AJ326:AV326)/13</f>
        <v>24755.181799833332</v>
      </c>
      <c r="AW396" s="16">
        <f t="shared" ref="AW396:AW422" si="818">SUM(AK326:AW326)/13</f>
        <v>28343.39297816667</v>
      </c>
      <c r="AX396" s="16">
        <f t="shared" ref="AX396:AX422" si="819">SUM(AL326:AX326)/13</f>
        <v>32353.165621166667</v>
      </c>
      <c r="AY396" s="16">
        <f t="shared" ref="AY396:AY422" si="820">SUM(AM326:AY326)/13</f>
        <v>36831.311452500006</v>
      </c>
      <c r="AZ396" s="16">
        <f t="shared" ref="AZ396:AZ422" si="821">SUM(AN326:AZ326)/13</f>
        <v>41824.642195833338</v>
      </c>
      <c r="BA396" s="16">
        <f t="shared" ref="BA396:BA422" si="822">SUM(AO326:BA326)/13</f>
        <v>47379.969574833332</v>
      </c>
      <c r="BB396" s="16">
        <f t="shared" ref="BB396:BB422" si="823">SUM(AP326:BB326)/13</f>
        <v>53544.10531316667</v>
      </c>
      <c r="BC396" s="16">
        <f t="shared" ref="BC396:BC422" si="824">SUM(AQ326:BC326)/13</f>
        <v>60363.861134499995</v>
      </c>
      <c r="BD396" s="16">
        <f t="shared" ref="BD396:BD422" si="825">SUM(AR326:BD326)/13</f>
        <v>67886.048762499995</v>
      </c>
      <c r="BE396" s="16">
        <f t="shared" ref="BE396:BE422" si="826">SUM(AS326:BE326)/13</f>
        <v>76157.479920833328</v>
      </c>
      <c r="BF396" s="16">
        <f t="shared" ref="BF396:BF422" si="827">SUM(AT326:BF326)/13</f>
        <v>85224.966333166667</v>
      </c>
      <c r="BG396" s="16">
        <f t="shared" ref="BG396:BG422" si="828">SUM(AU326:BG326)/13</f>
        <v>95135.319723166671</v>
      </c>
      <c r="BH396" s="16">
        <f t="shared" ref="BH396:BH422" si="829">SUM(AV326:BH326)/13</f>
        <v>105935.35181450003</v>
      </c>
      <c r="BI396" s="16">
        <f t="shared" ref="BI396:BI422" si="830">SUM(AW326:BI326)/13</f>
        <v>117702.88419966669</v>
      </c>
      <c r="BJ396" s="16">
        <f t="shared" ref="BJ396:BJ422" si="831">SUM(AX326:BJ326)/13</f>
        <v>130468.92673983333</v>
      </c>
      <c r="BK396" s="16">
        <f t="shared" ref="BK396:BK422" si="832">SUM(AY326:BK326)/13</f>
        <v>144264.48929616666</v>
      </c>
      <c r="BL396" s="16">
        <f t="shared" ref="BL396:BL422" si="833">SUM(AZ326:BL326)/13</f>
        <v>159120.58172983333</v>
      </c>
      <c r="BM396" s="16">
        <f t="shared" ref="BM396:BM422" si="834">SUM(BA326:BM326)/13</f>
        <v>175068.21390200002</v>
      </c>
      <c r="BN396" s="16">
        <f t="shared" ref="BN396:BN422" si="835">SUM(BB326:BN326)/13</f>
        <v>192138.39567383335</v>
      </c>
      <c r="BO396" s="16">
        <f t="shared" ref="BO396:BO422" si="836">SUM(BC326:BO326)/13</f>
        <v>210362.1369065</v>
      </c>
      <c r="BP396" s="16">
        <f t="shared" ref="BP396:BP422" si="837">SUM(BD326:BP326)/13</f>
        <v>229770.44746116668</v>
      </c>
      <c r="BQ396" s="16">
        <f t="shared" ref="BQ396:BQ422" si="838">SUM(BE326:BQ326)/13</f>
        <v>250394.33719900003</v>
      </c>
      <c r="BR396" s="16">
        <f t="shared" ref="BR396:BR422" si="839">SUM(BF326:BR326)/13</f>
        <v>272264.81598116667</v>
      </c>
      <c r="BS396" s="16">
        <f t="shared" ref="BS396:BS422" si="840">SUM(BG326:BS326)/13</f>
        <v>295412.89366883331</v>
      </c>
    </row>
    <row r="397" spans="1:71" x14ac:dyDescent="0.35">
      <c r="A397" s="15" t="str">
        <f t="shared" ref="A397:J397" si="841">A327</f>
        <v>Standard Close</v>
      </c>
      <c r="B397" s="15" t="str">
        <f t="shared" si="841"/>
        <v>NCP-16834</v>
      </c>
      <c r="C397" s="15" t="str">
        <f t="shared" si="841"/>
        <v>ELECTRIC DELIVERY</v>
      </c>
      <c r="D397" s="15">
        <f t="shared" si="841"/>
        <v>30315</v>
      </c>
      <c r="E397" s="15" t="str">
        <f t="shared" si="841"/>
        <v>NCP-16834</v>
      </c>
      <c r="F397" s="15" t="str">
        <f t="shared" si="841"/>
        <v>Line Sensing Ample Software</v>
      </c>
      <c r="G397" s="15" t="str">
        <f t="shared" si="841"/>
        <v>Electric Intangible Plant</v>
      </c>
      <c r="H397" s="15" t="str">
        <f t="shared" si="841"/>
        <v>General Offices</v>
      </c>
      <c r="I397" s="15" t="str">
        <f t="shared" si="841"/>
        <v>Line Sensing Ample Software</v>
      </c>
      <c r="J397" s="15">
        <f t="shared" si="841"/>
        <v>202612</v>
      </c>
      <c r="K397" s="16">
        <f>SUM($K327:K327)/13</f>
        <v>0</v>
      </c>
      <c r="L397" s="16">
        <f>SUM($K327:L327)/13</f>
        <v>0</v>
      </c>
      <c r="M397" s="16">
        <f>SUM($K327:M327)/13</f>
        <v>0</v>
      </c>
      <c r="N397" s="16">
        <f>SUM($K327:N327)/13</f>
        <v>0</v>
      </c>
      <c r="O397" s="16">
        <f>SUM($K327:O327)/13</f>
        <v>0</v>
      </c>
      <c r="P397" s="16">
        <f>SUM($K327:P327)/13</f>
        <v>0</v>
      </c>
      <c r="Q397" s="16">
        <f>SUM($K327:Q327)/13</f>
        <v>0</v>
      </c>
      <c r="R397" s="16">
        <f>SUM($K327:R327)/13</f>
        <v>0</v>
      </c>
      <c r="S397" s="16">
        <f>SUM($K327:S327)/13</f>
        <v>0</v>
      </c>
      <c r="T397" s="16">
        <f>SUM($K327:T327)/13</f>
        <v>0</v>
      </c>
      <c r="U397" s="16">
        <f>SUM($K327:U327)/13</f>
        <v>0</v>
      </c>
      <c r="V397" s="16">
        <f>SUM($K327:V327)/13</f>
        <v>0</v>
      </c>
      <c r="W397" s="16">
        <f t="shared" si="792"/>
        <v>0</v>
      </c>
      <c r="X397" s="16">
        <f t="shared" si="793"/>
        <v>0</v>
      </c>
      <c r="Y397" s="16">
        <f t="shared" si="794"/>
        <v>0</v>
      </c>
      <c r="Z397" s="16">
        <f t="shared" si="795"/>
        <v>0</v>
      </c>
      <c r="AA397" s="16">
        <f t="shared" si="796"/>
        <v>0</v>
      </c>
      <c r="AB397" s="16">
        <f t="shared" si="797"/>
        <v>0</v>
      </c>
      <c r="AC397" s="16">
        <f t="shared" si="798"/>
        <v>0</v>
      </c>
      <c r="AD397" s="16">
        <f t="shared" si="799"/>
        <v>0</v>
      </c>
      <c r="AE397" s="16">
        <f t="shared" si="800"/>
        <v>0</v>
      </c>
      <c r="AF397" s="16">
        <f t="shared" si="801"/>
        <v>0</v>
      </c>
      <c r="AG397" s="16">
        <f t="shared" si="802"/>
        <v>0</v>
      </c>
      <c r="AH397" s="16">
        <f t="shared" si="803"/>
        <v>0</v>
      </c>
      <c r="AI397" s="16">
        <f t="shared" si="804"/>
        <v>0</v>
      </c>
      <c r="AJ397" s="16">
        <f t="shared" si="805"/>
        <v>0</v>
      </c>
      <c r="AK397" s="16">
        <f t="shared" si="806"/>
        <v>0</v>
      </c>
      <c r="AL397" s="16">
        <f t="shared" si="807"/>
        <v>0</v>
      </c>
      <c r="AM397" s="16">
        <f t="shared" si="808"/>
        <v>0</v>
      </c>
      <c r="AN397" s="16">
        <f t="shared" si="809"/>
        <v>0</v>
      </c>
      <c r="AO397" s="16">
        <f t="shared" si="810"/>
        <v>0</v>
      </c>
      <c r="AP397" s="16">
        <f t="shared" si="811"/>
        <v>0</v>
      </c>
      <c r="AQ397" s="16">
        <f t="shared" si="812"/>
        <v>0</v>
      </c>
      <c r="AR397" s="16">
        <f t="shared" si="813"/>
        <v>0</v>
      </c>
      <c r="AS397" s="16">
        <f t="shared" si="814"/>
        <v>0</v>
      </c>
      <c r="AT397" s="16">
        <f t="shared" si="815"/>
        <v>0</v>
      </c>
      <c r="AU397" s="16">
        <f t="shared" si="816"/>
        <v>0</v>
      </c>
      <c r="AV397" s="16">
        <f t="shared" si="817"/>
        <v>4351.6128407692313</v>
      </c>
      <c r="AW397" s="16">
        <f t="shared" si="818"/>
        <v>13054.838522307693</v>
      </c>
      <c r="AX397" s="16">
        <f t="shared" si="819"/>
        <v>26109.677044615386</v>
      </c>
      <c r="AY397" s="16">
        <f t="shared" si="820"/>
        <v>43516.128407692311</v>
      </c>
      <c r="AZ397" s="16">
        <f t="shared" si="821"/>
        <v>65274.192611538463</v>
      </c>
      <c r="BA397" s="16">
        <f t="shared" si="822"/>
        <v>91383.869656153853</v>
      </c>
      <c r="BB397" s="16">
        <f t="shared" si="823"/>
        <v>121845.15954153847</v>
      </c>
      <c r="BC397" s="16">
        <f t="shared" si="824"/>
        <v>156658.06226769232</v>
      </c>
      <c r="BD397" s="16">
        <f t="shared" si="825"/>
        <v>195822.57783461537</v>
      </c>
      <c r="BE397" s="16">
        <f t="shared" si="826"/>
        <v>239338.7062423077</v>
      </c>
      <c r="BF397" s="16">
        <f t="shared" si="827"/>
        <v>287206.44749076921</v>
      </c>
      <c r="BG397" s="16">
        <f t="shared" si="828"/>
        <v>339425.80158000003</v>
      </c>
      <c r="BH397" s="16">
        <f t="shared" si="829"/>
        <v>395996.76851000008</v>
      </c>
      <c r="BI397" s="16">
        <f t="shared" si="830"/>
        <v>452567.73544000002</v>
      </c>
      <c r="BJ397" s="16">
        <f t="shared" si="831"/>
        <v>509138.70237000001</v>
      </c>
      <c r="BK397" s="16">
        <f t="shared" si="832"/>
        <v>565709.66929999995</v>
      </c>
      <c r="BL397" s="16">
        <f t="shared" si="833"/>
        <v>622280.63623000006</v>
      </c>
      <c r="BM397" s="16">
        <f t="shared" si="834"/>
        <v>678851.60315999994</v>
      </c>
      <c r="BN397" s="16">
        <f t="shared" si="835"/>
        <v>735422.57009000005</v>
      </c>
      <c r="BO397" s="16">
        <f t="shared" si="836"/>
        <v>791993.53701999993</v>
      </c>
      <c r="BP397" s="16">
        <f t="shared" si="837"/>
        <v>848564.50395000004</v>
      </c>
      <c r="BQ397" s="16">
        <f t="shared" si="838"/>
        <v>905135.47088000004</v>
      </c>
      <c r="BR397" s="16">
        <f t="shared" si="839"/>
        <v>961706.43781000015</v>
      </c>
      <c r="BS397" s="16">
        <f t="shared" si="840"/>
        <v>1018277.4047400003</v>
      </c>
    </row>
    <row r="398" spans="1:71" x14ac:dyDescent="0.35">
      <c r="A398" s="15" t="str">
        <f t="shared" ref="A398:J398" si="842">A328</f>
        <v>Manual Blanket</v>
      </c>
      <c r="B398" s="15" t="str">
        <f t="shared" si="842"/>
        <v>NCP-16848</v>
      </c>
      <c r="C398" s="15" t="str">
        <f t="shared" si="842"/>
        <v>ELECTRIC DELIVERY</v>
      </c>
      <c r="D398" s="15" t="str">
        <f t="shared" si="842"/>
        <v>D</v>
      </c>
      <c r="E398" s="15" t="str">
        <f t="shared" si="842"/>
        <v>NCP-16848</v>
      </c>
      <c r="F398" s="15" t="str">
        <f t="shared" si="842"/>
        <v>Distrib Sub RTU Upg &amp; Network</v>
      </c>
      <c r="G398" s="15" t="str">
        <f t="shared" si="842"/>
        <v>Electric Distribution Plant</v>
      </c>
      <c r="H398" s="15" t="str">
        <f t="shared" si="842"/>
        <v>Distribution Substation</v>
      </c>
      <c r="I398" s="15" t="str">
        <f t="shared" si="842"/>
        <v>Distrib Sub RTU Upg &amp; Network</v>
      </c>
      <c r="J398" s="15" t="str">
        <f t="shared" si="842"/>
        <v>monthly</v>
      </c>
      <c r="K398" s="16">
        <f>SUM($K328:K328)/13</f>
        <v>0</v>
      </c>
      <c r="L398" s="16">
        <f>SUM($K328:L328)/13</f>
        <v>0</v>
      </c>
      <c r="M398" s="16">
        <f>SUM($K328:M328)/13</f>
        <v>0</v>
      </c>
      <c r="N398" s="16">
        <f>SUM($K328:N328)/13</f>
        <v>0</v>
      </c>
      <c r="O398" s="16">
        <f>SUM($K328:O328)/13</f>
        <v>0</v>
      </c>
      <c r="P398" s="16">
        <f>SUM($K328:P328)/13</f>
        <v>0</v>
      </c>
      <c r="Q398" s="16">
        <f>SUM($K328:Q328)/13</f>
        <v>0</v>
      </c>
      <c r="R398" s="16">
        <f>SUM($K328:R328)/13</f>
        <v>0</v>
      </c>
      <c r="S398" s="16">
        <f>SUM($K328:S328)/13</f>
        <v>0</v>
      </c>
      <c r="T398" s="16">
        <f>SUM($K328:T328)/13</f>
        <v>0</v>
      </c>
      <c r="U398" s="16">
        <f>SUM($K328:U328)/13</f>
        <v>0</v>
      </c>
      <c r="V398" s="16">
        <f>SUM($K328:V328)/13</f>
        <v>0</v>
      </c>
      <c r="W398" s="16">
        <f t="shared" si="792"/>
        <v>0</v>
      </c>
      <c r="X398" s="16">
        <f t="shared" si="793"/>
        <v>0</v>
      </c>
      <c r="Y398" s="16">
        <f t="shared" si="794"/>
        <v>34.81738112820512</v>
      </c>
      <c r="Z398" s="16">
        <f t="shared" si="795"/>
        <v>139.26952451282048</v>
      </c>
      <c r="AA398" s="16">
        <f t="shared" si="796"/>
        <v>348.17381128205125</v>
      </c>
      <c r="AB398" s="16">
        <f t="shared" si="797"/>
        <v>696.34762256410249</v>
      </c>
      <c r="AC398" s="16">
        <f t="shared" si="798"/>
        <v>1218.6083394871794</v>
      </c>
      <c r="AD398" s="16">
        <f t="shared" si="799"/>
        <v>1949.7733431794868</v>
      </c>
      <c r="AE398" s="16">
        <f t="shared" si="800"/>
        <v>2924.6600147692302</v>
      </c>
      <c r="AF398" s="16">
        <f t="shared" si="801"/>
        <v>4174.0008339487167</v>
      </c>
      <c r="AG398" s="16">
        <f t="shared" si="802"/>
        <v>5722.6150393846137</v>
      </c>
      <c r="AH398" s="16">
        <f t="shared" si="803"/>
        <v>7570.5026310769208</v>
      </c>
      <c r="AI398" s="16">
        <f t="shared" si="804"/>
        <v>9717.6636090256379</v>
      </c>
      <c r="AJ398" s="16">
        <f t="shared" si="805"/>
        <v>12164.097975589741</v>
      </c>
      <c r="AK398" s="16">
        <f t="shared" si="806"/>
        <v>14938.950474461533</v>
      </c>
      <c r="AL398" s="16">
        <f t="shared" si="807"/>
        <v>18036.548458769226</v>
      </c>
      <c r="AM398" s="16">
        <f t="shared" si="808"/>
        <v>21451.219281641024</v>
      </c>
      <c r="AN398" s="16">
        <f t="shared" si="809"/>
        <v>25177.290296205123</v>
      </c>
      <c r="AO398" s="16">
        <f t="shared" si="810"/>
        <v>29209.08885558974</v>
      </c>
      <c r="AP398" s="16">
        <f t="shared" si="811"/>
        <v>33540.942312923071</v>
      </c>
      <c r="AQ398" s="16">
        <f t="shared" si="812"/>
        <v>38167.178021333326</v>
      </c>
      <c r="AR398" s="16">
        <f t="shared" si="813"/>
        <v>43082.123333948708</v>
      </c>
      <c r="AS398" s="16">
        <f t="shared" si="814"/>
        <v>48284.190505333325</v>
      </c>
      <c r="AT398" s="16">
        <f t="shared" si="815"/>
        <v>53777.705031076919</v>
      </c>
      <c r="AU398" s="16">
        <f t="shared" si="816"/>
        <v>59591.811645435882</v>
      </c>
      <c r="AV398" s="16">
        <f t="shared" si="817"/>
        <v>65755.65508266665</v>
      </c>
      <c r="AW398" s="16">
        <f t="shared" si="818"/>
        <v>72328.626499487174</v>
      </c>
      <c r="AX398" s="16">
        <f t="shared" si="819"/>
        <v>79340.972301846152</v>
      </c>
      <c r="AY398" s="16">
        <f t="shared" si="820"/>
        <v>86822.938905128205</v>
      </c>
      <c r="AZ398" s="16">
        <f t="shared" si="821"/>
        <v>94804.772724717943</v>
      </c>
      <c r="BA398" s="16">
        <f t="shared" si="822"/>
        <v>103316.720176</v>
      </c>
      <c r="BB398" s="16">
        <f t="shared" si="823"/>
        <v>112389.02767435898</v>
      </c>
      <c r="BC398" s="16">
        <f t="shared" si="824"/>
        <v>122051.94163517949</v>
      </c>
      <c r="BD398" s="16">
        <f t="shared" si="825"/>
        <v>132335.70847384617</v>
      </c>
      <c r="BE398" s="16">
        <f t="shared" si="826"/>
        <v>143270.5746057436</v>
      </c>
      <c r="BF398" s="16">
        <f t="shared" si="827"/>
        <v>154886.78644625645</v>
      </c>
      <c r="BG398" s="16">
        <f t="shared" si="828"/>
        <v>167214.59041076925</v>
      </c>
      <c r="BH398" s="16">
        <f t="shared" si="829"/>
        <v>180284.23291466667</v>
      </c>
      <c r="BI398" s="16">
        <f t="shared" si="830"/>
        <v>194158.01931610255</v>
      </c>
      <c r="BJ398" s="16">
        <f t="shared" si="831"/>
        <v>208868.00853897439</v>
      </c>
      <c r="BK398" s="16">
        <f t="shared" si="832"/>
        <v>224446.25951661542</v>
      </c>
      <c r="BL398" s="16">
        <f t="shared" si="833"/>
        <v>240924.83118235899</v>
      </c>
      <c r="BM398" s="16">
        <f t="shared" si="834"/>
        <v>258335.78246953851</v>
      </c>
      <c r="BN398" s="16">
        <f t="shared" si="835"/>
        <v>276711.1723114872</v>
      </c>
      <c r="BO398" s="16">
        <f t="shared" si="836"/>
        <v>296083.05964153848</v>
      </c>
      <c r="BP398" s="16">
        <f t="shared" si="837"/>
        <v>316483.50339302566</v>
      </c>
      <c r="BQ398" s="16">
        <f t="shared" si="838"/>
        <v>337944.56249928207</v>
      </c>
      <c r="BR398" s="16">
        <f t="shared" si="839"/>
        <v>360498.29589364113</v>
      </c>
      <c r="BS398" s="16">
        <f t="shared" si="840"/>
        <v>384176.76250943594</v>
      </c>
    </row>
    <row r="399" spans="1:71" x14ac:dyDescent="0.35">
      <c r="A399" s="15" t="str">
        <f t="shared" ref="A399:J399" si="843">A329</f>
        <v>Manual Blanket</v>
      </c>
      <c r="B399" s="15" t="str">
        <f t="shared" si="843"/>
        <v>NCP-16879</v>
      </c>
      <c r="C399" s="15" t="str">
        <f t="shared" si="843"/>
        <v>ELECTRIC DELIVERY</v>
      </c>
      <c r="D399" s="15">
        <f t="shared" si="843"/>
        <v>39725</v>
      </c>
      <c r="E399" s="15" t="str">
        <f t="shared" si="843"/>
        <v>NCP-16879</v>
      </c>
      <c r="F399" s="15" t="str">
        <f t="shared" si="843"/>
        <v>ADI Telecom Fiber</v>
      </c>
      <c r="G399" s="15" t="str">
        <f t="shared" si="843"/>
        <v>Electric General Plant</v>
      </c>
      <c r="H399" s="15" t="str">
        <f t="shared" si="843"/>
        <v>Telecom Structures</v>
      </c>
      <c r="I399" s="15" t="str">
        <f t="shared" si="843"/>
        <v>ADI Telecom Fiber</v>
      </c>
      <c r="J399" s="15" t="str">
        <f t="shared" si="843"/>
        <v>monthly</v>
      </c>
      <c r="K399" s="16">
        <f>SUM($K329:K329)/13</f>
        <v>0</v>
      </c>
      <c r="L399" s="16">
        <f>SUM($K329:L329)/13</f>
        <v>0</v>
      </c>
      <c r="M399" s="16">
        <f>SUM($K329:M329)/13</f>
        <v>0</v>
      </c>
      <c r="N399" s="16">
        <f>SUM($K329:N329)/13</f>
        <v>0</v>
      </c>
      <c r="O399" s="16">
        <f>SUM($K329:O329)/13</f>
        <v>0</v>
      </c>
      <c r="P399" s="16">
        <f>SUM($K329:P329)/13</f>
        <v>0</v>
      </c>
      <c r="Q399" s="16">
        <f>SUM($K329:Q329)/13</f>
        <v>0</v>
      </c>
      <c r="R399" s="16">
        <f>SUM($K329:R329)/13</f>
        <v>0</v>
      </c>
      <c r="S399" s="16">
        <f>SUM($K329:S329)/13</f>
        <v>0</v>
      </c>
      <c r="T399" s="16">
        <f>SUM($K329:T329)/13</f>
        <v>0</v>
      </c>
      <c r="U399" s="16">
        <f>SUM($K329:U329)/13</f>
        <v>0</v>
      </c>
      <c r="V399" s="16">
        <f>SUM($K329:V329)/13</f>
        <v>0</v>
      </c>
      <c r="W399" s="16">
        <f t="shared" si="792"/>
        <v>0</v>
      </c>
      <c r="X399" s="16">
        <f t="shared" si="793"/>
        <v>0</v>
      </c>
      <c r="Y399" s="16">
        <f t="shared" si="794"/>
        <v>52.903685064102561</v>
      </c>
      <c r="Z399" s="16">
        <f t="shared" si="795"/>
        <v>211.61474025641024</v>
      </c>
      <c r="AA399" s="16">
        <f t="shared" si="796"/>
        <v>529.03685064102569</v>
      </c>
      <c r="AB399" s="16">
        <f t="shared" si="797"/>
        <v>1058.0737012820514</v>
      </c>
      <c r="AC399" s="16">
        <f t="shared" si="798"/>
        <v>1851.6289772435898</v>
      </c>
      <c r="AD399" s="16">
        <f t="shared" si="799"/>
        <v>2962.6063635897435</v>
      </c>
      <c r="AE399" s="16">
        <f t="shared" si="800"/>
        <v>4443.9095453846148</v>
      </c>
      <c r="AF399" s="16">
        <f t="shared" si="801"/>
        <v>6348.4422076923074</v>
      </c>
      <c r="AG399" s="16">
        <f t="shared" si="802"/>
        <v>8729.1080355769227</v>
      </c>
      <c r="AH399" s="16">
        <f t="shared" si="803"/>
        <v>11638.810714102565</v>
      </c>
      <c r="AI399" s="16">
        <f t="shared" si="804"/>
        <v>15130.453928333336</v>
      </c>
      <c r="AJ399" s="16">
        <f t="shared" si="805"/>
        <v>19256.941363333335</v>
      </c>
      <c r="AK399" s="16">
        <f t="shared" si="806"/>
        <v>24081.738861608977</v>
      </c>
      <c r="AL399" s="16">
        <f t="shared" si="807"/>
        <v>29615.408587961538</v>
      </c>
      <c r="AM399" s="16">
        <f t="shared" si="808"/>
        <v>35868.512707192305</v>
      </c>
      <c r="AN399" s="16">
        <f t="shared" si="809"/>
        <v>42851.613384102558</v>
      </c>
      <c r="AO399" s="16">
        <f t="shared" si="810"/>
        <v>50575.272783493587</v>
      </c>
      <c r="AP399" s="16">
        <f t="shared" si="811"/>
        <v>59050.053070166665</v>
      </c>
      <c r="AQ399" s="16">
        <f t="shared" si="812"/>
        <v>68286.516408923068</v>
      </c>
      <c r="AR399" s="16">
        <f t="shared" si="813"/>
        <v>78295.224964564099</v>
      </c>
      <c r="AS399" s="16">
        <f t="shared" si="814"/>
        <v>89086.74090189104</v>
      </c>
      <c r="AT399" s="16">
        <f t="shared" si="815"/>
        <v>100671.62638570514</v>
      </c>
      <c r="AU399" s="16">
        <f t="shared" si="816"/>
        <v>113060.44358080768</v>
      </c>
      <c r="AV399" s="16">
        <f t="shared" si="817"/>
        <v>126263.75465199997</v>
      </c>
      <c r="AW399" s="16">
        <f t="shared" si="818"/>
        <v>140228.65591421796</v>
      </c>
      <c r="AX399" s="16">
        <f t="shared" si="819"/>
        <v>154891.68152495514</v>
      </c>
      <c r="AY399" s="16">
        <f t="shared" si="820"/>
        <v>170189.36563434612</v>
      </c>
      <c r="AZ399" s="16">
        <f t="shared" si="821"/>
        <v>186058.24239252566</v>
      </c>
      <c r="BA399" s="16">
        <f t="shared" si="822"/>
        <v>202434.84594962819</v>
      </c>
      <c r="BB399" s="16">
        <f t="shared" si="823"/>
        <v>219255.71045578842</v>
      </c>
      <c r="BC399" s="16">
        <f t="shared" si="824"/>
        <v>236457.370061141</v>
      </c>
      <c r="BD399" s="16">
        <f t="shared" si="825"/>
        <v>253976.35891582046</v>
      </c>
      <c r="BE399" s="16">
        <f t="shared" si="826"/>
        <v>271749.21116996149</v>
      </c>
      <c r="BF399" s="16">
        <f t="shared" si="827"/>
        <v>289712.46097369865</v>
      </c>
      <c r="BG399" s="16">
        <f t="shared" si="828"/>
        <v>307802.64247716661</v>
      </c>
      <c r="BH399" s="16">
        <f t="shared" si="829"/>
        <v>325956.28983049991</v>
      </c>
      <c r="BI399" s="16">
        <f t="shared" si="830"/>
        <v>344109.93718383327</v>
      </c>
      <c r="BJ399" s="16">
        <f t="shared" si="831"/>
        <v>362263.58453716658</v>
      </c>
      <c r="BK399" s="16">
        <f t="shared" si="832"/>
        <v>380417.23189049988</v>
      </c>
      <c r="BL399" s="16">
        <f t="shared" si="833"/>
        <v>398570.87924383307</v>
      </c>
      <c r="BM399" s="16">
        <f t="shared" si="834"/>
        <v>416724.52659716638</v>
      </c>
      <c r="BN399" s="16">
        <f t="shared" si="835"/>
        <v>434878.17395049974</v>
      </c>
      <c r="BO399" s="16">
        <f t="shared" si="836"/>
        <v>453031.82130383298</v>
      </c>
      <c r="BP399" s="16">
        <f t="shared" si="837"/>
        <v>471185.46865716635</v>
      </c>
      <c r="BQ399" s="16">
        <f t="shared" si="838"/>
        <v>489339.11601049971</v>
      </c>
      <c r="BR399" s="16">
        <f t="shared" si="839"/>
        <v>507492.76336383302</v>
      </c>
      <c r="BS399" s="16">
        <f t="shared" si="840"/>
        <v>525646.41071716626</v>
      </c>
    </row>
    <row r="400" spans="1:71" x14ac:dyDescent="0.35">
      <c r="A400" s="15" t="str">
        <f t="shared" ref="A400:J400" si="844">A330</f>
        <v>Standard Close</v>
      </c>
      <c r="B400" s="15" t="str">
        <f t="shared" si="844"/>
        <v>NCP-16928</v>
      </c>
      <c r="C400" s="15" t="str">
        <f t="shared" si="844"/>
        <v>ELECTRIC DELIVERY</v>
      </c>
      <c r="D400" s="15">
        <f t="shared" si="844"/>
        <v>30315</v>
      </c>
      <c r="E400" s="15" t="str">
        <f t="shared" si="844"/>
        <v>NCP-16928</v>
      </c>
      <c r="F400" s="15" t="str">
        <f t="shared" si="844"/>
        <v>Meter Firmware Improvements 2024</v>
      </c>
      <c r="G400" s="15" t="str">
        <f t="shared" si="844"/>
        <v>Electric Intangible Plant</v>
      </c>
      <c r="H400" s="15" t="str">
        <f t="shared" si="844"/>
        <v>General Offices</v>
      </c>
      <c r="I400" s="15" t="str">
        <f t="shared" si="844"/>
        <v>Meter Firmware Improvements 2024</v>
      </c>
      <c r="J400" s="15">
        <f t="shared" si="844"/>
        <v>202409</v>
      </c>
      <c r="K400" s="16">
        <f>SUM($K330:K330)/13</f>
        <v>0</v>
      </c>
      <c r="L400" s="16">
        <f>SUM($K330:L330)/13</f>
        <v>0</v>
      </c>
      <c r="M400" s="16">
        <f>SUM($K330:M330)/13</f>
        <v>0</v>
      </c>
      <c r="N400" s="16">
        <f>SUM($K330:N330)/13</f>
        <v>0</v>
      </c>
      <c r="O400" s="16">
        <f>SUM($K330:O330)/13</f>
        <v>0</v>
      </c>
      <c r="P400" s="16">
        <f>SUM($K330:P330)/13</f>
        <v>0</v>
      </c>
      <c r="Q400" s="16">
        <f>SUM($K330:Q330)/13</f>
        <v>0</v>
      </c>
      <c r="R400" s="16">
        <f>SUM($K330:R330)/13</f>
        <v>0</v>
      </c>
      <c r="S400" s="16">
        <f>SUM($K330:S330)/13</f>
        <v>0</v>
      </c>
      <c r="T400" s="16">
        <f>SUM($K330:T330)/13</f>
        <v>0</v>
      </c>
      <c r="U400" s="16">
        <f>SUM($K330:U330)/13</f>
        <v>868.10097442307722</v>
      </c>
      <c r="V400" s="16">
        <f>SUM($K330:V330)/13</f>
        <v>2700.7585842307699</v>
      </c>
      <c r="W400" s="16">
        <f t="shared" si="792"/>
        <v>5594.428498974361</v>
      </c>
      <c r="X400" s="16">
        <f t="shared" si="793"/>
        <v>9645.5663624359004</v>
      </c>
      <c r="Y400" s="16">
        <f t="shared" si="794"/>
        <v>14854.172174615389</v>
      </c>
      <c r="Z400" s="16">
        <f t="shared" si="795"/>
        <v>21220.245935512827</v>
      </c>
      <c r="AA400" s="16">
        <f t="shared" si="796"/>
        <v>28743.787645128214</v>
      </c>
      <c r="AB400" s="16">
        <f t="shared" si="797"/>
        <v>37424.79730346155</v>
      </c>
      <c r="AC400" s="16">
        <f t="shared" si="798"/>
        <v>47263.274910512839</v>
      </c>
      <c r="AD400" s="16">
        <f t="shared" si="799"/>
        <v>58259.220466282073</v>
      </c>
      <c r="AE400" s="16">
        <f t="shared" si="800"/>
        <v>70412.633970769268</v>
      </c>
      <c r="AF400" s="16">
        <f t="shared" si="801"/>
        <v>83723.515423974401</v>
      </c>
      <c r="AG400" s="16">
        <f t="shared" si="802"/>
        <v>98191.864825897486</v>
      </c>
      <c r="AH400" s="16">
        <f t="shared" si="803"/>
        <v>112949.58120211543</v>
      </c>
      <c r="AI400" s="16">
        <f t="shared" si="804"/>
        <v>127900.20889166673</v>
      </c>
      <c r="AJ400" s="16">
        <f t="shared" si="805"/>
        <v>142947.2922250001</v>
      </c>
      <c r="AK400" s="16">
        <f t="shared" si="806"/>
        <v>157994.37555833341</v>
      </c>
      <c r="AL400" s="16">
        <f t="shared" si="807"/>
        <v>173041.45889166679</v>
      </c>
      <c r="AM400" s="16">
        <f t="shared" si="808"/>
        <v>188088.5422250001</v>
      </c>
      <c r="AN400" s="16">
        <f t="shared" si="809"/>
        <v>203135.62555833344</v>
      </c>
      <c r="AO400" s="16">
        <f t="shared" si="810"/>
        <v>218182.70889166679</v>
      </c>
      <c r="AP400" s="16">
        <f t="shared" si="811"/>
        <v>233229.79222500013</v>
      </c>
      <c r="AQ400" s="16">
        <f t="shared" si="812"/>
        <v>248276.87555833344</v>
      </c>
      <c r="AR400" s="16">
        <f t="shared" si="813"/>
        <v>263323.95889166673</v>
      </c>
      <c r="AS400" s="16">
        <f t="shared" si="814"/>
        <v>278371.0422250001</v>
      </c>
      <c r="AT400" s="16">
        <f t="shared" si="815"/>
        <v>293418.12555833341</v>
      </c>
      <c r="AU400" s="16">
        <f t="shared" si="816"/>
        <v>308465.20889166673</v>
      </c>
      <c r="AV400" s="16">
        <f t="shared" si="817"/>
        <v>323512.29222500004</v>
      </c>
      <c r="AW400" s="16">
        <f t="shared" si="818"/>
        <v>338559.37555833336</v>
      </c>
      <c r="AX400" s="16">
        <f t="shared" si="819"/>
        <v>353606.45889166661</v>
      </c>
      <c r="AY400" s="16">
        <f t="shared" si="820"/>
        <v>368653.54222499992</v>
      </c>
      <c r="AZ400" s="16">
        <f t="shared" si="821"/>
        <v>383700.62555833324</v>
      </c>
      <c r="BA400" s="16">
        <f t="shared" si="822"/>
        <v>398747.70889166655</v>
      </c>
      <c r="BB400" s="16">
        <f t="shared" si="823"/>
        <v>413794.79222499987</v>
      </c>
      <c r="BC400" s="16">
        <f t="shared" si="824"/>
        <v>428841.87555833324</v>
      </c>
      <c r="BD400" s="16">
        <f t="shared" si="825"/>
        <v>443888.95889166655</v>
      </c>
      <c r="BE400" s="16">
        <f t="shared" si="826"/>
        <v>458936.04222499987</v>
      </c>
      <c r="BF400" s="16">
        <f t="shared" si="827"/>
        <v>473983.12555833318</v>
      </c>
      <c r="BG400" s="16">
        <f t="shared" si="828"/>
        <v>489030.20889166649</v>
      </c>
      <c r="BH400" s="16">
        <f t="shared" si="829"/>
        <v>504077.29222499981</v>
      </c>
      <c r="BI400" s="16">
        <f t="shared" si="830"/>
        <v>519124.37555833318</v>
      </c>
      <c r="BJ400" s="16">
        <f t="shared" si="831"/>
        <v>534171.45889166649</v>
      </c>
      <c r="BK400" s="16">
        <f t="shared" si="832"/>
        <v>549218.54222499998</v>
      </c>
      <c r="BL400" s="16">
        <f t="shared" si="833"/>
        <v>564265.62555833336</v>
      </c>
      <c r="BM400" s="16">
        <f t="shared" si="834"/>
        <v>579312.70889166661</v>
      </c>
      <c r="BN400" s="16">
        <f t="shared" si="835"/>
        <v>594359.79222499998</v>
      </c>
      <c r="BO400" s="16">
        <f t="shared" si="836"/>
        <v>609406.87555833336</v>
      </c>
      <c r="BP400" s="16">
        <f t="shared" si="837"/>
        <v>624453.95889166673</v>
      </c>
      <c r="BQ400" s="16">
        <f t="shared" si="838"/>
        <v>639501.04222500022</v>
      </c>
      <c r="BR400" s="16">
        <f t="shared" si="839"/>
        <v>654548.12555833359</v>
      </c>
      <c r="BS400" s="16">
        <f t="shared" si="840"/>
        <v>669595.20889166684</v>
      </c>
    </row>
    <row r="401" spans="1:71" x14ac:dyDescent="0.35">
      <c r="A401" s="15" t="str">
        <f t="shared" ref="A401:J401" si="845">A331</f>
        <v>Monthly Close</v>
      </c>
      <c r="B401" s="15" t="str">
        <f t="shared" si="845"/>
        <v>NEW-15481</v>
      </c>
      <c r="C401" s="15" t="str">
        <f t="shared" si="845"/>
        <v>ELECTRIC DELIVERY</v>
      </c>
      <c r="D401" s="15">
        <f t="shared" si="845"/>
        <v>30315</v>
      </c>
      <c r="E401" s="15" t="str">
        <f t="shared" si="845"/>
        <v>NEW-15481</v>
      </c>
      <c r="F401" s="15" t="str">
        <f t="shared" si="845"/>
        <v>Premium Network Service</v>
      </c>
      <c r="G401" s="15" t="str">
        <f t="shared" si="845"/>
        <v>Electric Intangible Plant</v>
      </c>
      <c r="H401" s="15" t="str">
        <f t="shared" si="845"/>
        <v>General Offices</v>
      </c>
      <c r="I401" s="15" t="str">
        <f t="shared" si="845"/>
        <v>Premium Network Service</v>
      </c>
      <c r="J401" s="15" t="str">
        <f t="shared" si="845"/>
        <v>monthly</v>
      </c>
      <c r="K401" s="16">
        <f>SUM($K331:K331)/13</f>
        <v>0</v>
      </c>
      <c r="L401" s="16">
        <f>SUM($K331:L331)/13</f>
        <v>0</v>
      </c>
      <c r="M401" s="16">
        <f>SUM($K331:M331)/13</f>
        <v>0</v>
      </c>
      <c r="N401" s="16">
        <f>SUM($K331:N331)/13</f>
        <v>0</v>
      </c>
      <c r="O401" s="16">
        <f>SUM($K331:O331)/13</f>
        <v>0</v>
      </c>
      <c r="P401" s="16">
        <f>SUM($K331:P331)/13</f>
        <v>0</v>
      </c>
      <c r="Q401" s="16">
        <f>SUM($K331:Q331)/13</f>
        <v>0</v>
      </c>
      <c r="R401" s="16">
        <f>SUM($K331:R331)/13</f>
        <v>0</v>
      </c>
      <c r="S401" s="16">
        <f>SUM($K331:S331)/13</f>
        <v>0</v>
      </c>
      <c r="T401" s="16">
        <f>SUM($K331:T331)/13</f>
        <v>0</v>
      </c>
      <c r="U401" s="16">
        <f>SUM($K331:U331)/13</f>
        <v>0</v>
      </c>
      <c r="V401" s="16">
        <f>SUM($K331:V331)/13</f>
        <v>0</v>
      </c>
      <c r="W401" s="16">
        <f t="shared" si="792"/>
        <v>0</v>
      </c>
      <c r="X401" s="16">
        <f t="shared" si="793"/>
        <v>0</v>
      </c>
      <c r="Y401" s="16">
        <f t="shared" si="794"/>
        <v>47.443769423076915</v>
      </c>
      <c r="Z401" s="16">
        <f t="shared" si="795"/>
        <v>189.77507769230766</v>
      </c>
      <c r="AA401" s="16">
        <f t="shared" si="796"/>
        <v>474.43769423076924</v>
      </c>
      <c r="AB401" s="16">
        <f t="shared" si="797"/>
        <v>948.87538846153848</v>
      </c>
      <c r="AC401" s="16">
        <f t="shared" si="798"/>
        <v>1660.5319298076922</v>
      </c>
      <c r="AD401" s="16">
        <f t="shared" si="799"/>
        <v>2656.8510876923074</v>
      </c>
      <c r="AE401" s="16">
        <f t="shared" si="800"/>
        <v>3985.2766315384606</v>
      </c>
      <c r="AF401" s="16">
        <f t="shared" si="801"/>
        <v>5693.25233076923</v>
      </c>
      <c r="AG401" s="16">
        <f t="shared" si="802"/>
        <v>7828.221954807691</v>
      </c>
      <c r="AH401" s="16">
        <f t="shared" si="803"/>
        <v>10437.629273076922</v>
      </c>
      <c r="AI401" s="16">
        <f t="shared" si="804"/>
        <v>13568.918054999998</v>
      </c>
      <c r="AJ401" s="16">
        <f t="shared" si="805"/>
        <v>17269.532069999997</v>
      </c>
      <c r="AK401" s="16">
        <f t="shared" si="806"/>
        <v>21648.855419294869</v>
      </c>
      <c r="AL401" s="16">
        <f t="shared" si="807"/>
        <v>26768.828417499997</v>
      </c>
      <c r="AM401" s="16">
        <f t="shared" si="808"/>
        <v>32691.391379230765</v>
      </c>
      <c r="AN401" s="16">
        <f t="shared" si="809"/>
        <v>39478.484619102564</v>
      </c>
      <c r="AO401" s="16">
        <f t="shared" si="810"/>
        <v>47192.048451730763</v>
      </c>
      <c r="AP401" s="16">
        <f t="shared" si="811"/>
        <v>55894.023191730776</v>
      </c>
      <c r="AQ401" s="16">
        <f t="shared" si="812"/>
        <v>65646.349153717965</v>
      </c>
      <c r="AR401" s="16">
        <f t="shared" si="813"/>
        <v>76510.966652307718</v>
      </c>
      <c r="AS401" s="16">
        <f t="shared" si="814"/>
        <v>88549.816002115389</v>
      </c>
      <c r="AT401" s="16">
        <f t="shared" si="815"/>
        <v>101824.83751775642</v>
      </c>
      <c r="AU401" s="16">
        <f t="shared" si="816"/>
        <v>116397.97151384618</v>
      </c>
      <c r="AV401" s="16">
        <f t="shared" si="817"/>
        <v>132331.15830500002</v>
      </c>
      <c r="AW401" s="16">
        <f t="shared" si="818"/>
        <v>149729.75497891026</v>
      </c>
      <c r="AX401" s="16">
        <f t="shared" si="819"/>
        <v>168637.17830865385</v>
      </c>
      <c r="AY401" s="16">
        <f t="shared" si="820"/>
        <v>189096.8450844872</v>
      </c>
      <c r="AZ401" s="16">
        <f t="shared" si="821"/>
        <v>211152.17209666671</v>
      </c>
      <c r="BA401" s="16">
        <f t="shared" si="822"/>
        <v>234846.57613544876</v>
      </c>
      <c r="BB401" s="16">
        <f t="shared" si="823"/>
        <v>260223.47399108976</v>
      </c>
      <c r="BC401" s="16">
        <f t="shared" si="824"/>
        <v>287326.28245384619</v>
      </c>
      <c r="BD401" s="16">
        <f t="shared" si="825"/>
        <v>316198.41831397446</v>
      </c>
      <c r="BE401" s="16">
        <f t="shared" si="826"/>
        <v>346883.29836173082</v>
      </c>
      <c r="BF401" s="16">
        <f t="shared" si="827"/>
        <v>379424.33938737185</v>
      </c>
      <c r="BG401" s="16">
        <f t="shared" si="828"/>
        <v>413864.95818115392</v>
      </c>
      <c r="BH401" s="16">
        <f t="shared" si="829"/>
        <v>450248.57153333345</v>
      </c>
      <c r="BI401" s="16">
        <f t="shared" si="830"/>
        <v>488465.79535987193</v>
      </c>
      <c r="BJ401" s="16">
        <f t="shared" si="831"/>
        <v>528363.82880365406</v>
      </c>
      <c r="BK401" s="16">
        <f t="shared" si="832"/>
        <v>569789.87099038472</v>
      </c>
      <c r="BL401" s="16">
        <f t="shared" si="833"/>
        <v>612591.12104576931</v>
      </c>
      <c r="BM401" s="16">
        <f t="shared" si="834"/>
        <v>656614.77809551288</v>
      </c>
      <c r="BN401" s="16">
        <f t="shared" si="835"/>
        <v>701708.04126532061</v>
      </c>
      <c r="BO401" s="16">
        <f t="shared" si="836"/>
        <v>747718.10968089744</v>
      </c>
      <c r="BP401" s="16">
        <f t="shared" si="837"/>
        <v>794492.18246794876</v>
      </c>
      <c r="BQ401" s="16">
        <f t="shared" si="838"/>
        <v>841877.4587521794</v>
      </c>
      <c r="BR401" s="16">
        <f t="shared" si="839"/>
        <v>889721.13765929476</v>
      </c>
      <c r="BS401" s="16">
        <f t="shared" si="840"/>
        <v>937870.41831500002</v>
      </c>
    </row>
    <row r="402" spans="1:71" x14ac:dyDescent="0.35">
      <c r="A402" s="15" t="str">
        <f t="shared" ref="A402:J402" si="846">A332</f>
        <v>Monthly Close</v>
      </c>
      <c r="B402" s="15" t="str">
        <f t="shared" si="846"/>
        <v>NEW-15482</v>
      </c>
      <c r="C402" s="15" t="str">
        <f t="shared" si="846"/>
        <v>ELECTRIC DELIVERY</v>
      </c>
      <c r="D402" s="15">
        <f t="shared" si="846"/>
        <v>39700</v>
      </c>
      <c r="E402" s="15" t="str">
        <f t="shared" si="846"/>
        <v>NEW-15482</v>
      </c>
      <c r="F402" s="15" t="str">
        <f t="shared" si="846"/>
        <v>Volt/Var Control (IVVC)</v>
      </c>
      <c r="G402" s="15" t="str">
        <f t="shared" si="846"/>
        <v>Electric General Plant</v>
      </c>
      <c r="H402" s="15" t="str">
        <f t="shared" si="846"/>
        <v>General Offices</v>
      </c>
      <c r="I402" s="15" t="str">
        <f t="shared" si="846"/>
        <v>Volt/Var Control (IVVC)</v>
      </c>
      <c r="J402" s="15" t="str">
        <f t="shared" si="846"/>
        <v>monthly</v>
      </c>
      <c r="K402" s="16">
        <f>SUM($K332:K332)/13</f>
        <v>0</v>
      </c>
      <c r="L402" s="16">
        <f>SUM($K332:L332)/13</f>
        <v>0</v>
      </c>
      <c r="M402" s="16">
        <f>SUM($K332:M332)/13</f>
        <v>100.43142083333335</v>
      </c>
      <c r="N402" s="16">
        <f>SUM($K332:N332)/13</f>
        <v>401.72561000000007</v>
      </c>
      <c r="O402" s="16">
        <f>SUM($K332:O332)/13</f>
        <v>1004.3139150000001</v>
      </c>
      <c r="P402" s="16">
        <f>SUM($K332:P332)/13</f>
        <v>2008.6276833333334</v>
      </c>
      <c r="Q402" s="16">
        <f>SUM($K332:Q332)/13</f>
        <v>3515.0982625000001</v>
      </c>
      <c r="R402" s="16">
        <f>SUM($K332:R332)/13</f>
        <v>5624.1570000000002</v>
      </c>
      <c r="S402" s="16">
        <f>SUM($K332:S332)/13</f>
        <v>8436.2352433333326</v>
      </c>
      <c r="T402" s="16">
        <f>SUM($K332:T332)/13</f>
        <v>12051.764339999998</v>
      </c>
      <c r="U402" s="16">
        <f>SUM($K332:U332)/13</f>
        <v>16571.175637499997</v>
      </c>
      <c r="V402" s="16">
        <f>SUM($K332:V332)/13</f>
        <v>22094.900483333331</v>
      </c>
      <c r="W402" s="16">
        <f t="shared" si="792"/>
        <v>28723.370224999999</v>
      </c>
      <c r="X402" s="16">
        <f t="shared" si="793"/>
        <v>36557.016209999994</v>
      </c>
      <c r="Y402" s="16">
        <f t="shared" si="794"/>
        <v>45771.393680833324</v>
      </c>
      <c r="Z402" s="16">
        <f t="shared" si="795"/>
        <v>56441.626385833326</v>
      </c>
      <c r="AA402" s="16">
        <f t="shared" si="796"/>
        <v>68642.838146666661</v>
      </c>
      <c r="AB402" s="16">
        <f t="shared" si="797"/>
        <v>82450.152784999984</v>
      </c>
      <c r="AC402" s="16">
        <f t="shared" si="798"/>
        <v>97938.69412249999</v>
      </c>
      <c r="AD402" s="16">
        <f t="shared" si="799"/>
        <v>115183.5859808333</v>
      </c>
      <c r="AE402" s="16">
        <f t="shared" si="800"/>
        <v>134259.95218166665</v>
      </c>
      <c r="AF402" s="16">
        <f t="shared" si="801"/>
        <v>155242.91654666665</v>
      </c>
      <c r="AG402" s="16">
        <f t="shared" si="802"/>
        <v>178207.60289749998</v>
      </c>
      <c r="AH402" s="16">
        <f t="shared" si="803"/>
        <v>203229.13505583332</v>
      </c>
      <c r="AI402" s="16">
        <f t="shared" si="804"/>
        <v>230382.63684333331</v>
      </c>
      <c r="AJ402" s="16">
        <f t="shared" si="805"/>
        <v>259743.23208166662</v>
      </c>
      <c r="AK402" s="16">
        <f t="shared" si="806"/>
        <v>291397.32438666665</v>
      </c>
      <c r="AL402" s="16">
        <f t="shared" si="807"/>
        <v>325356.19345166662</v>
      </c>
      <c r="AM402" s="16">
        <f t="shared" si="808"/>
        <v>361631.11904333322</v>
      </c>
      <c r="AN402" s="16">
        <f t="shared" si="809"/>
        <v>400233.38092833327</v>
      </c>
      <c r="AO402" s="16">
        <f t="shared" si="810"/>
        <v>441174.25887333334</v>
      </c>
      <c r="AP402" s="16">
        <f t="shared" si="811"/>
        <v>484465.03264500003</v>
      </c>
      <c r="AQ402" s="16">
        <f t="shared" si="812"/>
        <v>530116.98201000004</v>
      </c>
      <c r="AR402" s="16">
        <f t="shared" si="813"/>
        <v>578141.38673499995</v>
      </c>
      <c r="AS402" s="16">
        <f t="shared" si="814"/>
        <v>628549.52658666659</v>
      </c>
      <c r="AT402" s="16">
        <f t="shared" si="815"/>
        <v>681352.68133166665</v>
      </c>
      <c r="AU402" s="16">
        <f t="shared" si="816"/>
        <v>736562.13073666662</v>
      </c>
      <c r="AV402" s="16">
        <f t="shared" si="817"/>
        <v>794189.1545683333</v>
      </c>
      <c r="AW402" s="16">
        <f t="shared" si="818"/>
        <v>854058.19765750004</v>
      </c>
      <c r="AX402" s="16">
        <f t="shared" si="819"/>
        <v>915982.42504083342</v>
      </c>
      <c r="AY402" s="16">
        <f t="shared" si="820"/>
        <v>979775.00178249995</v>
      </c>
      <c r="AZ402" s="16">
        <f t="shared" si="821"/>
        <v>1045249.0929466666</v>
      </c>
      <c r="BA402" s="16">
        <f t="shared" si="822"/>
        <v>1112217.8635975001</v>
      </c>
      <c r="BB402" s="16">
        <f t="shared" si="823"/>
        <v>1180494.4787991666</v>
      </c>
      <c r="BC402" s="16">
        <f t="shared" si="824"/>
        <v>1249892.1036158334</v>
      </c>
      <c r="BD402" s="16">
        <f t="shared" si="825"/>
        <v>1320223.9031116667</v>
      </c>
      <c r="BE402" s="16">
        <f t="shared" si="826"/>
        <v>1391303.0423508335</v>
      </c>
      <c r="BF402" s="16">
        <f t="shared" si="827"/>
        <v>1462942.6863975003</v>
      </c>
      <c r="BG402" s="16">
        <f t="shared" si="828"/>
        <v>1534956.0003158338</v>
      </c>
      <c r="BH402" s="16">
        <f t="shared" si="829"/>
        <v>1607156.1491700006</v>
      </c>
      <c r="BI402" s="16">
        <f t="shared" si="830"/>
        <v>1679356.2980241673</v>
      </c>
      <c r="BJ402" s="16">
        <f t="shared" si="831"/>
        <v>1751556.4468783338</v>
      </c>
      <c r="BK402" s="16">
        <f t="shared" si="832"/>
        <v>1823756.5957325003</v>
      </c>
      <c r="BL402" s="16">
        <f t="shared" si="833"/>
        <v>1895956.7445866668</v>
      </c>
      <c r="BM402" s="16">
        <f t="shared" si="834"/>
        <v>1968156.8934408338</v>
      </c>
      <c r="BN402" s="16">
        <f t="shared" si="835"/>
        <v>2040357.0422950003</v>
      </c>
      <c r="BO402" s="16">
        <f t="shared" si="836"/>
        <v>2112557.1911491673</v>
      </c>
      <c r="BP402" s="16">
        <f t="shared" si="837"/>
        <v>2184757.340003334</v>
      </c>
      <c r="BQ402" s="16">
        <f t="shared" si="838"/>
        <v>2256957.4888575012</v>
      </c>
      <c r="BR402" s="16">
        <f t="shared" si="839"/>
        <v>2329157.6377116675</v>
      </c>
      <c r="BS402" s="16">
        <f t="shared" si="840"/>
        <v>2401357.7865658347</v>
      </c>
    </row>
    <row r="403" spans="1:71" x14ac:dyDescent="0.35">
      <c r="A403" s="15" t="str">
        <f t="shared" ref="A403:J403" si="847">A333</f>
        <v>Standard Close</v>
      </c>
      <c r="B403" s="15" t="str">
        <f t="shared" si="847"/>
        <v>NEW-15548</v>
      </c>
      <c r="C403" s="15" t="str">
        <f t="shared" si="847"/>
        <v>ELECTRIC DELIVERY</v>
      </c>
      <c r="D403" s="15">
        <f t="shared" si="847"/>
        <v>35600</v>
      </c>
      <c r="E403" s="15" t="str">
        <f t="shared" si="847"/>
        <v>NEW-15548</v>
      </c>
      <c r="F403" s="15" t="str">
        <f t="shared" si="847"/>
        <v xml:space="preserve">Smart Inverter Pilot </v>
      </c>
      <c r="G403" s="15" t="str">
        <f t="shared" si="847"/>
        <v>Electric Distribution Plant</v>
      </c>
      <c r="H403" s="15" t="str">
        <f t="shared" si="847"/>
        <v>Other Structures</v>
      </c>
      <c r="I403" s="15" t="str">
        <f t="shared" si="847"/>
        <v xml:space="preserve">Smart Inverter Pilot </v>
      </c>
      <c r="J403" s="15">
        <f t="shared" si="847"/>
        <v>202809</v>
      </c>
      <c r="K403" s="16">
        <f>SUM($K333:K333)/13</f>
        <v>0</v>
      </c>
      <c r="L403" s="16">
        <f>SUM($K333:L333)/13</f>
        <v>0</v>
      </c>
      <c r="M403" s="16">
        <f>SUM($K333:M333)/13</f>
        <v>0</v>
      </c>
      <c r="N403" s="16">
        <f>SUM($K333:N333)/13</f>
        <v>0</v>
      </c>
      <c r="O403" s="16">
        <f>SUM($K333:O333)/13</f>
        <v>0</v>
      </c>
      <c r="P403" s="16">
        <f>SUM($K333:P333)/13</f>
        <v>0</v>
      </c>
      <c r="Q403" s="16">
        <f>SUM($K333:Q333)/13</f>
        <v>0</v>
      </c>
      <c r="R403" s="16">
        <f>SUM($K333:R333)/13</f>
        <v>0</v>
      </c>
      <c r="S403" s="16">
        <f>SUM($K333:S333)/13</f>
        <v>0</v>
      </c>
      <c r="T403" s="16">
        <f>SUM($K333:T333)/13</f>
        <v>0</v>
      </c>
      <c r="U403" s="16">
        <f>SUM($K333:U333)/13</f>
        <v>0</v>
      </c>
      <c r="V403" s="16">
        <f>SUM($K333:V333)/13</f>
        <v>0</v>
      </c>
      <c r="W403" s="16">
        <f t="shared" si="792"/>
        <v>0</v>
      </c>
      <c r="X403" s="16">
        <f t="shared" si="793"/>
        <v>0</v>
      </c>
      <c r="Y403" s="16">
        <f t="shared" si="794"/>
        <v>0</v>
      </c>
      <c r="Z403" s="16">
        <f t="shared" si="795"/>
        <v>0</v>
      </c>
      <c r="AA403" s="16">
        <f t="shared" si="796"/>
        <v>0</v>
      </c>
      <c r="AB403" s="16">
        <f t="shared" si="797"/>
        <v>0</v>
      </c>
      <c r="AC403" s="16">
        <f t="shared" si="798"/>
        <v>0</v>
      </c>
      <c r="AD403" s="16">
        <f t="shared" si="799"/>
        <v>0</v>
      </c>
      <c r="AE403" s="16">
        <f t="shared" si="800"/>
        <v>0</v>
      </c>
      <c r="AF403" s="16">
        <f t="shared" si="801"/>
        <v>0</v>
      </c>
      <c r="AG403" s="16">
        <f t="shared" si="802"/>
        <v>0</v>
      </c>
      <c r="AH403" s="16">
        <f t="shared" si="803"/>
        <v>0</v>
      </c>
      <c r="AI403" s="16">
        <f t="shared" si="804"/>
        <v>0</v>
      </c>
      <c r="AJ403" s="16">
        <f t="shared" si="805"/>
        <v>0</v>
      </c>
      <c r="AK403" s="16">
        <f t="shared" si="806"/>
        <v>0</v>
      </c>
      <c r="AL403" s="16">
        <f t="shared" si="807"/>
        <v>0</v>
      </c>
      <c r="AM403" s="16">
        <f t="shared" si="808"/>
        <v>0</v>
      </c>
      <c r="AN403" s="16">
        <f t="shared" si="809"/>
        <v>0</v>
      </c>
      <c r="AO403" s="16">
        <f t="shared" si="810"/>
        <v>0</v>
      </c>
      <c r="AP403" s="16">
        <f t="shared" si="811"/>
        <v>0</v>
      </c>
      <c r="AQ403" s="16">
        <f t="shared" si="812"/>
        <v>0</v>
      </c>
      <c r="AR403" s="16">
        <f t="shared" si="813"/>
        <v>0</v>
      </c>
      <c r="AS403" s="16">
        <f t="shared" si="814"/>
        <v>0</v>
      </c>
      <c r="AT403" s="16">
        <f t="shared" si="815"/>
        <v>0</v>
      </c>
      <c r="AU403" s="16">
        <f t="shared" si="816"/>
        <v>0</v>
      </c>
      <c r="AV403" s="16">
        <f t="shared" si="817"/>
        <v>0</v>
      </c>
      <c r="AW403" s="16">
        <f t="shared" si="818"/>
        <v>0</v>
      </c>
      <c r="AX403" s="16">
        <f t="shared" si="819"/>
        <v>0</v>
      </c>
      <c r="AY403" s="16">
        <f t="shared" si="820"/>
        <v>0</v>
      </c>
      <c r="AZ403" s="16">
        <f t="shared" si="821"/>
        <v>0</v>
      </c>
      <c r="BA403" s="16">
        <f t="shared" si="822"/>
        <v>0</v>
      </c>
      <c r="BB403" s="16">
        <f t="shared" si="823"/>
        <v>0</v>
      </c>
      <c r="BC403" s="16">
        <f t="shared" si="824"/>
        <v>0</v>
      </c>
      <c r="BD403" s="16">
        <f t="shared" si="825"/>
        <v>0</v>
      </c>
      <c r="BE403" s="16">
        <f t="shared" si="826"/>
        <v>0</v>
      </c>
      <c r="BF403" s="16">
        <f t="shared" si="827"/>
        <v>0</v>
      </c>
      <c r="BG403" s="16">
        <f t="shared" si="828"/>
        <v>0</v>
      </c>
      <c r="BH403" s="16">
        <f t="shared" si="829"/>
        <v>0</v>
      </c>
      <c r="BI403" s="16">
        <f t="shared" si="830"/>
        <v>0</v>
      </c>
      <c r="BJ403" s="16">
        <f t="shared" si="831"/>
        <v>0</v>
      </c>
      <c r="BK403" s="16">
        <f t="shared" si="832"/>
        <v>0</v>
      </c>
      <c r="BL403" s="16">
        <f t="shared" si="833"/>
        <v>0</v>
      </c>
      <c r="BM403" s="16">
        <f t="shared" si="834"/>
        <v>0</v>
      </c>
      <c r="BN403" s="16">
        <f t="shared" si="835"/>
        <v>0</v>
      </c>
      <c r="BO403" s="16">
        <f t="shared" si="836"/>
        <v>0</v>
      </c>
      <c r="BP403" s="16">
        <f t="shared" si="837"/>
        <v>0</v>
      </c>
      <c r="BQ403" s="16">
        <f t="shared" si="838"/>
        <v>2022.0590970833337</v>
      </c>
      <c r="BR403" s="16">
        <f t="shared" si="839"/>
        <v>6066.177291250001</v>
      </c>
      <c r="BS403" s="16">
        <f t="shared" si="840"/>
        <v>12132.354582500002</v>
      </c>
    </row>
    <row r="404" spans="1:71" x14ac:dyDescent="0.35">
      <c r="A404" s="15" t="str">
        <f t="shared" ref="A404:J404" si="848">A334</f>
        <v>Standard Close</v>
      </c>
      <c r="B404" s="15" t="str">
        <f t="shared" si="848"/>
        <v>NEW-15548.1</v>
      </c>
      <c r="C404" s="15" t="str">
        <f t="shared" si="848"/>
        <v/>
      </c>
      <c r="D404" s="15">
        <f t="shared" si="848"/>
        <v>35600</v>
      </c>
      <c r="E404" s="15" t="str">
        <f t="shared" si="848"/>
        <v>NEW-15548</v>
      </c>
      <c r="F404" s="15" t="str">
        <f t="shared" si="848"/>
        <v xml:space="preserve">Smart Inverter Pilot </v>
      </c>
      <c r="G404" s="15" t="str">
        <f t="shared" si="848"/>
        <v>Electric Distribution Plant</v>
      </c>
      <c r="H404" s="15" t="str">
        <f t="shared" si="848"/>
        <v>Other Structures</v>
      </c>
      <c r="I404" s="15" t="str">
        <f t="shared" si="848"/>
        <v xml:space="preserve">Smart Inverter Pilot </v>
      </c>
      <c r="J404" s="15">
        <f t="shared" si="848"/>
        <v>202406</v>
      </c>
      <c r="K404" s="16">
        <f>SUM($K334:K334)/13</f>
        <v>0</v>
      </c>
      <c r="L404" s="16">
        <f>SUM($K334:L334)/13</f>
        <v>0</v>
      </c>
      <c r="M404" s="16">
        <f>SUM($K334:M334)/13</f>
        <v>0</v>
      </c>
      <c r="N404" s="16">
        <f>SUM($K334:N334)/13</f>
        <v>0</v>
      </c>
      <c r="O404" s="16">
        <f>SUM($K334:O334)/13</f>
        <v>0</v>
      </c>
      <c r="P404" s="16">
        <f>SUM($K334:P334)/13</f>
        <v>0</v>
      </c>
      <c r="Q404" s="16">
        <f>SUM($K334:Q334)/13</f>
        <v>0</v>
      </c>
      <c r="R404" s="16">
        <f>SUM($K334:R334)/13</f>
        <v>33.106654679487185</v>
      </c>
      <c r="S404" s="16">
        <f>SUM($K334:S334)/13</f>
        <v>99.319964038461549</v>
      </c>
      <c r="T404" s="16">
        <f>SUM($K334:T334)/13</f>
        <v>198.6399280769231</v>
      </c>
      <c r="U404" s="16">
        <f>SUM($K334:U334)/13</f>
        <v>331.06654679487178</v>
      </c>
      <c r="V404" s="16">
        <f>SUM($K334:V334)/13</f>
        <v>496.59982019230767</v>
      </c>
      <c r="W404" s="16">
        <f t="shared" si="792"/>
        <v>695.23974826923086</v>
      </c>
      <c r="X404" s="16">
        <f t="shared" si="793"/>
        <v>928.01377892948722</v>
      </c>
      <c r="Y404" s="16">
        <f t="shared" si="794"/>
        <v>1194.9219121730771</v>
      </c>
      <c r="Z404" s="16">
        <f t="shared" si="795"/>
        <v>1495.9641480000003</v>
      </c>
      <c r="AA404" s="16">
        <f t="shared" si="796"/>
        <v>1831.1404864102565</v>
      </c>
      <c r="AB404" s="16">
        <f t="shared" si="797"/>
        <v>2200.450927403846</v>
      </c>
      <c r="AC404" s="16">
        <f t="shared" si="798"/>
        <v>2603.895470980769</v>
      </c>
      <c r="AD404" s="16">
        <f t="shared" si="799"/>
        <v>3041.4741171410255</v>
      </c>
      <c r="AE404" s="16">
        <f t="shared" si="800"/>
        <v>3480.0802112051283</v>
      </c>
      <c r="AF404" s="16">
        <f t="shared" si="801"/>
        <v>3919.7137531730768</v>
      </c>
      <c r="AG404" s="16">
        <f t="shared" si="802"/>
        <v>4360.374743044872</v>
      </c>
      <c r="AH404" s="16">
        <f t="shared" si="803"/>
        <v>4802.0631808205126</v>
      </c>
      <c r="AI404" s="16">
        <f t="shared" si="804"/>
        <v>5244.7790664999984</v>
      </c>
      <c r="AJ404" s="16">
        <f t="shared" si="805"/>
        <v>5688.5224000833323</v>
      </c>
      <c r="AK404" s="16">
        <f t="shared" si="806"/>
        <v>6132.2657336666653</v>
      </c>
      <c r="AL404" s="16">
        <f t="shared" si="807"/>
        <v>6576.0090672499982</v>
      </c>
      <c r="AM404" s="16">
        <f t="shared" si="808"/>
        <v>7019.7524008333312</v>
      </c>
      <c r="AN404" s="16">
        <f t="shared" si="809"/>
        <v>7463.4957344166651</v>
      </c>
      <c r="AO404" s="16">
        <f t="shared" si="810"/>
        <v>7907.2390679999971</v>
      </c>
      <c r="AP404" s="16">
        <f t="shared" si="811"/>
        <v>8350.982401583331</v>
      </c>
      <c r="AQ404" s="16">
        <f t="shared" si="812"/>
        <v>8794.7257351666649</v>
      </c>
      <c r="AR404" s="16">
        <f t="shared" si="813"/>
        <v>9238.4690687499988</v>
      </c>
      <c r="AS404" s="16">
        <f t="shared" si="814"/>
        <v>9682.2124023333326</v>
      </c>
      <c r="AT404" s="16">
        <f t="shared" si="815"/>
        <v>10125.955735916667</v>
      </c>
      <c r="AU404" s="16">
        <f t="shared" si="816"/>
        <v>10569.6990695</v>
      </c>
      <c r="AV404" s="16">
        <f t="shared" si="817"/>
        <v>11013.442403083334</v>
      </c>
      <c r="AW404" s="16">
        <f t="shared" si="818"/>
        <v>11457.185736666668</v>
      </c>
      <c r="AX404" s="16">
        <f t="shared" si="819"/>
        <v>11900.929070250004</v>
      </c>
      <c r="AY404" s="16">
        <f t="shared" si="820"/>
        <v>12344.672403833336</v>
      </c>
      <c r="AZ404" s="16">
        <f t="shared" si="821"/>
        <v>12788.415737416672</v>
      </c>
      <c r="BA404" s="16">
        <f t="shared" si="822"/>
        <v>13232.159071000004</v>
      </c>
      <c r="BB404" s="16">
        <f t="shared" si="823"/>
        <v>13675.902404583339</v>
      </c>
      <c r="BC404" s="16">
        <f t="shared" si="824"/>
        <v>14119.645738166671</v>
      </c>
      <c r="BD404" s="16">
        <f t="shared" si="825"/>
        <v>14563.389071750007</v>
      </c>
      <c r="BE404" s="16">
        <f t="shared" si="826"/>
        <v>15007.132405333339</v>
      </c>
      <c r="BF404" s="16">
        <f t="shared" si="827"/>
        <v>15450.875738916673</v>
      </c>
      <c r="BG404" s="16">
        <f t="shared" si="828"/>
        <v>15894.619072500007</v>
      </c>
      <c r="BH404" s="16">
        <f t="shared" si="829"/>
        <v>16338.362406083343</v>
      </c>
      <c r="BI404" s="16">
        <f t="shared" si="830"/>
        <v>16782.105739666677</v>
      </c>
      <c r="BJ404" s="16">
        <f t="shared" si="831"/>
        <v>17225.849073250007</v>
      </c>
      <c r="BK404" s="16">
        <f t="shared" si="832"/>
        <v>17669.592406833344</v>
      </c>
      <c r="BL404" s="16">
        <f t="shared" si="833"/>
        <v>18113.335740416678</v>
      </c>
      <c r="BM404" s="16">
        <f t="shared" si="834"/>
        <v>18557.079074000012</v>
      </c>
      <c r="BN404" s="16">
        <f t="shared" si="835"/>
        <v>19000.822407583342</v>
      </c>
      <c r="BO404" s="16">
        <f t="shared" si="836"/>
        <v>19444.56574116668</v>
      </c>
      <c r="BP404" s="16">
        <f t="shared" si="837"/>
        <v>19888.309074750014</v>
      </c>
      <c r="BQ404" s="16">
        <f t="shared" si="838"/>
        <v>20332.052408333348</v>
      </c>
      <c r="BR404" s="16">
        <f t="shared" si="839"/>
        <v>20775.795741916678</v>
      </c>
      <c r="BS404" s="16">
        <f t="shared" si="840"/>
        <v>21219.539075500015</v>
      </c>
    </row>
    <row r="405" spans="1:71" x14ac:dyDescent="0.35">
      <c r="A405" s="15" t="str">
        <f t="shared" ref="A405:J405" si="849">A335</f>
        <v>Standard Close</v>
      </c>
      <c r="B405" s="15" t="str">
        <f t="shared" si="849"/>
        <v>NEW-15633</v>
      </c>
      <c r="C405" s="15" t="str">
        <f t="shared" si="849"/>
        <v>ELECTRIC DELIVERY</v>
      </c>
      <c r="D405" s="15">
        <f t="shared" si="849"/>
        <v>35600</v>
      </c>
      <c r="E405" s="15" t="str">
        <f t="shared" si="849"/>
        <v>NEW-15633</v>
      </c>
      <c r="F405" s="15" t="str">
        <f t="shared" si="849"/>
        <v>Interconnet Standards for Smart Inv</v>
      </c>
      <c r="G405" s="15" t="str">
        <f t="shared" si="849"/>
        <v>Electric Distribution Plant</v>
      </c>
      <c r="H405" s="15" t="str">
        <f t="shared" si="849"/>
        <v>Distribution Lines</v>
      </c>
      <c r="I405" s="15" t="str">
        <f t="shared" si="849"/>
        <v>Interconnet Standards for Smart Inv</v>
      </c>
      <c r="J405" s="15">
        <f t="shared" si="849"/>
        <v>202612</v>
      </c>
      <c r="K405" s="16">
        <f>SUM($K335:K335)/13</f>
        <v>0</v>
      </c>
      <c r="L405" s="16">
        <f>SUM($K335:L335)/13</f>
        <v>0</v>
      </c>
      <c r="M405" s="16">
        <f>SUM($K335:M335)/13</f>
        <v>0</v>
      </c>
      <c r="N405" s="16">
        <f>SUM($K335:N335)/13</f>
        <v>0</v>
      </c>
      <c r="O405" s="16">
        <f>SUM($K335:O335)/13</f>
        <v>0</v>
      </c>
      <c r="P405" s="16">
        <f>SUM($K335:P335)/13</f>
        <v>0</v>
      </c>
      <c r="Q405" s="16">
        <f>SUM($K335:Q335)/13</f>
        <v>0</v>
      </c>
      <c r="R405" s="16">
        <f>SUM($K335:R335)/13</f>
        <v>0</v>
      </c>
      <c r="S405" s="16">
        <f>SUM($K335:S335)/13</f>
        <v>0</v>
      </c>
      <c r="T405" s="16">
        <f>SUM($K335:T335)/13</f>
        <v>0</v>
      </c>
      <c r="U405" s="16">
        <f>SUM($K335:U335)/13</f>
        <v>0</v>
      </c>
      <c r="V405" s="16">
        <f>SUM($K335:V335)/13</f>
        <v>0</v>
      </c>
      <c r="W405" s="16">
        <f t="shared" si="792"/>
        <v>0</v>
      </c>
      <c r="X405" s="16">
        <f t="shared" si="793"/>
        <v>0</v>
      </c>
      <c r="Y405" s="16">
        <f t="shared" si="794"/>
        <v>0</v>
      </c>
      <c r="Z405" s="16">
        <f t="shared" si="795"/>
        <v>0</v>
      </c>
      <c r="AA405" s="16">
        <f t="shared" si="796"/>
        <v>0</v>
      </c>
      <c r="AB405" s="16">
        <f t="shared" si="797"/>
        <v>0</v>
      </c>
      <c r="AC405" s="16">
        <f t="shared" si="798"/>
        <v>0</v>
      </c>
      <c r="AD405" s="16">
        <f t="shared" si="799"/>
        <v>0</v>
      </c>
      <c r="AE405" s="16">
        <f t="shared" si="800"/>
        <v>0</v>
      </c>
      <c r="AF405" s="16">
        <f t="shared" si="801"/>
        <v>0</v>
      </c>
      <c r="AG405" s="16">
        <f t="shared" si="802"/>
        <v>0</v>
      </c>
      <c r="AH405" s="16">
        <f t="shared" si="803"/>
        <v>0</v>
      </c>
      <c r="AI405" s="16">
        <f t="shared" si="804"/>
        <v>0</v>
      </c>
      <c r="AJ405" s="16">
        <f t="shared" si="805"/>
        <v>0</v>
      </c>
      <c r="AK405" s="16">
        <f t="shared" si="806"/>
        <v>0</v>
      </c>
      <c r="AL405" s="16">
        <f t="shared" si="807"/>
        <v>0</v>
      </c>
      <c r="AM405" s="16">
        <f t="shared" si="808"/>
        <v>0</v>
      </c>
      <c r="AN405" s="16">
        <f t="shared" si="809"/>
        <v>0</v>
      </c>
      <c r="AO405" s="16">
        <f t="shared" si="810"/>
        <v>0</v>
      </c>
      <c r="AP405" s="16">
        <f t="shared" si="811"/>
        <v>0</v>
      </c>
      <c r="AQ405" s="16">
        <f t="shared" si="812"/>
        <v>0</v>
      </c>
      <c r="AR405" s="16">
        <f t="shared" si="813"/>
        <v>0</v>
      </c>
      <c r="AS405" s="16">
        <f t="shared" si="814"/>
        <v>0</v>
      </c>
      <c r="AT405" s="16">
        <f t="shared" si="815"/>
        <v>0</v>
      </c>
      <c r="AU405" s="16">
        <f t="shared" si="816"/>
        <v>0</v>
      </c>
      <c r="AV405" s="16">
        <f t="shared" si="817"/>
        <v>605.22241591666671</v>
      </c>
      <c r="AW405" s="16">
        <f t="shared" si="818"/>
        <v>1815.6672477500001</v>
      </c>
      <c r="AX405" s="16">
        <f t="shared" si="819"/>
        <v>3631.3344955000002</v>
      </c>
      <c r="AY405" s="16">
        <f t="shared" si="820"/>
        <v>6052.2241591666671</v>
      </c>
      <c r="AZ405" s="16">
        <f t="shared" si="821"/>
        <v>9078.3362387500001</v>
      </c>
      <c r="BA405" s="16">
        <f t="shared" si="822"/>
        <v>12709.670734249999</v>
      </c>
      <c r="BB405" s="16">
        <f t="shared" si="823"/>
        <v>16946.227645666666</v>
      </c>
      <c r="BC405" s="16">
        <f t="shared" si="824"/>
        <v>21788.006972999996</v>
      </c>
      <c r="BD405" s="16">
        <f t="shared" si="825"/>
        <v>27235.008716249995</v>
      </c>
      <c r="BE405" s="16">
        <f t="shared" si="826"/>
        <v>33287.232875416659</v>
      </c>
      <c r="BF405" s="16">
        <f t="shared" si="827"/>
        <v>39944.679450499993</v>
      </c>
      <c r="BG405" s="16">
        <f t="shared" si="828"/>
        <v>47207.348441499991</v>
      </c>
      <c r="BH405" s="16">
        <f t="shared" si="829"/>
        <v>55075.239848416655</v>
      </c>
      <c r="BI405" s="16">
        <f t="shared" si="830"/>
        <v>62943.131255333319</v>
      </c>
      <c r="BJ405" s="16">
        <f t="shared" si="831"/>
        <v>70811.02266224999</v>
      </c>
      <c r="BK405" s="16">
        <f t="shared" si="832"/>
        <v>78678.914069166654</v>
      </c>
      <c r="BL405" s="16">
        <f t="shared" si="833"/>
        <v>86546.805476083318</v>
      </c>
      <c r="BM405" s="16">
        <f t="shared" si="834"/>
        <v>94414.696882999982</v>
      </c>
      <c r="BN405" s="16">
        <f t="shared" si="835"/>
        <v>102282.58828991666</v>
      </c>
      <c r="BO405" s="16">
        <f t="shared" si="836"/>
        <v>110150.47969683331</v>
      </c>
      <c r="BP405" s="16">
        <f t="shared" si="837"/>
        <v>118018.37110374999</v>
      </c>
      <c r="BQ405" s="16">
        <f t="shared" si="838"/>
        <v>125886.26251066664</v>
      </c>
      <c r="BR405" s="16">
        <f t="shared" si="839"/>
        <v>133754.15391758332</v>
      </c>
      <c r="BS405" s="16">
        <f t="shared" si="840"/>
        <v>141622.04532449998</v>
      </c>
    </row>
    <row r="406" spans="1:71" x14ac:dyDescent="0.35">
      <c r="A406" s="15" t="str">
        <f t="shared" ref="A406:J406" si="850">A336</f>
        <v>Manual Blanket</v>
      </c>
      <c r="B406" s="15" t="str">
        <f t="shared" si="850"/>
        <v>NEW-15634</v>
      </c>
      <c r="C406" s="15" t="str">
        <f t="shared" si="850"/>
        <v>ELECTRIC DELIVERY</v>
      </c>
      <c r="D406" s="15" t="str">
        <f t="shared" si="850"/>
        <v>D</v>
      </c>
      <c r="E406" s="15" t="str">
        <f t="shared" si="850"/>
        <v>NEW-15634</v>
      </c>
      <c r="F406" s="15" t="str">
        <f t="shared" si="850"/>
        <v>Distribution infrastructure: DERMS</v>
      </c>
      <c r="G406" s="15" t="str">
        <f t="shared" si="850"/>
        <v>Electric Distribution Plant</v>
      </c>
      <c r="H406" s="15" t="str">
        <f t="shared" si="850"/>
        <v>DERMS (TBD)</v>
      </c>
      <c r="I406" s="15" t="str">
        <f t="shared" si="850"/>
        <v>Distribution infrastructure: DERMS</v>
      </c>
      <c r="J406" s="15" t="str">
        <f t="shared" si="850"/>
        <v>monthly</v>
      </c>
      <c r="K406" s="16">
        <f>SUM($K336:K336)/13</f>
        <v>0</v>
      </c>
      <c r="L406" s="16">
        <f>SUM($K336:L336)/13</f>
        <v>0</v>
      </c>
      <c r="M406" s="16">
        <f>SUM($K336:M336)/13</f>
        <v>0</v>
      </c>
      <c r="N406" s="16">
        <f>SUM($K336:N336)/13</f>
        <v>0</v>
      </c>
      <c r="O406" s="16">
        <f>SUM($K336:O336)/13</f>
        <v>0</v>
      </c>
      <c r="P406" s="16">
        <f>SUM($K336:P336)/13</f>
        <v>0</v>
      </c>
      <c r="Q406" s="16">
        <f>SUM($K336:Q336)/13</f>
        <v>0</v>
      </c>
      <c r="R406" s="16">
        <f>SUM($K336:R336)/13</f>
        <v>0</v>
      </c>
      <c r="S406" s="16">
        <f>SUM($K336:S336)/13</f>
        <v>0</v>
      </c>
      <c r="T406" s="16">
        <f>SUM($K336:T336)/13</f>
        <v>0</v>
      </c>
      <c r="U406" s="16">
        <f>SUM($K336:U336)/13</f>
        <v>0</v>
      </c>
      <c r="V406" s="16">
        <f>SUM($K336:V336)/13</f>
        <v>0</v>
      </c>
      <c r="W406" s="16">
        <f t="shared" si="792"/>
        <v>0</v>
      </c>
      <c r="X406" s="16">
        <f t="shared" si="793"/>
        <v>0</v>
      </c>
      <c r="Y406" s="16">
        <f t="shared" si="794"/>
        <v>9.8290582564102564</v>
      </c>
      <c r="Z406" s="16">
        <f t="shared" si="795"/>
        <v>39.316233025641026</v>
      </c>
      <c r="AA406" s="16">
        <f t="shared" si="796"/>
        <v>98.290582564102564</v>
      </c>
      <c r="AB406" s="16">
        <f t="shared" si="797"/>
        <v>196.58116512820513</v>
      </c>
      <c r="AC406" s="16">
        <f t="shared" si="798"/>
        <v>344.01703897435897</v>
      </c>
      <c r="AD406" s="16">
        <f t="shared" si="799"/>
        <v>550.42726235897442</v>
      </c>
      <c r="AE406" s="16">
        <f t="shared" si="800"/>
        <v>825.64089353846168</v>
      </c>
      <c r="AF406" s="16">
        <f t="shared" si="801"/>
        <v>1179.4869907692309</v>
      </c>
      <c r="AG406" s="16">
        <f t="shared" si="802"/>
        <v>1621.7946123076924</v>
      </c>
      <c r="AH406" s="16">
        <f t="shared" si="803"/>
        <v>2162.3928164102567</v>
      </c>
      <c r="AI406" s="16">
        <f t="shared" si="804"/>
        <v>2811.1106613333341</v>
      </c>
      <c r="AJ406" s="16">
        <f t="shared" si="805"/>
        <v>3577.7772053333342</v>
      </c>
      <c r="AK406" s="16">
        <f t="shared" si="806"/>
        <v>4473.640243384617</v>
      </c>
      <c r="AL406" s="16">
        <f t="shared" si="807"/>
        <v>5500.1185027692309</v>
      </c>
      <c r="AM406" s="16">
        <f t="shared" si="808"/>
        <v>6658.6307107692319</v>
      </c>
      <c r="AN406" s="16">
        <f t="shared" si="809"/>
        <v>7950.5955946666672</v>
      </c>
      <c r="AO406" s="16">
        <f t="shared" si="810"/>
        <v>9377.4318817435906</v>
      </c>
      <c r="AP406" s="16">
        <f t="shared" si="811"/>
        <v>10940.558299282051</v>
      </c>
      <c r="AQ406" s="16">
        <f t="shared" si="812"/>
        <v>12641.393574564103</v>
      </c>
      <c r="AR406" s="16">
        <f t="shared" si="813"/>
        <v>14481.356434871799</v>
      </c>
      <c r="AS406" s="16">
        <f t="shared" si="814"/>
        <v>16461.86560748718</v>
      </c>
      <c r="AT406" s="16">
        <f t="shared" si="815"/>
        <v>18584.339819692304</v>
      </c>
      <c r="AU406" s="16">
        <f t="shared" si="816"/>
        <v>20850.197798769226</v>
      </c>
      <c r="AV406" s="16">
        <f t="shared" si="817"/>
        <v>23260.858271999998</v>
      </c>
      <c r="AW406" s="16">
        <f t="shared" si="818"/>
        <v>25822.089986153846</v>
      </c>
      <c r="AX406" s="16">
        <f t="shared" si="819"/>
        <v>28538.242960717951</v>
      </c>
      <c r="AY406" s="16">
        <f t="shared" si="820"/>
        <v>31413.667224615383</v>
      </c>
      <c r="AZ406" s="16">
        <f t="shared" si="821"/>
        <v>34452.712806769225</v>
      </c>
      <c r="BA406" s="16">
        <f t="shared" si="822"/>
        <v>37659.729736102563</v>
      </c>
      <c r="BB406" s="16">
        <f t="shared" si="823"/>
        <v>41039.068041538463</v>
      </c>
      <c r="BC406" s="16">
        <f t="shared" si="824"/>
        <v>44595.077752000005</v>
      </c>
      <c r="BD406" s="16">
        <f t="shared" si="825"/>
        <v>48332.108896410246</v>
      </c>
      <c r="BE406" s="16">
        <f t="shared" si="826"/>
        <v>52254.511503692316</v>
      </c>
      <c r="BF406" s="16">
        <f t="shared" si="827"/>
        <v>56366.635602769238</v>
      </c>
      <c r="BG406" s="16">
        <f t="shared" si="828"/>
        <v>60672.831222564106</v>
      </c>
      <c r="BH406" s="16">
        <f t="shared" si="829"/>
        <v>65177.448391999998</v>
      </c>
      <c r="BI406" s="16">
        <f t="shared" si="830"/>
        <v>69889.20559487179</v>
      </c>
      <c r="BJ406" s="16">
        <f t="shared" si="831"/>
        <v>74812.471286051266</v>
      </c>
      <c r="BK406" s="16">
        <f t="shared" si="832"/>
        <v>79951.613910974353</v>
      </c>
      <c r="BL406" s="16">
        <f t="shared" si="833"/>
        <v>85311.001915076908</v>
      </c>
      <c r="BM406" s="16">
        <f t="shared" si="834"/>
        <v>90895.003743794849</v>
      </c>
      <c r="BN406" s="16">
        <f t="shared" si="835"/>
        <v>96707.987842564093</v>
      </c>
      <c r="BO406" s="16">
        <f t="shared" si="836"/>
        <v>102754.3226568205</v>
      </c>
      <c r="BP406" s="16">
        <f t="shared" si="837"/>
        <v>109038.37663199996</v>
      </c>
      <c r="BQ406" s="16">
        <f t="shared" si="838"/>
        <v>115564.51821353844</v>
      </c>
      <c r="BR406" s="16">
        <f t="shared" si="839"/>
        <v>122337.11584687176</v>
      </c>
      <c r="BS406" s="16">
        <f t="shared" si="840"/>
        <v>129360.53797743586</v>
      </c>
    </row>
    <row r="407" spans="1:71" x14ac:dyDescent="0.35">
      <c r="A407" s="15" t="str">
        <f t="shared" ref="A407:J407" si="851">A337</f>
        <v>Manual Blanket</v>
      </c>
      <c r="B407" s="15" t="str">
        <f t="shared" si="851"/>
        <v>NEW-15635</v>
      </c>
      <c r="C407" s="15" t="str">
        <f t="shared" si="851"/>
        <v>ELECTRIC DELIVERY</v>
      </c>
      <c r="D407" s="15">
        <f t="shared" si="851"/>
        <v>36500</v>
      </c>
      <c r="E407" s="15" t="str">
        <f t="shared" si="851"/>
        <v>NEW-15635</v>
      </c>
      <c r="F407" s="15" t="str">
        <f t="shared" si="851"/>
        <v>Grid Mod Upgrade to digital relays</v>
      </c>
      <c r="G407" s="15" t="str">
        <f t="shared" si="851"/>
        <v>Electric Distribution Plant</v>
      </c>
      <c r="H407" s="15" t="str">
        <f t="shared" si="851"/>
        <v>Distribution Substation</v>
      </c>
      <c r="I407" s="15" t="str">
        <f t="shared" si="851"/>
        <v>Grid Mod Upgrade to digital relays</v>
      </c>
      <c r="J407" s="15" t="str">
        <f t="shared" si="851"/>
        <v>monthly</v>
      </c>
      <c r="K407" s="16">
        <f>SUM($K337:K337)/13</f>
        <v>0</v>
      </c>
      <c r="L407" s="16">
        <f>SUM($K337:L337)/13</f>
        <v>0</v>
      </c>
      <c r="M407" s="16">
        <f>SUM($K337:M337)/13</f>
        <v>23.504179487179485</v>
      </c>
      <c r="N407" s="16">
        <f>SUM($K337:N337)/13</f>
        <v>94.01671794871794</v>
      </c>
      <c r="O407" s="16">
        <f>SUM($K337:O337)/13</f>
        <v>235.04179487179485</v>
      </c>
      <c r="P407" s="16">
        <f>SUM($K337:P337)/13</f>
        <v>470.0835897435897</v>
      </c>
      <c r="Q407" s="16">
        <f>SUM($K337:Q337)/13</f>
        <v>822.6462820512819</v>
      </c>
      <c r="R407" s="16">
        <f>SUM($K337:R337)/13</f>
        <v>1316.234051282051</v>
      </c>
      <c r="S407" s="16">
        <f>SUM($K337:S337)/13</f>
        <v>1974.3510769230768</v>
      </c>
      <c r="T407" s="16">
        <f>SUM($K337:T337)/13</f>
        <v>2820.5015384615381</v>
      </c>
      <c r="U407" s="16">
        <f>SUM($K337:U337)/13</f>
        <v>3878.1896153846151</v>
      </c>
      <c r="V407" s="16">
        <f>SUM($K337:V337)/13</f>
        <v>5170.9194871794862</v>
      </c>
      <c r="W407" s="16">
        <f t="shared" si="792"/>
        <v>6722.1953333333322</v>
      </c>
      <c r="X407" s="16">
        <f t="shared" si="793"/>
        <v>8572.1891282051256</v>
      </c>
      <c r="Y407" s="16">
        <f t="shared" si="794"/>
        <v>10762.240070839742</v>
      </c>
      <c r="Z407" s="16">
        <f t="shared" si="795"/>
        <v>13314.146839384612</v>
      </c>
      <c r="AA407" s="16">
        <f t="shared" si="796"/>
        <v>16249.708111987176</v>
      </c>
      <c r="AB407" s="16">
        <f t="shared" si="797"/>
        <v>19590.72256679487</v>
      </c>
      <c r="AC407" s="16">
        <f t="shared" si="798"/>
        <v>23358.988881955123</v>
      </c>
      <c r="AD407" s="16">
        <f t="shared" si="799"/>
        <v>27576.305735615377</v>
      </c>
      <c r="AE407" s="16">
        <f t="shared" si="800"/>
        <v>32264.471805923073</v>
      </c>
      <c r="AF407" s="16">
        <f t="shared" si="801"/>
        <v>37445.285771025636</v>
      </c>
      <c r="AG407" s="16">
        <f t="shared" si="802"/>
        <v>43144.510024416661</v>
      </c>
      <c r="AH407" s="16">
        <f t="shared" si="803"/>
        <v>49387.906959589731</v>
      </c>
      <c r="AI407" s="16">
        <f t="shared" si="804"/>
        <v>56197.2752546923</v>
      </c>
      <c r="AJ407" s="16">
        <f t="shared" si="805"/>
        <v>63594.413583391011</v>
      </c>
      <c r="AK407" s="16">
        <f t="shared" si="806"/>
        <v>71614.862629794865</v>
      </c>
      <c r="AL407" s="16">
        <f t="shared" si="807"/>
        <v>80292.995847352562</v>
      </c>
      <c r="AM407" s="16">
        <f t="shared" si="808"/>
        <v>89659.223030923065</v>
      </c>
      <c r="AN407" s="16">
        <f t="shared" si="809"/>
        <v>99743.953975365366</v>
      </c>
      <c r="AO407" s="16">
        <f t="shared" si="810"/>
        <v>110577.59847553846</v>
      </c>
      <c r="AP407" s="16">
        <f t="shared" si="811"/>
        <v>122190.56632630128</v>
      </c>
      <c r="AQ407" s="16">
        <f t="shared" si="812"/>
        <v>134613.26732251281</v>
      </c>
      <c r="AR407" s="16">
        <f t="shared" si="813"/>
        <v>147876.11125903204</v>
      </c>
      <c r="AS407" s="16">
        <f t="shared" si="814"/>
        <v>162009.50793071793</v>
      </c>
      <c r="AT407" s="16">
        <f t="shared" si="815"/>
        <v>177039.90341708332</v>
      </c>
      <c r="AU407" s="16">
        <f t="shared" si="816"/>
        <v>192993.74379764104</v>
      </c>
      <c r="AV407" s="16">
        <f t="shared" si="817"/>
        <v>209901.43886724999</v>
      </c>
      <c r="AW407" s="16">
        <f t="shared" si="818"/>
        <v>227808.87030483334</v>
      </c>
      <c r="AX407" s="16">
        <f t="shared" si="819"/>
        <v>246731.50998997435</v>
      </c>
      <c r="AY407" s="16">
        <f t="shared" si="820"/>
        <v>266684.82980823074</v>
      </c>
      <c r="AZ407" s="16">
        <f t="shared" si="821"/>
        <v>287684.30164516025</v>
      </c>
      <c r="BA407" s="16">
        <f t="shared" si="822"/>
        <v>309745.39738632046</v>
      </c>
      <c r="BB407" s="16">
        <f t="shared" si="823"/>
        <v>332883.58891726926</v>
      </c>
      <c r="BC407" s="16">
        <f t="shared" si="824"/>
        <v>357114.34812356415</v>
      </c>
      <c r="BD407" s="16">
        <f t="shared" si="825"/>
        <v>382453.14689076284</v>
      </c>
      <c r="BE407" s="16">
        <f t="shared" si="826"/>
        <v>408915.45710442308</v>
      </c>
      <c r="BF407" s="16">
        <f t="shared" si="827"/>
        <v>436516.75065010262</v>
      </c>
      <c r="BG407" s="16">
        <f t="shared" si="828"/>
        <v>465272.49941335892</v>
      </c>
      <c r="BH407" s="16">
        <f t="shared" si="829"/>
        <v>495198.17527974996</v>
      </c>
      <c r="BI407" s="16">
        <f t="shared" si="830"/>
        <v>526236.7354685769</v>
      </c>
      <c r="BJ407" s="16">
        <f t="shared" si="831"/>
        <v>558315.66531955777</v>
      </c>
      <c r="BK407" s="16">
        <f t="shared" si="832"/>
        <v>591362.45016643591</v>
      </c>
      <c r="BL407" s="16">
        <f t="shared" si="833"/>
        <v>625304.57534295518</v>
      </c>
      <c r="BM407" s="16">
        <f t="shared" si="834"/>
        <v>660069.52618285897</v>
      </c>
      <c r="BN407" s="16">
        <f t="shared" si="835"/>
        <v>695584.78801989101</v>
      </c>
      <c r="BO407" s="16">
        <f t="shared" si="836"/>
        <v>731777.84618779505</v>
      </c>
      <c r="BP407" s="16">
        <f t="shared" si="837"/>
        <v>768576.18602031399</v>
      </c>
      <c r="BQ407" s="16">
        <f t="shared" si="838"/>
        <v>805907.29285119229</v>
      </c>
      <c r="BR407" s="16">
        <f t="shared" si="839"/>
        <v>843698.65201417333</v>
      </c>
      <c r="BS407" s="16">
        <f t="shared" si="840"/>
        <v>881877.74884300004</v>
      </c>
    </row>
    <row r="408" spans="1:71" x14ac:dyDescent="0.35">
      <c r="A408" s="15" t="str">
        <f t="shared" ref="A408:J408" si="852">A338</f>
        <v>Standard Close</v>
      </c>
      <c r="B408" s="15" t="str">
        <f t="shared" si="852"/>
        <v>NEW-15635.10</v>
      </c>
      <c r="C408" s="15" t="str">
        <f t="shared" si="852"/>
        <v/>
      </c>
      <c r="D408" s="15">
        <f t="shared" si="852"/>
        <v>36500</v>
      </c>
      <c r="E408" s="15" t="str">
        <f t="shared" si="852"/>
        <v>NEW-15635</v>
      </c>
      <c r="F408" s="15" t="str">
        <f t="shared" si="852"/>
        <v>Grid Mod Upgrade to digital relays</v>
      </c>
      <c r="G408" s="15" t="str">
        <f t="shared" si="852"/>
        <v>Electric Distribution Plant</v>
      </c>
      <c r="H408" s="15" t="str">
        <f t="shared" si="852"/>
        <v>Distribution Substation</v>
      </c>
      <c r="I408" s="15" t="str">
        <f t="shared" si="852"/>
        <v>Grid Mod Upgrade to digital relays</v>
      </c>
      <c r="J408" s="15">
        <f t="shared" si="852"/>
        <v>202412</v>
      </c>
      <c r="K408" s="16">
        <f>SUM($K338:K338)/13</f>
        <v>0</v>
      </c>
      <c r="L408" s="16">
        <f>SUM($K338:L338)/13</f>
        <v>0</v>
      </c>
      <c r="M408" s="16">
        <f>SUM($K338:M338)/13</f>
        <v>0</v>
      </c>
      <c r="N408" s="16">
        <f>SUM($K338:N338)/13</f>
        <v>0</v>
      </c>
      <c r="O408" s="16">
        <f>SUM($K338:O338)/13</f>
        <v>0</v>
      </c>
      <c r="P408" s="16">
        <f>SUM($K338:P338)/13</f>
        <v>0</v>
      </c>
      <c r="Q408" s="16">
        <f>SUM($K338:Q338)/13</f>
        <v>0</v>
      </c>
      <c r="R408" s="16">
        <f>SUM($K338:R338)/13</f>
        <v>0</v>
      </c>
      <c r="S408" s="16">
        <f>SUM($K338:S338)/13</f>
        <v>0</v>
      </c>
      <c r="T408" s="16">
        <f>SUM($K338:T338)/13</f>
        <v>0</v>
      </c>
      <c r="U408" s="16">
        <f>SUM($K338:U338)/13</f>
        <v>0</v>
      </c>
      <c r="V408" s="16">
        <f>SUM($K338:V338)/13</f>
        <v>0</v>
      </c>
      <c r="W408" s="16">
        <f t="shared" si="792"/>
        <v>0</v>
      </c>
      <c r="X408" s="16">
        <f t="shared" si="793"/>
        <v>1.8483591282051286</v>
      </c>
      <c r="Y408" s="16">
        <f t="shared" si="794"/>
        <v>5.5450773846153858</v>
      </c>
      <c r="Z408" s="16">
        <f t="shared" si="795"/>
        <v>11.090154769230772</v>
      </c>
      <c r="AA408" s="16">
        <f t="shared" si="796"/>
        <v>18.483591282051286</v>
      </c>
      <c r="AB408" s="16">
        <f t="shared" si="797"/>
        <v>27.725386923076925</v>
      </c>
      <c r="AC408" s="16">
        <f t="shared" si="798"/>
        <v>38.815541692307697</v>
      </c>
      <c r="AD408" s="16">
        <f t="shared" si="799"/>
        <v>51.754055589743601</v>
      </c>
      <c r="AE408" s="16">
        <f t="shared" si="800"/>
        <v>66.54092861538463</v>
      </c>
      <c r="AF408" s="16">
        <f t="shared" si="801"/>
        <v>83.17616076923079</v>
      </c>
      <c r="AG408" s="16">
        <f t="shared" si="802"/>
        <v>101.65975205128208</v>
      </c>
      <c r="AH408" s="16">
        <f t="shared" si="803"/>
        <v>121.99170246153849</v>
      </c>
      <c r="AI408" s="16">
        <f t="shared" si="804"/>
        <v>144.17201200000002</v>
      </c>
      <c r="AJ408" s="16">
        <f t="shared" si="805"/>
        <v>168.2006806666667</v>
      </c>
      <c r="AK408" s="16">
        <f t="shared" si="806"/>
        <v>192.22934933333335</v>
      </c>
      <c r="AL408" s="16">
        <f t="shared" si="807"/>
        <v>216.25801800000002</v>
      </c>
      <c r="AM408" s="16">
        <f t="shared" si="808"/>
        <v>240.2866866666667</v>
      </c>
      <c r="AN408" s="16">
        <f t="shared" si="809"/>
        <v>264.31535533333334</v>
      </c>
      <c r="AO408" s="16">
        <f t="shared" si="810"/>
        <v>288.34402400000005</v>
      </c>
      <c r="AP408" s="16">
        <f t="shared" si="811"/>
        <v>312.37269266666669</v>
      </c>
      <c r="AQ408" s="16">
        <f t="shared" si="812"/>
        <v>336.40136133333334</v>
      </c>
      <c r="AR408" s="16">
        <f t="shared" si="813"/>
        <v>360.43002999999993</v>
      </c>
      <c r="AS408" s="16">
        <f t="shared" si="814"/>
        <v>384.45869866666663</v>
      </c>
      <c r="AT408" s="16">
        <f t="shared" si="815"/>
        <v>408.48736733333322</v>
      </c>
      <c r="AU408" s="16">
        <f t="shared" si="816"/>
        <v>432.51603599999993</v>
      </c>
      <c r="AV408" s="16">
        <f t="shared" si="817"/>
        <v>456.54470466666658</v>
      </c>
      <c r="AW408" s="16">
        <f t="shared" si="818"/>
        <v>480.57337333333328</v>
      </c>
      <c r="AX408" s="16">
        <f t="shared" si="819"/>
        <v>504.60204200000004</v>
      </c>
      <c r="AY408" s="16">
        <f t="shared" si="820"/>
        <v>528.6307106666668</v>
      </c>
      <c r="AZ408" s="16">
        <f t="shared" si="821"/>
        <v>552.65937933333339</v>
      </c>
      <c r="BA408" s="16">
        <f t="shared" si="822"/>
        <v>576.68804800000009</v>
      </c>
      <c r="BB408" s="16">
        <f t="shared" si="823"/>
        <v>600.71671666666668</v>
      </c>
      <c r="BC408" s="16">
        <f t="shared" si="824"/>
        <v>624.74538533333339</v>
      </c>
      <c r="BD408" s="16">
        <f t="shared" si="825"/>
        <v>648.77405399999998</v>
      </c>
      <c r="BE408" s="16">
        <f t="shared" si="826"/>
        <v>672.80272266666668</v>
      </c>
      <c r="BF408" s="16">
        <f t="shared" si="827"/>
        <v>696.83139133333339</v>
      </c>
      <c r="BG408" s="16">
        <f t="shared" si="828"/>
        <v>720.8600600000002</v>
      </c>
      <c r="BH408" s="16">
        <f t="shared" si="829"/>
        <v>744.88872866666691</v>
      </c>
      <c r="BI408" s="16">
        <f t="shared" si="830"/>
        <v>768.91739733333372</v>
      </c>
      <c r="BJ408" s="16">
        <f t="shared" si="831"/>
        <v>792.94606600000043</v>
      </c>
      <c r="BK408" s="16">
        <f t="shared" si="832"/>
        <v>816.97473466666713</v>
      </c>
      <c r="BL408" s="16">
        <f t="shared" si="833"/>
        <v>841.00340333333361</v>
      </c>
      <c r="BM408" s="16">
        <f t="shared" si="834"/>
        <v>865.03207200000043</v>
      </c>
      <c r="BN408" s="16">
        <f t="shared" si="835"/>
        <v>889.06074066666702</v>
      </c>
      <c r="BO408" s="16">
        <f t="shared" si="836"/>
        <v>913.08940933333372</v>
      </c>
      <c r="BP408" s="16">
        <f t="shared" si="837"/>
        <v>937.11807800000054</v>
      </c>
      <c r="BQ408" s="16">
        <f t="shared" si="838"/>
        <v>961.14674666666713</v>
      </c>
      <c r="BR408" s="16">
        <f t="shared" si="839"/>
        <v>985.17541533333383</v>
      </c>
      <c r="BS408" s="16">
        <f t="shared" si="840"/>
        <v>1009.2040840000004</v>
      </c>
    </row>
    <row r="409" spans="1:71" x14ac:dyDescent="0.35">
      <c r="A409" s="15" t="str">
        <f t="shared" ref="A409:J409" si="853">A339</f>
        <v>Standard Close</v>
      </c>
      <c r="B409" s="15" t="str">
        <f t="shared" si="853"/>
        <v>NEW-15635.11</v>
      </c>
      <c r="C409" s="15" t="str">
        <f t="shared" si="853"/>
        <v/>
      </c>
      <c r="D409" s="15">
        <f t="shared" si="853"/>
        <v>36500</v>
      </c>
      <c r="E409" s="15" t="str">
        <f t="shared" si="853"/>
        <v>NEW-15635</v>
      </c>
      <c r="F409" s="15" t="str">
        <f t="shared" si="853"/>
        <v>Grid Mod Upgrade to digital relays</v>
      </c>
      <c r="G409" s="15" t="str">
        <f t="shared" si="853"/>
        <v>Electric Distribution Plant</v>
      </c>
      <c r="H409" s="15" t="str">
        <f t="shared" si="853"/>
        <v>Distribution Substation</v>
      </c>
      <c r="I409" s="15" t="str">
        <f t="shared" si="853"/>
        <v>Grid Mod Upgrade to digital relays</v>
      </c>
      <c r="J409" s="15">
        <f t="shared" si="853"/>
        <v>202412</v>
      </c>
      <c r="K409" s="16">
        <f>SUM($K339:K339)/13</f>
        <v>0</v>
      </c>
      <c r="L409" s="16">
        <f>SUM($K339:L339)/13</f>
        <v>0</v>
      </c>
      <c r="M409" s="16">
        <f>SUM($K339:M339)/13</f>
        <v>0</v>
      </c>
      <c r="N409" s="16">
        <f>SUM($K339:N339)/13</f>
        <v>0</v>
      </c>
      <c r="O409" s="16">
        <f>SUM($K339:O339)/13</f>
        <v>0</v>
      </c>
      <c r="P409" s="16">
        <f>SUM($K339:P339)/13</f>
        <v>0</v>
      </c>
      <c r="Q409" s="16">
        <f>SUM($K339:Q339)/13</f>
        <v>0</v>
      </c>
      <c r="R409" s="16">
        <f>SUM($K339:R339)/13</f>
        <v>0</v>
      </c>
      <c r="S409" s="16">
        <f>SUM($K339:S339)/13</f>
        <v>0</v>
      </c>
      <c r="T409" s="16">
        <f>SUM($K339:T339)/13</f>
        <v>0</v>
      </c>
      <c r="U409" s="16">
        <f>SUM($K339:U339)/13</f>
        <v>0</v>
      </c>
      <c r="V409" s="16">
        <f>SUM($K339:V339)/13</f>
        <v>0</v>
      </c>
      <c r="W409" s="16">
        <f t="shared" si="792"/>
        <v>0</v>
      </c>
      <c r="X409" s="16">
        <f t="shared" si="793"/>
        <v>20.061988544871799</v>
      </c>
      <c r="Y409" s="16">
        <f t="shared" si="794"/>
        <v>60.185965634615393</v>
      </c>
      <c r="Z409" s="16">
        <f t="shared" si="795"/>
        <v>120.37193126923079</v>
      </c>
      <c r="AA409" s="16">
        <f t="shared" si="796"/>
        <v>200.61988544871795</v>
      </c>
      <c r="AB409" s="16">
        <f t="shared" si="797"/>
        <v>300.929828173077</v>
      </c>
      <c r="AC409" s="16">
        <f t="shared" si="798"/>
        <v>421.3017594423078</v>
      </c>
      <c r="AD409" s="16">
        <f t="shared" si="799"/>
        <v>561.73567925641044</v>
      </c>
      <c r="AE409" s="16">
        <f t="shared" si="800"/>
        <v>722.2315876153848</v>
      </c>
      <c r="AF409" s="16">
        <f t="shared" si="801"/>
        <v>902.78948451923088</v>
      </c>
      <c r="AG409" s="16">
        <f t="shared" si="802"/>
        <v>1103.409369967949</v>
      </c>
      <c r="AH409" s="16">
        <f t="shared" si="803"/>
        <v>1324.0912439615388</v>
      </c>
      <c r="AI409" s="16">
        <f t="shared" si="804"/>
        <v>1564.8351065000004</v>
      </c>
      <c r="AJ409" s="16">
        <f t="shared" si="805"/>
        <v>1825.6409575833338</v>
      </c>
      <c r="AK409" s="16">
        <f t="shared" si="806"/>
        <v>2086.446808666667</v>
      </c>
      <c r="AL409" s="16">
        <f t="shared" si="807"/>
        <v>2347.2526597500005</v>
      </c>
      <c r="AM409" s="16">
        <f t="shared" si="808"/>
        <v>2608.0585108333335</v>
      </c>
      <c r="AN409" s="16">
        <f t="shared" si="809"/>
        <v>2868.8643619166678</v>
      </c>
      <c r="AO409" s="16">
        <f t="shared" si="810"/>
        <v>3129.6702130000008</v>
      </c>
      <c r="AP409" s="16">
        <f t="shared" si="811"/>
        <v>3390.4760640833342</v>
      </c>
      <c r="AQ409" s="16">
        <f t="shared" si="812"/>
        <v>3651.2819151666677</v>
      </c>
      <c r="AR409" s="16">
        <f t="shared" si="813"/>
        <v>3912.0877662500011</v>
      </c>
      <c r="AS409" s="16">
        <f t="shared" si="814"/>
        <v>4172.8936173333341</v>
      </c>
      <c r="AT409" s="16">
        <f t="shared" si="815"/>
        <v>4433.6994684166675</v>
      </c>
      <c r="AU409" s="16">
        <f t="shared" si="816"/>
        <v>4694.505319500001</v>
      </c>
      <c r="AV409" s="16">
        <f t="shared" si="817"/>
        <v>4955.3111705833344</v>
      </c>
      <c r="AW409" s="16">
        <f t="shared" si="818"/>
        <v>5216.1170216666669</v>
      </c>
      <c r="AX409" s="16">
        <f t="shared" si="819"/>
        <v>5476.9228727500013</v>
      </c>
      <c r="AY409" s="16">
        <f t="shared" si="820"/>
        <v>5737.7287238333356</v>
      </c>
      <c r="AZ409" s="16">
        <f t="shared" si="821"/>
        <v>5998.534574916669</v>
      </c>
      <c r="BA409" s="16">
        <f t="shared" si="822"/>
        <v>6259.3404260000007</v>
      </c>
      <c r="BB409" s="16">
        <f t="shared" si="823"/>
        <v>6520.146277083335</v>
      </c>
      <c r="BC409" s="16">
        <f t="shared" si="824"/>
        <v>6780.9521281666675</v>
      </c>
      <c r="BD409" s="16">
        <f t="shared" si="825"/>
        <v>7041.7579792500028</v>
      </c>
      <c r="BE409" s="16">
        <f t="shared" si="826"/>
        <v>7302.5638303333353</v>
      </c>
      <c r="BF409" s="16">
        <f t="shared" si="827"/>
        <v>7563.3696814166669</v>
      </c>
      <c r="BG409" s="16">
        <f t="shared" si="828"/>
        <v>7824.1755325000013</v>
      </c>
      <c r="BH409" s="16">
        <f t="shared" si="829"/>
        <v>8084.9813835833338</v>
      </c>
      <c r="BI409" s="16">
        <f t="shared" si="830"/>
        <v>8345.7872346666663</v>
      </c>
      <c r="BJ409" s="16">
        <f t="shared" si="831"/>
        <v>8606.5930857500007</v>
      </c>
      <c r="BK409" s="16">
        <f t="shared" si="832"/>
        <v>8867.3989368333332</v>
      </c>
      <c r="BL409" s="16">
        <f t="shared" si="833"/>
        <v>9128.2047879166657</v>
      </c>
      <c r="BM409" s="16">
        <f t="shared" si="834"/>
        <v>9389.0106389999983</v>
      </c>
      <c r="BN409" s="16">
        <f t="shared" si="835"/>
        <v>9649.8164900833308</v>
      </c>
      <c r="BO409" s="16">
        <f t="shared" si="836"/>
        <v>9910.6223411666633</v>
      </c>
      <c r="BP409" s="16">
        <f t="shared" si="837"/>
        <v>10171.428192249996</v>
      </c>
      <c r="BQ409" s="16">
        <f t="shared" si="838"/>
        <v>10432.234043333328</v>
      </c>
      <c r="BR409" s="16">
        <f t="shared" si="839"/>
        <v>10693.039894416663</v>
      </c>
      <c r="BS409" s="16">
        <f t="shared" si="840"/>
        <v>10953.845745499993</v>
      </c>
    </row>
    <row r="410" spans="1:71" x14ac:dyDescent="0.35">
      <c r="A410" s="15" t="str">
        <f t="shared" ref="A410:J410" si="854">A340</f>
        <v>Standard Close</v>
      </c>
      <c r="B410" s="15" t="str">
        <f t="shared" si="854"/>
        <v>NEW-15635.12</v>
      </c>
      <c r="C410" s="15" t="str">
        <f t="shared" si="854"/>
        <v/>
      </c>
      <c r="D410" s="15">
        <f t="shared" si="854"/>
        <v>36500</v>
      </c>
      <c r="E410" s="15" t="str">
        <f t="shared" si="854"/>
        <v>NEW-15635</v>
      </c>
      <c r="F410" s="15" t="str">
        <f t="shared" si="854"/>
        <v>Grid Mod Upgrade to digital relays</v>
      </c>
      <c r="G410" s="15" t="str">
        <f t="shared" si="854"/>
        <v>Electric Transmission Plant</v>
      </c>
      <c r="H410" s="15" t="str">
        <f t="shared" si="854"/>
        <v>Transmission Substation</v>
      </c>
      <c r="I410" s="15" t="str">
        <f t="shared" si="854"/>
        <v>Grid Mod Upgrade to digital relays</v>
      </c>
      <c r="J410" s="15">
        <f t="shared" si="854"/>
        <v>202412</v>
      </c>
      <c r="K410" s="16">
        <f>SUM($K340:K340)/13</f>
        <v>0</v>
      </c>
      <c r="L410" s="16">
        <f>SUM($K340:L340)/13</f>
        <v>0</v>
      </c>
      <c r="M410" s="16">
        <f>SUM($K340:M340)/13</f>
        <v>0</v>
      </c>
      <c r="N410" s="16">
        <f>SUM($K340:N340)/13</f>
        <v>0</v>
      </c>
      <c r="O410" s="16">
        <f>SUM($K340:O340)/13</f>
        <v>0</v>
      </c>
      <c r="P410" s="16">
        <f>SUM($K340:P340)/13</f>
        <v>0</v>
      </c>
      <c r="Q410" s="16">
        <f>SUM($K340:Q340)/13</f>
        <v>0</v>
      </c>
      <c r="R410" s="16">
        <f>SUM($K340:R340)/13</f>
        <v>0</v>
      </c>
      <c r="S410" s="16">
        <f>SUM($K340:S340)/13</f>
        <v>0</v>
      </c>
      <c r="T410" s="16">
        <f>SUM($K340:T340)/13</f>
        <v>0</v>
      </c>
      <c r="U410" s="16">
        <f>SUM($K340:U340)/13</f>
        <v>0</v>
      </c>
      <c r="V410" s="16">
        <f>SUM($K340:V340)/13</f>
        <v>0</v>
      </c>
      <c r="W410" s="16">
        <f t="shared" si="792"/>
        <v>0</v>
      </c>
      <c r="X410" s="16">
        <f t="shared" si="793"/>
        <v>1.3336934935897438</v>
      </c>
      <c r="Y410" s="16">
        <f t="shared" si="794"/>
        <v>4.0010804807692315</v>
      </c>
      <c r="Z410" s="16">
        <f t="shared" si="795"/>
        <v>8.002160961538463</v>
      </c>
      <c r="AA410" s="16">
        <f t="shared" si="796"/>
        <v>13.336934935897435</v>
      </c>
      <c r="AB410" s="16">
        <f t="shared" si="797"/>
        <v>20.005402403846155</v>
      </c>
      <c r="AC410" s="16">
        <f t="shared" si="798"/>
        <v>28.007563365384616</v>
      </c>
      <c r="AD410" s="16">
        <f t="shared" si="799"/>
        <v>37.343417820512819</v>
      </c>
      <c r="AE410" s="16">
        <f t="shared" si="800"/>
        <v>48.012965769230767</v>
      </c>
      <c r="AF410" s="16">
        <f t="shared" si="801"/>
        <v>60.016207211538465</v>
      </c>
      <c r="AG410" s="16">
        <f t="shared" si="802"/>
        <v>73.353142147435904</v>
      </c>
      <c r="AH410" s="16">
        <f t="shared" si="803"/>
        <v>88.02377057692307</v>
      </c>
      <c r="AI410" s="16">
        <f t="shared" si="804"/>
        <v>104.02809250000001</v>
      </c>
      <c r="AJ410" s="16">
        <f t="shared" si="805"/>
        <v>121.36610791666668</v>
      </c>
      <c r="AK410" s="16">
        <f t="shared" si="806"/>
        <v>138.70412333333337</v>
      </c>
      <c r="AL410" s="16">
        <f t="shared" si="807"/>
        <v>156.04213875000002</v>
      </c>
      <c r="AM410" s="16">
        <f t="shared" si="808"/>
        <v>173.3801541666667</v>
      </c>
      <c r="AN410" s="16">
        <f t="shared" si="809"/>
        <v>190.71816958333335</v>
      </c>
      <c r="AO410" s="16">
        <f t="shared" si="810"/>
        <v>208.05618500000006</v>
      </c>
      <c r="AP410" s="16">
        <f t="shared" si="811"/>
        <v>225.39420041666671</v>
      </c>
      <c r="AQ410" s="16">
        <f t="shared" si="812"/>
        <v>242.73221583333336</v>
      </c>
      <c r="AR410" s="16">
        <f t="shared" si="813"/>
        <v>260.07023125000006</v>
      </c>
      <c r="AS410" s="16">
        <f t="shared" si="814"/>
        <v>277.40824666666674</v>
      </c>
      <c r="AT410" s="16">
        <f t="shared" si="815"/>
        <v>294.74626208333342</v>
      </c>
      <c r="AU410" s="16">
        <f t="shared" si="816"/>
        <v>312.08427750000016</v>
      </c>
      <c r="AV410" s="16">
        <f t="shared" si="817"/>
        <v>329.42229291666678</v>
      </c>
      <c r="AW410" s="16">
        <f t="shared" si="818"/>
        <v>346.76030833333346</v>
      </c>
      <c r="AX410" s="16">
        <f t="shared" si="819"/>
        <v>364.09832375000013</v>
      </c>
      <c r="AY410" s="16">
        <f t="shared" si="820"/>
        <v>381.43633916666687</v>
      </c>
      <c r="AZ410" s="16">
        <f t="shared" si="821"/>
        <v>398.77435458333355</v>
      </c>
      <c r="BA410" s="16">
        <f t="shared" si="822"/>
        <v>416.11237000000017</v>
      </c>
      <c r="BB410" s="16">
        <f t="shared" si="823"/>
        <v>433.45038541666685</v>
      </c>
      <c r="BC410" s="16">
        <f t="shared" si="824"/>
        <v>450.78840083333347</v>
      </c>
      <c r="BD410" s="16">
        <f t="shared" si="825"/>
        <v>468.12641625000015</v>
      </c>
      <c r="BE410" s="16">
        <f t="shared" si="826"/>
        <v>485.46443166666683</v>
      </c>
      <c r="BF410" s="16">
        <f t="shared" si="827"/>
        <v>502.80244708333345</v>
      </c>
      <c r="BG410" s="16">
        <f t="shared" si="828"/>
        <v>520.14046250000013</v>
      </c>
      <c r="BH410" s="16">
        <f t="shared" si="829"/>
        <v>537.47847791666675</v>
      </c>
      <c r="BI410" s="16">
        <f t="shared" si="830"/>
        <v>554.81649333333348</v>
      </c>
      <c r="BJ410" s="16">
        <f t="shared" si="831"/>
        <v>572.1545087500001</v>
      </c>
      <c r="BK410" s="16">
        <f t="shared" si="832"/>
        <v>589.49252416666673</v>
      </c>
      <c r="BL410" s="16">
        <f t="shared" si="833"/>
        <v>606.83053958333335</v>
      </c>
      <c r="BM410" s="16">
        <f t="shared" si="834"/>
        <v>624.16855499999997</v>
      </c>
      <c r="BN410" s="16">
        <f t="shared" si="835"/>
        <v>641.50657041666659</v>
      </c>
      <c r="BO410" s="16">
        <f t="shared" si="836"/>
        <v>658.84458583333321</v>
      </c>
      <c r="BP410" s="16">
        <f t="shared" si="837"/>
        <v>676.18260124999983</v>
      </c>
      <c r="BQ410" s="16">
        <f t="shared" si="838"/>
        <v>693.52061666666646</v>
      </c>
      <c r="BR410" s="16">
        <f t="shared" si="839"/>
        <v>710.85863208333308</v>
      </c>
      <c r="BS410" s="16">
        <f t="shared" si="840"/>
        <v>728.1966474999997</v>
      </c>
    </row>
    <row r="411" spans="1:71" x14ac:dyDescent="0.35">
      <c r="A411" s="15" t="str">
        <f t="shared" ref="A411:J411" si="855">A341</f>
        <v>Standard Close</v>
      </c>
      <c r="B411" s="15" t="str">
        <f t="shared" si="855"/>
        <v>NEW-15635.13</v>
      </c>
      <c r="C411" s="15" t="str">
        <f t="shared" si="855"/>
        <v/>
      </c>
      <c r="D411" s="15">
        <f t="shared" si="855"/>
        <v>36500</v>
      </c>
      <c r="E411" s="15" t="str">
        <f t="shared" si="855"/>
        <v>NEW-15635</v>
      </c>
      <c r="F411" s="15" t="str">
        <f t="shared" si="855"/>
        <v>Grid Mod Upgrade to digital relays</v>
      </c>
      <c r="G411" s="15" t="str">
        <f t="shared" si="855"/>
        <v>Electric Distribution Plant</v>
      </c>
      <c r="H411" s="15" t="str">
        <f t="shared" si="855"/>
        <v>Distribution Substation</v>
      </c>
      <c r="I411" s="15" t="str">
        <f t="shared" si="855"/>
        <v>Grid Mod Upgrade to digital relays</v>
      </c>
      <c r="J411" s="15">
        <f t="shared" si="855"/>
        <v>202412</v>
      </c>
      <c r="K411" s="16">
        <f>SUM($K341:K341)/13</f>
        <v>0</v>
      </c>
      <c r="L411" s="16">
        <f>SUM($K341:L341)/13</f>
        <v>0</v>
      </c>
      <c r="M411" s="16">
        <f>SUM($K341:M341)/13</f>
        <v>0</v>
      </c>
      <c r="N411" s="16">
        <f>SUM($K341:N341)/13</f>
        <v>0</v>
      </c>
      <c r="O411" s="16">
        <f>SUM($K341:O341)/13</f>
        <v>0</v>
      </c>
      <c r="P411" s="16">
        <f>SUM($K341:P341)/13</f>
        <v>0</v>
      </c>
      <c r="Q411" s="16">
        <f>SUM($K341:Q341)/13</f>
        <v>0</v>
      </c>
      <c r="R411" s="16">
        <f>SUM($K341:R341)/13</f>
        <v>0</v>
      </c>
      <c r="S411" s="16">
        <f>SUM($K341:S341)/13</f>
        <v>0</v>
      </c>
      <c r="T411" s="16">
        <f>SUM($K341:T341)/13</f>
        <v>0</v>
      </c>
      <c r="U411" s="16">
        <f>SUM($K341:U341)/13</f>
        <v>0</v>
      </c>
      <c r="V411" s="16">
        <f>SUM($K341:V341)/13</f>
        <v>0</v>
      </c>
      <c r="W411" s="16">
        <f t="shared" si="792"/>
        <v>0</v>
      </c>
      <c r="X411" s="16">
        <f t="shared" si="793"/>
        <v>5.5894280384615387</v>
      </c>
      <c r="Y411" s="16">
        <f t="shared" si="794"/>
        <v>16.768284115384617</v>
      </c>
      <c r="Z411" s="16">
        <f t="shared" si="795"/>
        <v>33.536568230769234</v>
      </c>
      <c r="AA411" s="16">
        <f t="shared" si="796"/>
        <v>55.894280384615392</v>
      </c>
      <c r="AB411" s="16">
        <f t="shared" si="797"/>
        <v>83.841420576923085</v>
      </c>
      <c r="AC411" s="16">
        <f t="shared" si="798"/>
        <v>117.37798880769232</v>
      </c>
      <c r="AD411" s="16">
        <f t="shared" si="799"/>
        <v>156.5039850769231</v>
      </c>
      <c r="AE411" s="16">
        <f t="shared" si="800"/>
        <v>201.2194093846154</v>
      </c>
      <c r="AF411" s="16">
        <f t="shared" si="801"/>
        <v>251.52426173076927</v>
      </c>
      <c r="AG411" s="16">
        <f t="shared" si="802"/>
        <v>307.41854211538464</v>
      </c>
      <c r="AH411" s="16">
        <f t="shared" si="803"/>
        <v>368.9022505384616</v>
      </c>
      <c r="AI411" s="16">
        <f t="shared" si="804"/>
        <v>435.97538700000007</v>
      </c>
      <c r="AJ411" s="16">
        <f t="shared" si="805"/>
        <v>508.6379515000001</v>
      </c>
      <c r="AK411" s="16">
        <f t="shared" si="806"/>
        <v>581.30051600000013</v>
      </c>
      <c r="AL411" s="16">
        <f t="shared" si="807"/>
        <v>653.96308050000016</v>
      </c>
      <c r="AM411" s="16">
        <f t="shared" si="808"/>
        <v>726.62564500000019</v>
      </c>
      <c r="AN411" s="16">
        <f t="shared" si="809"/>
        <v>799.28820950000022</v>
      </c>
      <c r="AO411" s="16">
        <f t="shared" si="810"/>
        <v>871.95077400000014</v>
      </c>
      <c r="AP411" s="16">
        <f t="shared" si="811"/>
        <v>944.61333850000005</v>
      </c>
      <c r="AQ411" s="16">
        <f t="shared" si="812"/>
        <v>1017.2759030000002</v>
      </c>
      <c r="AR411" s="16">
        <f t="shared" si="813"/>
        <v>1089.9384675000001</v>
      </c>
      <c r="AS411" s="16">
        <f t="shared" si="814"/>
        <v>1162.601032</v>
      </c>
      <c r="AT411" s="16">
        <f t="shared" si="815"/>
        <v>1235.2635964999999</v>
      </c>
      <c r="AU411" s="16">
        <f t="shared" si="816"/>
        <v>1307.9261609999999</v>
      </c>
      <c r="AV411" s="16">
        <f t="shared" si="817"/>
        <v>1380.5887255</v>
      </c>
      <c r="AW411" s="16">
        <f t="shared" si="818"/>
        <v>1453.2512899999999</v>
      </c>
      <c r="AX411" s="16">
        <f t="shared" si="819"/>
        <v>1525.9138545000001</v>
      </c>
      <c r="AY411" s="16">
        <f t="shared" si="820"/>
        <v>1598.576419</v>
      </c>
      <c r="AZ411" s="16">
        <f t="shared" si="821"/>
        <v>1671.2389834999997</v>
      </c>
      <c r="BA411" s="16">
        <f t="shared" si="822"/>
        <v>1743.9015479999996</v>
      </c>
      <c r="BB411" s="16">
        <f t="shared" si="823"/>
        <v>1816.5641124999993</v>
      </c>
      <c r="BC411" s="16">
        <f t="shared" si="824"/>
        <v>1889.2266769999992</v>
      </c>
      <c r="BD411" s="16">
        <f t="shared" si="825"/>
        <v>1961.8892414999993</v>
      </c>
      <c r="BE411" s="16">
        <f t="shared" si="826"/>
        <v>2034.5518059999995</v>
      </c>
      <c r="BF411" s="16">
        <f t="shared" si="827"/>
        <v>2107.2143704999989</v>
      </c>
      <c r="BG411" s="16">
        <f t="shared" si="828"/>
        <v>2179.8769349999993</v>
      </c>
      <c r="BH411" s="16">
        <f t="shared" si="829"/>
        <v>2252.5394994999992</v>
      </c>
      <c r="BI411" s="16">
        <f t="shared" si="830"/>
        <v>2325.2020639999992</v>
      </c>
      <c r="BJ411" s="16">
        <f t="shared" si="831"/>
        <v>2397.8646284999991</v>
      </c>
      <c r="BK411" s="16">
        <f t="shared" si="832"/>
        <v>2470.527192999999</v>
      </c>
      <c r="BL411" s="16">
        <f t="shared" si="833"/>
        <v>2543.1897574999989</v>
      </c>
      <c r="BM411" s="16">
        <f t="shared" si="834"/>
        <v>2615.8523219999993</v>
      </c>
      <c r="BN411" s="16">
        <f t="shared" si="835"/>
        <v>2688.5148864999987</v>
      </c>
      <c r="BO411" s="16">
        <f t="shared" si="836"/>
        <v>2761.1774509999987</v>
      </c>
      <c r="BP411" s="16">
        <f t="shared" si="837"/>
        <v>2833.8400154999986</v>
      </c>
      <c r="BQ411" s="16">
        <f t="shared" si="838"/>
        <v>2906.5025799999985</v>
      </c>
      <c r="BR411" s="16">
        <f t="shared" si="839"/>
        <v>2979.1651444999984</v>
      </c>
      <c r="BS411" s="16">
        <f t="shared" si="840"/>
        <v>3051.8277089999983</v>
      </c>
    </row>
    <row r="412" spans="1:71" x14ac:dyDescent="0.35">
      <c r="A412" s="15" t="str">
        <f t="shared" ref="A412:J412" si="856">A342</f>
        <v>Standard Close</v>
      </c>
      <c r="B412" s="15" t="str">
        <f t="shared" si="856"/>
        <v>NEW-15635.2</v>
      </c>
      <c r="C412" s="15" t="str">
        <f t="shared" si="856"/>
        <v/>
      </c>
      <c r="D412" s="15">
        <f t="shared" si="856"/>
        <v>36500</v>
      </c>
      <c r="E412" s="15" t="str">
        <f t="shared" si="856"/>
        <v>NEW-15635</v>
      </c>
      <c r="F412" s="15" t="str">
        <f t="shared" si="856"/>
        <v>Grid Mod Upgrade to digital relays</v>
      </c>
      <c r="G412" s="15" t="str">
        <f t="shared" si="856"/>
        <v>Electric Distribution Plant</v>
      </c>
      <c r="H412" s="15" t="str">
        <f t="shared" si="856"/>
        <v>Distribution Substation</v>
      </c>
      <c r="I412" s="15" t="str">
        <f t="shared" si="856"/>
        <v>Grid Mod Upgrade to digital relays</v>
      </c>
      <c r="J412" s="15">
        <f t="shared" si="856"/>
        <v>202402</v>
      </c>
      <c r="K412" s="16">
        <f>SUM($K342:K342)/13</f>
        <v>0</v>
      </c>
      <c r="L412" s="16">
        <f>SUM($K342:L342)/13</f>
        <v>0</v>
      </c>
      <c r="M412" s="16">
        <f>SUM($K342:M342)/13</f>
        <v>0</v>
      </c>
      <c r="N412" s="16">
        <f>SUM($K342:N342)/13</f>
        <v>55.378728589743588</v>
      </c>
      <c r="O412" s="16">
        <f>SUM($K342:O342)/13</f>
        <v>166.13618576923076</v>
      </c>
      <c r="P412" s="16">
        <f>SUM($K342:P342)/13</f>
        <v>332.27237153846153</v>
      </c>
      <c r="Q412" s="16">
        <f>SUM($K342:Q342)/13</f>
        <v>553.78728589743582</v>
      </c>
      <c r="R412" s="16">
        <f>SUM($K342:R342)/13</f>
        <v>830.68092884615373</v>
      </c>
      <c r="S412" s="16">
        <f>SUM($K342:S342)/13</f>
        <v>1162.9533003846152</v>
      </c>
      <c r="T412" s="16">
        <f>SUM($K342:T342)/13</f>
        <v>1550.6044005128206</v>
      </c>
      <c r="U412" s="16">
        <f>SUM($K342:U342)/13</f>
        <v>1993.6342292307695</v>
      </c>
      <c r="V412" s="16">
        <f>SUM($K342:V342)/13</f>
        <v>2492.0427865384618</v>
      </c>
      <c r="W412" s="16">
        <f t="shared" si="792"/>
        <v>3045.8300724358978</v>
      </c>
      <c r="X412" s="16">
        <f t="shared" si="793"/>
        <v>3658.2684663397445</v>
      </c>
      <c r="Y412" s="16">
        <f t="shared" si="794"/>
        <v>4329.3579682500003</v>
      </c>
      <c r="Z412" s="16">
        <f t="shared" si="795"/>
        <v>5059.0985781666677</v>
      </c>
      <c r="AA412" s="16">
        <f t="shared" si="796"/>
        <v>5792.1115675000019</v>
      </c>
      <c r="AB412" s="16">
        <f t="shared" si="797"/>
        <v>6528.3969362500011</v>
      </c>
      <c r="AC412" s="16">
        <f t="shared" si="798"/>
        <v>7267.9546844166671</v>
      </c>
      <c r="AD412" s="16">
        <f t="shared" si="799"/>
        <v>8010.7848120000017</v>
      </c>
      <c r="AE412" s="16">
        <f t="shared" si="800"/>
        <v>8756.8873190000031</v>
      </c>
      <c r="AF412" s="16">
        <f t="shared" si="801"/>
        <v>9506.2622054166677</v>
      </c>
      <c r="AG412" s="16">
        <f t="shared" si="802"/>
        <v>10258.909471250003</v>
      </c>
      <c r="AH412" s="16">
        <f t="shared" si="803"/>
        <v>11014.829116500003</v>
      </c>
      <c r="AI412" s="16">
        <f t="shared" si="804"/>
        <v>11774.02114116667</v>
      </c>
      <c r="AJ412" s="16">
        <f t="shared" si="805"/>
        <v>12536.485545250003</v>
      </c>
      <c r="AK412" s="16">
        <f t="shared" si="806"/>
        <v>13298.949949333337</v>
      </c>
      <c r="AL412" s="16">
        <f t="shared" si="807"/>
        <v>14061.414353416671</v>
      </c>
      <c r="AM412" s="16">
        <f t="shared" si="808"/>
        <v>14823.878757500004</v>
      </c>
      <c r="AN412" s="16">
        <f t="shared" si="809"/>
        <v>15586.343161583338</v>
      </c>
      <c r="AO412" s="16">
        <f t="shared" si="810"/>
        <v>16348.807565666673</v>
      </c>
      <c r="AP412" s="16">
        <f t="shared" si="811"/>
        <v>17111.271969750003</v>
      </c>
      <c r="AQ412" s="16">
        <f t="shared" si="812"/>
        <v>17873.736373833337</v>
      </c>
      <c r="AR412" s="16">
        <f t="shared" si="813"/>
        <v>18636.200777916671</v>
      </c>
      <c r="AS412" s="16">
        <f t="shared" si="814"/>
        <v>19398.665182000004</v>
      </c>
      <c r="AT412" s="16">
        <f t="shared" si="815"/>
        <v>20161.129586083342</v>
      </c>
      <c r="AU412" s="16">
        <f t="shared" si="816"/>
        <v>20923.593990166672</v>
      </c>
      <c r="AV412" s="16">
        <f t="shared" si="817"/>
        <v>21686.058394250002</v>
      </c>
      <c r="AW412" s="16">
        <f t="shared" si="818"/>
        <v>22448.522798333335</v>
      </c>
      <c r="AX412" s="16">
        <f t="shared" si="819"/>
        <v>23210.987202416676</v>
      </c>
      <c r="AY412" s="16">
        <f t="shared" si="820"/>
        <v>23973.451606500006</v>
      </c>
      <c r="AZ412" s="16">
        <f t="shared" si="821"/>
        <v>24735.916010583343</v>
      </c>
      <c r="BA412" s="16">
        <f t="shared" si="822"/>
        <v>25498.38041466667</v>
      </c>
      <c r="BB412" s="16">
        <f t="shared" si="823"/>
        <v>26260.844818750007</v>
      </c>
      <c r="BC412" s="16">
        <f t="shared" si="824"/>
        <v>27023.309222833344</v>
      </c>
      <c r="BD412" s="16">
        <f t="shared" si="825"/>
        <v>27785.773626916674</v>
      </c>
      <c r="BE412" s="16">
        <f t="shared" si="826"/>
        <v>28548.238031000012</v>
      </c>
      <c r="BF412" s="16">
        <f t="shared" si="827"/>
        <v>29310.702435083342</v>
      </c>
      <c r="BG412" s="16">
        <f t="shared" si="828"/>
        <v>30073.166839166675</v>
      </c>
      <c r="BH412" s="16">
        <f t="shared" si="829"/>
        <v>30835.631243250005</v>
      </c>
      <c r="BI412" s="16">
        <f t="shared" si="830"/>
        <v>31598.095647333332</v>
      </c>
      <c r="BJ412" s="16">
        <f t="shared" si="831"/>
        <v>32360.560051416673</v>
      </c>
      <c r="BK412" s="16">
        <f t="shared" si="832"/>
        <v>33123.024455500003</v>
      </c>
      <c r="BL412" s="16">
        <f t="shared" si="833"/>
        <v>33885.48885958334</v>
      </c>
      <c r="BM412" s="16">
        <f t="shared" si="834"/>
        <v>34647.95326366667</v>
      </c>
      <c r="BN412" s="16">
        <f t="shared" si="835"/>
        <v>35410.41766775</v>
      </c>
      <c r="BO412" s="16">
        <f t="shared" si="836"/>
        <v>36172.88207183333</v>
      </c>
      <c r="BP412" s="16">
        <f t="shared" si="837"/>
        <v>36935.346475916653</v>
      </c>
      <c r="BQ412" s="16">
        <f t="shared" si="838"/>
        <v>37697.81087999999</v>
      </c>
      <c r="BR412" s="16">
        <f t="shared" si="839"/>
        <v>38460.27528408332</v>
      </c>
      <c r="BS412" s="16">
        <f t="shared" si="840"/>
        <v>39222.73968816665</v>
      </c>
    </row>
    <row r="413" spans="1:71" x14ac:dyDescent="0.35">
      <c r="A413" s="15" t="str">
        <f t="shared" ref="A413:J413" si="857">A343</f>
        <v>Standard Close</v>
      </c>
      <c r="B413" s="15" t="str">
        <f t="shared" si="857"/>
        <v>NEW-15635.7</v>
      </c>
      <c r="C413" s="15" t="str">
        <f t="shared" si="857"/>
        <v/>
      </c>
      <c r="D413" s="15">
        <f t="shared" si="857"/>
        <v>36500</v>
      </c>
      <c r="E413" s="15" t="str">
        <f t="shared" si="857"/>
        <v>NEW-15635</v>
      </c>
      <c r="F413" s="15" t="str">
        <f t="shared" si="857"/>
        <v>Grid Mod Upgrade to digital relays</v>
      </c>
      <c r="G413" s="15" t="str">
        <f t="shared" si="857"/>
        <v>Electric Distribution Plant</v>
      </c>
      <c r="H413" s="15" t="str">
        <f t="shared" si="857"/>
        <v>Distribution Substation</v>
      </c>
      <c r="I413" s="15" t="str">
        <f t="shared" si="857"/>
        <v>Grid Mod Upgrade to digital relays</v>
      </c>
      <c r="J413" s="15">
        <f t="shared" si="857"/>
        <v>202412</v>
      </c>
      <c r="K413" s="16">
        <f>SUM($K343:K343)/13</f>
        <v>0</v>
      </c>
      <c r="L413" s="16">
        <f>SUM($K343:L343)/13</f>
        <v>0</v>
      </c>
      <c r="M413" s="16">
        <f>SUM($K343:M343)/13</f>
        <v>0</v>
      </c>
      <c r="N413" s="16">
        <f>SUM($K343:N343)/13</f>
        <v>0</v>
      </c>
      <c r="O413" s="16">
        <f>SUM($K343:O343)/13</f>
        <v>0</v>
      </c>
      <c r="P413" s="16">
        <f>SUM($K343:P343)/13</f>
        <v>0</v>
      </c>
      <c r="Q413" s="16">
        <f>SUM($K343:Q343)/13</f>
        <v>0</v>
      </c>
      <c r="R413" s="16">
        <f>SUM($K343:R343)/13</f>
        <v>0</v>
      </c>
      <c r="S413" s="16">
        <f>SUM($K343:S343)/13</f>
        <v>0</v>
      </c>
      <c r="T413" s="16">
        <f>SUM($K343:T343)/13</f>
        <v>0</v>
      </c>
      <c r="U413" s="16">
        <f>SUM($K343:U343)/13</f>
        <v>0</v>
      </c>
      <c r="V413" s="16">
        <f>SUM($K343:V343)/13</f>
        <v>0</v>
      </c>
      <c r="W413" s="16">
        <f t="shared" si="792"/>
        <v>0</v>
      </c>
      <c r="X413" s="16">
        <f t="shared" si="793"/>
        <v>13.265714602564106</v>
      </c>
      <c r="Y413" s="16">
        <f t="shared" si="794"/>
        <v>39.797143807692315</v>
      </c>
      <c r="Z413" s="16">
        <f t="shared" si="795"/>
        <v>79.59428761538463</v>
      </c>
      <c r="AA413" s="16">
        <f t="shared" si="796"/>
        <v>132.65714602564105</v>
      </c>
      <c r="AB413" s="16">
        <f t="shared" si="797"/>
        <v>198.98571903846158</v>
      </c>
      <c r="AC413" s="16">
        <f t="shared" si="798"/>
        <v>278.58000665384623</v>
      </c>
      <c r="AD413" s="16">
        <f t="shared" si="799"/>
        <v>371.44000887179493</v>
      </c>
      <c r="AE413" s="16">
        <f t="shared" si="800"/>
        <v>477.56572569230781</v>
      </c>
      <c r="AF413" s="16">
        <f t="shared" si="801"/>
        <v>596.9571571153848</v>
      </c>
      <c r="AG413" s="16">
        <f t="shared" si="802"/>
        <v>729.61430314102586</v>
      </c>
      <c r="AH413" s="16">
        <f t="shared" si="803"/>
        <v>875.53716376923103</v>
      </c>
      <c r="AI413" s="16">
        <f t="shared" si="804"/>
        <v>1034.7257390000004</v>
      </c>
      <c r="AJ413" s="16">
        <f t="shared" si="805"/>
        <v>1207.1800288333338</v>
      </c>
      <c r="AK413" s="16">
        <f t="shared" si="806"/>
        <v>1379.634318666667</v>
      </c>
      <c r="AL413" s="16">
        <f t="shared" si="807"/>
        <v>1552.0886085000004</v>
      </c>
      <c r="AM413" s="16">
        <f t="shared" si="808"/>
        <v>1724.5428983333336</v>
      </c>
      <c r="AN413" s="16">
        <f t="shared" si="809"/>
        <v>1896.997188166667</v>
      </c>
      <c r="AO413" s="16">
        <f t="shared" si="810"/>
        <v>2069.4514780000009</v>
      </c>
      <c r="AP413" s="16">
        <f t="shared" si="811"/>
        <v>2241.9057678333343</v>
      </c>
      <c r="AQ413" s="16">
        <f t="shared" si="812"/>
        <v>2414.3600576666677</v>
      </c>
      <c r="AR413" s="16">
        <f t="shared" si="813"/>
        <v>2586.8143475000006</v>
      </c>
      <c r="AS413" s="16">
        <f t="shared" si="814"/>
        <v>2759.268637333334</v>
      </c>
      <c r="AT413" s="16">
        <f t="shared" si="815"/>
        <v>2931.7229271666674</v>
      </c>
      <c r="AU413" s="16">
        <f t="shared" si="816"/>
        <v>3104.1772170000008</v>
      </c>
      <c r="AV413" s="16">
        <f t="shared" si="817"/>
        <v>3276.6315068333342</v>
      </c>
      <c r="AW413" s="16">
        <f t="shared" si="818"/>
        <v>3449.0857966666672</v>
      </c>
      <c r="AX413" s="16">
        <f t="shared" si="819"/>
        <v>3621.5400865000006</v>
      </c>
      <c r="AY413" s="16">
        <f t="shared" si="820"/>
        <v>3793.9943763333335</v>
      </c>
      <c r="AZ413" s="16">
        <f t="shared" si="821"/>
        <v>3966.448666166667</v>
      </c>
      <c r="BA413" s="16">
        <f t="shared" si="822"/>
        <v>4138.9029559999999</v>
      </c>
      <c r="BB413" s="16">
        <f t="shared" si="823"/>
        <v>4311.3572458333338</v>
      </c>
      <c r="BC413" s="16">
        <f t="shared" si="824"/>
        <v>4483.8115356666667</v>
      </c>
      <c r="BD413" s="16">
        <f t="shared" si="825"/>
        <v>4656.2658254999997</v>
      </c>
      <c r="BE413" s="16">
        <f t="shared" si="826"/>
        <v>4828.7201153333326</v>
      </c>
      <c r="BF413" s="16">
        <f t="shared" si="827"/>
        <v>5001.1744051666656</v>
      </c>
      <c r="BG413" s="16">
        <f t="shared" si="828"/>
        <v>5173.6286949999985</v>
      </c>
      <c r="BH413" s="16">
        <f t="shared" si="829"/>
        <v>5346.0829848333315</v>
      </c>
      <c r="BI413" s="16">
        <f t="shared" si="830"/>
        <v>5518.5372746666644</v>
      </c>
      <c r="BJ413" s="16">
        <f t="shared" si="831"/>
        <v>5690.9915644999983</v>
      </c>
      <c r="BK413" s="16">
        <f t="shared" si="832"/>
        <v>5863.4458543333312</v>
      </c>
      <c r="BL413" s="16">
        <f t="shared" si="833"/>
        <v>6035.9001441666633</v>
      </c>
      <c r="BM413" s="16">
        <f t="shared" si="834"/>
        <v>6208.3544339999971</v>
      </c>
      <c r="BN413" s="16">
        <f t="shared" si="835"/>
        <v>6380.8087238333292</v>
      </c>
      <c r="BO413" s="16">
        <f t="shared" si="836"/>
        <v>6553.2630136666612</v>
      </c>
      <c r="BP413" s="16">
        <f t="shared" si="837"/>
        <v>6725.7173034999951</v>
      </c>
      <c r="BQ413" s="16">
        <f t="shared" si="838"/>
        <v>6898.1715933333271</v>
      </c>
      <c r="BR413" s="16">
        <f t="shared" si="839"/>
        <v>7070.6258831666601</v>
      </c>
      <c r="BS413" s="16">
        <f t="shared" si="840"/>
        <v>7243.0801729999939</v>
      </c>
    </row>
    <row r="414" spans="1:71" x14ac:dyDescent="0.35">
      <c r="A414" s="15" t="str">
        <f t="shared" ref="A414:J414" si="858">A344</f>
        <v>Standard Close</v>
      </c>
      <c r="B414" s="15" t="str">
        <f t="shared" si="858"/>
        <v>NEW-15635.9</v>
      </c>
      <c r="C414" s="15" t="str">
        <f t="shared" si="858"/>
        <v/>
      </c>
      <c r="D414" s="15">
        <f t="shared" si="858"/>
        <v>36500</v>
      </c>
      <c r="E414" s="15" t="str">
        <f t="shared" si="858"/>
        <v>NEW-15635</v>
      </c>
      <c r="F414" s="15" t="str">
        <f t="shared" si="858"/>
        <v>Grid Mod Upgrade to digital relays</v>
      </c>
      <c r="G414" s="15" t="str">
        <f t="shared" si="858"/>
        <v>Electric Distribution Plant</v>
      </c>
      <c r="H414" s="15" t="str">
        <f t="shared" si="858"/>
        <v>Distribution Substation</v>
      </c>
      <c r="I414" s="15" t="str">
        <f t="shared" si="858"/>
        <v>Grid Mod Upgrade to digital relays</v>
      </c>
      <c r="J414" s="15">
        <f t="shared" si="858"/>
        <v>202412</v>
      </c>
      <c r="K414" s="16">
        <f>SUM($K344:K344)/13</f>
        <v>0</v>
      </c>
      <c r="L414" s="16">
        <f>SUM($K344:L344)/13</f>
        <v>0</v>
      </c>
      <c r="M414" s="16">
        <f>SUM($K344:M344)/13</f>
        <v>0</v>
      </c>
      <c r="N414" s="16">
        <f>SUM($K344:N344)/13</f>
        <v>0</v>
      </c>
      <c r="O414" s="16">
        <f>SUM($K344:O344)/13</f>
        <v>0</v>
      </c>
      <c r="P414" s="16">
        <f>SUM($K344:P344)/13</f>
        <v>0</v>
      </c>
      <c r="Q414" s="16">
        <f>SUM($K344:Q344)/13</f>
        <v>0</v>
      </c>
      <c r="R414" s="16">
        <f>SUM($K344:R344)/13</f>
        <v>0</v>
      </c>
      <c r="S414" s="16">
        <f>SUM($K344:S344)/13</f>
        <v>0</v>
      </c>
      <c r="T414" s="16">
        <f>SUM($K344:T344)/13</f>
        <v>0</v>
      </c>
      <c r="U414" s="16">
        <f>SUM($K344:U344)/13</f>
        <v>0</v>
      </c>
      <c r="V414" s="16">
        <f>SUM($K344:V344)/13</f>
        <v>0</v>
      </c>
      <c r="W414" s="16">
        <f t="shared" si="792"/>
        <v>0</v>
      </c>
      <c r="X414" s="16">
        <f t="shared" si="793"/>
        <v>5.0932067435897448</v>
      </c>
      <c r="Y414" s="16">
        <f t="shared" si="794"/>
        <v>15.279620230769233</v>
      </c>
      <c r="Z414" s="16">
        <f t="shared" si="795"/>
        <v>30.559240461538465</v>
      </c>
      <c r="AA414" s="16">
        <f t="shared" si="796"/>
        <v>50.932067435897437</v>
      </c>
      <c r="AB414" s="16">
        <f t="shared" si="797"/>
        <v>76.398101153846156</v>
      </c>
      <c r="AC414" s="16">
        <f t="shared" si="798"/>
        <v>106.95734161538462</v>
      </c>
      <c r="AD414" s="16">
        <f t="shared" si="799"/>
        <v>142.60978882051282</v>
      </c>
      <c r="AE414" s="16">
        <f t="shared" si="800"/>
        <v>183.35544276923076</v>
      </c>
      <c r="AF414" s="16">
        <f t="shared" si="801"/>
        <v>229.19430346153845</v>
      </c>
      <c r="AG414" s="16">
        <f t="shared" si="802"/>
        <v>280.12637089743589</v>
      </c>
      <c r="AH414" s="16">
        <f t="shared" si="803"/>
        <v>336.15164507692305</v>
      </c>
      <c r="AI414" s="16">
        <f t="shared" si="804"/>
        <v>397.27012599999995</v>
      </c>
      <c r="AJ414" s="16">
        <f t="shared" si="805"/>
        <v>463.4818136666666</v>
      </c>
      <c r="AK414" s="16">
        <f t="shared" si="806"/>
        <v>529.6935013333333</v>
      </c>
      <c r="AL414" s="16">
        <f t="shared" si="807"/>
        <v>595.90518899999995</v>
      </c>
      <c r="AM414" s="16">
        <f t="shared" si="808"/>
        <v>662.11687666666671</v>
      </c>
      <c r="AN414" s="16">
        <f t="shared" si="809"/>
        <v>728.32856433333313</v>
      </c>
      <c r="AO414" s="16">
        <f t="shared" si="810"/>
        <v>794.5402519999999</v>
      </c>
      <c r="AP414" s="16">
        <f t="shared" si="811"/>
        <v>860.75193966666654</v>
      </c>
      <c r="AQ414" s="16">
        <f t="shared" si="812"/>
        <v>926.96362733333331</v>
      </c>
      <c r="AR414" s="16">
        <f t="shared" si="813"/>
        <v>993.17531499999984</v>
      </c>
      <c r="AS414" s="16">
        <f t="shared" si="814"/>
        <v>1059.3870026666666</v>
      </c>
      <c r="AT414" s="16">
        <f t="shared" si="815"/>
        <v>1125.5986903333333</v>
      </c>
      <c r="AU414" s="16">
        <f t="shared" si="816"/>
        <v>1191.8103779999999</v>
      </c>
      <c r="AV414" s="16">
        <f t="shared" si="817"/>
        <v>1258.0220656666665</v>
      </c>
      <c r="AW414" s="16">
        <f t="shared" si="818"/>
        <v>1324.2337533333334</v>
      </c>
      <c r="AX414" s="16">
        <f t="shared" si="819"/>
        <v>1390.4454409999998</v>
      </c>
      <c r="AY414" s="16">
        <f t="shared" si="820"/>
        <v>1456.6571286666663</v>
      </c>
      <c r="AZ414" s="16">
        <f t="shared" si="821"/>
        <v>1522.8688163333331</v>
      </c>
      <c r="BA414" s="16">
        <f t="shared" si="822"/>
        <v>1589.080504</v>
      </c>
      <c r="BB414" s="16">
        <f t="shared" si="823"/>
        <v>1655.2921916666664</v>
      </c>
      <c r="BC414" s="16">
        <f t="shared" si="824"/>
        <v>1721.5038793333333</v>
      </c>
      <c r="BD414" s="16">
        <f t="shared" si="825"/>
        <v>1787.7155669999995</v>
      </c>
      <c r="BE414" s="16">
        <f t="shared" si="826"/>
        <v>1853.9272546666664</v>
      </c>
      <c r="BF414" s="16">
        <f t="shared" si="827"/>
        <v>1920.1389423333335</v>
      </c>
      <c r="BG414" s="16">
        <f t="shared" si="828"/>
        <v>1986.3506299999999</v>
      </c>
      <c r="BH414" s="16">
        <f t="shared" si="829"/>
        <v>2052.5623176666668</v>
      </c>
      <c r="BI414" s="16">
        <f t="shared" si="830"/>
        <v>2118.7740053333337</v>
      </c>
      <c r="BJ414" s="16">
        <f t="shared" si="831"/>
        <v>2184.9856930000001</v>
      </c>
      <c r="BK414" s="16">
        <f t="shared" si="832"/>
        <v>2251.197380666667</v>
      </c>
      <c r="BL414" s="16">
        <f t="shared" si="833"/>
        <v>2317.4090683333338</v>
      </c>
      <c r="BM414" s="16">
        <f t="shared" si="834"/>
        <v>2383.6207560000007</v>
      </c>
      <c r="BN414" s="16">
        <f t="shared" si="835"/>
        <v>2449.8324436666676</v>
      </c>
      <c r="BO414" s="16">
        <f t="shared" si="836"/>
        <v>2516.0441313333345</v>
      </c>
      <c r="BP414" s="16">
        <f t="shared" si="837"/>
        <v>2582.2558190000013</v>
      </c>
      <c r="BQ414" s="16">
        <f t="shared" si="838"/>
        <v>2648.4675066666682</v>
      </c>
      <c r="BR414" s="16">
        <f t="shared" si="839"/>
        <v>2714.6791943333351</v>
      </c>
      <c r="BS414" s="16">
        <f t="shared" si="840"/>
        <v>2780.890882000002</v>
      </c>
    </row>
    <row r="415" spans="1:71" x14ac:dyDescent="0.35">
      <c r="A415" s="15" t="str">
        <f t="shared" ref="A415:J415" si="859">A345</f>
        <v>Monthly Close</v>
      </c>
      <c r="B415" s="15" t="str">
        <f t="shared" si="859"/>
        <v>NEW-15636</v>
      </c>
      <c r="C415" s="15" t="str">
        <f t="shared" si="859"/>
        <v>ELECTRIC DELIVERY</v>
      </c>
      <c r="D415" s="15">
        <f t="shared" si="859"/>
        <v>34899</v>
      </c>
      <c r="E415" s="15" t="str">
        <f t="shared" si="859"/>
        <v>NEW-15636</v>
      </c>
      <c r="F415" s="15" t="str">
        <f t="shared" si="859"/>
        <v>DERMS controlled larger scale (DER)</v>
      </c>
      <c r="G415" s="15" t="str">
        <f t="shared" si="859"/>
        <v>Electric Other Production Plant</v>
      </c>
      <c r="H415" s="15" t="str">
        <f t="shared" si="859"/>
        <v>DERMS (TBD)</v>
      </c>
      <c r="I415" s="15" t="str">
        <f t="shared" si="859"/>
        <v>DERMS controlled larger scale (DER)</v>
      </c>
      <c r="J415" s="15" t="str">
        <f t="shared" si="859"/>
        <v>monthly</v>
      </c>
      <c r="K415" s="16">
        <f>SUM($K345:K345)/13</f>
        <v>0</v>
      </c>
      <c r="L415" s="16">
        <f>SUM($K345:L345)/13</f>
        <v>0</v>
      </c>
      <c r="M415" s="16">
        <f>SUM($K345:M345)/13</f>
        <v>0</v>
      </c>
      <c r="N415" s="16">
        <f>SUM($K345:N345)/13</f>
        <v>0</v>
      </c>
      <c r="O415" s="16">
        <f>SUM($K345:O345)/13</f>
        <v>0</v>
      </c>
      <c r="P415" s="16">
        <f>SUM($K345:P345)/13</f>
        <v>0</v>
      </c>
      <c r="Q415" s="16">
        <f>SUM($K345:Q345)/13</f>
        <v>0</v>
      </c>
      <c r="R415" s="16">
        <f>SUM($K345:R345)/13</f>
        <v>0</v>
      </c>
      <c r="S415" s="16">
        <f>SUM($K345:S345)/13</f>
        <v>0</v>
      </c>
      <c r="T415" s="16">
        <f>SUM($K345:T345)/13</f>
        <v>0</v>
      </c>
      <c r="U415" s="16">
        <f>SUM($K345:U345)/13</f>
        <v>0</v>
      </c>
      <c r="V415" s="16">
        <f>SUM($K345:V345)/13</f>
        <v>0</v>
      </c>
      <c r="W415" s="16">
        <f t="shared" si="792"/>
        <v>0</v>
      </c>
      <c r="X415" s="16">
        <f t="shared" si="793"/>
        <v>0</v>
      </c>
      <c r="Y415" s="16">
        <f t="shared" si="794"/>
        <v>27.457260564102562</v>
      </c>
      <c r="Z415" s="16">
        <f t="shared" si="795"/>
        <v>109.82904225641025</v>
      </c>
      <c r="AA415" s="16">
        <f t="shared" si="796"/>
        <v>274.57260564102558</v>
      </c>
      <c r="AB415" s="16">
        <f t="shared" si="797"/>
        <v>549.14521128205115</v>
      </c>
      <c r="AC415" s="16">
        <f t="shared" si="798"/>
        <v>961.00411974358963</v>
      </c>
      <c r="AD415" s="16">
        <f t="shared" si="799"/>
        <v>1537.6065915897436</v>
      </c>
      <c r="AE415" s="16">
        <f t="shared" si="800"/>
        <v>2306.4098873846156</v>
      </c>
      <c r="AF415" s="16">
        <f t="shared" si="801"/>
        <v>3294.8712676923078</v>
      </c>
      <c r="AG415" s="16">
        <f t="shared" si="802"/>
        <v>4530.4479930769239</v>
      </c>
      <c r="AH415" s="16">
        <f t="shared" si="803"/>
        <v>6040.597324102564</v>
      </c>
      <c r="AI415" s="16">
        <f t="shared" si="804"/>
        <v>7852.7765213333332</v>
      </c>
      <c r="AJ415" s="16">
        <f t="shared" si="805"/>
        <v>9994.442845333333</v>
      </c>
      <c r="AK415" s="16">
        <f t="shared" si="806"/>
        <v>12496.766527923077</v>
      </c>
      <c r="AL415" s="16">
        <f t="shared" si="807"/>
        <v>15363.460566717949</v>
      </c>
      <c r="AM415" s="16">
        <f t="shared" si="808"/>
        <v>18598.237959333332</v>
      </c>
      <c r="AN415" s="16">
        <f t="shared" si="809"/>
        <v>22204.811703384617</v>
      </c>
      <c r="AO415" s="16">
        <f t="shared" si="810"/>
        <v>26186.89479648718</v>
      </c>
      <c r="AP415" s="16">
        <f t="shared" si="811"/>
        <v>30548.200236256409</v>
      </c>
      <c r="AQ415" s="16">
        <f t="shared" si="812"/>
        <v>35292.441020307699</v>
      </c>
      <c r="AR415" s="16">
        <f t="shared" si="813"/>
        <v>40423.330146256412</v>
      </c>
      <c r="AS415" s="16">
        <f t="shared" si="814"/>
        <v>45944.580611717938</v>
      </c>
      <c r="AT415" s="16">
        <f t="shared" si="815"/>
        <v>51859.905414307686</v>
      </c>
      <c r="AU415" s="16">
        <f t="shared" si="816"/>
        <v>58173.017551641024</v>
      </c>
      <c r="AV415" s="16">
        <f t="shared" si="817"/>
        <v>64887.630021333331</v>
      </c>
      <c r="AW415" s="16">
        <f t="shared" si="818"/>
        <v>72024.536245282041</v>
      </c>
      <c r="AX415" s="16">
        <f t="shared" si="819"/>
        <v>79600.816700487165</v>
      </c>
      <c r="AY415" s="16">
        <f t="shared" si="820"/>
        <v>87633.551837589737</v>
      </c>
      <c r="AZ415" s="16">
        <f t="shared" si="821"/>
        <v>96139.822107230764</v>
      </c>
      <c r="BA415" s="16">
        <f t="shared" si="822"/>
        <v>105136.70796005127</v>
      </c>
      <c r="BB415" s="16">
        <f t="shared" si="823"/>
        <v>114641.28984669231</v>
      </c>
      <c r="BC415" s="16">
        <f t="shared" si="824"/>
        <v>124670.64821779488</v>
      </c>
      <c r="BD415" s="16">
        <f t="shared" si="825"/>
        <v>135241.86352399999</v>
      </c>
      <c r="BE415" s="16">
        <f t="shared" si="826"/>
        <v>146372.01621594874</v>
      </c>
      <c r="BF415" s="16">
        <f t="shared" si="827"/>
        <v>158078.18674428205</v>
      </c>
      <c r="BG415" s="16">
        <f t="shared" si="828"/>
        <v>170377.45555964106</v>
      </c>
      <c r="BH415" s="16">
        <f t="shared" si="829"/>
        <v>183286.90311266668</v>
      </c>
      <c r="BI415" s="16">
        <f t="shared" si="830"/>
        <v>196840.82511761537</v>
      </c>
      <c r="BJ415" s="16">
        <f t="shared" si="831"/>
        <v>211056.43686446155</v>
      </c>
      <c r="BK415" s="16">
        <f t="shared" si="832"/>
        <v>225950.95361682054</v>
      </c>
      <c r="BL415" s="16">
        <f t="shared" si="833"/>
        <v>241541.59063830771</v>
      </c>
      <c r="BM415" s="16">
        <f t="shared" si="834"/>
        <v>257845.56319253848</v>
      </c>
      <c r="BN415" s="16">
        <f t="shared" si="835"/>
        <v>274880.08654312824</v>
      </c>
      <c r="BO415" s="16">
        <f t="shared" si="836"/>
        <v>292662.37595369236</v>
      </c>
      <c r="BP415" s="16">
        <f t="shared" si="837"/>
        <v>311209.64668784622</v>
      </c>
      <c r="BQ415" s="16">
        <f t="shared" si="838"/>
        <v>330539.11400920519</v>
      </c>
      <c r="BR415" s="16">
        <f t="shared" si="839"/>
        <v>350667.99318138469</v>
      </c>
      <c r="BS415" s="16">
        <f t="shared" si="840"/>
        <v>371613.49946800008</v>
      </c>
    </row>
    <row r="416" spans="1:71" x14ac:dyDescent="0.35">
      <c r="A416" s="15" t="str">
        <f t="shared" ref="A416:J416" si="860">A346</f>
        <v>Monthly Close</v>
      </c>
      <c r="B416" s="15" t="str">
        <f t="shared" si="860"/>
        <v>NEW-15637</v>
      </c>
      <c r="C416" s="15" t="str">
        <f t="shared" si="860"/>
        <v>ELECTRIC DELIVERY</v>
      </c>
      <c r="D416" s="15">
        <f t="shared" si="860"/>
        <v>34899</v>
      </c>
      <c r="E416" s="15" t="str">
        <f t="shared" si="860"/>
        <v>NEW-15637</v>
      </c>
      <c r="F416" s="15" t="str">
        <f t="shared" si="860"/>
        <v>DERMS controlled battery storage</v>
      </c>
      <c r="G416" s="15" t="str">
        <f t="shared" si="860"/>
        <v>Electric Other Production Plant</v>
      </c>
      <c r="H416" s="15" t="str">
        <f t="shared" si="860"/>
        <v>DERMS (TBD)</v>
      </c>
      <c r="I416" s="15" t="str">
        <f t="shared" si="860"/>
        <v>DERMS controlled battery storage</v>
      </c>
      <c r="J416" s="15" t="str">
        <f t="shared" si="860"/>
        <v>monthly</v>
      </c>
      <c r="K416" s="16">
        <f>SUM($K346:K346)/13</f>
        <v>0</v>
      </c>
      <c r="L416" s="16">
        <f>SUM($K346:L346)/13</f>
        <v>0</v>
      </c>
      <c r="M416" s="16">
        <f>SUM($K346:M346)/13</f>
        <v>0</v>
      </c>
      <c r="N416" s="16">
        <f>SUM($K346:N346)/13</f>
        <v>0</v>
      </c>
      <c r="O416" s="16">
        <f>SUM($K346:O346)/13</f>
        <v>0</v>
      </c>
      <c r="P416" s="16">
        <f>SUM($K346:P346)/13</f>
        <v>0</v>
      </c>
      <c r="Q416" s="16">
        <f>SUM($K346:Q346)/13</f>
        <v>0</v>
      </c>
      <c r="R416" s="16">
        <f>SUM($K346:R346)/13</f>
        <v>0</v>
      </c>
      <c r="S416" s="16">
        <f>SUM($K346:S346)/13</f>
        <v>0</v>
      </c>
      <c r="T416" s="16">
        <f>SUM($K346:T346)/13</f>
        <v>0</v>
      </c>
      <c r="U416" s="16">
        <f>SUM($K346:U346)/13</f>
        <v>0</v>
      </c>
      <c r="V416" s="16">
        <f>SUM($K346:V346)/13</f>
        <v>0</v>
      </c>
      <c r="W416" s="16">
        <f t="shared" si="792"/>
        <v>0</v>
      </c>
      <c r="X416" s="16">
        <f t="shared" si="793"/>
        <v>0</v>
      </c>
      <c r="Y416" s="16">
        <f t="shared" si="794"/>
        <v>27.45726715384615</v>
      </c>
      <c r="Z416" s="16">
        <f t="shared" si="795"/>
        <v>109.8290686153846</v>
      </c>
      <c r="AA416" s="16">
        <f t="shared" si="796"/>
        <v>274.57267153846146</v>
      </c>
      <c r="AB416" s="16">
        <f t="shared" si="797"/>
        <v>549.14534307692293</v>
      </c>
      <c r="AC416" s="16">
        <f t="shared" si="798"/>
        <v>961.00435038461524</v>
      </c>
      <c r="AD416" s="16">
        <f t="shared" si="799"/>
        <v>1537.6069606153844</v>
      </c>
      <c r="AE416" s="16">
        <f t="shared" si="800"/>
        <v>2306.4104409230763</v>
      </c>
      <c r="AF416" s="16">
        <f t="shared" si="801"/>
        <v>3294.8720584615376</v>
      </c>
      <c r="AG416" s="16">
        <f t="shared" si="802"/>
        <v>4530.4490803846138</v>
      </c>
      <c r="AH416" s="16">
        <f t="shared" si="803"/>
        <v>6040.5987738461517</v>
      </c>
      <c r="AI416" s="16">
        <f t="shared" si="804"/>
        <v>7852.7784059999976</v>
      </c>
      <c r="AJ416" s="16">
        <f t="shared" si="805"/>
        <v>9994.4452439999968</v>
      </c>
      <c r="AK416" s="16">
        <f t="shared" si="806"/>
        <v>12496.717625435895</v>
      </c>
      <c r="AL416" s="16">
        <f t="shared" si="807"/>
        <v>15363.25664710256</v>
      </c>
      <c r="AM416" s="16">
        <f t="shared" si="808"/>
        <v>18597.723405794866</v>
      </c>
      <c r="AN416" s="16">
        <f t="shared" si="809"/>
        <v>22203.778998307684</v>
      </c>
      <c r="AO416" s="16">
        <f t="shared" si="810"/>
        <v>26185.084521435885</v>
      </c>
      <c r="AP416" s="16">
        <f t="shared" si="811"/>
        <v>30545.301071974347</v>
      </c>
      <c r="AQ416" s="16">
        <f t="shared" si="812"/>
        <v>35288.089746717938</v>
      </c>
      <c r="AR416" s="16">
        <f t="shared" si="813"/>
        <v>40417.111642461517</v>
      </c>
      <c r="AS416" s="16">
        <f t="shared" si="814"/>
        <v>45936.027855999986</v>
      </c>
      <c r="AT416" s="16">
        <f t="shared" si="815"/>
        <v>51848.499484128188</v>
      </c>
      <c r="AU416" s="16">
        <f t="shared" si="816"/>
        <v>58158.187623641017</v>
      </c>
      <c r="AV416" s="16">
        <f t="shared" si="817"/>
        <v>64868.753371333318</v>
      </c>
      <c r="AW416" s="16">
        <f t="shared" si="818"/>
        <v>72017.471084641002</v>
      </c>
      <c r="AX416" s="16">
        <f t="shared" si="819"/>
        <v>79637.954024205115</v>
      </c>
      <c r="AY416" s="16">
        <f t="shared" si="820"/>
        <v>87763.815424307686</v>
      </c>
      <c r="AZ416" s="16">
        <f t="shared" si="821"/>
        <v>96428.668519230734</v>
      </c>
      <c r="BA416" s="16">
        <f t="shared" si="822"/>
        <v>105666.12654325638</v>
      </c>
      <c r="BB416" s="16">
        <f t="shared" si="823"/>
        <v>115509.80273066665</v>
      </c>
      <c r="BC416" s="16">
        <f t="shared" si="824"/>
        <v>125993.31031574358</v>
      </c>
      <c r="BD416" s="16">
        <f t="shared" si="825"/>
        <v>137150.26253276924</v>
      </c>
      <c r="BE416" s="16">
        <f t="shared" si="826"/>
        <v>149014.27261602564</v>
      </c>
      <c r="BF416" s="16">
        <f t="shared" si="827"/>
        <v>161618.95379979486</v>
      </c>
      <c r="BG416" s="16">
        <f t="shared" si="828"/>
        <v>174997.919318359</v>
      </c>
      <c r="BH416" s="16">
        <f t="shared" si="829"/>
        <v>189184.78240600001</v>
      </c>
      <c r="BI416" s="16">
        <f t="shared" si="830"/>
        <v>204246.9935034872</v>
      </c>
      <c r="BJ416" s="16">
        <f t="shared" si="831"/>
        <v>220218.38976458972</v>
      </c>
      <c r="BK416" s="16">
        <f t="shared" si="832"/>
        <v>237132.80836943589</v>
      </c>
      <c r="BL416" s="16">
        <f t="shared" si="833"/>
        <v>255024.08649815386</v>
      </c>
      <c r="BM416" s="16">
        <f t="shared" si="834"/>
        <v>273926.06133087177</v>
      </c>
      <c r="BN416" s="16">
        <f t="shared" si="835"/>
        <v>293872.57004771795</v>
      </c>
      <c r="BO416" s="16">
        <f t="shared" si="836"/>
        <v>314897.44982882054</v>
      </c>
      <c r="BP416" s="16">
        <f t="shared" si="837"/>
        <v>337034.53785430768</v>
      </c>
      <c r="BQ416" s="16">
        <f t="shared" si="838"/>
        <v>360317.67130430776</v>
      </c>
      <c r="BR416" s="16">
        <f t="shared" si="839"/>
        <v>384780.68735894875</v>
      </c>
      <c r="BS416" s="16">
        <f t="shared" si="840"/>
        <v>410457.42319835903</v>
      </c>
    </row>
    <row r="417" spans="1:71" x14ac:dyDescent="0.35">
      <c r="A417" s="15" t="str">
        <f t="shared" ref="A417:J417" si="861">A347</f>
        <v>Monthly Close</v>
      </c>
      <c r="B417" s="15" t="str">
        <f t="shared" si="861"/>
        <v>NEW-15638</v>
      </c>
      <c r="C417" s="15" t="str">
        <f t="shared" si="861"/>
        <v>ELECTRIC DELIVERY</v>
      </c>
      <c r="D417" s="15">
        <f t="shared" si="861"/>
        <v>35600</v>
      </c>
      <c r="E417" s="15" t="str">
        <f t="shared" si="861"/>
        <v>NEW-15638</v>
      </c>
      <c r="F417" s="15" t="str">
        <f t="shared" si="861"/>
        <v>DERMS controlled PV systems</v>
      </c>
      <c r="G417" s="15" t="str">
        <f t="shared" si="861"/>
        <v>Electric Other Production Plant</v>
      </c>
      <c r="H417" s="15" t="str">
        <f t="shared" si="861"/>
        <v>DERMS (TBD)</v>
      </c>
      <c r="I417" s="15" t="str">
        <f t="shared" si="861"/>
        <v>DERMS controlled PV systems</v>
      </c>
      <c r="J417" s="15" t="str">
        <f t="shared" si="861"/>
        <v>monthly</v>
      </c>
      <c r="K417" s="16">
        <f>SUM($K347:K347)/13</f>
        <v>0</v>
      </c>
      <c r="L417" s="16">
        <f>SUM($K347:L347)/13</f>
        <v>0</v>
      </c>
      <c r="M417" s="16">
        <f>SUM($K347:M347)/13</f>
        <v>0</v>
      </c>
      <c r="N417" s="16">
        <f>SUM($K347:N347)/13</f>
        <v>0</v>
      </c>
      <c r="O417" s="16">
        <f>SUM($K347:O347)/13</f>
        <v>0</v>
      </c>
      <c r="P417" s="16">
        <f>SUM($K347:P347)/13</f>
        <v>0</v>
      </c>
      <c r="Q417" s="16">
        <f>SUM($K347:Q347)/13</f>
        <v>0</v>
      </c>
      <c r="R417" s="16">
        <f>SUM($K347:R347)/13</f>
        <v>0</v>
      </c>
      <c r="S417" s="16">
        <f>SUM($K347:S347)/13</f>
        <v>0</v>
      </c>
      <c r="T417" s="16">
        <f>SUM($K347:T347)/13</f>
        <v>0</v>
      </c>
      <c r="U417" s="16">
        <f>SUM($K347:U347)/13</f>
        <v>0</v>
      </c>
      <c r="V417" s="16">
        <f>SUM($K347:V347)/13</f>
        <v>0</v>
      </c>
      <c r="W417" s="16">
        <f t="shared" si="792"/>
        <v>0</v>
      </c>
      <c r="X417" s="16">
        <f t="shared" si="793"/>
        <v>0</v>
      </c>
      <c r="Y417" s="16">
        <f t="shared" si="794"/>
        <v>7.9861098333333347</v>
      </c>
      <c r="Z417" s="16">
        <f t="shared" si="795"/>
        <v>31.944439333333339</v>
      </c>
      <c r="AA417" s="16">
        <f t="shared" si="796"/>
        <v>79.861098333333331</v>
      </c>
      <c r="AB417" s="16">
        <f t="shared" si="797"/>
        <v>159.72219666666666</v>
      </c>
      <c r="AC417" s="16">
        <f t="shared" si="798"/>
        <v>279.51384416666667</v>
      </c>
      <c r="AD417" s="16">
        <f t="shared" si="799"/>
        <v>447.22215066666672</v>
      </c>
      <c r="AE417" s="16">
        <f t="shared" si="800"/>
        <v>670.83322600000008</v>
      </c>
      <c r="AF417" s="16">
        <f t="shared" si="801"/>
        <v>958.33318000000008</v>
      </c>
      <c r="AG417" s="16">
        <f t="shared" si="802"/>
        <v>1317.7081225000002</v>
      </c>
      <c r="AH417" s="16">
        <f t="shared" si="803"/>
        <v>1756.9441633333336</v>
      </c>
      <c r="AI417" s="16">
        <f t="shared" si="804"/>
        <v>2284.0274123333338</v>
      </c>
      <c r="AJ417" s="16">
        <f t="shared" si="805"/>
        <v>2906.9439946666675</v>
      </c>
      <c r="AK417" s="16">
        <f t="shared" si="806"/>
        <v>3634.6818311666675</v>
      </c>
      <c r="AL417" s="16">
        <f t="shared" si="807"/>
        <v>4468.2427328333342</v>
      </c>
      <c r="AM417" s="16">
        <f t="shared" si="808"/>
        <v>5408.6285106666674</v>
      </c>
      <c r="AN417" s="16">
        <f t="shared" si="809"/>
        <v>6456.8409756666679</v>
      </c>
      <c r="AO417" s="16">
        <f t="shared" si="810"/>
        <v>7613.881938833335</v>
      </c>
      <c r="AP417" s="16">
        <f t="shared" si="811"/>
        <v>8880.7532111666678</v>
      </c>
      <c r="AQ417" s="16">
        <f t="shared" si="812"/>
        <v>10258.456603666669</v>
      </c>
      <c r="AR417" s="16">
        <f t="shared" si="813"/>
        <v>11747.993927333337</v>
      </c>
      <c r="AS417" s="16">
        <f t="shared" si="814"/>
        <v>13350.36699316667</v>
      </c>
      <c r="AT417" s="16">
        <f t="shared" si="815"/>
        <v>15066.577612166671</v>
      </c>
      <c r="AU417" s="16">
        <f t="shared" si="816"/>
        <v>16897.627595333339</v>
      </c>
      <c r="AV417" s="16">
        <f t="shared" si="817"/>
        <v>18844.518753666671</v>
      </c>
      <c r="AW417" s="16">
        <f t="shared" si="818"/>
        <v>20911.617230833337</v>
      </c>
      <c r="AX417" s="16">
        <f t="shared" si="819"/>
        <v>23102.287367166678</v>
      </c>
      <c r="AY417" s="16">
        <f t="shared" si="820"/>
        <v>25419.89350300001</v>
      </c>
      <c r="AZ417" s="16">
        <f t="shared" si="821"/>
        <v>27867.799978666681</v>
      </c>
      <c r="BA417" s="16">
        <f t="shared" si="822"/>
        <v>30449.371134500012</v>
      </c>
      <c r="BB417" s="16">
        <f t="shared" si="823"/>
        <v>33167.971310833345</v>
      </c>
      <c r="BC417" s="16">
        <f t="shared" si="824"/>
        <v>36026.964848000018</v>
      </c>
      <c r="BD417" s="16">
        <f t="shared" si="825"/>
        <v>39029.716086333348</v>
      </c>
      <c r="BE417" s="16">
        <f t="shared" si="826"/>
        <v>42179.589366166685</v>
      </c>
      <c r="BF417" s="16">
        <f t="shared" si="827"/>
        <v>45479.949027833347</v>
      </c>
      <c r="BG417" s="16">
        <f t="shared" si="828"/>
        <v>48934.159411666682</v>
      </c>
      <c r="BH417" s="16">
        <f t="shared" si="829"/>
        <v>52545.584858000031</v>
      </c>
      <c r="BI417" s="16">
        <f t="shared" si="830"/>
        <v>56320.984277166695</v>
      </c>
      <c r="BJ417" s="16">
        <f t="shared" si="831"/>
        <v>60263.752239166693</v>
      </c>
      <c r="BK417" s="16">
        <f t="shared" si="832"/>
        <v>64377.283321666699</v>
      </c>
      <c r="BL417" s="16">
        <f t="shared" si="833"/>
        <v>68664.97210233337</v>
      </c>
      <c r="BM417" s="16">
        <f t="shared" si="834"/>
        <v>73130.213158833358</v>
      </c>
      <c r="BN417" s="16">
        <f t="shared" si="835"/>
        <v>77776.401068833366</v>
      </c>
      <c r="BO417" s="16">
        <f t="shared" si="836"/>
        <v>82606.930410000045</v>
      </c>
      <c r="BP417" s="16">
        <f t="shared" si="837"/>
        <v>87625.195760000046</v>
      </c>
      <c r="BQ417" s="16">
        <f t="shared" si="838"/>
        <v>92834.591696500065</v>
      </c>
      <c r="BR417" s="16">
        <f t="shared" si="839"/>
        <v>98238.512797166724</v>
      </c>
      <c r="BS417" s="16">
        <f t="shared" si="840"/>
        <v>103840.35363966675</v>
      </c>
    </row>
    <row r="418" spans="1:71" x14ac:dyDescent="0.35">
      <c r="A418" s="15" t="str">
        <f t="shared" ref="A418:J418" si="862">A348</f>
        <v>Standard Close</v>
      </c>
      <c r="B418" s="15" t="str">
        <f t="shared" si="862"/>
        <v>NEW-15639</v>
      </c>
      <c r="C418" s="15" t="str">
        <f t="shared" si="862"/>
        <v>ELECTRIC DELIVERY</v>
      </c>
      <c r="D418" s="15">
        <f t="shared" si="862"/>
        <v>34899</v>
      </c>
      <c r="E418" s="15" t="str">
        <f t="shared" si="862"/>
        <v>NEW-15639</v>
      </c>
      <c r="F418" s="15" t="str">
        <f t="shared" si="862"/>
        <v>DERMS Perpetual Upgrades</v>
      </c>
      <c r="G418" s="15" t="str">
        <f t="shared" si="862"/>
        <v>Electric Other Production Plant</v>
      </c>
      <c r="H418" s="15" t="str">
        <f t="shared" si="862"/>
        <v>DERMS (TBD)</v>
      </c>
      <c r="I418" s="15" t="str">
        <f t="shared" si="862"/>
        <v>DERMS Perpetual Upgrades</v>
      </c>
      <c r="J418" s="15">
        <f t="shared" si="862"/>
        <v>202912</v>
      </c>
      <c r="K418" s="16">
        <f>SUM($K348:K348)/13</f>
        <v>0</v>
      </c>
      <c r="L418" s="16">
        <f>SUM($K348:L348)/13</f>
        <v>0</v>
      </c>
      <c r="M418" s="16">
        <f>SUM($K348:M348)/13</f>
        <v>0</v>
      </c>
      <c r="N418" s="16">
        <f>SUM($K348:N348)/13</f>
        <v>0</v>
      </c>
      <c r="O418" s="16">
        <f>SUM($K348:O348)/13</f>
        <v>0</v>
      </c>
      <c r="P418" s="16">
        <f>SUM($K348:P348)/13</f>
        <v>0</v>
      </c>
      <c r="Q418" s="16">
        <f>SUM($K348:Q348)/13</f>
        <v>0</v>
      </c>
      <c r="R418" s="16">
        <f>SUM($K348:R348)/13</f>
        <v>0</v>
      </c>
      <c r="S418" s="16">
        <f>SUM($K348:S348)/13</f>
        <v>0</v>
      </c>
      <c r="T418" s="16">
        <f>SUM($K348:T348)/13</f>
        <v>0</v>
      </c>
      <c r="U418" s="16">
        <f>SUM($K348:U348)/13</f>
        <v>0</v>
      </c>
      <c r="V418" s="16">
        <f>SUM($K348:V348)/13</f>
        <v>0</v>
      </c>
      <c r="W418" s="16">
        <f t="shared" si="792"/>
        <v>0</v>
      </c>
      <c r="X418" s="16">
        <f t="shared" si="793"/>
        <v>0</v>
      </c>
      <c r="Y418" s="16">
        <f t="shared" si="794"/>
        <v>0</v>
      </c>
      <c r="Z418" s="16">
        <f t="shared" si="795"/>
        <v>0</v>
      </c>
      <c r="AA418" s="16">
        <f t="shared" si="796"/>
        <v>0</v>
      </c>
      <c r="AB418" s="16">
        <f t="shared" si="797"/>
        <v>0</v>
      </c>
      <c r="AC418" s="16">
        <f t="shared" si="798"/>
        <v>0</v>
      </c>
      <c r="AD418" s="16">
        <f t="shared" si="799"/>
        <v>0</v>
      </c>
      <c r="AE418" s="16">
        <f t="shared" si="800"/>
        <v>0</v>
      </c>
      <c r="AF418" s="16">
        <f t="shared" si="801"/>
        <v>0</v>
      </c>
      <c r="AG418" s="16">
        <f t="shared" si="802"/>
        <v>0</v>
      </c>
      <c r="AH418" s="16">
        <f t="shared" si="803"/>
        <v>0</v>
      </c>
      <c r="AI418" s="16">
        <f t="shared" si="804"/>
        <v>0</v>
      </c>
      <c r="AJ418" s="16">
        <f t="shared" si="805"/>
        <v>0</v>
      </c>
      <c r="AK418" s="16">
        <f t="shared" si="806"/>
        <v>0</v>
      </c>
      <c r="AL418" s="16">
        <f t="shared" si="807"/>
        <v>0</v>
      </c>
      <c r="AM418" s="16">
        <f t="shared" si="808"/>
        <v>0</v>
      </c>
      <c r="AN418" s="16">
        <f t="shared" si="809"/>
        <v>0</v>
      </c>
      <c r="AO418" s="16">
        <f t="shared" si="810"/>
        <v>0</v>
      </c>
      <c r="AP418" s="16">
        <f t="shared" si="811"/>
        <v>0</v>
      </c>
      <c r="AQ418" s="16">
        <f t="shared" si="812"/>
        <v>0</v>
      </c>
      <c r="AR418" s="16">
        <f t="shared" si="813"/>
        <v>0</v>
      </c>
      <c r="AS418" s="16">
        <f t="shared" si="814"/>
        <v>0</v>
      </c>
      <c r="AT418" s="16">
        <f t="shared" si="815"/>
        <v>0</v>
      </c>
      <c r="AU418" s="16">
        <f t="shared" si="816"/>
        <v>0</v>
      </c>
      <c r="AV418" s="16">
        <f t="shared" si="817"/>
        <v>0</v>
      </c>
      <c r="AW418" s="16">
        <f t="shared" si="818"/>
        <v>0</v>
      </c>
      <c r="AX418" s="16">
        <f t="shared" si="819"/>
        <v>0</v>
      </c>
      <c r="AY418" s="16">
        <f t="shared" si="820"/>
        <v>0</v>
      </c>
      <c r="AZ418" s="16">
        <f t="shared" si="821"/>
        <v>0</v>
      </c>
      <c r="BA418" s="16">
        <f t="shared" si="822"/>
        <v>0</v>
      </c>
      <c r="BB418" s="16">
        <f t="shared" si="823"/>
        <v>0</v>
      </c>
      <c r="BC418" s="16">
        <f t="shared" si="824"/>
        <v>0</v>
      </c>
      <c r="BD418" s="16">
        <f t="shared" si="825"/>
        <v>0</v>
      </c>
      <c r="BE418" s="16">
        <f t="shared" si="826"/>
        <v>0</v>
      </c>
      <c r="BF418" s="16">
        <f t="shared" si="827"/>
        <v>0</v>
      </c>
      <c r="BG418" s="16">
        <f t="shared" si="828"/>
        <v>0</v>
      </c>
      <c r="BH418" s="16">
        <f t="shared" si="829"/>
        <v>0</v>
      </c>
      <c r="BI418" s="16">
        <f t="shared" si="830"/>
        <v>0</v>
      </c>
      <c r="BJ418" s="16">
        <f t="shared" si="831"/>
        <v>0</v>
      </c>
      <c r="BK418" s="16">
        <f t="shared" si="832"/>
        <v>0</v>
      </c>
      <c r="BL418" s="16">
        <f t="shared" si="833"/>
        <v>0</v>
      </c>
      <c r="BM418" s="16">
        <f t="shared" si="834"/>
        <v>0</v>
      </c>
      <c r="BN418" s="16">
        <f t="shared" si="835"/>
        <v>0</v>
      </c>
      <c r="BO418" s="16">
        <f t="shared" si="836"/>
        <v>0</v>
      </c>
      <c r="BP418" s="16">
        <f t="shared" si="837"/>
        <v>0</v>
      </c>
      <c r="BQ418" s="16">
        <f t="shared" si="838"/>
        <v>0</v>
      </c>
      <c r="BR418" s="16">
        <f t="shared" si="839"/>
        <v>0</v>
      </c>
      <c r="BS418" s="16">
        <f t="shared" si="840"/>
        <v>0</v>
      </c>
    </row>
    <row r="419" spans="1:71" x14ac:dyDescent="0.35">
      <c r="A419" s="15" t="str">
        <f t="shared" ref="A419:J419" si="863">A349</f>
        <v>Standard Close</v>
      </c>
      <c r="B419" s="15" t="str">
        <f t="shared" si="863"/>
        <v>NEW-15640</v>
      </c>
      <c r="C419" s="15" t="str">
        <f t="shared" si="863"/>
        <v>ELECTRIC DELIVERY</v>
      </c>
      <c r="D419" s="15">
        <f t="shared" si="863"/>
        <v>34899</v>
      </c>
      <c r="E419" s="15" t="str">
        <f t="shared" si="863"/>
        <v>NEW-15640</v>
      </c>
      <c r="F419" s="15" t="str">
        <f t="shared" si="863"/>
        <v>DER aggregation capabilities</v>
      </c>
      <c r="G419" s="15" t="str">
        <f t="shared" si="863"/>
        <v>Electric Other Production Plant</v>
      </c>
      <c r="H419" s="15" t="str">
        <f t="shared" si="863"/>
        <v>DERMS (TBD)</v>
      </c>
      <c r="I419" s="15" t="str">
        <f t="shared" si="863"/>
        <v>DER aggregation capabilities</v>
      </c>
      <c r="J419" s="15">
        <f t="shared" si="863"/>
        <v>202812</v>
      </c>
      <c r="K419" s="16">
        <f>SUM($K349:K349)/13</f>
        <v>0</v>
      </c>
      <c r="L419" s="16">
        <f>SUM($K349:L349)/13</f>
        <v>0</v>
      </c>
      <c r="M419" s="16">
        <f>SUM($K349:M349)/13</f>
        <v>0</v>
      </c>
      <c r="N419" s="16">
        <f>SUM($K349:N349)/13</f>
        <v>0</v>
      </c>
      <c r="O419" s="16">
        <f>SUM($K349:O349)/13</f>
        <v>0</v>
      </c>
      <c r="P419" s="16">
        <f>SUM($K349:P349)/13</f>
        <v>0</v>
      </c>
      <c r="Q419" s="16">
        <f>SUM($K349:Q349)/13</f>
        <v>0</v>
      </c>
      <c r="R419" s="16">
        <f>SUM($K349:R349)/13</f>
        <v>0</v>
      </c>
      <c r="S419" s="16">
        <f>SUM($K349:S349)/13</f>
        <v>0</v>
      </c>
      <c r="T419" s="16">
        <f>SUM($K349:T349)/13</f>
        <v>0</v>
      </c>
      <c r="U419" s="16">
        <f>SUM($K349:U349)/13</f>
        <v>0</v>
      </c>
      <c r="V419" s="16">
        <f>SUM($K349:V349)/13</f>
        <v>0</v>
      </c>
      <c r="W419" s="16">
        <f t="shared" si="792"/>
        <v>0</v>
      </c>
      <c r="X419" s="16">
        <f t="shared" si="793"/>
        <v>0</v>
      </c>
      <c r="Y419" s="16">
        <f t="shared" si="794"/>
        <v>0</v>
      </c>
      <c r="Z419" s="16">
        <f t="shared" si="795"/>
        <v>0</v>
      </c>
      <c r="AA419" s="16">
        <f t="shared" si="796"/>
        <v>0</v>
      </c>
      <c r="AB419" s="16">
        <f t="shared" si="797"/>
        <v>0</v>
      </c>
      <c r="AC419" s="16">
        <f t="shared" si="798"/>
        <v>0</v>
      </c>
      <c r="AD419" s="16">
        <f t="shared" si="799"/>
        <v>0</v>
      </c>
      <c r="AE419" s="16">
        <f t="shared" si="800"/>
        <v>0</v>
      </c>
      <c r="AF419" s="16">
        <f t="shared" si="801"/>
        <v>0</v>
      </c>
      <c r="AG419" s="16">
        <f t="shared" si="802"/>
        <v>0</v>
      </c>
      <c r="AH419" s="16">
        <f t="shared" si="803"/>
        <v>0</v>
      </c>
      <c r="AI419" s="16">
        <f t="shared" si="804"/>
        <v>0</v>
      </c>
      <c r="AJ419" s="16">
        <f t="shared" si="805"/>
        <v>0</v>
      </c>
      <c r="AK419" s="16">
        <f t="shared" si="806"/>
        <v>0</v>
      </c>
      <c r="AL419" s="16">
        <f t="shared" si="807"/>
        <v>0</v>
      </c>
      <c r="AM419" s="16">
        <f t="shared" si="808"/>
        <v>0</v>
      </c>
      <c r="AN419" s="16">
        <f t="shared" si="809"/>
        <v>0</v>
      </c>
      <c r="AO419" s="16">
        <f t="shared" si="810"/>
        <v>0</v>
      </c>
      <c r="AP419" s="16">
        <f t="shared" si="811"/>
        <v>0</v>
      </c>
      <c r="AQ419" s="16">
        <f t="shared" si="812"/>
        <v>0</v>
      </c>
      <c r="AR419" s="16">
        <f t="shared" si="813"/>
        <v>0</v>
      </c>
      <c r="AS419" s="16">
        <f t="shared" si="814"/>
        <v>0</v>
      </c>
      <c r="AT419" s="16">
        <f t="shared" si="815"/>
        <v>0</v>
      </c>
      <c r="AU419" s="16">
        <f t="shared" si="816"/>
        <v>0</v>
      </c>
      <c r="AV419" s="16">
        <f t="shared" si="817"/>
        <v>0</v>
      </c>
      <c r="AW419" s="16">
        <f t="shared" si="818"/>
        <v>0</v>
      </c>
      <c r="AX419" s="16">
        <f t="shared" si="819"/>
        <v>0</v>
      </c>
      <c r="AY419" s="16">
        <f t="shared" si="820"/>
        <v>0</v>
      </c>
      <c r="AZ419" s="16">
        <f t="shared" si="821"/>
        <v>0</v>
      </c>
      <c r="BA419" s="16">
        <f t="shared" si="822"/>
        <v>0</v>
      </c>
      <c r="BB419" s="16">
        <f t="shared" si="823"/>
        <v>0</v>
      </c>
      <c r="BC419" s="16">
        <f t="shared" si="824"/>
        <v>0</v>
      </c>
      <c r="BD419" s="16">
        <f t="shared" si="825"/>
        <v>0</v>
      </c>
      <c r="BE419" s="16">
        <f t="shared" si="826"/>
        <v>0</v>
      </c>
      <c r="BF419" s="16">
        <f t="shared" si="827"/>
        <v>0</v>
      </c>
      <c r="BG419" s="16">
        <f t="shared" si="828"/>
        <v>0</v>
      </c>
      <c r="BH419" s="16">
        <f t="shared" si="829"/>
        <v>0</v>
      </c>
      <c r="BI419" s="16">
        <f t="shared" si="830"/>
        <v>0</v>
      </c>
      <c r="BJ419" s="16">
        <f t="shared" si="831"/>
        <v>0</v>
      </c>
      <c r="BK419" s="16">
        <f t="shared" si="832"/>
        <v>0</v>
      </c>
      <c r="BL419" s="16">
        <f t="shared" si="833"/>
        <v>0</v>
      </c>
      <c r="BM419" s="16">
        <f t="shared" si="834"/>
        <v>0</v>
      </c>
      <c r="BN419" s="16">
        <f t="shared" si="835"/>
        <v>0</v>
      </c>
      <c r="BO419" s="16">
        <f t="shared" si="836"/>
        <v>0</v>
      </c>
      <c r="BP419" s="16">
        <f t="shared" si="837"/>
        <v>0</v>
      </c>
      <c r="BQ419" s="16">
        <f t="shared" si="838"/>
        <v>0</v>
      </c>
      <c r="BR419" s="16">
        <f t="shared" si="839"/>
        <v>0</v>
      </c>
      <c r="BS419" s="16">
        <f t="shared" si="840"/>
        <v>0</v>
      </c>
    </row>
    <row r="420" spans="1:71" x14ac:dyDescent="0.35">
      <c r="A420" s="15" t="str">
        <f t="shared" ref="A420:J420" si="864">A350</f>
        <v>Standard Close</v>
      </c>
      <c r="B420" s="15" t="str">
        <f t="shared" si="864"/>
        <v>NEW-15765</v>
      </c>
      <c r="C420" s="15" t="str">
        <f t="shared" si="864"/>
        <v>ELECTRIC DELIVERY</v>
      </c>
      <c r="D420" s="15">
        <f t="shared" si="864"/>
        <v>39000</v>
      </c>
      <c r="E420" s="15" t="str">
        <f t="shared" si="864"/>
        <v>NEW-15765</v>
      </c>
      <c r="F420" s="15" t="str">
        <f t="shared" si="864"/>
        <v>RCC/DCC Buildouts Placeholder</v>
      </c>
      <c r="G420" s="15" t="str">
        <f t="shared" si="864"/>
        <v>Electric General Plant</v>
      </c>
      <c r="H420" s="15" t="str">
        <f t="shared" si="864"/>
        <v>General Offices</v>
      </c>
      <c r="I420" s="15" t="str">
        <f t="shared" si="864"/>
        <v>RCC/DCC Buildouts Placeholder</v>
      </c>
      <c r="J420" s="15">
        <f t="shared" si="864"/>
        <v>202909</v>
      </c>
      <c r="K420" s="16">
        <f>SUM($K350:K350)/13</f>
        <v>0</v>
      </c>
      <c r="L420" s="16">
        <f>SUM($K350:L350)/13</f>
        <v>0</v>
      </c>
      <c r="M420" s="16">
        <f>SUM($K350:M350)/13</f>
        <v>0</v>
      </c>
      <c r="N420" s="16">
        <f>SUM($K350:N350)/13</f>
        <v>0</v>
      </c>
      <c r="O420" s="16">
        <f>SUM($K350:O350)/13</f>
        <v>0</v>
      </c>
      <c r="P420" s="16">
        <f>SUM($K350:P350)/13</f>
        <v>0</v>
      </c>
      <c r="Q420" s="16">
        <f>SUM($K350:Q350)/13</f>
        <v>0</v>
      </c>
      <c r="R420" s="16">
        <f>SUM($K350:R350)/13</f>
        <v>0</v>
      </c>
      <c r="S420" s="16">
        <f>SUM($K350:S350)/13</f>
        <v>0</v>
      </c>
      <c r="T420" s="16">
        <f>SUM($K350:T350)/13</f>
        <v>0</v>
      </c>
      <c r="U420" s="16">
        <f>SUM($K350:U350)/13</f>
        <v>0</v>
      </c>
      <c r="V420" s="16">
        <f>SUM($K350:V350)/13</f>
        <v>0</v>
      </c>
      <c r="W420" s="16">
        <f t="shared" si="792"/>
        <v>0</v>
      </c>
      <c r="X420" s="16">
        <f t="shared" si="793"/>
        <v>0</v>
      </c>
      <c r="Y420" s="16">
        <f t="shared" si="794"/>
        <v>0</v>
      </c>
      <c r="Z420" s="16">
        <f t="shared" si="795"/>
        <v>0</v>
      </c>
      <c r="AA420" s="16">
        <f t="shared" si="796"/>
        <v>0</v>
      </c>
      <c r="AB420" s="16">
        <f t="shared" si="797"/>
        <v>0</v>
      </c>
      <c r="AC420" s="16">
        <f t="shared" si="798"/>
        <v>0</v>
      </c>
      <c r="AD420" s="16">
        <f t="shared" si="799"/>
        <v>0</v>
      </c>
      <c r="AE420" s="16">
        <f t="shared" si="800"/>
        <v>0</v>
      </c>
      <c r="AF420" s="16">
        <f t="shared" si="801"/>
        <v>0</v>
      </c>
      <c r="AG420" s="16">
        <f t="shared" si="802"/>
        <v>0</v>
      </c>
      <c r="AH420" s="16">
        <f t="shared" si="803"/>
        <v>0</v>
      </c>
      <c r="AI420" s="16">
        <f t="shared" si="804"/>
        <v>0</v>
      </c>
      <c r="AJ420" s="16">
        <f t="shared" si="805"/>
        <v>0</v>
      </c>
      <c r="AK420" s="16">
        <f t="shared" si="806"/>
        <v>0</v>
      </c>
      <c r="AL420" s="16">
        <f t="shared" si="807"/>
        <v>0</v>
      </c>
      <c r="AM420" s="16">
        <f t="shared" si="808"/>
        <v>0</v>
      </c>
      <c r="AN420" s="16">
        <f t="shared" si="809"/>
        <v>0</v>
      </c>
      <c r="AO420" s="16">
        <f t="shared" si="810"/>
        <v>0</v>
      </c>
      <c r="AP420" s="16">
        <f t="shared" si="811"/>
        <v>0</v>
      </c>
      <c r="AQ420" s="16">
        <f t="shared" si="812"/>
        <v>0</v>
      </c>
      <c r="AR420" s="16">
        <f t="shared" si="813"/>
        <v>0</v>
      </c>
      <c r="AS420" s="16">
        <f t="shared" si="814"/>
        <v>0</v>
      </c>
      <c r="AT420" s="16">
        <f t="shared" si="815"/>
        <v>0</v>
      </c>
      <c r="AU420" s="16">
        <f t="shared" si="816"/>
        <v>0</v>
      </c>
      <c r="AV420" s="16">
        <f t="shared" si="817"/>
        <v>0</v>
      </c>
      <c r="AW420" s="16">
        <f t="shared" si="818"/>
        <v>0</v>
      </c>
      <c r="AX420" s="16">
        <f t="shared" si="819"/>
        <v>0</v>
      </c>
      <c r="AY420" s="16">
        <f t="shared" si="820"/>
        <v>0</v>
      </c>
      <c r="AZ420" s="16">
        <f t="shared" si="821"/>
        <v>0</v>
      </c>
      <c r="BA420" s="16">
        <f t="shared" si="822"/>
        <v>0</v>
      </c>
      <c r="BB420" s="16">
        <f t="shared" si="823"/>
        <v>0</v>
      </c>
      <c r="BC420" s="16">
        <f t="shared" si="824"/>
        <v>0</v>
      </c>
      <c r="BD420" s="16">
        <f t="shared" si="825"/>
        <v>0</v>
      </c>
      <c r="BE420" s="16">
        <f t="shared" si="826"/>
        <v>0</v>
      </c>
      <c r="BF420" s="16">
        <f t="shared" si="827"/>
        <v>0</v>
      </c>
      <c r="BG420" s="16">
        <f t="shared" si="828"/>
        <v>0</v>
      </c>
      <c r="BH420" s="16">
        <f t="shared" si="829"/>
        <v>0</v>
      </c>
      <c r="BI420" s="16">
        <f t="shared" si="830"/>
        <v>0</v>
      </c>
      <c r="BJ420" s="16">
        <f t="shared" si="831"/>
        <v>0</v>
      </c>
      <c r="BK420" s="16">
        <f t="shared" si="832"/>
        <v>0</v>
      </c>
      <c r="BL420" s="16">
        <f t="shared" si="833"/>
        <v>0</v>
      </c>
      <c r="BM420" s="16">
        <f t="shared" si="834"/>
        <v>0</v>
      </c>
      <c r="BN420" s="16">
        <f t="shared" si="835"/>
        <v>0</v>
      </c>
      <c r="BO420" s="16">
        <f t="shared" si="836"/>
        <v>0</v>
      </c>
      <c r="BP420" s="16">
        <f t="shared" si="837"/>
        <v>0</v>
      </c>
      <c r="BQ420" s="16">
        <f t="shared" si="838"/>
        <v>0</v>
      </c>
      <c r="BR420" s="16">
        <f t="shared" si="839"/>
        <v>0</v>
      </c>
      <c r="BS420" s="16">
        <f t="shared" si="840"/>
        <v>0</v>
      </c>
    </row>
    <row r="421" spans="1:71" x14ac:dyDescent="0.35">
      <c r="A421" s="15" t="str">
        <f t="shared" ref="A421:J421" si="865">A351</f>
        <v>Standard Close</v>
      </c>
      <c r="B421" s="15" t="str">
        <f t="shared" si="865"/>
        <v>NEW-15766</v>
      </c>
      <c r="C421" s="15" t="str">
        <f t="shared" si="865"/>
        <v>ELECTRIC DELIVERY</v>
      </c>
      <c r="D421" s="15">
        <f t="shared" si="865"/>
        <v>30315</v>
      </c>
      <c r="E421" s="15" t="str">
        <f t="shared" si="865"/>
        <v>NEW-15766</v>
      </c>
      <c r="F421" s="15" t="str">
        <f t="shared" si="865"/>
        <v xml:space="preserve">Grid Readiness DAP </v>
      </c>
      <c r="G421" s="15" t="str">
        <f t="shared" si="865"/>
        <v>Electric Other Production Plant</v>
      </c>
      <c r="H421" s="15" t="str">
        <f t="shared" si="865"/>
        <v>DERMS (TBD)</v>
      </c>
      <c r="I421" s="15" t="str">
        <f t="shared" si="865"/>
        <v xml:space="preserve">Grid Readiness DAP </v>
      </c>
      <c r="J421" s="15">
        <f t="shared" si="865"/>
        <v>202809</v>
      </c>
      <c r="K421" s="16">
        <f>SUM($K351:K351)/13</f>
        <v>0</v>
      </c>
      <c r="L421" s="16">
        <f>SUM($K351:L351)/13</f>
        <v>0</v>
      </c>
      <c r="M421" s="16">
        <f>SUM($K351:M351)/13</f>
        <v>0</v>
      </c>
      <c r="N421" s="16">
        <f>SUM($K351:N351)/13</f>
        <v>0</v>
      </c>
      <c r="O421" s="16">
        <f>SUM($K351:O351)/13</f>
        <v>0</v>
      </c>
      <c r="P421" s="16">
        <f>SUM($K351:P351)/13</f>
        <v>0</v>
      </c>
      <c r="Q421" s="16">
        <f>SUM($K351:Q351)/13</f>
        <v>0</v>
      </c>
      <c r="R421" s="16">
        <f>SUM($K351:R351)/13</f>
        <v>0</v>
      </c>
      <c r="S421" s="16">
        <f>SUM($K351:S351)/13</f>
        <v>0</v>
      </c>
      <c r="T421" s="16">
        <f>SUM($K351:T351)/13</f>
        <v>0</v>
      </c>
      <c r="U421" s="16">
        <f>SUM($K351:U351)/13</f>
        <v>0</v>
      </c>
      <c r="V421" s="16">
        <f>SUM($K351:V351)/13</f>
        <v>0</v>
      </c>
      <c r="W421" s="16">
        <f t="shared" si="792"/>
        <v>0</v>
      </c>
      <c r="X421" s="16">
        <f t="shared" si="793"/>
        <v>0</v>
      </c>
      <c r="Y421" s="16">
        <f t="shared" si="794"/>
        <v>0</v>
      </c>
      <c r="Z421" s="16">
        <f t="shared" si="795"/>
        <v>0</v>
      </c>
      <c r="AA421" s="16">
        <f t="shared" si="796"/>
        <v>0</v>
      </c>
      <c r="AB421" s="16">
        <f t="shared" si="797"/>
        <v>0</v>
      </c>
      <c r="AC421" s="16">
        <f t="shared" si="798"/>
        <v>0</v>
      </c>
      <c r="AD421" s="16">
        <f t="shared" si="799"/>
        <v>0</v>
      </c>
      <c r="AE421" s="16">
        <f t="shared" si="800"/>
        <v>0</v>
      </c>
      <c r="AF421" s="16">
        <f t="shared" si="801"/>
        <v>0</v>
      </c>
      <c r="AG421" s="16">
        <f t="shared" si="802"/>
        <v>0</v>
      </c>
      <c r="AH421" s="16">
        <f t="shared" si="803"/>
        <v>0</v>
      </c>
      <c r="AI421" s="16">
        <f t="shared" si="804"/>
        <v>0</v>
      </c>
      <c r="AJ421" s="16">
        <f t="shared" si="805"/>
        <v>0</v>
      </c>
      <c r="AK421" s="16">
        <f t="shared" si="806"/>
        <v>0</v>
      </c>
      <c r="AL421" s="16">
        <f t="shared" si="807"/>
        <v>0</v>
      </c>
      <c r="AM421" s="16">
        <f t="shared" si="808"/>
        <v>0</v>
      </c>
      <c r="AN421" s="16">
        <f t="shared" si="809"/>
        <v>0</v>
      </c>
      <c r="AO421" s="16">
        <f t="shared" si="810"/>
        <v>0</v>
      </c>
      <c r="AP421" s="16">
        <f t="shared" si="811"/>
        <v>0</v>
      </c>
      <c r="AQ421" s="16">
        <f t="shared" si="812"/>
        <v>0</v>
      </c>
      <c r="AR421" s="16">
        <f t="shared" si="813"/>
        <v>0</v>
      </c>
      <c r="AS421" s="16">
        <f t="shared" si="814"/>
        <v>0</v>
      </c>
      <c r="AT421" s="16">
        <f t="shared" si="815"/>
        <v>0</v>
      </c>
      <c r="AU421" s="16">
        <f t="shared" si="816"/>
        <v>0</v>
      </c>
      <c r="AV421" s="16">
        <f t="shared" si="817"/>
        <v>0</v>
      </c>
      <c r="AW421" s="16">
        <f t="shared" si="818"/>
        <v>0</v>
      </c>
      <c r="AX421" s="16">
        <f t="shared" si="819"/>
        <v>0</v>
      </c>
      <c r="AY421" s="16">
        <f t="shared" si="820"/>
        <v>0</v>
      </c>
      <c r="AZ421" s="16">
        <f t="shared" si="821"/>
        <v>0</v>
      </c>
      <c r="BA421" s="16">
        <f t="shared" si="822"/>
        <v>0</v>
      </c>
      <c r="BB421" s="16">
        <f t="shared" si="823"/>
        <v>0</v>
      </c>
      <c r="BC421" s="16">
        <f t="shared" si="824"/>
        <v>0</v>
      </c>
      <c r="BD421" s="16">
        <f t="shared" si="825"/>
        <v>0</v>
      </c>
      <c r="BE421" s="16">
        <f t="shared" si="826"/>
        <v>0</v>
      </c>
      <c r="BF421" s="16">
        <f t="shared" si="827"/>
        <v>0</v>
      </c>
      <c r="BG421" s="16">
        <f t="shared" si="828"/>
        <v>0</v>
      </c>
      <c r="BH421" s="16">
        <f t="shared" si="829"/>
        <v>0</v>
      </c>
      <c r="BI421" s="16">
        <f t="shared" si="830"/>
        <v>0</v>
      </c>
      <c r="BJ421" s="16">
        <f t="shared" si="831"/>
        <v>0</v>
      </c>
      <c r="BK421" s="16">
        <f t="shared" si="832"/>
        <v>0</v>
      </c>
      <c r="BL421" s="16">
        <f t="shared" si="833"/>
        <v>0</v>
      </c>
      <c r="BM421" s="16">
        <f t="shared" si="834"/>
        <v>0</v>
      </c>
      <c r="BN421" s="16">
        <f t="shared" si="835"/>
        <v>0</v>
      </c>
      <c r="BO421" s="16">
        <f t="shared" si="836"/>
        <v>0</v>
      </c>
      <c r="BP421" s="16">
        <f t="shared" si="837"/>
        <v>0</v>
      </c>
      <c r="BQ421" s="16">
        <f t="shared" si="838"/>
        <v>2551.0499574999994</v>
      </c>
      <c r="BR421" s="16">
        <f t="shared" si="839"/>
        <v>7704.3094919871783</v>
      </c>
      <c r="BS421" s="16">
        <f t="shared" si="840"/>
        <v>15510.938222948715</v>
      </c>
    </row>
    <row r="422" spans="1:71" x14ac:dyDescent="0.35">
      <c r="A422" s="15" t="str">
        <f t="shared" ref="A422:J422" si="866">A352</f>
        <v>Manual Blanket</v>
      </c>
      <c r="B422" s="15" t="str">
        <f t="shared" si="866"/>
        <v>PRE-10196</v>
      </c>
      <c r="C422" s="15" t="str">
        <f t="shared" si="866"/>
        <v>ELECTRIC DELIVERY</v>
      </c>
      <c r="D422" s="15" t="str">
        <f t="shared" si="866"/>
        <v>D</v>
      </c>
      <c r="E422" s="15" t="str">
        <f t="shared" si="866"/>
        <v>PRE-10196</v>
      </c>
      <c r="F422" s="15" t="str">
        <f t="shared" si="866"/>
        <v>Pro Transformer Replacements (5/YR)</v>
      </c>
      <c r="G422" s="15" t="str">
        <f t="shared" si="866"/>
        <v>Electric Distribution Plant</v>
      </c>
      <c r="H422" s="15" t="str">
        <f t="shared" si="866"/>
        <v>Distribution Substation</v>
      </c>
      <c r="I422" s="15" t="str">
        <f t="shared" si="866"/>
        <v>Pro Transformer Replacements (5/YR)</v>
      </c>
      <c r="J422" s="15" t="str">
        <f t="shared" si="866"/>
        <v>monthly</v>
      </c>
      <c r="K422" s="16">
        <f>SUM($K352:K352)/13</f>
        <v>0</v>
      </c>
      <c r="L422" s="16">
        <f>SUM($K352:L352)/13</f>
        <v>0</v>
      </c>
      <c r="M422" s="16">
        <f>SUM($K352:M352)/13</f>
        <v>0</v>
      </c>
      <c r="N422" s="16">
        <f>SUM($K352:N352)/13</f>
        <v>0</v>
      </c>
      <c r="O422" s="16">
        <f>SUM($K352:O352)/13</f>
        <v>0</v>
      </c>
      <c r="P422" s="16">
        <f>SUM($K352:P352)/13</f>
        <v>0</v>
      </c>
      <c r="Q422" s="16">
        <f>SUM($K352:Q352)/13</f>
        <v>0</v>
      </c>
      <c r="R422" s="16">
        <f>SUM($K352:R352)/13</f>
        <v>0</v>
      </c>
      <c r="S422" s="16">
        <f>SUM($K352:S352)/13</f>
        <v>0</v>
      </c>
      <c r="T422" s="16">
        <f>SUM($K352:T352)/13</f>
        <v>0</v>
      </c>
      <c r="U422" s="16">
        <f>SUM($K352:U352)/13</f>
        <v>0</v>
      </c>
      <c r="V422" s="16">
        <f>SUM($K352:V352)/13</f>
        <v>0</v>
      </c>
      <c r="W422" s="16">
        <f t="shared" si="792"/>
        <v>0</v>
      </c>
      <c r="X422" s="16">
        <f t="shared" si="793"/>
        <v>0</v>
      </c>
      <c r="Y422" s="16">
        <f t="shared" si="794"/>
        <v>0</v>
      </c>
      <c r="Z422" s="16">
        <f t="shared" si="795"/>
        <v>0</v>
      </c>
      <c r="AA422" s="16">
        <f t="shared" si="796"/>
        <v>0</v>
      </c>
      <c r="AB422" s="16">
        <f t="shared" si="797"/>
        <v>0</v>
      </c>
      <c r="AC422" s="16">
        <f t="shared" si="798"/>
        <v>0</v>
      </c>
      <c r="AD422" s="16">
        <f t="shared" si="799"/>
        <v>0</v>
      </c>
      <c r="AE422" s="16">
        <f t="shared" si="800"/>
        <v>0</v>
      </c>
      <c r="AF422" s="16">
        <f t="shared" si="801"/>
        <v>0</v>
      </c>
      <c r="AG422" s="16">
        <f t="shared" si="802"/>
        <v>460.90585323076925</v>
      </c>
      <c r="AH422" s="16">
        <f t="shared" si="803"/>
        <v>1382.7175596923078</v>
      </c>
      <c r="AI422" s="16">
        <f t="shared" si="804"/>
        <v>2765.4351193846155</v>
      </c>
      <c r="AJ422" s="16">
        <f t="shared" si="805"/>
        <v>4609.0585323076921</v>
      </c>
      <c r="AK422" s="16">
        <f t="shared" si="806"/>
        <v>6998.4514598974356</v>
      </c>
      <c r="AL422" s="16">
        <f t="shared" si="807"/>
        <v>10018.477573025641</v>
      </c>
      <c r="AM422" s="16">
        <f t="shared" si="808"/>
        <v>13754.000542564103</v>
      </c>
      <c r="AN422" s="16">
        <f t="shared" si="809"/>
        <v>18289.884039384615</v>
      </c>
      <c r="AO422" s="16">
        <f t="shared" si="810"/>
        <v>23710.991734358973</v>
      </c>
      <c r="AP422" s="16">
        <f t="shared" si="811"/>
        <v>30102.187298358975</v>
      </c>
      <c r="AQ422" s="16">
        <f t="shared" si="812"/>
        <v>37548.334402256405</v>
      </c>
      <c r="AR422" s="16">
        <f t="shared" si="813"/>
        <v>46134.296716923076</v>
      </c>
      <c r="AS422" s="16">
        <f t="shared" si="814"/>
        <v>55944.937913230766</v>
      </c>
      <c r="AT422" s="16">
        <f t="shared" si="815"/>
        <v>66604.215808820503</v>
      </c>
      <c r="AU422" s="16">
        <f t="shared" si="816"/>
        <v>78196.994074564092</v>
      </c>
      <c r="AV422" s="16">
        <f t="shared" si="817"/>
        <v>90808.136381333316</v>
      </c>
      <c r="AW422" s="16">
        <f t="shared" si="818"/>
        <v>104520.42778030767</v>
      </c>
      <c r="AX422" s="16">
        <f t="shared" si="819"/>
        <v>119331.78967066665</v>
      </c>
      <c r="AY422" s="16">
        <f t="shared" si="820"/>
        <v>135240.14344215381</v>
      </c>
      <c r="AZ422" s="16">
        <f t="shared" si="821"/>
        <v>152243.41048451277</v>
      </c>
      <c r="BA422" s="16">
        <f t="shared" si="822"/>
        <v>170339.51218748713</v>
      </c>
      <c r="BB422" s="16">
        <f t="shared" si="823"/>
        <v>189526.36994082047</v>
      </c>
      <c r="BC422" s="16">
        <f t="shared" si="824"/>
        <v>209801.90513425635</v>
      </c>
      <c r="BD422" s="16">
        <f t="shared" si="825"/>
        <v>231164.03915753841</v>
      </c>
      <c r="BE422" s="16">
        <f t="shared" si="826"/>
        <v>253610.69340041021</v>
      </c>
      <c r="BF422" s="16">
        <f t="shared" si="827"/>
        <v>277139.7892526153</v>
      </c>
      <c r="BG422" s="16">
        <f t="shared" si="828"/>
        <v>301749.24810389738</v>
      </c>
      <c r="BH422" s="16">
        <f t="shared" si="829"/>
        <v>327436.99134399992</v>
      </c>
      <c r="BI422" s="16">
        <f t="shared" si="830"/>
        <v>354199.86613292299</v>
      </c>
      <c r="BJ422" s="16">
        <f t="shared" si="831"/>
        <v>382036.79824092303</v>
      </c>
      <c r="BK422" s="16">
        <f t="shared" si="832"/>
        <v>410946.71342882043</v>
      </c>
      <c r="BL422" s="16">
        <f t="shared" si="833"/>
        <v>440928.53745743574</v>
      </c>
      <c r="BM422" s="16">
        <f t="shared" si="834"/>
        <v>471981.1960875896</v>
      </c>
      <c r="BN422" s="16">
        <f t="shared" si="835"/>
        <v>504103.61508010246</v>
      </c>
      <c r="BO422" s="16">
        <f t="shared" si="836"/>
        <v>537294.72019579471</v>
      </c>
      <c r="BP422" s="16">
        <f t="shared" si="837"/>
        <v>571553.43719548709</v>
      </c>
      <c r="BQ422" s="16">
        <f t="shared" si="838"/>
        <v>606878.69183999998</v>
      </c>
      <c r="BR422" s="16">
        <f t="shared" si="839"/>
        <v>643269.40989015379</v>
      </c>
      <c r="BS422" s="16">
        <f t="shared" si="840"/>
        <v>680724.51710676914</v>
      </c>
    </row>
    <row r="423" spans="1:71" x14ac:dyDescent="0.35">
      <c r="A423" s="15" t="str">
        <f t="shared" ref="A423:J423" si="867">A353</f>
        <v>Standard Close</v>
      </c>
      <c r="B423" s="15" t="str">
        <f t="shared" si="867"/>
        <v>A2881265</v>
      </c>
      <c r="C423" s="15" t="str">
        <f t="shared" si="867"/>
        <v/>
      </c>
      <c r="D423" s="15">
        <f t="shared" si="867"/>
        <v>30315</v>
      </c>
      <c r="E423" s="15" t="str">
        <f t="shared" si="867"/>
        <v>NCP-16578</v>
      </c>
      <c r="F423" s="15" t="str">
        <f t="shared" si="867"/>
        <v>open</v>
      </c>
      <c r="G423" s="15" t="str">
        <f t="shared" si="867"/>
        <v>Electric General Plant</v>
      </c>
      <c r="H423" s="15" t="str">
        <f t="shared" si="867"/>
        <v>Operation Centers</v>
      </c>
      <c r="I423" s="15" t="str">
        <f t="shared" si="867"/>
        <v>Energy Control Center</v>
      </c>
      <c r="J423" s="15">
        <f t="shared" si="867"/>
        <v>202412</v>
      </c>
      <c r="K423" s="16">
        <f>SUM($K353:K353)/13</f>
        <v>0</v>
      </c>
      <c r="L423" s="16">
        <f>SUM($K353:L353)/13</f>
        <v>0</v>
      </c>
      <c r="M423" s="16">
        <f>SUM($K353:M353)/13</f>
        <v>0</v>
      </c>
      <c r="N423" s="16">
        <f>SUM($K353:N353)/13</f>
        <v>0</v>
      </c>
      <c r="O423" s="16">
        <f>SUM($K353:O353)/13</f>
        <v>0</v>
      </c>
      <c r="P423" s="16">
        <f>SUM($K353:P353)/13</f>
        <v>0</v>
      </c>
      <c r="Q423" s="16">
        <f>SUM($K353:Q353)/13</f>
        <v>0</v>
      </c>
      <c r="R423" s="16">
        <f>SUM($K353:R353)/13</f>
        <v>0</v>
      </c>
      <c r="S423" s="16">
        <f>SUM($K353:S353)/13</f>
        <v>0</v>
      </c>
      <c r="T423" s="16">
        <f>SUM($K353:T353)/13</f>
        <v>0</v>
      </c>
      <c r="U423" s="16">
        <f>SUM($K353:U353)/13</f>
        <v>0</v>
      </c>
      <c r="V423" s="16">
        <f>SUM($K353:V353)/13</f>
        <v>0</v>
      </c>
      <c r="W423" s="16">
        <f t="shared" ref="W423:BS423" si="868">SUM(K353:W353)/13</f>
        <v>0</v>
      </c>
      <c r="X423" s="16">
        <f t="shared" si="868"/>
        <v>0</v>
      </c>
      <c r="Y423" s="16">
        <f t="shared" si="868"/>
        <v>0</v>
      </c>
      <c r="Z423" s="16">
        <f t="shared" si="868"/>
        <v>0</v>
      </c>
      <c r="AA423" s="16">
        <f t="shared" si="868"/>
        <v>0</v>
      </c>
      <c r="AB423" s="16">
        <f t="shared" si="868"/>
        <v>0</v>
      </c>
      <c r="AC423" s="16">
        <f t="shared" si="868"/>
        <v>0</v>
      </c>
      <c r="AD423" s="16">
        <f t="shared" si="868"/>
        <v>0</v>
      </c>
      <c r="AE423" s="16">
        <f t="shared" si="868"/>
        <v>0</v>
      </c>
      <c r="AF423" s="16">
        <f t="shared" si="868"/>
        <v>0</v>
      </c>
      <c r="AG423" s="16">
        <f t="shared" si="868"/>
        <v>0</v>
      </c>
      <c r="AH423" s="16">
        <f t="shared" si="868"/>
        <v>0</v>
      </c>
      <c r="AI423" s="16">
        <f t="shared" si="868"/>
        <v>0</v>
      </c>
      <c r="AJ423" s="16">
        <f t="shared" si="868"/>
        <v>0</v>
      </c>
      <c r="AK423" s="16">
        <f t="shared" si="868"/>
        <v>0</v>
      </c>
      <c r="AL423" s="16">
        <f t="shared" si="868"/>
        <v>0</v>
      </c>
      <c r="AM423" s="16">
        <f t="shared" si="868"/>
        <v>0</v>
      </c>
      <c r="AN423" s="16">
        <f t="shared" si="868"/>
        <v>0</v>
      </c>
      <c r="AO423" s="16">
        <f t="shared" si="868"/>
        <v>0</v>
      </c>
      <c r="AP423" s="16">
        <f t="shared" si="868"/>
        <v>0</v>
      </c>
      <c r="AQ423" s="16">
        <f t="shared" si="868"/>
        <v>0</v>
      </c>
      <c r="AR423" s="16">
        <f t="shared" si="868"/>
        <v>0</v>
      </c>
      <c r="AS423" s="16">
        <f t="shared" si="868"/>
        <v>0</v>
      </c>
      <c r="AT423" s="16">
        <f t="shared" si="868"/>
        <v>0</v>
      </c>
      <c r="AU423" s="16">
        <f t="shared" si="868"/>
        <v>0</v>
      </c>
      <c r="AV423" s="16">
        <f t="shared" si="868"/>
        <v>0</v>
      </c>
      <c r="AW423" s="16">
        <f t="shared" si="868"/>
        <v>0</v>
      </c>
      <c r="AX423" s="16">
        <f t="shared" si="868"/>
        <v>0</v>
      </c>
      <c r="AY423" s="16">
        <f t="shared" si="868"/>
        <v>0</v>
      </c>
      <c r="AZ423" s="16">
        <f t="shared" si="868"/>
        <v>0</v>
      </c>
      <c r="BA423" s="16">
        <f t="shared" si="868"/>
        <v>0</v>
      </c>
      <c r="BB423" s="16">
        <f t="shared" si="868"/>
        <v>0</v>
      </c>
      <c r="BC423" s="16">
        <f t="shared" si="868"/>
        <v>0</v>
      </c>
      <c r="BD423" s="16">
        <f t="shared" si="868"/>
        <v>0</v>
      </c>
      <c r="BE423" s="16">
        <f t="shared" si="868"/>
        <v>0</v>
      </c>
      <c r="BF423" s="16">
        <f t="shared" si="868"/>
        <v>0</v>
      </c>
      <c r="BG423" s="16">
        <f t="shared" si="868"/>
        <v>0</v>
      </c>
      <c r="BH423" s="16">
        <f t="shared" si="868"/>
        <v>0</v>
      </c>
      <c r="BI423" s="16">
        <f t="shared" si="868"/>
        <v>0</v>
      </c>
      <c r="BJ423" s="16">
        <f t="shared" si="868"/>
        <v>0</v>
      </c>
      <c r="BK423" s="16">
        <f t="shared" si="868"/>
        <v>0</v>
      </c>
      <c r="BL423" s="16">
        <f t="shared" si="868"/>
        <v>0</v>
      </c>
      <c r="BM423" s="16">
        <f t="shared" si="868"/>
        <v>0</v>
      </c>
      <c r="BN423" s="16">
        <f t="shared" si="868"/>
        <v>0</v>
      </c>
      <c r="BO423" s="16">
        <f t="shared" si="868"/>
        <v>0</v>
      </c>
      <c r="BP423" s="16">
        <f t="shared" si="868"/>
        <v>0</v>
      </c>
      <c r="BQ423" s="16">
        <f t="shared" si="868"/>
        <v>0</v>
      </c>
      <c r="BR423" s="16">
        <f t="shared" si="868"/>
        <v>0</v>
      </c>
      <c r="BS423" s="16">
        <f t="shared" si="868"/>
        <v>0</v>
      </c>
    </row>
    <row r="424" spans="1:71" x14ac:dyDescent="0.35">
      <c r="A424" s="15" t="str">
        <f t="shared" ref="A424:J424" si="869">A354</f>
        <v>Standard Close</v>
      </c>
      <c r="B424" s="15" t="str">
        <f t="shared" si="869"/>
        <v>NEW-15635.3</v>
      </c>
      <c r="C424" s="15" t="str">
        <f t="shared" si="869"/>
        <v/>
      </c>
      <c r="D424" s="15">
        <f t="shared" si="869"/>
        <v>36500</v>
      </c>
      <c r="E424" s="15" t="str">
        <f t="shared" si="869"/>
        <v>NEW-15635</v>
      </c>
      <c r="F424" s="15" t="str">
        <f t="shared" si="869"/>
        <v>open</v>
      </c>
      <c r="G424" s="15" t="str">
        <f t="shared" si="869"/>
        <v>Electric Distribution Plant</v>
      </c>
      <c r="H424" s="15" t="str">
        <f t="shared" si="869"/>
        <v>Distribution Substation</v>
      </c>
      <c r="I424" s="15" t="str">
        <f t="shared" si="869"/>
        <v>Grid Mod Upgrade to digital relays</v>
      </c>
      <c r="J424" s="15">
        <f t="shared" si="869"/>
        <v>202309</v>
      </c>
      <c r="K424" s="16">
        <v>282.18775961538461</v>
      </c>
      <c r="L424" s="16">
        <f>SUM($K354:L354)/13</f>
        <v>331.02039807692313</v>
      </c>
      <c r="M424" s="16">
        <f>SUM($K354:M354)/13</f>
        <v>567.97820961538469</v>
      </c>
      <c r="N424" s="16">
        <f>SUM($K354:N354)/13</f>
        <v>852.56776282051283</v>
      </c>
      <c r="O424" s="16">
        <f>SUM($K354:O354)/13</f>
        <v>1184.7890576923078</v>
      </c>
      <c r="P424" s="16">
        <f>SUM($K354:P354)/13</f>
        <v>1564.6420942307693</v>
      </c>
      <c r="Q424" s="16">
        <f>SUM($K354:Q354)/13</f>
        <v>1992.1268724358974</v>
      </c>
      <c r="R424" s="16">
        <f>SUM($K354:R354)/13</f>
        <v>2467.2433923076924</v>
      </c>
      <c r="S424" s="16">
        <f>SUM($K354:S354)/13</f>
        <v>2989.9916538461543</v>
      </c>
      <c r="T424" s="16">
        <f>SUM($K354:T354)/13</f>
        <v>3560.3716570512825</v>
      </c>
      <c r="U424" s="16">
        <f>SUM($K354:U354)/13</f>
        <v>4178.3834019230771</v>
      </c>
      <c r="V424" s="16">
        <f>SUM($K354:V354)/13</f>
        <v>4844.0268884615389</v>
      </c>
      <c r="W424" s="16">
        <f t="shared" ref="W424:BS424" si="870">SUM(K354:W354)/13</f>
        <v>5557.3021166666676</v>
      </c>
      <c r="X424" s="16">
        <f t="shared" si="870"/>
        <v>6179.3293612500001</v>
      </c>
      <c r="Y424" s="16">
        <f t="shared" si="870"/>
        <v>6804.17120875</v>
      </c>
      <c r="Z424" s="16">
        <f t="shared" si="870"/>
        <v>7431.8276591666663</v>
      </c>
      <c r="AA424" s="16">
        <f t="shared" si="870"/>
        <v>8062.2987124999991</v>
      </c>
      <c r="AB424" s="16">
        <f t="shared" si="870"/>
        <v>8695.5843687500001</v>
      </c>
      <c r="AC424" s="16">
        <f t="shared" si="870"/>
        <v>9331.6846279166657</v>
      </c>
      <c r="AD424" s="16">
        <f t="shared" si="870"/>
        <v>9970.5994899999987</v>
      </c>
      <c r="AE424" s="16">
        <f t="shared" si="870"/>
        <v>10612.328955000001</v>
      </c>
      <c r="AF424" s="16">
        <f t="shared" si="870"/>
        <v>11256.873022916667</v>
      </c>
      <c r="AG424" s="16">
        <f t="shared" si="870"/>
        <v>11904.231693749998</v>
      </c>
      <c r="AH424" s="16">
        <f t="shared" si="870"/>
        <v>12554.404967500001</v>
      </c>
      <c r="AI424" s="16">
        <f t="shared" si="870"/>
        <v>13207.392844166667</v>
      </c>
      <c r="AJ424" s="16">
        <f t="shared" si="870"/>
        <v>13863.19532375</v>
      </c>
      <c r="AK424" s="16">
        <f t="shared" si="870"/>
        <v>14518.997803333334</v>
      </c>
      <c r="AL424" s="16">
        <f t="shared" si="870"/>
        <v>15174.800282916667</v>
      </c>
      <c r="AM424" s="16">
        <f t="shared" si="870"/>
        <v>15830.602762500001</v>
      </c>
      <c r="AN424" s="16">
        <f t="shared" si="870"/>
        <v>16486.405242083336</v>
      </c>
      <c r="AO424" s="16">
        <f t="shared" si="870"/>
        <v>17142.207721666669</v>
      </c>
      <c r="AP424" s="16">
        <f t="shared" si="870"/>
        <v>17798.010201250003</v>
      </c>
      <c r="AQ424" s="16">
        <f t="shared" si="870"/>
        <v>18453.812680833336</v>
      </c>
      <c r="AR424" s="16">
        <f t="shared" si="870"/>
        <v>19109.61516041667</v>
      </c>
      <c r="AS424" s="16">
        <f t="shared" si="870"/>
        <v>19765.417640000003</v>
      </c>
      <c r="AT424" s="16">
        <f t="shared" si="870"/>
        <v>20421.220119583337</v>
      </c>
      <c r="AU424" s="16">
        <f t="shared" si="870"/>
        <v>21077.02259916667</v>
      </c>
      <c r="AV424" s="16">
        <f t="shared" si="870"/>
        <v>21732.825078750004</v>
      </c>
      <c r="AW424" s="16">
        <f t="shared" si="870"/>
        <v>22388.627558333337</v>
      </c>
      <c r="AX424" s="16">
        <f t="shared" si="870"/>
        <v>23044.430037916674</v>
      </c>
      <c r="AY424" s="16">
        <f t="shared" si="870"/>
        <v>23700.232517500004</v>
      </c>
      <c r="AZ424" s="16">
        <f t="shared" si="870"/>
        <v>24356.034997083341</v>
      </c>
      <c r="BA424" s="16">
        <f t="shared" si="870"/>
        <v>25011.837476666671</v>
      </c>
      <c r="BB424" s="16">
        <f t="shared" si="870"/>
        <v>25667.639956250008</v>
      </c>
      <c r="BC424" s="16">
        <f t="shared" si="870"/>
        <v>26323.442435833338</v>
      </c>
      <c r="BD424" s="16">
        <f t="shared" si="870"/>
        <v>26979.244915416675</v>
      </c>
      <c r="BE424" s="16">
        <f t="shared" si="870"/>
        <v>27635.047395000005</v>
      </c>
      <c r="BF424" s="16">
        <f t="shared" si="870"/>
        <v>28290.849874583342</v>
      </c>
      <c r="BG424" s="16">
        <f t="shared" si="870"/>
        <v>28946.652354166672</v>
      </c>
      <c r="BH424" s="16">
        <f t="shared" si="870"/>
        <v>29602.454833750005</v>
      </c>
      <c r="BI424" s="16">
        <f t="shared" si="870"/>
        <v>30258.257313333339</v>
      </c>
      <c r="BJ424" s="16">
        <f t="shared" si="870"/>
        <v>30914.059792916665</v>
      </c>
      <c r="BK424" s="16">
        <f t="shared" si="870"/>
        <v>31569.862272499999</v>
      </c>
      <c r="BL424" s="16">
        <f t="shared" si="870"/>
        <v>32225.664752083339</v>
      </c>
      <c r="BM424" s="16">
        <f t="shared" si="870"/>
        <v>32881.467231666677</v>
      </c>
      <c r="BN424" s="16">
        <f t="shared" si="870"/>
        <v>33537.269711250003</v>
      </c>
      <c r="BO424" s="16">
        <f t="shared" si="870"/>
        <v>34193.072190833329</v>
      </c>
      <c r="BP424" s="16">
        <f t="shared" si="870"/>
        <v>34848.874670416662</v>
      </c>
      <c r="BQ424" s="16">
        <f t="shared" si="870"/>
        <v>35504.677149999996</v>
      </c>
      <c r="BR424" s="16">
        <f t="shared" si="870"/>
        <v>36160.479629583337</v>
      </c>
      <c r="BS424" s="16">
        <f t="shared" si="870"/>
        <v>36816.282109166663</v>
      </c>
    </row>
    <row r="425" spans="1:71" x14ac:dyDescent="0.35">
      <c r="A425" s="15" t="str">
        <f t="shared" ref="A425:J425" si="871">A355</f>
        <v>Standard Close</v>
      </c>
      <c r="B425" s="15" t="str">
        <f t="shared" si="871"/>
        <v>NEW-15635.4</v>
      </c>
      <c r="C425" s="15" t="str">
        <f t="shared" si="871"/>
        <v/>
      </c>
      <c r="D425" s="15">
        <f t="shared" si="871"/>
        <v>36500</v>
      </c>
      <c r="E425" s="15" t="str">
        <f t="shared" si="871"/>
        <v>NEW-15635</v>
      </c>
      <c r="F425" s="15" t="str">
        <f t="shared" si="871"/>
        <v>open</v>
      </c>
      <c r="G425" s="15" t="str">
        <f t="shared" si="871"/>
        <v>Electric Distribution Plant</v>
      </c>
      <c r="H425" s="15" t="str">
        <f t="shared" si="871"/>
        <v>Distribution Substation</v>
      </c>
      <c r="I425" s="15" t="str">
        <f t="shared" si="871"/>
        <v>Grid Mod Upgrade to digital relays</v>
      </c>
      <c r="J425" s="15">
        <f t="shared" si="871"/>
        <v>202309</v>
      </c>
      <c r="K425" s="16">
        <v>672.17553474358988</v>
      </c>
      <c r="L425" s="16">
        <f>SUM($K355:L355)/13</f>
        <v>788.70758012820511</v>
      </c>
      <c r="M425" s="16">
        <f>SUM($K355:M355)/13</f>
        <v>1355.8307061538462</v>
      </c>
      <c r="N425" s="16">
        <f>SUM($K355:N355)/13</f>
        <v>2038.1333894871798</v>
      </c>
      <c r="O425" s="16">
        <f>SUM($K355:O355)/13</f>
        <v>2835.6156301282053</v>
      </c>
      <c r="P425" s="16">
        <f>SUM($K355:P355)/13</f>
        <v>3748.2774280769231</v>
      </c>
      <c r="Q425" s="16">
        <f>SUM($K355:Q355)/13</f>
        <v>4776.1187833333333</v>
      </c>
      <c r="R425" s="16">
        <f>SUM($K355:R355)/13</f>
        <v>5919.1396958974356</v>
      </c>
      <c r="S425" s="16">
        <f>SUM($K355:S355)/13</f>
        <v>7177.3401657692302</v>
      </c>
      <c r="T425" s="16">
        <f>SUM($K355:T355)/13</f>
        <v>8550.7201929487164</v>
      </c>
      <c r="U425" s="16">
        <f>SUM($K355:U355)/13</f>
        <v>10039.279777435895</v>
      </c>
      <c r="V425" s="16">
        <f>SUM($K355:V355)/13</f>
        <v>11643.018919230768</v>
      </c>
      <c r="W425" s="16">
        <f t="shared" ref="W425:BS425" si="872">SUM(K355:W355)/13</f>
        <v>13361.937618333332</v>
      </c>
      <c r="X425" s="16">
        <f t="shared" si="872"/>
        <v>14866.07792808333</v>
      </c>
      <c r="Y425" s="16">
        <f t="shared" si="872"/>
        <v>16377.024302583332</v>
      </c>
      <c r="Z425" s="16">
        <f t="shared" si="872"/>
        <v>17894.776741833331</v>
      </c>
      <c r="AA425" s="16">
        <f t="shared" si="872"/>
        <v>19419.335245833332</v>
      </c>
      <c r="AB425" s="16">
        <f t="shared" si="872"/>
        <v>20950.699814583328</v>
      </c>
      <c r="AC425" s="16">
        <f t="shared" si="872"/>
        <v>22488.870448083326</v>
      </c>
      <c r="AD425" s="16">
        <f t="shared" si="872"/>
        <v>24033.847146333326</v>
      </c>
      <c r="AE425" s="16">
        <f t="shared" si="872"/>
        <v>25585.629909333325</v>
      </c>
      <c r="AF425" s="16">
        <f t="shared" si="872"/>
        <v>27144.218737083327</v>
      </c>
      <c r="AG425" s="16">
        <f t="shared" si="872"/>
        <v>28709.613629583324</v>
      </c>
      <c r="AH425" s="16">
        <f t="shared" si="872"/>
        <v>30281.814586833327</v>
      </c>
      <c r="AI425" s="16">
        <f t="shared" si="872"/>
        <v>31860.821608833325</v>
      </c>
      <c r="AJ425" s="16">
        <f t="shared" si="872"/>
        <v>33446.634695583321</v>
      </c>
      <c r="AK425" s="16">
        <f t="shared" si="872"/>
        <v>35032.447782333329</v>
      </c>
      <c r="AL425" s="16">
        <f t="shared" si="872"/>
        <v>36618.260869083329</v>
      </c>
      <c r="AM425" s="16">
        <f t="shared" si="872"/>
        <v>38204.07395583333</v>
      </c>
      <c r="AN425" s="16">
        <f t="shared" si="872"/>
        <v>39789.887042583323</v>
      </c>
      <c r="AO425" s="16">
        <f t="shared" si="872"/>
        <v>41375.700129333331</v>
      </c>
      <c r="AP425" s="16">
        <f t="shared" si="872"/>
        <v>42961.513216083331</v>
      </c>
      <c r="AQ425" s="16">
        <f t="shared" si="872"/>
        <v>44547.326302833324</v>
      </c>
      <c r="AR425" s="16">
        <f t="shared" si="872"/>
        <v>46133.139389583324</v>
      </c>
      <c r="AS425" s="16">
        <f t="shared" si="872"/>
        <v>47718.952476333325</v>
      </c>
      <c r="AT425" s="16">
        <f t="shared" si="872"/>
        <v>49304.76556308334</v>
      </c>
      <c r="AU425" s="16">
        <f t="shared" si="872"/>
        <v>50890.57864983334</v>
      </c>
      <c r="AV425" s="16">
        <f t="shared" si="872"/>
        <v>52476.391736583333</v>
      </c>
      <c r="AW425" s="16">
        <f t="shared" si="872"/>
        <v>54062.204823333333</v>
      </c>
      <c r="AX425" s="16">
        <f t="shared" si="872"/>
        <v>55648.017910083334</v>
      </c>
      <c r="AY425" s="16">
        <f t="shared" si="872"/>
        <v>57233.830996833327</v>
      </c>
      <c r="AZ425" s="16">
        <f t="shared" si="872"/>
        <v>58819.644083583327</v>
      </c>
      <c r="BA425" s="16">
        <f t="shared" si="872"/>
        <v>60405.457170333335</v>
      </c>
      <c r="BB425" s="16">
        <f t="shared" si="872"/>
        <v>61991.270257083343</v>
      </c>
      <c r="BC425" s="16">
        <f t="shared" si="872"/>
        <v>63577.083343833328</v>
      </c>
      <c r="BD425" s="16">
        <f t="shared" si="872"/>
        <v>65162.896430583329</v>
      </c>
      <c r="BE425" s="16">
        <f t="shared" si="872"/>
        <v>66748.709517333336</v>
      </c>
      <c r="BF425" s="16">
        <f t="shared" si="872"/>
        <v>68334.522604083351</v>
      </c>
      <c r="BG425" s="16">
        <f t="shared" si="872"/>
        <v>69920.335690833337</v>
      </c>
      <c r="BH425" s="16">
        <f t="shared" si="872"/>
        <v>71506.148777583323</v>
      </c>
      <c r="BI425" s="16">
        <f t="shared" si="872"/>
        <v>73091.961864333338</v>
      </c>
      <c r="BJ425" s="16">
        <f t="shared" si="872"/>
        <v>74677.774951083338</v>
      </c>
      <c r="BK425" s="16">
        <f t="shared" si="872"/>
        <v>76263.588037833339</v>
      </c>
      <c r="BL425" s="16">
        <f t="shared" si="872"/>
        <v>77849.401124583339</v>
      </c>
      <c r="BM425" s="16">
        <f t="shared" si="872"/>
        <v>79435.214211333339</v>
      </c>
      <c r="BN425" s="16">
        <f t="shared" si="872"/>
        <v>81021.027298083354</v>
      </c>
      <c r="BO425" s="16">
        <f t="shared" si="872"/>
        <v>82606.840384833355</v>
      </c>
      <c r="BP425" s="16">
        <f t="shared" si="872"/>
        <v>84192.65347158334</v>
      </c>
      <c r="BQ425" s="16">
        <f t="shared" si="872"/>
        <v>85778.466558333326</v>
      </c>
      <c r="BR425" s="16">
        <f t="shared" si="872"/>
        <v>87364.279645083341</v>
      </c>
      <c r="BS425" s="16">
        <f t="shared" si="872"/>
        <v>88950.092731833327</v>
      </c>
    </row>
    <row r="426" spans="1:71" x14ac:dyDescent="0.35">
      <c r="A426" s="15" t="str">
        <f t="shared" ref="A426:J426" si="873">A356</f>
        <v>Standard Close</v>
      </c>
      <c r="B426" s="15" t="str">
        <f t="shared" si="873"/>
        <v>NEW-15635.5</v>
      </c>
      <c r="C426" s="15" t="str">
        <f t="shared" si="873"/>
        <v/>
      </c>
      <c r="D426" s="15">
        <f t="shared" si="873"/>
        <v>36500</v>
      </c>
      <c r="E426" s="15" t="str">
        <f t="shared" si="873"/>
        <v>NEW-15635</v>
      </c>
      <c r="F426" s="15" t="str">
        <f t="shared" si="873"/>
        <v>open</v>
      </c>
      <c r="G426" s="15" t="str">
        <f t="shared" si="873"/>
        <v>Electric Distribution Plant</v>
      </c>
      <c r="H426" s="15" t="str">
        <f t="shared" si="873"/>
        <v>Distribution Substation</v>
      </c>
      <c r="I426" s="15" t="str">
        <f t="shared" si="873"/>
        <v>Grid Mod Upgrade to digital relays</v>
      </c>
      <c r="J426" s="15">
        <f t="shared" si="873"/>
        <v>202309</v>
      </c>
      <c r="K426" s="16">
        <v>145.54993538461537</v>
      </c>
      <c r="L426" s="16">
        <f>SUM($K356:L356)/13</f>
        <v>169.80825794871797</v>
      </c>
      <c r="M426" s="16">
        <f>SUM($K356:M356)/13</f>
        <v>291.09987076923073</v>
      </c>
      <c r="N426" s="16">
        <f>SUM($K356:N356)/13</f>
        <v>436.64980615384616</v>
      </c>
      <c r="O426" s="16">
        <f>SUM($K356:O356)/13</f>
        <v>606.45806410256409</v>
      </c>
      <c r="P426" s="16">
        <f>SUM($K356:P356)/13</f>
        <v>800.52464461538455</v>
      </c>
      <c r="Q426" s="16">
        <f>SUM($K356:Q356)/13</f>
        <v>1018.8495476923076</v>
      </c>
      <c r="R426" s="16">
        <f>SUM($K356:R356)/13</f>
        <v>1261.4327733333334</v>
      </c>
      <c r="S426" s="16">
        <f>SUM($K356:S356)/13</f>
        <v>1528.2743215384617</v>
      </c>
      <c r="T426" s="16">
        <f>SUM($K356:T356)/13</f>
        <v>1819.3741923076925</v>
      </c>
      <c r="U426" s="16">
        <f>SUM($K356:U356)/13</f>
        <v>2134.7323856410262</v>
      </c>
      <c r="V426" s="16">
        <f>SUM($K356:V356)/13</f>
        <v>2474.3489015384621</v>
      </c>
      <c r="W426" s="16">
        <f t="shared" ref="W426:BS426" si="874">SUM(K356:W356)/13</f>
        <v>2838.2237400000008</v>
      </c>
      <c r="X426" s="16">
        <f t="shared" si="874"/>
        <v>3155.0153796666668</v>
      </c>
      <c r="Y426" s="16">
        <f t="shared" si="874"/>
        <v>3473.2404656666668</v>
      </c>
      <c r="Z426" s="16">
        <f t="shared" si="874"/>
        <v>3792.8989979999997</v>
      </c>
      <c r="AA426" s="16">
        <f t="shared" si="874"/>
        <v>4113.9909766666669</v>
      </c>
      <c r="AB426" s="16">
        <f t="shared" si="874"/>
        <v>4436.5164016666668</v>
      </c>
      <c r="AC426" s="16">
        <f t="shared" si="874"/>
        <v>4760.475273</v>
      </c>
      <c r="AD426" s="16">
        <f t="shared" si="874"/>
        <v>5085.8675906666658</v>
      </c>
      <c r="AE426" s="16">
        <f t="shared" si="874"/>
        <v>5412.693354666666</v>
      </c>
      <c r="AF426" s="16">
        <f t="shared" si="874"/>
        <v>5740.9525649999996</v>
      </c>
      <c r="AG426" s="16">
        <f t="shared" si="874"/>
        <v>6070.6452216666657</v>
      </c>
      <c r="AH426" s="16">
        <f t="shared" si="874"/>
        <v>6401.7713246666663</v>
      </c>
      <c r="AI426" s="16">
        <f t="shared" si="874"/>
        <v>6734.3308740000002</v>
      </c>
      <c r="AJ426" s="16">
        <f t="shared" si="874"/>
        <v>7068.3238696666667</v>
      </c>
      <c r="AK426" s="16">
        <f t="shared" si="874"/>
        <v>7402.3168653333332</v>
      </c>
      <c r="AL426" s="16">
        <f t="shared" si="874"/>
        <v>7736.3098610000006</v>
      </c>
      <c r="AM426" s="16">
        <f t="shared" si="874"/>
        <v>8070.3028566666671</v>
      </c>
      <c r="AN426" s="16">
        <f t="shared" si="874"/>
        <v>8404.2958523333346</v>
      </c>
      <c r="AO426" s="16">
        <f t="shared" si="874"/>
        <v>8738.2888480000001</v>
      </c>
      <c r="AP426" s="16">
        <f t="shared" si="874"/>
        <v>9072.2818436666676</v>
      </c>
      <c r="AQ426" s="16">
        <f t="shared" si="874"/>
        <v>9406.274839333335</v>
      </c>
      <c r="AR426" s="16">
        <f t="shared" si="874"/>
        <v>9740.2678350000024</v>
      </c>
      <c r="AS426" s="16">
        <f t="shared" si="874"/>
        <v>10074.26083066667</v>
      </c>
      <c r="AT426" s="16">
        <f t="shared" si="874"/>
        <v>10408.253826333337</v>
      </c>
      <c r="AU426" s="16">
        <f t="shared" si="874"/>
        <v>10742.246822000005</v>
      </c>
      <c r="AV426" s="16">
        <f t="shared" si="874"/>
        <v>11076.239817666672</v>
      </c>
      <c r="AW426" s="16">
        <f t="shared" si="874"/>
        <v>11410.232813333339</v>
      </c>
      <c r="AX426" s="16">
        <f t="shared" si="874"/>
        <v>11744.225809000007</v>
      </c>
      <c r="AY426" s="16">
        <f t="shared" si="874"/>
        <v>12078.218804666674</v>
      </c>
      <c r="AZ426" s="16">
        <f t="shared" si="874"/>
        <v>12412.211800333342</v>
      </c>
      <c r="BA426" s="16">
        <f t="shared" si="874"/>
        <v>12746.204796000009</v>
      </c>
      <c r="BB426" s="16">
        <f t="shared" si="874"/>
        <v>13080.197791666676</v>
      </c>
      <c r="BC426" s="16">
        <f t="shared" si="874"/>
        <v>13414.190787333344</v>
      </c>
      <c r="BD426" s="16">
        <f t="shared" si="874"/>
        <v>13748.183783000011</v>
      </c>
      <c r="BE426" s="16">
        <f t="shared" si="874"/>
        <v>14082.176778666677</v>
      </c>
      <c r="BF426" s="16">
        <f t="shared" si="874"/>
        <v>14416.169774333346</v>
      </c>
      <c r="BG426" s="16">
        <f t="shared" si="874"/>
        <v>14750.162770000014</v>
      </c>
      <c r="BH426" s="16">
        <f t="shared" si="874"/>
        <v>15084.155765666681</v>
      </c>
      <c r="BI426" s="16">
        <f t="shared" si="874"/>
        <v>15418.148761333348</v>
      </c>
      <c r="BJ426" s="16">
        <f t="shared" si="874"/>
        <v>15752.141757000016</v>
      </c>
      <c r="BK426" s="16">
        <f t="shared" si="874"/>
        <v>16086.134752666683</v>
      </c>
      <c r="BL426" s="16">
        <f t="shared" si="874"/>
        <v>16420.127748333351</v>
      </c>
      <c r="BM426" s="16">
        <f t="shared" si="874"/>
        <v>16754.120744000018</v>
      </c>
      <c r="BN426" s="16">
        <f t="shared" si="874"/>
        <v>17088.113739666685</v>
      </c>
      <c r="BO426" s="16">
        <f t="shared" si="874"/>
        <v>17422.106735333353</v>
      </c>
      <c r="BP426" s="16">
        <f t="shared" si="874"/>
        <v>17756.09973100002</v>
      </c>
      <c r="BQ426" s="16">
        <f t="shared" si="874"/>
        <v>18090.092726666688</v>
      </c>
      <c r="BR426" s="16">
        <f t="shared" si="874"/>
        <v>18424.085722333355</v>
      </c>
      <c r="BS426" s="16">
        <f t="shared" si="874"/>
        <v>18758.078718000022</v>
      </c>
    </row>
    <row r="427" spans="1:71" x14ac:dyDescent="0.35">
      <c r="A427" s="15" t="str">
        <f t="shared" ref="A427:J427" si="875">A357</f>
        <v>Standard Close</v>
      </c>
      <c r="B427" s="15" t="str">
        <f t="shared" si="875"/>
        <v>NEW-15635.6</v>
      </c>
      <c r="C427" s="15" t="str">
        <f t="shared" si="875"/>
        <v/>
      </c>
      <c r="D427" s="15">
        <f t="shared" si="875"/>
        <v>36500</v>
      </c>
      <c r="E427" s="15" t="str">
        <f t="shared" si="875"/>
        <v>NEW-15635</v>
      </c>
      <c r="F427" s="15" t="str">
        <f t="shared" si="875"/>
        <v>open</v>
      </c>
      <c r="G427" s="15" t="str">
        <f t="shared" si="875"/>
        <v>Electric Distribution Plant</v>
      </c>
      <c r="H427" s="15" t="str">
        <f t="shared" si="875"/>
        <v>Distribution Substation</v>
      </c>
      <c r="I427" s="15" t="str">
        <f t="shared" si="875"/>
        <v>Grid Mod Upgrade to digital relays</v>
      </c>
      <c r="J427" s="15">
        <f t="shared" si="875"/>
        <v>202309</v>
      </c>
      <c r="K427" s="16">
        <v>366.8481553846155</v>
      </c>
      <c r="L427" s="16">
        <f>SUM($K357:L357)/13</f>
        <v>427.63842846153852</v>
      </c>
      <c r="M427" s="16">
        <f>SUM($K357:M357)/13</f>
        <v>732.99413846153868</v>
      </c>
      <c r="N427" s="16">
        <f>SUM($K357:N357)/13</f>
        <v>1099.3741789743592</v>
      </c>
      <c r="O427" s="16">
        <f>SUM($K357:O357)/13</f>
        <v>1526.7785500000002</v>
      </c>
      <c r="P427" s="16">
        <f>SUM($K357:P357)/13</f>
        <v>2015.2072515384618</v>
      </c>
      <c r="Q427" s="16">
        <f>SUM($K357:Q357)/13</f>
        <v>2564.6602835897438</v>
      </c>
      <c r="R427" s="16">
        <f>SUM($K357:R357)/13</f>
        <v>3175.1376461538466</v>
      </c>
      <c r="S427" s="16">
        <f>SUM($K357:S357)/13</f>
        <v>3846.63933923077</v>
      </c>
      <c r="T427" s="16">
        <f>SUM($K357:T357)/13</f>
        <v>4579.1653628205131</v>
      </c>
      <c r="U427" s="16">
        <f>SUM($K357:U357)/13</f>
        <v>5372.7157169230777</v>
      </c>
      <c r="V427" s="16">
        <f>SUM($K357:V357)/13</f>
        <v>6227.290401538462</v>
      </c>
      <c r="W427" s="16">
        <f t="shared" ref="W427:BS427" si="876">SUM(K357:W357)/13</f>
        <v>7142.8894166666678</v>
      </c>
      <c r="X427" s="16">
        <f t="shared" si="876"/>
        <v>7939.8116964999999</v>
      </c>
      <c r="Y427" s="16">
        <f t="shared" si="876"/>
        <v>8740.339959500001</v>
      </c>
      <c r="Z427" s="16">
        <f t="shared" si="876"/>
        <v>9544.4742056666655</v>
      </c>
      <c r="AA427" s="16">
        <f t="shared" si="876"/>
        <v>10352.214435</v>
      </c>
      <c r="AB427" s="16">
        <f t="shared" si="876"/>
        <v>11163.5606475</v>
      </c>
      <c r="AC427" s="16">
        <f t="shared" si="876"/>
        <v>11978.512843166669</v>
      </c>
      <c r="AD427" s="16">
        <f t="shared" si="876"/>
        <v>12797.071022</v>
      </c>
      <c r="AE427" s="16">
        <f t="shared" si="876"/>
        <v>13619.235183999997</v>
      </c>
      <c r="AF427" s="16">
        <f t="shared" si="876"/>
        <v>14445.005329166666</v>
      </c>
      <c r="AG427" s="16">
        <f t="shared" si="876"/>
        <v>15274.381457499998</v>
      </c>
      <c r="AH427" s="16">
        <f t="shared" si="876"/>
        <v>16107.363568999999</v>
      </c>
      <c r="AI427" s="16">
        <f t="shared" si="876"/>
        <v>16943.95166366667</v>
      </c>
      <c r="AJ427" s="16">
        <f t="shared" si="876"/>
        <v>17784.1457415</v>
      </c>
      <c r="AK427" s="16">
        <f t="shared" si="876"/>
        <v>18624.339819333334</v>
      </c>
      <c r="AL427" s="16">
        <f t="shared" si="876"/>
        <v>19464.533897166668</v>
      </c>
      <c r="AM427" s="16">
        <f t="shared" si="876"/>
        <v>20304.727975000002</v>
      </c>
      <c r="AN427" s="16">
        <f t="shared" si="876"/>
        <v>21144.922052833335</v>
      </c>
      <c r="AO427" s="16">
        <f t="shared" si="876"/>
        <v>21985.116130666669</v>
      </c>
      <c r="AP427" s="16">
        <f t="shared" si="876"/>
        <v>22825.310208500006</v>
      </c>
      <c r="AQ427" s="16">
        <f t="shared" si="876"/>
        <v>23665.504286333336</v>
      </c>
      <c r="AR427" s="16">
        <f t="shared" si="876"/>
        <v>24505.698364166667</v>
      </c>
      <c r="AS427" s="16">
        <f t="shared" si="876"/>
        <v>25345.892442</v>
      </c>
      <c r="AT427" s="16">
        <f t="shared" si="876"/>
        <v>26186.086519833341</v>
      </c>
      <c r="AU427" s="16">
        <f t="shared" si="876"/>
        <v>27026.280597666671</v>
      </c>
      <c r="AV427" s="16">
        <f t="shared" si="876"/>
        <v>27866.474675500009</v>
      </c>
      <c r="AW427" s="16">
        <f t="shared" si="876"/>
        <v>28706.668753333335</v>
      </c>
      <c r="AX427" s="16">
        <f t="shared" si="876"/>
        <v>29546.862831166669</v>
      </c>
      <c r="AY427" s="16">
        <f t="shared" si="876"/>
        <v>30387.056908999999</v>
      </c>
      <c r="AZ427" s="16">
        <f t="shared" si="876"/>
        <v>31227.250986833333</v>
      </c>
      <c r="BA427" s="16">
        <f t="shared" si="876"/>
        <v>32067.445064666666</v>
      </c>
      <c r="BB427" s="16">
        <f t="shared" si="876"/>
        <v>32907.639142500004</v>
      </c>
      <c r="BC427" s="16">
        <f t="shared" si="876"/>
        <v>33747.833220333334</v>
      </c>
      <c r="BD427" s="16">
        <f t="shared" si="876"/>
        <v>34588.027298166664</v>
      </c>
      <c r="BE427" s="16">
        <f t="shared" si="876"/>
        <v>35428.221375999994</v>
      </c>
      <c r="BF427" s="16">
        <f t="shared" si="876"/>
        <v>36268.415453833324</v>
      </c>
      <c r="BG427" s="16">
        <f t="shared" si="876"/>
        <v>37108.609531666647</v>
      </c>
      <c r="BH427" s="16">
        <f t="shared" si="876"/>
        <v>37948.803609499977</v>
      </c>
      <c r="BI427" s="16">
        <f t="shared" si="876"/>
        <v>38788.997687333314</v>
      </c>
      <c r="BJ427" s="16">
        <f t="shared" si="876"/>
        <v>39629.191765166637</v>
      </c>
      <c r="BK427" s="16">
        <f t="shared" si="876"/>
        <v>40469.385842999975</v>
      </c>
      <c r="BL427" s="16">
        <f t="shared" si="876"/>
        <v>41309.579920833305</v>
      </c>
      <c r="BM427" s="16">
        <f t="shared" si="876"/>
        <v>42149.773998666635</v>
      </c>
      <c r="BN427" s="16">
        <f t="shared" si="876"/>
        <v>42989.968076499965</v>
      </c>
      <c r="BO427" s="16">
        <f t="shared" si="876"/>
        <v>43830.162154333302</v>
      </c>
      <c r="BP427" s="16">
        <f t="shared" si="876"/>
        <v>44670.356232166625</v>
      </c>
      <c r="BQ427" s="16">
        <f t="shared" si="876"/>
        <v>45510.550309999955</v>
      </c>
      <c r="BR427" s="16">
        <f t="shared" si="876"/>
        <v>46350.744387833278</v>
      </c>
      <c r="BS427" s="16">
        <f t="shared" si="876"/>
        <v>47190.938465666608</v>
      </c>
    </row>
    <row r="428" spans="1:71" x14ac:dyDescent="0.35">
      <c r="A428" s="15"/>
      <c r="J428" s="50"/>
    </row>
    <row r="429" spans="1:71" ht="15" thickBot="1" x14ac:dyDescent="0.4">
      <c r="C429" s="15"/>
      <c r="J429" s="52" t="s">
        <v>165</v>
      </c>
      <c r="K429" s="73">
        <f t="shared" ref="K429:BS429" si="877">SUM(K364:K428)</f>
        <v>1466.7613851282053</v>
      </c>
      <c r="L429" s="73">
        <f t="shared" si="877"/>
        <v>1717.1746646153847</v>
      </c>
      <c r="M429" s="73">
        <f t="shared" si="877"/>
        <v>3071.8385253205129</v>
      </c>
      <c r="N429" s="73">
        <f t="shared" si="877"/>
        <v>4981.7688969230767</v>
      </c>
      <c r="O429" s="73">
        <f t="shared" si="877"/>
        <v>7583.0075128205126</v>
      </c>
      <c r="P429" s="73">
        <f t="shared" si="877"/>
        <v>11015.234040641028</v>
      </c>
      <c r="Q429" s="73">
        <f t="shared" si="877"/>
        <v>15402.384007371795</v>
      </c>
      <c r="R429" s="73">
        <f t="shared" si="877"/>
        <v>20901.499594679488</v>
      </c>
      <c r="S429" s="73">
        <f t="shared" si="877"/>
        <v>27636.516329551279</v>
      </c>
      <c r="T429" s="73">
        <f t="shared" si="877"/>
        <v>35731.369738974361</v>
      </c>
      <c r="U429" s="73">
        <f t="shared" si="877"/>
        <v>46178.096324358972</v>
      </c>
      <c r="V429" s="73">
        <f t="shared" si="877"/>
        <v>59197.087273653837</v>
      </c>
      <c r="W429" s="73">
        <f t="shared" si="877"/>
        <v>75008.733783397431</v>
      </c>
      <c r="X429" s="73">
        <f t="shared" si="877"/>
        <v>95213.993501384626</v>
      </c>
      <c r="Y429" s="73">
        <f t="shared" si="877"/>
        <v>121159.39728223076</v>
      </c>
      <c r="Z429" s="73">
        <f t="shared" si="877"/>
        <v>153632.78892710898</v>
      </c>
      <c r="AA429" s="73">
        <f t="shared" si="877"/>
        <v>193362.71087898713</v>
      </c>
      <c r="AB429" s="73">
        <f t="shared" si="877"/>
        <v>241124.90080596152</v>
      </c>
      <c r="AC429" s="73">
        <f t="shared" si="877"/>
        <v>297691.45844189741</v>
      </c>
      <c r="AD429" s="73">
        <f t="shared" si="877"/>
        <v>363858.30685266014</v>
      </c>
      <c r="AE429" s="73">
        <f t="shared" si="877"/>
        <v>440388.26244943595</v>
      </c>
      <c r="AF429" s="73">
        <f t="shared" si="877"/>
        <v>528073.16339665384</v>
      </c>
      <c r="AG429" s="73">
        <f t="shared" si="877"/>
        <v>628163.80448501278</v>
      </c>
      <c r="AH429" s="73">
        <f t="shared" si="877"/>
        <v>740501.34358296194</v>
      </c>
      <c r="AI429" s="84">
        <f t="shared" si="877"/>
        <v>865696.77704403864</v>
      </c>
      <c r="AJ429" s="73">
        <f t="shared" si="877"/>
        <v>1004358.9452247246</v>
      </c>
      <c r="AK429" s="73">
        <f t="shared" si="877"/>
        <v>1155587.5628305643</v>
      </c>
      <c r="AL429" s="73">
        <f t="shared" si="877"/>
        <v>1319957.7581770644</v>
      </c>
      <c r="AM429" s="73">
        <f t="shared" si="877"/>
        <v>1499230.7359427251</v>
      </c>
      <c r="AN429" s="73">
        <f t="shared" si="877"/>
        <v>1693929.9294919425</v>
      </c>
      <c r="AO429" s="73">
        <f t="shared" si="877"/>
        <v>1904578.7721891159</v>
      </c>
      <c r="AP429" s="73">
        <f t="shared" si="877"/>
        <v>2131700.6973986411</v>
      </c>
      <c r="AQ429" s="73">
        <f t="shared" si="877"/>
        <v>2375811.0592935588</v>
      </c>
      <c r="AR429" s="73">
        <f t="shared" si="877"/>
        <v>2637425.212046904</v>
      </c>
      <c r="AS429" s="73">
        <f t="shared" si="877"/>
        <v>2926695.6456244364</v>
      </c>
      <c r="AT429" s="73">
        <f t="shared" si="877"/>
        <v>3244097.9868650632</v>
      </c>
      <c r="AU429" s="73">
        <f t="shared" si="877"/>
        <v>3590649.3985555265</v>
      </c>
      <c r="AV429" s="73">
        <f t="shared" si="877"/>
        <v>3995497.2952651149</v>
      </c>
      <c r="AW429" s="73">
        <f t="shared" si="877"/>
        <v>4459509.7879293934</v>
      </c>
      <c r="AX429" s="73">
        <f t="shared" si="877"/>
        <v>4982949.0064423364</v>
      </c>
      <c r="AY429" s="73">
        <f t="shared" si="877"/>
        <v>5571612.5272496659</v>
      </c>
      <c r="AZ429" s="73">
        <f t="shared" si="877"/>
        <v>6224524.7088749995</v>
      </c>
      <c r="BA429" s="73">
        <f t="shared" si="877"/>
        <v>6941947.6811560486</v>
      </c>
      <c r="BB429" s="73">
        <f t="shared" si="877"/>
        <v>7734626.1824510274</v>
      </c>
      <c r="BC429" s="73">
        <f t="shared" si="877"/>
        <v>8602975.8210953455</v>
      </c>
      <c r="BD429" s="73">
        <f t="shared" si="877"/>
        <v>9547412.2054244112</v>
      </c>
      <c r="BE429" s="73">
        <f t="shared" si="877"/>
        <v>10588886.646820648</v>
      </c>
      <c r="BF429" s="73">
        <f t="shared" si="877"/>
        <v>11718342.785230551</v>
      </c>
      <c r="BG429" s="73">
        <f t="shared" si="877"/>
        <v>12935942.167101191</v>
      </c>
      <c r="BH429" s="73">
        <f t="shared" si="877"/>
        <v>14251861.034732847</v>
      </c>
      <c r="BI429" s="73">
        <f t="shared" si="877"/>
        <v>15637556.676842717</v>
      </c>
      <c r="BJ429" s="73">
        <f t="shared" si="877"/>
        <v>17092767.841726735</v>
      </c>
      <c r="BK429" s="73">
        <f t="shared" si="877"/>
        <v>18617233.277565826</v>
      </c>
      <c r="BL429" s="73">
        <f t="shared" si="877"/>
        <v>20205156.285932887</v>
      </c>
      <c r="BM429" s="73">
        <f t="shared" si="877"/>
        <v>21856275.615008853</v>
      </c>
      <c r="BN429" s="73">
        <f t="shared" si="877"/>
        <v>23570330.012974609</v>
      </c>
      <c r="BO429" s="73">
        <f t="shared" si="877"/>
        <v>25336575.619490594</v>
      </c>
      <c r="BP429" s="73">
        <f t="shared" si="877"/>
        <v>27154597.704239983</v>
      </c>
      <c r="BQ429" s="73">
        <f t="shared" si="877"/>
        <v>29028554.64596064</v>
      </c>
      <c r="BR429" s="73">
        <f t="shared" si="877"/>
        <v>30937547.170908235</v>
      </c>
      <c r="BS429" s="73">
        <f t="shared" si="877"/>
        <v>32881050.62588308</v>
      </c>
    </row>
    <row r="430" spans="1:71" ht="15" thickTop="1" x14ac:dyDescent="0.35">
      <c r="C430" s="15"/>
      <c r="J430" s="50"/>
      <c r="K430" s="50"/>
    </row>
    <row r="431" spans="1:71" x14ac:dyDescent="0.35">
      <c r="C431" s="15"/>
      <c r="J431" s="50"/>
      <c r="K431" s="50"/>
    </row>
    <row r="432" spans="1:71" x14ac:dyDescent="0.35">
      <c r="C432" s="15"/>
      <c r="J432" s="50"/>
      <c r="K432" s="50"/>
    </row>
    <row r="433" spans="3:11" x14ac:dyDescent="0.35">
      <c r="C433" s="15"/>
      <c r="J433" s="50"/>
      <c r="K433" s="50"/>
    </row>
    <row r="434" spans="3:11" x14ac:dyDescent="0.35">
      <c r="C434" s="15"/>
      <c r="J434" s="50"/>
      <c r="K434" s="50"/>
    </row>
    <row r="435" spans="3:11" x14ac:dyDescent="0.35">
      <c r="C435" s="15"/>
      <c r="J435" s="50"/>
      <c r="K435" s="50"/>
    </row>
    <row r="436" spans="3:11" x14ac:dyDescent="0.35">
      <c r="C436" s="15"/>
      <c r="J436" s="50"/>
      <c r="K436" s="50"/>
    </row>
    <row r="437" spans="3:11" x14ac:dyDescent="0.35">
      <c r="C437" s="15"/>
      <c r="J437" s="50"/>
      <c r="K437" s="50"/>
    </row>
    <row r="438" spans="3:11" x14ac:dyDescent="0.35">
      <c r="C438" s="15"/>
      <c r="J438" s="50"/>
      <c r="K438" s="50"/>
    </row>
    <row r="439" spans="3:11" x14ac:dyDescent="0.35">
      <c r="C439" s="15"/>
      <c r="J439" s="50"/>
      <c r="K439" s="50"/>
    </row>
    <row r="440" spans="3:11" x14ac:dyDescent="0.35">
      <c r="C440" s="15"/>
      <c r="J440" s="50"/>
      <c r="K440" s="50"/>
    </row>
    <row r="441" spans="3:11" x14ac:dyDescent="0.35">
      <c r="C441" s="15"/>
      <c r="J441" s="50"/>
      <c r="K441" s="50"/>
    </row>
    <row r="442" spans="3:11" x14ac:dyDescent="0.35">
      <c r="C442" s="15"/>
      <c r="J442" s="50"/>
      <c r="K442" s="50"/>
    </row>
    <row r="443" spans="3:11" x14ac:dyDescent="0.35">
      <c r="C443" s="15"/>
      <c r="J443" s="50"/>
      <c r="K443" s="50"/>
    </row>
    <row r="444" spans="3:11" x14ac:dyDescent="0.35">
      <c r="C444" s="15"/>
      <c r="J444" s="50"/>
      <c r="K444" s="50"/>
    </row>
    <row r="445" spans="3:11" x14ac:dyDescent="0.35">
      <c r="C445" s="15"/>
      <c r="J445" s="50"/>
      <c r="K445" s="50"/>
    </row>
    <row r="446" spans="3:11" x14ac:dyDescent="0.35">
      <c r="C446" s="15"/>
      <c r="J446" s="50"/>
      <c r="K446" s="50"/>
    </row>
    <row r="447" spans="3:11" x14ac:dyDescent="0.35">
      <c r="C447" s="15"/>
      <c r="J447" s="50"/>
      <c r="K447" s="50"/>
    </row>
    <row r="448" spans="3:11" x14ac:dyDescent="0.35">
      <c r="C448" s="15"/>
      <c r="J448" s="50"/>
      <c r="K448" s="50"/>
    </row>
    <row r="449" spans="3:11" x14ac:dyDescent="0.35">
      <c r="C449" s="15"/>
      <c r="J449" s="50"/>
      <c r="K449" s="50"/>
    </row>
    <row r="450" spans="3:11" x14ac:dyDescent="0.35">
      <c r="C450" s="15"/>
      <c r="J450" s="50"/>
      <c r="K450" s="50"/>
    </row>
    <row r="451" spans="3:11" x14ac:dyDescent="0.35">
      <c r="C451" s="15"/>
      <c r="J451" s="50"/>
      <c r="K451" s="50"/>
    </row>
    <row r="452" spans="3:11" x14ac:dyDescent="0.35">
      <c r="C452" s="15"/>
      <c r="J452" s="50"/>
      <c r="K452" s="50"/>
    </row>
    <row r="453" spans="3:11" x14ac:dyDescent="0.35">
      <c r="C453" s="15"/>
      <c r="J453" s="50"/>
      <c r="K453" s="50"/>
    </row>
    <row r="454" spans="3:11" x14ac:dyDescent="0.35">
      <c r="C454" s="15"/>
      <c r="J454" s="50"/>
      <c r="K454" s="50"/>
    </row>
    <row r="455" spans="3:11" x14ac:dyDescent="0.35">
      <c r="C455" s="15"/>
      <c r="J455" s="50"/>
      <c r="K455" s="50"/>
    </row>
    <row r="456" spans="3:11" x14ac:dyDescent="0.35">
      <c r="C456" s="15"/>
      <c r="J456" s="50"/>
      <c r="K456" s="50"/>
    </row>
    <row r="457" spans="3:11" x14ac:dyDescent="0.35">
      <c r="C457" s="15"/>
      <c r="J457" s="50"/>
      <c r="K457" s="50"/>
    </row>
    <row r="458" spans="3:11" x14ac:dyDescent="0.35">
      <c r="C458" s="15"/>
      <c r="J458" s="50"/>
      <c r="K458" s="50"/>
    </row>
    <row r="459" spans="3:11" x14ac:dyDescent="0.35">
      <c r="C459" s="15"/>
      <c r="J459" s="50"/>
      <c r="K459" s="50"/>
    </row>
    <row r="460" spans="3:11" x14ac:dyDescent="0.35">
      <c r="C460" s="15"/>
      <c r="J460" s="50"/>
      <c r="K460" s="50"/>
    </row>
    <row r="461" spans="3:11" x14ac:dyDescent="0.35">
      <c r="C461" s="15"/>
      <c r="J461" s="50"/>
      <c r="K461" s="50"/>
    </row>
    <row r="462" spans="3:11" x14ac:dyDescent="0.35">
      <c r="C462" s="15"/>
      <c r="J462" s="50"/>
      <c r="K462" s="50"/>
    </row>
    <row r="463" spans="3:11" x14ac:dyDescent="0.35">
      <c r="C463" s="15"/>
      <c r="J463" s="50"/>
      <c r="K463" s="50"/>
    </row>
    <row r="464" spans="3:11" x14ac:dyDescent="0.35">
      <c r="C464" s="15"/>
      <c r="J464" s="50"/>
      <c r="K464" s="50"/>
    </row>
    <row r="465" spans="3:11" x14ac:dyDescent="0.35">
      <c r="C465" s="15"/>
      <c r="J465" s="50"/>
      <c r="K465" s="50"/>
    </row>
    <row r="466" spans="3:11" x14ac:dyDescent="0.35">
      <c r="C466" s="15"/>
      <c r="J466" s="50"/>
      <c r="K466" s="50"/>
    </row>
    <row r="467" spans="3:11" x14ac:dyDescent="0.35">
      <c r="C467" s="15"/>
      <c r="J467" s="50"/>
      <c r="K467" s="50"/>
    </row>
    <row r="468" spans="3:11" x14ac:dyDescent="0.35">
      <c r="C468" s="15"/>
      <c r="J468" s="50"/>
      <c r="K468" s="50"/>
    </row>
    <row r="469" spans="3:11" x14ac:dyDescent="0.35">
      <c r="C469" s="15"/>
      <c r="J469" s="50"/>
      <c r="K469" s="50"/>
    </row>
    <row r="470" spans="3:11" x14ac:dyDescent="0.35">
      <c r="C470" s="15"/>
      <c r="J470" s="50"/>
      <c r="K470" s="50"/>
    </row>
    <row r="471" spans="3:11" x14ac:dyDescent="0.35">
      <c r="C471" s="15"/>
      <c r="J471" s="50"/>
      <c r="K471" s="50"/>
    </row>
    <row r="472" spans="3:11" x14ac:dyDescent="0.35">
      <c r="C472" s="15"/>
      <c r="J472" s="50"/>
      <c r="K472" s="50"/>
    </row>
    <row r="473" spans="3:11" x14ac:dyDescent="0.35">
      <c r="C473" s="15"/>
      <c r="J473" s="50"/>
      <c r="K473" s="50"/>
    </row>
    <row r="474" spans="3:11" x14ac:dyDescent="0.35">
      <c r="C474" s="15"/>
      <c r="J474" s="50"/>
      <c r="K474" s="50"/>
    </row>
    <row r="475" spans="3:11" x14ac:dyDescent="0.35">
      <c r="C475" s="15"/>
      <c r="J475" s="50"/>
      <c r="K475" s="50"/>
    </row>
    <row r="476" spans="3:11" x14ac:dyDescent="0.35">
      <c r="C476" s="15"/>
      <c r="J476" s="50"/>
      <c r="K476" s="50"/>
    </row>
    <row r="477" spans="3:11" x14ac:dyDescent="0.35">
      <c r="C477" s="15"/>
      <c r="J477" s="50"/>
      <c r="K477" s="50"/>
    </row>
    <row r="478" spans="3:11" x14ac:dyDescent="0.35">
      <c r="C478" s="15"/>
      <c r="J478" s="50"/>
      <c r="K478" s="50"/>
    </row>
    <row r="479" spans="3:11" x14ac:dyDescent="0.35">
      <c r="C479" s="15"/>
      <c r="J479" s="50"/>
      <c r="K479" s="50"/>
    </row>
    <row r="480" spans="3:11" x14ac:dyDescent="0.35">
      <c r="C480" s="15"/>
      <c r="J480" s="50"/>
      <c r="K480" s="50"/>
    </row>
    <row r="481" spans="3:11" x14ac:dyDescent="0.35">
      <c r="C481" s="15"/>
      <c r="J481" s="50"/>
      <c r="K481" s="50"/>
    </row>
    <row r="482" spans="3:11" x14ac:dyDescent="0.35">
      <c r="C482" s="15"/>
      <c r="J482" s="50"/>
      <c r="K482" s="50"/>
    </row>
    <row r="483" spans="3:11" x14ac:dyDescent="0.35">
      <c r="C483" s="15"/>
      <c r="J483" s="50"/>
      <c r="K483" s="50"/>
    </row>
    <row r="484" spans="3:11" x14ac:dyDescent="0.35">
      <c r="C484" s="15"/>
      <c r="J484" s="50"/>
      <c r="K484" s="50"/>
    </row>
    <row r="485" spans="3:11" x14ac:dyDescent="0.35">
      <c r="C485" s="15"/>
      <c r="J485" s="50"/>
      <c r="K485" s="50"/>
    </row>
    <row r="486" spans="3:11" x14ac:dyDescent="0.35">
      <c r="C486" s="15"/>
      <c r="J486" s="50"/>
      <c r="K486" s="50"/>
    </row>
    <row r="487" spans="3:11" x14ac:dyDescent="0.35">
      <c r="C487" s="15"/>
      <c r="J487" s="50"/>
      <c r="K487" s="50"/>
    </row>
    <row r="488" spans="3:11" x14ac:dyDescent="0.35">
      <c r="C488" s="15"/>
      <c r="J488" s="50"/>
      <c r="K488" s="50"/>
    </row>
    <row r="489" spans="3:11" x14ac:dyDescent="0.35">
      <c r="C489" s="15"/>
      <c r="J489" s="50"/>
      <c r="K489" s="50"/>
    </row>
    <row r="490" spans="3:11" x14ac:dyDescent="0.35">
      <c r="C490" s="15"/>
      <c r="J490" s="50"/>
      <c r="K490" s="50"/>
    </row>
    <row r="491" spans="3:11" x14ac:dyDescent="0.35">
      <c r="C491" s="15"/>
      <c r="J491" s="50"/>
      <c r="K491" s="50"/>
    </row>
    <row r="492" spans="3:11" x14ac:dyDescent="0.35">
      <c r="C492" s="15"/>
      <c r="J492" s="50"/>
      <c r="K492" s="50"/>
    </row>
    <row r="493" spans="3:11" x14ac:dyDescent="0.35">
      <c r="C493" s="15"/>
      <c r="J493" s="50"/>
      <c r="K493" s="50"/>
    </row>
    <row r="494" spans="3:11" x14ac:dyDescent="0.35">
      <c r="C494" s="15"/>
      <c r="J494" s="50"/>
      <c r="K494" s="50"/>
    </row>
    <row r="495" spans="3:11" x14ac:dyDescent="0.35">
      <c r="C495" s="15"/>
      <c r="J495" s="50"/>
      <c r="K495" s="50"/>
    </row>
    <row r="496" spans="3:11" x14ac:dyDescent="0.35">
      <c r="C496" s="15"/>
      <c r="J496" s="50"/>
      <c r="K496" s="50"/>
    </row>
    <row r="497" spans="3:11" x14ac:dyDescent="0.35">
      <c r="C497" s="15"/>
      <c r="J497" s="50"/>
      <c r="K497" s="50"/>
    </row>
    <row r="498" spans="3:11" x14ac:dyDescent="0.35">
      <c r="C498" s="15"/>
      <c r="J498" s="50"/>
      <c r="K498" s="50"/>
    </row>
    <row r="499" spans="3:11" x14ac:dyDescent="0.35">
      <c r="C499" s="15"/>
      <c r="J499" s="50"/>
      <c r="K499" s="50"/>
    </row>
    <row r="500" spans="3:11" x14ac:dyDescent="0.35">
      <c r="C500" s="15"/>
      <c r="J500" s="50"/>
      <c r="K500" s="50"/>
    </row>
    <row r="501" spans="3:11" x14ac:dyDescent="0.35">
      <c r="C501" s="15"/>
      <c r="J501" s="50"/>
      <c r="K501" s="50"/>
    </row>
    <row r="502" spans="3:11" x14ac:dyDescent="0.35">
      <c r="C502" s="15"/>
      <c r="J502" s="50"/>
      <c r="K502" s="50"/>
    </row>
    <row r="503" spans="3:11" x14ac:dyDescent="0.35">
      <c r="C503" s="15"/>
      <c r="J503" s="50"/>
      <c r="K503" s="50"/>
    </row>
    <row r="504" spans="3:11" x14ac:dyDescent="0.35">
      <c r="C504" s="15"/>
      <c r="J504" s="50"/>
      <c r="K504" s="50"/>
    </row>
    <row r="505" spans="3:11" x14ac:dyDescent="0.35">
      <c r="C505" s="15"/>
      <c r="J505" s="50"/>
      <c r="K505" s="50"/>
    </row>
    <row r="506" spans="3:11" x14ac:dyDescent="0.35">
      <c r="C506" s="15"/>
      <c r="J506" s="50"/>
      <c r="K506" s="50"/>
    </row>
    <row r="507" spans="3:11" x14ac:dyDescent="0.35">
      <c r="C507" s="15"/>
      <c r="J507" s="50"/>
      <c r="K507" s="50"/>
    </row>
    <row r="508" spans="3:11" x14ac:dyDescent="0.35">
      <c r="C508" s="15"/>
      <c r="J508" s="50"/>
      <c r="K508" s="50"/>
    </row>
    <row r="509" spans="3:11" x14ac:dyDescent="0.35">
      <c r="C509" s="15"/>
      <c r="J509" s="50"/>
      <c r="K509" s="50"/>
    </row>
    <row r="510" spans="3:11" x14ac:dyDescent="0.35">
      <c r="C510" s="15"/>
      <c r="J510" s="50"/>
      <c r="K510" s="50"/>
    </row>
    <row r="511" spans="3:11" x14ac:dyDescent="0.35">
      <c r="C511" s="15"/>
      <c r="J511" s="50"/>
      <c r="K511" s="50"/>
    </row>
    <row r="512" spans="3:11" x14ac:dyDescent="0.35">
      <c r="C512" s="15"/>
      <c r="J512" s="50"/>
      <c r="K512" s="50"/>
    </row>
    <row r="513" spans="3:11" x14ac:dyDescent="0.35">
      <c r="C513" s="15"/>
      <c r="J513" s="50"/>
      <c r="K513" s="50"/>
    </row>
    <row r="514" spans="3:11" x14ac:dyDescent="0.35">
      <c r="C514" s="15"/>
      <c r="J514" s="50"/>
      <c r="K514" s="50"/>
    </row>
    <row r="515" spans="3:11" x14ac:dyDescent="0.35">
      <c r="C515" s="15"/>
      <c r="J515" s="50"/>
      <c r="K515" s="50"/>
    </row>
    <row r="516" spans="3:11" x14ac:dyDescent="0.35">
      <c r="C516" s="15"/>
      <c r="J516" s="50"/>
      <c r="K516" s="50"/>
    </row>
    <row r="517" spans="3:11" x14ac:dyDescent="0.35">
      <c r="C517" s="15"/>
      <c r="J517" s="50"/>
      <c r="K517" s="50"/>
    </row>
    <row r="518" spans="3:11" x14ac:dyDescent="0.35">
      <c r="C518" s="15"/>
      <c r="J518" s="50"/>
      <c r="K518" s="50"/>
    </row>
    <row r="519" spans="3:11" x14ac:dyDescent="0.35">
      <c r="C519" s="15"/>
      <c r="J519" s="50"/>
      <c r="K519" s="50"/>
    </row>
    <row r="520" spans="3:11" x14ac:dyDescent="0.35">
      <c r="C520" s="15"/>
      <c r="J520" s="50"/>
      <c r="K520" s="50"/>
    </row>
  </sheetData>
  <autoFilter ref="A293:BS357" xr:uid="{D54580A7-CDBB-4031-BAB3-C700D34CEADA}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F5A1D-6C9A-40DA-BF84-C79B12BF1A92}">
  <sheetPr>
    <tabColor rgb="FFFFFF00"/>
  </sheetPr>
  <dimension ref="A1:BS73"/>
  <sheetViews>
    <sheetView zoomScale="83" zoomScaleNormal="83" workbookViewId="0">
      <selection activeCell="D4" sqref="D4"/>
    </sheetView>
  </sheetViews>
  <sheetFormatPr defaultColWidth="9.26953125" defaultRowHeight="14.5" x14ac:dyDescent="0.35"/>
  <cols>
    <col min="1" max="1" width="29" style="51" bestFit="1" customWidth="1"/>
    <col min="2" max="6" width="13.453125" style="51" customWidth="1"/>
    <col min="7" max="7" width="25.26953125" style="51" customWidth="1"/>
    <col min="8" max="8" width="13.453125" style="51" customWidth="1"/>
    <col min="9" max="9" width="13.54296875" style="51" customWidth="1"/>
    <col min="10" max="10" width="16.7265625" style="51" customWidth="1"/>
    <col min="11" max="11" width="13.453125" style="51" customWidth="1"/>
    <col min="12" max="22" width="9.453125" style="51" bestFit="1" customWidth="1"/>
    <col min="23" max="30" width="10.54296875" style="51" bestFit="1" customWidth="1"/>
    <col min="31" max="35" width="11.54296875" style="51" bestFit="1" customWidth="1"/>
    <col min="36" max="71" width="11.54296875" style="51" hidden="1" customWidth="1"/>
    <col min="72" max="16384" width="9.26953125" style="51"/>
  </cols>
  <sheetData>
    <row r="1" spans="1:71" ht="21" customHeight="1" x14ac:dyDescent="0.35">
      <c r="A1" s="167" t="s">
        <v>381</v>
      </c>
      <c r="B1" s="167"/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ht="22.5" customHeight="1" x14ac:dyDescent="0.35">
      <c r="A2" s="167"/>
      <c r="B2" s="167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'Grid Communnications Netwk'!W32</f>
        <v>7506190.8600000003</v>
      </c>
      <c r="D4" s="16">
        <f>'Grid Communnications Netwk'!AI32</f>
        <v>35106190.859999999</v>
      </c>
      <c r="E4" s="16">
        <f>'Grid Communnications Netwk'!AU32</f>
        <v>90072752.309999987</v>
      </c>
      <c r="F4" s="16">
        <f>'Grid Communnications Netwk'!BG32</f>
        <v>90072752.309999987</v>
      </c>
      <c r="G4"/>
      <c r="H4" s="79"/>
      <c r="I4" s="16">
        <f>E4-D4</f>
        <v>54966561.449999988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'Grid Communnications Netwk'!W61</f>
        <v>0</v>
      </c>
      <c r="D5" s="16">
        <f>'Grid Communnications Netwk'!AI61</f>
        <v>548755.29298000003</v>
      </c>
      <c r="E5" s="16">
        <f>'Grid Communnications Netwk'!AU61</f>
        <v>1625590.5859600001</v>
      </c>
      <c r="F5" s="16">
        <f>'Grid Communnications Netwk'!BG61</f>
        <v>10562644.166289998</v>
      </c>
      <c r="G5"/>
      <c r="K5"/>
    </row>
    <row r="6" spans="1:71" ht="15" thickBot="1" x14ac:dyDescent="0.4">
      <c r="B6" s="52" t="s">
        <v>130</v>
      </c>
      <c r="C6" s="55">
        <f>C4-C5</f>
        <v>7506190.8600000003</v>
      </c>
      <c r="D6" s="55">
        <f>D4-D5</f>
        <v>34557435.567019999</v>
      </c>
      <c r="E6" s="55">
        <f>E4-E5</f>
        <v>88447161.724039987</v>
      </c>
      <c r="F6" s="55">
        <f>F4-F5</f>
        <v>79510108.143709987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'Grid Communnications Netwk'!W42</f>
        <v>577399.29692307685</v>
      </c>
      <c r="D8" s="16">
        <f>'Grid Communnications Netwk'!AI42</f>
        <v>18121575.475384615</v>
      </c>
      <c r="E8" s="16">
        <f>'Grid Communnications Netwk'!AU42</f>
        <v>39334387.894615382</v>
      </c>
      <c r="F8" s="16">
        <f>'Grid Communnications Netwk'!BG42</f>
        <v>90072752.310000002</v>
      </c>
      <c r="G8"/>
      <c r="I8" s="16">
        <f>E8-D8</f>
        <v>21212812.419230767</v>
      </c>
      <c r="J8" s="16">
        <f>F8-E8</f>
        <v>50738364.41538462</v>
      </c>
      <c r="K8"/>
    </row>
    <row r="9" spans="1:71" x14ac:dyDescent="0.35">
      <c r="A9" s="52" t="s">
        <v>131</v>
      </c>
      <c r="B9" s="52" t="s">
        <v>129</v>
      </c>
      <c r="C9" s="16">
        <f>'Grid Communnications Netwk'!W71</f>
        <v>0</v>
      </c>
      <c r="D9" s="16">
        <f>'Grid Communnications Netwk'!AI71</f>
        <v>193134.56956692308</v>
      </c>
      <c r="E9" s="16">
        <f>'Grid Communnications Netwk'!AU71</f>
        <v>1087172.9394700001</v>
      </c>
      <c r="F9" s="16">
        <f>'Grid Communnications Netwk'!BG71</f>
        <v>6094117.3761249995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577399.29692307685</v>
      </c>
      <c r="D10" s="77">
        <f>D8-D9</f>
        <v>17928440.905817691</v>
      </c>
      <c r="E10" s="55">
        <f>E8-E9</f>
        <v>38247214.955145381</v>
      </c>
      <c r="F10" s="55">
        <f>F8-F9</f>
        <v>83978634.933875009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'Grid Communnications Netwk'!W52</f>
        <v>0</v>
      </c>
      <c r="D12" s="16">
        <f>'Grid Communnications Netwk'!AI52</f>
        <v>548755.29297999991</v>
      </c>
      <c r="E12" s="16">
        <f>'Grid Communnications Netwk'!AU52</f>
        <v>1076835.2929799999</v>
      </c>
      <c r="F12" s="16">
        <f>'Grid Communnications Netwk'!BG52</f>
        <v>8937053.5803299993</v>
      </c>
      <c r="G12"/>
      <c r="I12" s="16">
        <f>E12-D12</f>
        <v>528080</v>
      </c>
      <c r="J12" s="16">
        <f>F12-E12</f>
        <v>7860218.287349999</v>
      </c>
      <c r="K12"/>
    </row>
    <row r="13" spans="1:71" x14ac:dyDescent="0.35">
      <c r="G13"/>
      <c r="K13"/>
    </row>
    <row r="14" spans="1:71" x14ac:dyDescent="0.35">
      <c r="G14"/>
      <c r="K14"/>
    </row>
    <row r="16" spans="1:71" ht="39" customHeight="1" x14ac:dyDescent="0.35">
      <c r="A16" s="56" t="s">
        <v>133</v>
      </c>
      <c r="B16" s="56" t="s">
        <v>134</v>
      </c>
      <c r="C16" s="56" t="s">
        <v>135</v>
      </c>
      <c r="D16" s="56" t="s">
        <v>136</v>
      </c>
      <c r="E16" s="67">
        <v>300</v>
      </c>
      <c r="F16" s="67" t="s">
        <v>137</v>
      </c>
      <c r="G16" s="57" t="s">
        <v>138</v>
      </c>
      <c r="H16" s="56" t="s">
        <v>139</v>
      </c>
      <c r="I16" s="56" t="s">
        <v>140</v>
      </c>
      <c r="J16" s="56" t="s">
        <v>141</v>
      </c>
      <c r="K16" s="58" t="s">
        <v>142</v>
      </c>
      <c r="L16" s="59">
        <v>202401</v>
      </c>
      <c r="M16" s="59">
        <v>202402</v>
      </c>
      <c r="N16" s="59">
        <v>202403</v>
      </c>
      <c r="O16" s="59">
        <v>202404</v>
      </c>
      <c r="P16" s="59">
        <v>202405</v>
      </c>
      <c r="Q16" s="59">
        <v>202406</v>
      </c>
      <c r="R16" s="59">
        <v>202407</v>
      </c>
      <c r="S16" s="59">
        <v>202408</v>
      </c>
      <c r="T16" s="59">
        <v>202409</v>
      </c>
      <c r="U16" s="59">
        <v>202410</v>
      </c>
      <c r="V16" s="59">
        <v>202411</v>
      </c>
      <c r="W16" s="59">
        <v>202412</v>
      </c>
      <c r="X16" s="59">
        <v>202501</v>
      </c>
      <c r="Y16" s="59">
        <v>202502</v>
      </c>
      <c r="Z16" s="59">
        <v>202503</v>
      </c>
      <c r="AA16" s="59">
        <v>202504</v>
      </c>
      <c r="AB16" s="59">
        <v>202505</v>
      </c>
      <c r="AC16" s="59">
        <v>202506</v>
      </c>
      <c r="AD16" s="59">
        <v>202507</v>
      </c>
      <c r="AE16" s="59">
        <v>202508</v>
      </c>
      <c r="AF16" s="59">
        <v>202509</v>
      </c>
      <c r="AG16" s="59">
        <v>202510</v>
      </c>
      <c r="AH16" s="59">
        <v>202511</v>
      </c>
      <c r="AI16" s="59">
        <v>202512</v>
      </c>
      <c r="AJ16" s="59">
        <v>202601</v>
      </c>
      <c r="AK16" s="59">
        <v>202602</v>
      </c>
      <c r="AL16" s="59">
        <v>202603</v>
      </c>
      <c r="AM16" s="59">
        <v>202604</v>
      </c>
      <c r="AN16" s="59">
        <v>202605</v>
      </c>
      <c r="AO16" s="59">
        <v>202606</v>
      </c>
      <c r="AP16" s="59">
        <v>202607</v>
      </c>
      <c r="AQ16" s="59">
        <v>202608</v>
      </c>
      <c r="AR16" s="59">
        <v>202609</v>
      </c>
      <c r="AS16" s="59">
        <v>202610</v>
      </c>
      <c r="AT16" s="59">
        <v>202611</v>
      </c>
      <c r="AU16" s="59">
        <v>202612</v>
      </c>
      <c r="AV16" s="59">
        <v>202701</v>
      </c>
      <c r="AW16" s="59">
        <v>202702</v>
      </c>
      <c r="AX16" s="59">
        <v>202703</v>
      </c>
      <c r="AY16" s="59">
        <v>202704</v>
      </c>
      <c r="AZ16" s="59">
        <v>202705</v>
      </c>
      <c r="BA16" s="59">
        <v>202706</v>
      </c>
      <c r="BB16" s="59">
        <v>202707</v>
      </c>
      <c r="BC16" s="59">
        <v>202708</v>
      </c>
      <c r="BD16" s="59">
        <v>202709</v>
      </c>
      <c r="BE16" s="59">
        <v>202710</v>
      </c>
      <c r="BF16" s="59">
        <v>202711</v>
      </c>
      <c r="BG16" s="59">
        <v>202712</v>
      </c>
      <c r="BH16" s="59">
        <v>202801</v>
      </c>
      <c r="BI16" s="59">
        <v>202802</v>
      </c>
      <c r="BJ16" s="59">
        <v>202803</v>
      </c>
      <c r="BK16" s="59">
        <v>202804</v>
      </c>
      <c r="BL16" s="59">
        <v>202805</v>
      </c>
      <c r="BM16" s="59">
        <v>202806</v>
      </c>
      <c r="BN16" s="59">
        <v>202807</v>
      </c>
      <c r="BO16" s="59">
        <v>202808</v>
      </c>
      <c r="BP16" s="59">
        <v>202809</v>
      </c>
      <c r="BQ16" s="59">
        <v>202810</v>
      </c>
      <c r="BR16" s="59">
        <v>202811</v>
      </c>
      <c r="BS16" s="59">
        <v>202812</v>
      </c>
    </row>
    <row r="17" spans="1:71" x14ac:dyDescent="0.35">
      <c r="A17" s="15" t="s">
        <v>262</v>
      </c>
      <c r="B17" s="60" t="s">
        <v>382</v>
      </c>
      <c r="C17" s="61" t="s">
        <v>145</v>
      </c>
      <c r="D17" s="61" t="s">
        <v>146</v>
      </c>
      <c r="E17" s="82">
        <v>39725</v>
      </c>
      <c r="F17" s="82" t="s">
        <v>383</v>
      </c>
      <c r="G17" s="62" t="s">
        <v>384</v>
      </c>
      <c r="H17" s="63" t="s">
        <v>174</v>
      </c>
      <c r="I17" s="63" t="s">
        <v>248</v>
      </c>
      <c r="J17" s="63" t="s">
        <v>385</v>
      </c>
      <c r="K17" s="64">
        <v>202412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6900000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262</v>
      </c>
      <c r="B18" s="60" t="s">
        <v>386</v>
      </c>
      <c r="C18" s="61" t="s">
        <v>145</v>
      </c>
      <c r="D18" s="61" t="s">
        <v>146</v>
      </c>
      <c r="E18" s="82">
        <v>39700</v>
      </c>
      <c r="F18" s="82" t="s">
        <v>387</v>
      </c>
      <c r="G18" s="62" t="s">
        <v>388</v>
      </c>
      <c r="H18" s="63" t="s">
        <v>174</v>
      </c>
      <c r="I18" s="63" t="s">
        <v>248</v>
      </c>
      <c r="J18" s="63" t="s">
        <v>385</v>
      </c>
      <c r="K18" s="64">
        <v>202412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606190.86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262</v>
      </c>
      <c r="B19" s="60" t="s">
        <v>387</v>
      </c>
      <c r="C19" s="61" t="s">
        <v>145</v>
      </c>
      <c r="D19" s="61" t="s">
        <v>272</v>
      </c>
      <c r="E19" s="82">
        <v>39700</v>
      </c>
      <c r="F19" s="82" t="s">
        <v>387</v>
      </c>
      <c r="G19" s="62" t="s">
        <v>388</v>
      </c>
      <c r="H19" s="63" t="s">
        <v>286</v>
      </c>
      <c r="I19" s="63" t="s">
        <v>389</v>
      </c>
      <c r="J19" s="63" t="s">
        <v>389</v>
      </c>
      <c r="K19" s="64">
        <v>202612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54966561.449999988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262</v>
      </c>
      <c r="B20" s="60" t="s">
        <v>383</v>
      </c>
      <c r="C20" s="61" t="s">
        <v>145</v>
      </c>
      <c r="D20" s="61" t="s">
        <v>272</v>
      </c>
      <c r="E20" s="82">
        <v>39725</v>
      </c>
      <c r="F20" s="82" t="s">
        <v>383</v>
      </c>
      <c r="G20" s="62" t="s">
        <v>384</v>
      </c>
      <c r="H20" s="63" t="s">
        <v>174</v>
      </c>
      <c r="I20" s="63" t="s">
        <v>248</v>
      </c>
      <c r="J20" s="63" t="s">
        <v>390</v>
      </c>
      <c r="K20" s="64">
        <v>202508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27600000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2" spans="1:71" ht="15" thickBot="1" x14ac:dyDescent="0.4">
      <c r="J22" s="52" t="s">
        <v>153</v>
      </c>
      <c r="K22" s="65" t="s">
        <v>154</v>
      </c>
      <c r="L22" s="55">
        <f t="shared" ref="L22:BS22" si="0">SUM(L17:L21)</f>
        <v>0</v>
      </c>
      <c r="M22" s="55">
        <f t="shared" si="0"/>
        <v>0</v>
      </c>
      <c r="N22" s="55">
        <f t="shared" si="0"/>
        <v>0</v>
      </c>
      <c r="O22" s="55">
        <f t="shared" si="0"/>
        <v>0</v>
      </c>
      <c r="P22" s="55">
        <f t="shared" si="0"/>
        <v>0</v>
      </c>
      <c r="Q22" s="55">
        <f t="shared" si="0"/>
        <v>0</v>
      </c>
      <c r="R22" s="55">
        <f t="shared" si="0"/>
        <v>0</v>
      </c>
      <c r="S22" s="55">
        <f t="shared" si="0"/>
        <v>0</v>
      </c>
      <c r="T22" s="55">
        <f t="shared" si="0"/>
        <v>0</v>
      </c>
      <c r="U22" s="55">
        <f t="shared" si="0"/>
        <v>0</v>
      </c>
      <c r="V22" s="55">
        <f t="shared" si="0"/>
        <v>0</v>
      </c>
      <c r="W22" s="55">
        <f t="shared" si="0"/>
        <v>7506190.8600000003</v>
      </c>
      <c r="X22" s="55">
        <f t="shared" si="0"/>
        <v>0</v>
      </c>
      <c r="Y22" s="55">
        <f t="shared" si="0"/>
        <v>0</v>
      </c>
      <c r="Z22" s="55">
        <f t="shared" si="0"/>
        <v>0</v>
      </c>
      <c r="AA22" s="55">
        <f t="shared" si="0"/>
        <v>0</v>
      </c>
      <c r="AB22" s="55">
        <f t="shared" si="0"/>
        <v>0</v>
      </c>
      <c r="AC22" s="55">
        <f t="shared" si="0"/>
        <v>0</v>
      </c>
      <c r="AD22" s="55">
        <f t="shared" si="0"/>
        <v>0</v>
      </c>
      <c r="AE22" s="55">
        <f t="shared" si="0"/>
        <v>27600000</v>
      </c>
      <c r="AF22" s="55">
        <f t="shared" si="0"/>
        <v>0</v>
      </c>
      <c r="AG22" s="55">
        <f t="shared" si="0"/>
        <v>0</v>
      </c>
      <c r="AH22" s="55">
        <f t="shared" si="0"/>
        <v>0</v>
      </c>
      <c r="AI22" s="55">
        <f t="shared" si="0"/>
        <v>0</v>
      </c>
      <c r="AJ22" s="55">
        <f t="shared" si="0"/>
        <v>0</v>
      </c>
      <c r="AK22" s="55">
        <f t="shared" si="0"/>
        <v>0</v>
      </c>
      <c r="AL22" s="55">
        <f t="shared" si="0"/>
        <v>0</v>
      </c>
      <c r="AM22" s="55">
        <f t="shared" si="0"/>
        <v>0</v>
      </c>
      <c r="AN22" s="55">
        <f t="shared" si="0"/>
        <v>0</v>
      </c>
      <c r="AO22" s="55">
        <f t="shared" si="0"/>
        <v>0</v>
      </c>
      <c r="AP22" s="55">
        <f t="shared" si="0"/>
        <v>0</v>
      </c>
      <c r="AQ22" s="55">
        <f t="shared" si="0"/>
        <v>0</v>
      </c>
      <c r="AR22" s="55">
        <f t="shared" si="0"/>
        <v>0</v>
      </c>
      <c r="AS22" s="55">
        <f t="shared" si="0"/>
        <v>0</v>
      </c>
      <c r="AT22" s="55">
        <f t="shared" si="0"/>
        <v>0</v>
      </c>
      <c r="AU22" s="55">
        <f t="shared" si="0"/>
        <v>54966561.449999988</v>
      </c>
      <c r="AV22" s="55">
        <f t="shared" si="0"/>
        <v>0</v>
      </c>
      <c r="AW22" s="55">
        <f t="shared" si="0"/>
        <v>0</v>
      </c>
      <c r="AX22" s="55">
        <f t="shared" si="0"/>
        <v>0</v>
      </c>
      <c r="AY22" s="55">
        <f t="shared" si="0"/>
        <v>0</v>
      </c>
      <c r="AZ22" s="55">
        <f t="shared" si="0"/>
        <v>0</v>
      </c>
      <c r="BA22" s="55">
        <f t="shared" si="0"/>
        <v>0</v>
      </c>
      <c r="BB22" s="55">
        <f t="shared" si="0"/>
        <v>0</v>
      </c>
      <c r="BC22" s="55">
        <f t="shared" si="0"/>
        <v>0</v>
      </c>
      <c r="BD22" s="55">
        <f t="shared" si="0"/>
        <v>0</v>
      </c>
      <c r="BE22" s="55">
        <f t="shared" si="0"/>
        <v>0</v>
      </c>
      <c r="BF22" s="55">
        <f t="shared" si="0"/>
        <v>0</v>
      </c>
      <c r="BG22" s="55">
        <f t="shared" si="0"/>
        <v>0</v>
      </c>
      <c r="BH22" s="55">
        <f t="shared" si="0"/>
        <v>0</v>
      </c>
      <c r="BI22" s="55">
        <f t="shared" si="0"/>
        <v>0</v>
      </c>
      <c r="BJ22" s="55">
        <f t="shared" si="0"/>
        <v>0</v>
      </c>
      <c r="BK22" s="55">
        <f t="shared" si="0"/>
        <v>0</v>
      </c>
      <c r="BL22" s="55">
        <f t="shared" si="0"/>
        <v>0</v>
      </c>
      <c r="BM22" s="55">
        <f t="shared" si="0"/>
        <v>0</v>
      </c>
      <c r="BN22" s="55">
        <f t="shared" si="0"/>
        <v>0</v>
      </c>
      <c r="BO22" s="55">
        <f t="shared" si="0"/>
        <v>0</v>
      </c>
      <c r="BP22" s="55">
        <f t="shared" si="0"/>
        <v>0</v>
      </c>
      <c r="BQ22" s="55">
        <f t="shared" si="0"/>
        <v>0</v>
      </c>
      <c r="BR22" s="55">
        <f t="shared" si="0"/>
        <v>0</v>
      </c>
      <c r="BS22" s="55">
        <f t="shared" si="0"/>
        <v>0</v>
      </c>
    </row>
    <row r="23" spans="1:71" ht="15.5" thickTop="1" thickBot="1" x14ac:dyDescent="0.4">
      <c r="J23" s="52" t="s">
        <v>153</v>
      </c>
      <c r="K23" s="65" t="s">
        <v>155</v>
      </c>
      <c r="L23" s="66">
        <f>L22</f>
        <v>0</v>
      </c>
      <c r="M23" s="66">
        <f t="shared" ref="M23:BS23" si="1">L23+M22</f>
        <v>0</v>
      </c>
      <c r="N23" s="66">
        <f t="shared" si="1"/>
        <v>0</v>
      </c>
      <c r="O23" s="66">
        <f t="shared" si="1"/>
        <v>0</v>
      </c>
      <c r="P23" s="66">
        <f t="shared" si="1"/>
        <v>0</v>
      </c>
      <c r="Q23" s="66">
        <f t="shared" si="1"/>
        <v>0</v>
      </c>
      <c r="R23" s="66">
        <f t="shared" si="1"/>
        <v>0</v>
      </c>
      <c r="S23" s="66">
        <f t="shared" si="1"/>
        <v>0</v>
      </c>
      <c r="T23" s="66">
        <f t="shared" si="1"/>
        <v>0</v>
      </c>
      <c r="U23" s="66">
        <f t="shared" si="1"/>
        <v>0</v>
      </c>
      <c r="V23" s="66">
        <f t="shared" si="1"/>
        <v>0</v>
      </c>
      <c r="W23" s="66">
        <f t="shared" si="1"/>
        <v>7506190.8600000003</v>
      </c>
      <c r="X23" s="66">
        <f t="shared" si="1"/>
        <v>7506190.8600000003</v>
      </c>
      <c r="Y23" s="66">
        <f t="shared" si="1"/>
        <v>7506190.8600000003</v>
      </c>
      <c r="Z23" s="66">
        <f t="shared" si="1"/>
        <v>7506190.8600000003</v>
      </c>
      <c r="AA23" s="66">
        <f t="shared" si="1"/>
        <v>7506190.8600000003</v>
      </c>
      <c r="AB23" s="66">
        <f t="shared" si="1"/>
        <v>7506190.8600000003</v>
      </c>
      <c r="AC23" s="66">
        <f t="shared" si="1"/>
        <v>7506190.8600000003</v>
      </c>
      <c r="AD23" s="66">
        <f t="shared" si="1"/>
        <v>7506190.8600000003</v>
      </c>
      <c r="AE23" s="66">
        <f t="shared" si="1"/>
        <v>35106190.859999999</v>
      </c>
      <c r="AF23" s="66">
        <f t="shared" si="1"/>
        <v>35106190.859999999</v>
      </c>
      <c r="AG23" s="66">
        <f t="shared" si="1"/>
        <v>35106190.859999999</v>
      </c>
      <c r="AH23" s="66">
        <f t="shared" si="1"/>
        <v>35106190.859999999</v>
      </c>
      <c r="AI23" s="66">
        <f t="shared" si="1"/>
        <v>35106190.859999999</v>
      </c>
      <c r="AJ23" s="66">
        <f t="shared" si="1"/>
        <v>35106190.859999999</v>
      </c>
      <c r="AK23" s="66">
        <f t="shared" si="1"/>
        <v>35106190.859999999</v>
      </c>
      <c r="AL23" s="66">
        <f t="shared" si="1"/>
        <v>35106190.859999999</v>
      </c>
      <c r="AM23" s="66">
        <f t="shared" si="1"/>
        <v>35106190.859999999</v>
      </c>
      <c r="AN23" s="66">
        <f t="shared" si="1"/>
        <v>35106190.859999999</v>
      </c>
      <c r="AO23" s="66">
        <f t="shared" si="1"/>
        <v>35106190.859999999</v>
      </c>
      <c r="AP23" s="66">
        <f t="shared" si="1"/>
        <v>35106190.859999999</v>
      </c>
      <c r="AQ23" s="66">
        <f t="shared" si="1"/>
        <v>35106190.859999999</v>
      </c>
      <c r="AR23" s="66">
        <f t="shared" si="1"/>
        <v>35106190.859999999</v>
      </c>
      <c r="AS23" s="66">
        <f t="shared" si="1"/>
        <v>35106190.859999999</v>
      </c>
      <c r="AT23" s="66">
        <f t="shared" si="1"/>
        <v>35106190.859999999</v>
      </c>
      <c r="AU23" s="66">
        <f t="shared" si="1"/>
        <v>90072752.309999987</v>
      </c>
      <c r="AV23" s="66">
        <f t="shared" si="1"/>
        <v>90072752.309999987</v>
      </c>
      <c r="AW23" s="66">
        <f t="shared" si="1"/>
        <v>90072752.309999987</v>
      </c>
      <c r="AX23" s="66">
        <f t="shared" si="1"/>
        <v>90072752.309999987</v>
      </c>
      <c r="AY23" s="66">
        <f t="shared" si="1"/>
        <v>90072752.309999987</v>
      </c>
      <c r="AZ23" s="66">
        <f t="shared" si="1"/>
        <v>90072752.309999987</v>
      </c>
      <c r="BA23" s="66">
        <f t="shared" si="1"/>
        <v>90072752.309999987</v>
      </c>
      <c r="BB23" s="66">
        <f t="shared" si="1"/>
        <v>90072752.309999987</v>
      </c>
      <c r="BC23" s="66">
        <f t="shared" si="1"/>
        <v>90072752.309999987</v>
      </c>
      <c r="BD23" s="66">
        <f t="shared" si="1"/>
        <v>90072752.309999987</v>
      </c>
      <c r="BE23" s="66">
        <f t="shared" si="1"/>
        <v>90072752.309999987</v>
      </c>
      <c r="BF23" s="66">
        <f t="shared" si="1"/>
        <v>90072752.309999987</v>
      </c>
      <c r="BG23" s="66">
        <f t="shared" si="1"/>
        <v>90072752.309999987</v>
      </c>
      <c r="BH23" s="66">
        <f t="shared" si="1"/>
        <v>90072752.309999987</v>
      </c>
      <c r="BI23" s="66">
        <f t="shared" si="1"/>
        <v>90072752.309999987</v>
      </c>
      <c r="BJ23" s="66">
        <f t="shared" si="1"/>
        <v>90072752.309999987</v>
      </c>
      <c r="BK23" s="66">
        <f t="shared" si="1"/>
        <v>90072752.309999987</v>
      </c>
      <c r="BL23" s="66">
        <f t="shared" si="1"/>
        <v>90072752.309999987</v>
      </c>
      <c r="BM23" s="66">
        <f t="shared" si="1"/>
        <v>90072752.309999987</v>
      </c>
      <c r="BN23" s="66">
        <f t="shared" si="1"/>
        <v>90072752.309999987</v>
      </c>
      <c r="BO23" s="66">
        <f t="shared" si="1"/>
        <v>90072752.309999987</v>
      </c>
      <c r="BP23" s="66">
        <f t="shared" si="1"/>
        <v>90072752.309999987</v>
      </c>
      <c r="BQ23" s="66">
        <f t="shared" si="1"/>
        <v>90072752.309999987</v>
      </c>
      <c r="BR23" s="66">
        <f t="shared" si="1"/>
        <v>90072752.309999987</v>
      </c>
      <c r="BS23" s="66">
        <f t="shared" si="1"/>
        <v>90072752.309999987</v>
      </c>
    </row>
    <row r="24" spans="1:71" ht="15" thickTop="1" x14ac:dyDescent="0.35"/>
    <row r="26" spans="1:71" x14ac:dyDescent="0.35">
      <c r="A26" s="56" t="s">
        <v>133</v>
      </c>
      <c r="B26" s="56" t="s">
        <v>134</v>
      </c>
      <c r="C26" s="56" t="s">
        <v>135</v>
      </c>
      <c r="D26" s="56" t="s">
        <v>136</v>
      </c>
      <c r="E26" s="56">
        <v>300</v>
      </c>
      <c r="F26" s="56" t="s">
        <v>137</v>
      </c>
      <c r="G26" s="57" t="s">
        <v>138</v>
      </c>
      <c r="H26" s="56" t="s">
        <v>139</v>
      </c>
      <c r="I26" s="56" t="s">
        <v>140</v>
      </c>
      <c r="J26" s="56" t="s">
        <v>141</v>
      </c>
      <c r="K26" s="67" t="s">
        <v>156</v>
      </c>
      <c r="L26" s="59">
        <v>202401</v>
      </c>
      <c r="M26" s="59">
        <v>202402</v>
      </c>
      <c r="N26" s="59">
        <v>202403</v>
      </c>
      <c r="O26" s="59">
        <v>202404</v>
      </c>
      <c r="P26" s="59">
        <v>202405</v>
      </c>
      <c r="Q26" s="59">
        <v>202406</v>
      </c>
      <c r="R26" s="59">
        <v>202407</v>
      </c>
      <c r="S26" s="59">
        <v>202408</v>
      </c>
      <c r="T26" s="59">
        <v>202409</v>
      </c>
      <c r="U26" s="59">
        <v>202410</v>
      </c>
      <c r="V26" s="59">
        <v>202411</v>
      </c>
      <c r="W26" s="59">
        <v>202412</v>
      </c>
      <c r="X26" s="59">
        <v>202501</v>
      </c>
      <c r="Y26" s="59">
        <v>202502</v>
      </c>
      <c r="Z26" s="59">
        <v>202503</v>
      </c>
      <c r="AA26" s="59">
        <v>202504</v>
      </c>
      <c r="AB26" s="59">
        <v>202505</v>
      </c>
      <c r="AC26" s="59">
        <v>202506</v>
      </c>
      <c r="AD26" s="59">
        <v>202507</v>
      </c>
      <c r="AE26" s="59">
        <v>202508</v>
      </c>
      <c r="AF26" s="59">
        <v>202509</v>
      </c>
      <c r="AG26" s="59">
        <v>202510</v>
      </c>
      <c r="AH26" s="59">
        <v>202511</v>
      </c>
      <c r="AI26" s="59">
        <v>202512</v>
      </c>
      <c r="AJ26" s="59">
        <v>202601</v>
      </c>
      <c r="AK26" s="59">
        <v>202602</v>
      </c>
      <c r="AL26" s="59">
        <v>202603</v>
      </c>
      <c r="AM26" s="59">
        <v>202604</v>
      </c>
      <c r="AN26" s="59">
        <v>202605</v>
      </c>
      <c r="AO26" s="59">
        <v>202606</v>
      </c>
      <c r="AP26" s="59">
        <v>202607</v>
      </c>
      <c r="AQ26" s="59">
        <v>202608</v>
      </c>
      <c r="AR26" s="59">
        <v>202609</v>
      </c>
      <c r="AS26" s="59">
        <v>202610</v>
      </c>
      <c r="AT26" s="59">
        <v>202611</v>
      </c>
      <c r="AU26" s="59">
        <v>202612</v>
      </c>
      <c r="AV26" s="59">
        <v>202701</v>
      </c>
      <c r="AW26" s="59">
        <v>202702</v>
      </c>
      <c r="AX26" s="59">
        <v>202703</v>
      </c>
      <c r="AY26" s="59">
        <v>202704</v>
      </c>
      <c r="AZ26" s="59">
        <v>202705</v>
      </c>
      <c r="BA26" s="59">
        <v>202706</v>
      </c>
      <c r="BB26" s="59">
        <v>202707</v>
      </c>
      <c r="BC26" s="59">
        <v>202708</v>
      </c>
      <c r="BD26" s="59">
        <v>202709</v>
      </c>
      <c r="BE26" s="59">
        <v>202710</v>
      </c>
      <c r="BF26" s="59">
        <v>202711</v>
      </c>
      <c r="BG26" s="59">
        <v>202712</v>
      </c>
      <c r="BH26" s="59">
        <v>202801</v>
      </c>
      <c r="BI26" s="59">
        <v>202802</v>
      </c>
      <c r="BJ26" s="59">
        <v>202803</v>
      </c>
      <c r="BK26" s="59">
        <v>202804</v>
      </c>
      <c r="BL26" s="59">
        <v>202805</v>
      </c>
      <c r="BM26" s="59">
        <v>202806</v>
      </c>
      <c r="BN26" s="59">
        <v>202807</v>
      </c>
      <c r="BO26" s="59">
        <v>202808</v>
      </c>
      <c r="BP26" s="59">
        <v>202809</v>
      </c>
      <c r="BQ26" s="59">
        <v>202810</v>
      </c>
      <c r="BR26" s="59">
        <v>202811</v>
      </c>
      <c r="BS26" s="59">
        <v>202812</v>
      </c>
    </row>
    <row r="27" spans="1:71" x14ac:dyDescent="0.35">
      <c r="A27" s="15" t="str">
        <f t="shared" ref="A27:J30" si="2">A17</f>
        <v>Found on tab GRR - Grid Comm</v>
      </c>
      <c r="B27" s="15" t="str">
        <f t="shared" si="2"/>
        <v>A2899528</v>
      </c>
      <c r="C27" s="15" t="str">
        <f t="shared" si="2"/>
        <v>Base Rates</v>
      </c>
      <c r="D27" s="15" t="str">
        <f t="shared" si="2"/>
        <v/>
      </c>
      <c r="E27" s="15">
        <f t="shared" si="2"/>
        <v>39725</v>
      </c>
      <c r="F27" s="15" t="str">
        <f t="shared" si="2"/>
        <v>NCP-16192</v>
      </c>
      <c r="G27" s="15" t="str">
        <f t="shared" si="2"/>
        <v>Grid Comm Network Proj. PLTE</v>
      </c>
      <c r="H27" s="15" t="str">
        <f t="shared" si="2"/>
        <v>Electric General Plant</v>
      </c>
      <c r="I27" s="15" t="str">
        <f t="shared" si="2"/>
        <v>Other Structures</v>
      </c>
      <c r="J27" s="15" t="str">
        <f t="shared" si="2"/>
        <v>Undefined Area WorkMan - CS</v>
      </c>
      <c r="K27" s="68">
        <v>0</v>
      </c>
      <c r="L27" s="16">
        <f t="shared" ref="L27:BS30" si="3">K27+L17</f>
        <v>0</v>
      </c>
      <c r="M27" s="16">
        <f t="shared" si="3"/>
        <v>0</v>
      </c>
      <c r="N27" s="16">
        <f t="shared" si="3"/>
        <v>0</v>
      </c>
      <c r="O27" s="16">
        <f t="shared" si="3"/>
        <v>0</v>
      </c>
      <c r="P27" s="16">
        <f t="shared" si="3"/>
        <v>0</v>
      </c>
      <c r="Q27" s="16">
        <f t="shared" si="3"/>
        <v>0</v>
      </c>
      <c r="R27" s="16">
        <f t="shared" si="3"/>
        <v>0</v>
      </c>
      <c r="S27" s="16">
        <f t="shared" si="3"/>
        <v>0</v>
      </c>
      <c r="T27" s="16">
        <f t="shared" si="3"/>
        <v>0</v>
      </c>
      <c r="U27" s="16">
        <f t="shared" si="3"/>
        <v>0</v>
      </c>
      <c r="V27" s="16">
        <f t="shared" si="3"/>
        <v>0</v>
      </c>
      <c r="W27" s="16">
        <f t="shared" si="3"/>
        <v>6900000</v>
      </c>
      <c r="X27" s="16">
        <f t="shared" si="3"/>
        <v>6900000</v>
      </c>
      <c r="Y27" s="16">
        <f t="shared" si="3"/>
        <v>6900000</v>
      </c>
      <c r="Z27" s="16">
        <f t="shared" si="3"/>
        <v>6900000</v>
      </c>
      <c r="AA27" s="16">
        <f t="shared" si="3"/>
        <v>6900000</v>
      </c>
      <c r="AB27" s="16">
        <f t="shared" si="3"/>
        <v>6900000</v>
      </c>
      <c r="AC27" s="16">
        <f t="shared" si="3"/>
        <v>6900000</v>
      </c>
      <c r="AD27" s="16">
        <f t="shared" si="3"/>
        <v>6900000</v>
      </c>
      <c r="AE27" s="16">
        <f t="shared" si="3"/>
        <v>6900000</v>
      </c>
      <c r="AF27" s="16">
        <f t="shared" si="3"/>
        <v>6900000</v>
      </c>
      <c r="AG27" s="16">
        <f t="shared" si="3"/>
        <v>6900000</v>
      </c>
      <c r="AH27" s="16">
        <f t="shared" si="3"/>
        <v>6900000</v>
      </c>
      <c r="AI27" s="16">
        <f t="shared" si="3"/>
        <v>6900000</v>
      </c>
      <c r="AJ27" s="16">
        <f t="shared" si="3"/>
        <v>6900000</v>
      </c>
      <c r="AK27" s="16">
        <f t="shared" si="3"/>
        <v>6900000</v>
      </c>
      <c r="AL27" s="16">
        <f t="shared" si="3"/>
        <v>6900000</v>
      </c>
      <c r="AM27" s="16">
        <f t="shared" si="3"/>
        <v>6900000</v>
      </c>
      <c r="AN27" s="16">
        <f t="shared" si="3"/>
        <v>6900000</v>
      </c>
      <c r="AO27" s="16">
        <f t="shared" si="3"/>
        <v>6900000</v>
      </c>
      <c r="AP27" s="16">
        <f t="shared" si="3"/>
        <v>6900000</v>
      </c>
      <c r="AQ27" s="16">
        <f t="shared" si="3"/>
        <v>6900000</v>
      </c>
      <c r="AR27" s="16">
        <f t="shared" si="3"/>
        <v>6900000</v>
      </c>
      <c r="AS27" s="16">
        <f t="shared" si="3"/>
        <v>6900000</v>
      </c>
      <c r="AT27" s="16">
        <f t="shared" si="3"/>
        <v>6900000</v>
      </c>
      <c r="AU27" s="16">
        <f t="shared" si="3"/>
        <v>6900000</v>
      </c>
      <c r="AV27" s="16">
        <f t="shared" si="3"/>
        <v>6900000</v>
      </c>
      <c r="AW27" s="16">
        <f t="shared" si="3"/>
        <v>6900000</v>
      </c>
      <c r="AX27" s="16">
        <f t="shared" si="3"/>
        <v>6900000</v>
      </c>
      <c r="AY27" s="16">
        <f t="shared" si="3"/>
        <v>6900000</v>
      </c>
      <c r="AZ27" s="16">
        <f t="shared" si="3"/>
        <v>6900000</v>
      </c>
      <c r="BA27" s="16">
        <f t="shared" si="3"/>
        <v>6900000</v>
      </c>
      <c r="BB27" s="16">
        <f t="shared" si="3"/>
        <v>6900000</v>
      </c>
      <c r="BC27" s="16">
        <f t="shared" si="3"/>
        <v>6900000</v>
      </c>
      <c r="BD27" s="16">
        <f t="shared" si="3"/>
        <v>6900000</v>
      </c>
      <c r="BE27" s="16">
        <f t="shared" si="3"/>
        <v>6900000</v>
      </c>
      <c r="BF27" s="16">
        <f t="shared" si="3"/>
        <v>6900000</v>
      </c>
      <c r="BG27" s="16">
        <f t="shared" si="3"/>
        <v>6900000</v>
      </c>
      <c r="BH27" s="16">
        <f t="shared" si="3"/>
        <v>6900000</v>
      </c>
      <c r="BI27" s="16">
        <f t="shared" si="3"/>
        <v>6900000</v>
      </c>
      <c r="BJ27" s="16">
        <f t="shared" si="3"/>
        <v>6900000</v>
      </c>
      <c r="BK27" s="16">
        <f t="shared" si="3"/>
        <v>6900000</v>
      </c>
      <c r="BL27" s="16">
        <f t="shared" si="3"/>
        <v>6900000</v>
      </c>
      <c r="BM27" s="16">
        <f t="shared" si="3"/>
        <v>6900000</v>
      </c>
      <c r="BN27" s="16">
        <f t="shared" si="3"/>
        <v>6900000</v>
      </c>
      <c r="BO27" s="16">
        <f t="shared" si="3"/>
        <v>6900000</v>
      </c>
      <c r="BP27" s="16">
        <f t="shared" si="3"/>
        <v>6900000</v>
      </c>
      <c r="BQ27" s="16">
        <f t="shared" si="3"/>
        <v>6900000</v>
      </c>
      <c r="BR27" s="16">
        <f t="shared" si="3"/>
        <v>6900000</v>
      </c>
      <c r="BS27" s="16">
        <f t="shared" si="3"/>
        <v>6900000</v>
      </c>
    </row>
    <row r="28" spans="1:71" x14ac:dyDescent="0.35">
      <c r="A28" s="15" t="str">
        <f t="shared" si="2"/>
        <v>Found on tab GRR - Grid Comm</v>
      </c>
      <c r="B28" s="15" t="str">
        <f t="shared" si="2"/>
        <v>A2901156</v>
      </c>
      <c r="C28" s="15" t="str">
        <f t="shared" si="2"/>
        <v>Base Rates</v>
      </c>
      <c r="D28" s="15" t="str">
        <f t="shared" si="2"/>
        <v/>
      </c>
      <c r="E28" s="15">
        <f t="shared" si="2"/>
        <v>39700</v>
      </c>
      <c r="F28" s="15" t="str">
        <f t="shared" si="2"/>
        <v>NCP-16137</v>
      </c>
      <c r="G28" s="15" t="str">
        <f t="shared" si="2"/>
        <v>Grid Comm Netwrk Proj PLTE Solution</v>
      </c>
      <c r="H28" s="15" t="str">
        <f t="shared" si="2"/>
        <v>Electric General Plant</v>
      </c>
      <c r="I28" s="15" t="str">
        <f t="shared" si="2"/>
        <v>Other Structures</v>
      </c>
      <c r="J28" s="15" t="str">
        <f t="shared" si="2"/>
        <v>Undefined Area WorkMan - CS</v>
      </c>
      <c r="K28" s="68">
        <v>0</v>
      </c>
      <c r="L28" s="16">
        <f t="shared" si="3"/>
        <v>0</v>
      </c>
      <c r="M28" s="16">
        <f t="shared" si="3"/>
        <v>0</v>
      </c>
      <c r="N28" s="16">
        <f t="shared" si="3"/>
        <v>0</v>
      </c>
      <c r="O28" s="16">
        <f t="shared" si="3"/>
        <v>0</v>
      </c>
      <c r="P28" s="16">
        <f t="shared" si="3"/>
        <v>0</v>
      </c>
      <c r="Q28" s="16">
        <f t="shared" si="3"/>
        <v>0</v>
      </c>
      <c r="R28" s="16">
        <f t="shared" si="3"/>
        <v>0</v>
      </c>
      <c r="S28" s="16">
        <f t="shared" si="3"/>
        <v>0</v>
      </c>
      <c r="T28" s="16">
        <f t="shared" si="3"/>
        <v>0</v>
      </c>
      <c r="U28" s="16">
        <f t="shared" si="3"/>
        <v>0</v>
      </c>
      <c r="V28" s="16">
        <f t="shared" si="3"/>
        <v>0</v>
      </c>
      <c r="W28" s="16">
        <f t="shared" si="3"/>
        <v>606190.86</v>
      </c>
      <c r="X28" s="16">
        <f t="shared" si="3"/>
        <v>606190.86</v>
      </c>
      <c r="Y28" s="16">
        <f t="shared" si="3"/>
        <v>606190.86</v>
      </c>
      <c r="Z28" s="16">
        <f t="shared" si="3"/>
        <v>606190.86</v>
      </c>
      <c r="AA28" s="16">
        <f t="shared" si="3"/>
        <v>606190.86</v>
      </c>
      <c r="AB28" s="16">
        <f t="shared" si="3"/>
        <v>606190.86</v>
      </c>
      <c r="AC28" s="16">
        <f t="shared" si="3"/>
        <v>606190.86</v>
      </c>
      <c r="AD28" s="16">
        <f t="shared" si="3"/>
        <v>606190.86</v>
      </c>
      <c r="AE28" s="16">
        <f t="shared" si="3"/>
        <v>606190.86</v>
      </c>
      <c r="AF28" s="16">
        <f t="shared" si="3"/>
        <v>606190.86</v>
      </c>
      <c r="AG28" s="16">
        <f t="shared" si="3"/>
        <v>606190.86</v>
      </c>
      <c r="AH28" s="16">
        <f t="shared" si="3"/>
        <v>606190.86</v>
      </c>
      <c r="AI28" s="16">
        <f t="shared" si="3"/>
        <v>606190.86</v>
      </c>
      <c r="AJ28" s="16">
        <f t="shared" si="3"/>
        <v>606190.86</v>
      </c>
      <c r="AK28" s="16">
        <f t="shared" si="3"/>
        <v>606190.86</v>
      </c>
      <c r="AL28" s="16">
        <f t="shared" si="3"/>
        <v>606190.86</v>
      </c>
      <c r="AM28" s="16">
        <f t="shared" si="3"/>
        <v>606190.86</v>
      </c>
      <c r="AN28" s="16">
        <f t="shared" si="3"/>
        <v>606190.86</v>
      </c>
      <c r="AO28" s="16">
        <f t="shared" si="3"/>
        <v>606190.86</v>
      </c>
      <c r="AP28" s="16">
        <f t="shared" si="3"/>
        <v>606190.86</v>
      </c>
      <c r="AQ28" s="16">
        <f t="shared" si="3"/>
        <v>606190.86</v>
      </c>
      <c r="AR28" s="16">
        <f t="shared" si="3"/>
        <v>606190.86</v>
      </c>
      <c r="AS28" s="16">
        <f t="shared" si="3"/>
        <v>606190.86</v>
      </c>
      <c r="AT28" s="16">
        <f t="shared" si="3"/>
        <v>606190.86</v>
      </c>
      <c r="AU28" s="16">
        <f t="shared" si="3"/>
        <v>606190.86</v>
      </c>
      <c r="AV28" s="16">
        <f t="shared" si="3"/>
        <v>606190.86</v>
      </c>
      <c r="AW28" s="16">
        <f t="shared" si="3"/>
        <v>606190.86</v>
      </c>
      <c r="AX28" s="16">
        <f t="shared" si="3"/>
        <v>606190.86</v>
      </c>
      <c r="AY28" s="16">
        <f t="shared" si="3"/>
        <v>606190.86</v>
      </c>
      <c r="AZ28" s="16">
        <f t="shared" si="3"/>
        <v>606190.86</v>
      </c>
      <c r="BA28" s="16">
        <f t="shared" si="3"/>
        <v>606190.86</v>
      </c>
      <c r="BB28" s="16">
        <f t="shared" si="3"/>
        <v>606190.86</v>
      </c>
      <c r="BC28" s="16">
        <f t="shared" si="3"/>
        <v>606190.86</v>
      </c>
      <c r="BD28" s="16">
        <f t="shared" si="3"/>
        <v>606190.86</v>
      </c>
      <c r="BE28" s="16">
        <f t="shared" si="3"/>
        <v>606190.86</v>
      </c>
      <c r="BF28" s="16">
        <f t="shared" si="3"/>
        <v>606190.86</v>
      </c>
      <c r="BG28" s="16">
        <f t="shared" si="3"/>
        <v>606190.86</v>
      </c>
      <c r="BH28" s="16">
        <f t="shared" si="3"/>
        <v>606190.86</v>
      </c>
      <c r="BI28" s="16">
        <f t="shared" si="3"/>
        <v>606190.86</v>
      </c>
      <c r="BJ28" s="16">
        <f t="shared" si="3"/>
        <v>606190.86</v>
      </c>
      <c r="BK28" s="16">
        <f t="shared" si="3"/>
        <v>606190.86</v>
      </c>
      <c r="BL28" s="16">
        <f t="shared" si="3"/>
        <v>606190.86</v>
      </c>
      <c r="BM28" s="16">
        <f t="shared" si="3"/>
        <v>606190.86</v>
      </c>
      <c r="BN28" s="16">
        <f t="shared" si="3"/>
        <v>606190.86</v>
      </c>
      <c r="BO28" s="16">
        <f t="shared" si="3"/>
        <v>606190.86</v>
      </c>
      <c r="BP28" s="16">
        <f t="shared" si="3"/>
        <v>606190.86</v>
      </c>
      <c r="BQ28" s="16">
        <f t="shared" si="3"/>
        <v>606190.86</v>
      </c>
      <c r="BR28" s="16">
        <f t="shared" si="3"/>
        <v>606190.86</v>
      </c>
      <c r="BS28" s="16">
        <f t="shared" si="3"/>
        <v>606190.86</v>
      </c>
    </row>
    <row r="29" spans="1:71" x14ac:dyDescent="0.35">
      <c r="A29" s="15" t="str">
        <f t="shared" si="2"/>
        <v>Found on tab GRR - Grid Comm</v>
      </c>
      <c r="B29" s="15" t="str">
        <f t="shared" si="2"/>
        <v>NCP-16137</v>
      </c>
      <c r="C29" s="15" t="str">
        <f t="shared" si="2"/>
        <v>Base Rates</v>
      </c>
      <c r="D29" s="15" t="str">
        <f t="shared" si="2"/>
        <v>ELECTRIC DELIVERY</v>
      </c>
      <c r="E29" s="15">
        <f t="shared" si="2"/>
        <v>39700</v>
      </c>
      <c r="F29" s="15" t="str">
        <f t="shared" si="2"/>
        <v>NCP-16137</v>
      </c>
      <c r="G29" s="15" t="str">
        <f t="shared" si="2"/>
        <v>Grid Comm Netwrk Proj PLTE Solution</v>
      </c>
      <c r="H29" s="15" t="str">
        <f t="shared" si="2"/>
        <v>Electric Intangible Plant</v>
      </c>
      <c r="I29" s="15" t="str">
        <f t="shared" si="2"/>
        <v>System Service</v>
      </c>
      <c r="J29" s="15" t="str">
        <f t="shared" si="2"/>
        <v>System Service</v>
      </c>
      <c r="K29" s="68">
        <v>0</v>
      </c>
      <c r="L29" s="16">
        <f t="shared" si="3"/>
        <v>0</v>
      </c>
      <c r="M29" s="16">
        <f t="shared" si="3"/>
        <v>0</v>
      </c>
      <c r="N29" s="16">
        <f t="shared" si="3"/>
        <v>0</v>
      </c>
      <c r="O29" s="16">
        <f t="shared" si="3"/>
        <v>0</v>
      </c>
      <c r="P29" s="16">
        <f t="shared" si="3"/>
        <v>0</v>
      </c>
      <c r="Q29" s="16">
        <f t="shared" si="3"/>
        <v>0</v>
      </c>
      <c r="R29" s="16">
        <f t="shared" si="3"/>
        <v>0</v>
      </c>
      <c r="S29" s="16">
        <f t="shared" si="3"/>
        <v>0</v>
      </c>
      <c r="T29" s="16">
        <f t="shared" si="3"/>
        <v>0</v>
      </c>
      <c r="U29" s="16">
        <f t="shared" si="3"/>
        <v>0</v>
      </c>
      <c r="V29" s="16">
        <f t="shared" si="3"/>
        <v>0</v>
      </c>
      <c r="W29" s="16">
        <f t="shared" si="3"/>
        <v>0</v>
      </c>
      <c r="X29" s="16">
        <f t="shared" si="3"/>
        <v>0</v>
      </c>
      <c r="Y29" s="16">
        <f t="shared" si="3"/>
        <v>0</v>
      </c>
      <c r="Z29" s="16">
        <f t="shared" si="3"/>
        <v>0</v>
      </c>
      <c r="AA29" s="16">
        <f t="shared" si="3"/>
        <v>0</v>
      </c>
      <c r="AB29" s="16">
        <f t="shared" si="3"/>
        <v>0</v>
      </c>
      <c r="AC29" s="16">
        <f t="shared" si="3"/>
        <v>0</v>
      </c>
      <c r="AD29" s="16">
        <f t="shared" si="3"/>
        <v>0</v>
      </c>
      <c r="AE29" s="16">
        <f t="shared" si="3"/>
        <v>0</v>
      </c>
      <c r="AF29" s="16">
        <f t="shared" si="3"/>
        <v>0</v>
      </c>
      <c r="AG29" s="16">
        <f t="shared" si="3"/>
        <v>0</v>
      </c>
      <c r="AH29" s="16">
        <f t="shared" si="3"/>
        <v>0</v>
      </c>
      <c r="AI29" s="16">
        <f t="shared" si="3"/>
        <v>0</v>
      </c>
      <c r="AJ29" s="16">
        <f t="shared" si="3"/>
        <v>0</v>
      </c>
      <c r="AK29" s="16">
        <f t="shared" si="3"/>
        <v>0</v>
      </c>
      <c r="AL29" s="16">
        <f t="shared" si="3"/>
        <v>0</v>
      </c>
      <c r="AM29" s="16">
        <f t="shared" si="3"/>
        <v>0</v>
      </c>
      <c r="AN29" s="16">
        <f t="shared" si="3"/>
        <v>0</v>
      </c>
      <c r="AO29" s="16">
        <f t="shared" si="3"/>
        <v>0</v>
      </c>
      <c r="AP29" s="16">
        <f t="shared" si="3"/>
        <v>0</v>
      </c>
      <c r="AQ29" s="16">
        <f t="shared" si="3"/>
        <v>0</v>
      </c>
      <c r="AR29" s="16">
        <f t="shared" si="3"/>
        <v>0</v>
      </c>
      <c r="AS29" s="16">
        <f t="shared" si="3"/>
        <v>0</v>
      </c>
      <c r="AT29" s="16">
        <f t="shared" si="3"/>
        <v>0</v>
      </c>
      <c r="AU29" s="16">
        <f t="shared" si="3"/>
        <v>54966561.449999988</v>
      </c>
      <c r="AV29" s="16">
        <f t="shared" si="3"/>
        <v>54966561.449999988</v>
      </c>
      <c r="AW29" s="16">
        <f t="shared" si="3"/>
        <v>54966561.449999988</v>
      </c>
      <c r="AX29" s="16">
        <f t="shared" si="3"/>
        <v>54966561.449999988</v>
      </c>
      <c r="AY29" s="16">
        <f t="shared" si="3"/>
        <v>54966561.449999988</v>
      </c>
      <c r="AZ29" s="16">
        <f t="shared" si="3"/>
        <v>54966561.449999988</v>
      </c>
      <c r="BA29" s="16">
        <f t="shared" si="3"/>
        <v>54966561.449999988</v>
      </c>
      <c r="BB29" s="16">
        <f t="shared" si="3"/>
        <v>54966561.449999988</v>
      </c>
      <c r="BC29" s="16">
        <f t="shared" si="3"/>
        <v>54966561.449999988</v>
      </c>
      <c r="BD29" s="16">
        <f t="shared" si="3"/>
        <v>54966561.449999988</v>
      </c>
      <c r="BE29" s="16">
        <f t="shared" si="3"/>
        <v>54966561.449999988</v>
      </c>
      <c r="BF29" s="16">
        <f t="shared" si="3"/>
        <v>54966561.449999988</v>
      </c>
      <c r="BG29" s="16">
        <f t="shared" si="3"/>
        <v>54966561.449999988</v>
      </c>
      <c r="BH29" s="16">
        <f t="shared" si="3"/>
        <v>54966561.449999988</v>
      </c>
      <c r="BI29" s="16">
        <f t="shared" si="3"/>
        <v>54966561.449999988</v>
      </c>
      <c r="BJ29" s="16">
        <f t="shared" si="3"/>
        <v>54966561.449999988</v>
      </c>
      <c r="BK29" s="16">
        <f t="shared" si="3"/>
        <v>54966561.449999988</v>
      </c>
      <c r="BL29" s="16">
        <f t="shared" si="3"/>
        <v>54966561.449999988</v>
      </c>
      <c r="BM29" s="16">
        <f t="shared" si="3"/>
        <v>54966561.449999988</v>
      </c>
      <c r="BN29" s="16">
        <f t="shared" si="3"/>
        <v>54966561.449999988</v>
      </c>
      <c r="BO29" s="16">
        <f t="shared" si="3"/>
        <v>54966561.449999988</v>
      </c>
      <c r="BP29" s="16">
        <f t="shared" si="3"/>
        <v>54966561.449999988</v>
      </c>
      <c r="BQ29" s="16">
        <f t="shared" si="3"/>
        <v>54966561.449999988</v>
      </c>
      <c r="BR29" s="16">
        <f t="shared" si="3"/>
        <v>54966561.449999988</v>
      </c>
      <c r="BS29" s="16">
        <f t="shared" si="3"/>
        <v>54966561.449999988</v>
      </c>
    </row>
    <row r="30" spans="1:71" x14ac:dyDescent="0.35">
      <c r="A30" s="15" t="str">
        <f t="shared" si="2"/>
        <v>Found on tab GRR - Grid Comm</v>
      </c>
      <c r="B30" s="15" t="str">
        <f t="shared" si="2"/>
        <v>NCP-16192</v>
      </c>
      <c r="C30" s="15" t="str">
        <f t="shared" si="2"/>
        <v>Base Rates</v>
      </c>
      <c r="D30" s="15" t="str">
        <f t="shared" si="2"/>
        <v>ELECTRIC DELIVERY</v>
      </c>
      <c r="E30" s="15">
        <f t="shared" si="2"/>
        <v>39725</v>
      </c>
      <c r="F30" s="15" t="str">
        <f t="shared" si="2"/>
        <v>NCP-16192</v>
      </c>
      <c r="G30" s="15" t="str">
        <f t="shared" si="2"/>
        <v>Grid Comm Network Proj. PLTE</v>
      </c>
      <c r="H30" s="15" t="str">
        <f t="shared" si="2"/>
        <v>Electric General Plant</v>
      </c>
      <c r="I30" s="15" t="str">
        <f t="shared" si="2"/>
        <v>Other Structures</v>
      </c>
      <c r="J30" s="15" t="str">
        <f t="shared" si="2"/>
        <v>MISCELLANEOUS</v>
      </c>
      <c r="K30" s="68">
        <v>0</v>
      </c>
      <c r="L30" s="16">
        <f t="shared" si="3"/>
        <v>0</v>
      </c>
      <c r="M30" s="16">
        <f t="shared" si="3"/>
        <v>0</v>
      </c>
      <c r="N30" s="16">
        <f t="shared" si="3"/>
        <v>0</v>
      </c>
      <c r="O30" s="16">
        <f t="shared" si="3"/>
        <v>0</v>
      </c>
      <c r="P30" s="16">
        <f t="shared" si="3"/>
        <v>0</v>
      </c>
      <c r="Q30" s="16">
        <f t="shared" si="3"/>
        <v>0</v>
      </c>
      <c r="R30" s="16">
        <f t="shared" si="3"/>
        <v>0</v>
      </c>
      <c r="S30" s="16">
        <f t="shared" si="3"/>
        <v>0</v>
      </c>
      <c r="T30" s="16">
        <f t="shared" si="3"/>
        <v>0</v>
      </c>
      <c r="U30" s="16">
        <f t="shared" si="3"/>
        <v>0</v>
      </c>
      <c r="V30" s="16">
        <f t="shared" si="3"/>
        <v>0</v>
      </c>
      <c r="W30" s="16">
        <f t="shared" si="3"/>
        <v>0</v>
      </c>
      <c r="X30" s="16">
        <f t="shared" si="3"/>
        <v>0</v>
      </c>
      <c r="Y30" s="16">
        <f t="shared" si="3"/>
        <v>0</v>
      </c>
      <c r="Z30" s="16">
        <f t="shared" si="3"/>
        <v>0</v>
      </c>
      <c r="AA30" s="16">
        <f t="shared" si="3"/>
        <v>0</v>
      </c>
      <c r="AB30" s="16">
        <f t="shared" si="3"/>
        <v>0</v>
      </c>
      <c r="AC30" s="16">
        <f t="shared" si="3"/>
        <v>0</v>
      </c>
      <c r="AD30" s="16">
        <f t="shared" si="3"/>
        <v>0</v>
      </c>
      <c r="AE30" s="16">
        <f t="shared" si="3"/>
        <v>27600000</v>
      </c>
      <c r="AF30" s="16">
        <f t="shared" si="3"/>
        <v>27600000</v>
      </c>
      <c r="AG30" s="16">
        <f t="shared" si="3"/>
        <v>27600000</v>
      </c>
      <c r="AH30" s="16">
        <f t="shared" si="3"/>
        <v>27600000</v>
      </c>
      <c r="AI30" s="16">
        <f t="shared" si="3"/>
        <v>27600000</v>
      </c>
      <c r="AJ30" s="16">
        <f t="shared" si="3"/>
        <v>27600000</v>
      </c>
      <c r="AK30" s="16">
        <f t="shared" si="3"/>
        <v>27600000</v>
      </c>
      <c r="AL30" s="16">
        <f t="shared" si="3"/>
        <v>27600000</v>
      </c>
      <c r="AM30" s="16">
        <f t="shared" si="3"/>
        <v>27600000</v>
      </c>
      <c r="AN30" s="16">
        <f t="shared" si="3"/>
        <v>27600000</v>
      </c>
      <c r="AO30" s="16">
        <f t="shared" si="3"/>
        <v>27600000</v>
      </c>
      <c r="AP30" s="16">
        <f t="shared" si="3"/>
        <v>27600000</v>
      </c>
      <c r="AQ30" s="16">
        <f t="shared" si="3"/>
        <v>27600000</v>
      </c>
      <c r="AR30" s="16">
        <f t="shared" si="3"/>
        <v>27600000</v>
      </c>
      <c r="AS30" s="16">
        <f t="shared" si="3"/>
        <v>27600000</v>
      </c>
      <c r="AT30" s="16">
        <f t="shared" si="3"/>
        <v>27600000</v>
      </c>
      <c r="AU30" s="16">
        <f t="shared" si="3"/>
        <v>27600000</v>
      </c>
      <c r="AV30" s="16">
        <f t="shared" si="3"/>
        <v>27600000</v>
      </c>
      <c r="AW30" s="16">
        <f t="shared" si="3"/>
        <v>27600000</v>
      </c>
      <c r="AX30" s="16">
        <f t="shared" si="3"/>
        <v>27600000</v>
      </c>
      <c r="AY30" s="16">
        <f t="shared" si="3"/>
        <v>27600000</v>
      </c>
      <c r="AZ30" s="16">
        <f t="shared" si="3"/>
        <v>27600000</v>
      </c>
      <c r="BA30" s="16">
        <f t="shared" si="3"/>
        <v>27600000</v>
      </c>
      <c r="BB30" s="16">
        <f t="shared" si="3"/>
        <v>27600000</v>
      </c>
      <c r="BC30" s="16">
        <f t="shared" si="3"/>
        <v>27600000</v>
      </c>
      <c r="BD30" s="16">
        <f t="shared" si="3"/>
        <v>27600000</v>
      </c>
      <c r="BE30" s="16">
        <f t="shared" si="3"/>
        <v>27600000</v>
      </c>
      <c r="BF30" s="16">
        <f t="shared" si="3"/>
        <v>27600000</v>
      </c>
      <c r="BG30" s="16">
        <f t="shared" si="3"/>
        <v>27600000</v>
      </c>
      <c r="BH30" s="16">
        <f t="shared" si="3"/>
        <v>27600000</v>
      </c>
      <c r="BI30" s="16">
        <f t="shared" si="3"/>
        <v>27600000</v>
      </c>
      <c r="BJ30" s="16">
        <f t="shared" si="3"/>
        <v>27600000</v>
      </c>
      <c r="BK30" s="16">
        <f t="shared" si="3"/>
        <v>27600000</v>
      </c>
      <c r="BL30" s="16">
        <f t="shared" si="3"/>
        <v>27600000</v>
      </c>
      <c r="BM30" s="16">
        <f t="shared" si="3"/>
        <v>27600000</v>
      </c>
      <c r="BN30" s="16">
        <f t="shared" si="3"/>
        <v>27600000</v>
      </c>
      <c r="BO30" s="16">
        <f t="shared" si="3"/>
        <v>27600000</v>
      </c>
      <c r="BP30" s="16">
        <f t="shared" si="3"/>
        <v>27600000</v>
      </c>
      <c r="BQ30" s="16">
        <f t="shared" si="3"/>
        <v>27600000</v>
      </c>
      <c r="BR30" s="16">
        <f t="shared" si="3"/>
        <v>27600000</v>
      </c>
      <c r="BS30" s="16">
        <f t="shared" si="3"/>
        <v>27600000</v>
      </c>
    </row>
    <row r="32" spans="1:71" ht="15" thickBot="1" x14ac:dyDescent="0.4">
      <c r="J32" s="52" t="s">
        <v>157</v>
      </c>
      <c r="K32" s="66">
        <f t="shared" ref="K32:BS32" si="4">SUM(K27:K31)</f>
        <v>0</v>
      </c>
      <c r="L32" s="66">
        <f t="shared" si="4"/>
        <v>0</v>
      </c>
      <c r="M32" s="66">
        <f t="shared" si="4"/>
        <v>0</v>
      </c>
      <c r="N32" s="66">
        <f t="shared" si="4"/>
        <v>0</v>
      </c>
      <c r="O32" s="66">
        <f t="shared" si="4"/>
        <v>0</v>
      </c>
      <c r="P32" s="66">
        <f t="shared" si="4"/>
        <v>0</v>
      </c>
      <c r="Q32" s="66">
        <f t="shared" si="4"/>
        <v>0</v>
      </c>
      <c r="R32" s="66">
        <f t="shared" si="4"/>
        <v>0</v>
      </c>
      <c r="S32" s="66">
        <f t="shared" si="4"/>
        <v>0</v>
      </c>
      <c r="T32" s="66">
        <f t="shared" si="4"/>
        <v>0</v>
      </c>
      <c r="U32" s="66">
        <f t="shared" si="4"/>
        <v>0</v>
      </c>
      <c r="V32" s="66">
        <f t="shared" si="4"/>
        <v>0</v>
      </c>
      <c r="W32" s="77">
        <f t="shared" si="4"/>
        <v>7506190.8600000003</v>
      </c>
      <c r="X32" s="66">
        <f t="shared" si="4"/>
        <v>7506190.8600000003</v>
      </c>
      <c r="Y32" s="66">
        <f t="shared" si="4"/>
        <v>7506190.8600000003</v>
      </c>
      <c r="Z32" s="66">
        <f t="shared" si="4"/>
        <v>7506190.8600000003</v>
      </c>
      <c r="AA32" s="66">
        <f t="shared" si="4"/>
        <v>7506190.8600000003</v>
      </c>
      <c r="AB32" s="66">
        <f t="shared" si="4"/>
        <v>7506190.8600000003</v>
      </c>
      <c r="AC32" s="66">
        <f t="shared" si="4"/>
        <v>7506190.8600000003</v>
      </c>
      <c r="AD32" s="66">
        <f t="shared" si="4"/>
        <v>7506190.8600000003</v>
      </c>
      <c r="AE32" s="66">
        <f t="shared" si="4"/>
        <v>35106190.859999999</v>
      </c>
      <c r="AF32" s="66">
        <f t="shared" si="4"/>
        <v>35106190.859999999</v>
      </c>
      <c r="AG32" s="66">
        <f t="shared" si="4"/>
        <v>35106190.859999999</v>
      </c>
      <c r="AH32" s="66">
        <f t="shared" si="4"/>
        <v>35106190.859999999</v>
      </c>
      <c r="AI32" s="77">
        <f t="shared" si="4"/>
        <v>35106190.859999999</v>
      </c>
      <c r="AJ32" s="66">
        <f t="shared" si="4"/>
        <v>35106190.859999999</v>
      </c>
      <c r="AK32" s="66">
        <f t="shared" si="4"/>
        <v>35106190.859999999</v>
      </c>
      <c r="AL32" s="66">
        <f t="shared" si="4"/>
        <v>35106190.859999999</v>
      </c>
      <c r="AM32" s="66">
        <f t="shared" si="4"/>
        <v>35106190.859999999</v>
      </c>
      <c r="AN32" s="66">
        <f t="shared" si="4"/>
        <v>35106190.859999999</v>
      </c>
      <c r="AO32" s="66">
        <f t="shared" si="4"/>
        <v>35106190.859999999</v>
      </c>
      <c r="AP32" s="66">
        <f t="shared" si="4"/>
        <v>35106190.859999999</v>
      </c>
      <c r="AQ32" s="66">
        <f t="shared" si="4"/>
        <v>35106190.859999999</v>
      </c>
      <c r="AR32" s="66">
        <f t="shared" si="4"/>
        <v>35106190.859999999</v>
      </c>
      <c r="AS32" s="66">
        <f t="shared" si="4"/>
        <v>35106190.859999999</v>
      </c>
      <c r="AT32" s="66">
        <f t="shared" si="4"/>
        <v>35106190.859999999</v>
      </c>
      <c r="AU32" s="66">
        <f t="shared" si="4"/>
        <v>90072752.309999987</v>
      </c>
      <c r="AV32" s="66">
        <f t="shared" si="4"/>
        <v>90072752.309999987</v>
      </c>
      <c r="AW32" s="66">
        <f t="shared" si="4"/>
        <v>90072752.309999987</v>
      </c>
      <c r="AX32" s="66">
        <f t="shared" si="4"/>
        <v>90072752.309999987</v>
      </c>
      <c r="AY32" s="66">
        <f t="shared" si="4"/>
        <v>90072752.309999987</v>
      </c>
      <c r="AZ32" s="66">
        <f t="shared" si="4"/>
        <v>90072752.309999987</v>
      </c>
      <c r="BA32" s="66">
        <f t="shared" si="4"/>
        <v>90072752.309999987</v>
      </c>
      <c r="BB32" s="66">
        <f t="shared" si="4"/>
        <v>90072752.309999987</v>
      </c>
      <c r="BC32" s="66">
        <f t="shared" si="4"/>
        <v>90072752.309999987</v>
      </c>
      <c r="BD32" s="66">
        <f t="shared" si="4"/>
        <v>90072752.309999987</v>
      </c>
      <c r="BE32" s="66">
        <f t="shared" si="4"/>
        <v>90072752.309999987</v>
      </c>
      <c r="BF32" s="66">
        <f t="shared" si="4"/>
        <v>90072752.309999987</v>
      </c>
      <c r="BG32" s="66">
        <f t="shared" si="4"/>
        <v>90072752.309999987</v>
      </c>
      <c r="BH32" s="66">
        <f t="shared" si="4"/>
        <v>90072752.309999987</v>
      </c>
      <c r="BI32" s="66">
        <f t="shared" si="4"/>
        <v>90072752.309999987</v>
      </c>
      <c r="BJ32" s="66">
        <f t="shared" si="4"/>
        <v>90072752.309999987</v>
      </c>
      <c r="BK32" s="66">
        <f t="shared" si="4"/>
        <v>90072752.309999987</v>
      </c>
      <c r="BL32" s="66">
        <f t="shared" si="4"/>
        <v>90072752.309999987</v>
      </c>
      <c r="BM32" s="66">
        <f t="shared" si="4"/>
        <v>90072752.309999987</v>
      </c>
      <c r="BN32" s="66">
        <f t="shared" si="4"/>
        <v>90072752.309999987</v>
      </c>
      <c r="BO32" s="66">
        <f t="shared" si="4"/>
        <v>90072752.309999987</v>
      </c>
      <c r="BP32" s="66">
        <f t="shared" si="4"/>
        <v>90072752.309999987</v>
      </c>
      <c r="BQ32" s="66">
        <f t="shared" si="4"/>
        <v>90072752.309999987</v>
      </c>
      <c r="BR32" s="66">
        <f t="shared" si="4"/>
        <v>90072752.309999987</v>
      </c>
      <c r="BS32" s="66">
        <f t="shared" si="4"/>
        <v>90072752.309999987</v>
      </c>
    </row>
    <row r="33" spans="1:71" ht="15" thickTop="1" x14ac:dyDescent="0.35"/>
    <row r="36" spans="1:71" x14ac:dyDescent="0.35">
      <c r="A36" s="56" t="s">
        <v>133</v>
      </c>
      <c r="B36" s="56" t="s">
        <v>134</v>
      </c>
      <c r="C36" s="56" t="s">
        <v>135</v>
      </c>
      <c r="D36" s="56" t="s">
        <v>136</v>
      </c>
      <c r="E36" s="56">
        <v>300</v>
      </c>
      <c r="F36" s="56" t="s">
        <v>137</v>
      </c>
      <c r="G36" s="57" t="s">
        <v>138</v>
      </c>
      <c r="H36" s="56" t="s">
        <v>139</v>
      </c>
      <c r="I36" s="56" t="s">
        <v>140</v>
      </c>
      <c r="J36" s="56" t="s">
        <v>141</v>
      </c>
      <c r="K36" s="67" t="s">
        <v>158</v>
      </c>
      <c r="L36" s="59">
        <v>202401</v>
      </c>
      <c r="M36" s="59">
        <v>202402</v>
      </c>
      <c r="N36" s="59">
        <v>202403</v>
      </c>
      <c r="O36" s="59">
        <v>202404</v>
      </c>
      <c r="P36" s="59">
        <v>202405</v>
      </c>
      <c r="Q36" s="59">
        <v>202406</v>
      </c>
      <c r="R36" s="59">
        <v>202407</v>
      </c>
      <c r="S36" s="59">
        <v>202408</v>
      </c>
      <c r="T36" s="59">
        <v>202409</v>
      </c>
      <c r="U36" s="59">
        <v>202410</v>
      </c>
      <c r="V36" s="59">
        <v>202411</v>
      </c>
      <c r="W36" s="59">
        <v>202412</v>
      </c>
      <c r="X36" s="59">
        <v>202501</v>
      </c>
      <c r="Y36" s="59">
        <v>202502</v>
      </c>
      <c r="Z36" s="59">
        <v>202503</v>
      </c>
      <c r="AA36" s="59">
        <v>202504</v>
      </c>
      <c r="AB36" s="59">
        <v>202505</v>
      </c>
      <c r="AC36" s="59">
        <v>202506</v>
      </c>
      <c r="AD36" s="59">
        <v>202507</v>
      </c>
      <c r="AE36" s="59">
        <v>202508</v>
      </c>
      <c r="AF36" s="59">
        <v>202509</v>
      </c>
      <c r="AG36" s="59">
        <v>202510</v>
      </c>
      <c r="AH36" s="59">
        <v>202511</v>
      </c>
      <c r="AI36" s="59">
        <v>202512</v>
      </c>
      <c r="AJ36" s="59">
        <v>202601</v>
      </c>
      <c r="AK36" s="59">
        <v>202602</v>
      </c>
      <c r="AL36" s="59">
        <v>202603</v>
      </c>
      <c r="AM36" s="59">
        <v>202604</v>
      </c>
      <c r="AN36" s="59">
        <v>202605</v>
      </c>
      <c r="AO36" s="59">
        <v>202606</v>
      </c>
      <c r="AP36" s="59">
        <v>202607</v>
      </c>
      <c r="AQ36" s="59">
        <v>202608</v>
      </c>
      <c r="AR36" s="59">
        <v>202609</v>
      </c>
      <c r="AS36" s="59">
        <v>202610</v>
      </c>
      <c r="AT36" s="59">
        <v>202611</v>
      </c>
      <c r="AU36" s="59">
        <v>202612</v>
      </c>
      <c r="AV36" s="59">
        <v>202701</v>
      </c>
      <c r="AW36" s="59">
        <v>202702</v>
      </c>
      <c r="AX36" s="59">
        <v>202703</v>
      </c>
      <c r="AY36" s="59">
        <v>202704</v>
      </c>
      <c r="AZ36" s="59">
        <v>202705</v>
      </c>
      <c r="BA36" s="59">
        <v>202706</v>
      </c>
      <c r="BB36" s="59">
        <v>202707</v>
      </c>
      <c r="BC36" s="59">
        <v>202708</v>
      </c>
      <c r="BD36" s="59">
        <v>202709</v>
      </c>
      <c r="BE36" s="59">
        <v>202710</v>
      </c>
      <c r="BF36" s="59">
        <v>202711</v>
      </c>
      <c r="BG36" s="59">
        <v>202712</v>
      </c>
      <c r="BH36" s="59">
        <v>202801</v>
      </c>
      <c r="BI36" s="59">
        <v>202802</v>
      </c>
      <c r="BJ36" s="59">
        <v>202803</v>
      </c>
      <c r="BK36" s="59">
        <v>202804</v>
      </c>
      <c r="BL36" s="59">
        <v>202805</v>
      </c>
      <c r="BM36" s="59">
        <v>202806</v>
      </c>
      <c r="BN36" s="59">
        <v>202807</v>
      </c>
      <c r="BO36" s="59">
        <v>202808</v>
      </c>
      <c r="BP36" s="59">
        <v>202809</v>
      </c>
      <c r="BQ36" s="59">
        <v>202810</v>
      </c>
      <c r="BR36" s="59">
        <v>202811</v>
      </c>
      <c r="BS36" s="59">
        <v>202812</v>
      </c>
    </row>
    <row r="37" spans="1:71" x14ac:dyDescent="0.35">
      <c r="A37" s="15" t="str">
        <f t="shared" ref="A37:J40" si="5">A27</f>
        <v>Found on tab GRR - Grid Comm</v>
      </c>
      <c r="B37" s="15" t="str">
        <f t="shared" si="5"/>
        <v>A2899528</v>
      </c>
      <c r="C37" s="15" t="str">
        <f t="shared" si="5"/>
        <v>Base Rates</v>
      </c>
      <c r="D37" s="15" t="str">
        <f t="shared" si="5"/>
        <v/>
      </c>
      <c r="E37" s="15">
        <f t="shared" si="5"/>
        <v>39725</v>
      </c>
      <c r="F37" s="15" t="str">
        <f t="shared" si="5"/>
        <v>NCP-16192</v>
      </c>
      <c r="G37" s="15" t="str">
        <f t="shared" si="5"/>
        <v>Grid Comm Network Proj. PLTE</v>
      </c>
      <c r="H37" s="15" t="str">
        <f t="shared" si="5"/>
        <v>Electric General Plant</v>
      </c>
      <c r="I37" s="15" t="str">
        <f t="shared" si="5"/>
        <v>Other Structures</v>
      </c>
      <c r="J37" s="15" t="str">
        <f t="shared" si="5"/>
        <v>Undefined Area WorkMan - CS</v>
      </c>
      <c r="K37" s="16">
        <f>SUM($K27:K27)/13</f>
        <v>0</v>
      </c>
      <c r="L37" s="16">
        <f>SUM($K27:L27)/13</f>
        <v>0</v>
      </c>
      <c r="M37" s="16">
        <f>SUM($K27:M27)/13</f>
        <v>0</v>
      </c>
      <c r="N37" s="16">
        <f>SUM($K27:N27)/13</f>
        <v>0</v>
      </c>
      <c r="O37" s="16">
        <f>SUM($K27:O27)/13</f>
        <v>0</v>
      </c>
      <c r="P37" s="16">
        <f>SUM($K27:P27)/13</f>
        <v>0</v>
      </c>
      <c r="Q37" s="16">
        <f>SUM($K27:Q27)/13</f>
        <v>0</v>
      </c>
      <c r="R37" s="16">
        <f>SUM($K27:R27)/13</f>
        <v>0</v>
      </c>
      <c r="S37" s="16">
        <f>SUM($K27:S27)/13</f>
        <v>0</v>
      </c>
      <c r="T37" s="16">
        <f>SUM($K27:T27)/13</f>
        <v>0</v>
      </c>
      <c r="U37" s="16">
        <f>SUM($K27:U27)/13</f>
        <v>0</v>
      </c>
      <c r="V37" s="16">
        <f>SUM($K27:V27)/13</f>
        <v>0</v>
      </c>
      <c r="W37" s="16">
        <f t="shared" ref="W37:BS40" si="6">SUM(K27:W27)/13</f>
        <v>530769.23076923075</v>
      </c>
      <c r="X37" s="16">
        <f t="shared" si="6"/>
        <v>1061538.4615384615</v>
      </c>
      <c r="Y37" s="16">
        <f t="shared" si="6"/>
        <v>1592307.6923076923</v>
      </c>
      <c r="Z37" s="16">
        <f t="shared" si="6"/>
        <v>2123076.923076923</v>
      </c>
      <c r="AA37" s="16">
        <f t="shared" si="6"/>
        <v>2653846.153846154</v>
      </c>
      <c r="AB37" s="16">
        <f t="shared" si="6"/>
        <v>3184615.3846153845</v>
      </c>
      <c r="AC37" s="16">
        <f t="shared" si="6"/>
        <v>3715384.6153846155</v>
      </c>
      <c r="AD37" s="16">
        <f t="shared" si="6"/>
        <v>4246153.846153846</v>
      </c>
      <c r="AE37" s="16">
        <f t="shared" si="6"/>
        <v>4776923.076923077</v>
      </c>
      <c r="AF37" s="16">
        <f t="shared" si="6"/>
        <v>5307692.307692308</v>
      </c>
      <c r="AG37" s="16">
        <f t="shared" si="6"/>
        <v>5838461.538461538</v>
      </c>
      <c r="AH37" s="16">
        <f t="shared" si="6"/>
        <v>6369230.769230769</v>
      </c>
      <c r="AI37" s="16">
        <f t="shared" si="6"/>
        <v>6900000</v>
      </c>
      <c r="AJ37" s="16">
        <f t="shared" si="6"/>
        <v>6900000</v>
      </c>
      <c r="AK37" s="16">
        <f t="shared" si="6"/>
        <v>6900000</v>
      </c>
      <c r="AL37" s="16">
        <f t="shared" si="6"/>
        <v>6900000</v>
      </c>
      <c r="AM37" s="16">
        <f t="shared" si="6"/>
        <v>6900000</v>
      </c>
      <c r="AN37" s="16">
        <f t="shared" si="6"/>
        <v>6900000</v>
      </c>
      <c r="AO37" s="16">
        <f t="shared" si="6"/>
        <v>6900000</v>
      </c>
      <c r="AP37" s="16">
        <f t="shared" si="6"/>
        <v>6900000</v>
      </c>
      <c r="AQ37" s="16">
        <f t="shared" si="6"/>
        <v>6900000</v>
      </c>
      <c r="AR37" s="16">
        <f t="shared" si="6"/>
        <v>6900000</v>
      </c>
      <c r="AS37" s="16">
        <f t="shared" si="6"/>
        <v>6900000</v>
      </c>
      <c r="AT37" s="16">
        <f t="shared" si="6"/>
        <v>6900000</v>
      </c>
      <c r="AU37" s="16">
        <f t="shared" si="6"/>
        <v>6900000</v>
      </c>
      <c r="AV37" s="16">
        <f t="shared" si="6"/>
        <v>6900000</v>
      </c>
      <c r="AW37" s="16">
        <f t="shared" si="6"/>
        <v>6900000</v>
      </c>
      <c r="AX37" s="16">
        <f t="shared" si="6"/>
        <v>6900000</v>
      </c>
      <c r="AY37" s="16">
        <f t="shared" si="6"/>
        <v>6900000</v>
      </c>
      <c r="AZ37" s="16">
        <f t="shared" si="6"/>
        <v>6900000</v>
      </c>
      <c r="BA37" s="16">
        <f t="shared" si="6"/>
        <v>6900000</v>
      </c>
      <c r="BB37" s="16">
        <f t="shared" si="6"/>
        <v>6900000</v>
      </c>
      <c r="BC37" s="16">
        <f t="shared" si="6"/>
        <v>6900000</v>
      </c>
      <c r="BD37" s="16">
        <f t="shared" si="6"/>
        <v>6900000</v>
      </c>
      <c r="BE37" s="16">
        <f t="shared" si="6"/>
        <v>6900000</v>
      </c>
      <c r="BF37" s="16">
        <f t="shared" si="6"/>
        <v>6900000</v>
      </c>
      <c r="BG37" s="16">
        <f t="shared" si="6"/>
        <v>6900000</v>
      </c>
      <c r="BH37" s="16">
        <f t="shared" si="6"/>
        <v>6900000</v>
      </c>
      <c r="BI37" s="16">
        <f t="shared" si="6"/>
        <v>6900000</v>
      </c>
      <c r="BJ37" s="16">
        <f t="shared" si="6"/>
        <v>6900000</v>
      </c>
      <c r="BK37" s="16">
        <f t="shared" si="6"/>
        <v>6900000</v>
      </c>
      <c r="BL37" s="16">
        <f t="shared" si="6"/>
        <v>6900000</v>
      </c>
      <c r="BM37" s="16">
        <f t="shared" si="6"/>
        <v>6900000</v>
      </c>
      <c r="BN37" s="16">
        <f t="shared" si="6"/>
        <v>6900000</v>
      </c>
      <c r="BO37" s="16">
        <f t="shared" si="6"/>
        <v>6900000</v>
      </c>
      <c r="BP37" s="16">
        <f t="shared" si="6"/>
        <v>6900000</v>
      </c>
      <c r="BQ37" s="16">
        <f t="shared" si="6"/>
        <v>6900000</v>
      </c>
      <c r="BR37" s="16">
        <f t="shared" si="6"/>
        <v>6900000</v>
      </c>
      <c r="BS37" s="16">
        <f t="shared" si="6"/>
        <v>6900000</v>
      </c>
    </row>
    <row r="38" spans="1:71" x14ac:dyDescent="0.35">
      <c r="A38" s="15" t="str">
        <f t="shared" si="5"/>
        <v>Found on tab GRR - Grid Comm</v>
      </c>
      <c r="B38" s="15" t="str">
        <f t="shared" si="5"/>
        <v>A2901156</v>
      </c>
      <c r="C38" s="15" t="str">
        <f t="shared" si="5"/>
        <v>Base Rates</v>
      </c>
      <c r="D38" s="15" t="str">
        <f t="shared" si="5"/>
        <v/>
      </c>
      <c r="E38" s="15">
        <f t="shared" si="5"/>
        <v>39700</v>
      </c>
      <c r="F38" s="15" t="str">
        <f t="shared" si="5"/>
        <v>NCP-16137</v>
      </c>
      <c r="G38" s="15" t="str">
        <f t="shared" si="5"/>
        <v>Grid Comm Netwrk Proj PLTE Solution</v>
      </c>
      <c r="H38" s="15" t="str">
        <f t="shared" si="5"/>
        <v>Electric General Plant</v>
      </c>
      <c r="I38" s="15" t="str">
        <f t="shared" si="5"/>
        <v>Other Structures</v>
      </c>
      <c r="J38" s="15" t="str">
        <f t="shared" si="5"/>
        <v>Undefined Area WorkMan - CS</v>
      </c>
      <c r="K38" s="16">
        <f>SUM($K28:K28)/13</f>
        <v>0</v>
      </c>
      <c r="L38" s="16">
        <f>SUM($K28:L28)/13</f>
        <v>0</v>
      </c>
      <c r="M38" s="16">
        <f>SUM($K28:M28)/13</f>
        <v>0</v>
      </c>
      <c r="N38" s="16">
        <f>SUM($K28:N28)/13</f>
        <v>0</v>
      </c>
      <c r="O38" s="16">
        <f>SUM($K28:O28)/13</f>
        <v>0</v>
      </c>
      <c r="P38" s="16">
        <f>SUM($K28:P28)/13</f>
        <v>0</v>
      </c>
      <c r="Q38" s="16">
        <f>SUM($K28:Q28)/13</f>
        <v>0</v>
      </c>
      <c r="R38" s="16">
        <f>SUM($K28:R28)/13</f>
        <v>0</v>
      </c>
      <c r="S38" s="16">
        <f>SUM($K28:S28)/13</f>
        <v>0</v>
      </c>
      <c r="T38" s="16">
        <f>SUM($K28:T28)/13</f>
        <v>0</v>
      </c>
      <c r="U38" s="16">
        <f>SUM($K28:U28)/13</f>
        <v>0</v>
      </c>
      <c r="V38" s="16">
        <f>SUM($K28:V28)/13</f>
        <v>0</v>
      </c>
      <c r="W38" s="16">
        <f t="shared" si="6"/>
        <v>46630.06615384615</v>
      </c>
      <c r="X38" s="16">
        <f t="shared" si="6"/>
        <v>93260.1323076923</v>
      </c>
      <c r="Y38" s="16">
        <f t="shared" si="6"/>
        <v>139890.19846153847</v>
      </c>
      <c r="Z38" s="16">
        <f t="shared" si="6"/>
        <v>186520.2646153846</v>
      </c>
      <c r="AA38" s="16">
        <f t="shared" si="6"/>
        <v>233150.33076923076</v>
      </c>
      <c r="AB38" s="16">
        <f t="shared" si="6"/>
        <v>279780.39692307689</v>
      </c>
      <c r="AC38" s="16">
        <f t="shared" si="6"/>
        <v>326410.46307692304</v>
      </c>
      <c r="AD38" s="16">
        <f t="shared" si="6"/>
        <v>373040.5292307692</v>
      </c>
      <c r="AE38" s="16">
        <f t="shared" si="6"/>
        <v>419670.59538461542</v>
      </c>
      <c r="AF38" s="16">
        <f t="shared" si="6"/>
        <v>466300.66153846157</v>
      </c>
      <c r="AG38" s="16">
        <f t="shared" si="6"/>
        <v>512930.72769230779</v>
      </c>
      <c r="AH38" s="16">
        <f t="shared" si="6"/>
        <v>559560.79384615389</v>
      </c>
      <c r="AI38" s="16">
        <f t="shared" si="6"/>
        <v>606190.8600000001</v>
      </c>
      <c r="AJ38" s="16">
        <f t="shared" si="6"/>
        <v>606190.8600000001</v>
      </c>
      <c r="AK38" s="16">
        <f t="shared" si="6"/>
        <v>606190.8600000001</v>
      </c>
      <c r="AL38" s="16">
        <f t="shared" si="6"/>
        <v>606190.8600000001</v>
      </c>
      <c r="AM38" s="16">
        <f t="shared" si="6"/>
        <v>606190.8600000001</v>
      </c>
      <c r="AN38" s="16">
        <f t="shared" si="6"/>
        <v>606190.8600000001</v>
      </c>
      <c r="AO38" s="16">
        <f t="shared" si="6"/>
        <v>606190.8600000001</v>
      </c>
      <c r="AP38" s="16">
        <f t="shared" si="6"/>
        <v>606190.8600000001</v>
      </c>
      <c r="AQ38" s="16">
        <f t="shared" si="6"/>
        <v>606190.8600000001</v>
      </c>
      <c r="AR38" s="16">
        <f t="shared" si="6"/>
        <v>606190.8600000001</v>
      </c>
      <c r="AS38" s="16">
        <f t="shared" si="6"/>
        <v>606190.8600000001</v>
      </c>
      <c r="AT38" s="16">
        <f t="shared" si="6"/>
        <v>606190.8600000001</v>
      </c>
      <c r="AU38" s="16">
        <f t="shared" si="6"/>
        <v>606190.8600000001</v>
      </c>
      <c r="AV38" s="16">
        <f t="shared" si="6"/>
        <v>606190.8600000001</v>
      </c>
      <c r="AW38" s="16">
        <f t="shared" si="6"/>
        <v>606190.8600000001</v>
      </c>
      <c r="AX38" s="16">
        <f t="shared" si="6"/>
        <v>606190.8600000001</v>
      </c>
      <c r="AY38" s="16">
        <f t="shared" si="6"/>
        <v>606190.8600000001</v>
      </c>
      <c r="AZ38" s="16">
        <f t="shared" si="6"/>
        <v>606190.8600000001</v>
      </c>
      <c r="BA38" s="16">
        <f t="shared" si="6"/>
        <v>606190.8600000001</v>
      </c>
      <c r="BB38" s="16">
        <f t="shared" si="6"/>
        <v>606190.8600000001</v>
      </c>
      <c r="BC38" s="16">
        <f t="shared" si="6"/>
        <v>606190.8600000001</v>
      </c>
      <c r="BD38" s="16">
        <f t="shared" si="6"/>
        <v>606190.8600000001</v>
      </c>
      <c r="BE38" s="16">
        <f t="shared" si="6"/>
        <v>606190.8600000001</v>
      </c>
      <c r="BF38" s="16">
        <f t="shared" si="6"/>
        <v>606190.8600000001</v>
      </c>
      <c r="BG38" s="16">
        <f t="shared" si="6"/>
        <v>606190.8600000001</v>
      </c>
      <c r="BH38" s="16">
        <f t="shared" si="6"/>
        <v>606190.8600000001</v>
      </c>
      <c r="BI38" s="16">
        <f t="shared" si="6"/>
        <v>606190.8600000001</v>
      </c>
      <c r="BJ38" s="16">
        <f t="shared" si="6"/>
        <v>606190.8600000001</v>
      </c>
      <c r="BK38" s="16">
        <f t="shared" si="6"/>
        <v>606190.8600000001</v>
      </c>
      <c r="BL38" s="16">
        <f t="shared" si="6"/>
        <v>606190.8600000001</v>
      </c>
      <c r="BM38" s="16">
        <f t="shared" si="6"/>
        <v>606190.8600000001</v>
      </c>
      <c r="BN38" s="16">
        <f t="shared" si="6"/>
        <v>606190.8600000001</v>
      </c>
      <c r="BO38" s="16">
        <f t="shared" si="6"/>
        <v>606190.8600000001</v>
      </c>
      <c r="BP38" s="16">
        <f t="shared" si="6"/>
        <v>606190.8600000001</v>
      </c>
      <c r="BQ38" s="16">
        <f t="shared" si="6"/>
        <v>606190.8600000001</v>
      </c>
      <c r="BR38" s="16">
        <f t="shared" si="6"/>
        <v>606190.8600000001</v>
      </c>
      <c r="BS38" s="16">
        <f t="shared" si="6"/>
        <v>606190.8600000001</v>
      </c>
    </row>
    <row r="39" spans="1:71" x14ac:dyDescent="0.35">
      <c r="A39" s="15" t="str">
        <f t="shared" si="5"/>
        <v>Found on tab GRR - Grid Comm</v>
      </c>
      <c r="B39" s="15" t="str">
        <f t="shared" si="5"/>
        <v>NCP-16137</v>
      </c>
      <c r="C39" s="15" t="str">
        <f t="shared" si="5"/>
        <v>Base Rates</v>
      </c>
      <c r="D39" s="15" t="str">
        <f t="shared" si="5"/>
        <v>ELECTRIC DELIVERY</v>
      </c>
      <c r="E39" s="15">
        <f t="shared" si="5"/>
        <v>39700</v>
      </c>
      <c r="F39" s="15" t="str">
        <f t="shared" si="5"/>
        <v>NCP-16137</v>
      </c>
      <c r="G39" s="15" t="str">
        <f t="shared" si="5"/>
        <v>Grid Comm Netwrk Proj PLTE Solution</v>
      </c>
      <c r="H39" s="15" t="str">
        <f t="shared" si="5"/>
        <v>Electric Intangible Plant</v>
      </c>
      <c r="I39" s="15" t="str">
        <f t="shared" si="5"/>
        <v>System Service</v>
      </c>
      <c r="J39" s="15" t="str">
        <f t="shared" si="5"/>
        <v>System Service</v>
      </c>
      <c r="K39" s="16">
        <f>SUM($K29:K29)/13</f>
        <v>0</v>
      </c>
      <c r="L39" s="16">
        <f>SUM($K29:L29)/13</f>
        <v>0</v>
      </c>
      <c r="M39" s="16">
        <f>SUM($K29:M29)/13</f>
        <v>0</v>
      </c>
      <c r="N39" s="16">
        <f>SUM($K29:N29)/13</f>
        <v>0</v>
      </c>
      <c r="O39" s="16">
        <f>SUM($K29:O29)/13</f>
        <v>0</v>
      </c>
      <c r="P39" s="16">
        <f>SUM($K29:P29)/13</f>
        <v>0</v>
      </c>
      <c r="Q39" s="16">
        <f>SUM($K29:Q29)/13</f>
        <v>0</v>
      </c>
      <c r="R39" s="16">
        <f>SUM($K29:R29)/13</f>
        <v>0</v>
      </c>
      <c r="S39" s="16">
        <f>SUM($K29:S29)/13</f>
        <v>0</v>
      </c>
      <c r="T39" s="16">
        <f>SUM($K29:T29)/13</f>
        <v>0</v>
      </c>
      <c r="U39" s="16">
        <f>SUM($K29:U29)/13</f>
        <v>0</v>
      </c>
      <c r="V39" s="16">
        <f>SUM($K29:V29)/13</f>
        <v>0</v>
      </c>
      <c r="W39" s="16">
        <f t="shared" si="6"/>
        <v>0</v>
      </c>
      <c r="X39" s="16">
        <f t="shared" si="6"/>
        <v>0</v>
      </c>
      <c r="Y39" s="16">
        <f t="shared" si="6"/>
        <v>0</v>
      </c>
      <c r="Z39" s="16">
        <f t="shared" si="6"/>
        <v>0</v>
      </c>
      <c r="AA39" s="16">
        <f t="shared" si="6"/>
        <v>0</v>
      </c>
      <c r="AB39" s="16">
        <f t="shared" si="6"/>
        <v>0</v>
      </c>
      <c r="AC39" s="16">
        <f t="shared" si="6"/>
        <v>0</v>
      </c>
      <c r="AD39" s="16">
        <f t="shared" si="6"/>
        <v>0</v>
      </c>
      <c r="AE39" s="16">
        <f t="shared" si="6"/>
        <v>0</v>
      </c>
      <c r="AF39" s="16">
        <f t="shared" si="6"/>
        <v>0</v>
      </c>
      <c r="AG39" s="16">
        <f t="shared" si="6"/>
        <v>0</v>
      </c>
      <c r="AH39" s="16">
        <f t="shared" si="6"/>
        <v>0</v>
      </c>
      <c r="AI39" s="16">
        <f t="shared" si="6"/>
        <v>0</v>
      </c>
      <c r="AJ39" s="16">
        <f t="shared" si="6"/>
        <v>0</v>
      </c>
      <c r="AK39" s="16">
        <f t="shared" si="6"/>
        <v>0</v>
      </c>
      <c r="AL39" s="16">
        <f t="shared" si="6"/>
        <v>0</v>
      </c>
      <c r="AM39" s="16">
        <f t="shared" si="6"/>
        <v>0</v>
      </c>
      <c r="AN39" s="16">
        <f t="shared" si="6"/>
        <v>0</v>
      </c>
      <c r="AO39" s="16">
        <f t="shared" si="6"/>
        <v>0</v>
      </c>
      <c r="AP39" s="16">
        <f t="shared" si="6"/>
        <v>0</v>
      </c>
      <c r="AQ39" s="16">
        <f t="shared" si="6"/>
        <v>0</v>
      </c>
      <c r="AR39" s="16">
        <f t="shared" si="6"/>
        <v>0</v>
      </c>
      <c r="AS39" s="16">
        <f t="shared" si="6"/>
        <v>0</v>
      </c>
      <c r="AT39" s="16">
        <f t="shared" si="6"/>
        <v>0</v>
      </c>
      <c r="AU39" s="16">
        <f t="shared" si="6"/>
        <v>4228197.0346153835</v>
      </c>
      <c r="AV39" s="16">
        <f t="shared" si="6"/>
        <v>8456394.069230767</v>
      </c>
      <c r="AW39" s="16">
        <f t="shared" si="6"/>
        <v>12684591.103846151</v>
      </c>
      <c r="AX39" s="16">
        <f t="shared" si="6"/>
        <v>16912788.138461534</v>
      </c>
      <c r="AY39" s="16">
        <f t="shared" si="6"/>
        <v>21140985.17307692</v>
      </c>
      <c r="AZ39" s="16">
        <f t="shared" si="6"/>
        <v>25369182.207692303</v>
      </c>
      <c r="BA39" s="16">
        <f t="shared" si="6"/>
        <v>29597379.242307685</v>
      </c>
      <c r="BB39" s="16">
        <f t="shared" si="6"/>
        <v>33825576.276923068</v>
      </c>
      <c r="BC39" s="16">
        <f t="shared" si="6"/>
        <v>38053773.31153845</v>
      </c>
      <c r="BD39" s="16">
        <f t="shared" si="6"/>
        <v>42281970.34615384</v>
      </c>
      <c r="BE39" s="16">
        <f t="shared" si="6"/>
        <v>46510167.380769216</v>
      </c>
      <c r="BF39" s="16">
        <f t="shared" si="6"/>
        <v>50738364.415384606</v>
      </c>
      <c r="BG39" s="16">
        <f t="shared" si="6"/>
        <v>54966561.449999996</v>
      </c>
      <c r="BH39" s="16">
        <f t="shared" si="6"/>
        <v>54966561.449999996</v>
      </c>
      <c r="BI39" s="16">
        <f t="shared" si="6"/>
        <v>54966561.449999996</v>
      </c>
      <c r="BJ39" s="16">
        <f t="shared" si="6"/>
        <v>54966561.449999996</v>
      </c>
      <c r="BK39" s="16">
        <f t="shared" si="6"/>
        <v>54966561.449999996</v>
      </c>
      <c r="BL39" s="16">
        <f t="shared" si="6"/>
        <v>54966561.449999996</v>
      </c>
      <c r="BM39" s="16">
        <f t="shared" si="6"/>
        <v>54966561.449999996</v>
      </c>
      <c r="BN39" s="16">
        <f t="shared" si="6"/>
        <v>54966561.449999996</v>
      </c>
      <c r="BO39" s="16">
        <f t="shared" si="6"/>
        <v>54966561.449999996</v>
      </c>
      <c r="BP39" s="16">
        <f t="shared" si="6"/>
        <v>54966561.449999996</v>
      </c>
      <c r="BQ39" s="16">
        <f t="shared" si="6"/>
        <v>54966561.449999996</v>
      </c>
      <c r="BR39" s="16">
        <f t="shared" si="6"/>
        <v>54966561.449999996</v>
      </c>
      <c r="BS39" s="16">
        <f t="shared" si="6"/>
        <v>54966561.449999996</v>
      </c>
    </row>
    <row r="40" spans="1:71" x14ac:dyDescent="0.35">
      <c r="A40" s="15" t="str">
        <f t="shared" si="5"/>
        <v>Found on tab GRR - Grid Comm</v>
      </c>
      <c r="B40" s="15" t="str">
        <f t="shared" si="5"/>
        <v>NCP-16192</v>
      </c>
      <c r="C40" s="15" t="str">
        <f t="shared" si="5"/>
        <v>Base Rates</v>
      </c>
      <c r="D40" s="15" t="str">
        <f t="shared" si="5"/>
        <v>ELECTRIC DELIVERY</v>
      </c>
      <c r="E40" s="15">
        <f t="shared" si="5"/>
        <v>39725</v>
      </c>
      <c r="F40" s="15" t="str">
        <f t="shared" si="5"/>
        <v>NCP-16192</v>
      </c>
      <c r="G40" s="15" t="str">
        <f t="shared" si="5"/>
        <v>Grid Comm Network Proj. PLTE</v>
      </c>
      <c r="H40" s="15" t="str">
        <f t="shared" si="5"/>
        <v>Electric General Plant</v>
      </c>
      <c r="I40" s="15" t="str">
        <f t="shared" si="5"/>
        <v>Other Structures</v>
      </c>
      <c r="J40" s="15" t="str">
        <f t="shared" si="5"/>
        <v>MISCELLANEOUS</v>
      </c>
      <c r="K40" s="16">
        <f>SUM($K30:K30)/13</f>
        <v>0</v>
      </c>
      <c r="L40" s="16">
        <f>SUM($K30:L30)/13</f>
        <v>0</v>
      </c>
      <c r="M40" s="16">
        <f>SUM($K30:M30)/13</f>
        <v>0</v>
      </c>
      <c r="N40" s="16">
        <f>SUM($K30:N30)/13</f>
        <v>0</v>
      </c>
      <c r="O40" s="16">
        <f>SUM($K30:O30)/13</f>
        <v>0</v>
      </c>
      <c r="P40" s="16">
        <f>SUM($K30:P30)/13</f>
        <v>0</v>
      </c>
      <c r="Q40" s="16">
        <f>SUM($K30:Q30)/13</f>
        <v>0</v>
      </c>
      <c r="R40" s="16">
        <f>SUM($K30:R30)/13</f>
        <v>0</v>
      </c>
      <c r="S40" s="16">
        <f>SUM($K30:S30)/13</f>
        <v>0</v>
      </c>
      <c r="T40" s="16">
        <f>SUM($K30:T30)/13</f>
        <v>0</v>
      </c>
      <c r="U40" s="16">
        <f>SUM($K30:U30)/13</f>
        <v>0</v>
      </c>
      <c r="V40" s="16">
        <f>SUM($K30:V30)/13</f>
        <v>0</v>
      </c>
      <c r="W40" s="16">
        <f t="shared" si="6"/>
        <v>0</v>
      </c>
      <c r="X40" s="16">
        <f t="shared" si="6"/>
        <v>0</v>
      </c>
      <c r="Y40" s="16">
        <f t="shared" si="6"/>
        <v>0</v>
      </c>
      <c r="Z40" s="16">
        <f t="shared" si="6"/>
        <v>0</v>
      </c>
      <c r="AA40" s="16">
        <f t="shared" si="6"/>
        <v>0</v>
      </c>
      <c r="AB40" s="16">
        <f t="shared" si="6"/>
        <v>0</v>
      </c>
      <c r="AC40" s="16">
        <f t="shared" si="6"/>
        <v>0</v>
      </c>
      <c r="AD40" s="16">
        <f t="shared" si="6"/>
        <v>0</v>
      </c>
      <c r="AE40" s="16">
        <f t="shared" si="6"/>
        <v>2123076.923076923</v>
      </c>
      <c r="AF40" s="16">
        <f t="shared" si="6"/>
        <v>4246153.846153846</v>
      </c>
      <c r="AG40" s="16">
        <f t="shared" si="6"/>
        <v>6369230.769230769</v>
      </c>
      <c r="AH40" s="16">
        <f t="shared" si="6"/>
        <v>8492307.692307692</v>
      </c>
      <c r="AI40" s="16">
        <f t="shared" si="6"/>
        <v>10615384.615384616</v>
      </c>
      <c r="AJ40" s="16">
        <f t="shared" si="6"/>
        <v>12738461.538461538</v>
      </c>
      <c r="AK40" s="16">
        <f t="shared" si="6"/>
        <v>14861538.461538462</v>
      </c>
      <c r="AL40" s="16">
        <f t="shared" si="6"/>
        <v>16984615.384615384</v>
      </c>
      <c r="AM40" s="16">
        <f t="shared" si="6"/>
        <v>19107692.307692308</v>
      </c>
      <c r="AN40" s="16">
        <f t="shared" si="6"/>
        <v>21230769.230769232</v>
      </c>
      <c r="AO40" s="16">
        <f t="shared" si="6"/>
        <v>23353846.153846152</v>
      </c>
      <c r="AP40" s="16">
        <f t="shared" si="6"/>
        <v>25476923.076923076</v>
      </c>
      <c r="AQ40" s="16">
        <f t="shared" si="6"/>
        <v>27600000</v>
      </c>
      <c r="AR40" s="16">
        <f t="shared" si="6"/>
        <v>27600000</v>
      </c>
      <c r="AS40" s="16">
        <f t="shared" si="6"/>
        <v>27600000</v>
      </c>
      <c r="AT40" s="16">
        <f t="shared" si="6"/>
        <v>27600000</v>
      </c>
      <c r="AU40" s="16">
        <f t="shared" si="6"/>
        <v>27600000</v>
      </c>
      <c r="AV40" s="16">
        <f t="shared" si="6"/>
        <v>27600000</v>
      </c>
      <c r="AW40" s="16">
        <f t="shared" si="6"/>
        <v>27600000</v>
      </c>
      <c r="AX40" s="16">
        <f t="shared" si="6"/>
        <v>27600000</v>
      </c>
      <c r="AY40" s="16">
        <f t="shared" si="6"/>
        <v>27600000</v>
      </c>
      <c r="AZ40" s="16">
        <f t="shared" si="6"/>
        <v>27600000</v>
      </c>
      <c r="BA40" s="16">
        <f t="shared" si="6"/>
        <v>27600000</v>
      </c>
      <c r="BB40" s="16">
        <f t="shared" si="6"/>
        <v>27600000</v>
      </c>
      <c r="BC40" s="16">
        <f t="shared" si="6"/>
        <v>27600000</v>
      </c>
      <c r="BD40" s="16">
        <f t="shared" si="6"/>
        <v>27600000</v>
      </c>
      <c r="BE40" s="16">
        <f t="shared" si="6"/>
        <v>27600000</v>
      </c>
      <c r="BF40" s="16">
        <f t="shared" si="6"/>
        <v>27600000</v>
      </c>
      <c r="BG40" s="16">
        <f t="shared" si="6"/>
        <v>27600000</v>
      </c>
      <c r="BH40" s="16">
        <f t="shared" si="6"/>
        <v>27600000</v>
      </c>
      <c r="BI40" s="16">
        <f t="shared" si="6"/>
        <v>27600000</v>
      </c>
      <c r="BJ40" s="16">
        <f t="shared" si="6"/>
        <v>27600000</v>
      </c>
      <c r="BK40" s="16">
        <f t="shared" si="6"/>
        <v>27600000</v>
      </c>
      <c r="BL40" s="16">
        <f t="shared" si="6"/>
        <v>27600000</v>
      </c>
      <c r="BM40" s="16">
        <f t="shared" si="6"/>
        <v>27600000</v>
      </c>
      <c r="BN40" s="16">
        <f t="shared" si="6"/>
        <v>27600000</v>
      </c>
      <c r="BO40" s="16">
        <f t="shared" si="6"/>
        <v>27600000</v>
      </c>
      <c r="BP40" s="16">
        <f t="shared" si="6"/>
        <v>27600000</v>
      </c>
      <c r="BQ40" s="16">
        <f t="shared" si="6"/>
        <v>27600000</v>
      </c>
      <c r="BR40" s="16">
        <f t="shared" si="6"/>
        <v>27600000</v>
      </c>
      <c r="BS40" s="16">
        <f t="shared" si="6"/>
        <v>27600000</v>
      </c>
    </row>
    <row r="42" spans="1:71" ht="15" thickBot="1" x14ac:dyDescent="0.4">
      <c r="I42" s="69"/>
      <c r="J42" s="52" t="s">
        <v>159</v>
      </c>
      <c r="K42" s="70">
        <f t="shared" ref="K42:BS42" si="7">SUM(K37:K41)</f>
        <v>0</v>
      </c>
      <c r="L42" s="70">
        <f t="shared" si="7"/>
        <v>0</v>
      </c>
      <c r="M42" s="70">
        <f t="shared" si="7"/>
        <v>0</v>
      </c>
      <c r="N42" s="70">
        <f t="shared" si="7"/>
        <v>0</v>
      </c>
      <c r="O42" s="70">
        <f t="shared" si="7"/>
        <v>0</v>
      </c>
      <c r="P42" s="70">
        <f t="shared" si="7"/>
        <v>0</v>
      </c>
      <c r="Q42" s="70">
        <f t="shared" si="7"/>
        <v>0</v>
      </c>
      <c r="R42" s="70">
        <f t="shared" si="7"/>
        <v>0</v>
      </c>
      <c r="S42" s="70">
        <f t="shared" si="7"/>
        <v>0</v>
      </c>
      <c r="T42" s="70">
        <f t="shared" si="7"/>
        <v>0</v>
      </c>
      <c r="U42" s="70">
        <f t="shared" si="7"/>
        <v>0</v>
      </c>
      <c r="V42" s="70">
        <f t="shared" si="7"/>
        <v>0</v>
      </c>
      <c r="W42" s="70">
        <f t="shared" si="7"/>
        <v>577399.29692307685</v>
      </c>
      <c r="X42" s="70">
        <f t="shared" si="7"/>
        <v>1154798.5938461537</v>
      </c>
      <c r="Y42" s="70">
        <f t="shared" si="7"/>
        <v>1732197.8907692307</v>
      </c>
      <c r="Z42" s="70">
        <f t="shared" si="7"/>
        <v>2309597.1876923074</v>
      </c>
      <c r="AA42" s="70">
        <f t="shared" si="7"/>
        <v>2886996.4846153846</v>
      </c>
      <c r="AB42" s="70">
        <f t="shared" si="7"/>
        <v>3464395.7815384613</v>
      </c>
      <c r="AC42" s="70">
        <f t="shared" si="7"/>
        <v>4041795.0784615385</v>
      </c>
      <c r="AD42" s="70">
        <f t="shared" si="7"/>
        <v>4619194.3753846148</v>
      </c>
      <c r="AE42" s="70">
        <f t="shared" si="7"/>
        <v>7319670.5953846155</v>
      </c>
      <c r="AF42" s="70">
        <f t="shared" si="7"/>
        <v>10020146.815384615</v>
      </c>
      <c r="AG42" s="70">
        <f t="shared" si="7"/>
        <v>12720623.035384614</v>
      </c>
      <c r="AH42" s="70">
        <f t="shared" si="7"/>
        <v>15421099.255384615</v>
      </c>
      <c r="AI42" s="83">
        <f t="shared" si="7"/>
        <v>18121575.475384615</v>
      </c>
      <c r="AJ42" s="70">
        <f t="shared" si="7"/>
        <v>20244652.398461539</v>
      </c>
      <c r="AK42" s="70">
        <f t="shared" si="7"/>
        <v>22367729.321538463</v>
      </c>
      <c r="AL42" s="70">
        <f t="shared" si="7"/>
        <v>24490806.244615383</v>
      </c>
      <c r="AM42" s="70">
        <f t="shared" si="7"/>
        <v>26613883.167692307</v>
      </c>
      <c r="AN42" s="70">
        <f t="shared" si="7"/>
        <v>28736960.090769231</v>
      </c>
      <c r="AO42" s="70">
        <f t="shared" si="7"/>
        <v>30860037.013846152</v>
      </c>
      <c r="AP42" s="70">
        <f t="shared" si="7"/>
        <v>32983113.936923075</v>
      </c>
      <c r="AQ42" s="70">
        <f t="shared" si="7"/>
        <v>35106190.859999999</v>
      </c>
      <c r="AR42" s="70">
        <f t="shared" si="7"/>
        <v>35106190.859999999</v>
      </c>
      <c r="AS42" s="70">
        <f t="shared" si="7"/>
        <v>35106190.859999999</v>
      </c>
      <c r="AT42" s="70">
        <f t="shared" si="7"/>
        <v>35106190.859999999</v>
      </c>
      <c r="AU42" s="70">
        <f t="shared" si="7"/>
        <v>39334387.894615382</v>
      </c>
      <c r="AV42" s="70">
        <f t="shared" si="7"/>
        <v>43562584.929230765</v>
      </c>
      <c r="AW42" s="70">
        <f t="shared" si="7"/>
        <v>47790781.963846147</v>
      </c>
      <c r="AX42" s="70">
        <f t="shared" si="7"/>
        <v>52018978.99846153</v>
      </c>
      <c r="AY42" s="70">
        <f t="shared" si="7"/>
        <v>56247176.03307692</v>
      </c>
      <c r="AZ42" s="70">
        <f t="shared" si="7"/>
        <v>60475373.067692302</v>
      </c>
      <c r="BA42" s="70">
        <f t="shared" si="7"/>
        <v>64703570.102307685</v>
      </c>
      <c r="BB42" s="70">
        <f t="shared" si="7"/>
        <v>68931767.136923075</v>
      </c>
      <c r="BC42" s="70">
        <f t="shared" si="7"/>
        <v>73159964.171538442</v>
      </c>
      <c r="BD42" s="70">
        <f t="shared" si="7"/>
        <v>77388161.20615384</v>
      </c>
      <c r="BE42" s="70">
        <f t="shared" si="7"/>
        <v>81616358.240769207</v>
      </c>
      <c r="BF42" s="70">
        <f t="shared" si="7"/>
        <v>85844555.275384605</v>
      </c>
      <c r="BG42" s="70">
        <f t="shared" si="7"/>
        <v>90072752.310000002</v>
      </c>
      <c r="BH42" s="70">
        <f t="shared" si="7"/>
        <v>90072752.310000002</v>
      </c>
      <c r="BI42" s="70">
        <f t="shared" si="7"/>
        <v>90072752.310000002</v>
      </c>
      <c r="BJ42" s="70">
        <f t="shared" si="7"/>
        <v>90072752.310000002</v>
      </c>
      <c r="BK42" s="70">
        <f t="shared" si="7"/>
        <v>90072752.310000002</v>
      </c>
      <c r="BL42" s="70">
        <f t="shared" si="7"/>
        <v>90072752.310000002</v>
      </c>
      <c r="BM42" s="70">
        <f t="shared" si="7"/>
        <v>90072752.310000002</v>
      </c>
      <c r="BN42" s="70">
        <f t="shared" si="7"/>
        <v>90072752.310000002</v>
      </c>
      <c r="BO42" s="70">
        <f t="shared" si="7"/>
        <v>90072752.310000002</v>
      </c>
      <c r="BP42" s="70">
        <f t="shared" si="7"/>
        <v>90072752.310000002</v>
      </c>
      <c r="BQ42" s="70">
        <f t="shared" si="7"/>
        <v>90072752.310000002</v>
      </c>
      <c r="BR42" s="70">
        <f t="shared" si="7"/>
        <v>90072752.310000002</v>
      </c>
      <c r="BS42" s="70">
        <f t="shared" si="7"/>
        <v>90072752.310000002</v>
      </c>
    </row>
    <row r="43" spans="1:71" ht="15" thickTop="1" x14ac:dyDescent="0.35"/>
    <row r="45" spans="1:71" x14ac:dyDescent="0.35">
      <c r="A45" s="56" t="s">
        <v>133</v>
      </c>
      <c r="B45" s="56" t="s">
        <v>134</v>
      </c>
      <c r="C45" s="56" t="s">
        <v>136</v>
      </c>
      <c r="D45" s="56">
        <v>300</v>
      </c>
      <c r="E45" s="56" t="s">
        <v>137</v>
      </c>
      <c r="F45" s="57" t="s">
        <v>138</v>
      </c>
      <c r="G45" s="56" t="s">
        <v>139</v>
      </c>
      <c r="H45" s="56" t="s">
        <v>140</v>
      </c>
      <c r="I45" s="56" t="s">
        <v>141</v>
      </c>
      <c r="J45" s="67" t="s">
        <v>160</v>
      </c>
      <c r="K45" s="67" t="s">
        <v>161</v>
      </c>
      <c r="L45" s="59">
        <v>202401</v>
      </c>
      <c r="M45" s="59">
        <v>202402</v>
      </c>
      <c r="N45" s="59">
        <v>202403</v>
      </c>
      <c r="O45" s="59">
        <v>202404</v>
      </c>
      <c r="P45" s="59">
        <v>202405</v>
      </c>
      <c r="Q45" s="59">
        <v>202406</v>
      </c>
      <c r="R45" s="59">
        <v>202407</v>
      </c>
      <c r="S45" s="59">
        <v>202408</v>
      </c>
      <c r="T45" s="59">
        <v>202409</v>
      </c>
      <c r="U45" s="59">
        <v>202410</v>
      </c>
      <c r="V45" s="59">
        <v>202411</v>
      </c>
      <c r="W45" s="59">
        <v>202412</v>
      </c>
      <c r="X45" s="59">
        <v>202501</v>
      </c>
      <c r="Y45" s="59">
        <v>202502</v>
      </c>
      <c r="Z45" s="59">
        <v>202503</v>
      </c>
      <c r="AA45" s="59">
        <v>202504</v>
      </c>
      <c r="AB45" s="59">
        <v>202505</v>
      </c>
      <c r="AC45" s="59">
        <v>202506</v>
      </c>
      <c r="AD45" s="59">
        <v>202507</v>
      </c>
      <c r="AE45" s="59">
        <v>202508</v>
      </c>
      <c r="AF45" s="59">
        <v>202509</v>
      </c>
      <c r="AG45" s="59">
        <v>202510</v>
      </c>
      <c r="AH45" s="59">
        <v>202511</v>
      </c>
      <c r="AI45" s="59">
        <v>202512</v>
      </c>
      <c r="AJ45" s="59">
        <v>202601</v>
      </c>
      <c r="AK45" s="59">
        <v>202602</v>
      </c>
      <c r="AL45" s="59">
        <v>202603</v>
      </c>
      <c r="AM45" s="59">
        <v>202604</v>
      </c>
      <c r="AN45" s="59">
        <v>202605</v>
      </c>
      <c r="AO45" s="59">
        <v>202606</v>
      </c>
      <c r="AP45" s="59">
        <v>202607</v>
      </c>
      <c r="AQ45" s="59">
        <v>202608</v>
      </c>
      <c r="AR45" s="59">
        <v>202609</v>
      </c>
      <c r="AS45" s="59">
        <v>202610</v>
      </c>
      <c r="AT45" s="59">
        <v>202611</v>
      </c>
      <c r="AU45" s="59">
        <v>202612</v>
      </c>
      <c r="AV45" s="59">
        <v>202701</v>
      </c>
      <c r="AW45" s="59">
        <v>202702</v>
      </c>
      <c r="AX45" s="59">
        <v>202703</v>
      </c>
      <c r="AY45" s="59">
        <v>202704</v>
      </c>
      <c r="AZ45" s="59">
        <v>202705</v>
      </c>
      <c r="BA45" s="59">
        <v>202706</v>
      </c>
      <c r="BB45" s="59">
        <v>202707</v>
      </c>
      <c r="BC45" s="59">
        <v>202708</v>
      </c>
      <c r="BD45" s="59">
        <v>202709</v>
      </c>
      <c r="BE45" s="59">
        <v>202710</v>
      </c>
      <c r="BF45" s="59">
        <v>202711</v>
      </c>
      <c r="BG45" s="59">
        <v>202712</v>
      </c>
      <c r="BH45" s="59">
        <v>202801</v>
      </c>
      <c r="BI45" s="59">
        <v>202802</v>
      </c>
      <c r="BJ45" s="59">
        <v>202803</v>
      </c>
      <c r="BK45" s="59">
        <v>202804</v>
      </c>
      <c r="BL45" s="59">
        <v>202805</v>
      </c>
      <c r="BM45" s="59">
        <v>202806</v>
      </c>
      <c r="BN45" s="59">
        <v>202807</v>
      </c>
      <c r="BO45" s="59">
        <v>202808</v>
      </c>
      <c r="BP45" s="59">
        <v>202809</v>
      </c>
      <c r="BQ45" s="59">
        <v>202810</v>
      </c>
      <c r="BR45" s="59">
        <v>202811</v>
      </c>
      <c r="BS45" s="59">
        <v>202812</v>
      </c>
    </row>
    <row r="46" spans="1:71" x14ac:dyDescent="0.35">
      <c r="A46" s="15" t="str">
        <f>'Grid Communnications Netwk'!A17</f>
        <v>Found on tab GRR - Grid Comm</v>
      </c>
      <c r="B46" s="15" t="str">
        <f>'Grid Communnications Netwk'!B17</f>
        <v>A2899528</v>
      </c>
      <c r="C46" s="15" t="str">
        <f>'Grid Communnications Netwk'!D17</f>
        <v/>
      </c>
      <c r="D46" s="15">
        <f>'Grid Communnications Netwk'!E17</f>
        <v>39725</v>
      </c>
      <c r="E46" s="15" t="str">
        <f>'Grid Communnications Netwk'!F17</f>
        <v>NCP-16192</v>
      </c>
      <c r="F46" s="15" t="str">
        <f>'Grid Communnications Netwk'!G17</f>
        <v>Grid Comm Network Proj. PLTE</v>
      </c>
      <c r="G46" s="15" t="str">
        <f>'Grid Communnications Netwk'!H17</f>
        <v>Electric General Plant</v>
      </c>
      <c r="H46" s="15" t="str">
        <f>'Grid Communnications Netwk'!I17</f>
        <v>Other Structures</v>
      </c>
      <c r="I46" s="15" t="str">
        <f>'Grid Communnications Netwk'!J17</f>
        <v>Undefined Area WorkMan - CS</v>
      </c>
      <c r="J46" s="71">
        <v>2.9000000000000001E-2</v>
      </c>
      <c r="K46" s="71">
        <v>2.87E-2</v>
      </c>
      <c r="L46" s="16">
        <f>'Grid Communnications Netwk'!K27*$J46/12</f>
        <v>0</v>
      </c>
      <c r="M46" s="16">
        <f>'Grid Communnications Netwk'!L27*$J46/12</f>
        <v>0</v>
      </c>
      <c r="N46" s="16">
        <f>'Grid Communnications Netwk'!M27*$J46/12</f>
        <v>0</v>
      </c>
      <c r="O46" s="16">
        <f>'Grid Communnications Netwk'!N27*$J46/12</f>
        <v>0</v>
      </c>
      <c r="P46" s="16">
        <f>'Grid Communnications Netwk'!O27*$J46/12</f>
        <v>0</v>
      </c>
      <c r="Q46" s="16">
        <f>'Grid Communnications Netwk'!P27*$J46/12</f>
        <v>0</v>
      </c>
      <c r="R46" s="16">
        <f>'Grid Communnications Netwk'!Q27*$J46/12</f>
        <v>0</v>
      </c>
      <c r="S46" s="16">
        <f>'Grid Communnications Netwk'!R27*$J46/12</f>
        <v>0</v>
      </c>
      <c r="T46" s="16">
        <f>'Grid Communnications Netwk'!S27*$J46/12</f>
        <v>0</v>
      </c>
      <c r="U46" s="16">
        <f>'Grid Communnications Netwk'!T27*$J46/12</f>
        <v>0</v>
      </c>
      <c r="V46" s="16">
        <f>'Grid Communnications Netwk'!U27*$J46/12</f>
        <v>0</v>
      </c>
      <c r="W46" s="16">
        <f>'Grid Communnications Netwk'!V27*$J46/12</f>
        <v>0</v>
      </c>
      <c r="X46" s="16">
        <f>'Grid Communnications Netwk'!W27*$K46/12</f>
        <v>16502.5</v>
      </c>
      <c r="Y46" s="16">
        <f>'Grid Communnications Netwk'!X27*$K46/12</f>
        <v>16502.5</v>
      </c>
      <c r="Z46" s="16">
        <f>'Grid Communnications Netwk'!Y27*$K46/12</f>
        <v>16502.5</v>
      </c>
      <c r="AA46" s="16">
        <f>'Grid Communnications Netwk'!Z27*$K46/12</f>
        <v>16502.5</v>
      </c>
      <c r="AB46" s="16">
        <f>'Grid Communnications Netwk'!AA27*$K46/12</f>
        <v>16502.5</v>
      </c>
      <c r="AC46" s="16">
        <f>'Grid Communnications Netwk'!AB27*$K46/12</f>
        <v>16502.5</v>
      </c>
      <c r="AD46" s="16">
        <f>'Grid Communnications Netwk'!AC27*$K46/12</f>
        <v>16502.5</v>
      </c>
      <c r="AE46" s="16">
        <f>'Grid Communnications Netwk'!AD27*$K46/12</f>
        <v>16502.5</v>
      </c>
      <c r="AF46" s="16">
        <f>'Grid Communnications Netwk'!AE27*$K46/12</f>
        <v>16502.5</v>
      </c>
      <c r="AG46" s="16">
        <f>'Grid Communnications Netwk'!AF27*$K46/12</f>
        <v>16502.5</v>
      </c>
      <c r="AH46" s="16">
        <f>'Grid Communnications Netwk'!AG27*$K46/12</f>
        <v>16502.5</v>
      </c>
      <c r="AI46" s="16">
        <f>'Grid Communnications Netwk'!AH27*$K46/12</f>
        <v>16502.5</v>
      </c>
      <c r="AJ46" s="16">
        <f>'Grid Communnications Netwk'!AI27*$K46/12</f>
        <v>16502.5</v>
      </c>
      <c r="AK46" s="16">
        <f>'Grid Communnications Netwk'!AJ27*$K46/12</f>
        <v>16502.5</v>
      </c>
      <c r="AL46" s="16">
        <f>'Grid Communnications Netwk'!AK27*$K46/12</f>
        <v>16502.5</v>
      </c>
      <c r="AM46" s="16">
        <f>'Grid Communnications Netwk'!AL27*$K46/12</f>
        <v>16502.5</v>
      </c>
      <c r="AN46" s="16">
        <f>'Grid Communnications Netwk'!AM27*$K46/12</f>
        <v>16502.5</v>
      </c>
      <c r="AO46" s="16">
        <f>'Grid Communnications Netwk'!AN27*$K46/12</f>
        <v>16502.5</v>
      </c>
      <c r="AP46" s="16">
        <f>'Grid Communnications Netwk'!AO27*$K46/12</f>
        <v>16502.5</v>
      </c>
      <c r="AQ46" s="16">
        <f>'Grid Communnications Netwk'!AP27*$K46/12</f>
        <v>16502.5</v>
      </c>
      <c r="AR46" s="16">
        <f>'Grid Communnications Netwk'!AQ27*$K46/12</f>
        <v>16502.5</v>
      </c>
      <c r="AS46" s="16">
        <f>'Grid Communnications Netwk'!AR27*$K46/12</f>
        <v>16502.5</v>
      </c>
      <c r="AT46" s="16">
        <f>'Grid Communnications Netwk'!AS27*$K46/12</f>
        <v>16502.5</v>
      </c>
      <c r="AU46" s="16">
        <f>'Grid Communnications Netwk'!AT27*$K46/12</f>
        <v>16502.5</v>
      </c>
      <c r="AV46" s="16">
        <f>'Grid Communnications Netwk'!AU27*$K46/12</f>
        <v>16502.5</v>
      </c>
      <c r="AW46" s="16">
        <f>'Grid Communnications Netwk'!AV27*$K46/12</f>
        <v>16502.5</v>
      </c>
      <c r="AX46" s="16">
        <f>'Grid Communnications Netwk'!AW27*$K46/12</f>
        <v>16502.5</v>
      </c>
      <c r="AY46" s="16">
        <f>'Grid Communnications Netwk'!AX27*$K46/12</f>
        <v>16502.5</v>
      </c>
      <c r="AZ46" s="16">
        <f>'Grid Communnications Netwk'!AY27*$K46/12</f>
        <v>16502.5</v>
      </c>
      <c r="BA46" s="16">
        <f>'Grid Communnications Netwk'!AZ27*$K46/12</f>
        <v>16502.5</v>
      </c>
      <c r="BB46" s="16">
        <f>'Grid Communnications Netwk'!BA27*$K46/12</f>
        <v>16502.5</v>
      </c>
      <c r="BC46" s="16">
        <f>'Grid Communnications Netwk'!BB27*$K46/12</f>
        <v>16502.5</v>
      </c>
      <c r="BD46" s="16">
        <f>'Grid Communnications Netwk'!BC27*$K46/12</f>
        <v>16502.5</v>
      </c>
      <c r="BE46" s="16">
        <f>'Grid Communnications Netwk'!BD27*$K46/12</f>
        <v>16502.5</v>
      </c>
      <c r="BF46" s="16">
        <f>'Grid Communnications Netwk'!BE27*$K46/12</f>
        <v>16502.5</v>
      </c>
      <c r="BG46" s="16">
        <f>'Grid Communnications Netwk'!BF27*$K46/12</f>
        <v>16502.5</v>
      </c>
      <c r="BH46" s="16">
        <f>'Grid Communnications Netwk'!BG27*$K46/12</f>
        <v>16502.5</v>
      </c>
      <c r="BI46" s="16">
        <f>'Grid Communnications Netwk'!BH27*$K46/12</f>
        <v>16502.5</v>
      </c>
      <c r="BJ46" s="16">
        <f>'Grid Communnications Netwk'!BI27*$K46/12</f>
        <v>16502.5</v>
      </c>
      <c r="BK46" s="16">
        <f>'Grid Communnications Netwk'!BJ27*$K46/12</f>
        <v>16502.5</v>
      </c>
      <c r="BL46" s="16">
        <f>'Grid Communnications Netwk'!BK27*$K46/12</f>
        <v>16502.5</v>
      </c>
      <c r="BM46" s="16">
        <f>'Grid Communnications Netwk'!BL27*$K46/12</f>
        <v>16502.5</v>
      </c>
      <c r="BN46" s="16">
        <f>'Grid Communnications Netwk'!BM27*$K46/12</f>
        <v>16502.5</v>
      </c>
      <c r="BO46" s="16">
        <f>'Grid Communnications Netwk'!BN27*$K46/12</f>
        <v>16502.5</v>
      </c>
      <c r="BP46" s="16">
        <f>'Grid Communnications Netwk'!BO27*$K46/12</f>
        <v>16502.5</v>
      </c>
      <c r="BQ46" s="16">
        <f>'Grid Communnications Netwk'!BP27*$K46/12</f>
        <v>16502.5</v>
      </c>
      <c r="BR46" s="16">
        <f>'Grid Communnications Netwk'!BQ27*$K46/12</f>
        <v>16502.5</v>
      </c>
      <c r="BS46" s="16">
        <f>'Grid Communnications Netwk'!BR27*$K46/12</f>
        <v>16502.5</v>
      </c>
    </row>
    <row r="47" spans="1:71" x14ac:dyDescent="0.35">
      <c r="A47" s="15" t="str">
        <f>'Grid Communnications Netwk'!A18</f>
        <v>Found on tab GRR - Grid Comm</v>
      </c>
      <c r="B47" s="15" t="str">
        <f>'Grid Communnications Netwk'!B18</f>
        <v>A2901156</v>
      </c>
      <c r="C47" s="15" t="str">
        <f>'Grid Communnications Netwk'!D18</f>
        <v/>
      </c>
      <c r="D47" s="15">
        <f>'Grid Communnications Netwk'!E18</f>
        <v>39700</v>
      </c>
      <c r="E47" s="15" t="str">
        <f>'Grid Communnications Netwk'!F18</f>
        <v>NCP-16137</v>
      </c>
      <c r="F47" s="15" t="str">
        <f>'Grid Communnications Netwk'!G18</f>
        <v>Grid Comm Netwrk Proj PLTE Solution</v>
      </c>
      <c r="G47" s="15" t="str">
        <f>'Grid Communnications Netwk'!H18</f>
        <v>Electric General Plant</v>
      </c>
      <c r="H47" s="15" t="str">
        <f>'Grid Communnications Netwk'!I18</f>
        <v>Other Structures</v>
      </c>
      <c r="I47" s="15" t="str">
        <f>'Grid Communnications Netwk'!J18</f>
        <v>Undefined Area WorkMan - CS</v>
      </c>
      <c r="J47" s="71">
        <v>0.14299999999999999</v>
      </c>
      <c r="K47" s="71">
        <v>0.14300000000000002</v>
      </c>
      <c r="L47" s="16">
        <f>'Grid Communnications Netwk'!K28*$J47/12</f>
        <v>0</v>
      </c>
      <c r="M47" s="16">
        <f>'Grid Communnications Netwk'!L28*$J47/12</f>
        <v>0</v>
      </c>
      <c r="N47" s="16">
        <f>'Grid Communnications Netwk'!M28*$J47/12</f>
        <v>0</v>
      </c>
      <c r="O47" s="16">
        <f>'Grid Communnications Netwk'!N28*$J47/12</f>
        <v>0</v>
      </c>
      <c r="P47" s="16">
        <f>'Grid Communnications Netwk'!O28*$J47/12</f>
        <v>0</v>
      </c>
      <c r="Q47" s="16">
        <f>'Grid Communnications Netwk'!P28*$J47/12</f>
        <v>0</v>
      </c>
      <c r="R47" s="16">
        <f>'Grid Communnications Netwk'!Q28*$J47/12</f>
        <v>0</v>
      </c>
      <c r="S47" s="16">
        <f>'Grid Communnications Netwk'!R28*$J47/12</f>
        <v>0</v>
      </c>
      <c r="T47" s="16">
        <f>'Grid Communnications Netwk'!S28*$J47/12</f>
        <v>0</v>
      </c>
      <c r="U47" s="16">
        <f>'Grid Communnications Netwk'!T28*$J47/12</f>
        <v>0</v>
      </c>
      <c r="V47" s="16">
        <f>'Grid Communnications Netwk'!U28*$J47/12</f>
        <v>0</v>
      </c>
      <c r="W47" s="16">
        <f>'Grid Communnications Netwk'!V28*$J47/12</f>
        <v>0</v>
      </c>
      <c r="X47" s="16">
        <f>'Grid Communnications Netwk'!W28*$K47/12</f>
        <v>7223.7744150000008</v>
      </c>
      <c r="Y47" s="16">
        <f>'Grid Communnications Netwk'!X28*$K47/12</f>
        <v>7223.7744150000008</v>
      </c>
      <c r="Z47" s="16">
        <f>'Grid Communnications Netwk'!Y28*$K47/12</f>
        <v>7223.7744150000008</v>
      </c>
      <c r="AA47" s="16">
        <f>'Grid Communnications Netwk'!Z28*$K47/12</f>
        <v>7223.7744150000008</v>
      </c>
      <c r="AB47" s="16">
        <f>'Grid Communnications Netwk'!AA28*$K47/12</f>
        <v>7223.7744150000008</v>
      </c>
      <c r="AC47" s="16">
        <f>'Grid Communnications Netwk'!AB28*$K47/12</f>
        <v>7223.7744150000008</v>
      </c>
      <c r="AD47" s="16">
        <f>'Grid Communnications Netwk'!AC28*$K47/12</f>
        <v>7223.7744150000008</v>
      </c>
      <c r="AE47" s="16">
        <f>'Grid Communnications Netwk'!AD28*$K47/12</f>
        <v>7223.7744150000008</v>
      </c>
      <c r="AF47" s="16">
        <f>'Grid Communnications Netwk'!AE28*$K47/12</f>
        <v>7223.7744150000008</v>
      </c>
      <c r="AG47" s="16">
        <f>'Grid Communnications Netwk'!AF28*$K47/12</f>
        <v>7223.7744150000008</v>
      </c>
      <c r="AH47" s="16">
        <f>'Grid Communnications Netwk'!AG28*$K47/12</f>
        <v>7223.7744150000008</v>
      </c>
      <c r="AI47" s="16">
        <f>'Grid Communnications Netwk'!AH28*$K47/12</f>
        <v>7223.7744150000008</v>
      </c>
      <c r="AJ47" s="16">
        <f>'Grid Communnications Netwk'!AI28*$K47/12</f>
        <v>7223.7744150000008</v>
      </c>
      <c r="AK47" s="16">
        <f>'Grid Communnications Netwk'!AJ28*$K47/12</f>
        <v>7223.7744150000008</v>
      </c>
      <c r="AL47" s="16">
        <f>'Grid Communnications Netwk'!AK28*$K47/12</f>
        <v>7223.7744150000008</v>
      </c>
      <c r="AM47" s="16">
        <f>'Grid Communnications Netwk'!AL28*$K47/12</f>
        <v>7223.7744150000008</v>
      </c>
      <c r="AN47" s="16">
        <f>'Grid Communnications Netwk'!AM28*$K47/12</f>
        <v>7223.7744150000008</v>
      </c>
      <c r="AO47" s="16">
        <f>'Grid Communnications Netwk'!AN28*$K47/12</f>
        <v>7223.7744150000008</v>
      </c>
      <c r="AP47" s="16">
        <f>'Grid Communnications Netwk'!AO28*$K47/12</f>
        <v>7223.7744150000008</v>
      </c>
      <c r="AQ47" s="16">
        <f>'Grid Communnications Netwk'!AP28*$K47/12</f>
        <v>7223.7744150000008</v>
      </c>
      <c r="AR47" s="16">
        <f>'Grid Communnications Netwk'!AQ28*$K47/12</f>
        <v>7223.7744150000008</v>
      </c>
      <c r="AS47" s="16">
        <f>'Grid Communnications Netwk'!AR28*$K47/12</f>
        <v>7223.7744150000008</v>
      </c>
      <c r="AT47" s="16">
        <f>'Grid Communnications Netwk'!AS28*$K47/12</f>
        <v>7223.7744150000008</v>
      </c>
      <c r="AU47" s="16">
        <f>'Grid Communnications Netwk'!AT28*$K47/12</f>
        <v>7223.7744150000008</v>
      </c>
      <c r="AV47" s="16">
        <f>'Grid Communnications Netwk'!AU28*$K47/12</f>
        <v>7223.7744150000008</v>
      </c>
      <c r="AW47" s="16">
        <f>'Grid Communnications Netwk'!AV28*$K47/12</f>
        <v>7223.7744150000008</v>
      </c>
      <c r="AX47" s="16">
        <f>'Grid Communnications Netwk'!AW28*$K47/12</f>
        <v>7223.7744150000008</v>
      </c>
      <c r="AY47" s="16">
        <f>'Grid Communnications Netwk'!AX28*$K47/12</f>
        <v>7223.7744150000008</v>
      </c>
      <c r="AZ47" s="16">
        <f>'Grid Communnications Netwk'!AY28*$K47/12</f>
        <v>7223.7744150000008</v>
      </c>
      <c r="BA47" s="16">
        <f>'Grid Communnications Netwk'!AZ28*$K47/12</f>
        <v>7223.7744150000008</v>
      </c>
      <c r="BB47" s="16">
        <f>'Grid Communnications Netwk'!BA28*$K47/12</f>
        <v>7223.7744150000008</v>
      </c>
      <c r="BC47" s="16">
        <f>'Grid Communnications Netwk'!BB28*$K47/12</f>
        <v>7223.7744150000008</v>
      </c>
      <c r="BD47" s="16">
        <f>'Grid Communnications Netwk'!BC28*$K47/12</f>
        <v>7223.7744150000008</v>
      </c>
      <c r="BE47" s="16">
        <f>'Grid Communnications Netwk'!BD28*$K47/12</f>
        <v>7223.7744150000008</v>
      </c>
      <c r="BF47" s="16">
        <f>'Grid Communnications Netwk'!BE28*$K47/12</f>
        <v>7223.7744150000008</v>
      </c>
      <c r="BG47" s="16">
        <f>'Grid Communnications Netwk'!BF28*$K47/12</f>
        <v>7223.7744150000008</v>
      </c>
      <c r="BH47" s="16">
        <f>'Grid Communnications Netwk'!BG28*$K47/12</f>
        <v>7223.7744150000008</v>
      </c>
      <c r="BI47" s="16">
        <f>'Grid Communnications Netwk'!BH28*$K47/12</f>
        <v>7223.7744150000008</v>
      </c>
      <c r="BJ47" s="16">
        <f>'Grid Communnications Netwk'!BI28*$K47/12</f>
        <v>7223.7744150000008</v>
      </c>
      <c r="BK47" s="16">
        <f>'Grid Communnications Netwk'!BJ28*$K47/12</f>
        <v>7223.7744150000008</v>
      </c>
      <c r="BL47" s="16">
        <f>'Grid Communnications Netwk'!BK28*$K47/12</f>
        <v>7223.7744150000008</v>
      </c>
      <c r="BM47" s="16">
        <f>'Grid Communnications Netwk'!BL28*$K47/12</f>
        <v>7223.7744150000008</v>
      </c>
      <c r="BN47" s="16">
        <f>'Grid Communnications Netwk'!BM28*$K47/12</f>
        <v>7223.7744150000008</v>
      </c>
      <c r="BO47" s="16">
        <f>'Grid Communnications Netwk'!BN28*$K47/12</f>
        <v>7223.7744150000008</v>
      </c>
      <c r="BP47" s="16">
        <f>'Grid Communnications Netwk'!BO28*$K47/12</f>
        <v>7223.7744150000008</v>
      </c>
      <c r="BQ47" s="16">
        <f>'Grid Communnications Netwk'!BP28*$K47/12</f>
        <v>7223.7744150000008</v>
      </c>
      <c r="BR47" s="16">
        <f>'Grid Communnications Netwk'!BQ28*$K47/12</f>
        <v>7223.7744150000008</v>
      </c>
      <c r="BS47" s="16">
        <f>'Grid Communnications Netwk'!BR28*$K47/12</f>
        <v>7223.7744150000008</v>
      </c>
    </row>
    <row r="48" spans="1:71" x14ac:dyDescent="0.35">
      <c r="A48" s="15" t="str">
        <f>'Grid Communnications Netwk'!A19</f>
        <v>Found on tab GRR - Grid Comm</v>
      </c>
      <c r="B48" s="15" t="str">
        <f>'Grid Communnications Netwk'!B19</f>
        <v>NCP-16137</v>
      </c>
      <c r="C48" s="15" t="str">
        <f>'Grid Communnications Netwk'!D19</f>
        <v>ELECTRIC DELIVERY</v>
      </c>
      <c r="D48" s="15">
        <f>'Grid Communnications Netwk'!E19</f>
        <v>39700</v>
      </c>
      <c r="E48" s="15" t="str">
        <f>'Grid Communnications Netwk'!F19</f>
        <v>NCP-16137</v>
      </c>
      <c r="F48" s="15" t="str">
        <f>'Grid Communnications Netwk'!G19</f>
        <v>Grid Comm Netwrk Proj PLTE Solution</v>
      </c>
      <c r="G48" s="15" t="str">
        <f>'Grid Communnications Netwk'!H19</f>
        <v>Electric Intangible Plant</v>
      </c>
      <c r="H48" s="15" t="str">
        <f>'Grid Communnications Netwk'!I19</f>
        <v>System Service</v>
      </c>
      <c r="I48" s="15" t="str">
        <f>'Grid Communnications Netwk'!J19</f>
        <v>System Service</v>
      </c>
      <c r="J48" s="71">
        <v>0.14299999999999999</v>
      </c>
      <c r="K48" s="71">
        <v>0.14300000000000002</v>
      </c>
      <c r="L48" s="16">
        <f>'Grid Communnications Netwk'!K29*$J48/12</f>
        <v>0</v>
      </c>
      <c r="M48" s="16">
        <f>'Grid Communnications Netwk'!L29*$J48/12</f>
        <v>0</v>
      </c>
      <c r="N48" s="16">
        <f>'Grid Communnications Netwk'!M29*$J48/12</f>
        <v>0</v>
      </c>
      <c r="O48" s="16">
        <f>'Grid Communnications Netwk'!N29*$J48/12</f>
        <v>0</v>
      </c>
      <c r="P48" s="16">
        <f>'Grid Communnications Netwk'!O29*$J48/12</f>
        <v>0</v>
      </c>
      <c r="Q48" s="16">
        <f>'Grid Communnications Netwk'!P29*$J48/12</f>
        <v>0</v>
      </c>
      <c r="R48" s="16">
        <f>'Grid Communnications Netwk'!Q29*$J48/12</f>
        <v>0</v>
      </c>
      <c r="S48" s="16">
        <f>'Grid Communnications Netwk'!R29*$J48/12</f>
        <v>0</v>
      </c>
      <c r="T48" s="16">
        <f>'Grid Communnications Netwk'!S29*$J48/12</f>
        <v>0</v>
      </c>
      <c r="U48" s="16">
        <f>'Grid Communnications Netwk'!T29*$J48/12</f>
        <v>0</v>
      </c>
      <c r="V48" s="16">
        <f>'Grid Communnications Netwk'!U29*$J48/12</f>
        <v>0</v>
      </c>
      <c r="W48" s="16">
        <f>'Grid Communnications Netwk'!V29*$J48/12</f>
        <v>0</v>
      </c>
      <c r="X48" s="16">
        <f>'Grid Communnications Netwk'!W29*$K48/12</f>
        <v>0</v>
      </c>
      <c r="Y48" s="16">
        <f>'Grid Communnications Netwk'!X29*$K48/12</f>
        <v>0</v>
      </c>
      <c r="Z48" s="16">
        <f>'Grid Communnications Netwk'!Y29*$K48/12</f>
        <v>0</v>
      </c>
      <c r="AA48" s="16">
        <f>'Grid Communnications Netwk'!Z29*$K48/12</f>
        <v>0</v>
      </c>
      <c r="AB48" s="16">
        <f>'Grid Communnications Netwk'!AA29*$K48/12</f>
        <v>0</v>
      </c>
      <c r="AC48" s="16">
        <f>'Grid Communnications Netwk'!AB29*$K48/12</f>
        <v>0</v>
      </c>
      <c r="AD48" s="16">
        <f>'Grid Communnications Netwk'!AC29*$K48/12</f>
        <v>0</v>
      </c>
      <c r="AE48" s="16">
        <f>'Grid Communnications Netwk'!AD29*$K48/12</f>
        <v>0</v>
      </c>
      <c r="AF48" s="16">
        <f>'Grid Communnications Netwk'!AE29*$K48/12</f>
        <v>0</v>
      </c>
      <c r="AG48" s="16">
        <f>'Grid Communnications Netwk'!AF29*$K48/12</f>
        <v>0</v>
      </c>
      <c r="AH48" s="16">
        <f>'Grid Communnications Netwk'!AG29*$K48/12</f>
        <v>0</v>
      </c>
      <c r="AI48" s="16">
        <f>'Grid Communnications Netwk'!AH29*$K48/12</f>
        <v>0</v>
      </c>
      <c r="AJ48" s="16">
        <f>'Grid Communnications Netwk'!AI29*$K48/12</f>
        <v>0</v>
      </c>
      <c r="AK48" s="16">
        <f>'Grid Communnications Netwk'!AJ29*$K48/12</f>
        <v>0</v>
      </c>
      <c r="AL48" s="16">
        <f>'Grid Communnications Netwk'!AK29*$K48/12</f>
        <v>0</v>
      </c>
      <c r="AM48" s="16">
        <f>'Grid Communnications Netwk'!AL29*$K48/12</f>
        <v>0</v>
      </c>
      <c r="AN48" s="16">
        <f>'Grid Communnications Netwk'!AM29*$K48/12</f>
        <v>0</v>
      </c>
      <c r="AO48" s="16">
        <f>'Grid Communnications Netwk'!AN29*$K48/12</f>
        <v>0</v>
      </c>
      <c r="AP48" s="16">
        <f>'Grid Communnications Netwk'!AO29*$K48/12</f>
        <v>0</v>
      </c>
      <c r="AQ48" s="16">
        <f>'Grid Communnications Netwk'!AP29*$K48/12</f>
        <v>0</v>
      </c>
      <c r="AR48" s="16">
        <f>'Grid Communnications Netwk'!AQ29*$K48/12</f>
        <v>0</v>
      </c>
      <c r="AS48" s="16">
        <f>'Grid Communnications Netwk'!AR29*$K48/12</f>
        <v>0</v>
      </c>
      <c r="AT48" s="16">
        <f>'Grid Communnications Netwk'!AS29*$K48/12</f>
        <v>0</v>
      </c>
      <c r="AU48" s="16">
        <f>'Grid Communnications Netwk'!AT29*$K48/12</f>
        <v>0</v>
      </c>
      <c r="AV48" s="16">
        <f>'Grid Communnications Netwk'!AU29*$K48/12</f>
        <v>655018.19061249995</v>
      </c>
      <c r="AW48" s="16">
        <f>'Grid Communnications Netwk'!AV29*$K48/12</f>
        <v>655018.19061249995</v>
      </c>
      <c r="AX48" s="16">
        <f>'Grid Communnications Netwk'!AW29*$K48/12</f>
        <v>655018.19061249995</v>
      </c>
      <c r="AY48" s="16">
        <f>'Grid Communnications Netwk'!AX29*$K48/12</f>
        <v>655018.19061249995</v>
      </c>
      <c r="AZ48" s="16">
        <f>'Grid Communnications Netwk'!AY29*$K48/12</f>
        <v>655018.19061249995</v>
      </c>
      <c r="BA48" s="16">
        <f>'Grid Communnications Netwk'!AZ29*$K48/12</f>
        <v>655018.19061249995</v>
      </c>
      <c r="BB48" s="16">
        <f>'Grid Communnications Netwk'!BA29*$K48/12</f>
        <v>655018.19061249995</v>
      </c>
      <c r="BC48" s="16">
        <f>'Grid Communnications Netwk'!BB29*$K48/12</f>
        <v>655018.19061249995</v>
      </c>
      <c r="BD48" s="16">
        <f>'Grid Communnications Netwk'!BC29*$K48/12</f>
        <v>655018.19061249995</v>
      </c>
      <c r="BE48" s="16">
        <f>'Grid Communnications Netwk'!BD29*$K48/12</f>
        <v>655018.19061249995</v>
      </c>
      <c r="BF48" s="16">
        <f>'Grid Communnications Netwk'!BE29*$K48/12</f>
        <v>655018.19061249995</v>
      </c>
      <c r="BG48" s="16">
        <f>'Grid Communnications Netwk'!BF29*$K48/12</f>
        <v>655018.19061249995</v>
      </c>
      <c r="BH48" s="16">
        <f>'Grid Communnications Netwk'!BG29*$K48/12</f>
        <v>655018.19061249995</v>
      </c>
      <c r="BI48" s="16">
        <f>'Grid Communnications Netwk'!BH29*$K48/12</f>
        <v>655018.19061249995</v>
      </c>
      <c r="BJ48" s="16">
        <f>'Grid Communnications Netwk'!BI29*$K48/12</f>
        <v>655018.19061249995</v>
      </c>
      <c r="BK48" s="16">
        <f>'Grid Communnications Netwk'!BJ29*$K48/12</f>
        <v>655018.19061249995</v>
      </c>
      <c r="BL48" s="16">
        <f>'Grid Communnications Netwk'!BK29*$K48/12</f>
        <v>655018.19061249995</v>
      </c>
      <c r="BM48" s="16">
        <f>'Grid Communnications Netwk'!BL29*$K48/12</f>
        <v>655018.19061249995</v>
      </c>
      <c r="BN48" s="16">
        <f>'Grid Communnications Netwk'!BM29*$K48/12</f>
        <v>655018.19061249995</v>
      </c>
      <c r="BO48" s="16">
        <f>'Grid Communnications Netwk'!BN29*$K48/12</f>
        <v>655018.19061249995</v>
      </c>
      <c r="BP48" s="16">
        <f>'Grid Communnications Netwk'!BO29*$K48/12</f>
        <v>655018.19061249995</v>
      </c>
      <c r="BQ48" s="16">
        <f>'Grid Communnications Netwk'!BP29*$K48/12</f>
        <v>655018.19061249995</v>
      </c>
      <c r="BR48" s="16">
        <f>'Grid Communnications Netwk'!BQ29*$K48/12</f>
        <v>655018.19061249995</v>
      </c>
      <c r="BS48" s="16">
        <f>'Grid Communnications Netwk'!BR29*$K48/12</f>
        <v>655018.19061249995</v>
      </c>
    </row>
    <row r="49" spans="1:71" x14ac:dyDescent="0.35">
      <c r="A49" s="15" t="str">
        <f>'Grid Communnications Netwk'!A20</f>
        <v>Found on tab GRR - Grid Comm</v>
      </c>
      <c r="B49" s="15" t="str">
        <f>'Grid Communnications Netwk'!B20</f>
        <v>NCP-16192</v>
      </c>
      <c r="C49" s="15" t="str">
        <f>'Grid Communnications Netwk'!D20</f>
        <v>ELECTRIC DELIVERY</v>
      </c>
      <c r="D49" s="15">
        <f>'Grid Communnications Netwk'!E20</f>
        <v>39725</v>
      </c>
      <c r="E49" s="15" t="str">
        <f>'Grid Communnications Netwk'!F20</f>
        <v>NCP-16192</v>
      </c>
      <c r="F49" s="15" t="str">
        <f>'Grid Communnications Netwk'!G20</f>
        <v>Grid Comm Network Proj. PLTE</v>
      </c>
      <c r="G49" s="15" t="str">
        <f>'Grid Communnications Netwk'!H20</f>
        <v>Electric General Plant</v>
      </c>
      <c r="H49" s="15" t="str">
        <f>'Grid Communnications Netwk'!I20</f>
        <v>Other Structures</v>
      </c>
      <c r="I49" s="15" t="str">
        <f>'Grid Communnications Netwk'!J20</f>
        <v>MISCELLANEOUS</v>
      </c>
      <c r="J49" s="71">
        <v>2.9000000000000001E-2</v>
      </c>
      <c r="K49" s="71">
        <v>2.87E-2</v>
      </c>
      <c r="L49" s="16">
        <f>'Grid Communnications Netwk'!K30*$J49/12</f>
        <v>0</v>
      </c>
      <c r="M49" s="16">
        <f>'Grid Communnications Netwk'!L30*$J49/12</f>
        <v>0</v>
      </c>
      <c r="N49" s="16">
        <f>'Grid Communnications Netwk'!M30*$J49/12</f>
        <v>0</v>
      </c>
      <c r="O49" s="16">
        <f>'Grid Communnications Netwk'!N30*$J49/12</f>
        <v>0</v>
      </c>
      <c r="P49" s="16">
        <f>'Grid Communnications Netwk'!O30*$J49/12</f>
        <v>0</v>
      </c>
      <c r="Q49" s="16">
        <f>'Grid Communnications Netwk'!P30*$J49/12</f>
        <v>0</v>
      </c>
      <c r="R49" s="16">
        <f>'Grid Communnications Netwk'!Q30*$J49/12</f>
        <v>0</v>
      </c>
      <c r="S49" s="16">
        <f>'Grid Communnications Netwk'!R30*$J49/12</f>
        <v>0</v>
      </c>
      <c r="T49" s="16">
        <f>'Grid Communnications Netwk'!S30*$J49/12</f>
        <v>0</v>
      </c>
      <c r="U49" s="16">
        <f>'Grid Communnications Netwk'!T30*$J49/12</f>
        <v>0</v>
      </c>
      <c r="V49" s="16">
        <f>'Grid Communnications Netwk'!U30*$J49/12</f>
        <v>0</v>
      </c>
      <c r="W49" s="16">
        <f>'Grid Communnications Netwk'!V30*$J49/12</f>
        <v>0</v>
      </c>
      <c r="X49" s="16">
        <f>'Grid Communnications Netwk'!W30*$K49/12</f>
        <v>0</v>
      </c>
      <c r="Y49" s="16">
        <f>'Grid Communnications Netwk'!X30*$K49/12</f>
        <v>0</v>
      </c>
      <c r="Z49" s="16">
        <f>'Grid Communnications Netwk'!Y30*$K49/12</f>
        <v>0</v>
      </c>
      <c r="AA49" s="16">
        <f>'Grid Communnications Netwk'!Z30*$K49/12</f>
        <v>0</v>
      </c>
      <c r="AB49" s="16">
        <f>'Grid Communnications Netwk'!AA30*$K49/12</f>
        <v>0</v>
      </c>
      <c r="AC49" s="16">
        <f>'Grid Communnications Netwk'!AB30*$K49/12</f>
        <v>0</v>
      </c>
      <c r="AD49" s="16">
        <f>'Grid Communnications Netwk'!AC30*$K49/12</f>
        <v>0</v>
      </c>
      <c r="AE49" s="16">
        <f>'Grid Communnications Netwk'!AD30*$K49/12</f>
        <v>0</v>
      </c>
      <c r="AF49" s="16">
        <f>'Grid Communnications Netwk'!AE30*$K49/12</f>
        <v>66010</v>
      </c>
      <c r="AG49" s="16">
        <f>'Grid Communnications Netwk'!AF30*$K49/12</f>
        <v>66010</v>
      </c>
      <c r="AH49" s="16">
        <f>'Grid Communnications Netwk'!AG30*$K49/12</f>
        <v>66010</v>
      </c>
      <c r="AI49" s="16">
        <f>'Grid Communnications Netwk'!AH30*$K49/12</f>
        <v>66010</v>
      </c>
      <c r="AJ49" s="16">
        <f>'Grid Communnications Netwk'!AI30*$K49/12</f>
        <v>66010</v>
      </c>
      <c r="AK49" s="16">
        <f>'Grid Communnications Netwk'!AJ30*$K49/12</f>
        <v>66010</v>
      </c>
      <c r="AL49" s="16">
        <f>'Grid Communnications Netwk'!AK30*$K49/12</f>
        <v>66010</v>
      </c>
      <c r="AM49" s="16">
        <f>'Grid Communnications Netwk'!AL30*$K49/12</f>
        <v>66010</v>
      </c>
      <c r="AN49" s="16">
        <f>'Grid Communnications Netwk'!AM30*$K49/12</f>
        <v>66010</v>
      </c>
      <c r="AO49" s="16">
        <f>'Grid Communnications Netwk'!AN30*$K49/12</f>
        <v>66010</v>
      </c>
      <c r="AP49" s="16">
        <f>'Grid Communnications Netwk'!AO30*$K49/12</f>
        <v>66010</v>
      </c>
      <c r="AQ49" s="16">
        <f>'Grid Communnications Netwk'!AP30*$K49/12</f>
        <v>66010</v>
      </c>
      <c r="AR49" s="16">
        <f>'Grid Communnications Netwk'!AQ30*$K49/12</f>
        <v>66010</v>
      </c>
      <c r="AS49" s="16">
        <f>'Grid Communnications Netwk'!AR30*$K49/12</f>
        <v>66010</v>
      </c>
      <c r="AT49" s="16">
        <f>'Grid Communnications Netwk'!AS30*$K49/12</f>
        <v>66010</v>
      </c>
      <c r="AU49" s="16">
        <f>'Grid Communnications Netwk'!AT30*$K49/12</f>
        <v>66010</v>
      </c>
      <c r="AV49" s="16">
        <f>'Grid Communnications Netwk'!AU30*$K49/12</f>
        <v>66010</v>
      </c>
      <c r="AW49" s="16">
        <f>'Grid Communnications Netwk'!AV30*$K49/12</f>
        <v>66010</v>
      </c>
      <c r="AX49" s="16">
        <f>'Grid Communnications Netwk'!AW30*$K49/12</f>
        <v>66010</v>
      </c>
      <c r="AY49" s="16">
        <f>'Grid Communnications Netwk'!AX30*$K49/12</f>
        <v>66010</v>
      </c>
      <c r="AZ49" s="16">
        <f>'Grid Communnications Netwk'!AY30*$K49/12</f>
        <v>66010</v>
      </c>
      <c r="BA49" s="16">
        <f>'Grid Communnications Netwk'!AZ30*$K49/12</f>
        <v>66010</v>
      </c>
      <c r="BB49" s="16">
        <f>'Grid Communnications Netwk'!BA30*$K49/12</f>
        <v>66010</v>
      </c>
      <c r="BC49" s="16">
        <f>'Grid Communnications Netwk'!BB30*$K49/12</f>
        <v>66010</v>
      </c>
      <c r="BD49" s="16">
        <f>'Grid Communnications Netwk'!BC30*$K49/12</f>
        <v>66010</v>
      </c>
      <c r="BE49" s="16">
        <f>'Grid Communnications Netwk'!BD30*$K49/12</f>
        <v>66010</v>
      </c>
      <c r="BF49" s="16">
        <f>'Grid Communnications Netwk'!BE30*$K49/12</f>
        <v>66010</v>
      </c>
      <c r="BG49" s="16">
        <f>'Grid Communnications Netwk'!BF30*$K49/12</f>
        <v>66010</v>
      </c>
      <c r="BH49" s="16">
        <f>'Grid Communnications Netwk'!BG30*$K49/12</f>
        <v>66010</v>
      </c>
      <c r="BI49" s="16">
        <f>'Grid Communnications Netwk'!BH30*$K49/12</f>
        <v>66010</v>
      </c>
      <c r="BJ49" s="16">
        <f>'Grid Communnications Netwk'!BI30*$K49/12</f>
        <v>66010</v>
      </c>
      <c r="BK49" s="16">
        <f>'Grid Communnications Netwk'!BJ30*$K49/12</f>
        <v>66010</v>
      </c>
      <c r="BL49" s="16">
        <f>'Grid Communnications Netwk'!BK30*$K49/12</f>
        <v>66010</v>
      </c>
      <c r="BM49" s="16">
        <f>'Grid Communnications Netwk'!BL30*$K49/12</f>
        <v>66010</v>
      </c>
      <c r="BN49" s="16">
        <f>'Grid Communnications Netwk'!BM30*$K49/12</f>
        <v>66010</v>
      </c>
      <c r="BO49" s="16">
        <f>'Grid Communnications Netwk'!BN30*$K49/12</f>
        <v>66010</v>
      </c>
      <c r="BP49" s="16">
        <f>'Grid Communnications Netwk'!BO30*$K49/12</f>
        <v>66010</v>
      </c>
      <c r="BQ49" s="16">
        <f>'Grid Communnications Netwk'!BP30*$K49/12</f>
        <v>66010</v>
      </c>
      <c r="BR49" s="16">
        <f>'Grid Communnications Netwk'!BQ30*$K49/12</f>
        <v>66010</v>
      </c>
      <c r="BS49" s="16">
        <f>'Grid Communnications Netwk'!BR30*$K49/12</f>
        <v>66010</v>
      </c>
    </row>
    <row r="50" spans="1:71" x14ac:dyDescent="0.35">
      <c r="C50" s="15"/>
    </row>
    <row r="51" spans="1:71" ht="15" thickBot="1" x14ac:dyDescent="0.4">
      <c r="C51" s="15"/>
      <c r="J51" s="52" t="s">
        <v>132</v>
      </c>
      <c r="K51" s="65" t="s">
        <v>154</v>
      </c>
      <c r="L51" s="70">
        <f t="shared" ref="L51:AQ51" si="8">SUM(L46:L50)</f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23726.274415</v>
      </c>
      <c r="Y51" s="70">
        <f t="shared" si="8"/>
        <v>23726.274415</v>
      </c>
      <c r="Z51" s="70">
        <f t="shared" si="8"/>
        <v>23726.274415</v>
      </c>
      <c r="AA51" s="70">
        <f t="shared" si="8"/>
        <v>23726.274415</v>
      </c>
      <c r="AB51" s="70">
        <f t="shared" si="8"/>
        <v>23726.274415</v>
      </c>
      <c r="AC51" s="70">
        <f t="shared" si="8"/>
        <v>23726.274415</v>
      </c>
      <c r="AD51" s="70">
        <f t="shared" si="8"/>
        <v>23726.274415</v>
      </c>
      <c r="AE51" s="70">
        <f t="shared" si="8"/>
        <v>23726.274415</v>
      </c>
      <c r="AF51" s="70">
        <f t="shared" si="8"/>
        <v>89736.274414999993</v>
      </c>
      <c r="AG51" s="70">
        <f t="shared" si="8"/>
        <v>89736.274414999993</v>
      </c>
      <c r="AH51" s="70">
        <f t="shared" si="8"/>
        <v>89736.274414999993</v>
      </c>
      <c r="AI51" s="70">
        <f t="shared" si="8"/>
        <v>89736.274414999993</v>
      </c>
      <c r="AJ51" s="70">
        <f t="shared" si="8"/>
        <v>89736.274414999993</v>
      </c>
      <c r="AK51" s="70">
        <f t="shared" si="8"/>
        <v>89736.274414999993</v>
      </c>
      <c r="AL51" s="70">
        <f t="shared" si="8"/>
        <v>89736.274414999993</v>
      </c>
      <c r="AM51" s="70">
        <f t="shared" si="8"/>
        <v>89736.274414999993</v>
      </c>
      <c r="AN51" s="70">
        <f t="shared" si="8"/>
        <v>89736.274414999993</v>
      </c>
      <c r="AO51" s="70">
        <f t="shared" si="8"/>
        <v>89736.274414999993</v>
      </c>
      <c r="AP51" s="70">
        <f t="shared" si="8"/>
        <v>89736.274414999993</v>
      </c>
      <c r="AQ51" s="70">
        <f t="shared" si="8"/>
        <v>89736.274414999993</v>
      </c>
      <c r="AR51" s="70">
        <f t="shared" ref="AR51:BS51" si="9">SUM(AR46:AR50)</f>
        <v>89736.274414999993</v>
      </c>
      <c r="AS51" s="70">
        <f t="shared" si="9"/>
        <v>89736.274414999993</v>
      </c>
      <c r="AT51" s="70">
        <f t="shared" si="9"/>
        <v>89736.274414999993</v>
      </c>
      <c r="AU51" s="70">
        <f t="shared" si="9"/>
        <v>89736.274414999993</v>
      </c>
      <c r="AV51" s="70">
        <f t="shared" si="9"/>
        <v>744754.46502749994</v>
      </c>
      <c r="AW51" s="70">
        <f t="shared" si="9"/>
        <v>744754.46502749994</v>
      </c>
      <c r="AX51" s="70">
        <f t="shared" si="9"/>
        <v>744754.46502749994</v>
      </c>
      <c r="AY51" s="70">
        <f t="shared" si="9"/>
        <v>744754.46502749994</v>
      </c>
      <c r="AZ51" s="70">
        <f t="shared" si="9"/>
        <v>744754.46502749994</v>
      </c>
      <c r="BA51" s="70">
        <f t="shared" si="9"/>
        <v>744754.46502749994</v>
      </c>
      <c r="BB51" s="70">
        <f t="shared" si="9"/>
        <v>744754.46502749994</v>
      </c>
      <c r="BC51" s="70">
        <f t="shared" si="9"/>
        <v>744754.46502749994</v>
      </c>
      <c r="BD51" s="70">
        <f t="shared" si="9"/>
        <v>744754.46502749994</v>
      </c>
      <c r="BE51" s="70">
        <f t="shared" si="9"/>
        <v>744754.46502749994</v>
      </c>
      <c r="BF51" s="70">
        <f t="shared" si="9"/>
        <v>744754.46502749994</v>
      </c>
      <c r="BG51" s="70">
        <f t="shared" si="9"/>
        <v>744754.46502749994</v>
      </c>
      <c r="BH51" s="70">
        <f t="shared" si="9"/>
        <v>744754.46502749994</v>
      </c>
      <c r="BI51" s="70">
        <f t="shared" si="9"/>
        <v>744754.46502749994</v>
      </c>
      <c r="BJ51" s="70">
        <f t="shared" si="9"/>
        <v>744754.46502749994</v>
      </c>
      <c r="BK51" s="70">
        <f t="shared" si="9"/>
        <v>744754.46502749994</v>
      </c>
      <c r="BL51" s="70">
        <f t="shared" si="9"/>
        <v>744754.46502749994</v>
      </c>
      <c r="BM51" s="70">
        <f t="shared" si="9"/>
        <v>744754.46502749994</v>
      </c>
      <c r="BN51" s="70">
        <f t="shared" si="9"/>
        <v>744754.46502749994</v>
      </c>
      <c r="BO51" s="70">
        <f t="shared" si="9"/>
        <v>744754.46502749994</v>
      </c>
      <c r="BP51" s="70">
        <f t="shared" si="9"/>
        <v>744754.46502749994</v>
      </c>
      <c r="BQ51" s="70">
        <f t="shared" si="9"/>
        <v>744754.46502749994</v>
      </c>
      <c r="BR51" s="70">
        <f t="shared" si="9"/>
        <v>744754.46502749994</v>
      </c>
      <c r="BS51" s="70">
        <f t="shared" si="9"/>
        <v>744754.46502749994</v>
      </c>
    </row>
    <row r="52" spans="1:71" ht="15.5" thickTop="1" thickBot="1" x14ac:dyDescent="0.4">
      <c r="C52" s="15"/>
      <c r="J52" s="52" t="s">
        <v>132</v>
      </c>
      <c r="K52" s="65" t="s">
        <v>162</v>
      </c>
      <c r="L52" s="72">
        <f>L51</f>
        <v>0</v>
      </c>
      <c r="M52" s="66">
        <f t="shared" ref="M52:W52" si="10">L52+M51</f>
        <v>0</v>
      </c>
      <c r="N52" s="66">
        <f t="shared" si="10"/>
        <v>0</v>
      </c>
      <c r="O52" s="66">
        <f t="shared" si="10"/>
        <v>0</v>
      </c>
      <c r="P52" s="66">
        <f t="shared" si="10"/>
        <v>0</v>
      </c>
      <c r="Q52" s="66">
        <f t="shared" si="10"/>
        <v>0</v>
      </c>
      <c r="R52" s="66">
        <f t="shared" si="10"/>
        <v>0</v>
      </c>
      <c r="S52" s="66">
        <f t="shared" si="10"/>
        <v>0</v>
      </c>
      <c r="T52" s="66">
        <f t="shared" si="10"/>
        <v>0</v>
      </c>
      <c r="U52" s="66">
        <f t="shared" si="10"/>
        <v>0</v>
      </c>
      <c r="V52" s="66">
        <f t="shared" si="10"/>
        <v>0</v>
      </c>
      <c r="W52" s="66">
        <f t="shared" si="10"/>
        <v>0</v>
      </c>
      <c r="X52" s="72">
        <f>X51</f>
        <v>23726.274415</v>
      </c>
      <c r="Y52" s="66">
        <f t="shared" ref="Y52:AI52" si="11">X52+Y51</f>
        <v>47452.54883</v>
      </c>
      <c r="Z52" s="66">
        <f t="shared" si="11"/>
        <v>71178.823245000007</v>
      </c>
      <c r="AA52" s="66">
        <f t="shared" si="11"/>
        <v>94905.097659999999</v>
      </c>
      <c r="AB52" s="66">
        <f t="shared" si="11"/>
        <v>118631.37207499999</v>
      </c>
      <c r="AC52" s="66">
        <f t="shared" si="11"/>
        <v>142357.64648999998</v>
      </c>
      <c r="AD52" s="66">
        <f t="shared" si="11"/>
        <v>166083.92090499998</v>
      </c>
      <c r="AE52" s="66">
        <f t="shared" si="11"/>
        <v>189810.19531999997</v>
      </c>
      <c r="AF52" s="66">
        <f t="shared" si="11"/>
        <v>279546.46973499993</v>
      </c>
      <c r="AG52" s="66">
        <f t="shared" si="11"/>
        <v>369282.74414999993</v>
      </c>
      <c r="AH52" s="66">
        <f t="shared" si="11"/>
        <v>459019.01856499992</v>
      </c>
      <c r="AI52" s="66">
        <f t="shared" si="11"/>
        <v>548755.29297999991</v>
      </c>
      <c r="AJ52" s="72">
        <f>AJ51</f>
        <v>89736.274414999993</v>
      </c>
      <c r="AK52" s="66">
        <f t="shared" ref="AK52:AU52" si="12">AJ52+AK51</f>
        <v>179472.54882999999</v>
      </c>
      <c r="AL52" s="66">
        <f t="shared" si="12"/>
        <v>269208.82324499998</v>
      </c>
      <c r="AM52" s="66">
        <f t="shared" si="12"/>
        <v>358945.09765999997</v>
      </c>
      <c r="AN52" s="66">
        <f t="shared" si="12"/>
        <v>448681.37207499996</v>
      </c>
      <c r="AO52" s="66">
        <f t="shared" si="12"/>
        <v>538417.64648999996</v>
      </c>
      <c r="AP52" s="66">
        <f t="shared" si="12"/>
        <v>628153.92090499995</v>
      </c>
      <c r="AQ52" s="66">
        <f t="shared" si="12"/>
        <v>717890.19531999994</v>
      </c>
      <c r="AR52" s="66">
        <f t="shared" si="12"/>
        <v>807626.46973499993</v>
      </c>
      <c r="AS52" s="66">
        <f t="shared" si="12"/>
        <v>897362.74414999993</v>
      </c>
      <c r="AT52" s="66">
        <f t="shared" si="12"/>
        <v>987099.01856499992</v>
      </c>
      <c r="AU52" s="66">
        <f t="shared" si="12"/>
        <v>1076835.2929799999</v>
      </c>
      <c r="AV52" s="72">
        <f>AV51</f>
        <v>744754.46502749994</v>
      </c>
      <c r="AW52" s="66">
        <f t="shared" ref="AW52:BG52" si="13">AV52+AW51</f>
        <v>1489508.9300549999</v>
      </c>
      <c r="AX52" s="66">
        <f t="shared" si="13"/>
        <v>2234263.3950824998</v>
      </c>
      <c r="AY52" s="66">
        <f t="shared" si="13"/>
        <v>2979017.8601099998</v>
      </c>
      <c r="AZ52" s="66">
        <f t="shared" si="13"/>
        <v>3723772.3251374997</v>
      </c>
      <c r="BA52" s="66">
        <f t="shared" si="13"/>
        <v>4468526.7901649997</v>
      </c>
      <c r="BB52" s="66">
        <f t="shared" si="13"/>
        <v>5213281.2551924996</v>
      </c>
      <c r="BC52" s="66">
        <f t="shared" si="13"/>
        <v>5958035.7202199996</v>
      </c>
      <c r="BD52" s="66">
        <f t="shared" si="13"/>
        <v>6702790.1852474995</v>
      </c>
      <c r="BE52" s="66">
        <f t="shared" si="13"/>
        <v>7447544.6502749994</v>
      </c>
      <c r="BF52" s="66">
        <f t="shared" si="13"/>
        <v>8192299.1153024994</v>
      </c>
      <c r="BG52" s="66">
        <f t="shared" si="13"/>
        <v>8937053.5803299993</v>
      </c>
      <c r="BH52" s="72">
        <f>BH51</f>
        <v>744754.46502749994</v>
      </c>
      <c r="BI52" s="66">
        <f t="shared" ref="BI52:BS52" si="14">BH52+BI51</f>
        <v>1489508.9300549999</v>
      </c>
      <c r="BJ52" s="66">
        <f t="shared" si="14"/>
        <v>2234263.3950824998</v>
      </c>
      <c r="BK52" s="66">
        <f t="shared" si="14"/>
        <v>2979017.8601099998</v>
      </c>
      <c r="BL52" s="66">
        <f t="shared" si="14"/>
        <v>3723772.3251374997</v>
      </c>
      <c r="BM52" s="66">
        <f t="shared" si="14"/>
        <v>4468526.7901649997</v>
      </c>
      <c r="BN52" s="66">
        <f t="shared" si="14"/>
        <v>5213281.2551924996</v>
      </c>
      <c r="BO52" s="66">
        <f t="shared" si="14"/>
        <v>5958035.7202199996</v>
      </c>
      <c r="BP52" s="66">
        <f t="shared" si="14"/>
        <v>6702790.1852474995</v>
      </c>
      <c r="BQ52" s="66">
        <f t="shared" si="14"/>
        <v>7447544.6502749994</v>
      </c>
      <c r="BR52" s="66">
        <f t="shared" si="14"/>
        <v>8192299.1153024994</v>
      </c>
      <c r="BS52" s="66">
        <f t="shared" si="14"/>
        <v>8937053.5803299993</v>
      </c>
    </row>
    <row r="53" spans="1:71" ht="15" thickTop="1" x14ac:dyDescent="0.35">
      <c r="C53" s="15"/>
      <c r="J53" s="50"/>
      <c r="K53" s="50"/>
    </row>
    <row r="54" spans="1:71" x14ac:dyDescent="0.35">
      <c r="C54" s="15"/>
      <c r="J54" s="50"/>
      <c r="K54" s="50"/>
    </row>
    <row r="55" spans="1:71" x14ac:dyDescent="0.35">
      <c r="A55" s="56" t="s">
        <v>133</v>
      </c>
      <c r="B55" s="56" t="s">
        <v>134</v>
      </c>
      <c r="C55" s="56" t="s">
        <v>136</v>
      </c>
      <c r="D55" s="56">
        <v>300</v>
      </c>
      <c r="E55" s="56" t="s">
        <v>137</v>
      </c>
      <c r="F55" s="57" t="s">
        <v>138</v>
      </c>
      <c r="G55" s="56" t="s">
        <v>139</v>
      </c>
      <c r="H55" s="56" t="s">
        <v>140</v>
      </c>
      <c r="I55" s="56" t="s">
        <v>141</v>
      </c>
      <c r="J55" s="56" t="s">
        <v>142</v>
      </c>
      <c r="K55" s="67" t="s">
        <v>156</v>
      </c>
      <c r="L55" s="59">
        <v>202401</v>
      </c>
      <c r="M55" s="59">
        <v>202402</v>
      </c>
      <c r="N55" s="59">
        <v>202403</v>
      </c>
      <c r="O55" s="59">
        <v>202404</v>
      </c>
      <c r="P55" s="59">
        <v>202405</v>
      </c>
      <c r="Q55" s="59">
        <v>202406</v>
      </c>
      <c r="R55" s="59">
        <v>202407</v>
      </c>
      <c r="S55" s="59">
        <v>202408</v>
      </c>
      <c r="T55" s="59">
        <v>202409</v>
      </c>
      <c r="U55" s="59">
        <v>202410</v>
      </c>
      <c r="V55" s="59">
        <v>202411</v>
      </c>
      <c r="W55" s="59">
        <v>202412</v>
      </c>
      <c r="X55" s="59">
        <v>202501</v>
      </c>
      <c r="Y55" s="59">
        <v>202502</v>
      </c>
      <c r="Z55" s="59">
        <v>202503</v>
      </c>
      <c r="AA55" s="59">
        <v>202504</v>
      </c>
      <c r="AB55" s="59">
        <v>202505</v>
      </c>
      <c r="AC55" s="59">
        <v>202506</v>
      </c>
      <c r="AD55" s="59">
        <v>202507</v>
      </c>
      <c r="AE55" s="59">
        <v>202508</v>
      </c>
      <c r="AF55" s="59">
        <v>202509</v>
      </c>
      <c r="AG55" s="59">
        <v>202510</v>
      </c>
      <c r="AH55" s="59">
        <v>202511</v>
      </c>
      <c r="AI55" s="59">
        <v>202512</v>
      </c>
      <c r="AJ55" s="59">
        <v>202601</v>
      </c>
      <c r="AK55" s="59">
        <v>202602</v>
      </c>
      <c r="AL55" s="59">
        <v>202603</v>
      </c>
      <c r="AM55" s="59">
        <v>202604</v>
      </c>
      <c r="AN55" s="59">
        <v>202605</v>
      </c>
      <c r="AO55" s="59">
        <v>202606</v>
      </c>
      <c r="AP55" s="59">
        <v>202607</v>
      </c>
      <c r="AQ55" s="59">
        <v>202608</v>
      </c>
      <c r="AR55" s="59">
        <v>202609</v>
      </c>
      <c r="AS55" s="59">
        <v>202610</v>
      </c>
      <c r="AT55" s="59">
        <v>202611</v>
      </c>
      <c r="AU55" s="59">
        <v>202612</v>
      </c>
      <c r="AV55" s="59">
        <v>202701</v>
      </c>
      <c r="AW55" s="59">
        <v>202702</v>
      </c>
      <c r="AX55" s="59">
        <v>202703</v>
      </c>
      <c r="AY55" s="59">
        <v>202704</v>
      </c>
      <c r="AZ55" s="59">
        <v>202705</v>
      </c>
      <c r="BA55" s="59">
        <v>202706</v>
      </c>
      <c r="BB55" s="59">
        <v>202707</v>
      </c>
      <c r="BC55" s="59">
        <v>202708</v>
      </c>
      <c r="BD55" s="59">
        <v>202709</v>
      </c>
      <c r="BE55" s="59">
        <v>202710</v>
      </c>
      <c r="BF55" s="59">
        <v>202711</v>
      </c>
      <c r="BG55" s="59">
        <v>202712</v>
      </c>
      <c r="BH55" s="59">
        <v>202801</v>
      </c>
      <c r="BI55" s="59">
        <v>202802</v>
      </c>
      <c r="BJ55" s="59">
        <v>202803</v>
      </c>
      <c r="BK55" s="59">
        <v>202804</v>
      </c>
      <c r="BL55" s="59">
        <v>202805</v>
      </c>
      <c r="BM55" s="59">
        <v>202806</v>
      </c>
      <c r="BN55" s="59">
        <v>202807</v>
      </c>
      <c r="BO55" s="59">
        <v>202808</v>
      </c>
      <c r="BP55" s="59">
        <v>202809</v>
      </c>
      <c r="BQ55" s="59">
        <v>202810</v>
      </c>
      <c r="BR55" s="59">
        <v>202811</v>
      </c>
      <c r="BS55" s="59">
        <v>202812</v>
      </c>
    </row>
    <row r="56" spans="1:71" x14ac:dyDescent="0.35">
      <c r="A56" s="15" t="str">
        <f t="shared" ref="A56:I59" si="15">A46</f>
        <v>Found on tab GRR - Grid Comm</v>
      </c>
      <c r="B56" s="15" t="str">
        <f t="shared" si="15"/>
        <v>A2899528</v>
      </c>
      <c r="C56" s="15" t="str">
        <f t="shared" si="15"/>
        <v/>
      </c>
      <c r="D56" s="15">
        <f t="shared" si="15"/>
        <v>39725</v>
      </c>
      <c r="E56" s="15" t="str">
        <f t="shared" si="15"/>
        <v>NCP-16192</v>
      </c>
      <c r="F56" s="15" t="str">
        <f t="shared" si="15"/>
        <v>Grid Comm Network Proj. PLTE</v>
      </c>
      <c r="G56" s="15" t="str">
        <f t="shared" si="15"/>
        <v>Electric General Plant</v>
      </c>
      <c r="H56" s="15" t="str">
        <f t="shared" si="15"/>
        <v>Other Structures</v>
      </c>
      <c r="I56" s="15" t="str">
        <f t="shared" si="15"/>
        <v>Undefined Area WorkMan - CS</v>
      </c>
      <c r="J56" s="15">
        <f>'Grid Communnications Netwk'!K17</f>
        <v>202412</v>
      </c>
      <c r="K56" s="68">
        <v>0</v>
      </c>
      <c r="L56" s="16">
        <f t="shared" ref="L56:BS59" si="16">K56+L46</f>
        <v>0</v>
      </c>
      <c r="M56" s="16">
        <f t="shared" si="16"/>
        <v>0</v>
      </c>
      <c r="N56" s="16">
        <f t="shared" si="16"/>
        <v>0</v>
      </c>
      <c r="O56" s="16">
        <f t="shared" si="16"/>
        <v>0</v>
      </c>
      <c r="P56" s="16">
        <f t="shared" si="16"/>
        <v>0</v>
      </c>
      <c r="Q56" s="16">
        <f t="shared" si="16"/>
        <v>0</v>
      </c>
      <c r="R56" s="16">
        <f t="shared" si="16"/>
        <v>0</v>
      </c>
      <c r="S56" s="16">
        <f t="shared" si="16"/>
        <v>0</v>
      </c>
      <c r="T56" s="16">
        <f t="shared" si="16"/>
        <v>0</v>
      </c>
      <c r="U56" s="16">
        <f t="shared" si="16"/>
        <v>0</v>
      </c>
      <c r="V56" s="16">
        <f t="shared" si="16"/>
        <v>0</v>
      </c>
      <c r="W56" s="16">
        <f t="shared" si="16"/>
        <v>0</v>
      </c>
      <c r="X56" s="16">
        <f t="shared" si="16"/>
        <v>16502.5</v>
      </c>
      <c r="Y56" s="16">
        <f t="shared" si="16"/>
        <v>33005</v>
      </c>
      <c r="Z56" s="16">
        <f t="shared" si="16"/>
        <v>49507.5</v>
      </c>
      <c r="AA56" s="16">
        <f t="shared" si="16"/>
        <v>66010</v>
      </c>
      <c r="AB56" s="16">
        <f t="shared" si="16"/>
        <v>82512.5</v>
      </c>
      <c r="AC56" s="16">
        <f t="shared" si="16"/>
        <v>99015</v>
      </c>
      <c r="AD56" s="16">
        <f t="shared" si="16"/>
        <v>115517.5</v>
      </c>
      <c r="AE56" s="16">
        <f t="shared" si="16"/>
        <v>132020</v>
      </c>
      <c r="AF56" s="16">
        <f t="shared" si="16"/>
        <v>148522.5</v>
      </c>
      <c r="AG56" s="16">
        <f t="shared" si="16"/>
        <v>165025</v>
      </c>
      <c r="AH56" s="16">
        <f t="shared" si="16"/>
        <v>181527.5</v>
      </c>
      <c r="AI56" s="16">
        <f t="shared" si="16"/>
        <v>198030</v>
      </c>
      <c r="AJ56" s="16">
        <f t="shared" si="16"/>
        <v>214532.5</v>
      </c>
      <c r="AK56" s="16">
        <f t="shared" si="16"/>
        <v>231035</v>
      </c>
      <c r="AL56" s="16">
        <f t="shared" si="16"/>
        <v>247537.5</v>
      </c>
      <c r="AM56" s="16">
        <f t="shared" si="16"/>
        <v>264040</v>
      </c>
      <c r="AN56" s="16">
        <f t="shared" si="16"/>
        <v>280542.5</v>
      </c>
      <c r="AO56" s="16">
        <f t="shared" si="16"/>
        <v>297045</v>
      </c>
      <c r="AP56" s="16">
        <f t="shared" si="16"/>
        <v>313547.5</v>
      </c>
      <c r="AQ56" s="16">
        <f t="shared" si="16"/>
        <v>330050</v>
      </c>
      <c r="AR56" s="16">
        <f t="shared" si="16"/>
        <v>346552.5</v>
      </c>
      <c r="AS56" s="16">
        <f t="shared" si="16"/>
        <v>363055</v>
      </c>
      <c r="AT56" s="16">
        <f t="shared" si="16"/>
        <v>379557.5</v>
      </c>
      <c r="AU56" s="16">
        <f t="shared" si="16"/>
        <v>396060</v>
      </c>
      <c r="AV56" s="16">
        <f t="shared" si="16"/>
        <v>412562.5</v>
      </c>
      <c r="AW56" s="16">
        <f t="shared" si="16"/>
        <v>429065</v>
      </c>
      <c r="AX56" s="16">
        <f t="shared" si="16"/>
        <v>445567.5</v>
      </c>
      <c r="AY56" s="16">
        <f t="shared" si="16"/>
        <v>462070</v>
      </c>
      <c r="AZ56" s="16">
        <f t="shared" si="16"/>
        <v>478572.5</v>
      </c>
      <c r="BA56" s="16">
        <f t="shared" si="16"/>
        <v>495075</v>
      </c>
      <c r="BB56" s="16">
        <f t="shared" si="16"/>
        <v>511577.5</v>
      </c>
      <c r="BC56" s="16">
        <f t="shared" si="16"/>
        <v>528080</v>
      </c>
      <c r="BD56" s="16">
        <f t="shared" si="16"/>
        <v>544582.5</v>
      </c>
      <c r="BE56" s="16">
        <f t="shared" si="16"/>
        <v>561085</v>
      </c>
      <c r="BF56" s="16">
        <f t="shared" si="16"/>
        <v>577587.5</v>
      </c>
      <c r="BG56" s="16">
        <f t="shared" si="16"/>
        <v>594090</v>
      </c>
      <c r="BH56" s="16">
        <f t="shared" si="16"/>
        <v>610592.5</v>
      </c>
      <c r="BI56" s="16">
        <f t="shared" si="16"/>
        <v>627095</v>
      </c>
      <c r="BJ56" s="16">
        <f t="shared" si="16"/>
        <v>643597.5</v>
      </c>
      <c r="BK56" s="16">
        <f t="shared" si="16"/>
        <v>660100</v>
      </c>
      <c r="BL56" s="16">
        <f t="shared" si="16"/>
        <v>676602.5</v>
      </c>
      <c r="BM56" s="16">
        <f t="shared" si="16"/>
        <v>693105</v>
      </c>
      <c r="BN56" s="16">
        <f t="shared" si="16"/>
        <v>709607.5</v>
      </c>
      <c r="BO56" s="16">
        <f t="shared" si="16"/>
        <v>726110</v>
      </c>
      <c r="BP56" s="16">
        <f t="shared" si="16"/>
        <v>742612.5</v>
      </c>
      <c r="BQ56" s="16">
        <f t="shared" si="16"/>
        <v>759115</v>
      </c>
      <c r="BR56" s="16">
        <f t="shared" si="16"/>
        <v>775617.5</v>
      </c>
      <c r="BS56" s="16">
        <f t="shared" si="16"/>
        <v>792120</v>
      </c>
    </row>
    <row r="57" spans="1:71" x14ac:dyDescent="0.35">
      <c r="A57" s="15" t="str">
        <f t="shared" si="15"/>
        <v>Found on tab GRR - Grid Comm</v>
      </c>
      <c r="B57" s="15" t="str">
        <f t="shared" si="15"/>
        <v>A2901156</v>
      </c>
      <c r="C57" s="15" t="str">
        <f t="shared" si="15"/>
        <v/>
      </c>
      <c r="D57" s="15">
        <f t="shared" si="15"/>
        <v>39700</v>
      </c>
      <c r="E57" s="15" t="str">
        <f t="shared" si="15"/>
        <v>NCP-16137</v>
      </c>
      <c r="F57" s="15" t="str">
        <f t="shared" si="15"/>
        <v>Grid Comm Netwrk Proj PLTE Solution</v>
      </c>
      <c r="G57" s="15" t="str">
        <f t="shared" si="15"/>
        <v>Electric General Plant</v>
      </c>
      <c r="H57" s="15" t="str">
        <f t="shared" si="15"/>
        <v>Other Structures</v>
      </c>
      <c r="I57" s="15" t="str">
        <f t="shared" si="15"/>
        <v>Undefined Area WorkMan - CS</v>
      </c>
      <c r="J57" s="15">
        <f>'Grid Communnications Netwk'!K18</f>
        <v>202412</v>
      </c>
      <c r="K57" s="68">
        <v>0</v>
      </c>
      <c r="L57" s="16">
        <f t="shared" si="16"/>
        <v>0</v>
      </c>
      <c r="M57" s="16">
        <f t="shared" si="16"/>
        <v>0</v>
      </c>
      <c r="N57" s="16">
        <f t="shared" si="16"/>
        <v>0</v>
      </c>
      <c r="O57" s="16">
        <f t="shared" si="16"/>
        <v>0</v>
      </c>
      <c r="P57" s="16">
        <f t="shared" si="16"/>
        <v>0</v>
      </c>
      <c r="Q57" s="16">
        <f t="shared" si="16"/>
        <v>0</v>
      </c>
      <c r="R57" s="16">
        <f t="shared" si="16"/>
        <v>0</v>
      </c>
      <c r="S57" s="16">
        <f t="shared" si="16"/>
        <v>0</v>
      </c>
      <c r="T57" s="16">
        <f t="shared" si="16"/>
        <v>0</v>
      </c>
      <c r="U57" s="16">
        <f t="shared" si="16"/>
        <v>0</v>
      </c>
      <c r="V57" s="16">
        <f t="shared" si="16"/>
        <v>0</v>
      </c>
      <c r="W57" s="16">
        <f t="shared" si="16"/>
        <v>0</v>
      </c>
      <c r="X57" s="16">
        <f t="shared" si="16"/>
        <v>7223.7744150000008</v>
      </c>
      <c r="Y57" s="16">
        <f t="shared" si="16"/>
        <v>14447.548830000002</v>
      </c>
      <c r="Z57" s="16">
        <f t="shared" si="16"/>
        <v>21671.323245000003</v>
      </c>
      <c r="AA57" s="16">
        <f t="shared" si="16"/>
        <v>28895.097660000003</v>
      </c>
      <c r="AB57" s="16">
        <f t="shared" si="16"/>
        <v>36118.872075000007</v>
      </c>
      <c r="AC57" s="16">
        <f t="shared" si="16"/>
        <v>43342.646490000006</v>
      </c>
      <c r="AD57" s="16">
        <f t="shared" si="16"/>
        <v>50566.420905000006</v>
      </c>
      <c r="AE57" s="16">
        <f t="shared" si="16"/>
        <v>57790.195320000006</v>
      </c>
      <c r="AF57" s="16">
        <f t="shared" si="16"/>
        <v>65013.969735000006</v>
      </c>
      <c r="AG57" s="16">
        <f t="shared" si="16"/>
        <v>72237.744150000013</v>
      </c>
      <c r="AH57" s="16">
        <f t="shared" si="16"/>
        <v>79461.51856500002</v>
      </c>
      <c r="AI57" s="16">
        <f t="shared" si="16"/>
        <v>86685.292980000027</v>
      </c>
      <c r="AJ57" s="16">
        <f t="shared" si="16"/>
        <v>93909.067395000035</v>
      </c>
      <c r="AK57" s="16">
        <f t="shared" si="16"/>
        <v>101132.84181000004</v>
      </c>
      <c r="AL57" s="16">
        <f t="shared" si="16"/>
        <v>108356.61622500005</v>
      </c>
      <c r="AM57" s="16">
        <f t="shared" si="16"/>
        <v>115580.39064000006</v>
      </c>
      <c r="AN57" s="16">
        <f t="shared" si="16"/>
        <v>122804.16505500006</v>
      </c>
      <c r="AO57" s="16">
        <f t="shared" si="16"/>
        <v>130027.93947000007</v>
      </c>
      <c r="AP57" s="16">
        <f t="shared" si="16"/>
        <v>137251.71388500006</v>
      </c>
      <c r="AQ57" s="16">
        <f t="shared" si="16"/>
        <v>144475.48830000006</v>
      </c>
      <c r="AR57" s="16">
        <f t="shared" si="16"/>
        <v>151699.26271500005</v>
      </c>
      <c r="AS57" s="16">
        <f t="shared" si="16"/>
        <v>158923.03713000004</v>
      </c>
      <c r="AT57" s="16">
        <f t="shared" si="16"/>
        <v>166146.81154500003</v>
      </c>
      <c r="AU57" s="16">
        <f t="shared" si="16"/>
        <v>173370.58596000003</v>
      </c>
      <c r="AV57" s="16">
        <f t="shared" si="16"/>
        <v>180594.36037500002</v>
      </c>
      <c r="AW57" s="16">
        <f t="shared" si="16"/>
        <v>187818.13479000001</v>
      </c>
      <c r="AX57" s="16">
        <f t="shared" si="16"/>
        <v>195041.909205</v>
      </c>
      <c r="AY57" s="16">
        <f t="shared" si="16"/>
        <v>202265.68362</v>
      </c>
      <c r="AZ57" s="16">
        <f t="shared" si="16"/>
        <v>209489.45803499999</v>
      </c>
      <c r="BA57" s="16">
        <f t="shared" si="16"/>
        <v>216713.23244999998</v>
      </c>
      <c r="BB57" s="16">
        <f t="shared" si="16"/>
        <v>223937.00686499997</v>
      </c>
      <c r="BC57" s="16">
        <f t="shared" si="16"/>
        <v>231160.78127999997</v>
      </c>
      <c r="BD57" s="16">
        <f t="shared" si="16"/>
        <v>238384.55569499996</v>
      </c>
      <c r="BE57" s="16">
        <f t="shared" si="16"/>
        <v>245608.33010999995</v>
      </c>
      <c r="BF57" s="16">
        <f t="shared" si="16"/>
        <v>252832.10452499994</v>
      </c>
      <c r="BG57" s="16">
        <f t="shared" si="16"/>
        <v>260055.87893999994</v>
      </c>
      <c r="BH57" s="16">
        <f t="shared" si="16"/>
        <v>267279.65335499996</v>
      </c>
      <c r="BI57" s="16">
        <f t="shared" si="16"/>
        <v>274503.42776999995</v>
      </c>
      <c r="BJ57" s="16">
        <f t="shared" si="16"/>
        <v>281727.20218499994</v>
      </c>
      <c r="BK57" s="16">
        <f t="shared" si="16"/>
        <v>288950.97659999994</v>
      </c>
      <c r="BL57" s="16">
        <f t="shared" si="16"/>
        <v>296174.75101499993</v>
      </c>
      <c r="BM57" s="16">
        <f t="shared" si="16"/>
        <v>303398.52542999992</v>
      </c>
      <c r="BN57" s="16">
        <f t="shared" si="16"/>
        <v>310622.29984499991</v>
      </c>
      <c r="BO57" s="16">
        <f t="shared" si="16"/>
        <v>317846.07425999991</v>
      </c>
      <c r="BP57" s="16">
        <f t="shared" si="16"/>
        <v>325069.8486749999</v>
      </c>
      <c r="BQ57" s="16">
        <f t="shared" si="16"/>
        <v>332293.62308999989</v>
      </c>
      <c r="BR57" s="16">
        <f t="shared" si="16"/>
        <v>339517.39750499988</v>
      </c>
      <c r="BS57" s="16">
        <f t="shared" si="16"/>
        <v>346741.17191999988</v>
      </c>
    </row>
    <row r="58" spans="1:71" x14ac:dyDescent="0.35">
      <c r="A58" s="15" t="str">
        <f t="shared" si="15"/>
        <v>Found on tab GRR - Grid Comm</v>
      </c>
      <c r="B58" s="15" t="str">
        <f t="shared" si="15"/>
        <v>NCP-16137</v>
      </c>
      <c r="C58" s="15" t="str">
        <f t="shared" si="15"/>
        <v>ELECTRIC DELIVERY</v>
      </c>
      <c r="D58" s="15">
        <f t="shared" si="15"/>
        <v>39700</v>
      </c>
      <c r="E58" s="15" t="str">
        <f t="shared" si="15"/>
        <v>NCP-16137</v>
      </c>
      <c r="F58" s="15" t="str">
        <f t="shared" si="15"/>
        <v>Grid Comm Netwrk Proj PLTE Solution</v>
      </c>
      <c r="G58" s="15" t="str">
        <f t="shared" si="15"/>
        <v>Electric Intangible Plant</v>
      </c>
      <c r="H58" s="15" t="str">
        <f t="shared" si="15"/>
        <v>System Service</v>
      </c>
      <c r="I58" s="15" t="str">
        <f t="shared" si="15"/>
        <v>System Service</v>
      </c>
      <c r="J58" s="15">
        <f>'Grid Communnications Netwk'!K19</f>
        <v>202612</v>
      </c>
      <c r="K58" s="68">
        <v>0</v>
      </c>
      <c r="L58" s="16">
        <f t="shared" si="16"/>
        <v>0</v>
      </c>
      <c r="M58" s="16">
        <f t="shared" si="16"/>
        <v>0</v>
      </c>
      <c r="N58" s="16">
        <f t="shared" si="16"/>
        <v>0</v>
      </c>
      <c r="O58" s="16">
        <f t="shared" si="16"/>
        <v>0</v>
      </c>
      <c r="P58" s="16">
        <f t="shared" si="16"/>
        <v>0</v>
      </c>
      <c r="Q58" s="16">
        <f t="shared" si="16"/>
        <v>0</v>
      </c>
      <c r="R58" s="16">
        <f t="shared" si="16"/>
        <v>0</v>
      </c>
      <c r="S58" s="16">
        <f t="shared" si="16"/>
        <v>0</v>
      </c>
      <c r="T58" s="16">
        <f t="shared" si="16"/>
        <v>0</v>
      </c>
      <c r="U58" s="16">
        <f t="shared" si="16"/>
        <v>0</v>
      </c>
      <c r="V58" s="16">
        <f t="shared" si="16"/>
        <v>0</v>
      </c>
      <c r="W58" s="16">
        <f t="shared" si="16"/>
        <v>0</v>
      </c>
      <c r="X58" s="16">
        <f t="shared" si="16"/>
        <v>0</v>
      </c>
      <c r="Y58" s="16">
        <f t="shared" si="16"/>
        <v>0</v>
      </c>
      <c r="Z58" s="16">
        <f t="shared" si="16"/>
        <v>0</v>
      </c>
      <c r="AA58" s="16">
        <f t="shared" si="16"/>
        <v>0</v>
      </c>
      <c r="AB58" s="16">
        <f t="shared" si="16"/>
        <v>0</v>
      </c>
      <c r="AC58" s="16">
        <f t="shared" si="16"/>
        <v>0</v>
      </c>
      <c r="AD58" s="16">
        <f t="shared" si="16"/>
        <v>0</v>
      </c>
      <c r="AE58" s="16">
        <f t="shared" si="16"/>
        <v>0</v>
      </c>
      <c r="AF58" s="16">
        <f t="shared" si="16"/>
        <v>0</v>
      </c>
      <c r="AG58" s="16">
        <f t="shared" si="16"/>
        <v>0</v>
      </c>
      <c r="AH58" s="16">
        <f t="shared" si="16"/>
        <v>0</v>
      </c>
      <c r="AI58" s="16">
        <f t="shared" si="16"/>
        <v>0</v>
      </c>
      <c r="AJ58" s="16">
        <f t="shared" si="16"/>
        <v>0</v>
      </c>
      <c r="AK58" s="16">
        <f t="shared" si="16"/>
        <v>0</v>
      </c>
      <c r="AL58" s="16">
        <f t="shared" si="16"/>
        <v>0</v>
      </c>
      <c r="AM58" s="16">
        <f t="shared" si="16"/>
        <v>0</v>
      </c>
      <c r="AN58" s="16">
        <f t="shared" si="16"/>
        <v>0</v>
      </c>
      <c r="AO58" s="16">
        <f t="shared" si="16"/>
        <v>0</v>
      </c>
      <c r="AP58" s="16">
        <f t="shared" si="16"/>
        <v>0</v>
      </c>
      <c r="AQ58" s="16">
        <f t="shared" si="16"/>
        <v>0</v>
      </c>
      <c r="AR58" s="16">
        <f t="shared" si="16"/>
        <v>0</v>
      </c>
      <c r="AS58" s="16">
        <f t="shared" si="16"/>
        <v>0</v>
      </c>
      <c r="AT58" s="16">
        <f t="shared" si="16"/>
        <v>0</v>
      </c>
      <c r="AU58" s="16">
        <f t="shared" si="16"/>
        <v>0</v>
      </c>
      <c r="AV58" s="16">
        <f t="shared" si="16"/>
        <v>655018.19061249995</v>
      </c>
      <c r="AW58" s="16">
        <f t="shared" si="16"/>
        <v>1310036.3812249999</v>
      </c>
      <c r="AX58" s="16">
        <f t="shared" si="16"/>
        <v>1965054.5718374997</v>
      </c>
      <c r="AY58" s="16">
        <f t="shared" si="16"/>
        <v>2620072.7624499998</v>
      </c>
      <c r="AZ58" s="16">
        <f t="shared" si="16"/>
        <v>3275090.9530624999</v>
      </c>
      <c r="BA58" s="16">
        <f t="shared" si="16"/>
        <v>3930109.1436749999</v>
      </c>
      <c r="BB58" s="16">
        <f t="shared" si="16"/>
        <v>4585127.3342875</v>
      </c>
      <c r="BC58" s="16">
        <f t="shared" si="16"/>
        <v>5240145.5248999996</v>
      </c>
      <c r="BD58" s="16">
        <f t="shared" si="16"/>
        <v>5895163.7155124992</v>
      </c>
      <c r="BE58" s="16">
        <f t="shared" si="16"/>
        <v>6550181.9061249988</v>
      </c>
      <c r="BF58" s="16">
        <f t="shared" si="16"/>
        <v>7205200.0967374984</v>
      </c>
      <c r="BG58" s="16">
        <f t="shared" si="16"/>
        <v>7860218.287349998</v>
      </c>
      <c r="BH58" s="16">
        <f t="shared" si="16"/>
        <v>8515236.4779624976</v>
      </c>
      <c r="BI58" s="16">
        <f t="shared" si="16"/>
        <v>9170254.6685749982</v>
      </c>
      <c r="BJ58" s="16">
        <f t="shared" si="16"/>
        <v>9825272.8591874987</v>
      </c>
      <c r="BK58" s="16">
        <f t="shared" si="16"/>
        <v>10480291.049799999</v>
      </c>
      <c r="BL58" s="16">
        <f t="shared" si="16"/>
        <v>11135309.2404125</v>
      </c>
      <c r="BM58" s="16">
        <f t="shared" si="16"/>
        <v>11790327.431025</v>
      </c>
      <c r="BN58" s="16">
        <f t="shared" si="16"/>
        <v>12445345.621637501</v>
      </c>
      <c r="BO58" s="16">
        <f t="shared" si="16"/>
        <v>13100363.812250001</v>
      </c>
      <c r="BP58" s="16">
        <f t="shared" si="16"/>
        <v>13755382.002862502</v>
      </c>
      <c r="BQ58" s="16">
        <f t="shared" si="16"/>
        <v>14410400.193475002</v>
      </c>
      <c r="BR58" s="16">
        <f t="shared" si="16"/>
        <v>15065418.384087503</v>
      </c>
      <c r="BS58" s="16">
        <f t="shared" si="16"/>
        <v>15720436.574700003</v>
      </c>
    </row>
    <row r="59" spans="1:71" x14ac:dyDescent="0.35">
      <c r="A59" s="15" t="str">
        <f t="shared" si="15"/>
        <v>Found on tab GRR - Grid Comm</v>
      </c>
      <c r="B59" s="15" t="str">
        <f t="shared" si="15"/>
        <v>NCP-16192</v>
      </c>
      <c r="C59" s="15" t="str">
        <f t="shared" si="15"/>
        <v>ELECTRIC DELIVERY</v>
      </c>
      <c r="D59" s="15">
        <f t="shared" si="15"/>
        <v>39725</v>
      </c>
      <c r="E59" s="15" t="str">
        <f t="shared" si="15"/>
        <v>NCP-16192</v>
      </c>
      <c r="F59" s="15" t="str">
        <f t="shared" si="15"/>
        <v>Grid Comm Network Proj. PLTE</v>
      </c>
      <c r="G59" s="15" t="str">
        <f t="shared" si="15"/>
        <v>Electric General Plant</v>
      </c>
      <c r="H59" s="15" t="str">
        <f t="shared" si="15"/>
        <v>Other Structures</v>
      </c>
      <c r="I59" s="15" t="str">
        <f t="shared" si="15"/>
        <v>MISCELLANEOUS</v>
      </c>
      <c r="J59" s="15">
        <f>'Grid Communnications Netwk'!K20</f>
        <v>202508</v>
      </c>
      <c r="K59" s="68">
        <v>0</v>
      </c>
      <c r="L59" s="16">
        <f t="shared" si="16"/>
        <v>0</v>
      </c>
      <c r="M59" s="16">
        <f t="shared" si="16"/>
        <v>0</v>
      </c>
      <c r="N59" s="16">
        <f t="shared" si="16"/>
        <v>0</v>
      </c>
      <c r="O59" s="16">
        <f t="shared" si="16"/>
        <v>0</v>
      </c>
      <c r="P59" s="16">
        <f t="shared" si="16"/>
        <v>0</v>
      </c>
      <c r="Q59" s="16">
        <f t="shared" si="16"/>
        <v>0</v>
      </c>
      <c r="R59" s="16">
        <f t="shared" si="16"/>
        <v>0</v>
      </c>
      <c r="S59" s="16">
        <f t="shared" si="16"/>
        <v>0</v>
      </c>
      <c r="T59" s="16">
        <f t="shared" si="16"/>
        <v>0</v>
      </c>
      <c r="U59" s="16">
        <f t="shared" si="16"/>
        <v>0</v>
      </c>
      <c r="V59" s="16">
        <f t="shared" si="16"/>
        <v>0</v>
      </c>
      <c r="W59" s="16">
        <f t="shared" si="16"/>
        <v>0</v>
      </c>
      <c r="X59" s="16">
        <f t="shared" si="16"/>
        <v>0</v>
      </c>
      <c r="Y59" s="16">
        <f t="shared" si="16"/>
        <v>0</v>
      </c>
      <c r="Z59" s="16">
        <f t="shared" si="16"/>
        <v>0</v>
      </c>
      <c r="AA59" s="16">
        <f t="shared" si="16"/>
        <v>0</v>
      </c>
      <c r="AB59" s="16">
        <f t="shared" si="16"/>
        <v>0</v>
      </c>
      <c r="AC59" s="16">
        <f t="shared" si="16"/>
        <v>0</v>
      </c>
      <c r="AD59" s="16">
        <f t="shared" si="16"/>
        <v>0</v>
      </c>
      <c r="AE59" s="16">
        <f t="shared" si="16"/>
        <v>0</v>
      </c>
      <c r="AF59" s="16">
        <f t="shared" si="16"/>
        <v>66010</v>
      </c>
      <c r="AG59" s="16">
        <f t="shared" si="16"/>
        <v>132020</v>
      </c>
      <c r="AH59" s="16">
        <f t="shared" si="16"/>
        <v>198030</v>
      </c>
      <c r="AI59" s="16">
        <f t="shared" si="16"/>
        <v>264040</v>
      </c>
      <c r="AJ59" s="16">
        <f t="shared" si="16"/>
        <v>330050</v>
      </c>
      <c r="AK59" s="16">
        <f t="shared" si="16"/>
        <v>396060</v>
      </c>
      <c r="AL59" s="16">
        <f t="shared" si="16"/>
        <v>462070</v>
      </c>
      <c r="AM59" s="16">
        <f t="shared" si="16"/>
        <v>528080</v>
      </c>
      <c r="AN59" s="16">
        <f t="shared" si="16"/>
        <v>594090</v>
      </c>
      <c r="AO59" s="16">
        <f t="shared" si="16"/>
        <v>660100</v>
      </c>
      <c r="AP59" s="16">
        <f t="shared" si="16"/>
        <v>726110</v>
      </c>
      <c r="AQ59" s="16">
        <f t="shared" si="16"/>
        <v>792120</v>
      </c>
      <c r="AR59" s="16">
        <f t="shared" si="16"/>
        <v>858130</v>
      </c>
      <c r="AS59" s="16">
        <f t="shared" si="16"/>
        <v>924140</v>
      </c>
      <c r="AT59" s="16">
        <f t="shared" si="16"/>
        <v>990150</v>
      </c>
      <c r="AU59" s="16">
        <f t="shared" si="16"/>
        <v>1056160</v>
      </c>
      <c r="AV59" s="16">
        <f t="shared" si="16"/>
        <v>1122170</v>
      </c>
      <c r="AW59" s="16">
        <f t="shared" si="16"/>
        <v>1188180</v>
      </c>
      <c r="AX59" s="16">
        <f t="shared" si="16"/>
        <v>1254190</v>
      </c>
      <c r="AY59" s="16">
        <f t="shared" si="16"/>
        <v>1320200</v>
      </c>
      <c r="AZ59" s="16">
        <f t="shared" si="16"/>
        <v>1386210</v>
      </c>
      <c r="BA59" s="16">
        <f t="shared" si="16"/>
        <v>1452220</v>
      </c>
      <c r="BB59" s="16">
        <f t="shared" si="16"/>
        <v>1518230</v>
      </c>
      <c r="BC59" s="16">
        <f t="shared" si="16"/>
        <v>1584240</v>
      </c>
      <c r="BD59" s="16">
        <f t="shared" si="16"/>
        <v>1650250</v>
      </c>
      <c r="BE59" s="16">
        <f t="shared" si="16"/>
        <v>1716260</v>
      </c>
      <c r="BF59" s="16">
        <f t="shared" si="16"/>
        <v>1782270</v>
      </c>
      <c r="BG59" s="16">
        <f t="shared" si="16"/>
        <v>1848280</v>
      </c>
      <c r="BH59" s="16">
        <f t="shared" si="16"/>
        <v>1914290</v>
      </c>
      <c r="BI59" s="16">
        <f t="shared" si="16"/>
        <v>1980300</v>
      </c>
      <c r="BJ59" s="16">
        <f t="shared" si="16"/>
        <v>2046310</v>
      </c>
      <c r="BK59" s="16">
        <f t="shared" si="16"/>
        <v>2112320</v>
      </c>
      <c r="BL59" s="16">
        <f t="shared" si="16"/>
        <v>2178330</v>
      </c>
      <c r="BM59" s="16">
        <f t="shared" si="16"/>
        <v>2244340</v>
      </c>
      <c r="BN59" s="16">
        <f t="shared" si="16"/>
        <v>2310350</v>
      </c>
      <c r="BO59" s="16">
        <f t="shared" si="16"/>
        <v>2376360</v>
      </c>
      <c r="BP59" s="16">
        <f t="shared" si="16"/>
        <v>2442370</v>
      </c>
      <c r="BQ59" s="16">
        <f t="shared" si="16"/>
        <v>2508380</v>
      </c>
      <c r="BR59" s="16">
        <f t="shared" si="16"/>
        <v>2574390</v>
      </c>
      <c r="BS59" s="16">
        <f t="shared" si="16"/>
        <v>2640400</v>
      </c>
    </row>
    <row r="61" spans="1:71" ht="15" thickBot="1" x14ac:dyDescent="0.4">
      <c r="C61" s="15"/>
      <c r="J61" s="52" t="s">
        <v>163</v>
      </c>
      <c r="K61" s="73">
        <f t="shared" ref="K61:BS61" si="17">SUM(K56:K60)</f>
        <v>0</v>
      </c>
      <c r="L61" s="73">
        <f t="shared" si="17"/>
        <v>0</v>
      </c>
      <c r="M61" s="73">
        <f t="shared" si="17"/>
        <v>0</v>
      </c>
      <c r="N61" s="73">
        <f t="shared" si="17"/>
        <v>0</v>
      </c>
      <c r="O61" s="73">
        <f t="shared" si="17"/>
        <v>0</v>
      </c>
      <c r="P61" s="73">
        <f t="shared" si="17"/>
        <v>0</v>
      </c>
      <c r="Q61" s="73">
        <f t="shared" si="17"/>
        <v>0</v>
      </c>
      <c r="R61" s="73">
        <f t="shared" si="17"/>
        <v>0</v>
      </c>
      <c r="S61" s="73">
        <f t="shared" si="17"/>
        <v>0</v>
      </c>
      <c r="T61" s="73">
        <f t="shared" si="17"/>
        <v>0</v>
      </c>
      <c r="U61" s="73">
        <f t="shared" si="17"/>
        <v>0</v>
      </c>
      <c r="V61" s="73">
        <f t="shared" si="17"/>
        <v>0</v>
      </c>
      <c r="W61" s="84">
        <f t="shared" si="17"/>
        <v>0</v>
      </c>
      <c r="X61" s="73">
        <f t="shared" si="17"/>
        <v>23726.274415</v>
      </c>
      <c r="Y61" s="73">
        <f t="shared" si="17"/>
        <v>47452.54883</v>
      </c>
      <c r="Z61" s="73">
        <f t="shared" si="17"/>
        <v>71178.823245000007</v>
      </c>
      <c r="AA61" s="73">
        <f t="shared" si="17"/>
        <v>94905.097659999999</v>
      </c>
      <c r="AB61" s="73">
        <f t="shared" si="17"/>
        <v>118631.37207500001</v>
      </c>
      <c r="AC61" s="73">
        <f t="shared" si="17"/>
        <v>142357.64649000001</v>
      </c>
      <c r="AD61" s="73">
        <f t="shared" si="17"/>
        <v>166083.92090500001</v>
      </c>
      <c r="AE61" s="73">
        <f t="shared" si="17"/>
        <v>189810.19532</v>
      </c>
      <c r="AF61" s="73">
        <f t="shared" si="17"/>
        <v>279546.46973499999</v>
      </c>
      <c r="AG61" s="73">
        <f t="shared" si="17"/>
        <v>369282.74415000004</v>
      </c>
      <c r="AH61" s="73">
        <f t="shared" si="17"/>
        <v>459019.01856500003</v>
      </c>
      <c r="AI61" s="84">
        <f t="shared" si="17"/>
        <v>548755.29298000003</v>
      </c>
      <c r="AJ61" s="73">
        <f t="shared" si="17"/>
        <v>638491.56739500002</v>
      </c>
      <c r="AK61" s="73">
        <f t="shared" si="17"/>
        <v>728227.84181000001</v>
      </c>
      <c r="AL61" s="73">
        <f t="shared" si="17"/>
        <v>817964.11622500001</v>
      </c>
      <c r="AM61" s="73">
        <f t="shared" si="17"/>
        <v>907700.39064000011</v>
      </c>
      <c r="AN61" s="73">
        <f t="shared" si="17"/>
        <v>997436.66505499999</v>
      </c>
      <c r="AO61" s="73">
        <f t="shared" si="17"/>
        <v>1087172.9394700001</v>
      </c>
      <c r="AP61" s="73">
        <f t="shared" si="17"/>
        <v>1176909.213885</v>
      </c>
      <c r="AQ61" s="73">
        <f t="shared" si="17"/>
        <v>1266645.4883000001</v>
      </c>
      <c r="AR61" s="73">
        <f t="shared" si="17"/>
        <v>1356381.7627150002</v>
      </c>
      <c r="AS61" s="73">
        <f t="shared" si="17"/>
        <v>1446118.0371300001</v>
      </c>
      <c r="AT61" s="73">
        <f t="shared" si="17"/>
        <v>1535854.3115449999</v>
      </c>
      <c r="AU61" s="73">
        <f t="shared" si="17"/>
        <v>1625590.5859600001</v>
      </c>
      <c r="AV61" s="73">
        <f t="shared" si="17"/>
        <v>2370345.0509874998</v>
      </c>
      <c r="AW61" s="73">
        <f t="shared" si="17"/>
        <v>3115099.5160149997</v>
      </c>
      <c r="AX61" s="73">
        <f t="shared" si="17"/>
        <v>3859853.9810424997</v>
      </c>
      <c r="AY61" s="73">
        <f t="shared" si="17"/>
        <v>4604608.4460699996</v>
      </c>
      <c r="AZ61" s="73">
        <f t="shared" si="17"/>
        <v>5349362.9110975005</v>
      </c>
      <c r="BA61" s="73">
        <f t="shared" si="17"/>
        <v>6094117.3761250004</v>
      </c>
      <c r="BB61" s="73">
        <f t="shared" si="17"/>
        <v>6838871.8411525004</v>
      </c>
      <c r="BC61" s="73">
        <f t="shared" si="17"/>
        <v>7583626.3061799994</v>
      </c>
      <c r="BD61" s="73">
        <f t="shared" si="17"/>
        <v>8328380.7712074993</v>
      </c>
      <c r="BE61" s="73">
        <f t="shared" si="17"/>
        <v>9073135.2362349983</v>
      </c>
      <c r="BF61" s="73">
        <f t="shared" si="17"/>
        <v>9817889.7012624983</v>
      </c>
      <c r="BG61" s="73">
        <f t="shared" si="17"/>
        <v>10562644.166289998</v>
      </c>
      <c r="BH61" s="73">
        <f t="shared" si="17"/>
        <v>11307398.631317498</v>
      </c>
      <c r="BI61" s="73">
        <f t="shared" si="17"/>
        <v>12052153.096344998</v>
      </c>
      <c r="BJ61" s="73">
        <f t="shared" si="17"/>
        <v>12796907.561372498</v>
      </c>
      <c r="BK61" s="73">
        <f t="shared" si="17"/>
        <v>13541662.0264</v>
      </c>
      <c r="BL61" s="73">
        <f t="shared" si="17"/>
        <v>14286416.4914275</v>
      </c>
      <c r="BM61" s="73">
        <f t="shared" si="17"/>
        <v>15031170.956455</v>
      </c>
      <c r="BN61" s="73">
        <f t="shared" si="17"/>
        <v>15775925.421482502</v>
      </c>
      <c r="BO61" s="73">
        <f t="shared" si="17"/>
        <v>16520679.886510001</v>
      </c>
      <c r="BP61" s="73">
        <f t="shared" si="17"/>
        <v>17265434.351537503</v>
      </c>
      <c r="BQ61" s="73">
        <f t="shared" si="17"/>
        <v>18010188.816565003</v>
      </c>
      <c r="BR61" s="73">
        <f t="shared" si="17"/>
        <v>18754943.281592503</v>
      </c>
      <c r="BS61" s="73">
        <f t="shared" si="17"/>
        <v>19499697.746620003</v>
      </c>
    </row>
    <row r="62" spans="1:71" ht="15" thickTop="1" x14ac:dyDescent="0.35"/>
    <row r="65" spans="1:71" x14ac:dyDescent="0.35">
      <c r="A65" s="56" t="s">
        <v>133</v>
      </c>
      <c r="B65" s="56" t="s">
        <v>134</v>
      </c>
      <c r="C65" s="56" t="s">
        <v>136</v>
      </c>
      <c r="D65" s="56">
        <v>300</v>
      </c>
      <c r="E65" s="56" t="s">
        <v>137</v>
      </c>
      <c r="F65" s="57" t="s">
        <v>138</v>
      </c>
      <c r="G65" s="56" t="s">
        <v>139</v>
      </c>
      <c r="H65" s="56" t="s">
        <v>140</v>
      </c>
      <c r="I65" s="56" t="s">
        <v>141</v>
      </c>
      <c r="J65" s="56" t="s">
        <v>142</v>
      </c>
      <c r="K65" s="67" t="s">
        <v>158</v>
      </c>
      <c r="L65" s="59">
        <v>202401</v>
      </c>
      <c r="M65" s="59">
        <v>202402</v>
      </c>
      <c r="N65" s="59">
        <v>202403</v>
      </c>
      <c r="O65" s="59">
        <v>202404</v>
      </c>
      <c r="P65" s="59">
        <v>202405</v>
      </c>
      <c r="Q65" s="59">
        <v>202406</v>
      </c>
      <c r="R65" s="59">
        <v>202407</v>
      </c>
      <c r="S65" s="59">
        <v>202408</v>
      </c>
      <c r="T65" s="59">
        <v>202409</v>
      </c>
      <c r="U65" s="59">
        <v>202410</v>
      </c>
      <c r="V65" s="59">
        <v>202411</v>
      </c>
      <c r="W65" s="59">
        <v>202412</v>
      </c>
      <c r="X65" s="59">
        <v>202501</v>
      </c>
      <c r="Y65" s="59">
        <v>202502</v>
      </c>
      <c r="Z65" s="59">
        <v>202503</v>
      </c>
      <c r="AA65" s="59">
        <v>202504</v>
      </c>
      <c r="AB65" s="59">
        <v>202505</v>
      </c>
      <c r="AC65" s="59">
        <v>202506</v>
      </c>
      <c r="AD65" s="59">
        <v>202507</v>
      </c>
      <c r="AE65" s="59">
        <v>202508</v>
      </c>
      <c r="AF65" s="59">
        <v>202509</v>
      </c>
      <c r="AG65" s="59">
        <v>202510</v>
      </c>
      <c r="AH65" s="59">
        <v>202511</v>
      </c>
      <c r="AI65" s="59">
        <v>202512</v>
      </c>
      <c r="AJ65" s="59">
        <v>202601</v>
      </c>
      <c r="AK65" s="59">
        <v>202602</v>
      </c>
      <c r="AL65" s="59">
        <v>202603</v>
      </c>
      <c r="AM65" s="59">
        <v>202604</v>
      </c>
      <c r="AN65" s="59">
        <v>202605</v>
      </c>
      <c r="AO65" s="59">
        <v>202606</v>
      </c>
      <c r="AP65" s="59">
        <v>202607</v>
      </c>
      <c r="AQ65" s="59">
        <v>202608</v>
      </c>
      <c r="AR65" s="59">
        <v>202609</v>
      </c>
      <c r="AS65" s="59">
        <v>202610</v>
      </c>
      <c r="AT65" s="59">
        <v>202611</v>
      </c>
      <c r="AU65" s="59">
        <v>202612</v>
      </c>
      <c r="AV65" s="59">
        <v>202701</v>
      </c>
      <c r="AW65" s="59">
        <v>202702</v>
      </c>
      <c r="AX65" s="59">
        <v>202703</v>
      </c>
      <c r="AY65" s="59">
        <v>202704</v>
      </c>
      <c r="AZ65" s="59">
        <v>202705</v>
      </c>
      <c r="BA65" s="59">
        <v>202706</v>
      </c>
      <c r="BB65" s="59">
        <v>202707</v>
      </c>
      <c r="BC65" s="59">
        <v>202708</v>
      </c>
      <c r="BD65" s="59">
        <v>202709</v>
      </c>
      <c r="BE65" s="59">
        <v>202710</v>
      </c>
      <c r="BF65" s="59">
        <v>202711</v>
      </c>
      <c r="BG65" s="59">
        <v>202712</v>
      </c>
      <c r="BH65" s="59">
        <v>202801</v>
      </c>
      <c r="BI65" s="59">
        <v>202802</v>
      </c>
      <c r="BJ65" s="59">
        <v>202803</v>
      </c>
      <c r="BK65" s="59">
        <v>202804</v>
      </c>
      <c r="BL65" s="59">
        <v>202805</v>
      </c>
      <c r="BM65" s="59">
        <v>202806</v>
      </c>
      <c r="BN65" s="59">
        <v>202807</v>
      </c>
      <c r="BO65" s="59">
        <v>202808</v>
      </c>
      <c r="BP65" s="59">
        <v>202809</v>
      </c>
      <c r="BQ65" s="59">
        <v>202810</v>
      </c>
      <c r="BR65" s="59">
        <v>202811</v>
      </c>
      <c r="BS65" s="59">
        <v>202812</v>
      </c>
    </row>
    <row r="66" spans="1:71" x14ac:dyDescent="0.35">
      <c r="A66" s="15" t="str">
        <f t="shared" ref="A66:J69" si="18">A56</f>
        <v>Found on tab GRR - Grid Comm</v>
      </c>
      <c r="B66" s="15" t="str">
        <f t="shared" si="18"/>
        <v>A2899528</v>
      </c>
      <c r="C66" s="15" t="str">
        <f t="shared" si="18"/>
        <v/>
      </c>
      <c r="D66" s="15">
        <f t="shared" si="18"/>
        <v>39725</v>
      </c>
      <c r="E66" s="15" t="str">
        <f t="shared" si="18"/>
        <v>NCP-16192</v>
      </c>
      <c r="F66" s="15" t="str">
        <f t="shared" si="18"/>
        <v>Grid Comm Network Proj. PLTE</v>
      </c>
      <c r="G66" s="15" t="str">
        <f t="shared" si="18"/>
        <v>Electric General Plant</v>
      </c>
      <c r="H66" s="15" t="str">
        <f t="shared" si="18"/>
        <v>Other Structures</v>
      </c>
      <c r="I66" s="15" t="str">
        <f t="shared" si="18"/>
        <v>Undefined Area WorkMan - CS</v>
      </c>
      <c r="J66" s="15">
        <f t="shared" si="18"/>
        <v>202412</v>
      </c>
      <c r="K66" s="16">
        <f>SUM($K56:K56)/13</f>
        <v>0</v>
      </c>
      <c r="L66" s="16">
        <f>SUM($K56:L56)/13</f>
        <v>0</v>
      </c>
      <c r="M66" s="16">
        <f>SUM($K56:M56)/13</f>
        <v>0</v>
      </c>
      <c r="N66" s="16">
        <f>SUM($K56:N56)/13</f>
        <v>0</v>
      </c>
      <c r="O66" s="16">
        <f>SUM($K56:O56)/13</f>
        <v>0</v>
      </c>
      <c r="P66" s="16">
        <f>SUM($K56:P56)/13</f>
        <v>0</v>
      </c>
      <c r="Q66" s="16">
        <f>SUM($K56:Q56)/13</f>
        <v>0</v>
      </c>
      <c r="R66" s="16">
        <f>SUM($K56:R56)/13</f>
        <v>0</v>
      </c>
      <c r="S66" s="16">
        <f>SUM($K56:S56)/13</f>
        <v>0</v>
      </c>
      <c r="T66" s="16">
        <f>SUM($K56:T56)/13</f>
        <v>0</v>
      </c>
      <c r="U66" s="16">
        <f>SUM($K56:U56)/13</f>
        <v>0</v>
      </c>
      <c r="V66" s="16">
        <f>SUM($K56:V56)/13</f>
        <v>0</v>
      </c>
      <c r="W66" s="16">
        <f t="shared" ref="W66:BS69" si="19">SUM(K56:W56)/13</f>
        <v>0</v>
      </c>
      <c r="X66" s="16">
        <f t="shared" si="19"/>
        <v>1269.4230769230769</v>
      </c>
      <c r="Y66" s="16">
        <f t="shared" si="19"/>
        <v>3808.2692307692309</v>
      </c>
      <c r="Z66" s="16">
        <f t="shared" si="19"/>
        <v>7616.5384615384619</v>
      </c>
      <c r="AA66" s="16">
        <f t="shared" si="19"/>
        <v>12694.23076923077</v>
      </c>
      <c r="AB66" s="16">
        <f t="shared" si="19"/>
        <v>19041.346153846152</v>
      </c>
      <c r="AC66" s="16">
        <f t="shared" si="19"/>
        <v>26657.884615384617</v>
      </c>
      <c r="AD66" s="16">
        <f t="shared" si="19"/>
        <v>35543.846153846156</v>
      </c>
      <c r="AE66" s="16">
        <f t="shared" si="19"/>
        <v>45699.230769230766</v>
      </c>
      <c r="AF66" s="16">
        <f t="shared" si="19"/>
        <v>57124.038461538461</v>
      </c>
      <c r="AG66" s="16">
        <f t="shared" si="19"/>
        <v>69818.269230769234</v>
      </c>
      <c r="AH66" s="16">
        <f t="shared" si="19"/>
        <v>83781.923076923078</v>
      </c>
      <c r="AI66" s="16">
        <f t="shared" si="19"/>
        <v>99015</v>
      </c>
      <c r="AJ66" s="16">
        <f t="shared" si="19"/>
        <v>115517.5</v>
      </c>
      <c r="AK66" s="16">
        <f t="shared" si="19"/>
        <v>132020</v>
      </c>
      <c r="AL66" s="16">
        <f t="shared" si="19"/>
        <v>148522.5</v>
      </c>
      <c r="AM66" s="16">
        <f t="shared" si="19"/>
        <v>165025</v>
      </c>
      <c r="AN66" s="16">
        <f t="shared" si="19"/>
        <v>181527.5</v>
      </c>
      <c r="AO66" s="16">
        <f t="shared" si="19"/>
        <v>198030</v>
      </c>
      <c r="AP66" s="16">
        <f t="shared" si="19"/>
        <v>214532.5</v>
      </c>
      <c r="AQ66" s="16">
        <f t="shared" si="19"/>
        <v>231035</v>
      </c>
      <c r="AR66" s="16">
        <f t="shared" si="19"/>
        <v>247537.5</v>
      </c>
      <c r="AS66" s="16">
        <f t="shared" si="19"/>
        <v>264040</v>
      </c>
      <c r="AT66" s="16">
        <f t="shared" si="19"/>
        <v>280542.5</v>
      </c>
      <c r="AU66" s="16">
        <f t="shared" si="19"/>
        <v>297045</v>
      </c>
      <c r="AV66" s="16">
        <f t="shared" si="19"/>
        <v>313547.5</v>
      </c>
      <c r="AW66" s="16">
        <f t="shared" si="19"/>
        <v>330050</v>
      </c>
      <c r="AX66" s="16">
        <f t="shared" si="19"/>
        <v>346552.5</v>
      </c>
      <c r="AY66" s="16">
        <f t="shared" si="19"/>
        <v>363055</v>
      </c>
      <c r="AZ66" s="16">
        <f t="shared" si="19"/>
        <v>379557.5</v>
      </c>
      <c r="BA66" s="16">
        <f t="shared" si="19"/>
        <v>396060</v>
      </c>
      <c r="BB66" s="16">
        <f t="shared" si="19"/>
        <v>412562.5</v>
      </c>
      <c r="BC66" s="16">
        <f t="shared" si="19"/>
        <v>429065</v>
      </c>
      <c r="BD66" s="16">
        <f t="shared" si="19"/>
        <v>445567.5</v>
      </c>
      <c r="BE66" s="16">
        <f t="shared" si="19"/>
        <v>462070</v>
      </c>
      <c r="BF66" s="16">
        <f t="shared" si="19"/>
        <v>478572.5</v>
      </c>
      <c r="BG66" s="16">
        <f t="shared" si="19"/>
        <v>495075</v>
      </c>
      <c r="BH66" s="16">
        <f t="shared" si="19"/>
        <v>511577.5</v>
      </c>
      <c r="BI66" s="16">
        <f t="shared" si="19"/>
        <v>528080</v>
      </c>
      <c r="BJ66" s="16">
        <f t="shared" si="19"/>
        <v>544582.5</v>
      </c>
      <c r="BK66" s="16">
        <f t="shared" si="19"/>
        <v>561085</v>
      </c>
      <c r="BL66" s="16">
        <f t="shared" si="19"/>
        <v>577587.5</v>
      </c>
      <c r="BM66" s="16">
        <f t="shared" si="19"/>
        <v>594090</v>
      </c>
      <c r="BN66" s="16">
        <f t="shared" si="19"/>
        <v>610592.5</v>
      </c>
      <c r="BO66" s="16">
        <f t="shared" si="19"/>
        <v>627095</v>
      </c>
      <c r="BP66" s="16">
        <f t="shared" si="19"/>
        <v>643597.5</v>
      </c>
      <c r="BQ66" s="16">
        <f t="shared" si="19"/>
        <v>660100</v>
      </c>
      <c r="BR66" s="16">
        <f t="shared" si="19"/>
        <v>676602.5</v>
      </c>
      <c r="BS66" s="16">
        <f t="shared" si="19"/>
        <v>693105</v>
      </c>
    </row>
    <row r="67" spans="1:71" x14ac:dyDescent="0.35">
      <c r="A67" s="15" t="str">
        <f t="shared" si="18"/>
        <v>Found on tab GRR - Grid Comm</v>
      </c>
      <c r="B67" s="15" t="str">
        <f t="shared" si="18"/>
        <v>A2901156</v>
      </c>
      <c r="C67" s="15" t="str">
        <f t="shared" si="18"/>
        <v/>
      </c>
      <c r="D67" s="15">
        <f t="shared" si="18"/>
        <v>39700</v>
      </c>
      <c r="E67" s="15" t="str">
        <f t="shared" si="18"/>
        <v>NCP-16137</v>
      </c>
      <c r="F67" s="15" t="str">
        <f t="shared" si="18"/>
        <v>Grid Comm Netwrk Proj PLTE Solution</v>
      </c>
      <c r="G67" s="15" t="str">
        <f t="shared" si="18"/>
        <v>Electric General Plant</v>
      </c>
      <c r="H67" s="15" t="str">
        <f t="shared" si="18"/>
        <v>Other Structures</v>
      </c>
      <c r="I67" s="15" t="str">
        <f t="shared" si="18"/>
        <v>Undefined Area WorkMan - CS</v>
      </c>
      <c r="J67" s="15">
        <f t="shared" si="18"/>
        <v>202412</v>
      </c>
      <c r="K67" s="16">
        <f>SUM($K57:K57)/13</f>
        <v>0</v>
      </c>
      <c r="L67" s="16">
        <f>SUM($K57:L57)/13</f>
        <v>0</v>
      </c>
      <c r="M67" s="16">
        <f>SUM($K57:M57)/13</f>
        <v>0</v>
      </c>
      <c r="N67" s="16">
        <f>SUM($K57:N57)/13</f>
        <v>0</v>
      </c>
      <c r="O67" s="16">
        <f>SUM($K57:O57)/13</f>
        <v>0</v>
      </c>
      <c r="P67" s="16">
        <f>SUM($K57:P57)/13</f>
        <v>0</v>
      </c>
      <c r="Q67" s="16">
        <f>SUM($K57:Q57)/13</f>
        <v>0</v>
      </c>
      <c r="R67" s="16">
        <f>SUM($K57:R57)/13</f>
        <v>0</v>
      </c>
      <c r="S67" s="16">
        <f>SUM($K57:S57)/13</f>
        <v>0</v>
      </c>
      <c r="T67" s="16">
        <f>SUM($K57:T57)/13</f>
        <v>0</v>
      </c>
      <c r="U67" s="16">
        <f>SUM($K57:U57)/13</f>
        <v>0</v>
      </c>
      <c r="V67" s="16">
        <f>SUM($K57:V57)/13</f>
        <v>0</v>
      </c>
      <c r="W67" s="16">
        <f t="shared" si="19"/>
        <v>0</v>
      </c>
      <c r="X67" s="16">
        <f t="shared" si="19"/>
        <v>555.67495500000007</v>
      </c>
      <c r="Y67" s="16">
        <f t="shared" si="19"/>
        <v>1667.0248650000003</v>
      </c>
      <c r="Z67" s="16">
        <f t="shared" si="19"/>
        <v>3334.0497300000006</v>
      </c>
      <c r="AA67" s="16">
        <f t="shared" si="19"/>
        <v>5556.7495500000014</v>
      </c>
      <c r="AB67" s="16">
        <f t="shared" si="19"/>
        <v>8335.1243250000007</v>
      </c>
      <c r="AC67" s="16">
        <f t="shared" si="19"/>
        <v>11669.174055000001</v>
      </c>
      <c r="AD67" s="16">
        <f t="shared" si="19"/>
        <v>15558.898740000002</v>
      </c>
      <c r="AE67" s="16">
        <f t="shared" si="19"/>
        <v>20004.29838</v>
      </c>
      <c r="AF67" s="16">
        <f t="shared" si="19"/>
        <v>25005.372975000002</v>
      </c>
      <c r="AG67" s="16">
        <f t="shared" si="19"/>
        <v>30562.122525000006</v>
      </c>
      <c r="AH67" s="16">
        <f t="shared" si="19"/>
        <v>36674.547030000009</v>
      </c>
      <c r="AI67" s="16">
        <f t="shared" si="19"/>
        <v>43342.646490000006</v>
      </c>
      <c r="AJ67" s="16">
        <f t="shared" si="19"/>
        <v>50566.420905000014</v>
      </c>
      <c r="AK67" s="16">
        <f t="shared" si="19"/>
        <v>57790.195320000013</v>
      </c>
      <c r="AL67" s="16">
        <f t="shared" si="19"/>
        <v>65013.969735000013</v>
      </c>
      <c r="AM67" s="16">
        <f t="shared" si="19"/>
        <v>72237.744150000013</v>
      </c>
      <c r="AN67" s="16">
        <f t="shared" si="19"/>
        <v>79461.51856500002</v>
      </c>
      <c r="AO67" s="16">
        <f t="shared" si="19"/>
        <v>86685.292980000013</v>
      </c>
      <c r="AP67" s="16">
        <f t="shared" si="19"/>
        <v>93909.06739500002</v>
      </c>
      <c r="AQ67" s="16">
        <f t="shared" si="19"/>
        <v>101132.84181000004</v>
      </c>
      <c r="AR67" s="16">
        <f t="shared" si="19"/>
        <v>108356.61622500003</v>
      </c>
      <c r="AS67" s="16">
        <f t="shared" si="19"/>
        <v>115580.39064000004</v>
      </c>
      <c r="AT67" s="16">
        <f t="shared" si="19"/>
        <v>122804.16505500005</v>
      </c>
      <c r="AU67" s="16">
        <f t="shared" si="19"/>
        <v>130027.93947000004</v>
      </c>
      <c r="AV67" s="16">
        <f t="shared" si="19"/>
        <v>137251.71388500003</v>
      </c>
      <c r="AW67" s="16">
        <f t="shared" si="19"/>
        <v>144475.48830000003</v>
      </c>
      <c r="AX67" s="16">
        <f t="shared" si="19"/>
        <v>151699.26271500002</v>
      </c>
      <c r="AY67" s="16">
        <f t="shared" si="19"/>
        <v>158923.03713000004</v>
      </c>
      <c r="AZ67" s="16">
        <f t="shared" si="19"/>
        <v>166146.811545</v>
      </c>
      <c r="BA67" s="16">
        <f t="shared" si="19"/>
        <v>173370.58596</v>
      </c>
      <c r="BB67" s="16">
        <f t="shared" si="19"/>
        <v>180594.36037499999</v>
      </c>
      <c r="BC67" s="16">
        <f t="shared" si="19"/>
        <v>187818.13479000001</v>
      </c>
      <c r="BD67" s="16">
        <f t="shared" si="19"/>
        <v>195041.90920499997</v>
      </c>
      <c r="BE67" s="16">
        <f t="shared" si="19"/>
        <v>202265.68362</v>
      </c>
      <c r="BF67" s="16">
        <f t="shared" si="19"/>
        <v>209489.45803499999</v>
      </c>
      <c r="BG67" s="16">
        <f t="shared" si="19"/>
        <v>216713.23244999995</v>
      </c>
      <c r="BH67" s="16">
        <f t="shared" si="19"/>
        <v>223937.00686499994</v>
      </c>
      <c r="BI67" s="16">
        <f t="shared" si="19"/>
        <v>231160.78127999997</v>
      </c>
      <c r="BJ67" s="16">
        <f t="shared" si="19"/>
        <v>238384.55569499996</v>
      </c>
      <c r="BK67" s="16">
        <f t="shared" si="19"/>
        <v>245608.33010999995</v>
      </c>
      <c r="BL67" s="16">
        <f t="shared" si="19"/>
        <v>252832.10452499992</v>
      </c>
      <c r="BM67" s="16">
        <f t="shared" si="19"/>
        <v>260055.87893999994</v>
      </c>
      <c r="BN67" s="16">
        <f t="shared" si="19"/>
        <v>267279.65335499996</v>
      </c>
      <c r="BO67" s="16">
        <f t="shared" si="19"/>
        <v>274503.42776999989</v>
      </c>
      <c r="BP67" s="16">
        <f t="shared" si="19"/>
        <v>281727.20218499989</v>
      </c>
      <c r="BQ67" s="16">
        <f t="shared" si="19"/>
        <v>288950.97659999988</v>
      </c>
      <c r="BR67" s="16">
        <f t="shared" si="19"/>
        <v>296174.75101499993</v>
      </c>
      <c r="BS67" s="16">
        <f t="shared" si="19"/>
        <v>303398.52542999986</v>
      </c>
    </row>
    <row r="68" spans="1:71" x14ac:dyDescent="0.35">
      <c r="A68" s="15" t="str">
        <f t="shared" si="18"/>
        <v>Found on tab GRR - Grid Comm</v>
      </c>
      <c r="B68" s="15" t="str">
        <f t="shared" si="18"/>
        <v>NCP-16137</v>
      </c>
      <c r="C68" s="15" t="str">
        <f t="shared" si="18"/>
        <v>ELECTRIC DELIVERY</v>
      </c>
      <c r="D68" s="15">
        <f t="shared" si="18"/>
        <v>39700</v>
      </c>
      <c r="E68" s="15" t="str">
        <f t="shared" si="18"/>
        <v>NCP-16137</v>
      </c>
      <c r="F68" s="15" t="str">
        <f t="shared" si="18"/>
        <v>Grid Comm Netwrk Proj PLTE Solution</v>
      </c>
      <c r="G68" s="15" t="str">
        <f t="shared" si="18"/>
        <v>Electric Intangible Plant</v>
      </c>
      <c r="H68" s="15" t="str">
        <f t="shared" si="18"/>
        <v>System Service</v>
      </c>
      <c r="I68" s="15" t="str">
        <f t="shared" si="18"/>
        <v>System Service</v>
      </c>
      <c r="J68" s="15">
        <f t="shared" si="18"/>
        <v>202612</v>
      </c>
      <c r="K68" s="16">
        <f>SUM($K58:K58)/13</f>
        <v>0</v>
      </c>
      <c r="L68" s="16">
        <f>SUM($K58:L58)/13</f>
        <v>0</v>
      </c>
      <c r="M68" s="16">
        <f>SUM($K58:M58)/13</f>
        <v>0</v>
      </c>
      <c r="N68" s="16">
        <f>SUM($K58:N58)/13</f>
        <v>0</v>
      </c>
      <c r="O68" s="16">
        <f>SUM($K58:O58)/13</f>
        <v>0</v>
      </c>
      <c r="P68" s="16">
        <f>SUM($K58:P58)/13</f>
        <v>0</v>
      </c>
      <c r="Q68" s="16">
        <f>SUM($K58:Q58)/13</f>
        <v>0</v>
      </c>
      <c r="R68" s="16">
        <f>SUM($K58:R58)/13</f>
        <v>0</v>
      </c>
      <c r="S68" s="16">
        <f>SUM($K58:S58)/13</f>
        <v>0</v>
      </c>
      <c r="T68" s="16">
        <f>SUM($K58:T58)/13</f>
        <v>0</v>
      </c>
      <c r="U68" s="16">
        <f>SUM($K58:U58)/13</f>
        <v>0</v>
      </c>
      <c r="V68" s="16">
        <f>SUM($K58:V58)/13</f>
        <v>0</v>
      </c>
      <c r="W68" s="16">
        <f t="shared" si="19"/>
        <v>0</v>
      </c>
      <c r="X68" s="16">
        <f t="shared" si="19"/>
        <v>0</v>
      </c>
      <c r="Y68" s="16">
        <f t="shared" si="19"/>
        <v>0</v>
      </c>
      <c r="Z68" s="16">
        <f t="shared" si="19"/>
        <v>0</v>
      </c>
      <c r="AA68" s="16">
        <f t="shared" si="19"/>
        <v>0</v>
      </c>
      <c r="AB68" s="16">
        <f t="shared" si="19"/>
        <v>0</v>
      </c>
      <c r="AC68" s="16">
        <f t="shared" si="19"/>
        <v>0</v>
      </c>
      <c r="AD68" s="16">
        <f t="shared" si="19"/>
        <v>0</v>
      </c>
      <c r="AE68" s="16">
        <f t="shared" si="19"/>
        <v>0</v>
      </c>
      <c r="AF68" s="16">
        <f t="shared" si="19"/>
        <v>0</v>
      </c>
      <c r="AG68" s="16">
        <f t="shared" si="19"/>
        <v>0</v>
      </c>
      <c r="AH68" s="16">
        <f t="shared" si="19"/>
        <v>0</v>
      </c>
      <c r="AI68" s="16">
        <f t="shared" si="19"/>
        <v>0</v>
      </c>
      <c r="AJ68" s="16">
        <f t="shared" si="19"/>
        <v>0</v>
      </c>
      <c r="AK68" s="16">
        <f t="shared" si="19"/>
        <v>0</v>
      </c>
      <c r="AL68" s="16">
        <f t="shared" si="19"/>
        <v>0</v>
      </c>
      <c r="AM68" s="16">
        <f t="shared" si="19"/>
        <v>0</v>
      </c>
      <c r="AN68" s="16">
        <f t="shared" si="19"/>
        <v>0</v>
      </c>
      <c r="AO68" s="16">
        <f t="shared" si="19"/>
        <v>0</v>
      </c>
      <c r="AP68" s="16">
        <f t="shared" si="19"/>
        <v>0</v>
      </c>
      <c r="AQ68" s="16">
        <f t="shared" si="19"/>
        <v>0</v>
      </c>
      <c r="AR68" s="16">
        <f t="shared" si="19"/>
        <v>0</v>
      </c>
      <c r="AS68" s="16">
        <f t="shared" si="19"/>
        <v>0</v>
      </c>
      <c r="AT68" s="16">
        <f t="shared" si="19"/>
        <v>0</v>
      </c>
      <c r="AU68" s="16">
        <f t="shared" si="19"/>
        <v>0</v>
      </c>
      <c r="AV68" s="16">
        <f t="shared" si="19"/>
        <v>50386.014662499998</v>
      </c>
      <c r="AW68" s="16">
        <f t="shared" si="19"/>
        <v>151158.04398749999</v>
      </c>
      <c r="AX68" s="16">
        <f t="shared" si="19"/>
        <v>302316.08797499997</v>
      </c>
      <c r="AY68" s="16">
        <f t="shared" si="19"/>
        <v>503860.14662499999</v>
      </c>
      <c r="AZ68" s="16">
        <f t="shared" si="19"/>
        <v>755790.21993749985</v>
      </c>
      <c r="BA68" s="16">
        <f t="shared" si="19"/>
        <v>1058106.3079124999</v>
      </c>
      <c r="BB68" s="16">
        <f t="shared" si="19"/>
        <v>1410808.4105499999</v>
      </c>
      <c r="BC68" s="16">
        <f t="shared" si="19"/>
        <v>1813896.52785</v>
      </c>
      <c r="BD68" s="16">
        <f t="shared" si="19"/>
        <v>2267370.6598124998</v>
      </c>
      <c r="BE68" s="16">
        <f t="shared" si="19"/>
        <v>2771230.8064374998</v>
      </c>
      <c r="BF68" s="16">
        <f t="shared" si="19"/>
        <v>3325476.9677249994</v>
      </c>
      <c r="BG68" s="16">
        <f t="shared" si="19"/>
        <v>3930109.1436749995</v>
      </c>
      <c r="BH68" s="16">
        <f t="shared" si="19"/>
        <v>4585127.3342874991</v>
      </c>
      <c r="BI68" s="16">
        <f t="shared" si="19"/>
        <v>5240145.5248999996</v>
      </c>
      <c r="BJ68" s="16">
        <f t="shared" si="19"/>
        <v>5895163.7155124983</v>
      </c>
      <c r="BK68" s="16">
        <f t="shared" si="19"/>
        <v>6550181.9061249988</v>
      </c>
      <c r="BL68" s="16">
        <f t="shared" si="19"/>
        <v>7205200.0967374984</v>
      </c>
      <c r="BM68" s="16">
        <f t="shared" si="19"/>
        <v>7860218.287349998</v>
      </c>
      <c r="BN68" s="16">
        <f t="shared" si="19"/>
        <v>8515236.4779624976</v>
      </c>
      <c r="BO68" s="16">
        <f t="shared" si="19"/>
        <v>9170254.668575</v>
      </c>
      <c r="BP68" s="16">
        <f t="shared" si="19"/>
        <v>9825272.8591875006</v>
      </c>
      <c r="BQ68" s="16">
        <f t="shared" si="19"/>
        <v>10480291.049799999</v>
      </c>
      <c r="BR68" s="16">
        <f t="shared" si="19"/>
        <v>11135309.240412502</v>
      </c>
      <c r="BS68" s="16">
        <f t="shared" si="19"/>
        <v>11790327.431025</v>
      </c>
    </row>
    <row r="69" spans="1:71" x14ac:dyDescent="0.35">
      <c r="A69" s="15" t="str">
        <f t="shared" si="18"/>
        <v>Found on tab GRR - Grid Comm</v>
      </c>
      <c r="B69" s="15" t="str">
        <f t="shared" si="18"/>
        <v>NCP-16192</v>
      </c>
      <c r="C69" s="15" t="str">
        <f t="shared" si="18"/>
        <v>ELECTRIC DELIVERY</v>
      </c>
      <c r="D69" s="15">
        <f t="shared" si="18"/>
        <v>39725</v>
      </c>
      <c r="E69" s="15" t="str">
        <f t="shared" si="18"/>
        <v>NCP-16192</v>
      </c>
      <c r="F69" s="15" t="str">
        <f t="shared" si="18"/>
        <v>Grid Comm Network Proj. PLTE</v>
      </c>
      <c r="G69" s="15" t="str">
        <f t="shared" si="18"/>
        <v>Electric General Plant</v>
      </c>
      <c r="H69" s="15" t="str">
        <f t="shared" si="18"/>
        <v>Other Structures</v>
      </c>
      <c r="I69" s="15" t="str">
        <f t="shared" si="18"/>
        <v>MISCELLANEOUS</v>
      </c>
      <c r="J69" s="15">
        <f t="shared" si="18"/>
        <v>202508</v>
      </c>
      <c r="K69" s="16">
        <f>SUM($K59:K59)/13</f>
        <v>0</v>
      </c>
      <c r="L69" s="16">
        <f>SUM($K59:L59)/13</f>
        <v>0</v>
      </c>
      <c r="M69" s="16">
        <f>SUM($K59:M59)/13</f>
        <v>0</v>
      </c>
      <c r="N69" s="16">
        <f>SUM($K59:N59)/13</f>
        <v>0</v>
      </c>
      <c r="O69" s="16">
        <f>SUM($K59:O59)/13</f>
        <v>0</v>
      </c>
      <c r="P69" s="16">
        <f>SUM($K59:P59)/13</f>
        <v>0</v>
      </c>
      <c r="Q69" s="16">
        <f>SUM($K59:Q59)/13</f>
        <v>0</v>
      </c>
      <c r="R69" s="16">
        <f>SUM($K59:R59)/13</f>
        <v>0</v>
      </c>
      <c r="S69" s="16">
        <f>SUM($K59:S59)/13</f>
        <v>0</v>
      </c>
      <c r="T69" s="16">
        <f>SUM($K59:T59)/13</f>
        <v>0</v>
      </c>
      <c r="U69" s="16">
        <f>SUM($K59:U59)/13</f>
        <v>0</v>
      </c>
      <c r="V69" s="16">
        <f>SUM($K59:V59)/13</f>
        <v>0</v>
      </c>
      <c r="W69" s="16">
        <f t="shared" si="19"/>
        <v>0</v>
      </c>
      <c r="X69" s="16">
        <f t="shared" si="19"/>
        <v>0</v>
      </c>
      <c r="Y69" s="16">
        <f t="shared" si="19"/>
        <v>0</v>
      </c>
      <c r="Z69" s="16">
        <f t="shared" si="19"/>
        <v>0</v>
      </c>
      <c r="AA69" s="16">
        <f t="shared" si="19"/>
        <v>0</v>
      </c>
      <c r="AB69" s="16">
        <f t="shared" si="19"/>
        <v>0</v>
      </c>
      <c r="AC69" s="16">
        <f t="shared" si="19"/>
        <v>0</v>
      </c>
      <c r="AD69" s="16">
        <f t="shared" si="19"/>
        <v>0</v>
      </c>
      <c r="AE69" s="16">
        <f t="shared" si="19"/>
        <v>0</v>
      </c>
      <c r="AF69" s="16">
        <f t="shared" si="19"/>
        <v>5077.6923076923076</v>
      </c>
      <c r="AG69" s="16">
        <f t="shared" si="19"/>
        <v>15233.076923076924</v>
      </c>
      <c r="AH69" s="16">
        <f t="shared" si="19"/>
        <v>30466.153846153848</v>
      </c>
      <c r="AI69" s="16">
        <f t="shared" si="19"/>
        <v>50776.923076923078</v>
      </c>
      <c r="AJ69" s="16">
        <f t="shared" si="19"/>
        <v>76165.38461538461</v>
      </c>
      <c r="AK69" s="16">
        <f t="shared" si="19"/>
        <v>106631.53846153847</v>
      </c>
      <c r="AL69" s="16">
        <f t="shared" si="19"/>
        <v>142175.38461538462</v>
      </c>
      <c r="AM69" s="16">
        <f t="shared" si="19"/>
        <v>182796.92307692306</v>
      </c>
      <c r="AN69" s="16">
        <f t="shared" si="19"/>
        <v>228496.15384615384</v>
      </c>
      <c r="AO69" s="16">
        <f t="shared" si="19"/>
        <v>279273.07692307694</v>
      </c>
      <c r="AP69" s="16">
        <f t="shared" si="19"/>
        <v>335127.69230769231</v>
      </c>
      <c r="AQ69" s="16">
        <f t="shared" si="19"/>
        <v>396060</v>
      </c>
      <c r="AR69" s="16">
        <f t="shared" si="19"/>
        <v>462070</v>
      </c>
      <c r="AS69" s="16">
        <f t="shared" si="19"/>
        <v>528080</v>
      </c>
      <c r="AT69" s="16">
        <f t="shared" si="19"/>
        <v>594090</v>
      </c>
      <c r="AU69" s="16">
        <f t="shared" si="19"/>
        <v>660100</v>
      </c>
      <c r="AV69" s="16">
        <f t="shared" si="19"/>
        <v>726110</v>
      </c>
      <c r="AW69" s="16">
        <f t="shared" si="19"/>
        <v>792120</v>
      </c>
      <c r="AX69" s="16">
        <f t="shared" si="19"/>
        <v>858130</v>
      </c>
      <c r="AY69" s="16">
        <f t="shared" si="19"/>
        <v>924140</v>
      </c>
      <c r="AZ69" s="16">
        <f t="shared" si="19"/>
        <v>990150</v>
      </c>
      <c r="BA69" s="16">
        <f t="shared" si="19"/>
        <v>1056160</v>
      </c>
      <c r="BB69" s="16">
        <f t="shared" si="19"/>
        <v>1122170</v>
      </c>
      <c r="BC69" s="16">
        <f t="shared" si="19"/>
        <v>1188180</v>
      </c>
      <c r="BD69" s="16">
        <f t="shared" si="19"/>
        <v>1254190</v>
      </c>
      <c r="BE69" s="16">
        <f t="shared" si="19"/>
        <v>1320200</v>
      </c>
      <c r="BF69" s="16">
        <f t="shared" si="19"/>
        <v>1386210</v>
      </c>
      <c r="BG69" s="16">
        <f t="shared" si="19"/>
        <v>1452220</v>
      </c>
      <c r="BH69" s="16">
        <f t="shared" si="19"/>
        <v>1518230</v>
      </c>
      <c r="BI69" s="16">
        <f t="shared" si="19"/>
        <v>1584240</v>
      </c>
      <c r="BJ69" s="16">
        <f t="shared" si="19"/>
        <v>1650250</v>
      </c>
      <c r="BK69" s="16">
        <f t="shared" si="19"/>
        <v>1716260</v>
      </c>
      <c r="BL69" s="16">
        <f t="shared" si="19"/>
        <v>1782270</v>
      </c>
      <c r="BM69" s="16">
        <f t="shared" si="19"/>
        <v>1848280</v>
      </c>
      <c r="BN69" s="16">
        <f t="shared" si="19"/>
        <v>1914290</v>
      </c>
      <c r="BO69" s="16">
        <f t="shared" si="19"/>
        <v>1980300</v>
      </c>
      <c r="BP69" s="16">
        <f t="shared" si="19"/>
        <v>2046310</v>
      </c>
      <c r="BQ69" s="16">
        <f t="shared" si="19"/>
        <v>2112320</v>
      </c>
      <c r="BR69" s="16">
        <f t="shared" si="19"/>
        <v>2178330</v>
      </c>
      <c r="BS69" s="16">
        <f t="shared" si="19"/>
        <v>2244340</v>
      </c>
    </row>
    <row r="71" spans="1:71" ht="15" thickBot="1" x14ac:dyDescent="0.4">
      <c r="C71" s="15"/>
      <c r="J71" s="52" t="s">
        <v>165</v>
      </c>
      <c r="K71" s="73">
        <f t="shared" ref="K71:BS71" si="20">SUM(K66:K70)</f>
        <v>0</v>
      </c>
      <c r="L71" s="73">
        <f t="shared" si="20"/>
        <v>0</v>
      </c>
      <c r="M71" s="73">
        <f t="shared" si="20"/>
        <v>0</v>
      </c>
      <c r="N71" s="73">
        <f t="shared" si="20"/>
        <v>0</v>
      </c>
      <c r="O71" s="73">
        <f t="shared" si="20"/>
        <v>0</v>
      </c>
      <c r="P71" s="73">
        <f t="shared" si="20"/>
        <v>0</v>
      </c>
      <c r="Q71" s="73">
        <f t="shared" si="20"/>
        <v>0</v>
      </c>
      <c r="R71" s="73">
        <f t="shared" si="20"/>
        <v>0</v>
      </c>
      <c r="S71" s="73">
        <f t="shared" si="20"/>
        <v>0</v>
      </c>
      <c r="T71" s="73">
        <f t="shared" si="20"/>
        <v>0</v>
      </c>
      <c r="U71" s="73">
        <f t="shared" si="20"/>
        <v>0</v>
      </c>
      <c r="V71" s="73">
        <f t="shared" si="20"/>
        <v>0</v>
      </c>
      <c r="W71" s="73">
        <f t="shared" si="20"/>
        <v>0</v>
      </c>
      <c r="X71" s="73">
        <f t="shared" si="20"/>
        <v>1825.0980319230771</v>
      </c>
      <c r="Y71" s="73">
        <f t="shared" si="20"/>
        <v>5475.2940957692317</v>
      </c>
      <c r="Z71" s="73">
        <f t="shared" si="20"/>
        <v>10950.588191538463</v>
      </c>
      <c r="AA71" s="73">
        <f t="shared" si="20"/>
        <v>18250.98031923077</v>
      </c>
      <c r="AB71" s="73">
        <f t="shared" si="20"/>
        <v>27376.470478846153</v>
      </c>
      <c r="AC71" s="73">
        <f t="shared" si="20"/>
        <v>38327.05867038462</v>
      </c>
      <c r="AD71" s="73">
        <f t="shared" si="20"/>
        <v>51102.74489384616</v>
      </c>
      <c r="AE71" s="73">
        <f t="shared" si="20"/>
        <v>65703.529149230773</v>
      </c>
      <c r="AF71" s="73">
        <f t="shared" si="20"/>
        <v>87207.103744230772</v>
      </c>
      <c r="AG71" s="73">
        <f t="shared" si="20"/>
        <v>115613.46867884615</v>
      </c>
      <c r="AH71" s="73">
        <f t="shared" si="20"/>
        <v>150922.62395307692</v>
      </c>
      <c r="AI71" s="84">
        <f t="shared" si="20"/>
        <v>193134.56956692308</v>
      </c>
      <c r="AJ71" s="73">
        <f t="shared" si="20"/>
        <v>242249.30552038463</v>
      </c>
      <c r="AK71" s="73">
        <f t="shared" si="20"/>
        <v>296441.73378153844</v>
      </c>
      <c r="AL71" s="73">
        <f t="shared" si="20"/>
        <v>355711.85435038467</v>
      </c>
      <c r="AM71" s="73">
        <f t="shared" si="20"/>
        <v>420059.66722692305</v>
      </c>
      <c r="AN71" s="73">
        <f t="shared" si="20"/>
        <v>489485.17241115391</v>
      </c>
      <c r="AO71" s="73">
        <f t="shared" si="20"/>
        <v>563988.36990307691</v>
      </c>
      <c r="AP71" s="73">
        <f t="shared" si="20"/>
        <v>643569.25970269227</v>
      </c>
      <c r="AQ71" s="73">
        <f t="shared" si="20"/>
        <v>728227.84181000001</v>
      </c>
      <c r="AR71" s="73">
        <f t="shared" si="20"/>
        <v>817964.11622500001</v>
      </c>
      <c r="AS71" s="73">
        <f t="shared" si="20"/>
        <v>907700.39064000011</v>
      </c>
      <c r="AT71" s="73">
        <f t="shared" si="20"/>
        <v>997436.66505499999</v>
      </c>
      <c r="AU71" s="73">
        <f t="shared" si="20"/>
        <v>1087172.9394700001</v>
      </c>
      <c r="AV71" s="73">
        <f t="shared" si="20"/>
        <v>1227295.2285475</v>
      </c>
      <c r="AW71" s="73">
        <f t="shared" si="20"/>
        <v>1417803.5322874999</v>
      </c>
      <c r="AX71" s="73">
        <f t="shared" si="20"/>
        <v>1658697.85069</v>
      </c>
      <c r="AY71" s="73">
        <f t="shared" si="20"/>
        <v>1949978.1837550001</v>
      </c>
      <c r="AZ71" s="73">
        <f t="shared" si="20"/>
        <v>2291644.5314825</v>
      </c>
      <c r="BA71" s="73">
        <f t="shared" si="20"/>
        <v>2683696.8938724999</v>
      </c>
      <c r="BB71" s="73">
        <f t="shared" si="20"/>
        <v>3126135.2709249998</v>
      </c>
      <c r="BC71" s="73">
        <f t="shared" si="20"/>
        <v>3618959.6626399998</v>
      </c>
      <c r="BD71" s="73">
        <f t="shared" si="20"/>
        <v>4162170.0690174997</v>
      </c>
      <c r="BE71" s="73">
        <f t="shared" si="20"/>
        <v>4755766.4900575001</v>
      </c>
      <c r="BF71" s="73">
        <f t="shared" si="20"/>
        <v>5399748.9257599991</v>
      </c>
      <c r="BG71" s="73">
        <f t="shared" si="20"/>
        <v>6094117.3761249995</v>
      </c>
      <c r="BH71" s="73">
        <f t="shared" si="20"/>
        <v>6838871.8411524985</v>
      </c>
      <c r="BI71" s="73">
        <f t="shared" si="20"/>
        <v>7583626.3061799994</v>
      </c>
      <c r="BJ71" s="73">
        <f t="shared" si="20"/>
        <v>8328380.7712074984</v>
      </c>
      <c r="BK71" s="73">
        <f t="shared" si="20"/>
        <v>9073135.2362349983</v>
      </c>
      <c r="BL71" s="73">
        <f t="shared" si="20"/>
        <v>9817889.7012624983</v>
      </c>
      <c r="BM71" s="73">
        <f t="shared" si="20"/>
        <v>10562644.166289998</v>
      </c>
      <c r="BN71" s="73">
        <f t="shared" si="20"/>
        <v>11307398.631317498</v>
      </c>
      <c r="BO71" s="73">
        <f t="shared" si="20"/>
        <v>12052153.096345</v>
      </c>
      <c r="BP71" s="73">
        <f t="shared" si="20"/>
        <v>12796907.5613725</v>
      </c>
      <c r="BQ71" s="73">
        <f t="shared" si="20"/>
        <v>13541662.0264</v>
      </c>
      <c r="BR71" s="73">
        <f t="shared" si="20"/>
        <v>14286416.491427502</v>
      </c>
      <c r="BS71" s="73">
        <f t="shared" si="20"/>
        <v>15031170.956455</v>
      </c>
    </row>
    <row r="72" spans="1:71" ht="15" thickTop="1" x14ac:dyDescent="0.35">
      <c r="C72" s="15"/>
      <c r="J72" s="50"/>
      <c r="K72" s="50"/>
    </row>
    <row r="73" spans="1:71" x14ac:dyDescent="0.35">
      <c r="C73" s="15"/>
      <c r="J73" s="50"/>
      <c r="K73" s="50"/>
    </row>
  </sheetData>
  <mergeCells count="1">
    <mergeCell ref="A1:B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30F7-35E5-4827-9558-BF486E602E75}">
  <sheetPr filterMode="1">
    <tabColor rgb="FFFFFF00"/>
  </sheetPr>
  <dimension ref="A1:BS341"/>
  <sheetViews>
    <sheetView topLeftCell="A6" zoomScale="87" zoomScaleNormal="87" workbookViewId="0">
      <selection activeCell="M13" sqref="M13"/>
    </sheetView>
  </sheetViews>
  <sheetFormatPr defaultColWidth="9.26953125" defaultRowHeight="14.5" x14ac:dyDescent="0.35"/>
  <cols>
    <col min="1" max="1" width="30.7265625" style="51" bestFit="1" customWidth="1"/>
    <col min="2" max="9" width="13.453125" style="51" customWidth="1"/>
    <col min="10" max="10" width="31.54296875" style="51" bestFit="1" customWidth="1"/>
    <col min="11" max="11" width="14.26953125" style="51" bestFit="1" customWidth="1"/>
    <col min="12" max="12" width="7.26953125" style="51" bestFit="1" customWidth="1"/>
    <col min="13" max="28" width="9.453125" style="51" bestFit="1" customWidth="1"/>
    <col min="29" max="35" width="16.7265625" style="51" customWidth="1"/>
    <col min="36" max="70" width="12.54296875" style="51" hidden="1" customWidth="1"/>
    <col min="71" max="71" width="3.7265625" style="51" hidden="1" customWidth="1"/>
    <col min="72" max="16384" width="9.26953125" style="51"/>
  </cols>
  <sheetData>
    <row r="1" spans="1:71" ht="18.5" x14ac:dyDescent="0.45">
      <c r="A1" s="75" t="s">
        <v>42</v>
      </c>
      <c r="C1" s="50" t="s">
        <v>122</v>
      </c>
      <c r="D1" s="50" t="s">
        <v>123</v>
      </c>
      <c r="E1" s="50" t="s">
        <v>124</v>
      </c>
      <c r="F1" s="50" t="s">
        <v>125</v>
      </c>
      <c r="G1"/>
      <c r="I1" s="52" t="s">
        <v>126</v>
      </c>
      <c r="J1" s="52" t="s">
        <v>126</v>
      </c>
      <c r="K1"/>
    </row>
    <row r="2" spans="1:71" x14ac:dyDescent="0.35">
      <c r="A2" s="76"/>
      <c r="B2" s="76"/>
      <c r="C2" s="53">
        <v>2024</v>
      </c>
      <c r="D2" s="53">
        <f>C2+1</f>
        <v>2025</v>
      </c>
      <c r="E2" s="53">
        <f>D2+1</f>
        <v>2026</v>
      </c>
      <c r="F2" s="53">
        <f>E2+1</f>
        <v>2027</v>
      </c>
      <c r="G2"/>
      <c r="I2" s="54">
        <v>46023</v>
      </c>
      <c r="J2" s="54">
        <v>46388</v>
      </c>
      <c r="K2"/>
    </row>
    <row r="3" spans="1:71" x14ac:dyDescent="0.35">
      <c r="C3" s="53"/>
      <c r="D3" s="53"/>
      <c r="E3" s="53"/>
      <c r="F3" s="53"/>
      <c r="G3"/>
      <c r="K3"/>
    </row>
    <row r="4" spans="1:71" x14ac:dyDescent="0.35">
      <c r="A4" s="52" t="s">
        <v>127</v>
      </c>
      <c r="B4" s="52" t="s">
        <v>128</v>
      </c>
      <c r="C4" s="16">
        <f>'Bearss Ops Center'!W66</f>
        <v>26374.959999999999</v>
      </c>
      <c r="D4" s="16">
        <f>'Bearss Ops Center'!AI66</f>
        <v>357726917.67000002</v>
      </c>
      <c r="E4" s="16">
        <f>'Bearss Ops Center'!AU66</f>
        <v>357726917.67000002</v>
      </c>
      <c r="F4" s="16">
        <f>'Bearss Ops Center'!BG66</f>
        <v>357726917.67000002</v>
      </c>
      <c r="G4"/>
      <c r="I4" s="16">
        <f>E4-D4</f>
        <v>0</v>
      </c>
      <c r="J4" s="16">
        <f>F4-E4</f>
        <v>0</v>
      </c>
      <c r="K4"/>
    </row>
    <row r="5" spans="1:71" x14ac:dyDescent="0.35">
      <c r="A5" s="52" t="s">
        <v>127</v>
      </c>
      <c r="B5" s="52" t="s">
        <v>129</v>
      </c>
      <c r="C5" s="16">
        <f>'Bearss Ops Center'!W145</f>
        <v>553.87415999999985</v>
      </c>
      <c r="D5" s="16">
        <f>'Bearss Ops Center'!AI145</f>
        <v>3249856.4471636675</v>
      </c>
      <c r="E5" s="16">
        <f>'Bearss Ops Center'!AU145</f>
        <v>11835057.587872667</v>
      </c>
      <c r="F5" s="16">
        <f>'Bearss Ops Center'!BG145</f>
        <v>20420258.728581674</v>
      </c>
      <c r="G5"/>
      <c r="K5"/>
    </row>
    <row r="6" spans="1:71" ht="15" thickBot="1" x14ac:dyDescent="0.4">
      <c r="B6" s="52" t="s">
        <v>130</v>
      </c>
      <c r="C6" s="55">
        <f>C4-C5</f>
        <v>25821.08584</v>
      </c>
      <c r="D6" s="55">
        <f>D4-D5</f>
        <v>354477061.22283638</v>
      </c>
      <c r="E6" s="55">
        <f>E4-E5</f>
        <v>345891860.08212733</v>
      </c>
      <c r="F6" s="55">
        <f>F4-F5</f>
        <v>337306658.94141835</v>
      </c>
      <c r="G6"/>
      <c r="K6"/>
    </row>
    <row r="7" spans="1:71" ht="15" thickTop="1" x14ac:dyDescent="0.35">
      <c r="B7" s="50"/>
      <c r="C7" s="16"/>
      <c r="D7" s="16"/>
      <c r="E7" s="16"/>
      <c r="F7" s="16"/>
      <c r="G7"/>
      <c r="I7" s="16"/>
      <c r="J7" s="16"/>
      <c r="K7"/>
    </row>
    <row r="8" spans="1:71" x14ac:dyDescent="0.35">
      <c r="A8" s="52" t="s">
        <v>131</v>
      </c>
      <c r="B8" s="52" t="s">
        <v>128</v>
      </c>
      <c r="C8" s="16">
        <f>'Bearss Ops Center'!W93</f>
        <v>20288.430769230767</v>
      </c>
      <c r="D8" s="16">
        <f>'Bearss Ops Center'!AI93</f>
        <v>181843665.05538464</v>
      </c>
      <c r="E8" s="16">
        <f>'Bearss Ops Center'!AU93</f>
        <v>357726917.67000002</v>
      </c>
      <c r="F8" s="16">
        <f>'Bearss Ops Center'!BG93</f>
        <v>357726917.67000002</v>
      </c>
      <c r="G8"/>
      <c r="I8" s="16">
        <f>E8-D8</f>
        <v>175883252.61461538</v>
      </c>
      <c r="J8" s="16">
        <f>F8-E8</f>
        <v>0</v>
      </c>
      <c r="K8"/>
    </row>
    <row r="9" spans="1:71" x14ac:dyDescent="0.35">
      <c r="A9" s="52" t="s">
        <v>131</v>
      </c>
      <c r="B9" s="52" t="s">
        <v>129</v>
      </c>
      <c r="C9" s="16">
        <f>'Bearss Ops Center'!W172</f>
        <v>213.02852307692305</v>
      </c>
      <c r="D9" s="16">
        <f>'Bearss Ops Center'!AI172</f>
        <v>794992.00460242969</v>
      </c>
      <c r="E9" s="16">
        <f>'Bearss Ops Center'!AU172</f>
        <v>7542457.0175181674</v>
      </c>
      <c r="F9" s="16">
        <f>'Bearss Ops Center'!BG172</f>
        <v>16127658.158227174</v>
      </c>
      <c r="G9"/>
      <c r="K9"/>
    </row>
    <row r="10" spans="1:71" ht="15" thickBot="1" x14ac:dyDescent="0.4">
      <c r="A10" s="52"/>
      <c r="B10" s="52" t="s">
        <v>130</v>
      </c>
      <c r="C10" s="55">
        <f>C8-C9</f>
        <v>20075.402246153844</v>
      </c>
      <c r="D10" s="77">
        <f>D8-D9</f>
        <v>181048673.0507822</v>
      </c>
      <c r="E10" s="55">
        <f>E8-E9</f>
        <v>350184460.65248185</v>
      </c>
      <c r="F10" s="55">
        <f>F8-F9</f>
        <v>341599259.51177287</v>
      </c>
      <c r="G10"/>
      <c r="K10"/>
    </row>
    <row r="11" spans="1:71" ht="15" thickTop="1" x14ac:dyDescent="0.35">
      <c r="A11" s="52"/>
      <c r="B11" s="52"/>
      <c r="C11" s="16"/>
      <c r="D11" s="16"/>
      <c r="E11" s="16"/>
      <c r="F11" s="16"/>
      <c r="G11"/>
      <c r="K11"/>
    </row>
    <row r="12" spans="1:71" x14ac:dyDescent="0.35">
      <c r="A12" s="52"/>
      <c r="B12" s="52" t="s">
        <v>132</v>
      </c>
      <c r="C12" s="16">
        <f>'Bearss Ops Center'!W119</f>
        <v>553.87415999999985</v>
      </c>
      <c r="D12" s="16">
        <f>'Bearss Ops Center'!AI119</f>
        <v>3249302.5730036669</v>
      </c>
      <c r="E12" s="16">
        <f>'Bearss Ops Center'!AU119</f>
        <v>8585201.1407090016</v>
      </c>
      <c r="F12" s="16">
        <f>'Bearss Ops Center'!BG119</f>
        <v>8585201.1407090016</v>
      </c>
      <c r="G12"/>
      <c r="I12" s="16">
        <f>E12-D12</f>
        <v>5335898.5677053351</v>
      </c>
      <c r="J12" s="16">
        <f>F12-E12</f>
        <v>0</v>
      </c>
      <c r="K12"/>
    </row>
    <row r="13" spans="1:71" x14ac:dyDescent="0.35">
      <c r="G13"/>
    </row>
    <row r="16" spans="1:71" ht="26.5" x14ac:dyDescent="0.35">
      <c r="A16" s="56" t="s">
        <v>133</v>
      </c>
      <c r="B16" s="56" t="s">
        <v>134</v>
      </c>
      <c r="C16" s="56" t="s">
        <v>135</v>
      </c>
      <c r="D16" s="56" t="s">
        <v>136</v>
      </c>
      <c r="E16" s="56">
        <v>300</v>
      </c>
      <c r="F16" s="56" t="s">
        <v>137</v>
      </c>
      <c r="G16" s="57" t="s">
        <v>138</v>
      </c>
      <c r="H16" s="56" t="s">
        <v>139</v>
      </c>
      <c r="I16" s="56" t="s">
        <v>140</v>
      </c>
      <c r="J16" s="56" t="s">
        <v>141</v>
      </c>
      <c r="K16" s="78" t="s">
        <v>142</v>
      </c>
      <c r="L16" s="59">
        <v>202401</v>
      </c>
      <c r="M16" s="59">
        <v>202402</v>
      </c>
      <c r="N16" s="59">
        <v>202403</v>
      </c>
      <c r="O16" s="59">
        <v>202404</v>
      </c>
      <c r="P16" s="59">
        <v>202405</v>
      </c>
      <c r="Q16" s="59">
        <v>202406</v>
      </c>
      <c r="R16" s="59">
        <v>202407</v>
      </c>
      <c r="S16" s="59">
        <v>202408</v>
      </c>
      <c r="T16" s="59">
        <v>202409</v>
      </c>
      <c r="U16" s="59">
        <v>202410</v>
      </c>
      <c r="V16" s="59">
        <v>202411</v>
      </c>
      <c r="W16" s="59">
        <v>202412</v>
      </c>
      <c r="X16" s="59">
        <v>202501</v>
      </c>
      <c r="Y16" s="59">
        <v>202502</v>
      </c>
      <c r="Z16" s="59">
        <v>202503</v>
      </c>
      <c r="AA16" s="59">
        <v>202504</v>
      </c>
      <c r="AB16" s="59">
        <v>202505</v>
      </c>
      <c r="AC16" s="59">
        <v>202506</v>
      </c>
      <c r="AD16" s="59">
        <v>202507</v>
      </c>
      <c r="AE16" s="59">
        <v>202508</v>
      </c>
      <c r="AF16" s="59">
        <v>202509</v>
      </c>
      <c r="AG16" s="59">
        <v>202510</v>
      </c>
      <c r="AH16" s="59">
        <v>202511</v>
      </c>
      <c r="AI16" s="59">
        <v>202512</v>
      </c>
      <c r="AJ16" s="59">
        <v>202601</v>
      </c>
      <c r="AK16" s="59">
        <v>202602</v>
      </c>
      <c r="AL16" s="59">
        <v>202603</v>
      </c>
      <c r="AM16" s="59">
        <v>202604</v>
      </c>
      <c r="AN16" s="59">
        <v>202605</v>
      </c>
      <c r="AO16" s="59">
        <v>202606</v>
      </c>
      <c r="AP16" s="59">
        <v>202607</v>
      </c>
      <c r="AQ16" s="59">
        <v>202608</v>
      </c>
      <c r="AR16" s="59">
        <v>202609</v>
      </c>
      <c r="AS16" s="59">
        <v>202610</v>
      </c>
      <c r="AT16" s="59">
        <v>202611</v>
      </c>
      <c r="AU16" s="59">
        <v>202612</v>
      </c>
      <c r="AV16" s="59">
        <v>202701</v>
      </c>
      <c r="AW16" s="59">
        <v>202702</v>
      </c>
      <c r="AX16" s="59">
        <v>202703</v>
      </c>
      <c r="AY16" s="59">
        <v>202704</v>
      </c>
      <c r="AZ16" s="59">
        <v>202705</v>
      </c>
      <c r="BA16" s="59">
        <v>202706</v>
      </c>
      <c r="BB16" s="59">
        <v>202707</v>
      </c>
      <c r="BC16" s="59">
        <v>202708</v>
      </c>
      <c r="BD16" s="59">
        <v>202709</v>
      </c>
      <c r="BE16" s="59">
        <v>202710</v>
      </c>
      <c r="BF16" s="59">
        <v>202711</v>
      </c>
      <c r="BG16" s="59">
        <v>202712</v>
      </c>
      <c r="BH16" s="59">
        <v>202801</v>
      </c>
      <c r="BI16" s="59">
        <v>202802</v>
      </c>
      <c r="BJ16" s="59">
        <v>202803</v>
      </c>
      <c r="BK16" s="59">
        <v>202804</v>
      </c>
      <c r="BL16" s="59">
        <v>202805</v>
      </c>
      <c r="BM16" s="59">
        <v>202806</v>
      </c>
      <c r="BN16" s="59">
        <v>202807</v>
      </c>
      <c r="BO16" s="59">
        <v>202808</v>
      </c>
      <c r="BP16" s="59">
        <v>202809</v>
      </c>
      <c r="BQ16" s="59">
        <v>202810</v>
      </c>
      <c r="BR16" s="59">
        <v>202811</v>
      </c>
      <c r="BS16" s="59">
        <v>202812</v>
      </c>
    </row>
    <row r="17" spans="1:71" x14ac:dyDescent="0.35">
      <c r="A17" s="15" t="s">
        <v>391</v>
      </c>
      <c r="B17" s="60" t="s">
        <v>392</v>
      </c>
      <c r="C17" s="61" t="s">
        <v>145</v>
      </c>
      <c r="D17" s="61" t="s">
        <v>146</v>
      </c>
      <c r="E17" s="61">
        <v>39000</v>
      </c>
      <c r="F17" s="61" t="s">
        <v>393</v>
      </c>
      <c r="G17" s="62" t="s">
        <v>42</v>
      </c>
      <c r="H17" s="63" t="s">
        <v>174</v>
      </c>
      <c r="I17" s="63" t="s">
        <v>175</v>
      </c>
      <c r="J17" s="63" t="s">
        <v>394</v>
      </c>
      <c r="K17" s="15">
        <v>202506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124235.7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x14ac:dyDescent="0.35">
      <c r="A18" s="15" t="s">
        <v>391</v>
      </c>
      <c r="B18" s="60" t="s">
        <v>395</v>
      </c>
      <c r="C18" s="61" t="s">
        <v>145</v>
      </c>
      <c r="D18" s="61" t="s">
        <v>146</v>
      </c>
      <c r="E18" s="61">
        <v>39700</v>
      </c>
      <c r="F18" s="61" t="s">
        <v>393</v>
      </c>
      <c r="G18" s="62" t="s">
        <v>42</v>
      </c>
      <c r="H18" s="63" t="s">
        <v>174</v>
      </c>
      <c r="I18" s="63" t="s">
        <v>248</v>
      </c>
      <c r="J18" s="63" t="s">
        <v>390</v>
      </c>
      <c r="K18" s="15">
        <v>202506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708865.47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</row>
    <row r="19" spans="1:71" x14ac:dyDescent="0.35">
      <c r="A19" s="15" t="s">
        <v>391</v>
      </c>
      <c r="B19" s="60" t="s">
        <v>396</v>
      </c>
      <c r="C19" s="61" t="s">
        <v>145</v>
      </c>
      <c r="D19" s="61" t="s">
        <v>146</v>
      </c>
      <c r="E19" s="61">
        <v>39000</v>
      </c>
      <c r="F19" s="61" t="s">
        <v>393</v>
      </c>
      <c r="G19" s="62" t="s">
        <v>42</v>
      </c>
      <c r="H19" s="63" t="s">
        <v>174</v>
      </c>
      <c r="I19" s="63" t="s">
        <v>375</v>
      </c>
      <c r="J19" s="63" t="s">
        <v>376</v>
      </c>
      <c r="K19" s="15">
        <v>202506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212763.36000000002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</row>
    <row r="20" spans="1:71" x14ac:dyDescent="0.35">
      <c r="A20" s="15" t="s">
        <v>391</v>
      </c>
      <c r="B20" s="60" t="s">
        <v>397</v>
      </c>
      <c r="C20" s="61" t="s">
        <v>145</v>
      </c>
      <c r="D20" s="61" t="s">
        <v>146</v>
      </c>
      <c r="E20" s="61">
        <v>30315</v>
      </c>
      <c r="F20" s="61" t="s">
        <v>398</v>
      </c>
      <c r="G20" s="62" t="s">
        <v>399</v>
      </c>
      <c r="H20" s="63" t="s">
        <v>174</v>
      </c>
      <c r="I20" s="63" t="s">
        <v>375</v>
      </c>
      <c r="J20" s="63" t="s">
        <v>376</v>
      </c>
      <c r="K20" s="15">
        <v>202510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28280.720000000001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</row>
    <row r="21" spans="1:71" x14ac:dyDescent="0.35">
      <c r="A21" s="15" t="s">
        <v>391</v>
      </c>
      <c r="B21" s="60" t="s">
        <v>400</v>
      </c>
      <c r="C21" s="61" t="s">
        <v>145</v>
      </c>
      <c r="D21" s="61" t="s">
        <v>146</v>
      </c>
      <c r="E21" s="61">
        <v>39700</v>
      </c>
      <c r="F21" s="61" t="s">
        <v>393</v>
      </c>
      <c r="G21" s="62" t="s">
        <v>42</v>
      </c>
      <c r="H21" s="63" t="s">
        <v>174</v>
      </c>
      <c r="I21" s="63" t="s">
        <v>248</v>
      </c>
      <c r="J21" s="63" t="s">
        <v>385</v>
      </c>
      <c r="K21" s="15">
        <v>202506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371931.11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</row>
    <row r="22" spans="1:71" x14ac:dyDescent="0.35">
      <c r="A22" s="15" t="s">
        <v>391</v>
      </c>
      <c r="B22" s="60" t="s">
        <v>401</v>
      </c>
      <c r="C22" s="61" t="s">
        <v>145</v>
      </c>
      <c r="D22" s="61" t="s">
        <v>146</v>
      </c>
      <c r="E22" s="61">
        <v>39000</v>
      </c>
      <c r="F22" s="61" t="s">
        <v>393</v>
      </c>
      <c r="G22" s="62" t="s">
        <v>42</v>
      </c>
      <c r="H22" s="63" t="s">
        <v>174</v>
      </c>
      <c r="I22" s="63" t="s">
        <v>175</v>
      </c>
      <c r="J22" s="63" t="s">
        <v>394</v>
      </c>
      <c r="K22" s="15">
        <v>202506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1825741.8199999998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</row>
    <row r="23" spans="1:71" x14ac:dyDescent="0.35">
      <c r="A23" s="15" t="s">
        <v>391</v>
      </c>
      <c r="B23" s="60" t="s">
        <v>402</v>
      </c>
      <c r="C23" s="61" t="s">
        <v>145</v>
      </c>
      <c r="D23" s="61" t="s">
        <v>146</v>
      </c>
      <c r="E23" s="61">
        <v>38900</v>
      </c>
      <c r="F23" s="61" t="s">
        <v>403</v>
      </c>
      <c r="G23" s="62" t="s">
        <v>404</v>
      </c>
      <c r="H23" s="63" t="s">
        <v>174</v>
      </c>
      <c r="I23" s="63" t="s">
        <v>175</v>
      </c>
      <c r="J23" s="63" t="s">
        <v>394</v>
      </c>
      <c r="K23" s="15">
        <v>202506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374078.57000000007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</row>
    <row r="24" spans="1:71" x14ac:dyDescent="0.35">
      <c r="A24" s="15" t="s">
        <v>391</v>
      </c>
      <c r="B24" s="60" t="s">
        <v>405</v>
      </c>
      <c r="C24" s="61" t="s">
        <v>145</v>
      </c>
      <c r="D24" s="61" t="s">
        <v>146</v>
      </c>
      <c r="E24" s="61">
        <v>38900</v>
      </c>
      <c r="F24" s="61" t="s">
        <v>403</v>
      </c>
      <c r="G24" s="62" t="s">
        <v>404</v>
      </c>
      <c r="H24" s="63" t="s">
        <v>174</v>
      </c>
      <c r="I24" s="63" t="s">
        <v>175</v>
      </c>
      <c r="J24" s="63" t="s">
        <v>394</v>
      </c>
      <c r="K24" s="15">
        <v>202506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12931730.330000006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</row>
    <row r="25" spans="1:71" x14ac:dyDescent="0.35">
      <c r="A25" s="15" t="s">
        <v>391</v>
      </c>
      <c r="B25" s="60" t="s">
        <v>406</v>
      </c>
      <c r="C25" s="61" t="s">
        <v>145</v>
      </c>
      <c r="D25" s="61" t="s">
        <v>146</v>
      </c>
      <c r="E25" s="61">
        <v>39000</v>
      </c>
      <c r="F25" s="61" t="s">
        <v>393</v>
      </c>
      <c r="G25" s="62" t="s">
        <v>42</v>
      </c>
      <c r="H25" s="63" t="s">
        <v>174</v>
      </c>
      <c r="I25" s="63" t="s">
        <v>175</v>
      </c>
      <c r="J25" s="63" t="s">
        <v>394</v>
      </c>
      <c r="K25" s="15">
        <v>202506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1936467.08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</row>
    <row r="26" spans="1:71" x14ac:dyDescent="0.35">
      <c r="A26" s="15" t="s">
        <v>391</v>
      </c>
      <c r="B26" s="60" t="s">
        <v>407</v>
      </c>
      <c r="C26" s="61" t="s">
        <v>145</v>
      </c>
      <c r="D26" s="61" t="s">
        <v>146</v>
      </c>
      <c r="E26" s="61">
        <v>39000</v>
      </c>
      <c r="F26" s="61" t="s">
        <v>393</v>
      </c>
      <c r="G26" s="62" t="s">
        <v>42</v>
      </c>
      <c r="H26" s="63" t="s">
        <v>174</v>
      </c>
      <c r="I26" s="63" t="s">
        <v>175</v>
      </c>
      <c r="J26" s="63" t="s">
        <v>394</v>
      </c>
      <c r="K26" s="15">
        <v>202506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77796680.129999965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</row>
    <row r="27" spans="1:71" x14ac:dyDescent="0.35">
      <c r="A27" s="15" t="s">
        <v>391</v>
      </c>
      <c r="B27" s="60" t="s">
        <v>408</v>
      </c>
      <c r="C27" s="61" t="s">
        <v>145</v>
      </c>
      <c r="D27" s="61" t="s">
        <v>146</v>
      </c>
      <c r="E27" s="61">
        <v>39000</v>
      </c>
      <c r="F27" s="61" t="s">
        <v>393</v>
      </c>
      <c r="G27" s="62" t="s">
        <v>42</v>
      </c>
      <c r="H27" s="63" t="s">
        <v>174</v>
      </c>
      <c r="I27" s="63" t="s">
        <v>175</v>
      </c>
      <c r="J27" s="63" t="s">
        <v>394</v>
      </c>
      <c r="K27" s="15">
        <v>202506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557513.11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</row>
    <row r="28" spans="1:71" x14ac:dyDescent="0.35">
      <c r="A28" s="15" t="s">
        <v>391</v>
      </c>
      <c r="B28" s="60" t="s">
        <v>409</v>
      </c>
      <c r="C28" s="61" t="s">
        <v>145</v>
      </c>
      <c r="D28" s="61" t="s">
        <v>146</v>
      </c>
      <c r="E28" s="61">
        <v>39104</v>
      </c>
      <c r="F28" s="61" t="s">
        <v>398</v>
      </c>
      <c r="G28" s="62" t="s">
        <v>399</v>
      </c>
      <c r="H28" s="63" t="s">
        <v>174</v>
      </c>
      <c r="I28" s="63" t="s">
        <v>175</v>
      </c>
      <c r="J28" s="63" t="s">
        <v>410</v>
      </c>
      <c r="K28" s="15">
        <v>202510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6099966.2199999997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</row>
    <row r="29" spans="1:71" x14ac:dyDescent="0.35">
      <c r="A29" s="15" t="s">
        <v>391</v>
      </c>
      <c r="B29" s="60" t="s">
        <v>411</v>
      </c>
      <c r="C29" s="61" t="s">
        <v>145</v>
      </c>
      <c r="D29" s="61" t="s">
        <v>146</v>
      </c>
      <c r="E29" s="61">
        <v>30315</v>
      </c>
      <c r="F29" s="61" t="s">
        <v>398</v>
      </c>
      <c r="G29" s="62" t="s">
        <v>399</v>
      </c>
      <c r="H29" s="63" t="s">
        <v>286</v>
      </c>
      <c r="I29" s="63" t="s">
        <v>175</v>
      </c>
      <c r="J29" s="63" t="s">
        <v>410</v>
      </c>
      <c r="K29" s="15">
        <v>202510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3640793.2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</row>
    <row r="30" spans="1:71" x14ac:dyDescent="0.35">
      <c r="A30" s="15" t="s">
        <v>391</v>
      </c>
      <c r="B30" s="60" t="s">
        <v>412</v>
      </c>
      <c r="C30" s="61" t="s">
        <v>145</v>
      </c>
      <c r="D30" s="61" t="s">
        <v>146</v>
      </c>
      <c r="E30" s="61">
        <v>30315</v>
      </c>
      <c r="F30" s="61" t="s">
        <v>398</v>
      </c>
      <c r="G30" s="62" t="s">
        <v>399</v>
      </c>
      <c r="H30" s="63" t="s">
        <v>286</v>
      </c>
      <c r="I30" s="63" t="s">
        <v>175</v>
      </c>
      <c r="J30" s="63" t="s">
        <v>410</v>
      </c>
      <c r="K30" s="15">
        <v>202510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1455908.37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</row>
    <row r="31" spans="1:71" x14ac:dyDescent="0.35">
      <c r="A31" s="15" t="s">
        <v>391</v>
      </c>
      <c r="B31" s="60" t="s">
        <v>413</v>
      </c>
      <c r="C31" s="61" t="s">
        <v>145</v>
      </c>
      <c r="D31" s="61" t="s">
        <v>146</v>
      </c>
      <c r="E31" s="61">
        <v>30315</v>
      </c>
      <c r="F31" s="61" t="s">
        <v>398</v>
      </c>
      <c r="G31" s="62" t="s">
        <v>399</v>
      </c>
      <c r="H31" s="63" t="s">
        <v>286</v>
      </c>
      <c r="I31" s="63" t="s">
        <v>175</v>
      </c>
      <c r="J31" s="63" t="s">
        <v>410</v>
      </c>
      <c r="K31" s="15">
        <v>202510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142499.12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</row>
    <row r="32" spans="1:71" x14ac:dyDescent="0.35">
      <c r="A32" s="15" t="s">
        <v>391</v>
      </c>
      <c r="B32" s="60" t="s">
        <v>414</v>
      </c>
      <c r="C32" s="61" t="s">
        <v>145</v>
      </c>
      <c r="D32" s="61" t="s">
        <v>146</v>
      </c>
      <c r="E32" s="61">
        <v>34399</v>
      </c>
      <c r="F32" s="61" t="s">
        <v>393</v>
      </c>
      <c r="G32" s="62" t="s">
        <v>42</v>
      </c>
      <c r="H32" s="63" t="s">
        <v>174</v>
      </c>
      <c r="I32" s="63" t="s">
        <v>175</v>
      </c>
      <c r="J32" s="63" t="s">
        <v>394</v>
      </c>
      <c r="K32" s="15">
        <v>202506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2095134.21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</row>
    <row r="33" spans="1:71" x14ac:dyDescent="0.35">
      <c r="A33" s="15" t="s">
        <v>391</v>
      </c>
      <c r="B33" s="60" t="s">
        <v>415</v>
      </c>
      <c r="C33" s="61" t="s">
        <v>145</v>
      </c>
      <c r="D33" s="61" t="s">
        <v>146</v>
      </c>
      <c r="E33" s="61">
        <v>39000</v>
      </c>
      <c r="F33" s="61" t="s">
        <v>393</v>
      </c>
      <c r="G33" s="62" t="s">
        <v>42</v>
      </c>
      <c r="H33" s="63" t="s">
        <v>174</v>
      </c>
      <c r="I33" s="63" t="s">
        <v>175</v>
      </c>
      <c r="J33" s="63" t="s">
        <v>394</v>
      </c>
      <c r="K33" s="15">
        <v>202506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2095840.91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</row>
    <row r="34" spans="1:71" x14ac:dyDescent="0.35">
      <c r="A34" s="15" t="s">
        <v>391</v>
      </c>
      <c r="B34" s="60" t="s">
        <v>416</v>
      </c>
      <c r="C34" s="61" t="s">
        <v>145</v>
      </c>
      <c r="D34" s="61" t="s">
        <v>146</v>
      </c>
      <c r="E34" s="61">
        <v>37010</v>
      </c>
      <c r="F34" s="61" t="s">
        <v>393</v>
      </c>
      <c r="G34" s="62" t="s">
        <v>42</v>
      </c>
      <c r="H34" s="63" t="s">
        <v>174</v>
      </c>
      <c r="I34" s="63" t="s">
        <v>175</v>
      </c>
      <c r="J34" s="63" t="s">
        <v>394</v>
      </c>
      <c r="K34" s="15">
        <v>202506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272906.46000000002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</row>
    <row r="35" spans="1:71" x14ac:dyDescent="0.35">
      <c r="A35" s="15" t="s">
        <v>391</v>
      </c>
      <c r="B35" s="60" t="s">
        <v>398</v>
      </c>
      <c r="C35" s="61" t="s">
        <v>145</v>
      </c>
      <c r="D35" s="61" t="s">
        <v>272</v>
      </c>
      <c r="E35" s="61">
        <v>30315</v>
      </c>
      <c r="F35" s="61" t="s">
        <v>398</v>
      </c>
      <c r="G35" s="62" t="s">
        <v>399</v>
      </c>
      <c r="H35" s="63" t="s">
        <v>174</v>
      </c>
      <c r="I35" s="63" t="s">
        <v>175</v>
      </c>
      <c r="J35" s="63" t="s">
        <v>410</v>
      </c>
      <c r="K35" s="15">
        <v>202510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23109685.289999999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</row>
    <row r="36" spans="1:71" x14ac:dyDescent="0.35">
      <c r="A36" s="15" t="s">
        <v>391</v>
      </c>
      <c r="B36" s="60" t="s">
        <v>393</v>
      </c>
      <c r="C36" s="61" t="s">
        <v>145</v>
      </c>
      <c r="D36" s="61" t="s">
        <v>272</v>
      </c>
      <c r="E36" s="61">
        <v>39000</v>
      </c>
      <c r="F36" s="61" t="s">
        <v>393</v>
      </c>
      <c r="G36" s="62" t="s">
        <v>42</v>
      </c>
      <c r="H36" s="63" t="s">
        <v>174</v>
      </c>
      <c r="I36" s="63" t="s">
        <v>175</v>
      </c>
      <c r="J36" s="63" t="s">
        <v>394</v>
      </c>
      <c r="K36" s="15">
        <v>202506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220183874.57000005</v>
      </c>
      <c r="AD36" s="16">
        <v>1217908.7299999893</v>
      </c>
      <c r="AE36" s="16">
        <v>400627.37000000477</v>
      </c>
      <c r="AF36" s="16">
        <v>117110.86000001431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</row>
    <row r="37" spans="1:71" x14ac:dyDescent="0.35">
      <c r="A37" s="15" t="s">
        <v>391</v>
      </c>
      <c r="B37" s="60" t="s">
        <v>417</v>
      </c>
      <c r="C37" s="61" t="s">
        <v>145</v>
      </c>
      <c r="D37" s="61" t="s">
        <v>192</v>
      </c>
      <c r="E37" s="61">
        <v>37300</v>
      </c>
      <c r="F37" s="61" t="s">
        <v>393</v>
      </c>
      <c r="G37" s="62" t="s">
        <v>42</v>
      </c>
      <c r="H37" s="63" t="s">
        <v>197</v>
      </c>
      <c r="I37" s="63" t="s">
        <v>175</v>
      </c>
      <c r="J37" s="63" t="s">
        <v>394</v>
      </c>
      <c r="K37" s="15">
        <v>202403</v>
      </c>
      <c r="L37" s="16">
        <v>0</v>
      </c>
      <c r="M37" s="16">
        <v>0</v>
      </c>
      <c r="N37" s="16">
        <v>26374.959999999999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</row>
    <row r="39" spans="1:71" ht="15" thickBot="1" x14ac:dyDescent="0.4">
      <c r="J39" s="52" t="s">
        <v>153</v>
      </c>
      <c r="K39" s="65" t="s">
        <v>154</v>
      </c>
      <c r="L39" s="55">
        <f t="shared" ref="L39:AQ39" si="0">SUM(L17:L38)</f>
        <v>0</v>
      </c>
      <c r="M39" s="55">
        <f t="shared" si="0"/>
        <v>0</v>
      </c>
      <c r="N39" s="55">
        <f t="shared" si="0"/>
        <v>26374.959999999999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321487762.82999998</v>
      </c>
      <c r="AD39" s="55">
        <f t="shared" si="0"/>
        <v>1217908.7299999893</v>
      </c>
      <c r="AE39" s="55">
        <f t="shared" si="0"/>
        <v>400627.37000000477</v>
      </c>
      <c r="AF39" s="55">
        <f t="shared" si="0"/>
        <v>117110.86000001431</v>
      </c>
      <c r="AG39" s="55">
        <f t="shared" si="0"/>
        <v>34477132.920000002</v>
      </c>
      <c r="AH39" s="55">
        <f t="shared" si="0"/>
        <v>0</v>
      </c>
      <c r="AI39" s="55">
        <f t="shared" si="0"/>
        <v>0</v>
      </c>
      <c r="AJ39" s="55">
        <f t="shared" si="0"/>
        <v>0</v>
      </c>
      <c r="AK39" s="55">
        <f t="shared" si="0"/>
        <v>0</v>
      </c>
      <c r="AL39" s="55">
        <f t="shared" si="0"/>
        <v>0</v>
      </c>
      <c r="AM39" s="55">
        <f t="shared" si="0"/>
        <v>0</v>
      </c>
      <c r="AN39" s="55">
        <f t="shared" si="0"/>
        <v>0</v>
      </c>
      <c r="AO39" s="55">
        <f t="shared" si="0"/>
        <v>0</v>
      </c>
      <c r="AP39" s="55">
        <f t="shared" si="0"/>
        <v>0</v>
      </c>
      <c r="AQ39" s="55">
        <f t="shared" si="0"/>
        <v>0</v>
      </c>
      <c r="AR39" s="55">
        <f t="shared" ref="AR39:BS39" si="1">SUM(AR17:AR38)</f>
        <v>0</v>
      </c>
      <c r="AS39" s="55">
        <f t="shared" si="1"/>
        <v>0</v>
      </c>
      <c r="AT39" s="55">
        <f t="shared" si="1"/>
        <v>0</v>
      </c>
      <c r="AU39" s="55">
        <f t="shared" si="1"/>
        <v>0</v>
      </c>
      <c r="AV39" s="55">
        <f t="shared" si="1"/>
        <v>0</v>
      </c>
      <c r="AW39" s="55">
        <f t="shared" si="1"/>
        <v>0</v>
      </c>
      <c r="AX39" s="55">
        <f t="shared" si="1"/>
        <v>0</v>
      </c>
      <c r="AY39" s="55">
        <f t="shared" si="1"/>
        <v>0</v>
      </c>
      <c r="AZ39" s="55">
        <f t="shared" si="1"/>
        <v>0</v>
      </c>
      <c r="BA39" s="55">
        <f t="shared" si="1"/>
        <v>0</v>
      </c>
      <c r="BB39" s="55">
        <f t="shared" si="1"/>
        <v>0</v>
      </c>
      <c r="BC39" s="55">
        <f t="shared" si="1"/>
        <v>0</v>
      </c>
      <c r="BD39" s="55">
        <f t="shared" si="1"/>
        <v>0</v>
      </c>
      <c r="BE39" s="55">
        <f t="shared" si="1"/>
        <v>0</v>
      </c>
      <c r="BF39" s="55">
        <f t="shared" si="1"/>
        <v>0</v>
      </c>
      <c r="BG39" s="55">
        <f t="shared" si="1"/>
        <v>0</v>
      </c>
      <c r="BH39" s="55">
        <f t="shared" si="1"/>
        <v>0</v>
      </c>
      <c r="BI39" s="55">
        <f t="shared" si="1"/>
        <v>0</v>
      </c>
      <c r="BJ39" s="55">
        <f t="shared" si="1"/>
        <v>0</v>
      </c>
      <c r="BK39" s="55">
        <f t="shared" si="1"/>
        <v>0</v>
      </c>
      <c r="BL39" s="55">
        <f t="shared" si="1"/>
        <v>0</v>
      </c>
      <c r="BM39" s="55">
        <f t="shared" si="1"/>
        <v>0</v>
      </c>
      <c r="BN39" s="55">
        <f t="shared" si="1"/>
        <v>0</v>
      </c>
      <c r="BO39" s="55">
        <f t="shared" si="1"/>
        <v>0</v>
      </c>
      <c r="BP39" s="55">
        <f t="shared" si="1"/>
        <v>0</v>
      </c>
      <c r="BQ39" s="55">
        <f t="shared" si="1"/>
        <v>0</v>
      </c>
      <c r="BR39" s="55">
        <f t="shared" si="1"/>
        <v>0</v>
      </c>
      <c r="BS39" s="55">
        <f t="shared" si="1"/>
        <v>0</v>
      </c>
    </row>
    <row r="40" spans="1:71" ht="15.5" thickTop="1" thickBot="1" x14ac:dyDescent="0.4">
      <c r="J40" s="52" t="s">
        <v>153</v>
      </c>
      <c r="K40" s="65" t="s">
        <v>155</v>
      </c>
      <c r="L40" s="66">
        <f>L39</f>
        <v>0</v>
      </c>
      <c r="M40" s="66">
        <f t="shared" ref="M40:AR40" si="2">L40+M39</f>
        <v>0</v>
      </c>
      <c r="N40" s="66">
        <f t="shared" si="2"/>
        <v>26374.959999999999</v>
      </c>
      <c r="O40" s="66">
        <f t="shared" si="2"/>
        <v>26374.959999999999</v>
      </c>
      <c r="P40" s="66">
        <f t="shared" si="2"/>
        <v>26374.959999999999</v>
      </c>
      <c r="Q40" s="66">
        <f t="shared" si="2"/>
        <v>26374.959999999999</v>
      </c>
      <c r="R40" s="66">
        <f t="shared" si="2"/>
        <v>26374.959999999999</v>
      </c>
      <c r="S40" s="66">
        <f t="shared" si="2"/>
        <v>26374.959999999999</v>
      </c>
      <c r="T40" s="66">
        <f t="shared" si="2"/>
        <v>26374.959999999999</v>
      </c>
      <c r="U40" s="66">
        <f t="shared" si="2"/>
        <v>26374.959999999999</v>
      </c>
      <c r="V40" s="66">
        <f t="shared" si="2"/>
        <v>26374.959999999999</v>
      </c>
      <c r="W40" s="66">
        <f t="shared" si="2"/>
        <v>26374.959999999999</v>
      </c>
      <c r="X40" s="66">
        <f t="shared" si="2"/>
        <v>26374.959999999999</v>
      </c>
      <c r="Y40" s="66">
        <f t="shared" si="2"/>
        <v>26374.959999999999</v>
      </c>
      <c r="Z40" s="66">
        <f t="shared" si="2"/>
        <v>26374.959999999999</v>
      </c>
      <c r="AA40" s="66">
        <f t="shared" si="2"/>
        <v>26374.959999999999</v>
      </c>
      <c r="AB40" s="66">
        <f t="shared" si="2"/>
        <v>26374.959999999999</v>
      </c>
      <c r="AC40" s="66">
        <f t="shared" si="2"/>
        <v>321514137.78999996</v>
      </c>
      <c r="AD40" s="66">
        <f t="shared" si="2"/>
        <v>322732046.51999998</v>
      </c>
      <c r="AE40" s="66">
        <f t="shared" si="2"/>
        <v>323132673.88999999</v>
      </c>
      <c r="AF40" s="66">
        <f t="shared" si="2"/>
        <v>323249784.75</v>
      </c>
      <c r="AG40" s="66">
        <f t="shared" si="2"/>
        <v>357726917.67000002</v>
      </c>
      <c r="AH40" s="66">
        <f t="shared" si="2"/>
        <v>357726917.67000002</v>
      </c>
      <c r="AI40" s="66">
        <f t="shared" si="2"/>
        <v>357726917.67000002</v>
      </c>
      <c r="AJ40" s="66">
        <f t="shared" si="2"/>
        <v>357726917.67000002</v>
      </c>
      <c r="AK40" s="66">
        <f t="shared" si="2"/>
        <v>357726917.67000002</v>
      </c>
      <c r="AL40" s="66">
        <f t="shared" si="2"/>
        <v>357726917.67000002</v>
      </c>
      <c r="AM40" s="66">
        <f t="shared" si="2"/>
        <v>357726917.67000002</v>
      </c>
      <c r="AN40" s="66">
        <f t="shared" si="2"/>
        <v>357726917.67000002</v>
      </c>
      <c r="AO40" s="66">
        <f t="shared" si="2"/>
        <v>357726917.67000002</v>
      </c>
      <c r="AP40" s="66">
        <f t="shared" si="2"/>
        <v>357726917.67000002</v>
      </c>
      <c r="AQ40" s="66">
        <f t="shared" si="2"/>
        <v>357726917.67000002</v>
      </c>
      <c r="AR40" s="66">
        <f t="shared" si="2"/>
        <v>357726917.67000002</v>
      </c>
      <c r="AS40" s="66">
        <f t="shared" ref="AS40:BS40" si="3">AR40+AS39</f>
        <v>357726917.67000002</v>
      </c>
      <c r="AT40" s="66">
        <f t="shared" si="3"/>
        <v>357726917.67000002</v>
      </c>
      <c r="AU40" s="66">
        <f t="shared" si="3"/>
        <v>357726917.67000002</v>
      </c>
      <c r="AV40" s="66">
        <f t="shared" si="3"/>
        <v>357726917.67000002</v>
      </c>
      <c r="AW40" s="66">
        <f t="shared" si="3"/>
        <v>357726917.67000002</v>
      </c>
      <c r="AX40" s="66">
        <f t="shared" si="3"/>
        <v>357726917.67000002</v>
      </c>
      <c r="AY40" s="66">
        <f t="shared" si="3"/>
        <v>357726917.67000002</v>
      </c>
      <c r="AZ40" s="66">
        <f t="shared" si="3"/>
        <v>357726917.67000002</v>
      </c>
      <c r="BA40" s="66">
        <f t="shared" si="3"/>
        <v>357726917.67000002</v>
      </c>
      <c r="BB40" s="66">
        <f t="shared" si="3"/>
        <v>357726917.67000002</v>
      </c>
      <c r="BC40" s="66">
        <f t="shared" si="3"/>
        <v>357726917.67000002</v>
      </c>
      <c r="BD40" s="66">
        <f t="shared" si="3"/>
        <v>357726917.67000002</v>
      </c>
      <c r="BE40" s="66">
        <f t="shared" si="3"/>
        <v>357726917.67000002</v>
      </c>
      <c r="BF40" s="66">
        <f t="shared" si="3"/>
        <v>357726917.67000002</v>
      </c>
      <c r="BG40" s="66">
        <f t="shared" si="3"/>
        <v>357726917.67000002</v>
      </c>
      <c r="BH40" s="66">
        <f t="shared" si="3"/>
        <v>357726917.67000002</v>
      </c>
      <c r="BI40" s="66">
        <f t="shared" si="3"/>
        <v>357726917.67000002</v>
      </c>
      <c r="BJ40" s="66">
        <f t="shared" si="3"/>
        <v>357726917.67000002</v>
      </c>
      <c r="BK40" s="66">
        <f t="shared" si="3"/>
        <v>357726917.67000002</v>
      </c>
      <c r="BL40" s="66">
        <f t="shared" si="3"/>
        <v>357726917.67000002</v>
      </c>
      <c r="BM40" s="66">
        <f t="shared" si="3"/>
        <v>357726917.67000002</v>
      </c>
      <c r="BN40" s="66">
        <f t="shared" si="3"/>
        <v>357726917.67000002</v>
      </c>
      <c r="BO40" s="66">
        <f t="shared" si="3"/>
        <v>357726917.67000002</v>
      </c>
      <c r="BP40" s="66">
        <f t="shared" si="3"/>
        <v>357726917.67000002</v>
      </c>
      <c r="BQ40" s="66">
        <f t="shared" si="3"/>
        <v>357726917.67000002</v>
      </c>
      <c r="BR40" s="66">
        <f t="shared" si="3"/>
        <v>357726917.67000002</v>
      </c>
      <c r="BS40" s="66">
        <f t="shared" si="3"/>
        <v>357726917.67000002</v>
      </c>
    </row>
    <row r="41" spans="1:71" ht="15" thickTop="1" x14ac:dyDescent="0.35"/>
    <row r="43" spans="1:71" x14ac:dyDescent="0.35">
      <c r="A43" s="56" t="s">
        <v>133</v>
      </c>
      <c r="B43" s="56" t="s">
        <v>134</v>
      </c>
      <c r="C43" s="56" t="s">
        <v>135</v>
      </c>
      <c r="D43" s="56" t="s">
        <v>136</v>
      </c>
      <c r="E43" s="56">
        <v>300</v>
      </c>
      <c r="F43" s="56" t="s">
        <v>137</v>
      </c>
      <c r="G43" s="57" t="s">
        <v>138</v>
      </c>
      <c r="H43" s="56" t="s">
        <v>139</v>
      </c>
      <c r="I43" s="56" t="s">
        <v>140</v>
      </c>
      <c r="J43" s="56" t="s">
        <v>141</v>
      </c>
      <c r="K43" s="67" t="s">
        <v>156</v>
      </c>
      <c r="L43" s="59">
        <v>202401</v>
      </c>
      <c r="M43" s="59">
        <v>202402</v>
      </c>
      <c r="N43" s="59">
        <v>202403</v>
      </c>
      <c r="O43" s="59">
        <v>202404</v>
      </c>
      <c r="P43" s="59">
        <v>202405</v>
      </c>
      <c r="Q43" s="59">
        <v>202406</v>
      </c>
      <c r="R43" s="59">
        <v>202407</v>
      </c>
      <c r="S43" s="59">
        <v>202408</v>
      </c>
      <c r="T43" s="59">
        <v>202409</v>
      </c>
      <c r="U43" s="59">
        <v>202410</v>
      </c>
      <c r="V43" s="59">
        <v>202411</v>
      </c>
      <c r="W43" s="59">
        <v>202412</v>
      </c>
      <c r="X43" s="59">
        <v>202501</v>
      </c>
      <c r="Y43" s="59">
        <v>202502</v>
      </c>
      <c r="Z43" s="59">
        <v>202503</v>
      </c>
      <c r="AA43" s="59">
        <v>202504</v>
      </c>
      <c r="AB43" s="59">
        <v>202505</v>
      </c>
      <c r="AC43" s="59">
        <v>202506</v>
      </c>
      <c r="AD43" s="59">
        <v>202507</v>
      </c>
      <c r="AE43" s="59">
        <v>202508</v>
      </c>
      <c r="AF43" s="59">
        <v>202509</v>
      </c>
      <c r="AG43" s="59">
        <v>202510</v>
      </c>
      <c r="AH43" s="59">
        <v>202511</v>
      </c>
      <c r="AI43" s="59">
        <v>202512</v>
      </c>
      <c r="AJ43" s="59">
        <v>202601</v>
      </c>
      <c r="AK43" s="59">
        <v>202602</v>
      </c>
      <c r="AL43" s="59">
        <v>202603</v>
      </c>
      <c r="AM43" s="59">
        <v>202604</v>
      </c>
      <c r="AN43" s="59">
        <v>202605</v>
      </c>
      <c r="AO43" s="59">
        <v>202606</v>
      </c>
      <c r="AP43" s="59">
        <v>202607</v>
      </c>
      <c r="AQ43" s="59">
        <v>202608</v>
      </c>
      <c r="AR43" s="59">
        <v>202609</v>
      </c>
      <c r="AS43" s="59">
        <v>202610</v>
      </c>
      <c r="AT43" s="59">
        <v>202611</v>
      </c>
      <c r="AU43" s="59">
        <v>202612</v>
      </c>
      <c r="AV43" s="59">
        <v>202701</v>
      </c>
      <c r="AW43" s="59">
        <v>202702</v>
      </c>
      <c r="AX43" s="59">
        <v>202703</v>
      </c>
      <c r="AY43" s="59">
        <v>202704</v>
      </c>
      <c r="AZ43" s="59">
        <v>202705</v>
      </c>
      <c r="BA43" s="59">
        <v>202706</v>
      </c>
      <c r="BB43" s="59">
        <v>202707</v>
      </c>
      <c r="BC43" s="59">
        <v>202708</v>
      </c>
      <c r="BD43" s="59">
        <v>202709</v>
      </c>
      <c r="BE43" s="59">
        <v>202710</v>
      </c>
      <c r="BF43" s="59">
        <v>202711</v>
      </c>
      <c r="BG43" s="59">
        <v>202712</v>
      </c>
      <c r="BH43" s="59">
        <v>202801</v>
      </c>
      <c r="BI43" s="59">
        <v>202802</v>
      </c>
      <c r="BJ43" s="59">
        <v>202803</v>
      </c>
      <c r="BK43" s="59">
        <v>202804</v>
      </c>
      <c r="BL43" s="59">
        <v>202805</v>
      </c>
      <c r="BM43" s="59">
        <v>202806</v>
      </c>
      <c r="BN43" s="59">
        <v>202807</v>
      </c>
      <c r="BO43" s="59">
        <v>202808</v>
      </c>
      <c r="BP43" s="59">
        <v>202809</v>
      </c>
      <c r="BQ43" s="59">
        <v>202810</v>
      </c>
      <c r="BR43" s="59">
        <v>202811</v>
      </c>
      <c r="BS43" s="59">
        <v>202812</v>
      </c>
    </row>
    <row r="44" spans="1:71" x14ac:dyDescent="0.35">
      <c r="A44" s="15" t="str">
        <f t="shared" ref="A44:J44" si="4">A17</f>
        <v>Found on tab BOC</v>
      </c>
      <c r="B44" s="15" t="str">
        <f t="shared" si="4"/>
        <v>A2803878</v>
      </c>
      <c r="C44" s="15" t="str">
        <f t="shared" si="4"/>
        <v>Base Rates</v>
      </c>
      <c r="D44" s="15" t="str">
        <f t="shared" si="4"/>
        <v/>
      </c>
      <c r="E44" s="15">
        <f t="shared" si="4"/>
        <v>39000</v>
      </c>
      <c r="F44" s="15" t="str">
        <f t="shared" si="4"/>
        <v>NEW-15424</v>
      </c>
      <c r="G44" s="15" t="str">
        <f t="shared" si="4"/>
        <v>Bearss Operations Center</v>
      </c>
      <c r="H44" s="15" t="str">
        <f t="shared" si="4"/>
        <v>Electric General Plant</v>
      </c>
      <c r="I44" s="15" t="str">
        <f t="shared" si="4"/>
        <v>General Offices</v>
      </c>
      <c r="J44" s="15" t="str">
        <f t="shared" si="4"/>
        <v>Bearss Operations Center (ECC/DC)</v>
      </c>
      <c r="K44" s="68">
        <v>0</v>
      </c>
      <c r="L44" s="16">
        <f t="shared" ref="L44:AQ44" si="5">K44+L17</f>
        <v>0</v>
      </c>
      <c r="M44" s="16">
        <f t="shared" si="5"/>
        <v>0</v>
      </c>
      <c r="N44" s="16">
        <f t="shared" si="5"/>
        <v>0</v>
      </c>
      <c r="O44" s="16">
        <f t="shared" si="5"/>
        <v>0</v>
      </c>
      <c r="P44" s="16">
        <f t="shared" si="5"/>
        <v>0</v>
      </c>
      <c r="Q44" s="16">
        <f t="shared" si="5"/>
        <v>0</v>
      </c>
      <c r="R44" s="16">
        <f t="shared" si="5"/>
        <v>0</v>
      </c>
      <c r="S44" s="16">
        <f t="shared" si="5"/>
        <v>0</v>
      </c>
      <c r="T44" s="16">
        <f t="shared" si="5"/>
        <v>0</v>
      </c>
      <c r="U44" s="16">
        <f t="shared" si="5"/>
        <v>0</v>
      </c>
      <c r="V44" s="16">
        <f t="shared" si="5"/>
        <v>0</v>
      </c>
      <c r="W44" s="16">
        <f t="shared" si="5"/>
        <v>0</v>
      </c>
      <c r="X44" s="16">
        <f t="shared" si="5"/>
        <v>0</v>
      </c>
      <c r="Y44" s="16">
        <f t="shared" si="5"/>
        <v>0</v>
      </c>
      <c r="Z44" s="16">
        <f t="shared" si="5"/>
        <v>0</v>
      </c>
      <c r="AA44" s="16">
        <f t="shared" si="5"/>
        <v>0</v>
      </c>
      <c r="AB44" s="16">
        <f t="shared" si="5"/>
        <v>0</v>
      </c>
      <c r="AC44" s="16">
        <f t="shared" si="5"/>
        <v>124235.7</v>
      </c>
      <c r="AD44" s="16">
        <f t="shared" si="5"/>
        <v>124235.7</v>
      </c>
      <c r="AE44" s="16">
        <f t="shared" si="5"/>
        <v>124235.7</v>
      </c>
      <c r="AF44" s="16">
        <f t="shared" si="5"/>
        <v>124235.7</v>
      </c>
      <c r="AG44" s="16">
        <f t="shared" si="5"/>
        <v>124235.7</v>
      </c>
      <c r="AH44" s="16">
        <f t="shared" si="5"/>
        <v>124235.7</v>
      </c>
      <c r="AI44" s="16">
        <f t="shared" si="5"/>
        <v>124235.7</v>
      </c>
      <c r="AJ44" s="16">
        <f t="shared" si="5"/>
        <v>124235.7</v>
      </c>
      <c r="AK44" s="16">
        <f t="shared" si="5"/>
        <v>124235.7</v>
      </c>
      <c r="AL44" s="16">
        <f t="shared" si="5"/>
        <v>124235.7</v>
      </c>
      <c r="AM44" s="16">
        <f t="shared" si="5"/>
        <v>124235.7</v>
      </c>
      <c r="AN44" s="16">
        <f t="shared" si="5"/>
        <v>124235.7</v>
      </c>
      <c r="AO44" s="16">
        <f t="shared" si="5"/>
        <v>124235.7</v>
      </c>
      <c r="AP44" s="16">
        <f t="shared" si="5"/>
        <v>124235.7</v>
      </c>
      <c r="AQ44" s="16">
        <f t="shared" si="5"/>
        <v>124235.7</v>
      </c>
      <c r="AR44" s="16">
        <f t="shared" ref="AR44:BS44" si="6">AQ44+AR17</f>
        <v>124235.7</v>
      </c>
      <c r="AS44" s="16">
        <f t="shared" si="6"/>
        <v>124235.7</v>
      </c>
      <c r="AT44" s="16">
        <f t="shared" si="6"/>
        <v>124235.7</v>
      </c>
      <c r="AU44" s="16">
        <f t="shared" si="6"/>
        <v>124235.7</v>
      </c>
      <c r="AV44" s="16">
        <f t="shared" si="6"/>
        <v>124235.7</v>
      </c>
      <c r="AW44" s="16">
        <f t="shared" si="6"/>
        <v>124235.7</v>
      </c>
      <c r="AX44" s="16">
        <f t="shared" si="6"/>
        <v>124235.7</v>
      </c>
      <c r="AY44" s="16">
        <f t="shared" si="6"/>
        <v>124235.7</v>
      </c>
      <c r="AZ44" s="16">
        <f t="shared" si="6"/>
        <v>124235.7</v>
      </c>
      <c r="BA44" s="16">
        <f t="shared" si="6"/>
        <v>124235.7</v>
      </c>
      <c r="BB44" s="16">
        <f t="shared" si="6"/>
        <v>124235.7</v>
      </c>
      <c r="BC44" s="16">
        <f t="shared" si="6"/>
        <v>124235.7</v>
      </c>
      <c r="BD44" s="16">
        <f t="shared" si="6"/>
        <v>124235.7</v>
      </c>
      <c r="BE44" s="16">
        <f t="shared" si="6"/>
        <v>124235.7</v>
      </c>
      <c r="BF44" s="16">
        <f t="shared" si="6"/>
        <v>124235.7</v>
      </c>
      <c r="BG44" s="16">
        <f t="shared" si="6"/>
        <v>124235.7</v>
      </c>
      <c r="BH44" s="16">
        <f t="shared" si="6"/>
        <v>124235.7</v>
      </c>
      <c r="BI44" s="16">
        <f t="shared" si="6"/>
        <v>124235.7</v>
      </c>
      <c r="BJ44" s="16">
        <f t="shared" si="6"/>
        <v>124235.7</v>
      </c>
      <c r="BK44" s="16">
        <f t="shared" si="6"/>
        <v>124235.7</v>
      </c>
      <c r="BL44" s="16">
        <f t="shared" si="6"/>
        <v>124235.7</v>
      </c>
      <c r="BM44" s="16">
        <f t="shared" si="6"/>
        <v>124235.7</v>
      </c>
      <c r="BN44" s="16">
        <f t="shared" si="6"/>
        <v>124235.7</v>
      </c>
      <c r="BO44" s="16">
        <f t="shared" si="6"/>
        <v>124235.7</v>
      </c>
      <c r="BP44" s="16">
        <f t="shared" si="6"/>
        <v>124235.7</v>
      </c>
      <c r="BQ44" s="16">
        <f t="shared" si="6"/>
        <v>124235.7</v>
      </c>
      <c r="BR44" s="16">
        <f t="shared" si="6"/>
        <v>124235.7</v>
      </c>
      <c r="BS44" s="16">
        <f t="shared" si="6"/>
        <v>124235.7</v>
      </c>
    </row>
    <row r="45" spans="1:71" x14ac:dyDescent="0.35">
      <c r="A45" s="15" t="str">
        <f t="shared" ref="A45:J45" si="7">A18</f>
        <v>Found on tab BOC</v>
      </c>
      <c r="B45" s="15" t="str">
        <f t="shared" si="7"/>
        <v>A2871268</v>
      </c>
      <c r="C45" s="15" t="str">
        <f t="shared" si="7"/>
        <v>Base Rates</v>
      </c>
      <c r="D45" s="15" t="str">
        <f t="shared" si="7"/>
        <v/>
      </c>
      <c r="E45" s="15">
        <f t="shared" si="7"/>
        <v>39700</v>
      </c>
      <c r="F45" s="15" t="str">
        <f t="shared" si="7"/>
        <v>NEW-15424</v>
      </c>
      <c r="G45" s="15" t="str">
        <f t="shared" si="7"/>
        <v>Bearss Operations Center</v>
      </c>
      <c r="H45" s="15" t="str">
        <f t="shared" si="7"/>
        <v>Electric General Plant</v>
      </c>
      <c r="I45" s="15" t="str">
        <f t="shared" si="7"/>
        <v>Other Structures</v>
      </c>
      <c r="J45" s="15" t="str">
        <f t="shared" si="7"/>
        <v>MISCELLANEOUS</v>
      </c>
      <c r="K45" s="68">
        <v>0</v>
      </c>
      <c r="L45" s="16">
        <f t="shared" ref="L45:AQ45" si="8">K45+L18</f>
        <v>0</v>
      </c>
      <c r="M45" s="16">
        <f t="shared" si="8"/>
        <v>0</v>
      </c>
      <c r="N45" s="16">
        <f t="shared" si="8"/>
        <v>0</v>
      </c>
      <c r="O45" s="16">
        <f t="shared" si="8"/>
        <v>0</v>
      </c>
      <c r="P45" s="16">
        <f t="shared" si="8"/>
        <v>0</v>
      </c>
      <c r="Q45" s="16">
        <f t="shared" si="8"/>
        <v>0</v>
      </c>
      <c r="R45" s="16">
        <f t="shared" si="8"/>
        <v>0</v>
      </c>
      <c r="S45" s="16">
        <f t="shared" si="8"/>
        <v>0</v>
      </c>
      <c r="T45" s="16">
        <f t="shared" si="8"/>
        <v>0</v>
      </c>
      <c r="U45" s="16">
        <f t="shared" si="8"/>
        <v>0</v>
      </c>
      <c r="V45" s="16">
        <f t="shared" si="8"/>
        <v>0</v>
      </c>
      <c r="W45" s="16">
        <f t="shared" si="8"/>
        <v>0</v>
      </c>
      <c r="X45" s="16">
        <f t="shared" si="8"/>
        <v>0</v>
      </c>
      <c r="Y45" s="16">
        <f t="shared" si="8"/>
        <v>0</v>
      </c>
      <c r="Z45" s="16">
        <f t="shared" si="8"/>
        <v>0</v>
      </c>
      <c r="AA45" s="16">
        <f t="shared" si="8"/>
        <v>0</v>
      </c>
      <c r="AB45" s="16">
        <f t="shared" si="8"/>
        <v>0</v>
      </c>
      <c r="AC45" s="16">
        <f t="shared" si="8"/>
        <v>708865.47</v>
      </c>
      <c r="AD45" s="16">
        <f t="shared" si="8"/>
        <v>708865.47</v>
      </c>
      <c r="AE45" s="16">
        <f t="shared" si="8"/>
        <v>708865.47</v>
      </c>
      <c r="AF45" s="16">
        <f t="shared" si="8"/>
        <v>708865.47</v>
      </c>
      <c r="AG45" s="16">
        <f t="shared" si="8"/>
        <v>708865.47</v>
      </c>
      <c r="AH45" s="16">
        <f t="shared" si="8"/>
        <v>708865.47</v>
      </c>
      <c r="AI45" s="16">
        <f t="shared" si="8"/>
        <v>708865.47</v>
      </c>
      <c r="AJ45" s="16">
        <f t="shared" si="8"/>
        <v>708865.47</v>
      </c>
      <c r="AK45" s="16">
        <f t="shared" si="8"/>
        <v>708865.47</v>
      </c>
      <c r="AL45" s="16">
        <f t="shared" si="8"/>
        <v>708865.47</v>
      </c>
      <c r="AM45" s="16">
        <f t="shared" si="8"/>
        <v>708865.47</v>
      </c>
      <c r="AN45" s="16">
        <f t="shared" si="8"/>
        <v>708865.47</v>
      </c>
      <c r="AO45" s="16">
        <f t="shared" si="8"/>
        <v>708865.47</v>
      </c>
      <c r="AP45" s="16">
        <f t="shared" si="8"/>
        <v>708865.47</v>
      </c>
      <c r="AQ45" s="16">
        <f t="shared" si="8"/>
        <v>708865.47</v>
      </c>
      <c r="AR45" s="16">
        <f t="shared" ref="AR45:BS45" si="9">AQ45+AR18</f>
        <v>708865.47</v>
      </c>
      <c r="AS45" s="16">
        <f t="shared" si="9"/>
        <v>708865.47</v>
      </c>
      <c r="AT45" s="16">
        <f t="shared" si="9"/>
        <v>708865.47</v>
      </c>
      <c r="AU45" s="16">
        <f t="shared" si="9"/>
        <v>708865.47</v>
      </c>
      <c r="AV45" s="16">
        <f t="shared" si="9"/>
        <v>708865.47</v>
      </c>
      <c r="AW45" s="16">
        <f t="shared" si="9"/>
        <v>708865.47</v>
      </c>
      <c r="AX45" s="16">
        <f t="shared" si="9"/>
        <v>708865.47</v>
      </c>
      <c r="AY45" s="16">
        <f t="shared" si="9"/>
        <v>708865.47</v>
      </c>
      <c r="AZ45" s="16">
        <f t="shared" si="9"/>
        <v>708865.47</v>
      </c>
      <c r="BA45" s="16">
        <f t="shared" si="9"/>
        <v>708865.47</v>
      </c>
      <c r="BB45" s="16">
        <f t="shared" si="9"/>
        <v>708865.47</v>
      </c>
      <c r="BC45" s="16">
        <f t="shared" si="9"/>
        <v>708865.47</v>
      </c>
      <c r="BD45" s="16">
        <f t="shared" si="9"/>
        <v>708865.47</v>
      </c>
      <c r="BE45" s="16">
        <f t="shared" si="9"/>
        <v>708865.47</v>
      </c>
      <c r="BF45" s="16">
        <f t="shared" si="9"/>
        <v>708865.47</v>
      </c>
      <c r="BG45" s="16">
        <f t="shared" si="9"/>
        <v>708865.47</v>
      </c>
      <c r="BH45" s="16">
        <f t="shared" si="9"/>
        <v>708865.47</v>
      </c>
      <c r="BI45" s="16">
        <f t="shared" si="9"/>
        <v>708865.47</v>
      </c>
      <c r="BJ45" s="16">
        <f t="shared" si="9"/>
        <v>708865.47</v>
      </c>
      <c r="BK45" s="16">
        <f t="shared" si="9"/>
        <v>708865.47</v>
      </c>
      <c r="BL45" s="16">
        <f t="shared" si="9"/>
        <v>708865.47</v>
      </c>
      <c r="BM45" s="16">
        <f t="shared" si="9"/>
        <v>708865.47</v>
      </c>
      <c r="BN45" s="16">
        <f t="shared" si="9"/>
        <v>708865.47</v>
      </c>
      <c r="BO45" s="16">
        <f t="shared" si="9"/>
        <v>708865.47</v>
      </c>
      <c r="BP45" s="16">
        <f t="shared" si="9"/>
        <v>708865.47</v>
      </c>
      <c r="BQ45" s="16">
        <f t="shared" si="9"/>
        <v>708865.47</v>
      </c>
      <c r="BR45" s="16">
        <f t="shared" si="9"/>
        <v>708865.47</v>
      </c>
      <c r="BS45" s="16">
        <f t="shared" si="9"/>
        <v>708865.47</v>
      </c>
    </row>
    <row r="46" spans="1:71" x14ac:dyDescent="0.35">
      <c r="A46" s="15" t="str">
        <f t="shared" ref="A46:J46" si="10">A19</f>
        <v>Found on tab BOC</v>
      </c>
      <c r="B46" s="15" t="str">
        <f t="shared" si="10"/>
        <v>A2874366</v>
      </c>
      <c r="C46" s="15" t="str">
        <f t="shared" si="10"/>
        <v>Base Rates</v>
      </c>
      <c r="D46" s="15" t="str">
        <f t="shared" si="10"/>
        <v/>
      </c>
      <c r="E46" s="15">
        <f t="shared" si="10"/>
        <v>39000</v>
      </c>
      <c r="F46" s="15" t="str">
        <f t="shared" si="10"/>
        <v>NEW-15424</v>
      </c>
      <c r="G46" s="15" t="str">
        <f t="shared" si="10"/>
        <v>Bearss Operations Center</v>
      </c>
      <c r="H46" s="15" t="str">
        <f t="shared" si="10"/>
        <v>Electric General Plant</v>
      </c>
      <c r="I46" s="15" t="str">
        <f t="shared" si="10"/>
        <v>Operation Centers</v>
      </c>
      <c r="J46" s="15" t="str">
        <f t="shared" si="10"/>
        <v>Energy Control Center</v>
      </c>
      <c r="K46" s="68">
        <v>0</v>
      </c>
      <c r="L46" s="16">
        <f t="shared" ref="L46:AQ46" si="11">K46+L19</f>
        <v>0</v>
      </c>
      <c r="M46" s="16">
        <f t="shared" si="11"/>
        <v>0</v>
      </c>
      <c r="N46" s="16">
        <f t="shared" si="11"/>
        <v>0</v>
      </c>
      <c r="O46" s="16">
        <f t="shared" si="11"/>
        <v>0</v>
      </c>
      <c r="P46" s="16">
        <f t="shared" si="11"/>
        <v>0</v>
      </c>
      <c r="Q46" s="16">
        <f t="shared" si="11"/>
        <v>0</v>
      </c>
      <c r="R46" s="16">
        <f t="shared" si="11"/>
        <v>0</v>
      </c>
      <c r="S46" s="16">
        <f t="shared" si="11"/>
        <v>0</v>
      </c>
      <c r="T46" s="16">
        <f t="shared" si="11"/>
        <v>0</v>
      </c>
      <c r="U46" s="16">
        <f t="shared" si="11"/>
        <v>0</v>
      </c>
      <c r="V46" s="16">
        <f t="shared" si="11"/>
        <v>0</v>
      </c>
      <c r="W46" s="16">
        <f t="shared" si="11"/>
        <v>0</v>
      </c>
      <c r="X46" s="16">
        <f t="shared" si="11"/>
        <v>0</v>
      </c>
      <c r="Y46" s="16">
        <f t="shared" si="11"/>
        <v>0</v>
      </c>
      <c r="Z46" s="16">
        <f t="shared" si="11"/>
        <v>0</v>
      </c>
      <c r="AA46" s="16">
        <f t="shared" si="11"/>
        <v>0</v>
      </c>
      <c r="AB46" s="16">
        <f t="shared" si="11"/>
        <v>0</v>
      </c>
      <c r="AC46" s="16">
        <f t="shared" si="11"/>
        <v>212763.36000000002</v>
      </c>
      <c r="AD46" s="16">
        <f t="shared" si="11"/>
        <v>212763.36000000002</v>
      </c>
      <c r="AE46" s="16">
        <f t="shared" si="11"/>
        <v>212763.36000000002</v>
      </c>
      <c r="AF46" s="16">
        <f t="shared" si="11"/>
        <v>212763.36000000002</v>
      </c>
      <c r="AG46" s="16">
        <f t="shared" si="11"/>
        <v>212763.36000000002</v>
      </c>
      <c r="AH46" s="16">
        <f t="shared" si="11"/>
        <v>212763.36000000002</v>
      </c>
      <c r="AI46" s="16">
        <f t="shared" si="11"/>
        <v>212763.36000000002</v>
      </c>
      <c r="AJ46" s="16">
        <f t="shared" si="11"/>
        <v>212763.36000000002</v>
      </c>
      <c r="AK46" s="16">
        <f t="shared" si="11"/>
        <v>212763.36000000002</v>
      </c>
      <c r="AL46" s="16">
        <f t="shared" si="11"/>
        <v>212763.36000000002</v>
      </c>
      <c r="AM46" s="16">
        <f t="shared" si="11"/>
        <v>212763.36000000002</v>
      </c>
      <c r="AN46" s="16">
        <f t="shared" si="11"/>
        <v>212763.36000000002</v>
      </c>
      <c r="AO46" s="16">
        <f t="shared" si="11"/>
        <v>212763.36000000002</v>
      </c>
      <c r="AP46" s="16">
        <f t="shared" si="11"/>
        <v>212763.36000000002</v>
      </c>
      <c r="AQ46" s="16">
        <f t="shared" si="11"/>
        <v>212763.36000000002</v>
      </c>
      <c r="AR46" s="16">
        <f t="shared" ref="AR46:BS46" si="12">AQ46+AR19</f>
        <v>212763.36000000002</v>
      </c>
      <c r="AS46" s="16">
        <f t="shared" si="12"/>
        <v>212763.36000000002</v>
      </c>
      <c r="AT46" s="16">
        <f t="shared" si="12"/>
        <v>212763.36000000002</v>
      </c>
      <c r="AU46" s="16">
        <f t="shared" si="12"/>
        <v>212763.36000000002</v>
      </c>
      <c r="AV46" s="16">
        <f t="shared" si="12"/>
        <v>212763.36000000002</v>
      </c>
      <c r="AW46" s="16">
        <f t="shared" si="12"/>
        <v>212763.36000000002</v>
      </c>
      <c r="AX46" s="16">
        <f t="shared" si="12"/>
        <v>212763.36000000002</v>
      </c>
      <c r="AY46" s="16">
        <f t="shared" si="12"/>
        <v>212763.36000000002</v>
      </c>
      <c r="AZ46" s="16">
        <f t="shared" si="12"/>
        <v>212763.36000000002</v>
      </c>
      <c r="BA46" s="16">
        <f t="shared" si="12"/>
        <v>212763.36000000002</v>
      </c>
      <c r="BB46" s="16">
        <f t="shared" si="12"/>
        <v>212763.36000000002</v>
      </c>
      <c r="BC46" s="16">
        <f t="shared" si="12"/>
        <v>212763.36000000002</v>
      </c>
      <c r="BD46" s="16">
        <f t="shared" si="12"/>
        <v>212763.36000000002</v>
      </c>
      <c r="BE46" s="16">
        <f t="shared" si="12"/>
        <v>212763.36000000002</v>
      </c>
      <c r="BF46" s="16">
        <f t="shared" si="12"/>
        <v>212763.36000000002</v>
      </c>
      <c r="BG46" s="16">
        <f t="shared" si="12"/>
        <v>212763.36000000002</v>
      </c>
      <c r="BH46" s="16">
        <f t="shared" si="12"/>
        <v>212763.36000000002</v>
      </c>
      <c r="BI46" s="16">
        <f t="shared" si="12"/>
        <v>212763.36000000002</v>
      </c>
      <c r="BJ46" s="16">
        <f t="shared" si="12"/>
        <v>212763.36000000002</v>
      </c>
      <c r="BK46" s="16">
        <f t="shared" si="12"/>
        <v>212763.36000000002</v>
      </c>
      <c r="BL46" s="16">
        <f t="shared" si="12"/>
        <v>212763.36000000002</v>
      </c>
      <c r="BM46" s="16">
        <f t="shared" si="12"/>
        <v>212763.36000000002</v>
      </c>
      <c r="BN46" s="16">
        <f t="shared" si="12"/>
        <v>212763.36000000002</v>
      </c>
      <c r="BO46" s="16">
        <f t="shared" si="12"/>
        <v>212763.36000000002</v>
      </c>
      <c r="BP46" s="16">
        <f t="shared" si="12"/>
        <v>212763.36000000002</v>
      </c>
      <c r="BQ46" s="16">
        <f t="shared" si="12"/>
        <v>212763.36000000002</v>
      </c>
      <c r="BR46" s="16">
        <f t="shared" si="12"/>
        <v>212763.36000000002</v>
      </c>
      <c r="BS46" s="16">
        <f t="shared" si="12"/>
        <v>212763.36000000002</v>
      </c>
    </row>
    <row r="47" spans="1:71" x14ac:dyDescent="0.35">
      <c r="A47" s="15" t="str">
        <f t="shared" ref="A47:J47" si="13">A20</f>
        <v>Found on tab BOC</v>
      </c>
      <c r="B47" s="15" t="str">
        <f t="shared" si="13"/>
        <v>A2874376</v>
      </c>
      <c r="C47" s="15" t="str">
        <f t="shared" si="13"/>
        <v>Base Rates</v>
      </c>
      <c r="D47" s="15" t="str">
        <f t="shared" si="13"/>
        <v/>
      </c>
      <c r="E47" s="15">
        <f t="shared" si="13"/>
        <v>30315</v>
      </c>
      <c r="F47" s="15" t="str">
        <f t="shared" si="13"/>
        <v>NCP-12350</v>
      </c>
      <c r="G47" s="15" t="str">
        <f t="shared" si="13"/>
        <v>EMS Upgrade - 2023</v>
      </c>
      <c r="H47" s="15" t="str">
        <f t="shared" si="13"/>
        <v>Electric General Plant</v>
      </c>
      <c r="I47" s="15" t="str">
        <f t="shared" si="13"/>
        <v>Operation Centers</v>
      </c>
      <c r="J47" s="15" t="str">
        <f t="shared" si="13"/>
        <v>Energy Control Center</v>
      </c>
      <c r="K47" s="68">
        <v>0</v>
      </c>
      <c r="L47" s="16">
        <f t="shared" ref="L47:AQ47" si="14">K47+L20</f>
        <v>0</v>
      </c>
      <c r="M47" s="16">
        <f t="shared" si="14"/>
        <v>0</v>
      </c>
      <c r="N47" s="16">
        <f t="shared" si="14"/>
        <v>0</v>
      </c>
      <c r="O47" s="16">
        <f t="shared" si="14"/>
        <v>0</v>
      </c>
      <c r="P47" s="16">
        <f t="shared" si="14"/>
        <v>0</v>
      </c>
      <c r="Q47" s="16">
        <f t="shared" si="14"/>
        <v>0</v>
      </c>
      <c r="R47" s="16">
        <f t="shared" si="14"/>
        <v>0</v>
      </c>
      <c r="S47" s="16">
        <f t="shared" si="14"/>
        <v>0</v>
      </c>
      <c r="T47" s="16">
        <f t="shared" si="14"/>
        <v>0</v>
      </c>
      <c r="U47" s="16">
        <f t="shared" si="14"/>
        <v>0</v>
      </c>
      <c r="V47" s="16">
        <f t="shared" si="14"/>
        <v>0</v>
      </c>
      <c r="W47" s="16">
        <f t="shared" si="14"/>
        <v>0</v>
      </c>
      <c r="X47" s="16">
        <f t="shared" si="14"/>
        <v>0</v>
      </c>
      <c r="Y47" s="16">
        <f t="shared" si="14"/>
        <v>0</v>
      </c>
      <c r="Z47" s="16">
        <f t="shared" si="14"/>
        <v>0</v>
      </c>
      <c r="AA47" s="16">
        <f t="shared" si="14"/>
        <v>0</v>
      </c>
      <c r="AB47" s="16">
        <f t="shared" si="14"/>
        <v>0</v>
      </c>
      <c r="AC47" s="16">
        <f t="shared" si="14"/>
        <v>0</v>
      </c>
      <c r="AD47" s="16">
        <f t="shared" si="14"/>
        <v>0</v>
      </c>
      <c r="AE47" s="16">
        <f t="shared" si="14"/>
        <v>0</v>
      </c>
      <c r="AF47" s="16">
        <f t="shared" si="14"/>
        <v>0</v>
      </c>
      <c r="AG47" s="16">
        <f t="shared" si="14"/>
        <v>28280.720000000001</v>
      </c>
      <c r="AH47" s="16">
        <f t="shared" si="14"/>
        <v>28280.720000000001</v>
      </c>
      <c r="AI47" s="16">
        <f t="shared" si="14"/>
        <v>28280.720000000001</v>
      </c>
      <c r="AJ47" s="16">
        <f t="shared" si="14"/>
        <v>28280.720000000001</v>
      </c>
      <c r="AK47" s="16">
        <f t="shared" si="14"/>
        <v>28280.720000000001</v>
      </c>
      <c r="AL47" s="16">
        <f t="shared" si="14"/>
        <v>28280.720000000001</v>
      </c>
      <c r="AM47" s="16">
        <f t="shared" si="14"/>
        <v>28280.720000000001</v>
      </c>
      <c r="AN47" s="16">
        <f t="shared" si="14"/>
        <v>28280.720000000001</v>
      </c>
      <c r="AO47" s="16">
        <f t="shared" si="14"/>
        <v>28280.720000000001</v>
      </c>
      <c r="AP47" s="16">
        <f t="shared" si="14"/>
        <v>28280.720000000001</v>
      </c>
      <c r="AQ47" s="16">
        <f t="shared" si="14"/>
        <v>28280.720000000001</v>
      </c>
      <c r="AR47" s="16">
        <f t="shared" ref="AR47:BS47" si="15">AQ47+AR20</f>
        <v>28280.720000000001</v>
      </c>
      <c r="AS47" s="16">
        <f t="shared" si="15"/>
        <v>28280.720000000001</v>
      </c>
      <c r="AT47" s="16">
        <f t="shared" si="15"/>
        <v>28280.720000000001</v>
      </c>
      <c r="AU47" s="16">
        <f t="shared" si="15"/>
        <v>28280.720000000001</v>
      </c>
      <c r="AV47" s="16">
        <f t="shared" si="15"/>
        <v>28280.720000000001</v>
      </c>
      <c r="AW47" s="16">
        <f t="shared" si="15"/>
        <v>28280.720000000001</v>
      </c>
      <c r="AX47" s="16">
        <f t="shared" si="15"/>
        <v>28280.720000000001</v>
      </c>
      <c r="AY47" s="16">
        <f t="shared" si="15"/>
        <v>28280.720000000001</v>
      </c>
      <c r="AZ47" s="16">
        <f t="shared" si="15"/>
        <v>28280.720000000001</v>
      </c>
      <c r="BA47" s="16">
        <f t="shared" si="15"/>
        <v>28280.720000000001</v>
      </c>
      <c r="BB47" s="16">
        <f t="shared" si="15"/>
        <v>28280.720000000001</v>
      </c>
      <c r="BC47" s="16">
        <f t="shared" si="15"/>
        <v>28280.720000000001</v>
      </c>
      <c r="BD47" s="16">
        <f t="shared" si="15"/>
        <v>28280.720000000001</v>
      </c>
      <c r="BE47" s="16">
        <f t="shared" si="15"/>
        <v>28280.720000000001</v>
      </c>
      <c r="BF47" s="16">
        <f t="shared" si="15"/>
        <v>28280.720000000001</v>
      </c>
      <c r="BG47" s="16">
        <f t="shared" si="15"/>
        <v>28280.720000000001</v>
      </c>
      <c r="BH47" s="16">
        <f t="shared" si="15"/>
        <v>28280.720000000001</v>
      </c>
      <c r="BI47" s="16">
        <f t="shared" si="15"/>
        <v>28280.720000000001</v>
      </c>
      <c r="BJ47" s="16">
        <f t="shared" si="15"/>
        <v>28280.720000000001</v>
      </c>
      <c r="BK47" s="16">
        <f t="shared" si="15"/>
        <v>28280.720000000001</v>
      </c>
      <c r="BL47" s="16">
        <f t="shared" si="15"/>
        <v>28280.720000000001</v>
      </c>
      <c r="BM47" s="16">
        <f t="shared" si="15"/>
        <v>28280.720000000001</v>
      </c>
      <c r="BN47" s="16">
        <f t="shared" si="15"/>
        <v>28280.720000000001</v>
      </c>
      <c r="BO47" s="16">
        <f t="shared" si="15"/>
        <v>28280.720000000001</v>
      </c>
      <c r="BP47" s="16">
        <f t="shared" si="15"/>
        <v>28280.720000000001</v>
      </c>
      <c r="BQ47" s="16">
        <f t="shared" si="15"/>
        <v>28280.720000000001</v>
      </c>
      <c r="BR47" s="16">
        <f t="shared" si="15"/>
        <v>28280.720000000001</v>
      </c>
      <c r="BS47" s="16">
        <f t="shared" si="15"/>
        <v>28280.720000000001</v>
      </c>
    </row>
    <row r="48" spans="1:71" x14ac:dyDescent="0.35">
      <c r="A48" s="15" t="str">
        <f t="shared" ref="A48:J48" si="16">A21</f>
        <v>Found on tab BOC</v>
      </c>
      <c r="B48" s="15" t="str">
        <f t="shared" si="16"/>
        <v>A2877903</v>
      </c>
      <c r="C48" s="15" t="str">
        <f t="shared" si="16"/>
        <v>Base Rates</v>
      </c>
      <c r="D48" s="15" t="str">
        <f t="shared" si="16"/>
        <v/>
      </c>
      <c r="E48" s="15">
        <f t="shared" si="16"/>
        <v>39700</v>
      </c>
      <c r="F48" s="15" t="str">
        <f t="shared" si="16"/>
        <v>NEW-15424</v>
      </c>
      <c r="G48" s="15" t="str">
        <f t="shared" si="16"/>
        <v>Bearss Operations Center</v>
      </c>
      <c r="H48" s="15" t="str">
        <f t="shared" si="16"/>
        <v>Electric General Plant</v>
      </c>
      <c r="I48" s="15" t="str">
        <f t="shared" si="16"/>
        <v>Other Structures</v>
      </c>
      <c r="J48" s="15" t="str">
        <f t="shared" si="16"/>
        <v>Undefined Area WorkMan - CS</v>
      </c>
      <c r="K48" s="68">
        <v>0</v>
      </c>
      <c r="L48" s="16">
        <f t="shared" ref="L48:AQ48" si="17">K48+L21</f>
        <v>0</v>
      </c>
      <c r="M48" s="16">
        <f t="shared" si="17"/>
        <v>0</v>
      </c>
      <c r="N48" s="16">
        <f t="shared" si="17"/>
        <v>0</v>
      </c>
      <c r="O48" s="16">
        <f t="shared" si="17"/>
        <v>0</v>
      </c>
      <c r="P48" s="16">
        <f t="shared" si="17"/>
        <v>0</v>
      </c>
      <c r="Q48" s="16">
        <f t="shared" si="17"/>
        <v>0</v>
      </c>
      <c r="R48" s="16">
        <f t="shared" si="17"/>
        <v>0</v>
      </c>
      <c r="S48" s="16">
        <f t="shared" si="17"/>
        <v>0</v>
      </c>
      <c r="T48" s="16">
        <f t="shared" si="17"/>
        <v>0</v>
      </c>
      <c r="U48" s="16">
        <f t="shared" si="17"/>
        <v>0</v>
      </c>
      <c r="V48" s="16">
        <f t="shared" si="17"/>
        <v>0</v>
      </c>
      <c r="W48" s="16">
        <f t="shared" si="17"/>
        <v>0</v>
      </c>
      <c r="X48" s="16">
        <f t="shared" si="17"/>
        <v>0</v>
      </c>
      <c r="Y48" s="16">
        <f t="shared" si="17"/>
        <v>0</v>
      </c>
      <c r="Z48" s="16">
        <f t="shared" si="17"/>
        <v>0</v>
      </c>
      <c r="AA48" s="16">
        <f t="shared" si="17"/>
        <v>0</v>
      </c>
      <c r="AB48" s="16">
        <f t="shared" si="17"/>
        <v>0</v>
      </c>
      <c r="AC48" s="16">
        <f t="shared" si="17"/>
        <v>371931.11</v>
      </c>
      <c r="AD48" s="16">
        <f t="shared" si="17"/>
        <v>371931.11</v>
      </c>
      <c r="AE48" s="16">
        <f t="shared" si="17"/>
        <v>371931.11</v>
      </c>
      <c r="AF48" s="16">
        <f t="shared" si="17"/>
        <v>371931.11</v>
      </c>
      <c r="AG48" s="16">
        <f t="shared" si="17"/>
        <v>371931.11</v>
      </c>
      <c r="AH48" s="16">
        <f t="shared" si="17"/>
        <v>371931.11</v>
      </c>
      <c r="AI48" s="16">
        <f t="shared" si="17"/>
        <v>371931.11</v>
      </c>
      <c r="AJ48" s="16">
        <f t="shared" si="17"/>
        <v>371931.11</v>
      </c>
      <c r="AK48" s="16">
        <f t="shared" si="17"/>
        <v>371931.11</v>
      </c>
      <c r="AL48" s="16">
        <f t="shared" si="17"/>
        <v>371931.11</v>
      </c>
      <c r="AM48" s="16">
        <f t="shared" si="17"/>
        <v>371931.11</v>
      </c>
      <c r="AN48" s="16">
        <f t="shared" si="17"/>
        <v>371931.11</v>
      </c>
      <c r="AO48" s="16">
        <f t="shared" si="17"/>
        <v>371931.11</v>
      </c>
      <c r="AP48" s="16">
        <f t="shared" si="17"/>
        <v>371931.11</v>
      </c>
      <c r="AQ48" s="16">
        <f t="shared" si="17"/>
        <v>371931.11</v>
      </c>
      <c r="AR48" s="16">
        <f t="shared" ref="AR48:BS48" si="18">AQ48+AR21</f>
        <v>371931.11</v>
      </c>
      <c r="AS48" s="16">
        <f t="shared" si="18"/>
        <v>371931.11</v>
      </c>
      <c r="AT48" s="16">
        <f t="shared" si="18"/>
        <v>371931.11</v>
      </c>
      <c r="AU48" s="16">
        <f t="shared" si="18"/>
        <v>371931.11</v>
      </c>
      <c r="AV48" s="16">
        <f t="shared" si="18"/>
        <v>371931.11</v>
      </c>
      <c r="AW48" s="16">
        <f t="shared" si="18"/>
        <v>371931.11</v>
      </c>
      <c r="AX48" s="16">
        <f t="shared" si="18"/>
        <v>371931.11</v>
      </c>
      <c r="AY48" s="16">
        <f t="shared" si="18"/>
        <v>371931.11</v>
      </c>
      <c r="AZ48" s="16">
        <f t="shared" si="18"/>
        <v>371931.11</v>
      </c>
      <c r="BA48" s="16">
        <f t="shared" si="18"/>
        <v>371931.11</v>
      </c>
      <c r="BB48" s="16">
        <f t="shared" si="18"/>
        <v>371931.11</v>
      </c>
      <c r="BC48" s="16">
        <f t="shared" si="18"/>
        <v>371931.11</v>
      </c>
      <c r="BD48" s="16">
        <f t="shared" si="18"/>
        <v>371931.11</v>
      </c>
      <c r="BE48" s="16">
        <f t="shared" si="18"/>
        <v>371931.11</v>
      </c>
      <c r="BF48" s="16">
        <f t="shared" si="18"/>
        <v>371931.11</v>
      </c>
      <c r="BG48" s="16">
        <f t="shared" si="18"/>
        <v>371931.11</v>
      </c>
      <c r="BH48" s="16">
        <f t="shared" si="18"/>
        <v>371931.11</v>
      </c>
      <c r="BI48" s="16">
        <f t="shared" si="18"/>
        <v>371931.11</v>
      </c>
      <c r="BJ48" s="16">
        <f t="shared" si="18"/>
        <v>371931.11</v>
      </c>
      <c r="BK48" s="16">
        <f t="shared" si="18"/>
        <v>371931.11</v>
      </c>
      <c r="BL48" s="16">
        <f t="shared" si="18"/>
        <v>371931.11</v>
      </c>
      <c r="BM48" s="16">
        <f t="shared" si="18"/>
        <v>371931.11</v>
      </c>
      <c r="BN48" s="16">
        <f t="shared" si="18"/>
        <v>371931.11</v>
      </c>
      <c r="BO48" s="16">
        <f t="shared" si="18"/>
        <v>371931.11</v>
      </c>
      <c r="BP48" s="16">
        <f t="shared" si="18"/>
        <v>371931.11</v>
      </c>
      <c r="BQ48" s="16">
        <f t="shared" si="18"/>
        <v>371931.11</v>
      </c>
      <c r="BR48" s="16">
        <f t="shared" si="18"/>
        <v>371931.11</v>
      </c>
      <c r="BS48" s="16">
        <f t="shared" si="18"/>
        <v>371931.11</v>
      </c>
    </row>
    <row r="49" spans="1:71" x14ac:dyDescent="0.35">
      <c r="A49" s="15" t="str">
        <f t="shared" ref="A49:J49" si="19">A22</f>
        <v>Found on tab BOC</v>
      </c>
      <c r="B49" s="15" t="str">
        <f t="shared" si="19"/>
        <v>D0098294</v>
      </c>
      <c r="C49" s="15" t="str">
        <f t="shared" si="19"/>
        <v>Base Rates</v>
      </c>
      <c r="D49" s="15" t="str">
        <f t="shared" si="19"/>
        <v/>
      </c>
      <c r="E49" s="15">
        <f t="shared" si="19"/>
        <v>39000</v>
      </c>
      <c r="F49" s="15" t="str">
        <f t="shared" si="19"/>
        <v>NEW-15424</v>
      </c>
      <c r="G49" s="15" t="str">
        <f t="shared" si="19"/>
        <v>Bearss Operations Center</v>
      </c>
      <c r="H49" s="15" t="str">
        <f t="shared" si="19"/>
        <v>Electric General Plant</v>
      </c>
      <c r="I49" s="15" t="str">
        <f t="shared" si="19"/>
        <v>General Offices</v>
      </c>
      <c r="J49" s="15" t="str">
        <f t="shared" si="19"/>
        <v>Bearss Operations Center (ECC/DC)</v>
      </c>
      <c r="K49" s="68">
        <v>0</v>
      </c>
      <c r="L49" s="16">
        <f t="shared" ref="L49:AQ49" si="20">K49+L22</f>
        <v>0</v>
      </c>
      <c r="M49" s="16">
        <f t="shared" si="20"/>
        <v>0</v>
      </c>
      <c r="N49" s="16">
        <f t="shared" si="20"/>
        <v>0</v>
      </c>
      <c r="O49" s="16">
        <f t="shared" si="20"/>
        <v>0</v>
      </c>
      <c r="P49" s="16">
        <f t="shared" si="20"/>
        <v>0</v>
      </c>
      <c r="Q49" s="16">
        <f t="shared" si="20"/>
        <v>0</v>
      </c>
      <c r="R49" s="16">
        <f t="shared" si="20"/>
        <v>0</v>
      </c>
      <c r="S49" s="16">
        <f t="shared" si="20"/>
        <v>0</v>
      </c>
      <c r="T49" s="16">
        <f t="shared" si="20"/>
        <v>0</v>
      </c>
      <c r="U49" s="16">
        <f t="shared" si="20"/>
        <v>0</v>
      </c>
      <c r="V49" s="16">
        <f t="shared" si="20"/>
        <v>0</v>
      </c>
      <c r="W49" s="16">
        <f t="shared" si="20"/>
        <v>0</v>
      </c>
      <c r="X49" s="16">
        <f t="shared" si="20"/>
        <v>0</v>
      </c>
      <c r="Y49" s="16">
        <f t="shared" si="20"/>
        <v>0</v>
      </c>
      <c r="Z49" s="16">
        <f t="shared" si="20"/>
        <v>0</v>
      </c>
      <c r="AA49" s="16">
        <f t="shared" si="20"/>
        <v>0</v>
      </c>
      <c r="AB49" s="16">
        <f t="shared" si="20"/>
        <v>0</v>
      </c>
      <c r="AC49" s="16">
        <f t="shared" si="20"/>
        <v>1825741.8199999998</v>
      </c>
      <c r="AD49" s="16">
        <f t="shared" si="20"/>
        <v>1825741.8199999998</v>
      </c>
      <c r="AE49" s="16">
        <f t="shared" si="20"/>
        <v>1825741.8199999998</v>
      </c>
      <c r="AF49" s="16">
        <f t="shared" si="20"/>
        <v>1825741.8199999998</v>
      </c>
      <c r="AG49" s="16">
        <f t="shared" si="20"/>
        <v>1825741.8199999998</v>
      </c>
      <c r="AH49" s="16">
        <f t="shared" si="20"/>
        <v>1825741.8199999998</v>
      </c>
      <c r="AI49" s="16">
        <f t="shared" si="20"/>
        <v>1825741.8199999998</v>
      </c>
      <c r="AJ49" s="16">
        <f t="shared" si="20"/>
        <v>1825741.8199999998</v>
      </c>
      <c r="AK49" s="16">
        <f t="shared" si="20"/>
        <v>1825741.8199999998</v>
      </c>
      <c r="AL49" s="16">
        <f t="shared" si="20"/>
        <v>1825741.8199999998</v>
      </c>
      <c r="AM49" s="16">
        <f t="shared" si="20"/>
        <v>1825741.8199999998</v>
      </c>
      <c r="AN49" s="16">
        <f t="shared" si="20"/>
        <v>1825741.8199999998</v>
      </c>
      <c r="AO49" s="16">
        <f t="shared" si="20"/>
        <v>1825741.8199999998</v>
      </c>
      <c r="AP49" s="16">
        <f t="shared" si="20"/>
        <v>1825741.8199999998</v>
      </c>
      <c r="AQ49" s="16">
        <f t="shared" si="20"/>
        <v>1825741.8199999998</v>
      </c>
      <c r="AR49" s="16">
        <f t="shared" ref="AR49:BS49" si="21">AQ49+AR22</f>
        <v>1825741.8199999998</v>
      </c>
      <c r="AS49" s="16">
        <f t="shared" si="21"/>
        <v>1825741.8199999998</v>
      </c>
      <c r="AT49" s="16">
        <f t="shared" si="21"/>
        <v>1825741.8199999998</v>
      </c>
      <c r="AU49" s="16">
        <f t="shared" si="21"/>
        <v>1825741.8199999998</v>
      </c>
      <c r="AV49" s="16">
        <f t="shared" si="21"/>
        <v>1825741.8199999998</v>
      </c>
      <c r="AW49" s="16">
        <f t="shared" si="21"/>
        <v>1825741.8199999998</v>
      </c>
      <c r="AX49" s="16">
        <f t="shared" si="21"/>
        <v>1825741.8199999998</v>
      </c>
      <c r="AY49" s="16">
        <f t="shared" si="21"/>
        <v>1825741.8199999998</v>
      </c>
      <c r="AZ49" s="16">
        <f t="shared" si="21"/>
        <v>1825741.8199999998</v>
      </c>
      <c r="BA49" s="16">
        <f t="shared" si="21"/>
        <v>1825741.8199999998</v>
      </c>
      <c r="BB49" s="16">
        <f t="shared" si="21"/>
        <v>1825741.8199999998</v>
      </c>
      <c r="BC49" s="16">
        <f t="shared" si="21"/>
        <v>1825741.8199999998</v>
      </c>
      <c r="BD49" s="16">
        <f t="shared" si="21"/>
        <v>1825741.8199999998</v>
      </c>
      <c r="BE49" s="16">
        <f t="shared" si="21"/>
        <v>1825741.8199999998</v>
      </c>
      <c r="BF49" s="16">
        <f t="shared" si="21"/>
        <v>1825741.8199999998</v>
      </c>
      <c r="BG49" s="16">
        <f t="shared" si="21"/>
        <v>1825741.8199999998</v>
      </c>
      <c r="BH49" s="16">
        <f t="shared" si="21"/>
        <v>1825741.8199999998</v>
      </c>
      <c r="BI49" s="16">
        <f t="shared" si="21"/>
        <v>1825741.8199999998</v>
      </c>
      <c r="BJ49" s="16">
        <f t="shared" si="21"/>
        <v>1825741.8199999998</v>
      </c>
      <c r="BK49" s="16">
        <f t="shared" si="21"/>
        <v>1825741.8199999998</v>
      </c>
      <c r="BL49" s="16">
        <f t="shared" si="21"/>
        <v>1825741.8199999998</v>
      </c>
      <c r="BM49" s="16">
        <f t="shared" si="21"/>
        <v>1825741.8199999998</v>
      </c>
      <c r="BN49" s="16">
        <f t="shared" si="21"/>
        <v>1825741.8199999998</v>
      </c>
      <c r="BO49" s="16">
        <f t="shared" si="21"/>
        <v>1825741.8199999998</v>
      </c>
      <c r="BP49" s="16">
        <f t="shared" si="21"/>
        <v>1825741.8199999998</v>
      </c>
      <c r="BQ49" s="16">
        <f t="shared" si="21"/>
        <v>1825741.8199999998</v>
      </c>
      <c r="BR49" s="16">
        <f t="shared" si="21"/>
        <v>1825741.8199999998</v>
      </c>
      <c r="BS49" s="16">
        <f t="shared" si="21"/>
        <v>1825741.8199999998</v>
      </c>
    </row>
    <row r="50" spans="1:71" x14ac:dyDescent="0.35">
      <c r="A50" s="15" t="str">
        <f t="shared" ref="A50:J50" si="22">A23</f>
        <v>Found on tab BOC</v>
      </c>
      <c r="B50" s="15" t="str">
        <f t="shared" si="22"/>
        <v>D0098940</v>
      </c>
      <c r="C50" s="15" t="str">
        <f t="shared" si="22"/>
        <v>Base Rates</v>
      </c>
      <c r="D50" s="15" t="str">
        <f t="shared" si="22"/>
        <v/>
      </c>
      <c r="E50" s="15">
        <f t="shared" si="22"/>
        <v>38900</v>
      </c>
      <c r="F50" s="15" t="str">
        <f t="shared" si="22"/>
        <v>NCP-16063</v>
      </c>
      <c r="G50" s="15" t="str">
        <f t="shared" si="22"/>
        <v>Bearss Operations Center Land</v>
      </c>
      <c r="H50" s="15" t="str">
        <f t="shared" si="22"/>
        <v>Electric General Plant</v>
      </c>
      <c r="I50" s="15" t="str">
        <f t="shared" si="22"/>
        <v>General Offices</v>
      </c>
      <c r="J50" s="15" t="str">
        <f t="shared" si="22"/>
        <v>Bearss Operations Center (ECC/DC)</v>
      </c>
      <c r="K50" s="68">
        <v>0</v>
      </c>
      <c r="L50" s="16">
        <f t="shared" ref="L50:AQ50" si="23">K50+L23</f>
        <v>0</v>
      </c>
      <c r="M50" s="16">
        <f t="shared" si="23"/>
        <v>0</v>
      </c>
      <c r="N50" s="16">
        <f t="shared" si="23"/>
        <v>0</v>
      </c>
      <c r="O50" s="16">
        <f t="shared" si="23"/>
        <v>0</v>
      </c>
      <c r="P50" s="16">
        <f t="shared" si="23"/>
        <v>0</v>
      </c>
      <c r="Q50" s="16">
        <f t="shared" si="23"/>
        <v>0</v>
      </c>
      <c r="R50" s="16">
        <f t="shared" si="23"/>
        <v>0</v>
      </c>
      <c r="S50" s="16">
        <f t="shared" si="23"/>
        <v>0</v>
      </c>
      <c r="T50" s="16">
        <f t="shared" si="23"/>
        <v>0</v>
      </c>
      <c r="U50" s="16">
        <f t="shared" si="23"/>
        <v>0</v>
      </c>
      <c r="V50" s="16">
        <f t="shared" si="23"/>
        <v>0</v>
      </c>
      <c r="W50" s="16">
        <f t="shared" si="23"/>
        <v>0</v>
      </c>
      <c r="X50" s="16">
        <f t="shared" si="23"/>
        <v>0</v>
      </c>
      <c r="Y50" s="16">
        <f t="shared" si="23"/>
        <v>0</v>
      </c>
      <c r="Z50" s="16">
        <f t="shared" si="23"/>
        <v>0</v>
      </c>
      <c r="AA50" s="16">
        <f t="shared" si="23"/>
        <v>0</v>
      </c>
      <c r="AB50" s="16">
        <f t="shared" si="23"/>
        <v>0</v>
      </c>
      <c r="AC50" s="16">
        <f t="shared" si="23"/>
        <v>374078.57000000007</v>
      </c>
      <c r="AD50" s="16">
        <f t="shared" si="23"/>
        <v>374078.57000000007</v>
      </c>
      <c r="AE50" s="16">
        <f t="shared" si="23"/>
        <v>374078.57000000007</v>
      </c>
      <c r="AF50" s="16">
        <f t="shared" si="23"/>
        <v>374078.57000000007</v>
      </c>
      <c r="AG50" s="16">
        <f t="shared" si="23"/>
        <v>374078.57000000007</v>
      </c>
      <c r="AH50" s="16">
        <f t="shared" si="23"/>
        <v>374078.57000000007</v>
      </c>
      <c r="AI50" s="16">
        <f t="shared" si="23"/>
        <v>374078.57000000007</v>
      </c>
      <c r="AJ50" s="16">
        <f t="shared" si="23"/>
        <v>374078.57000000007</v>
      </c>
      <c r="AK50" s="16">
        <f t="shared" si="23"/>
        <v>374078.57000000007</v>
      </c>
      <c r="AL50" s="16">
        <f t="shared" si="23"/>
        <v>374078.57000000007</v>
      </c>
      <c r="AM50" s="16">
        <f t="shared" si="23"/>
        <v>374078.57000000007</v>
      </c>
      <c r="AN50" s="16">
        <f t="shared" si="23"/>
        <v>374078.57000000007</v>
      </c>
      <c r="AO50" s="16">
        <f t="shared" si="23"/>
        <v>374078.57000000007</v>
      </c>
      <c r="AP50" s="16">
        <f t="shared" si="23"/>
        <v>374078.57000000007</v>
      </c>
      <c r="AQ50" s="16">
        <f t="shared" si="23"/>
        <v>374078.57000000007</v>
      </c>
      <c r="AR50" s="16">
        <f t="shared" ref="AR50:BS50" si="24">AQ50+AR23</f>
        <v>374078.57000000007</v>
      </c>
      <c r="AS50" s="16">
        <f t="shared" si="24"/>
        <v>374078.57000000007</v>
      </c>
      <c r="AT50" s="16">
        <f t="shared" si="24"/>
        <v>374078.57000000007</v>
      </c>
      <c r="AU50" s="16">
        <f t="shared" si="24"/>
        <v>374078.57000000007</v>
      </c>
      <c r="AV50" s="16">
        <f t="shared" si="24"/>
        <v>374078.57000000007</v>
      </c>
      <c r="AW50" s="16">
        <f t="shared" si="24"/>
        <v>374078.57000000007</v>
      </c>
      <c r="AX50" s="16">
        <f t="shared" si="24"/>
        <v>374078.57000000007</v>
      </c>
      <c r="AY50" s="16">
        <f t="shared" si="24"/>
        <v>374078.57000000007</v>
      </c>
      <c r="AZ50" s="16">
        <f t="shared" si="24"/>
        <v>374078.57000000007</v>
      </c>
      <c r="BA50" s="16">
        <f t="shared" si="24"/>
        <v>374078.57000000007</v>
      </c>
      <c r="BB50" s="16">
        <f t="shared" si="24"/>
        <v>374078.57000000007</v>
      </c>
      <c r="BC50" s="16">
        <f t="shared" si="24"/>
        <v>374078.57000000007</v>
      </c>
      <c r="BD50" s="16">
        <f t="shared" si="24"/>
        <v>374078.57000000007</v>
      </c>
      <c r="BE50" s="16">
        <f t="shared" si="24"/>
        <v>374078.57000000007</v>
      </c>
      <c r="BF50" s="16">
        <f t="shared" si="24"/>
        <v>374078.57000000007</v>
      </c>
      <c r="BG50" s="16">
        <f t="shared" si="24"/>
        <v>374078.57000000007</v>
      </c>
      <c r="BH50" s="16">
        <f t="shared" si="24"/>
        <v>374078.57000000007</v>
      </c>
      <c r="BI50" s="16">
        <f t="shared" si="24"/>
        <v>374078.57000000007</v>
      </c>
      <c r="BJ50" s="16">
        <f t="shared" si="24"/>
        <v>374078.57000000007</v>
      </c>
      <c r="BK50" s="16">
        <f t="shared" si="24"/>
        <v>374078.57000000007</v>
      </c>
      <c r="BL50" s="16">
        <f t="shared" si="24"/>
        <v>374078.57000000007</v>
      </c>
      <c r="BM50" s="16">
        <f t="shared" si="24"/>
        <v>374078.57000000007</v>
      </c>
      <c r="BN50" s="16">
        <f t="shared" si="24"/>
        <v>374078.57000000007</v>
      </c>
      <c r="BO50" s="16">
        <f t="shared" si="24"/>
        <v>374078.57000000007</v>
      </c>
      <c r="BP50" s="16">
        <f t="shared" si="24"/>
        <v>374078.57000000007</v>
      </c>
      <c r="BQ50" s="16">
        <f t="shared" si="24"/>
        <v>374078.57000000007</v>
      </c>
      <c r="BR50" s="16">
        <f t="shared" si="24"/>
        <v>374078.57000000007</v>
      </c>
      <c r="BS50" s="16">
        <f t="shared" si="24"/>
        <v>374078.57000000007</v>
      </c>
    </row>
    <row r="51" spans="1:71" x14ac:dyDescent="0.35">
      <c r="A51" s="15" t="str">
        <f t="shared" ref="A51:J51" si="25">A24</f>
        <v>Found on tab BOC</v>
      </c>
      <c r="B51" s="15" t="str">
        <f t="shared" si="25"/>
        <v>D0099344</v>
      </c>
      <c r="C51" s="15" t="str">
        <f t="shared" si="25"/>
        <v>Base Rates</v>
      </c>
      <c r="D51" s="15" t="str">
        <f t="shared" si="25"/>
        <v/>
      </c>
      <c r="E51" s="15">
        <f t="shared" si="25"/>
        <v>38900</v>
      </c>
      <c r="F51" s="15" t="str">
        <f t="shared" si="25"/>
        <v>NCP-16063</v>
      </c>
      <c r="G51" s="15" t="str">
        <f t="shared" si="25"/>
        <v>Bearss Operations Center Land</v>
      </c>
      <c r="H51" s="15" t="str">
        <f t="shared" si="25"/>
        <v>Electric General Plant</v>
      </c>
      <c r="I51" s="15" t="str">
        <f t="shared" si="25"/>
        <v>General Offices</v>
      </c>
      <c r="J51" s="15" t="str">
        <f t="shared" si="25"/>
        <v>Bearss Operations Center (ECC/DC)</v>
      </c>
      <c r="K51" s="68">
        <v>0</v>
      </c>
      <c r="L51" s="16">
        <f t="shared" ref="L51:AQ51" si="26">K51+L24</f>
        <v>0</v>
      </c>
      <c r="M51" s="16">
        <f t="shared" si="26"/>
        <v>0</v>
      </c>
      <c r="N51" s="16">
        <f t="shared" si="26"/>
        <v>0</v>
      </c>
      <c r="O51" s="16">
        <f t="shared" si="26"/>
        <v>0</v>
      </c>
      <c r="P51" s="16">
        <f t="shared" si="26"/>
        <v>0</v>
      </c>
      <c r="Q51" s="16">
        <f t="shared" si="26"/>
        <v>0</v>
      </c>
      <c r="R51" s="16">
        <f t="shared" si="26"/>
        <v>0</v>
      </c>
      <c r="S51" s="16">
        <f t="shared" si="26"/>
        <v>0</v>
      </c>
      <c r="T51" s="16">
        <f t="shared" si="26"/>
        <v>0</v>
      </c>
      <c r="U51" s="16">
        <f t="shared" si="26"/>
        <v>0</v>
      </c>
      <c r="V51" s="16">
        <f t="shared" si="26"/>
        <v>0</v>
      </c>
      <c r="W51" s="16">
        <f t="shared" si="26"/>
        <v>0</v>
      </c>
      <c r="X51" s="16">
        <f t="shared" si="26"/>
        <v>0</v>
      </c>
      <c r="Y51" s="16">
        <f t="shared" si="26"/>
        <v>0</v>
      </c>
      <c r="Z51" s="16">
        <f t="shared" si="26"/>
        <v>0</v>
      </c>
      <c r="AA51" s="16">
        <f t="shared" si="26"/>
        <v>0</v>
      </c>
      <c r="AB51" s="16">
        <f t="shared" si="26"/>
        <v>0</v>
      </c>
      <c r="AC51" s="16">
        <f t="shared" si="26"/>
        <v>12931730.330000006</v>
      </c>
      <c r="AD51" s="16">
        <f t="shared" si="26"/>
        <v>12931730.330000006</v>
      </c>
      <c r="AE51" s="16">
        <f t="shared" si="26"/>
        <v>12931730.330000006</v>
      </c>
      <c r="AF51" s="16">
        <f t="shared" si="26"/>
        <v>12931730.330000006</v>
      </c>
      <c r="AG51" s="16">
        <f t="shared" si="26"/>
        <v>12931730.330000006</v>
      </c>
      <c r="AH51" s="16">
        <f t="shared" si="26"/>
        <v>12931730.330000006</v>
      </c>
      <c r="AI51" s="16">
        <f t="shared" si="26"/>
        <v>12931730.330000006</v>
      </c>
      <c r="AJ51" s="16">
        <f t="shared" si="26"/>
        <v>12931730.330000006</v>
      </c>
      <c r="AK51" s="16">
        <f t="shared" si="26"/>
        <v>12931730.330000006</v>
      </c>
      <c r="AL51" s="16">
        <f t="shared" si="26"/>
        <v>12931730.330000006</v>
      </c>
      <c r="AM51" s="16">
        <f t="shared" si="26"/>
        <v>12931730.330000006</v>
      </c>
      <c r="AN51" s="16">
        <f t="shared" si="26"/>
        <v>12931730.330000006</v>
      </c>
      <c r="AO51" s="16">
        <f t="shared" si="26"/>
        <v>12931730.330000006</v>
      </c>
      <c r="AP51" s="16">
        <f t="shared" si="26"/>
        <v>12931730.330000006</v>
      </c>
      <c r="AQ51" s="16">
        <f t="shared" si="26"/>
        <v>12931730.330000006</v>
      </c>
      <c r="AR51" s="16">
        <f t="shared" ref="AR51:BS51" si="27">AQ51+AR24</f>
        <v>12931730.330000006</v>
      </c>
      <c r="AS51" s="16">
        <f t="shared" si="27"/>
        <v>12931730.330000006</v>
      </c>
      <c r="AT51" s="16">
        <f t="shared" si="27"/>
        <v>12931730.330000006</v>
      </c>
      <c r="AU51" s="16">
        <f t="shared" si="27"/>
        <v>12931730.330000006</v>
      </c>
      <c r="AV51" s="16">
        <f t="shared" si="27"/>
        <v>12931730.330000006</v>
      </c>
      <c r="AW51" s="16">
        <f t="shared" si="27"/>
        <v>12931730.330000006</v>
      </c>
      <c r="AX51" s="16">
        <f t="shared" si="27"/>
        <v>12931730.330000006</v>
      </c>
      <c r="AY51" s="16">
        <f t="shared" si="27"/>
        <v>12931730.330000006</v>
      </c>
      <c r="AZ51" s="16">
        <f t="shared" si="27"/>
        <v>12931730.330000006</v>
      </c>
      <c r="BA51" s="16">
        <f t="shared" si="27"/>
        <v>12931730.330000006</v>
      </c>
      <c r="BB51" s="16">
        <f t="shared" si="27"/>
        <v>12931730.330000006</v>
      </c>
      <c r="BC51" s="16">
        <f t="shared" si="27"/>
        <v>12931730.330000006</v>
      </c>
      <c r="BD51" s="16">
        <f t="shared" si="27"/>
        <v>12931730.330000006</v>
      </c>
      <c r="BE51" s="16">
        <f t="shared" si="27"/>
        <v>12931730.330000006</v>
      </c>
      <c r="BF51" s="16">
        <f t="shared" si="27"/>
        <v>12931730.330000006</v>
      </c>
      <c r="BG51" s="16">
        <f t="shared" si="27"/>
        <v>12931730.330000006</v>
      </c>
      <c r="BH51" s="16">
        <f t="shared" si="27"/>
        <v>12931730.330000006</v>
      </c>
      <c r="BI51" s="16">
        <f t="shared" si="27"/>
        <v>12931730.330000006</v>
      </c>
      <c r="BJ51" s="16">
        <f t="shared" si="27"/>
        <v>12931730.330000006</v>
      </c>
      <c r="BK51" s="16">
        <f t="shared" si="27"/>
        <v>12931730.330000006</v>
      </c>
      <c r="BL51" s="16">
        <f t="shared" si="27"/>
        <v>12931730.330000006</v>
      </c>
      <c r="BM51" s="16">
        <f t="shared" si="27"/>
        <v>12931730.330000006</v>
      </c>
      <c r="BN51" s="16">
        <f t="shared" si="27"/>
        <v>12931730.330000006</v>
      </c>
      <c r="BO51" s="16">
        <f t="shared" si="27"/>
        <v>12931730.330000006</v>
      </c>
      <c r="BP51" s="16">
        <f t="shared" si="27"/>
        <v>12931730.330000006</v>
      </c>
      <c r="BQ51" s="16">
        <f t="shared" si="27"/>
        <v>12931730.330000006</v>
      </c>
      <c r="BR51" s="16">
        <f t="shared" si="27"/>
        <v>12931730.330000006</v>
      </c>
      <c r="BS51" s="16">
        <f t="shared" si="27"/>
        <v>12931730.330000006</v>
      </c>
    </row>
    <row r="52" spans="1:71" x14ac:dyDescent="0.35">
      <c r="A52" s="15" t="str">
        <f t="shared" ref="A52:J52" si="28">A25</f>
        <v>Found on tab BOC</v>
      </c>
      <c r="B52" s="15" t="str">
        <f t="shared" si="28"/>
        <v>D0099839</v>
      </c>
      <c r="C52" s="15" t="str">
        <f t="shared" si="28"/>
        <v>Base Rates</v>
      </c>
      <c r="D52" s="15" t="str">
        <f t="shared" si="28"/>
        <v/>
      </c>
      <c r="E52" s="15">
        <f t="shared" si="28"/>
        <v>39000</v>
      </c>
      <c r="F52" s="15" t="str">
        <f t="shared" si="28"/>
        <v>NEW-15424</v>
      </c>
      <c r="G52" s="15" t="str">
        <f t="shared" si="28"/>
        <v>Bearss Operations Center</v>
      </c>
      <c r="H52" s="15" t="str">
        <f t="shared" si="28"/>
        <v>Electric General Plant</v>
      </c>
      <c r="I52" s="15" t="str">
        <f t="shared" si="28"/>
        <v>General Offices</v>
      </c>
      <c r="J52" s="15" t="str">
        <f t="shared" si="28"/>
        <v>Bearss Operations Center (ECC/DC)</v>
      </c>
      <c r="K52" s="68">
        <v>0</v>
      </c>
      <c r="L52" s="16">
        <f t="shared" ref="L52:AQ52" si="29">K52+L25</f>
        <v>0</v>
      </c>
      <c r="M52" s="16">
        <f t="shared" si="29"/>
        <v>0</v>
      </c>
      <c r="N52" s="16">
        <f t="shared" si="29"/>
        <v>0</v>
      </c>
      <c r="O52" s="16">
        <f t="shared" si="29"/>
        <v>0</v>
      </c>
      <c r="P52" s="16">
        <f t="shared" si="29"/>
        <v>0</v>
      </c>
      <c r="Q52" s="16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6">
        <f t="shared" si="29"/>
        <v>0</v>
      </c>
      <c r="X52" s="16">
        <f t="shared" si="29"/>
        <v>0</v>
      </c>
      <c r="Y52" s="16">
        <f t="shared" si="29"/>
        <v>0</v>
      </c>
      <c r="Z52" s="16">
        <f t="shared" si="29"/>
        <v>0</v>
      </c>
      <c r="AA52" s="16">
        <f t="shared" si="29"/>
        <v>0</v>
      </c>
      <c r="AB52" s="16">
        <f t="shared" si="29"/>
        <v>0</v>
      </c>
      <c r="AC52" s="16">
        <f t="shared" si="29"/>
        <v>1936467.08</v>
      </c>
      <c r="AD52" s="16">
        <f t="shared" si="29"/>
        <v>1936467.08</v>
      </c>
      <c r="AE52" s="16">
        <f t="shared" si="29"/>
        <v>1936467.08</v>
      </c>
      <c r="AF52" s="16">
        <f t="shared" si="29"/>
        <v>1936467.08</v>
      </c>
      <c r="AG52" s="16">
        <f t="shared" si="29"/>
        <v>1936467.08</v>
      </c>
      <c r="AH52" s="16">
        <f t="shared" si="29"/>
        <v>1936467.08</v>
      </c>
      <c r="AI52" s="16">
        <f t="shared" si="29"/>
        <v>1936467.08</v>
      </c>
      <c r="AJ52" s="16">
        <f t="shared" si="29"/>
        <v>1936467.08</v>
      </c>
      <c r="AK52" s="16">
        <f t="shared" si="29"/>
        <v>1936467.08</v>
      </c>
      <c r="AL52" s="16">
        <f t="shared" si="29"/>
        <v>1936467.08</v>
      </c>
      <c r="AM52" s="16">
        <f t="shared" si="29"/>
        <v>1936467.08</v>
      </c>
      <c r="AN52" s="16">
        <f t="shared" si="29"/>
        <v>1936467.08</v>
      </c>
      <c r="AO52" s="16">
        <f t="shared" si="29"/>
        <v>1936467.08</v>
      </c>
      <c r="AP52" s="16">
        <f t="shared" si="29"/>
        <v>1936467.08</v>
      </c>
      <c r="AQ52" s="16">
        <f t="shared" si="29"/>
        <v>1936467.08</v>
      </c>
      <c r="AR52" s="16">
        <f t="shared" ref="AR52:BS52" si="30">AQ52+AR25</f>
        <v>1936467.08</v>
      </c>
      <c r="AS52" s="16">
        <f t="shared" si="30"/>
        <v>1936467.08</v>
      </c>
      <c r="AT52" s="16">
        <f t="shared" si="30"/>
        <v>1936467.08</v>
      </c>
      <c r="AU52" s="16">
        <f t="shared" si="30"/>
        <v>1936467.08</v>
      </c>
      <c r="AV52" s="16">
        <f t="shared" si="30"/>
        <v>1936467.08</v>
      </c>
      <c r="AW52" s="16">
        <f t="shared" si="30"/>
        <v>1936467.08</v>
      </c>
      <c r="AX52" s="16">
        <f t="shared" si="30"/>
        <v>1936467.08</v>
      </c>
      <c r="AY52" s="16">
        <f t="shared" si="30"/>
        <v>1936467.08</v>
      </c>
      <c r="AZ52" s="16">
        <f t="shared" si="30"/>
        <v>1936467.08</v>
      </c>
      <c r="BA52" s="16">
        <f t="shared" si="30"/>
        <v>1936467.08</v>
      </c>
      <c r="BB52" s="16">
        <f t="shared" si="30"/>
        <v>1936467.08</v>
      </c>
      <c r="BC52" s="16">
        <f t="shared" si="30"/>
        <v>1936467.08</v>
      </c>
      <c r="BD52" s="16">
        <f t="shared" si="30"/>
        <v>1936467.08</v>
      </c>
      <c r="BE52" s="16">
        <f t="shared" si="30"/>
        <v>1936467.08</v>
      </c>
      <c r="BF52" s="16">
        <f t="shared" si="30"/>
        <v>1936467.08</v>
      </c>
      <c r="BG52" s="16">
        <f t="shared" si="30"/>
        <v>1936467.08</v>
      </c>
      <c r="BH52" s="16">
        <f t="shared" si="30"/>
        <v>1936467.08</v>
      </c>
      <c r="BI52" s="16">
        <f t="shared" si="30"/>
        <v>1936467.08</v>
      </c>
      <c r="BJ52" s="16">
        <f t="shared" si="30"/>
        <v>1936467.08</v>
      </c>
      <c r="BK52" s="16">
        <f t="shared" si="30"/>
        <v>1936467.08</v>
      </c>
      <c r="BL52" s="16">
        <f t="shared" si="30"/>
        <v>1936467.08</v>
      </c>
      <c r="BM52" s="16">
        <f t="shared" si="30"/>
        <v>1936467.08</v>
      </c>
      <c r="BN52" s="16">
        <f t="shared" si="30"/>
        <v>1936467.08</v>
      </c>
      <c r="BO52" s="16">
        <f t="shared" si="30"/>
        <v>1936467.08</v>
      </c>
      <c r="BP52" s="16">
        <f t="shared" si="30"/>
        <v>1936467.08</v>
      </c>
      <c r="BQ52" s="16">
        <f t="shared" si="30"/>
        <v>1936467.08</v>
      </c>
      <c r="BR52" s="16">
        <f t="shared" si="30"/>
        <v>1936467.08</v>
      </c>
      <c r="BS52" s="16">
        <f t="shared" si="30"/>
        <v>1936467.08</v>
      </c>
    </row>
    <row r="53" spans="1:71" x14ac:dyDescent="0.35">
      <c r="A53" s="15" t="str">
        <f t="shared" ref="A53:J53" si="31">A26</f>
        <v>Found on tab BOC</v>
      </c>
      <c r="B53" s="15" t="str">
        <f t="shared" si="31"/>
        <v>D0099840</v>
      </c>
      <c r="C53" s="15" t="str">
        <f t="shared" si="31"/>
        <v>Base Rates</v>
      </c>
      <c r="D53" s="15" t="str">
        <f t="shared" si="31"/>
        <v/>
      </c>
      <c r="E53" s="15">
        <f t="shared" si="31"/>
        <v>39000</v>
      </c>
      <c r="F53" s="15" t="str">
        <f t="shared" si="31"/>
        <v>NEW-15424</v>
      </c>
      <c r="G53" s="15" t="str">
        <f t="shared" si="31"/>
        <v>Bearss Operations Center</v>
      </c>
      <c r="H53" s="15" t="str">
        <f t="shared" si="31"/>
        <v>Electric General Plant</v>
      </c>
      <c r="I53" s="15" t="str">
        <f t="shared" si="31"/>
        <v>General Offices</v>
      </c>
      <c r="J53" s="15" t="str">
        <f t="shared" si="31"/>
        <v>Bearss Operations Center (ECC/DC)</v>
      </c>
      <c r="K53" s="68">
        <v>0</v>
      </c>
      <c r="L53" s="16">
        <f t="shared" ref="L53:AQ53" si="32">K53+L26</f>
        <v>0</v>
      </c>
      <c r="M53" s="16">
        <f t="shared" si="32"/>
        <v>0</v>
      </c>
      <c r="N53" s="16">
        <f t="shared" si="32"/>
        <v>0</v>
      </c>
      <c r="O53" s="16">
        <f t="shared" si="32"/>
        <v>0</v>
      </c>
      <c r="P53" s="16">
        <f t="shared" si="32"/>
        <v>0</v>
      </c>
      <c r="Q53" s="16">
        <f t="shared" si="32"/>
        <v>0</v>
      </c>
      <c r="R53" s="16">
        <f t="shared" si="32"/>
        <v>0</v>
      </c>
      <c r="S53" s="16">
        <f t="shared" si="32"/>
        <v>0</v>
      </c>
      <c r="T53" s="16">
        <f t="shared" si="32"/>
        <v>0</v>
      </c>
      <c r="U53" s="16">
        <f t="shared" si="32"/>
        <v>0</v>
      </c>
      <c r="V53" s="16">
        <f t="shared" si="32"/>
        <v>0</v>
      </c>
      <c r="W53" s="16">
        <f t="shared" si="32"/>
        <v>0</v>
      </c>
      <c r="X53" s="16">
        <f t="shared" si="32"/>
        <v>0</v>
      </c>
      <c r="Y53" s="16">
        <f t="shared" si="32"/>
        <v>0</v>
      </c>
      <c r="Z53" s="16">
        <f t="shared" si="32"/>
        <v>0</v>
      </c>
      <c r="AA53" s="16">
        <f t="shared" si="32"/>
        <v>0</v>
      </c>
      <c r="AB53" s="16">
        <f t="shared" si="32"/>
        <v>0</v>
      </c>
      <c r="AC53" s="16">
        <f t="shared" si="32"/>
        <v>77796680.129999965</v>
      </c>
      <c r="AD53" s="16">
        <f t="shared" si="32"/>
        <v>77796680.129999965</v>
      </c>
      <c r="AE53" s="16">
        <f t="shared" si="32"/>
        <v>77796680.129999965</v>
      </c>
      <c r="AF53" s="16">
        <f t="shared" si="32"/>
        <v>77796680.129999965</v>
      </c>
      <c r="AG53" s="16">
        <f t="shared" si="32"/>
        <v>77796680.129999965</v>
      </c>
      <c r="AH53" s="16">
        <f t="shared" si="32"/>
        <v>77796680.129999965</v>
      </c>
      <c r="AI53" s="16">
        <f t="shared" si="32"/>
        <v>77796680.129999965</v>
      </c>
      <c r="AJ53" s="16">
        <f t="shared" si="32"/>
        <v>77796680.129999965</v>
      </c>
      <c r="AK53" s="16">
        <f t="shared" si="32"/>
        <v>77796680.129999965</v>
      </c>
      <c r="AL53" s="16">
        <f t="shared" si="32"/>
        <v>77796680.129999965</v>
      </c>
      <c r="AM53" s="16">
        <f t="shared" si="32"/>
        <v>77796680.129999965</v>
      </c>
      <c r="AN53" s="16">
        <f t="shared" si="32"/>
        <v>77796680.129999965</v>
      </c>
      <c r="AO53" s="16">
        <f t="shared" si="32"/>
        <v>77796680.129999965</v>
      </c>
      <c r="AP53" s="16">
        <f t="shared" si="32"/>
        <v>77796680.129999965</v>
      </c>
      <c r="AQ53" s="16">
        <f t="shared" si="32"/>
        <v>77796680.129999965</v>
      </c>
      <c r="AR53" s="16">
        <f t="shared" ref="AR53:BS53" si="33">AQ53+AR26</f>
        <v>77796680.129999965</v>
      </c>
      <c r="AS53" s="16">
        <f t="shared" si="33"/>
        <v>77796680.129999965</v>
      </c>
      <c r="AT53" s="16">
        <f t="shared" si="33"/>
        <v>77796680.129999965</v>
      </c>
      <c r="AU53" s="16">
        <f t="shared" si="33"/>
        <v>77796680.129999965</v>
      </c>
      <c r="AV53" s="16">
        <f t="shared" si="33"/>
        <v>77796680.129999965</v>
      </c>
      <c r="AW53" s="16">
        <f t="shared" si="33"/>
        <v>77796680.129999965</v>
      </c>
      <c r="AX53" s="16">
        <f t="shared" si="33"/>
        <v>77796680.129999965</v>
      </c>
      <c r="AY53" s="16">
        <f t="shared" si="33"/>
        <v>77796680.129999965</v>
      </c>
      <c r="AZ53" s="16">
        <f t="shared" si="33"/>
        <v>77796680.129999965</v>
      </c>
      <c r="BA53" s="16">
        <f t="shared" si="33"/>
        <v>77796680.129999965</v>
      </c>
      <c r="BB53" s="16">
        <f t="shared" si="33"/>
        <v>77796680.129999965</v>
      </c>
      <c r="BC53" s="16">
        <f t="shared" si="33"/>
        <v>77796680.129999965</v>
      </c>
      <c r="BD53" s="16">
        <f t="shared" si="33"/>
        <v>77796680.129999965</v>
      </c>
      <c r="BE53" s="16">
        <f t="shared" si="33"/>
        <v>77796680.129999965</v>
      </c>
      <c r="BF53" s="16">
        <f t="shared" si="33"/>
        <v>77796680.129999965</v>
      </c>
      <c r="BG53" s="16">
        <f t="shared" si="33"/>
        <v>77796680.129999965</v>
      </c>
      <c r="BH53" s="16">
        <f t="shared" si="33"/>
        <v>77796680.129999965</v>
      </c>
      <c r="BI53" s="16">
        <f t="shared" si="33"/>
        <v>77796680.129999965</v>
      </c>
      <c r="BJ53" s="16">
        <f t="shared" si="33"/>
        <v>77796680.129999965</v>
      </c>
      <c r="BK53" s="16">
        <f t="shared" si="33"/>
        <v>77796680.129999965</v>
      </c>
      <c r="BL53" s="16">
        <f t="shared" si="33"/>
        <v>77796680.129999965</v>
      </c>
      <c r="BM53" s="16">
        <f t="shared" si="33"/>
        <v>77796680.129999965</v>
      </c>
      <c r="BN53" s="16">
        <f t="shared" si="33"/>
        <v>77796680.129999965</v>
      </c>
      <c r="BO53" s="16">
        <f t="shared" si="33"/>
        <v>77796680.129999965</v>
      </c>
      <c r="BP53" s="16">
        <f t="shared" si="33"/>
        <v>77796680.129999965</v>
      </c>
      <c r="BQ53" s="16">
        <f t="shared" si="33"/>
        <v>77796680.129999965</v>
      </c>
      <c r="BR53" s="16">
        <f t="shared" si="33"/>
        <v>77796680.129999965</v>
      </c>
      <c r="BS53" s="16">
        <f t="shared" si="33"/>
        <v>77796680.129999965</v>
      </c>
    </row>
    <row r="54" spans="1:71" x14ac:dyDescent="0.35">
      <c r="A54" s="15" t="str">
        <f t="shared" ref="A54:J54" si="34">A27</f>
        <v>Found on tab BOC</v>
      </c>
      <c r="B54" s="15" t="str">
        <f t="shared" si="34"/>
        <v>D0099847</v>
      </c>
      <c r="C54" s="15" t="str">
        <f t="shared" si="34"/>
        <v>Base Rates</v>
      </c>
      <c r="D54" s="15" t="str">
        <f t="shared" si="34"/>
        <v/>
      </c>
      <c r="E54" s="15">
        <f t="shared" si="34"/>
        <v>39000</v>
      </c>
      <c r="F54" s="15" t="str">
        <f t="shared" si="34"/>
        <v>NEW-15424</v>
      </c>
      <c r="G54" s="15" t="str">
        <f t="shared" si="34"/>
        <v>Bearss Operations Center</v>
      </c>
      <c r="H54" s="15" t="str">
        <f t="shared" si="34"/>
        <v>Electric General Plant</v>
      </c>
      <c r="I54" s="15" t="str">
        <f t="shared" si="34"/>
        <v>General Offices</v>
      </c>
      <c r="J54" s="15" t="str">
        <f t="shared" si="34"/>
        <v>Bearss Operations Center (ECC/DC)</v>
      </c>
      <c r="K54" s="68">
        <v>0</v>
      </c>
      <c r="L54" s="16">
        <f t="shared" ref="L54:AQ54" si="35">K54+L27</f>
        <v>0</v>
      </c>
      <c r="M54" s="16">
        <f t="shared" si="35"/>
        <v>0</v>
      </c>
      <c r="N54" s="16">
        <f t="shared" si="35"/>
        <v>0</v>
      </c>
      <c r="O54" s="16">
        <f t="shared" si="35"/>
        <v>0</v>
      </c>
      <c r="P54" s="16">
        <f t="shared" si="35"/>
        <v>0</v>
      </c>
      <c r="Q54" s="16">
        <f t="shared" si="35"/>
        <v>0</v>
      </c>
      <c r="R54" s="16">
        <f t="shared" si="35"/>
        <v>0</v>
      </c>
      <c r="S54" s="16">
        <f t="shared" si="35"/>
        <v>0</v>
      </c>
      <c r="T54" s="16">
        <f t="shared" si="35"/>
        <v>0</v>
      </c>
      <c r="U54" s="16">
        <f t="shared" si="35"/>
        <v>0</v>
      </c>
      <c r="V54" s="16">
        <f t="shared" si="35"/>
        <v>0</v>
      </c>
      <c r="W54" s="16">
        <f t="shared" si="35"/>
        <v>0</v>
      </c>
      <c r="X54" s="16">
        <f t="shared" si="35"/>
        <v>0</v>
      </c>
      <c r="Y54" s="16">
        <f t="shared" si="35"/>
        <v>0</v>
      </c>
      <c r="Z54" s="16">
        <f t="shared" si="35"/>
        <v>0</v>
      </c>
      <c r="AA54" s="16">
        <f t="shared" si="35"/>
        <v>0</v>
      </c>
      <c r="AB54" s="16">
        <f t="shared" si="35"/>
        <v>0</v>
      </c>
      <c r="AC54" s="16">
        <f t="shared" si="35"/>
        <v>557513.11</v>
      </c>
      <c r="AD54" s="16">
        <f t="shared" si="35"/>
        <v>557513.11</v>
      </c>
      <c r="AE54" s="16">
        <f t="shared" si="35"/>
        <v>557513.11</v>
      </c>
      <c r="AF54" s="16">
        <f t="shared" si="35"/>
        <v>557513.11</v>
      </c>
      <c r="AG54" s="16">
        <f t="shared" si="35"/>
        <v>557513.11</v>
      </c>
      <c r="AH54" s="16">
        <f t="shared" si="35"/>
        <v>557513.11</v>
      </c>
      <c r="AI54" s="16">
        <f t="shared" si="35"/>
        <v>557513.11</v>
      </c>
      <c r="AJ54" s="16">
        <f t="shared" si="35"/>
        <v>557513.11</v>
      </c>
      <c r="AK54" s="16">
        <f t="shared" si="35"/>
        <v>557513.11</v>
      </c>
      <c r="AL54" s="16">
        <f t="shared" si="35"/>
        <v>557513.11</v>
      </c>
      <c r="AM54" s="16">
        <f t="shared" si="35"/>
        <v>557513.11</v>
      </c>
      <c r="AN54" s="16">
        <f t="shared" si="35"/>
        <v>557513.11</v>
      </c>
      <c r="AO54" s="16">
        <f t="shared" si="35"/>
        <v>557513.11</v>
      </c>
      <c r="AP54" s="16">
        <f t="shared" si="35"/>
        <v>557513.11</v>
      </c>
      <c r="AQ54" s="16">
        <f t="shared" si="35"/>
        <v>557513.11</v>
      </c>
      <c r="AR54" s="16">
        <f t="shared" ref="AR54:BS54" si="36">AQ54+AR27</f>
        <v>557513.11</v>
      </c>
      <c r="AS54" s="16">
        <f t="shared" si="36"/>
        <v>557513.11</v>
      </c>
      <c r="AT54" s="16">
        <f t="shared" si="36"/>
        <v>557513.11</v>
      </c>
      <c r="AU54" s="16">
        <f t="shared" si="36"/>
        <v>557513.11</v>
      </c>
      <c r="AV54" s="16">
        <f t="shared" si="36"/>
        <v>557513.11</v>
      </c>
      <c r="AW54" s="16">
        <f t="shared" si="36"/>
        <v>557513.11</v>
      </c>
      <c r="AX54" s="16">
        <f t="shared" si="36"/>
        <v>557513.11</v>
      </c>
      <c r="AY54" s="16">
        <f t="shared" si="36"/>
        <v>557513.11</v>
      </c>
      <c r="AZ54" s="16">
        <f t="shared" si="36"/>
        <v>557513.11</v>
      </c>
      <c r="BA54" s="16">
        <f t="shared" si="36"/>
        <v>557513.11</v>
      </c>
      <c r="BB54" s="16">
        <f t="shared" si="36"/>
        <v>557513.11</v>
      </c>
      <c r="BC54" s="16">
        <f t="shared" si="36"/>
        <v>557513.11</v>
      </c>
      <c r="BD54" s="16">
        <f t="shared" si="36"/>
        <v>557513.11</v>
      </c>
      <c r="BE54" s="16">
        <f t="shared" si="36"/>
        <v>557513.11</v>
      </c>
      <c r="BF54" s="16">
        <f t="shared" si="36"/>
        <v>557513.11</v>
      </c>
      <c r="BG54" s="16">
        <f t="shared" si="36"/>
        <v>557513.11</v>
      </c>
      <c r="BH54" s="16">
        <f t="shared" si="36"/>
        <v>557513.11</v>
      </c>
      <c r="BI54" s="16">
        <f t="shared" si="36"/>
        <v>557513.11</v>
      </c>
      <c r="BJ54" s="16">
        <f t="shared" si="36"/>
        <v>557513.11</v>
      </c>
      <c r="BK54" s="16">
        <f t="shared" si="36"/>
        <v>557513.11</v>
      </c>
      <c r="BL54" s="16">
        <f t="shared" si="36"/>
        <v>557513.11</v>
      </c>
      <c r="BM54" s="16">
        <f t="shared" si="36"/>
        <v>557513.11</v>
      </c>
      <c r="BN54" s="16">
        <f t="shared" si="36"/>
        <v>557513.11</v>
      </c>
      <c r="BO54" s="16">
        <f t="shared" si="36"/>
        <v>557513.11</v>
      </c>
      <c r="BP54" s="16">
        <f t="shared" si="36"/>
        <v>557513.11</v>
      </c>
      <c r="BQ54" s="16">
        <f t="shared" si="36"/>
        <v>557513.11</v>
      </c>
      <c r="BR54" s="16">
        <f t="shared" si="36"/>
        <v>557513.11</v>
      </c>
      <c r="BS54" s="16">
        <f t="shared" si="36"/>
        <v>557513.11</v>
      </c>
    </row>
    <row r="55" spans="1:71" x14ac:dyDescent="0.35">
      <c r="A55" s="15" t="str">
        <f t="shared" ref="A55:J55" si="37">A28</f>
        <v>Found on tab BOC</v>
      </c>
      <c r="B55" s="15" t="str">
        <f t="shared" si="37"/>
        <v>D0101041</v>
      </c>
      <c r="C55" s="15" t="str">
        <f t="shared" si="37"/>
        <v>Base Rates</v>
      </c>
      <c r="D55" s="15" t="str">
        <f t="shared" si="37"/>
        <v/>
      </c>
      <c r="E55" s="15">
        <f t="shared" si="37"/>
        <v>39104</v>
      </c>
      <c r="F55" s="15" t="str">
        <f t="shared" si="37"/>
        <v>NCP-12350</v>
      </c>
      <c r="G55" s="15" t="str">
        <f t="shared" si="37"/>
        <v>EMS Upgrade - 2023</v>
      </c>
      <c r="H55" s="15" t="str">
        <f t="shared" si="37"/>
        <v>Electric General Plant</v>
      </c>
      <c r="I55" s="15" t="str">
        <f t="shared" si="37"/>
        <v>General Offices</v>
      </c>
      <c r="J55" s="15" t="str">
        <f t="shared" si="37"/>
        <v>Energy Control Center - Office</v>
      </c>
      <c r="K55" s="68">
        <v>0</v>
      </c>
      <c r="L55" s="16">
        <f t="shared" ref="L55:AQ55" si="38">K55+L28</f>
        <v>0</v>
      </c>
      <c r="M55" s="16">
        <f t="shared" si="38"/>
        <v>0</v>
      </c>
      <c r="N55" s="16">
        <f t="shared" si="38"/>
        <v>0</v>
      </c>
      <c r="O55" s="16">
        <f t="shared" si="38"/>
        <v>0</v>
      </c>
      <c r="P55" s="16">
        <f t="shared" si="38"/>
        <v>0</v>
      </c>
      <c r="Q55" s="16">
        <f t="shared" si="38"/>
        <v>0</v>
      </c>
      <c r="R55" s="16">
        <f t="shared" si="38"/>
        <v>0</v>
      </c>
      <c r="S55" s="16">
        <f t="shared" si="38"/>
        <v>0</v>
      </c>
      <c r="T55" s="16">
        <f t="shared" si="38"/>
        <v>0</v>
      </c>
      <c r="U55" s="16">
        <f t="shared" si="38"/>
        <v>0</v>
      </c>
      <c r="V55" s="16">
        <f t="shared" si="38"/>
        <v>0</v>
      </c>
      <c r="W55" s="16">
        <f t="shared" si="38"/>
        <v>0</v>
      </c>
      <c r="X55" s="16">
        <f t="shared" si="38"/>
        <v>0</v>
      </c>
      <c r="Y55" s="16">
        <f t="shared" si="38"/>
        <v>0</v>
      </c>
      <c r="Z55" s="16">
        <f t="shared" si="38"/>
        <v>0</v>
      </c>
      <c r="AA55" s="16">
        <f t="shared" si="38"/>
        <v>0</v>
      </c>
      <c r="AB55" s="16">
        <f t="shared" si="38"/>
        <v>0</v>
      </c>
      <c r="AC55" s="16">
        <f t="shared" si="38"/>
        <v>0</v>
      </c>
      <c r="AD55" s="16">
        <f t="shared" si="38"/>
        <v>0</v>
      </c>
      <c r="AE55" s="16">
        <f t="shared" si="38"/>
        <v>0</v>
      </c>
      <c r="AF55" s="16">
        <f t="shared" si="38"/>
        <v>0</v>
      </c>
      <c r="AG55" s="16">
        <f t="shared" si="38"/>
        <v>6099966.2199999997</v>
      </c>
      <c r="AH55" s="16">
        <f t="shared" si="38"/>
        <v>6099966.2199999997</v>
      </c>
      <c r="AI55" s="16">
        <f t="shared" si="38"/>
        <v>6099966.2199999997</v>
      </c>
      <c r="AJ55" s="16">
        <f t="shared" si="38"/>
        <v>6099966.2199999997</v>
      </c>
      <c r="AK55" s="16">
        <f t="shared" si="38"/>
        <v>6099966.2199999997</v>
      </c>
      <c r="AL55" s="16">
        <f t="shared" si="38"/>
        <v>6099966.2199999997</v>
      </c>
      <c r="AM55" s="16">
        <f t="shared" si="38"/>
        <v>6099966.2199999997</v>
      </c>
      <c r="AN55" s="16">
        <f t="shared" si="38"/>
        <v>6099966.2199999997</v>
      </c>
      <c r="AO55" s="16">
        <f t="shared" si="38"/>
        <v>6099966.2199999997</v>
      </c>
      <c r="AP55" s="16">
        <f t="shared" si="38"/>
        <v>6099966.2199999997</v>
      </c>
      <c r="AQ55" s="16">
        <f t="shared" si="38"/>
        <v>6099966.2199999997</v>
      </c>
      <c r="AR55" s="16">
        <f t="shared" ref="AR55:BS55" si="39">AQ55+AR28</f>
        <v>6099966.2199999997</v>
      </c>
      <c r="AS55" s="16">
        <f t="shared" si="39"/>
        <v>6099966.2199999997</v>
      </c>
      <c r="AT55" s="16">
        <f t="shared" si="39"/>
        <v>6099966.2199999997</v>
      </c>
      <c r="AU55" s="16">
        <f t="shared" si="39"/>
        <v>6099966.2199999997</v>
      </c>
      <c r="AV55" s="16">
        <f t="shared" si="39"/>
        <v>6099966.2199999997</v>
      </c>
      <c r="AW55" s="16">
        <f t="shared" si="39"/>
        <v>6099966.2199999997</v>
      </c>
      <c r="AX55" s="16">
        <f t="shared" si="39"/>
        <v>6099966.2199999997</v>
      </c>
      <c r="AY55" s="16">
        <f t="shared" si="39"/>
        <v>6099966.2199999997</v>
      </c>
      <c r="AZ55" s="16">
        <f t="shared" si="39"/>
        <v>6099966.2199999997</v>
      </c>
      <c r="BA55" s="16">
        <f t="shared" si="39"/>
        <v>6099966.2199999997</v>
      </c>
      <c r="BB55" s="16">
        <f t="shared" si="39"/>
        <v>6099966.2199999997</v>
      </c>
      <c r="BC55" s="16">
        <f t="shared" si="39"/>
        <v>6099966.2199999997</v>
      </c>
      <c r="BD55" s="16">
        <f t="shared" si="39"/>
        <v>6099966.2199999997</v>
      </c>
      <c r="BE55" s="16">
        <f t="shared" si="39"/>
        <v>6099966.2199999997</v>
      </c>
      <c r="BF55" s="16">
        <f t="shared" si="39"/>
        <v>6099966.2199999997</v>
      </c>
      <c r="BG55" s="16">
        <f t="shared" si="39"/>
        <v>6099966.2199999997</v>
      </c>
      <c r="BH55" s="16">
        <f t="shared" si="39"/>
        <v>6099966.2199999997</v>
      </c>
      <c r="BI55" s="16">
        <f t="shared" si="39"/>
        <v>6099966.2199999997</v>
      </c>
      <c r="BJ55" s="16">
        <f t="shared" si="39"/>
        <v>6099966.2199999997</v>
      </c>
      <c r="BK55" s="16">
        <f t="shared" si="39"/>
        <v>6099966.2199999997</v>
      </c>
      <c r="BL55" s="16">
        <f t="shared" si="39"/>
        <v>6099966.2199999997</v>
      </c>
      <c r="BM55" s="16">
        <f t="shared" si="39"/>
        <v>6099966.2199999997</v>
      </c>
      <c r="BN55" s="16">
        <f t="shared" si="39"/>
        <v>6099966.2199999997</v>
      </c>
      <c r="BO55" s="16">
        <f t="shared" si="39"/>
        <v>6099966.2199999997</v>
      </c>
      <c r="BP55" s="16">
        <f t="shared" si="39"/>
        <v>6099966.2199999997</v>
      </c>
      <c r="BQ55" s="16">
        <f t="shared" si="39"/>
        <v>6099966.2199999997</v>
      </c>
      <c r="BR55" s="16">
        <f t="shared" si="39"/>
        <v>6099966.2199999997</v>
      </c>
      <c r="BS55" s="16">
        <f t="shared" si="39"/>
        <v>6099966.2199999997</v>
      </c>
    </row>
    <row r="56" spans="1:71" x14ac:dyDescent="0.35">
      <c r="A56" s="15" t="str">
        <f t="shared" ref="A56:J56" si="40">A29</f>
        <v>Found on tab BOC</v>
      </c>
      <c r="B56" s="15" t="str">
        <f t="shared" si="40"/>
        <v>D0101042</v>
      </c>
      <c r="C56" s="15" t="str">
        <f t="shared" si="40"/>
        <v>Base Rates</v>
      </c>
      <c r="D56" s="15" t="str">
        <f t="shared" si="40"/>
        <v/>
      </c>
      <c r="E56" s="15">
        <f t="shared" si="40"/>
        <v>30315</v>
      </c>
      <c r="F56" s="15" t="str">
        <f t="shared" si="40"/>
        <v>NCP-12350</v>
      </c>
      <c r="G56" s="15" t="str">
        <f t="shared" si="40"/>
        <v>EMS Upgrade - 2023</v>
      </c>
      <c r="H56" s="15" t="str">
        <f t="shared" si="40"/>
        <v>Electric Intangible Plant</v>
      </c>
      <c r="I56" s="15" t="str">
        <f t="shared" si="40"/>
        <v>General Offices</v>
      </c>
      <c r="J56" s="15" t="str">
        <f t="shared" si="40"/>
        <v>Energy Control Center - Office</v>
      </c>
      <c r="K56" s="68">
        <v>0</v>
      </c>
      <c r="L56" s="16">
        <f t="shared" ref="L56:AQ56" si="41">K56+L29</f>
        <v>0</v>
      </c>
      <c r="M56" s="16">
        <f t="shared" si="41"/>
        <v>0</v>
      </c>
      <c r="N56" s="16">
        <f t="shared" si="41"/>
        <v>0</v>
      </c>
      <c r="O56" s="16">
        <f t="shared" si="41"/>
        <v>0</v>
      </c>
      <c r="P56" s="16">
        <f t="shared" si="41"/>
        <v>0</v>
      </c>
      <c r="Q56" s="16">
        <f t="shared" si="41"/>
        <v>0</v>
      </c>
      <c r="R56" s="16">
        <f t="shared" si="41"/>
        <v>0</v>
      </c>
      <c r="S56" s="16">
        <f t="shared" si="41"/>
        <v>0</v>
      </c>
      <c r="T56" s="16">
        <f t="shared" si="41"/>
        <v>0</v>
      </c>
      <c r="U56" s="16">
        <f t="shared" si="41"/>
        <v>0</v>
      </c>
      <c r="V56" s="16">
        <f t="shared" si="41"/>
        <v>0</v>
      </c>
      <c r="W56" s="16">
        <f t="shared" si="41"/>
        <v>0</v>
      </c>
      <c r="X56" s="16">
        <f t="shared" si="41"/>
        <v>0</v>
      </c>
      <c r="Y56" s="16">
        <f t="shared" si="41"/>
        <v>0</v>
      </c>
      <c r="Z56" s="16">
        <f t="shared" si="41"/>
        <v>0</v>
      </c>
      <c r="AA56" s="16">
        <f t="shared" si="41"/>
        <v>0</v>
      </c>
      <c r="AB56" s="16">
        <f t="shared" si="41"/>
        <v>0</v>
      </c>
      <c r="AC56" s="16">
        <f t="shared" si="41"/>
        <v>0</v>
      </c>
      <c r="AD56" s="16">
        <f t="shared" si="41"/>
        <v>0</v>
      </c>
      <c r="AE56" s="16">
        <f t="shared" si="41"/>
        <v>0</v>
      </c>
      <c r="AF56" s="16">
        <f t="shared" si="41"/>
        <v>0</v>
      </c>
      <c r="AG56" s="16">
        <f t="shared" si="41"/>
        <v>3640793.2</v>
      </c>
      <c r="AH56" s="16">
        <f t="shared" si="41"/>
        <v>3640793.2</v>
      </c>
      <c r="AI56" s="16">
        <f t="shared" si="41"/>
        <v>3640793.2</v>
      </c>
      <c r="AJ56" s="16">
        <f t="shared" si="41"/>
        <v>3640793.2</v>
      </c>
      <c r="AK56" s="16">
        <f t="shared" si="41"/>
        <v>3640793.2</v>
      </c>
      <c r="AL56" s="16">
        <f t="shared" si="41"/>
        <v>3640793.2</v>
      </c>
      <c r="AM56" s="16">
        <f t="shared" si="41"/>
        <v>3640793.2</v>
      </c>
      <c r="AN56" s="16">
        <f t="shared" si="41"/>
        <v>3640793.2</v>
      </c>
      <c r="AO56" s="16">
        <f t="shared" si="41"/>
        <v>3640793.2</v>
      </c>
      <c r="AP56" s="16">
        <f t="shared" si="41"/>
        <v>3640793.2</v>
      </c>
      <c r="AQ56" s="16">
        <f t="shared" si="41"/>
        <v>3640793.2</v>
      </c>
      <c r="AR56" s="16">
        <f t="shared" ref="AR56:BS56" si="42">AQ56+AR29</f>
        <v>3640793.2</v>
      </c>
      <c r="AS56" s="16">
        <f t="shared" si="42"/>
        <v>3640793.2</v>
      </c>
      <c r="AT56" s="16">
        <f t="shared" si="42"/>
        <v>3640793.2</v>
      </c>
      <c r="AU56" s="16">
        <f t="shared" si="42"/>
        <v>3640793.2</v>
      </c>
      <c r="AV56" s="16">
        <f t="shared" si="42"/>
        <v>3640793.2</v>
      </c>
      <c r="AW56" s="16">
        <f t="shared" si="42"/>
        <v>3640793.2</v>
      </c>
      <c r="AX56" s="16">
        <f t="shared" si="42"/>
        <v>3640793.2</v>
      </c>
      <c r="AY56" s="16">
        <f t="shared" si="42"/>
        <v>3640793.2</v>
      </c>
      <c r="AZ56" s="16">
        <f t="shared" si="42"/>
        <v>3640793.2</v>
      </c>
      <c r="BA56" s="16">
        <f t="shared" si="42"/>
        <v>3640793.2</v>
      </c>
      <c r="BB56" s="16">
        <f t="shared" si="42"/>
        <v>3640793.2</v>
      </c>
      <c r="BC56" s="16">
        <f t="shared" si="42"/>
        <v>3640793.2</v>
      </c>
      <c r="BD56" s="16">
        <f t="shared" si="42"/>
        <v>3640793.2</v>
      </c>
      <c r="BE56" s="16">
        <f t="shared" si="42"/>
        <v>3640793.2</v>
      </c>
      <c r="BF56" s="16">
        <f t="shared" si="42"/>
        <v>3640793.2</v>
      </c>
      <c r="BG56" s="16">
        <f t="shared" si="42"/>
        <v>3640793.2</v>
      </c>
      <c r="BH56" s="16">
        <f t="shared" si="42"/>
        <v>3640793.2</v>
      </c>
      <c r="BI56" s="16">
        <f t="shared" si="42"/>
        <v>3640793.2</v>
      </c>
      <c r="BJ56" s="16">
        <f t="shared" si="42"/>
        <v>3640793.2</v>
      </c>
      <c r="BK56" s="16">
        <f t="shared" si="42"/>
        <v>3640793.2</v>
      </c>
      <c r="BL56" s="16">
        <f t="shared" si="42"/>
        <v>3640793.2</v>
      </c>
      <c r="BM56" s="16">
        <f t="shared" si="42"/>
        <v>3640793.2</v>
      </c>
      <c r="BN56" s="16">
        <f t="shared" si="42"/>
        <v>3640793.2</v>
      </c>
      <c r="BO56" s="16">
        <f t="shared" si="42"/>
        <v>3640793.2</v>
      </c>
      <c r="BP56" s="16">
        <f t="shared" si="42"/>
        <v>3640793.2</v>
      </c>
      <c r="BQ56" s="16">
        <f t="shared" si="42"/>
        <v>3640793.2</v>
      </c>
      <c r="BR56" s="16">
        <f t="shared" si="42"/>
        <v>3640793.2</v>
      </c>
      <c r="BS56" s="16">
        <f t="shared" si="42"/>
        <v>3640793.2</v>
      </c>
    </row>
    <row r="57" spans="1:71" x14ac:dyDescent="0.35">
      <c r="A57" s="15" t="str">
        <f t="shared" ref="A57:J57" si="43">A30</f>
        <v>Found on tab BOC</v>
      </c>
      <c r="B57" s="15" t="str">
        <f t="shared" si="43"/>
        <v>D0101043</v>
      </c>
      <c r="C57" s="15" t="str">
        <f t="shared" si="43"/>
        <v>Base Rates</v>
      </c>
      <c r="D57" s="15" t="str">
        <f t="shared" si="43"/>
        <v/>
      </c>
      <c r="E57" s="15">
        <f t="shared" si="43"/>
        <v>30315</v>
      </c>
      <c r="F57" s="15" t="str">
        <f t="shared" si="43"/>
        <v>NCP-12350</v>
      </c>
      <c r="G57" s="15" t="str">
        <f t="shared" si="43"/>
        <v>EMS Upgrade - 2023</v>
      </c>
      <c r="H57" s="15" t="str">
        <f t="shared" si="43"/>
        <v>Electric Intangible Plant</v>
      </c>
      <c r="I57" s="15" t="str">
        <f t="shared" si="43"/>
        <v>General Offices</v>
      </c>
      <c r="J57" s="15" t="str">
        <f t="shared" si="43"/>
        <v>Energy Control Center - Office</v>
      </c>
      <c r="K57" s="68">
        <v>0</v>
      </c>
      <c r="L57" s="16">
        <f t="shared" ref="L57:AQ57" si="44">K57+L30</f>
        <v>0</v>
      </c>
      <c r="M57" s="16">
        <f t="shared" si="44"/>
        <v>0</v>
      </c>
      <c r="N57" s="16">
        <f t="shared" si="44"/>
        <v>0</v>
      </c>
      <c r="O57" s="16">
        <f t="shared" si="44"/>
        <v>0</v>
      </c>
      <c r="P57" s="16">
        <f t="shared" si="44"/>
        <v>0</v>
      </c>
      <c r="Q57" s="16">
        <f t="shared" si="44"/>
        <v>0</v>
      </c>
      <c r="R57" s="16">
        <f t="shared" si="44"/>
        <v>0</v>
      </c>
      <c r="S57" s="16">
        <f t="shared" si="44"/>
        <v>0</v>
      </c>
      <c r="T57" s="16">
        <f t="shared" si="44"/>
        <v>0</v>
      </c>
      <c r="U57" s="16">
        <f t="shared" si="44"/>
        <v>0</v>
      </c>
      <c r="V57" s="16">
        <f t="shared" si="44"/>
        <v>0</v>
      </c>
      <c r="W57" s="16">
        <f t="shared" si="44"/>
        <v>0</v>
      </c>
      <c r="X57" s="16">
        <f t="shared" si="44"/>
        <v>0</v>
      </c>
      <c r="Y57" s="16">
        <f t="shared" si="44"/>
        <v>0</v>
      </c>
      <c r="Z57" s="16">
        <f t="shared" si="44"/>
        <v>0</v>
      </c>
      <c r="AA57" s="16">
        <f t="shared" si="44"/>
        <v>0</v>
      </c>
      <c r="AB57" s="16">
        <f t="shared" si="44"/>
        <v>0</v>
      </c>
      <c r="AC57" s="16">
        <f t="shared" si="44"/>
        <v>0</v>
      </c>
      <c r="AD57" s="16">
        <f t="shared" si="44"/>
        <v>0</v>
      </c>
      <c r="AE57" s="16">
        <f t="shared" si="44"/>
        <v>0</v>
      </c>
      <c r="AF57" s="16">
        <f t="shared" si="44"/>
        <v>0</v>
      </c>
      <c r="AG57" s="16">
        <f t="shared" si="44"/>
        <v>1455908.37</v>
      </c>
      <c r="AH57" s="16">
        <f t="shared" si="44"/>
        <v>1455908.37</v>
      </c>
      <c r="AI57" s="16">
        <f t="shared" si="44"/>
        <v>1455908.37</v>
      </c>
      <c r="AJ57" s="16">
        <f t="shared" si="44"/>
        <v>1455908.37</v>
      </c>
      <c r="AK57" s="16">
        <f t="shared" si="44"/>
        <v>1455908.37</v>
      </c>
      <c r="AL57" s="16">
        <f t="shared" si="44"/>
        <v>1455908.37</v>
      </c>
      <c r="AM57" s="16">
        <f t="shared" si="44"/>
        <v>1455908.37</v>
      </c>
      <c r="AN57" s="16">
        <f t="shared" si="44"/>
        <v>1455908.37</v>
      </c>
      <c r="AO57" s="16">
        <f t="shared" si="44"/>
        <v>1455908.37</v>
      </c>
      <c r="AP57" s="16">
        <f t="shared" si="44"/>
        <v>1455908.37</v>
      </c>
      <c r="AQ57" s="16">
        <f t="shared" si="44"/>
        <v>1455908.37</v>
      </c>
      <c r="AR57" s="16">
        <f t="shared" ref="AR57:BS57" si="45">AQ57+AR30</f>
        <v>1455908.37</v>
      </c>
      <c r="AS57" s="16">
        <f t="shared" si="45"/>
        <v>1455908.37</v>
      </c>
      <c r="AT57" s="16">
        <f t="shared" si="45"/>
        <v>1455908.37</v>
      </c>
      <c r="AU57" s="16">
        <f t="shared" si="45"/>
        <v>1455908.37</v>
      </c>
      <c r="AV57" s="16">
        <f t="shared" si="45"/>
        <v>1455908.37</v>
      </c>
      <c r="AW57" s="16">
        <f t="shared" si="45"/>
        <v>1455908.37</v>
      </c>
      <c r="AX57" s="16">
        <f t="shared" si="45"/>
        <v>1455908.37</v>
      </c>
      <c r="AY57" s="16">
        <f t="shared" si="45"/>
        <v>1455908.37</v>
      </c>
      <c r="AZ57" s="16">
        <f t="shared" si="45"/>
        <v>1455908.37</v>
      </c>
      <c r="BA57" s="16">
        <f t="shared" si="45"/>
        <v>1455908.37</v>
      </c>
      <c r="BB57" s="16">
        <f t="shared" si="45"/>
        <v>1455908.37</v>
      </c>
      <c r="BC57" s="16">
        <f t="shared" si="45"/>
        <v>1455908.37</v>
      </c>
      <c r="BD57" s="16">
        <f t="shared" si="45"/>
        <v>1455908.37</v>
      </c>
      <c r="BE57" s="16">
        <f t="shared" si="45"/>
        <v>1455908.37</v>
      </c>
      <c r="BF57" s="16">
        <f t="shared" si="45"/>
        <v>1455908.37</v>
      </c>
      <c r="BG57" s="16">
        <f t="shared" si="45"/>
        <v>1455908.37</v>
      </c>
      <c r="BH57" s="16">
        <f t="shared" si="45"/>
        <v>1455908.37</v>
      </c>
      <c r="BI57" s="16">
        <f t="shared" si="45"/>
        <v>1455908.37</v>
      </c>
      <c r="BJ57" s="16">
        <f t="shared" si="45"/>
        <v>1455908.37</v>
      </c>
      <c r="BK57" s="16">
        <f t="shared" si="45"/>
        <v>1455908.37</v>
      </c>
      <c r="BL57" s="16">
        <f t="shared" si="45"/>
        <v>1455908.37</v>
      </c>
      <c r="BM57" s="16">
        <f t="shared" si="45"/>
        <v>1455908.37</v>
      </c>
      <c r="BN57" s="16">
        <f t="shared" si="45"/>
        <v>1455908.37</v>
      </c>
      <c r="BO57" s="16">
        <f t="shared" si="45"/>
        <v>1455908.37</v>
      </c>
      <c r="BP57" s="16">
        <f t="shared" si="45"/>
        <v>1455908.37</v>
      </c>
      <c r="BQ57" s="16">
        <f t="shared" si="45"/>
        <v>1455908.37</v>
      </c>
      <c r="BR57" s="16">
        <f t="shared" si="45"/>
        <v>1455908.37</v>
      </c>
      <c r="BS57" s="16">
        <f t="shared" si="45"/>
        <v>1455908.37</v>
      </c>
    </row>
    <row r="58" spans="1:71" x14ac:dyDescent="0.35">
      <c r="A58" s="15" t="str">
        <f t="shared" ref="A58:J58" si="46">A31</f>
        <v>Found on tab BOC</v>
      </c>
      <c r="B58" s="15" t="str">
        <f t="shared" si="46"/>
        <v>D0101044</v>
      </c>
      <c r="C58" s="15" t="str">
        <f t="shared" si="46"/>
        <v>Base Rates</v>
      </c>
      <c r="D58" s="15" t="str">
        <f t="shared" si="46"/>
        <v/>
      </c>
      <c r="E58" s="15">
        <f t="shared" si="46"/>
        <v>30315</v>
      </c>
      <c r="F58" s="15" t="str">
        <f t="shared" si="46"/>
        <v>NCP-12350</v>
      </c>
      <c r="G58" s="15" t="str">
        <f t="shared" si="46"/>
        <v>EMS Upgrade - 2023</v>
      </c>
      <c r="H58" s="15" t="str">
        <f t="shared" si="46"/>
        <v>Electric Intangible Plant</v>
      </c>
      <c r="I58" s="15" t="str">
        <f t="shared" si="46"/>
        <v>General Offices</v>
      </c>
      <c r="J58" s="15" t="str">
        <f t="shared" si="46"/>
        <v>Energy Control Center - Office</v>
      </c>
      <c r="K58" s="68">
        <v>0</v>
      </c>
      <c r="L58" s="16">
        <f t="shared" ref="L58:AQ58" si="47">K58+L31</f>
        <v>0</v>
      </c>
      <c r="M58" s="16">
        <f t="shared" si="47"/>
        <v>0</v>
      </c>
      <c r="N58" s="16">
        <f t="shared" si="47"/>
        <v>0</v>
      </c>
      <c r="O58" s="16">
        <f t="shared" si="47"/>
        <v>0</v>
      </c>
      <c r="P58" s="16">
        <f t="shared" si="47"/>
        <v>0</v>
      </c>
      <c r="Q58" s="16">
        <f t="shared" si="47"/>
        <v>0</v>
      </c>
      <c r="R58" s="16">
        <f t="shared" si="47"/>
        <v>0</v>
      </c>
      <c r="S58" s="16">
        <f t="shared" si="47"/>
        <v>0</v>
      </c>
      <c r="T58" s="16">
        <f t="shared" si="47"/>
        <v>0</v>
      </c>
      <c r="U58" s="16">
        <f t="shared" si="47"/>
        <v>0</v>
      </c>
      <c r="V58" s="16">
        <f t="shared" si="47"/>
        <v>0</v>
      </c>
      <c r="W58" s="16">
        <f t="shared" si="47"/>
        <v>0</v>
      </c>
      <c r="X58" s="16">
        <f t="shared" si="47"/>
        <v>0</v>
      </c>
      <c r="Y58" s="16">
        <f t="shared" si="47"/>
        <v>0</v>
      </c>
      <c r="Z58" s="16">
        <f t="shared" si="47"/>
        <v>0</v>
      </c>
      <c r="AA58" s="16">
        <f t="shared" si="47"/>
        <v>0</v>
      </c>
      <c r="AB58" s="16">
        <f t="shared" si="47"/>
        <v>0</v>
      </c>
      <c r="AC58" s="16">
        <f t="shared" si="47"/>
        <v>0</v>
      </c>
      <c r="AD58" s="16">
        <f t="shared" si="47"/>
        <v>0</v>
      </c>
      <c r="AE58" s="16">
        <f t="shared" si="47"/>
        <v>0</v>
      </c>
      <c r="AF58" s="16">
        <f t="shared" si="47"/>
        <v>0</v>
      </c>
      <c r="AG58" s="16">
        <f t="shared" si="47"/>
        <v>142499.12</v>
      </c>
      <c r="AH58" s="16">
        <f t="shared" si="47"/>
        <v>142499.12</v>
      </c>
      <c r="AI58" s="16">
        <f t="shared" si="47"/>
        <v>142499.12</v>
      </c>
      <c r="AJ58" s="16">
        <f t="shared" si="47"/>
        <v>142499.12</v>
      </c>
      <c r="AK58" s="16">
        <f t="shared" si="47"/>
        <v>142499.12</v>
      </c>
      <c r="AL58" s="16">
        <f t="shared" si="47"/>
        <v>142499.12</v>
      </c>
      <c r="AM58" s="16">
        <f t="shared" si="47"/>
        <v>142499.12</v>
      </c>
      <c r="AN58" s="16">
        <f t="shared" si="47"/>
        <v>142499.12</v>
      </c>
      <c r="AO58" s="16">
        <f t="shared" si="47"/>
        <v>142499.12</v>
      </c>
      <c r="AP58" s="16">
        <f t="shared" si="47"/>
        <v>142499.12</v>
      </c>
      <c r="AQ58" s="16">
        <f t="shared" si="47"/>
        <v>142499.12</v>
      </c>
      <c r="AR58" s="16">
        <f t="shared" ref="AR58:BS58" si="48">AQ58+AR31</f>
        <v>142499.12</v>
      </c>
      <c r="AS58" s="16">
        <f t="shared" si="48"/>
        <v>142499.12</v>
      </c>
      <c r="AT58" s="16">
        <f t="shared" si="48"/>
        <v>142499.12</v>
      </c>
      <c r="AU58" s="16">
        <f t="shared" si="48"/>
        <v>142499.12</v>
      </c>
      <c r="AV58" s="16">
        <f t="shared" si="48"/>
        <v>142499.12</v>
      </c>
      <c r="AW58" s="16">
        <f t="shared" si="48"/>
        <v>142499.12</v>
      </c>
      <c r="AX58" s="16">
        <f t="shared" si="48"/>
        <v>142499.12</v>
      </c>
      <c r="AY58" s="16">
        <f t="shared" si="48"/>
        <v>142499.12</v>
      </c>
      <c r="AZ58" s="16">
        <f t="shared" si="48"/>
        <v>142499.12</v>
      </c>
      <c r="BA58" s="16">
        <f t="shared" si="48"/>
        <v>142499.12</v>
      </c>
      <c r="BB58" s="16">
        <f t="shared" si="48"/>
        <v>142499.12</v>
      </c>
      <c r="BC58" s="16">
        <f t="shared" si="48"/>
        <v>142499.12</v>
      </c>
      <c r="BD58" s="16">
        <f t="shared" si="48"/>
        <v>142499.12</v>
      </c>
      <c r="BE58" s="16">
        <f t="shared" si="48"/>
        <v>142499.12</v>
      </c>
      <c r="BF58" s="16">
        <f t="shared" si="48"/>
        <v>142499.12</v>
      </c>
      <c r="BG58" s="16">
        <f t="shared" si="48"/>
        <v>142499.12</v>
      </c>
      <c r="BH58" s="16">
        <f t="shared" si="48"/>
        <v>142499.12</v>
      </c>
      <c r="BI58" s="16">
        <f t="shared" si="48"/>
        <v>142499.12</v>
      </c>
      <c r="BJ58" s="16">
        <f t="shared" si="48"/>
        <v>142499.12</v>
      </c>
      <c r="BK58" s="16">
        <f t="shared" si="48"/>
        <v>142499.12</v>
      </c>
      <c r="BL58" s="16">
        <f t="shared" si="48"/>
        <v>142499.12</v>
      </c>
      <c r="BM58" s="16">
        <f t="shared" si="48"/>
        <v>142499.12</v>
      </c>
      <c r="BN58" s="16">
        <f t="shared" si="48"/>
        <v>142499.12</v>
      </c>
      <c r="BO58" s="16">
        <f t="shared" si="48"/>
        <v>142499.12</v>
      </c>
      <c r="BP58" s="16">
        <f t="shared" si="48"/>
        <v>142499.12</v>
      </c>
      <c r="BQ58" s="16">
        <f t="shared" si="48"/>
        <v>142499.12</v>
      </c>
      <c r="BR58" s="16">
        <f t="shared" si="48"/>
        <v>142499.12</v>
      </c>
      <c r="BS58" s="16">
        <f t="shared" si="48"/>
        <v>142499.12</v>
      </c>
    </row>
    <row r="59" spans="1:71" x14ac:dyDescent="0.35">
      <c r="A59" s="15" t="str">
        <f t="shared" ref="A59:J59" si="49">A32</f>
        <v>Found on tab BOC</v>
      </c>
      <c r="B59" s="15" t="str">
        <f t="shared" si="49"/>
        <v>D0101659</v>
      </c>
      <c r="C59" s="15" t="str">
        <f t="shared" si="49"/>
        <v>Base Rates</v>
      </c>
      <c r="D59" s="15" t="str">
        <f t="shared" si="49"/>
        <v/>
      </c>
      <c r="E59" s="15">
        <f t="shared" si="49"/>
        <v>34399</v>
      </c>
      <c r="F59" s="15" t="str">
        <f t="shared" si="49"/>
        <v>NEW-15424</v>
      </c>
      <c r="G59" s="15" t="str">
        <f t="shared" si="49"/>
        <v>Bearss Operations Center</v>
      </c>
      <c r="H59" s="15" t="str">
        <f t="shared" si="49"/>
        <v>Electric General Plant</v>
      </c>
      <c r="I59" s="15" t="str">
        <f t="shared" si="49"/>
        <v>General Offices</v>
      </c>
      <c r="J59" s="15" t="str">
        <f t="shared" si="49"/>
        <v>Bearss Operations Center (ECC/DC)</v>
      </c>
      <c r="K59" s="68">
        <v>0</v>
      </c>
      <c r="L59" s="16">
        <f t="shared" ref="L59:AQ59" si="50">K59+L32</f>
        <v>0</v>
      </c>
      <c r="M59" s="16">
        <f t="shared" si="50"/>
        <v>0</v>
      </c>
      <c r="N59" s="16">
        <f t="shared" si="50"/>
        <v>0</v>
      </c>
      <c r="O59" s="16">
        <f t="shared" si="50"/>
        <v>0</v>
      </c>
      <c r="P59" s="16">
        <f t="shared" si="50"/>
        <v>0</v>
      </c>
      <c r="Q59" s="16">
        <f t="shared" si="50"/>
        <v>0</v>
      </c>
      <c r="R59" s="16">
        <f t="shared" si="50"/>
        <v>0</v>
      </c>
      <c r="S59" s="16">
        <f t="shared" si="50"/>
        <v>0</v>
      </c>
      <c r="T59" s="16">
        <f t="shared" si="50"/>
        <v>0</v>
      </c>
      <c r="U59" s="16">
        <f t="shared" si="50"/>
        <v>0</v>
      </c>
      <c r="V59" s="16">
        <f t="shared" si="50"/>
        <v>0</v>
      </c>
      <c r="W59" s="16">
        <f t="shared" si="50"/>
        <v>0</v>
      </c>
      <c r="X59" s="16">
        <f t="shared" si="50"/>
        <v>0</v>
      </c>
      <c r="Y59" s="16">
        <f t="shared" si="50"/>
        <v>0</v>
      </c>
      <c r="Z59" s="16">
        <f t="shared" si="50"/>
        <v>0</v>
      </c>
      <c r="AA59" s="16">
        <f t="shared" si="50"/>
        <v>0</v>
      </c>
      <c r="AB59" s="16">
        <f t="shared" si="50"/>
        <v>0</v>
      </c>
      <c r="AC59" s="16">
        <f t="shared" si="50"/>
        <v>2095134.21</v>
      </c>
      <c r="AD59" s="16">
        <f t="shared" si="50"/>
        <v>2095134.21</v>
      </c>
      <c r="AE59" s="16">
        <f t="shared" si="50"/>
        <v>2095134.21</v>
      </c>
      <c r="AF59" s="16">
        <f t="shared" si="50"/>
        <v>2095134.21</v>
      </c>
      <c r="AG59" s="16">
        <f t="shared" si="50"/>
        <v>2095134.21</v>
      </c>
      <c r="AH59" s="16">
        <f t="shared" si="50"/>
        <v>2095134.21</v>
      </c>
      <c r="AI59" s="16">
        <f t="shared" si="50"/>
        <v>2095134.21</v>
      </c>
      <c r="AJ59" s="16">
        <f t="shared" si="50"/>
        <v>2095134.21</v>
      </c>
      <c r="AK59" s="16">
        <f t="shared" si="50"/>
        <v>2095134.21</v>
      </c>
      <c r="AL59" s="16">
        <f t="shared" si="50"/>
        <v>2095134.21</v>
      </c>
      <c r="AM59" s="16">
        <f t="shared" si="50"/>
        <v>2095134.21</v>
      </c>
      <c r="AN59" s="16">
        <f t="shared" si="50"/>
        <v>2095134.21</v>
      </c>
      <c r="AO59" s="16">
        <f t="shared" si="50"/>
        <v>2095134.21</v>
      </c>
      <c r="AP59" s="16">
        <f t="shared" si="50"/>
        <v>2095134.21</v>
      </c>
      <c r="AQ59" s="16">
        <f t="shared" si="50"/>
        <v>2095134.21</v>
      </c>
      <c r="AR59" s="16">
        <f t="shared" ref="AR59:BS59" si="51">AQ59+AR32</f>
        <v>2095134.21</v>
      </c>
      <c r="AS59" s="16">
        <f t="shared" si="51"/>
        <v>2095134.21</v>
      </c>
      <c r="AT59" s="16">
        <f t="shared" si="51"/>
        <v>2095134.21</v>
      </c>
      <c r="AU59" s="16">
        <f t="shared" si="51"/>
        <v>2095134.21</v>
      </c>
      <c r="AV59" s="16">
        <f t="shared" si="51"/>
        <v>2095134.21</v>
      </c>
      <c r="AW59" s="16">
        <f t="shared" si="51"/>
        <v>2095134.21</v>
      </c>
      <c r="AX59" s="16">
        <f t="shared" si="51"/>
        <v>2095134.21</v>
      </c>
      <c r="AY59" s="16">
        <f t="shared" si="51"/>
        <v>2095134.21</v>
      </c>
      <c r="AZ59" s="16">
        <f t="shared" si="51"/>
        <v>2095134.21</v>
      </c>
      <c r="BA59" s="16">
        <f t="shared" si="51"/>
        <v>2095134.21</v>
      </c>
      <c r="BB59" s="16">
        <f t="shared" si="51"/>
        <v>2095134.21</v>
      </c>
      <c r="BC59" s="16">
        <f t="shared" si="51"/>
        <v>2095134.21</v>
      </c>
      <c r="BD59" s="16">
        <f t="shared" si="51"/>
        <v>2095134.21</v>
      </c>
      <c r="BE59" s="16">
        <f t="shared" si="51"/>
        <v>2095134.21</v>
      </c>
      <c r="BF59" s="16">
        <f t="shared" si="51"/>
        <v>2095134.21</v>
      </c>
      <c r="BG59" s="16">
        <f t="shared" si="51"/>
        <v>2095134.21</v>
      </c>
      <c r="BH59" s="16">
        <f t="shared" si="51"/>
        <v>2095134.21</v>
      </c>
      <c r="BI59" s="16">
        <f t="shared" si="51"/>
        <v>2095134.21</v>
      </c>
      <c r="BJ59" s="16">
        <f t="shared" si="51"/>
        <v>2095134.21</v>
      </c>
      <c r="BK59" s="16">
        <f t="shared" si="51"/>
        <v>2095134.21</v>
      </c>
      <c r="BL59" s="16">
        <f t="shared" si="51"/>
        <v>2095134.21</v>
      </c>
      <c r="BM59" s="16">
        <f t="shared" si="51"/>
        <v>2095134.21</v>
      </c>
      <c r="BN59" s="16">
        <f t="shared" si="51"/>
        <v>2095134.21</v>
      </c>
      <c r="BO59" s="16">
        <f t="shared" si="51"/>
        <v>2095134.21</v>
      </c>
      <c r="BP59" s="16">
        <f t="shared" si="51"/>
        <v>2095134.21</v>
      </c>
      <c r="BQ59" s="16">
        <f t="shared" si="51"/>
        <v>2095134.21</v>
      </c>
      <c r="BR59" s="16">
        <f t="shared" si="51"/>
        <v>2095134.21</v>
      </c>
      <c r="BS59" s="16">
        <f t="shared" si="51"/>
        <v>2095134.21</v>
      </c>
    </row>
    <row r="60" spans="1:71" x14ac:dyDescent="0.35">
      <c r="A60" s="15" t="str">
        <f t="shared" ref="A60:J60" si="52">A33</f>
        <v>Found on tab BOC</v>
      </c>
      <c r="B60" s="15" t="str">
        <f t="shared" si="52"/>
        <v>D0101765</v>
      </c>
      <c r="C60" s="15" t="str">
        <f t="shared" si="52"/>
        <v>Base Rates</v>
      </c>
      <c r="D60" s="15" t="str">
        <f t="shared" si="52"/>
        <v/>
      </c>
      <c r="E60" s="15">
        <f t="shared" si="52"/>
        <v>39000</v>
      </c>
      <c r="F60" s="15" t="str">
        <f t="shared" si="52"/>
        <v>NEW-15424</v>
      </c>
      <c r="G60" s="15" t="str">
        <f t="shared" si="52"/>
        <v>Bearss Operations Center</v>
      </c>
      <c r="H60" s="15" t="str">
        <f t="shared" si="52"/>
        <v>Electric General Plant</v>
      </c>
      <c r="I60" s="15" t="str">
        <f t="shared" si="52"/>
        <v>General Offices</v>
      </c>
      <c r="J60" s="15" t="str">
        <f t="shared" si="52"/>
        <v>Bearss Operations Center (ECC/DC)</v>
      </c>
      <c r="K60" s="68">
        <v>0</v>
      </c>
      <c r="L60" s="16">
        <f t="shared" ref="L60:AQ60" si="53">K60+L33</f>
        <v>0</v>
      </c>
      <c r="M60" s="16">
        <f t="shared" si="53"/>
        <v>0</v>
      </c>
      <c r="N60" s="16">
        <f t="shared" si="53"/>
        <v>0</v>
      </c>
      <c r="O60" s="16">
        <f t="shared" si="53"/>
        <v>0</v>
      </c>
      <c r="P60" s="16">
        <f t="shared" si="53"/>
        <v>0</v>
      </c>
      <c r="Q60" s="16">
        <f t="shared" si="53"/>
        <v>0</v>
      </c>
      <c r="R60" s="16">
        <f t="shared" si="53"/>
        <v>0</v>
      </c>
      <c r="S60" s="16">
        <f t="shared" si="53"/>
        <v>0</v>
      </c>
      <c r="T60" s="16">
        <f t="shared" si="53"/>
        <v>0</v>
      </c>
      <c r="U60" s="16">
        <f t="shared" si="53"/>
        <v>0</v>
      </c>
      <c r="V60" s="16">
        <f t="shared" si="53"/>
        <v>0</v>
      </c>
      <c r="W60" s="16">
        <f t="shared" si="53"/>
        <v>0</v>
      </c>
      <c r="X60" s="16">
        <f t="shared" si="53"/>
        <v>0</v>
      </c>
      <c r="Y60" s="16">
        <f t="shared" si="53"/>
        <v>0</v>
      </c>
      <c r="Z60" s="16">
        <f t="shared" si="53"/>
        <v>0</v>
      </c>
      <c r="AA60" s="16">
        <f t="shared" si="53"/>
        <v>0</v>
      </c>
      <c r="AB60" s="16">
        <f t="shared" si="53"/>
        <v>0</v>
      </c>
      <c r="AC60" s="16">
        <f t="shared" si="53"/>
        <v>2095840.91</v>
      </c>
      <c r="AD60" s="16">
        <f t="shared" si="53"/>
        <v>2095840.91</v>
      </c>
      <c r="AE60" s="16">
        <f t="shared" si="53"/>
        <v>2095840.91</v>
      </c>
      <c r="AF60" s="16">
        <f t="shared" si="53"/>
        <v>2095840.91</v>
      </c>
      <c r="AG60" s="16">
        <f t="shared" si="53"/>
        <v>2095840.91</v>
      </c>
      <c r="AH60" s="16">
        <f t="shared" si="53"/>
        <v>2095840.91</v>
      </c>
      <c r="AI60" s="16">
        <f t="shared" si="53"/>
        <v>2095840.91</v>
      </c>
      <c r="AJ60" s="16">
        <f t="shared" si="53"/>
        <v>2095840.91</v>
      </c>
      <c r="AK60" s="16">
        <f t="shared" si="53"/>
        <v>2095840.91</v>
      </c>
      <c r="AL60" s="16">
        <f t="shared" si="53"/>
        <v>2095840.91</v>
      </c>
      <c r="AM60" s="16">
        <f t="shared" si="53"/>
        <v>2095840.91</v>
      </c>
      <c r="AN60" s="16">
        <f t="shared" si="53"/>
        <v>2095840.91</v>
      </c>
      <c r="AO60" s="16">
        <f t="shared" si="53"/>
        <v>2095840.91</v>
      </c>
      <c r="AP60" s="16">
        <f t="shared" si="53"/>
        <v>2095840.91</v>
      </c>
      <c r="AQ60" s="16">
        <f t="shared" si="53"/>
        <v>2095840.91</v>
      </c>
      <c r="AR60" s="16">
        <f t="shared" ref="AR60:BS60" si="54">AQ60+AR33</f>
        <v>2095840.91</v>
      </c>
      <c r="AS60" s="16">
        <f t="shared" si="54"/>
        <v>2095840.91</v>
      </c>
      <c r="AT60" s="16">
        <f t="shared" si="54"/>
        <v>2095840.91</v>
      </c>
      <c r="AU60" s="16">
        <f t="shared" si="54"/>
        <v>2095840.91</v>
      </c>
      <c r="AV60" s="16">
        <f t="shared" si="54"/>
        <v>2095840.91</v>
      </c>
      <c r="AW60" s="16">
        <f t="shared" si="54"/>
        <v>2095840.91</v>
      </c>
      <c r="AX60" s="16">
        <f t="shared" si="54"/>
        <v>2095840.91</v>
      </c>
      <c r="AY60" s="16">
        <f t="shared" si="54"/>
        <v>2095840.91</v>
      </c>
      <c r="AZ60" s="16">
        <f t="shared" si="54"/>
        <v>2095840.91</v>
      </c>
      <c r="BA60" s="16">
        <f t="shared" si="54"/>
        <v>2095840.91</v>
      </c>
      <c r="BB60" s="16">
        <f t="shared" si="54"/>
        <v>2095840.91</v>
      </c>
      <c r="BC60" s="16">
        <f t="shared" si="54"/>
        <v>2095840.91</v>
      </c>
      <c r="BD60" s="16">
        <f t="shared" si="54"/>
        <v>2095840.91</v>
      </c>
      <c r="BE60" s="16">
        <f t="shared" si="54"/>
        <v>2095840.91</v>
      </c>
      <c r="BF60" s="16">
        <f t="shared" si="54"/>
        <v>2095840.91</v>
      </c>
      <c r="BG60" s="16">
        <f t="shared" si="54"/>
        <v>2095840.91</v>
      </c>
      <c r="BH60" s="16">
        <f t="shared" si="54"/>
        <v>2095840.91</v>
      </c>
      <c r="BI60" s="16">
        <f t="shared" si="54"/>
        <v>2095840.91</v>
      </c>
      <c r="BJ60" s="16">
        <f t="shared" si="54"/>
        <v>2095840.91</v>
      </c>
      <c r="BK60" s="16">
        <f t="shared" si="54"/>
        <v>2095840.91</v>
      </c>
      <c r="BL60" s="16">
        <f t="shared" si="54"/>
        <v>2095840.91</v>
      </c>
      <c r="BM60" s="16">
        <f t="shared" si="54"/>
        <v>2095840.91</v>
      </c>
      <c r="BN60" s="16">
        <f t="shared" si="54"/>
        <v>2095840.91</v>
      </c>
      <c r="BO60" s="16">
        <f t="shared" si="54"/>
        <v>2095840.91</v>
      </c>
      <c r="BP60" s="16">
        <f t="shared" si="54"/>
        <v>2095840.91</v>
      </c>
      <c r="BQ60" s="16">
        <f t="shared" si="54"/>
        <v>2095840.91</v>
      </c>
      <c r="BR60" s="16">
        <f t="shared" si="54"/>
        <v>2095840.91</v>
      </c>
      <c r="BS60" s="16">
        <f t="shared" si="54"/>
        <v>2095840.91</v>
      </c>
    </row>
    <row r="61" spans="1:71" x14ac:dyDescent="0.35">
      <c r="A61" s="15" t="str">
        <f t="shared" ref="A61:J61" si="55">A34</f>
        <v>Found on tab BOC</v>
      </c>
      <c r="B61" s="15" t="str">
        <f t="shared" si="55"/>
        <v>D0101772</v>
      </c>
      <c r="C61" s="15" t="str">
        <f t="shared" si="55"/>
        <v>Base Rates</v>
      </c>
      <c r="D61" s="15" t="str">
        <f t="shared" si="55"/>
        <v/>
      </c>
      <c r="E61" s="15">
        <f t="shared" si="55"/>
        <v>37010</v>
      </c>
      <c r="F61" s="15" t="str">
        <f t="shared" si="55"/>
        <v>NEW-15424</v>
      </c>
      <c r="G61" s="15" t="str">
        <f t="shared" si="55"/>
        <v>Bearss Operations Center</v>
      </c>
      <c r="H61" s="15" t="str">
        <f t="shared" si="55"/>
        <v>Electric General Plant</v>
      </c>
      <c r="I61" s="15" t="str">
        <f t="shared" si="55"/>
        <v>General Offices</v>
      </c>
      <c r="J61" s="15" t="str">
        <f t="shared" si="55"/>
        <v>Bearss Operations Center (ECC/DC)</v>
      </c>
      <c r="K61" s="68">
        <v>0</v>
      </c>
      <c r="L61" s="16">
        <f t="shared" ref="L61:AQ61" si="56">K61+L34</f>
        <v>0</v>
      </c>
      <c r="M61" s="16">
        <f t="shared" si="56"/>
        <v>0</v>
      </c>
      <c r="N61" s="16">
        <f t="shared" si="56"/>
        <v>0</v>
      </c>
      <c r="O61" s="16">
        <f t="shared" si="56"/>
        <v>0</v>
      </c>
      <c r="P61" s="16">
        <f t="shared" si="56"/>
        <v>0</v>
      </c>
      <c r="Q61" s="16">
        <f t="shared" si="56"/>
        <v>0</v>
      </c>
      <c r="R61" s="16">
        <f t="shared" si="56"/>
        <v>0</v>
      </c>
      <c r="S61" s="16">
        <f t="shared" si="56"/>
        <v>0</v>
      </c>
      <c r="T61" s="16">
        <f t="shared" si="56"/>
        <v>0</v>
      </c>
      <c r="U61" s="16">
        <f t="shared" si="56"/>
        <v>0</v>
      </c>
      <c r="V61" s="16">
        <f t="shared" si="56"/>
        <v>0</v>
      </c>
      <c r="W61" s="16">
        <f t="shared" si="56"/>
        <v>0</v>
      </c>
      <c r="X61" s="16">
        <f t="shared" si="56"/>
        <v>0</v>
      </c>
      <c r="Y61" s="16">
        <f t="shared" si="56"/>
        <v>0</v>
      </c>
      <c r="Z61" s="16">
        <f t="shared" si="56"/>
        <v>0</v>
      </c>
      <c r="AA61" s="16">
        <f t="shared" si="56"/>
        <v>0</v>
      </c>
      <c r="AB61" s="16">
        <f t="shared" si="56"/>
        <v>0</v>
      </c>
      <c r="AC61" s="16">
        <f t="shared" si="56"/>
        <v>272906.46000000002</v>
      </c>
      <c r="AD61" s="16">
        <f t="shared" si="56"/>
        <v>272906.46000000002</v>
      </c>
      <c r="AE61" s="16">
        <f t="shared" si="56"/>
        <v>272906.46000000002</v>
      </c>
      <c r="AF61" s="16">
        <f t="shared" si="56"/>
        <v>272906.46000000002</v>
      </c>
      <c r="AG61" s="16">
        <f t="shared" si="56"/>
        <v>272906.46000000002</v>
      </c>
      <c r="AH61" s="16">
        <f t="shared" si="56"/>
        <v>272906.46000000002</v>
      </c>
      <c r="AI61" s="16">
        <f t="shared" si="56"/>
        <v>272906.46000000002</v>
      </c>
      <c r="AJ61" s="16">
        <f t="shared" si="56"/>
        <v>272906.46000000002</v>
      </c>
      <c r="AK61" s="16">
        <f t="shared" si="56"/>
        <v>272906.46000000002</v>
      </c>
      <c r="AL61" s="16">
        <f t="shared" si="56"/>
        <v>272906.46000000002</v>
      </c>
      <c r="AM61" s="16">
        <f t="shared" si="56"/>
        <v>272906.46000000002</v>
      </c>
      <c r="AN61" s="16">
        <f t="shared" si="56"/>
        <v>272906.46000000002</v>
      </c>
      <c r="AO61" s="16">
        <f t="shared" si="56"/>
        <v>272906.46000000002</v>
      </c>
      <c r="AP61" s="16">
        <f t="shared" si="56"/>
        <v>272906.46000000002</v>
      </c>
      <c r="AQ61" s="16">
        <f t="shared" si="56"/>
        <v>272906.46000000002</v>
      </c>
      <c r="AR61" s="16">
        <f t="shared" ref="AR61:BS61" si="57">AQ61+AR34</f>
        <v>272906.46000000002</v>
      </c>
      <c r="AS61" s="16">
        <f t="shared" si="57"/>
        <v>272906.46000000002</v>
      </c>
      <c r="AT61" s="16">
        <f t="shared" si="57"/>
        <v>272906.46000000002</v>
      </c>
      <c r="AU61" s="16">
        <f t="shared" si="57"/>
        <v>272906.46000000002</v>
      </c>
      <c r="AV61" s="16">
        <f t="shared" si="57"/>
        <v>272906.46000000002</v>
      </c>
      <c r="AW61" s="16">
        <f t="shared" si="57"/>
        <v>272906.46000000002</v>
      </c>
      <c r="AX61" s="16">
        <f t="shared" si="57"/>
        <v>272906.46000000002</v>
      </c>
      <c r="AY61" s="16">
        <f t="shared" si="57"/>
        <v>272906.46000000002</v>
      </c>
      <c r="AZ61" s="16">
        <f t="shared" si="57"/>
        <v>272906.46000000002</v>
      </c>
      <c r="BA61" s="16">
        <f t="shared" si="57"/>
        <v>272906.46000000002</v>
      </c>
      <c r="BB61" s="16">
        <f t="shared" si="57"/>
        <v>272906.46000000002</v>
      </c>
      <c r="BC61" s="16">
        <f t="shared" si="57"/>
        <v>272906.46000000002</v>
      </c>
      <c r="BD61" s="16">
        <f t="shared" si="57"/>
        <v>272906.46000000002</v>
      </c>
      <c r="BE61" s="16">
        <f t="shared" si="57"/>
        <v>272906.46000000002</v>
      </c>
      <c r="BF61" s="16">
        <f t="shared" si="57"/>
        <v>272906.46000000002</v>
      </c>
      <c r="BG61" s="16">
        <f t="shared" si="57"/>
        <v>272906.46000000002</v>
      </c>
      <c r="BH61" s="16">
        <f t="shared" si="57"/>
        <v>272906.46000000002</v>
      </c>
      <c r="BI61" s="16">
        <f t="shared" si="57"/>
        <v>272906.46000000002</v>
      </c>
      <c r="BJ61" s="16">
        <f t="shared" si="57"/>
        <v>272906.46000000002</v>
      </c>
      <c r="BK61" s="16">
        <f t="shared" si="57"/>
        <v>272906.46000000002</v>
      </c>
      <c r="BL61" s="16">
        <f t="shared" si="57"/>
        <v>272906.46000000002</v>
      </c>
      <c r="BM61" s="16">
        <f t="shared" si="57"/>
        <v>272906.46000000002</v>
      </c>
      <c r="BN61" s="16">
        <f t="shared" si="57"/>
        <v>272906.46000000002</v>
      </c>
      <c r="BO61" s="16">
        <f t="shared" si="57"/>
        <v>272906.46000000002</v>
      </c>
      <c r="BP61" s="16">
        <f t="shared" si="57"/>
        <v>272906.46000000002</v>
      </c>
      <c r="BQ61" s="16">
        <f t="shared" si="57"/>
        <v>272906.46000000002</v>
      </c>
      <c r="BR61" s="16">
        <f t="shared" si="57"/>
        <v>272906.46000000002</v>
      </c>
      <c r="BS61" s="16">
        <f t="shared" si="57"/>
        <v>272906.46000000002</v>
      </c>
    </row>
    <row r="62" spans="1:71" x14ac:dyDescent="0.35">
      <c r="A62" s="15" t="str">
        <f t="shared" ref="A62:J62" si="58">A35</f>
        <v>Found on tab BOC</v>
      </c>
      <c r="B62" s="15" t="str">
        <f t="shared" si="58"/>
        <v>NCP-12350</v>
      </c>
      <c r="C62" s="15" t="str">
        <f t="shared" si="58"/>
        <v>Base Rates</v>
      </c>
      <c r="D62" s="15" t="str">
        <f t="shared" si="58"/>
        <v>ELECTRIC DELIVERY</v>
      </c>
      <c r="E62" s="15">
        <f t="shared" si="58"/>
        <v>30315</v>
      </c>
      <c r="F62" s="15" t="str">
        <f t="shared" si="58"/>
        <v>NCP-12350</v>
      </c>
      <c r="G62" s="15" t="str">
        <f t="shared" si="58"/>
        <v>EMS Upgrade - 2023</v>
      </c>
      <c r="H62" s="15" t="str">
        <f t="shared" si="58"/>
        <v>Electric General Plant</v>
      </c>
      <c r="I62" s="15" t="str">
        <f t="shared" si="58"/>
        <v>General Offices</v>
      </c>
      <c r="J62" s="15" t="str">
        <f t="shared" si="58"/>
        <v>Energy Control Center - Office</v>
      </c>
      <c r="K62" s="68">
        <v>0</v>
      </c>
      <c r="L62" s="16">
        <f t="shared" ref="L62:AQ62" si="59">K62+L35</f>
        <v>0</v>
      </c>
      <c r="M62" s="16">
        <f t="shared" si="59"/>
        <v>0</v>
      </c>
      <c r="N62" s="16">
        <f t="shared" si="59"/>
        <v>0</v>
      </c>
      <c r="O62" s="16">
        <f t="shared" si="59"/>
        <v>0</v>
      </c>
      <c r="P62" s="16">
        <f t="shared" si="59"/>
        <v>0</v>
      </c>
      <c r="Q62" s="16">
        <f t="shared" si="59"/>
        <v>0</v>
      </c>
      <c r="R62" s="16">
        <f t="shared" si="59"/>
        <v>0</v>
      </c>
      <c r="S62" s="16">
        <f t="shared" si="59"/>
        <v>0</v>
      </c>
      <c r="T62" s="16">
        <f t="shared" si="59"/>
        <v>0</v>
      </c>
      <c r="U62" s="16">
        <f t="shared" si="59"/>
        <v>0</v>
      </c>
      <c r="V62" s="16">
        <f t="shared" si="59"/>
        <v>0</v>
      </c>
      <c r="W62" s="16">
        <f t="shared" si="59"/>
        <v>0</v>
      </c>
      <c r="X62" s="16">
        <f t="shared" si="59"/>
        <v>0</v>
      </c>
      <c r="Y62" s="16">
        <f t="shared" si="59"/>
        <v>0</v>
      </c>
      <c r="Z62" s="16">
        <f t="shared" si="59"/>
        <v>0</v>
      </c>
      <c r="AA62" s="16">
        <f t="shared" si="59"/>
        <v>0</v>
      </c>
      <c r="AB62" s="16">
        <f t="shared" si="59"/>
        <v>0</v>
      </c>
      <c r="AC62" s="16">
        <f t="shared" si="59"/>
        <v>0</v>
      </c>
      <c r="AD62" s="16">
        <f t="shared" si="59"/>
        <v>0</v>
      </c>
      <c r="AE62" s="16">
        <f t="shared" si="59"/>
        <v>0</v>
      </c>
      <c r="AF62" s="16">
        <f t="shared" si="59"/>
        <v>0</v>
      </c>
      <c r="AG62" s="16">
        <f t="shared" si="59"/>
        <v>23109685.289999999</v>
      </c>
      <c r="AH62" s="16">
        <f t="shared" si="59"/>
        <v>23109685.289999999</v>
      </c>
      <c r="AI62" s="16">
        <f t="shared" si="59"/>
        <v>23109685.289999999</v>
      </c>
      <c r="AJ62" s="16">
        <f t="shared" si="59"/>
        <v>23109685.289999999</v>
      </c>
      <c r="AK62" s="16">
        <f t="shared" si="59"/>
        <v>23109685.289999999</v>
      </c>
      <c r="AL62" s="16">
        <f t="shared" si="59"/>
        <v>23109685.289999999</v>
      </c>
      <c r="AM62" s="16">
        <f t="shared" si="59"/>
        <v>23109685.289999999</v>
      </c>
      <c r="AN62" s="16">
        <f t="shared" si="59"/>
        <v>23109685.289999999</v>
      </c>
      <c r="AO62" s="16">
        <f t="shared" si="59"/>
        <v>23109685.289999999</v>
      </c>
      <c r="AP62" s="16">
        <f t="shared" si="59"/>
        <v>23109685.289999999</v>
      </c>
      <c r="AQ62" s="16">
        <f t="shared" si="59"/>
        <v>23109685.289999999</v>
      </c>
      <c r="AR62" s="16">
        <f t="shared" ref="AR62:BS62" si="60">AQ62+AR35</f>
        <v>23109685.289999999</v>
      </c>
      <c r="AS62" s="16">
        <f t="shared" si="60"/>
        <v>23109685.289999999</v>
      </c>
      <c r="AT62" s="16">
        <f t="shared" si="60"/>
        <v>23109685.289999999</v>
      </c>
      <c r="AU62" s="16">
        <f t="shared" si="60"/>
        <v>23109685.289999999</v>
      </c>
      <c r="AV62" s="16">
        <f t="shared" si="60"/>
        <v>23109685.289999999</v>
      </c>
      <c r="AW62" s="16">
        <f t="shared" si="60"/>
        <v>23109685.289999999</v>
      </c>
      <c r="AX62" s="16">
        <f t="shared" si="60"/>
        <v>23109685.289999999</v>
      </c>
      <c r="AY62" s="16">
        <f t="shared" si="60"/>
        <v>23109685.289999999</v>
      </c>
      <c r="AZ62" s="16">
        <f t="shared" si="60"/>
        <v>23109685.289999999</v>
      </c>
      <c r="BA62" s="16">
        <f t="shared" si="60"/>
        <v>23109685.289999999</v>
      </c>
      <c r="BB62" s="16">
        <f t="shared" si="60"/>
        <v>23109685.289999999</v>
      </c>
      <c r="BC62" s="16">
        <f t="shared" si="60"/>
        <v>23109685.289999999</v>
      </c>
      <c r="BD62" s="16">
        <f t="shared" si="60"/>
        <v>23109685.289999999</v>
      </c>
      <c r="BE62" s="16">
        <f t="shared" si="60"/>
        <v>23109685.289999999</v>
      </c>
      <c r="BF62" s="16">
        <f t="shared" si="60"/>
        <v>23109685.289999999</v>
      </c>
      <c r="BG62" s="16">
        <f t="shared" si="60"/>
        <v>23109685.289999999</v>
      </c>
      <c r="BH62" s="16">
        <f t="shared" si="60"/>
        <v>23109685.289999999</v>
      </c>
      <c r="BI62" s="16">
        <f t="shared" si="60"/>
        <v>23109685.289999999</v>
      </c>
      <c r="BJ62" s="16">
        <f t="shared" si="60"/>
        <v>23109685.289999999</v>
      </c>
      <c r="BK62" s="16">
        <f t="shared" si="60"/>
        <v>23109685.289999999</v>
      </c>
      <c r="BL62" s="16">
        <f t="shared" si="60"/>
        <v>23109685.289999999</v>
      </c>
      <c r="BM62" s="16">
        <f t="shared" si="60"/>
        <v>23109685.289999999</v>
      </c>
      <c r="BN62" s="16">
        <f t="shared" si="60"/>
        <v>23109685.289999999</v>
      </c>
      <c r="BO62" s="16">
        <f t="shared" si="60"/>
        <v>23109685.289999999</v>
      </c>
      <c r="BP62" s="16">
        <f t="shared" si="60"/>
        <v>23109685.289999999</v>
      </c>
      <c r="BQ62" s="16">
        <f t="shared" si="60"/>
        <v>23109685.289999999</v>
      </c>
      <c r="BR62" s="16">
        <f t="shared" si="60"/>
        <v>23109685.289999999</v>
      </c>
      <c r="BS62" s="16">
        <f t="shared" si="60"/>
        <v>23109685.289999999</v>
      </c>
    </row>
    <row r="63" spans="1:71" x14ac:dyDescent="0.35">
      <c r="A63" s="15" t="str">
        <f t="shared" ref="A63:J63" si="61">A36</f>
        <v>Found on tab BOC</v>
      </c>
      <c r="B63" s="15" t="str">
        <f t="shared" si="61"/>
        <v>NEW-15424</v>
      </c>
      <c r="C63" s="15" t="str">
        <f t="shared" si="61"/>
        <v>Base Rates</v>
      </c>
      <c r="D63" s="15" t="str">
        <f t="shared" si="61"/>
        <v>ELECTRIC DELIVERY</v>
      </c>
      <c r="E63" s="15">
        <f t="shared" si="61"/>
        <v>39000</v>
      </c>
      <c r="F63" s="15" t="str">
        <f t="shared" si="61"/>
        <v>NEW-15424</v>
      </c>
      <c r="G63" s="15" t="str">
        <f t="shared" si="61"/>
        <v>Bearss Operations Center</v>
      </c>
      <c r="H63" s="15" t="str">
        <f t="shared" si="61"/>
        <v>Electric General Plant</v>
      </c>
      <c r="I63" s="15" t="str">
        <f t="shared" si="61"/>
        <v>General Offices</v>
      </c>
      <c r="J63" s="15" t="str">
        <f t="shared" si="61"/>
        <v>Bearss Operations Center (ECC/DC)</v>
      </c>
      <c r="K63" s="68">
        <v>0</v>
      </c>
      <c r="L63" s="16">
        <f t="shared" ref="L63:AQ63" si="62">K63+L36</f>
        <v>0</v>
      </c>
      <c r="M63" s="16">
        <f t="shared" si="62"/>
        <v>0</v>
      </c>
      <c r="N63" s="16">
        <f t="shared" si="62"/>
        <v>0</v>
      </c>
      <c r="O63" s="16">
        <f t="shared" si="62"/>
        <v>0</v>
      </c>
      <c r="P63" s="16">
        <f t="shared" si="62"/>
        <v>0</v>
      </c>
      <c r="Q63" s="16">
        <f t="shared" si="62"/>
        <v>0</v>
      </c>
      <c r="R63" s="16">
        <f t="shared" si="62"/>
        <v>0</v>
      </c>
      <c r="S63" s="16">
        <f t="shared" si="62"/>
        <v>0</v>
      </c>
      <c r="T63" s="16">
        <f t="shared" si="62"/>
        <v>0</v>
      </c>
      <c r="U63" s="16">
        <f t="shared" si="62"/>
        <v>0</v>
      </c>
      <c r="V63" s="16">
        <f t="shared" si="62"/>
        <v>0</v>
      </c>
      <c r="W63" s="16">
        <f t="shared" si="62"/>
        <v>0</v>
      </c>
      <c r="X63" s="16">
        <f t="shared" si="62"/>
        <v>0</v>
      </c>
      <c r="Y63" s="16">
        <f t="shared" si="62"/>
        <v>0</v>
      </c>
      <c r="Z63" s="16">
        <f t="shared" si="62"/>
        <v>0</v>
      </c>
      <c r="AA63" s="16">
        <f t="shared" si="62"/>
        <v>0</v>
      </c>
      <c r="AB63" s="16">
        <f t="shared" si="62"/>
        <v>0</v>
      </c>
      <c r="AC63" s="16">
        <f t="shared" si="62"/>
        <v>220183874.57000005</v>
      </c>
      <c r="AD63" s="16">
        <f t="shared" si="62"/>
        <v>221401783.30000004</v>
      </c>
      <c r="AE63" s="16">
        <f t="shared" si="62"/>
        <v>221802410.67000005</v>
      </c>
      <c r="AF63" s="16">
        <f t="shared" si="62"/>
        <v>221919521.53000006</v>
      </c>
      <c r="AG63" s="16">
        <f t="shared" si="62"/>
        <v>221919521.53000006</v>
      </c>
      <c r="AH63" s="16">
        <f t="shared" si="62"/>
        <v>221919521.53000006</v>
      </c>
      <c r="AI63" s="16">
        <f t="shared" si="62"/>
        <v>221919521.53000006</v>
      </c>
      <c r="AJ63" s="16">
        <f t="shared" si="62"/>
        <v>221919521.53000006</v>
      </c>
      <c r="AK63" s="16">
        <f t="shared" si="62"/>
        <v>221919521.53000006</v>
      </c>
      <c r="AL63" s="16">
        <f t="shared" si="62"/>
        <v>221919521.53000006</v>
      </c>
      <c r="AM63" s="16">
        <f t="shared" si="62"/>
        <v>221919521.53000006</v>
      </c>
      <c r="AN63" s="16">
        <f t="shared" si="62"/>
        <v>221919521.53000006</v>
      </c>
      <c r="AO63" s="16">
        <f t="shared" si="62"/>
        <v>221919521.53000006</v>
      </c>
      <c r="AP63" s="16">
        <f t="shared" si="62"/>
        <v>221919521.53000006</v>
      </c>
      <c r="AQ63" s="16">
        <f t="shared" si="62"/>
        <v>221919521.53000006</v>
      </c>
      <c r="AR63" s="16">
        <f t="shared" ref="AR63:BS63" si="63">AQ63+AR36</f>
        <v>221919521.53000006</v>
      </c>
      <c r="AS63" s="16">
        <f t="shared" si="63"/>
        <v>221919521.53000006</v>
      </c>
      <c r="AT63" s="16">
        <f t="shared" si="63"/>
        <v>221919521.53000006</v>
      </c>
      <c r="AU63" s="16">
        <f t="shared" si="63"/>
        <v>221919521.53000006</v>
      </c>
      <c r="AV63" s="16">
        <f t="shared" si="63"/>
        <v>221919521.53000006</v>
      </c>
      <c r="AW63" s="16">
        <f t="shared" si="63"/>
        <v>221919521.53000006</v>
      </c>
      <c r="AX63" s="16">
        <f t="shared" si="63"/>
        <v>221919521.53000006</v>
      </c>
      <c r="AY63" s="16">
        <f t="shared" si="63"/>
        <v>221919521.53000006</v>
      </c>
      <c r="AZ63" s="16">
        <f t="shared" si="63"/>
        <v>221919521.53000006</v>
      </c>
      <c r="BA63" s="16">
        <f t="shared" si="63"/>
        <v>221919521.53000006</v>
      </c>
      <c r="BB63" s="16">
        <f t="shared" si="63"/>
        <v>221919521.53000006</v>
      </c>
      <c r="BC63" s="16">
        <f t="shared" si="63"/>
        <v>221919521.53000006</v>
      </c>
      <c r="BD63" s="16">
        <f t="shared" si="63"/>
        <v>221919521.53000006</v>
      </c>
      <c r="BE63" s="16">
        <f t="shared" si="63"/>
        <v>221919521.53000006</v>
      </c>
      <c r="BF63" s="16">
        <f t="shared" si="63"/>
        <v>221919521.53000006</v>
      </c>
      <c r="BG63" s="16">
        <f t="shared" si="63"/>
        <v>221919521.53000006</v>
      </c>
      <c r="BH63" s="16">
        <f t="shared" si="63"/>
        <v>221919521.53000006</v>
      </c>
      <c r="BI63" s="16">
        <f t="shared" si="63"/>
        <v>221919521.53000006</v>
      </c>
      <c r="BJ63" s="16">
        <f t="shared" si="63"/>
        <v>221919521.53000006</v>
      </c>
      <c r="BK63" s="16">
        <f t="shared" si="63"/>
        <v>221919521.53000006</v>
      </c>
      <c r="BL63" s="16">
        <f t="shared" si="63"/>
        <v>221919521.53000006</v>
      </c>
      <c r="BM63" s="16">
        <f t="shared" si="63"/>
        <v>221919521.53000006</v>
      </c>
      <c r="BN63" s="16">
        <f t="shared" si="63"/>
        <v>221919521.53000006</v>
      </c>
      <c r="BO63" s="16">
        <f t="shared" si="63"/>
        <v>221919521.53000006</v>
      </c>
      <c r="BP63" s="16">
        <f t="shared" si="63"/>
        <v>221919521.53000006</v>
      </c>
      <c r="BQ63" s="16">
        <f t="shared" si="63"/>
        <v>221919521.53000006</v>
      </c>
      <c r="BR63" s="16">
        <f t="shared" si="63"/>
        <v>221919521.53000006</v>
      </c>
      <c r="BS63" s="16">
        <f t="shared" si="63"/>
        <v>221919521.53000006</v>
      </c>
    </row>
    <row r="64" spans="1:71" x14ac:dyDescent="0.35">
      <c r="A64" s="15" t="str">
        <f t="shared" ref="A64:J64" si="64">A37</f>
        <v>Found on tab BOC</v>
      </c>
      <c r="B64" s="15" t="str">
        <f t="shared" si="64"/>
        <v>NEW-15424.4</v>
      </c>
      <c r="C64" s="15" t="str">
        <f t="shared" si="64"/>
        <v>Base Rates</v>
      </c>
      <c r="D64" s="15" t="str">
        <f t="shared" si="64"/>
        <v>ED-Transmission-Substation-Relay, Control &amp; RTU</v>
      </c>
      <c r="E64" s="15">
        <f t="shared" si="64"/>
        <v>37300</v>
      </c>
      <c r="F64" s="15" t="str">
        <f t="shared" si="64"/>
        <v>NEW-15424</v>
      </c>
      <c r="G64" s="15" t="str">
        <f t="shared" si="64"/>
        <v>Bearss Operations Center</v>
      </c>
      <c r="H64" s="15" t="str">
        <f t="shared" si="64"/>
        <v>Electric Distribution Plant</v>
      </c>
      <c r="I64" s="15" t="str">
        <f t="shared" si="64"/>
        <v>General Offices</v>
      </c>
      <c r="J64" s="15" t="str">
        <f t="shared" si="64"/>
        <v>Bearss Operations Center (ECC/DC)</v>
      </c>
      <c r="K64" s="68">
        <v>0</v>
      </c>
      <c r="L64" s="16">
        <f t="shared" ref="L64:AQ64" si="65">K64+L37</f>
        <v>0</v>
      </c>
      <c r="M64" s="16">
        <f t="shared" si="65"/>
        <v>0</v>
      </c>
      <c r="N64" s="16">
        <f t="shared" si="65"/>
        <v>26374.959999999999</v>
      </c>
      <c r="O64" s="16">
        <f t="shared" si="65"/>
        <v>26374.959999999999</v>
      </c>
      <c r="P64" s="16">
        <f t="shared" si="65"/>
        <v>26374.959999999999</v>
      </c>
      <c r="Q64" s="16">
        <f t="shared" si="65"/>
        <v>26374.959999999999</v>
      </c>
      <c r="R64" s="16">
        <f t="shared" si="65"/>
        <v>26374.959999999999</v>
      </c>
      <c r="S64" s="16">
        <f t="shared" si="65"/>
        <v>26374.959999999999</v>
      </c>
      <c r="T64" s="16">
        <f t="shared" si="65"/>
        <v>26374.959999999999</v>
      </c>
      <c r="U64" s="16">
        <f t="shared" si="65"/>
        <v>26374.959999999999</v>
      </c>
      <c r="V64" s="16">
        <f t="shared" si="65"/>
        <v>26374.959999999999</v>
      </c>
      <c r="W64" s="16">
        <f t="shared" si="65"/>
        <v>26374.959999999999</v>
      </c>
      <c r="X64" s="16">
        <f t="shared" si="65"/>
        <v>26374.959999999999</v>
      </c>
      <c r="Y64" s="16">
        <f t="shared" si="65"/>
        <v>26374.959999999999</v>
      </c>
      <c r="Z64" s="16">
        <f t="shared" si="65"/>
        <v>26374.959999999999</v>
      </c>
      <c r="AA64" s="16">
        <f t="shared" si="65"/>
        <v>26374.959999999999</v>
      </c>
      <c r="AB64" s="16">
        <f t="shared" si="65"/>
        <v>26374.959999999999</v>
      </c>
      <c r="AC64" s="16">
        <f t="shared" si="65"/>
        <v>26374.959999999999</v>
      </c>
      <c r="AD64" s="16">
        <f t="shared" si="65"/>
        <v>26374.959999999999</v>
      </c>
      <c r="AE64" s="16">
        <f t="shared" si="65"/>
        <v>26374.959999999999</v>
      </c>
      <c r="AF64" s="16">
        <f t="shared" si="65"/>
        <v>26374.959999999999</v>
      </c>
      <c r="AG64" s="16">
        <f t="shared" si="65"/>
        <v>26374.959999999999</v>
      </c>
      <c r="AH64" s="16">
        <f t="shared" si="65"/>
        <v>26374.959999999999</v>
      </c>
      <c r="AI64" s="16">
        <f t="shared" si="65"/>
        <v>26374.959999999999</v>
      </c>
      <c r="AJ64" s="16">
        <f t="shared" si="65"/>
        <v>26374.959999999999</v>
      </c>
      <c r="AK64" s="16">
        <f t="shared" si="65"/>
        <v>26374.959999999999</v>
      </c>
      <c r="AL64" s="16">
        <f t="shared" si="65"/>
        <v>26374.959999999999</v>
      </c>
      <c r="AM64" s="16">
        <f t="shared" si="65"/>
        <v>26374.959999999999</v>
      </c>
      <c r="AN64" s="16">
        <f t="shared" si="65"/>
        <v>26374.959999999999</v>
      </c>
      <c r="AO64" s="16">
        <f t="shared" si="65"/>
        <v>26374.959999999999</v>
      </c>
      <c r="AP64" s="16">
        <f t="shared" si="65"/>
        <v>26374.959999999999</v>
      </c>
      <c r="AQ64" s="16">
        <f t="shared" si="65"/>
        <v>26374.959999999999</v>
      </c>
      <c r="AR64" s="16">
        <f t="shared" ref="AR64:BS64" si="66">AQ64+AR37</f>
        <v>26374.959999999999</v>
      </c>
      <c r="AS64" s="16">
        <f t="shared" si="66"/>
        <v>26374.959999999999</v>
      </c>
      <c r="AT64" s="16">
        <f t="shared" si="66"/>
        <v>26374.959999999999</v>
      </c>
      <c r="AU64" s="16">
        <f t="shared" si="66"/>
        <v>26374.959999999999</v>
      </c>
      <c r="AV64" s="16">
        <f t="shared" si="66"/>
        <v>26374.959999999999</v>
      </c>
      <c r="AW64" s="16">
        <f t="shared" si="66"/>
        <v>26374.959999999999</v>
      </c>
      <c r="AX64" s="16">
        <f t="shared" si="66"/>
        <v>26374.959999999999</v>
      </c>
      <c r="AY64" s="16">
        <f t="shared" si="66"/>
        <v>26374.959999999999</v>
      </c>
      <c r="AZ64" s="16">
        <f t="shared" si="66"/>
        <v>26374.959999999999</v>
      </c>
      <c r="BA64" s="16">
        <f t="shared" si="66"/>
        <v>26374.959999999999</v>
      </c>
      <c r="BB64" s="16">
        <f t="shared" si="66"/>
        <v>26374.959999999999</v>
      </c>
      <c r="BC64" s="16">
        <f t="shared" si="66"/>
        <v>26374.959999999999</v>
      </c>
      <c r="BD64" s="16">
        <f t="shared" si="66"/>
        <v>26374.959999999999</v>
      </c>
      <c r="BE64" s="16">
        <f t="shared" si="66"/>
        <v>26374.959999999999</v>
      </c>
      <c r="BF64" s="16">
        <f t="shared" si="66"/>
        <v>26374.959999999999</v>
      </c>
      <c r="BG64" s="16">
        <f t="shared" si="66"/>
        <v>26374.959999999999</v>
      </c>
      <c r="BH64" s="16">
        <f t="shared" si="66"/>
        <v>26374.959999999999</v>
      </c>
      <c r="BI64" s="16">
        <f t="shared" si="66"/>
        <v>26374.959999999999</v>
      </c>
      <c r="BJ64" s="16">
        <f t="shared" si="66"/>
        <v>26374.959999999999</v>
      </c>
      <c r="BK64" s="16">
        <f t="shared" si="66"/>
        <v>26374.959999999999</v>
      </c>
      <c r="BL64" s="16">
        <f t="shared" si="66"/>
        <v>26374.959999999999</v>
      </c>
      <c r="BM64" s="16">
        <f t="shared" si="66"/>
        <v>26374.959999999999</v>
      </c>
      <c r="BN64" s="16">
        <f t="shared" si="66"/>
        <v>26374.959999999999</v>
      </c>
      <c r="BO64" s="16">
        <f t="shared" si="66"/>
        <v>26374.959999999999</v>
      </c>
      <c r="BP64" s="16">
        <f t="shared" si="66"/>
        <v>26374.959999999999</v>
      </c>
      <c r="BQ64" s="16">
        <f t="shared" si="66"/>
        <v>26374.959999999999</v>
      </c>
      <c r="BR64" s="16">
        <f t="shared" si="66"/>
        <v>26374.959999999999</v>
      </c>
      <c r="BS64" s="16">
        <f t="shared" si="66"/>
        <v>26374.959999999999</v>
      </c>
    </row>
    <row r="66" spans="1:71" ht="15" thickBot="1" x14ac:dyDescent="0.4">
      <c r="J66" s="52" t="s">
        <v>157</v>
      </c>
      <c r="K66" s="66">
        <f t="shared" ref="K66:AP66" si="67">SUM(K44:K65)</f>
        <v>0</v>
      </c>
      <c r="L66" s="66">
        <f t="shared" si="67"/>
        <v>0</v>
      </c>
      <c r="M66" s="66">
        <f t="shared" si="67"/>
        <v>0</v>
      </c>
      <c r="N66" s="66">
        <f t="shared" si="67"/>
        <v>26374.959999999999</v>
      </c>
      <c r="O66" s="66">
        <f t="shared" si="67"/>
        <v>26374.959999999999</v>
      </c>
      <c r="P66" s="66">
        <f t="shared" si="67"/>
        <v>26374.959999999999</v>
      </c>
      <c r="Q66" s="66">
        <f t="shared" si="67"/>
        <v>26374.959999999999</v>
      </c>
      <c r="R66" s="66">
        <f t="shared" si="67"/>
        <v>26374.959999999999</v>
      </c>
      <c r="S66" s="66">
        <f t="shared" si="67"/>
        <v>26374.959999999999</v>
      </c>
      <c r="T66" s="66">
        <f t="shared" si="67"/>
        <v>26374.959999999999</v>
      </c>
      <c r="U66" s="66">
        <f t="shared" si="67"/>
        <v>26374.959999999999</v>
      </c>
      <c r="V66" s="66">
        <f t="shared" si="67"/>
        <v>26374.959999999999</v>
      </c>
      <c r="W66" s="77">
        <f t="shared" si="67"/>
        <v>26374.959999999999</v>
      </c>
      <c r="X66" s="66">
        <f t="shared" si="67"/>
        <v>26374.959999999999</v>
      </c>
      <c r="Y66" s="66">
        <f t="shared" si="67"/>
        <v>26374.959999999999</v>
      </c>
      <c r="Z66" s="66">
        <f t="shared" si="67"/>
        <v>26374.959999999999</v>
      </c>
      <c r="AA66" s="66">
        <f t="shared" si="67"/>
        <v>26374.959999999999</v>
      </c>
      <c r="AB66" s="66">
        <f t="shared" si="67"/>
        <v>26374.959999999999</v>
      </c>
      <c r="AC66" s="66">
        <f t="shared" si="67"/>
        <v>321514137.78999996</v>
      </c>
      <c r="AD66" s="66">
        <f t="shared" si="67"/>
        <v>322732046.51999998</v>
      </c>
      <c r="AE66" s="66">
        <f t="shared" si="67"/>
        <v>323132673.88999999</v>
      </c>
      <c r="AF66" s="66">
        <f t="shared" si="67"/>
        <v>323249784.75</v>
      </c>
      <c r="AG66" s="66">
        <f t="shared" si="67"/>
        <v>357726917.67000002</v>
      </c>
      <c r="AH66" s="66">
        <f t="shared" si="67"/>
        <v>357726917.67000002</v>
      </c>
      <c r="AI66" s="77">
        <f t="shared" si="67"/>
        <v>357726917.67000002</v>
      </c>
      <c r="AJ66" s="66">
        <f t="shared" si="67"/>
        <v>357726917.67000002</v>
      </c>
      <c r="AK66" s="66">
        <f t="shared" si="67"/>
        <v>357726917.67000002</v>
      </c>
      <c r="AL66" s="66">
        <f t="shared" si="67"/>
        <v>357726917.67000002</v>
      </c>
      <c r="AM66" s="66">
        <f t="shared" si="67"/>
        <v>357726917.67000002</v>
      </c>
      <c r="AN66" s="66">
        <f t="shared" si="67"/>
        <v>357726917.67000002</v>
      </c>
      <c r="AO66" s="66">
        <f t="shared" si="67"/>
        <v>357726917.67000002</v>
      </c>
      <c r="AP66" s="66">
        <f t="shared" si="67"/>
        <v>357726917.67000002</v>
      </c>
      <c r="AQ66" s="66">
        <f t="shared" ref="AQ66:BS66" si="68">SUM(AQ44:AQ65)</f>
        <v>357726917.67000002</v>
      </c>
      <c r="AR66" s="66">
        <f t="shared" si="68"/>
        <v>357726917.67000002</v>
      </c>
      <c r="AS66" s="66">
        <f t="shared" si="68"/>
        <v>357726917.67000002</v>
      </c>
      <c r="AT66" s="66">
        <f t="shared" si="68"/>
        <v>357726917.67000002</v>
      </c>
      <c r="AU66" s="66">
        <f t="shared" si="68"/>
        <v>357726917.67000002</v>
      </c>
      <c r="AV66" s="66">
        <f t="shared" si="68"/>
        <v>357726917.67000002</v>
      </c>
      <c r="AW66" s="66">
        <f t="shared" si="68"/>
        <v>357726917.67000002</v>
      </c>
      <c r="AX66" s="66">
        <f t="shared" si="68"/>
        <v>357726917.67000002</v>
      </c>
      <c r="AY66" s="66">
        <f t="shared" si="68"/>
        <v>357726917.67000002</v>
      </c>
      <c r="AZ66" s="66">
        <f t="shared" si="68"/>
        <v>357726917.67000002</v>
      </c>
      <c r="BA66" s="66">
        <f t="shared" si="68"/>
        <v>357726917.67000002</v>
      </c>
      <c r="BB66" s="66">
        <f t="shared" si="68"/>
        <v>357726917.67000002</v>
      </c>
      <c r="BC66" s="66">
        <f t="shared" si="68"/>
        <v>357726917.67000002</v>
      </c>
      <c r="BD66" s="66">
        <f t="shared" si="68"/>
        <v>357726917.67000002</v>
      </c>
      <c r="BE66" s="66">
        <f t="shared" si="68"/>
        <v>357726917.67000002</v>
      </c>
      <c r="BF66" s="66">
        <f t="shared" si="68"/>
        <v>357726917.67000002</v>
      </c>
      <c r="BG66" s="66">
        <f t="shared" si="68"/>
        <v>357726917.67000002</v>
      </c>
      <c r="BH66" s="66">
        <f t="shared" si="68"/>
        <v>357726917.67000002</v>
      </c>
      <c r="BI66" s="66">
        <f t="shared" si="68"/>
        <v>357726917.67000002</v>
      </c>
      <c r="BJ66" s="66">
        <f t="shared" si="68"/>
        <v>357726917.67000002</v>
      </c>
      <c r="BK66" s="66">
        <f t="shared" si="68"/>
        <v>357726917.67000002</v>
      </c>
      <c r="BL66" s="66">
        <f t="shared" si="68"/>
        <v>357726917.67000002</v>
      </c>
      <c r="BM66" s="66">
        <f t="shared" si="68"/>
        <v>357726917.67000002</v>
      </c>
      <c r="BN66" s="66">
        <f t="shared" si="68"/>
        <v>357726917.67000002</v>
      </c>
      <c r="BO66" s="66">
        <f t="shared" si="68"/>
        <v>357726917.67000002</v>
      </c>
      <c r="BP66" s="66">
        <f t="shared" si="68"/>
        <v>357726917.67000002</v>
      </c>
      <c r="BQ66" s="66">
        <f t="shared" si="68"/>
        <v>357726917.67000002</v>
      </c>
      <c r="BR66" s="66">
        <f t="shared" si="68"/>
        <v>357726917.67000002</v>
      </c>
      <c r="BS66" s="66">
        <f t="shared" si="68"/>
        <v>357726917.67000002</v>
      </c>
    </row>
    <row r="67" spans="1:71" ht="15" thickTop="1" x14ac:dyDescent="0.35"/>
    <row r="70" spans="1:71" x14ac:dyDescent="0.35">
      <c r="A70" s="56" t="s">
        <v>133</v>
      </c>
      <c r="B70" s="56" t="s">
        <v>134</v>
      </c>
      <c r="C70" s="56" t="s">
        <v>135</v>
      </c>
      <c r="D70" s="56" t="s">
        <v>136</v>
      </c>
      <c r="E70" s="56">
        <v>300</v>
      </c>
      <c r="F70" s="56" t="s">
        <v>137</v>
      </c>
      <c r="G70" s="57" t="s">
        <v>138</v>
      </c>
      <c r="H70" s="56" t="s">
        <v>139</v>
      </c>
      <c r="I70" s="56" t="s">
        <v>140</v>
      </c>
      <c r="J70" s="56" t="s">
        <v>141</v>
      </c>
      <c r="K70" s="67" t="s">
        <v>158</v>
      </c>
      <c r="L70" s="59">
        <v>202401</v>
      </c>
      <c r="M70" s="59">
        <v>202402</v>
      </c>
      <c r="N70" s="59">
        <v>202403</v>
      </c>
      <c r="O70" s="59">
        <v>202404</v>
      </c>
      <c r="P70" s="59">
        <v>202405</v>
      </c>
      <c r="Q70" s="59">
        <v>202406</v>
      </c>
      <c r="R70" s="59">
        <v>202407</v>
      </c>
      <c r="S70" s="59">
        <v>202408</v>
      </c>
      <c r="T70" s="59">
        <v>202409</v>
      </c>
      <c r="U70" s="59">
        <v>202410</v>
      </c>
      <c r="V70" s="59">
        <v>202411</v>
      </c>
      <c r="W70" s="59">
        <v>202412</v>
      </c>
      <c r="X70" s="59">
        <v>202501</v>
      </c>
      <c r="Y70" s="59">
        <v>202502</v>
      </c>
      <c r="Z70" s="59">
        <v>202503</v>
      </c>
      <c r="AA70" s="59">
        <v>202504</v>
      </c>
      <c r="AB70" s="59">
        <v>202505</v>
      </c>
      <c r="AC70" s="59">
        <v>202506</v>
      </c>
      <c r="AD70" s="59">
        <v>202507</v>
      </c>
      <c r="AE70" s="59">
        <v>202508</v>
      </c>
      <c r="AF70" s="59">
        <v>202509</v>
      </c>
      <c r="AG70" s="59">
        <v>202510</v>
      </c>
      <c r="AH70" s="59">
        <v>202511</v>
      </c>
      <c r="AI70" s="59">
        <v>202512</v>
      </c>
      <c r="AJ70" s="59">
        <v>202601</v>
      </c>
      <c r="AK70" s="59">
        <v>202602</v>
      </c>
      <c r="AL70" s="59">
        <v>202603</v>
      </c>
      <c r="AM70" s="59">
        <v>202604</v>
      </c>
      <c r="AN70" s="59">
        <v>202605</v>
      </c>
      <c r="AO70" s="59">
        <v>202606</v>
      </c>
      <c r="AP70" s="59">
        <v>202607</v>
      </c>
      <c r="AQ70" s="59">
        <v>202608</v>
      </c>
      <c r="AR70" s="59">
        <v>202609</v>
      </c>
      <c r="AS70" s="59">
        <v>202610</v>
      </c>
      <c r="AT70" s="59">
        <v>202611</v>
      </c>
      <c r="AU70" s="59">
        <v>202612</v>
      </c>
      <c r="AV70" s="59">
        <v>202701</v>
      </c>
      <c r="AW70" s="59">
        <v>202702</v>
      </c>
      <c r="AX70" s="59">
        <v>202703</v>
      </c>
      <c r="AY70" s="59">
        <v>202704</v>
      </c>
      <c r="AZ70" s="59">
        <v>202705</v>
      </c>
      <c r="BA70" s="59">
        <v>202706</v>
      </c>
      <c r="BB70" s="59">
        <v>202707</v>
      </c>
      <c r="BC70" s="59">
        <v>202708</v>
      </c>
      <c r="BD70" s="59">
        <v>202709</v>
      </c>
      <c r="BE70" s="59">
        <v>202710</v>
      </c>
      <c r="BF70" s="59">
        <v>202711</v>
      </c>
      <c r="BG70" s="59">
        <v>202712</v>
      </c>
      <c r="BH70" s="59">
        <v>202801</v>
      </c>
      <c r="BI70" s="59">
        <v>202802</v>
      </c>
      <c r="BJ70" s="59">
        <v>202803</v>
      </c>
      <c r="BK70" s="59">
        <v>202804</v>
      </c>
      <c r="BL70" s="59">
        <v>202805</v>
      </c>
      <c r="BM70" s="59">
        <v>202806</v>
      </c>
      <c r="BN70" s="59">
        <v>202807</v>
      </c>
      <c r="BO70" s="59">
        <v>202808</v>
      </c>
      <c r="BP70" s="59">
        <v>202809</v>
      </c>
      <c r="BQ70" s="59">
        <v>202810</v>
      </c>
      <c r="BR70" s="59">
        <v>202811</v>
      </c>
      <c r="BS70" s="59">
        <v>202812</v>
      </c>
    </row>
    <row r="71" spans="1:71" x14ac:dyDescent="0.35">
      <c r="A71" s="15" t="str">
        <f t="shared" ref="A71:J71" si="69">A44</f>
        <v>Found on tab BOC</v>
      </c>
      <c r="B71" s="15" t="str">
        <f t="shared" si="69"/>
        <v>A2803878</v>
      </c>
      <c r="C71" s="15" t="str">
        <f t="shared" si="69"/>
        <v>Base Rates</v>
      </c>
      <c r="D71" s="15" t="str">
        <f t="shared" si="69"/>
        <v/>
      </c>
      <c r="E71" s="15">
        <f t="shared" si="69"/>
        <v>39000</v>
      </c>
      <c r="F71" s="15" t="str">
        <f t="shared" si="69"/>
        <v>NEW-15424</v>
      </c>
      <c r="G71" s="15" t="str">
        <f t="shared" si="69"/>
        <v>Bearss Operations Center</v>
      </c>
      <c r="H71" s="15" t="str">
        <f t="shared" si="69"/>
        <v>Electric General Plant</v>
      </c>
      <c r="I71" s="15" t="str">
        <f t="shared" si="69"/>
        <v>General Offices</v>
      </c>
      <c r="J71" s="15" t="str">
        <f t="shared" si="69"/>
        <v>Bearss Operations Center (ECC/DC)</v>
      </c>
      <c r="K71" s="16">
        <f>SUM($K44:K44)/13</f>
        <v>0</v>
      </c>
      <c r="L71" s="16">
        <f>SUM($K44:L44)/13</f>
        <v>0</v>
      </c>
      <c r="M71" s="16">
        <f>SUM($K44:M44)/13</f>
        <v>0</v>
      </c>
      <c r="N71" s="16">
        <f>SUM($K44:N44)/13</f>
        <v>0</v>
      </c>
      <c r="O71" s="16">
        <f>SUM($K44:O44)/13</f>
        <v>0</v>
      </c>
      <c r="P71" s="16">
        <f>SUM($K44:P44)/13</f>
        <v>0</v>
      </c>
      <c r="Q71" s="16">
        <f>SUM($K44:Q44)/13</f>
        <v>0</v>
      </c>
      <c r="R71" s="16">
        <f>SUM($K44:R44)/13</f>
        <v>0</v>
      </c>
      <c r="S71" s="16">
        <f>SUM($K44:S44)/13</f>
        <v>0</v>
      </c>
      <c r="T71" s="16">
        <f>SUM($K44:T44)/13</f>
        <v>0</v>
      </c>
      <c r="U71" s="16">
        <f>SUM($K44:U44)/13</f>
        <v>0</v>
      </c>
      <c r="V71" s="16">
        <f>SUM($K44:V44)/13</f>
        <v>0</v>
      </c>
      <c r="W71" s="16">
        <f t="shared" ref="W71:W91" si="70">SUM(K44:W44)/13</f>
        <v>0</v>
      </c>
      <c r="X71" s="16">
        <f t="shared" ref="X71:X91" si="71">SUM(L44:X44)/13</f>
        <v>0</v>
      </c>
      <c r="Y71" s="16">
        <f t="shared" ref="Y71:Y91" si="72">SUM(M44:Y44)/13</f>
        <v>0</v>
      </c>
      <c r="Z71" s="16">
        <f t="shared" ref="Z71:Z91" si="73">SUM(N44:Z44)/13</f>
        <v>0</v>
      </c>
      <c r="AA71" s="16">
        <f t="shared" ref="AA71:AA91" si="74">SUM(O44:AA44)/13</f>
        <v>0</v>
      </c>
      <c r="AB71" s="16">
        <f t="shared" ref="AB71:AB91" si="75">SUM(P44:AB44)/13</f>
        <v>0</v>
      </c>
      <c r="AC71" s="16">
        <f t="shared" ref="AC71:AC91" si="76">SUM(Q44:AC44)/13</f>
        <v>9556.5923076923082</v>
      </c>
      <c r="AD71" s="16">
        <f t="shared" ref="AD71:AD91" si="77">SUM(R44:AD44)/13</f>
        <v>19113.184615384616</v>
      </c>
      <c r="AE71" s="16">
        <f t="shared" ref="AE71:AE91" si="78">SUM(S44:AE44)/13</f>
        <v>28669.776923076923</v>
      </c>
      <c r="AF71" s="16">
        <f t="shared" ref="AF71:AF91" si="79">SUM(T44:AF44)/13</f>
        <v>38226.369230769233</v>
      </c>
      <c r="AG71" s="16">
        <f t="shared" ref="AG71:AG91" si="80">SUM(U44:AG44)/13</f>
        <v>47782.961538461539</v>
      </c>
      <c r="AH71" s="16">
        <f t="shared" ref="AH71:AH91" si="81">SUM(V44:AH44)/13</f>
        <v>57339.553846153845</v>
      </c>
      <c r="AI71" s="16">
        <f t="shared" ref="AI71:AI91" si="82">SUM(W44:AI44)/13</f>
        <v>66896.146153846144</v>
      </c>
      <c r="AJ71" s="16">
        <f t="shared" ref="AJ71:AJ91" si="83">SUM(X44:AJ44)/13</f>
        <v>76452.738461538451</v>
      </c>
      <c r="AK71" s="16">
        <f t="shared" ref="AK71:AK91" si="84">SUM(Y44:AK44)/13</f>
        <v>86009.330769230757</v>
      </c>
      <c r="AL71" s="16">
        <f t="shared" ref="AL71:AL91" si="85">SUM(Z44:AL44)/13</f>
        <v>95565.923076923063</v>
      </c>
      <c r="AM71" s="16">
        <f t="shared" ref="AM71:AM91" si="86">SUM(AA44:AM44)/13</f>
        <v>105122.51538461537</v>
      </c>
      <c r="AN71" s="16">
        <f t="shared" ref="AN71:AN91" si="87">SUM(AB44:AN44)/13</f>
        <v>114679.10769230766</v>
      </c>
      <c r="AO71" s="16">
        <f t="shared" ref="AO71:AO91" si="88">SUM(AC44:AO44)/13</f>
        <v>124235.69999999997</v>
      </c>
      <c r="AP71" s="16">
        <f t="shared" ref="AP71:AP91" si="89">SUM(AD44:AP44)/13</f>
        <v>124235.69999999997</v>
      </c>
      <c r="AQ71" s="16">
        <f t="shared" ref="AQ71:AQ91" si="90">SUM(AE44:AQ44)/13</f>
        <v>124235.69999999997</v>
      </c>
      <c r="AR71" s="16">
        <f t="shared" ref="AR71:AR91" si="91">SUM(AF44:AR44)/13</f>
        <v>124235.69999999997</v>
      </c>
      <c r="AS71" s="16">
        <f t="shared" ref="AS71:AS91" si="92">SUM(AG44:AS44)/13</f>
        <v>124235.69999999997</v>
      </c>
      <c r="AT71" s="16">
        <f t="shared" ref="AT71:AT91" si="93">SUM(AH44:AT44)/13</f>
        <v>124235.69999999997</v>
      </c>
      <c r="AU71" s="16">
        <f t="shared" ref="AU71:AU91" si="94">SUM(AI44:AU44)/13</f>
        <v>124235.69999999997</v>
      </c>
      <c r="AV71" s="16">
        <f t="shared" ref="AV71:AV91" si="95">SUM(AJ44:AV44)/13</f>
        <v>124235.69999999997</v>
      </c>
      <c r="AW71" s="16">
        <f t="shared" ref="AW71:AW91" si="96">SUM(AK44:AW44)/13</f>
        <v>124235.69999999997</v>
      </c>
      <c r="AX71" s="16">
        <f t="shared" ref="AX71:AX91" si="97">SUM(AL44:AX44)/13</f>
        <v>124235.69999999997</v>
      </c>
      <c r="AY71" s="16">
        <f t="shared" ref="AY71:AY91" si="98">SUM(AM44:AY44)/13</f>
        <v>124235.69999999997</v>
      </c>
      <c r="AZ71" s="16">
        <f t="shared" ref="AZ71:AZ91" si="99">SUM(AN44:AZ44)/13</f>
        <v>124235.69999999997</v>
      </c>
      <c r="BA71" s="16">
        <f t="shared" ref="BA71:BA91" si="100">SUM(AO44:BA44)/13</f>
        <v>124235.69999999997</v>
      </c>
      <c r="BB71" s="16">
        <f t="shared" ref="BB71:BB91" si="101">SUM(AP44:BB44)/13</f>
        <v>124235.69999999997</v>
      </c>
      <c r="BC71" s="16">
        <f t="shared" ref="BC71:BC91" si="102">SUM(AQ44:BC44)/13</f>
        <v>124235.69999999997</v>
      </c>
      <c r="BD71" s="16">
        <f t="shared" ref="BD71:BD91" si="103">SUM(AR44:BD44)/13</f>
        <v>124235.69999999997</v>
      </c>
      <c r="BE71" s="16">
        <f t="shared" ref="BE71:BE91" si="104">SUM(AS44:BE44)/13</f>
        <v>124235.69999999997</v>
      </c>
      <c r="BF71" s="16">
        <f t="shared" ref="BF71:BF91" si="105">SUM(AT44:BF44)/13</f>
        <v>124235.69999999997</v>
      </c>
      <c r="BG71" s="16">
        <f t="shared" ref="BG71:BG91" si="106">SUM(AU44:BG44)/13</f>
        <v>124235.69999999997</v>
      </c>
      <c r="BH71" s="16">
        <f t="shared" ref="BH71:BH91" si="107">SUM(AV44:BH44)/13</f>
        <v>124235.69999999997</v>
      </c>
      <c r="BI71" s="16">
        <f t="shared" ref="BI71:BI91" si="108">SUM(AW44:BI44)/13</f>
        <v>124235.69999999997</v>
      </c>
      <c r="BJ71" s="16">
        <f t="shared" ref="BJ71:BJ91" si="109">SUM(AX44:BJ44)/13</f>
        <v>124235.69999999997</v>
      </c>
      <c r="BK71" s="16">
        <f t="shared" ref="BK71:BK91" si="110">SUM(AY44:BK44)/13</f>
        <v>124235.69999999997</v>
      </c>
      <c r="BL71" s="16">
        <f t="shared" ref="BL71:BL91" si="111">SUM(AZ44:BL44)/13</f>
        <v>124235.69999999997</v>
      </c>
      <c r="BM71" s="16">
        <f t="shared" ref="BM71:BM91" si="112">SUM(BA44:BM44)/13</f>
        <v>124235.69999999997</v>
      </c>
      <c r="BN71" s="16">
        <f t="shared" ref="BN71:BN91" si="113">SUM(BB44:BN44)/13</f>
        <v>124235.69999999997</v>
      </c>
      <c r="BO71" s="16">
        <f t="shared" ref="BO71:BO91" si="114">SUM(BC44:BO44)/13</f>
        <v>124235.69999999997</v>
      </c>
      <c r="BP71" s="16">
        <f t="shared" ref="BP71:BP91" si="115">SUM(BD44:BP44)/13</f>
        <v>124235.69999999997</v>
      </c>
      <c r="BQ71" s="16">
        <f t="shared" ref="BQ71:BQ91" si="116">SUM(BE44:BQ44)/13</f>
        <v>124235.69999999997</v>
      </c>
      <c r="BR71" s="16">
        <f t="shared" ref="BR71:BR91" si="117">SUM(BF44:BR44)/13</f>
        <v>124235.69999999997</v>
      </c>
      <c r="BS71" s="16">
        <f t="shared" ref="BS71:BS91" si="118">SUM(BG44:BS44)/13</f>
        <v>124235.69999999997</v>
      </c>
    </row>
    <row r="72" spans="1:71" x14ac:dyDescent="0.35">
      <c r="A72" s="15" t="str">
        <f t="shared" ref="A72:J72" si="119">A45</f>
        <v>Found on tab BOC</v>
      </c>
      <c r="B72" s="15" t="str">
        <f t="shared" si="119"/>
        <v>A2871268</v>
      </c>
      <c r="C72" s="15" t="str">
        <f t="shared" si="119"/>
        <v>Base Rates</v>
      </c>
      <c r="D72" s="15" t="str">
        <f t="shared" si="119"/>
        <v/>
      </c>
      <c r="E72" s="15">
        <f t="shared" si="119"/>
        <v>39700</v>
      </c>
      <c r="F72" s="15" t="str">
        <f t="shared" si="119"/>
        <v>NEW-15424</v>
      </c>
      <c r="G72" s="15" t="str">
        <f t="shared" si="119"/>
        <v>Bearss Operations Center</v>
      </c>
      <c r="H72" s="15" t="str">
        <f t="shared" si="119"/>
        <v>Electric General Plant</v>
      </c>
      <c r="I72" s="15" t="str">
        <f t="shared" si="119"/>
        <v>Other Structures</v>
      </c>
      <c r="J72" s="15" t="str">
        <f t="shared" si="119"/>
        <v>MISCELLANEOUS</v>
      </c>
      <c r="K72" s="16">
        <f>SUM($K45:K45)/13</f>
        <v>0</v>
      </c>
      <c r="L72" s="16">
        <f>SUM($K45:L45)/13</f>
        <v>0</v>
      </c>
      <c r="M72" s="16">
        <f>SUM($K45:M45)/13</f>
        <v>0</v>
      </c>
      <c r="N72" s="16">
        <f>SUM($K45:N45)/13</f>
        <v>0</v>
      </c>
      <c r="O72" s="16">
        <f>SUM($K45:O45)/13</f>
        <v>0</v>
      </c>
      <c r="P72" s="16">
        <f>SUM($K45:P45)/13</f>
        <v>0</v>
      </c>
      <c r="Q72" s="16">
        <f>SUM($K45:Q45)/13</f>
        <v>0</v>
      </c>
      <c r="R72" s="16">
        <f>SUM($K45:R45)/13</f>
        <v>0</v>
      </c>
      <c r="S72" s="16">
        <f>SUM($K45:S45)/13</f>
        <v>0</v>
      </c>
      <c r="T72" s="16">
        <f>SUM($K45:T45)/13</f>
        <v>0</v>
      </c>
      <c r="U72" s="16">
        <f>SUM($K45:U45)/13</f>
        <v>0</v>
      </c>
      <c r="V72" s="16">
        <f>SUM($K45:V45)/13</f>
        <v>0</v>
      </c>
      <c r="W72" s="16">
        <f t="shared" si="70"/>
        <v>0</v>
      </c>
      <c r="X72" s="16">
        <f t="shared" si="71"/>
        <v>0</v>
      </c>
      <c r="Y72" s="16">
        <f t="shared" si="72"/>
        <v>0</v>
      </c>
      <c r="Z72" s="16">
        <f t="shared" si="73"/>
        <v>0</v>
      </c>
      <c r="AA72" s="16">
        <f t="shared" si="74"/>
        <v>0</v>
      </c>
      <c r="AB72" s="16">
        <f t="shared" si="75"/>
        <v>0</v>
      </c>
      <c r="AC72" s="16">
        <f t="shared" si="76"/>
        <v>54528.113076923073</v>
      </c>
      <c r="AD72" s="16">
        <f t="shared" si="77"/>
        <v>109056.22615384615</v>
      </c>
      <c r="AE72" s="16">
        <f t="shared" si="78"/>
        <v>163584.33923076926</v>
      </c>
      <c r="AF72" s="16">
        <f t="shared" si="79"/>
        <v>218112.45230769229</v>
      </c>
      <c r="AG72" s="16">
        <f t="shared" si="80"/>
        <v>272640.56538461533</v>
      </c>
      <c r="AH72" s="16">
        <f t="shared" si="81"/>
        <v>327168.67846153839</v>
      </c>
      <c r="AI72" s="16">
        <f t="shared" si="82"/>
        <v>381696.79153846146</v>
      </c>
      <c r="AJ72" s="16">
        <f t="shared" si="83"/>
        <v>436224.90461538453</v>
      </c>
      <c r="AK72" s="16">
        <f t="shared" si="84"/>
        <v>490753.01769230759</v>
      </c>
      <c r="AL72" s="16">
        <f t="shared" si="85"/>
        <v>545281.13076923066</v>
      </c>
      <c r="AM72" s="16">
        <f t="shared" si="86"/>
        <v>599809.24384615372</v>
      </c>
      <c r="AN72" s="16">
        <f t="shared" si="87"/>
        <v>654337.35692307679</v>
      </c>
      <c r="AO72" s="16">
        <f t="shared" si="88"/>
        <v>708865.47</v>
      </c>
      <c r="AP72" s="16">
        <f t="shared" si="89"/>
        <v>708865.47</v>
      </c>
      <c r="AQ72" s="16">
        <f t="shared" si="90"/>
        <v>708865.47</v>
      </c>
      <c r="AR72" s="16">
        <f t="shared" si="91"/>
        <v>708865.47</v>
      </c>
      <c r="AS72" s="16">
        <f t="shared" si="92"/>
        <v>708865.47</v>
      </c>
      <c r="AT72" s="16">
        <f t="shared" si="93"/>
        <v>708865.47</v>
      </c>
      <c r="AU72" s="16">
        <f t="shared" si="94"/>
        <v>708865.47</v>
      </c>
      <c r="AV72" s="16">
        <f t="shared" si="95"/>
        <v>708865.47</v>
      </c>
      <c r="AW72" s="16">
        <f t="shared" si="96"/>
        <v>708865.47</v>
      </c>
      <c r="AX72" s="16">
        <f t="shared" si="97"/>
        <v>708865.47</v>
      </c>
      <c r="AY72" s="16">
        <f t="shared" si="98"/>
        <v>708865.47</v>
      </c>
      <c r="AZ72" s="16">
        <f t="shared" si="99"/>
        <v>708865.47</v>
      </c>
      <c r="BA72" s="16">
        <f t="shared" si="100"/>
        <v>708865.47</v>
      </c>
      <c r="BB72" s="16">
        <f t="shared" si="101"/>
        <v>708865.47</v>
      </c>
      <c r="BC72" s="16">
        <f t="shared" si="102"/>
        <v>708865.47</v>
      </c>
      <c r="BD72" s="16">
        <f t="shared" si="103"/>
        <v>708865.47</v>
      </c>
      <c r="BE72" s="16">
        <f t="shared" si="104"/>
        <v>708865.47</v>
      </c>
      <c r="BF72" s="16">
        <f t="shared" si="105"/>
        <v>708865.47</v>
      </c>
      <c r="BG72" s="16">
        <f t="shared" si="106"/>
        <v>708865.47</v>
      </c>
      <c r="BH72" s="16">
        <f t="shared" si="107"/>
        <v>708865.47</v>
      </c>
      <c r="BI72" s="16">
        <f t="shared" si="108"/>
        <v>708865.47</v>
      </c>
      <c r="BJ72" s="16">
        <f t="shared" si="109"/>
        <v>708865.47</v>
      </c>
      <c r="BK72" s="16">
        <f t="shared" si="110"/>
        <v>708865.47</v>
      </c>
      <c r="BL72" s="16">
        <f t="shared" si="111"/>
        <v>708865.47</v>
      </c>
      <c r="BM72" s="16">
        <f t="shared" si="112"/>
        <v>708865.47</v>
      </c>
      <c r="BN72" s="16">
        <f t="shared" si="113"/>
        <v>708865.47</v>
      </c>
      <c r="BO72" s="16">
        <f t="shared" si="114"/>
        <v>708865.47</v>
      </c>
      <c r="BP72" s="16">
        <f t="shared" si="115"/>
        <v>708865.47</v>
      </c>
      <c r="BQ72" s="16">
        <f t="shared" si="116"/>
        <v>708865.47</v>
      </c>
      <c r="BR72" s="16">
        <f t="shared" si="117"/>
        <v>708865.47</v>
      </c>
      <c r="BS72" s="16">
        <f t="shared" si="118"/>
        <v>708865.47</v>
      </c>
    </row>
    <row r="73" spans="1:71" x14ac:dyDescent="0.35">
      <c r="A73" s="15" t="str">
        <f t="shared" ref="A73:J73" si="120">A46</f>
        <v>Found on tab BOC</v>
      </c>
      <c r="B73" s="15" t="str">
        <f t="shared" si="120"/>
        <v>A2874366</v>
      </c>
      <c r="C73" s="15" t="str">
        <f t="shared" si="120"/>
        <v>Base Rates</v>
      </c>
      <c r="D73" s="15" t="str">
        <f t="shared" si="120"/>
        <v/>
      </c>
      <c r="E73" s="15">
        <f t="shared" si="120"/>
        <v>39000</v>
      </c>
      <c r="F73" s="15" t="str">
        <f t="shared" si="120"/>
        <v>NEW-15424</v>
      </c>
      <c r="G73" s="15" t="str">
        <f t="shared" si="120"/>
        <v>Bearss Operations Center</v>
      </c>
      <c r="H73" s="15" t="str">
        <f t="shared" si="120"/>
        <v>Electric General Plant</v>
      </c>
      <c r="I73" s="15" t="str">
        <f t="shared" si="120"/>
        <v>Operation Centers</v>
      </c>
      <c r="J73" s="15" t="str">
        <f t="shared" si="120"/>
        <v>Energy Control Center</v>
      </c>
      <c r="K73" s="16">
        <f>SUM($K46:K46)/13</f>
        <v>0</v>
      </c>
      <c r="L73" s="16">
        <f>SUM($K46:L46)/13</f>
        <v>0</v>
      </c>
      <c r="M73" s="16">
        <f>SUM($K46:M46)/13</f>
        <v>0</v>
      </c>
      <c r="N73" s="16">
        <f>SUM($K46:N46)/13</f>
        <v>0</v>
      </c>
      <c r="O73" s="16">
        <f>SUM($K46:O46)/13</f>
        <v>0</v>
      </c>
      <c r="P73" s="16">
        <f>SUM($K46:P46)/13</f>
        <v>0</v>
      </c>
      <c r="Q73" s="16">
        <f>SUM($K46:Q46)/13</f>
        <v>0</v>
      </c>
      <c r="R73" s="16">
        <f>SUM($K46:R46)/13</f>
        <v>0</v>
      </c>
      <c r="S73" s="16">
        <f>SUM($K46:S46)/13</f>
        <v>0</v>
      </c>
      <c r="T73" s="16">
        <f>SUM($K46:T46)/13</f>
        <v>0</v>
      </c>
      <c r="U73" s="16">
        <f>SUM($K46:U46)/13</f>
        <v>0</v>
      </c>
      <c r="V73" s="16">
        <f>SUM($K46:V46)/13</f>
        <v>0</v>
      </c>
      <c r="W73" s="16">
        <f t="shared" si="70"/>
        <v>0</v>
      </c>
      <c r="X73" s="16">
        <f t="shared" si="71"/>
        <v>0</v>
      </c>
      <c r="Y73" s="16">
        <f t="shared" si="72"/>
        <v>0</v>
      </c>
      <c r="Z73" s="16">
        <f t="shared" si="73"/>
        <v>0</v>
      </c>
      <c r="AA73" s="16">
        <f t="shared" si="74"/>
        <v>0</v>
      </c>
      <c r="AB73" s="16">
        <f t="shared" si="75"/>
        <v>0</v>
      </c>
      <c r="AC73" s="16">
        <f t="shared" si="76"/>
        <v>16366.41230769231</v>
      </c>
      <c r="AD73" s="16">
        <f t="shared" si="77"/>
        <v>32732.824615384619</v>
      </c>
      <c r="AE73" s="16">
        <f t="shared" si="78"/>
        <v>49099.236923076925</v>
      </c>
      <c r="AF73" s="16">
        <f t="shared" si="79"/>
        <v>65465.649230769239</v>
      </c>
      <c r="AG73" s="16">
        <f t="shared" si="80"/>
        <v>81832.061538461538</v>
      </c>
      <c r="AH73" s="16">
        <f t="shared" si="81"/>
        <v>98198.473846153851</v>
      </c>
      <c r="AI73" s="16">
        <f t="shared" si="82"/>
        <v>114564.88615384618</v>
      </c>
      <c r="AJ73" s="16">
        <f t="shared" si="83"/>
        <v>130931.29846153849</v>
      </c>
      <c r="AK73" s="16">
        <f t="shared" si="84"/>
        <v>147297.71076923079</v>
      </c>
      <c r="AL73" s="16">
        <f t="shared" si="85"/>
        <v>163664.12307692313</v>
      </c>
      <c r="AM73" s="16">
        <f t="shared" si="86"/>
        <v>180030.53538461542</v>
      </c>
      <c r="AN73" s="16">
        <f t="shared" si="87"/>
        <v>196396.9476923077</v>
      </c>
      <c r="AO73" s="16">
        <f t="shared" si="88"/>
        <v>212763.36000000002</v>
      </c>
      <c r="AP73" s="16">
        <f t="shared" si="89"/>
        <v>212763.36000000002</v>
      </c>
      <c r="AQ73" s="16">
        <f t="shared" si="90"/>
        <v>212763.36000000002</v>
      </c>
      <c r="AR73" s="16">
        <f t="shared" si="91"/>
        <v>212763.36000000002</v>
      </c>
      <c r="AS73" s="16">
        <f t="shared" si="92"/>
        <v>212763.36000000002</v>
      </c>
      <c r="AT73" s="16">
        <f t="shared" si="93"/>
        <v>212763.36000000002</v>
      </c>
      <c r="AU73" s="16">
        <f t="shared" si="94"/>
        <v>212763.36000000002</v>
      </c>
      <c r="AV73" s="16">
        <f t="shared" si="95"/>
        <v>212763.36000000002</v>
      </c>
      <c r="AW73" s="16">
        <f t="shared" si="96"/>
        <v>212763.36000000002</v>
      </c>
      <c r="AX73" s="16">
        <f t="shared" si="97"/>
        <v>212763.36000000002</v>
      </c>
      <c r="AY73" s="16">
        <f t="shared" si="98"/>
        <v>212763.36000000002</v>
      </c>
      <c r="AZ73" s="16">
        <f t="shared" si="99"/>
        <v>212763.36000000002</v>
      </c>
      <c r="BA73" s="16">
        <f t="shared" si="100"/>
        <v>212763.36000000002</v>
      </c>
      <c r="BB73" s="16">
        <f t="shared" si="101"/>
        <v>212763.36000000002</v>
      </c>
      <c r="BC73" s="16">
        <f t="shared" si="102"/>
        <v>212763.36000000002</v>
      </c>
      <c r="BD73" s="16">
        <f t="shared" si="103"/>
        <v>212763.36000000002</v>
      </c>
      <c r="BE73" s="16">
        <f t="shared" si="104"/>
        <v>212763.36000000002</v>
      </c>
      <c r="BF73" s="16">
        <f t="shared" si="105"/>
        <v>212763.36000000002</v>
      </c>
      <c r="BG73" s="16">
        <f t="shared" si="106"/>
        <v>212763.36000000002</v>
      </c>
      <c r="BH73" s="16">
        <f t="shared" si="107"/>
        <v>212763.36000000002</v>
      </c>
      <c r="BI73" s="16">
        <f t="shared" si="108"/>
        <v>212763.36000000002</v>
      </c>
      <c r="BJ73" s="16">
        <f t="shared" si="109"/>
        <v>212763.36000000002</v>
      </c>
      <c r="BK73" s="16">
        <f t="shared" si="110"/>
        <v>212763.36000000002</v>
      </c>
      <c r="BL73" s="16">
        <f t="shared" si="111"/>
        <v>212763.36000000002</v>
      </c>
      <c r="BM73" s="16">
        <f t="shared" si="112"/>
        <v>212763.36000000002</v>
      </c>
      <c r="BN73" s="16">
        <f t="shared" si="113"/>
        <v>212763.36000000002</v>
      </c>
      <c r="BO73" s="16">
        <f t="shared" si="114"/>
        <v>212763.36000000002</v>
      </c>
      <c r="BP73" s="16">
        <f t="shared" si="115"/>
        <v>212763.36000000002</v>
      </c>
      <c r="BQ73" s="16">
        <f t="shared" si="116"/>
        <v>212763.36000000002</v>
      </c>
      <c r="BR73" s="16">
        <f t="shared" si="117"/>
        <v>212763.36000000002</v>
      </c>
      <c r="BS73" s="16">
        <f t="shared" si="118"/>
        <v>212763.36000000002</v>
      </c>
    </row>
    <row r="74" spans="1:71" x14ac:dyDescent="0.35">
      <c r="A74" s="15" t="str">
        <f t="shared" ref="A74:J74" si="121">A47</f>
        <v>Found on tab BOC</v>
      </c>
      <c r="B74" s="15" t="str">
        <f t="shared" si="121"/>
        <v>A2874376</v>
      </c>
      <c r="C74" s="15" t="str">
        <f t="shared" si="121"/>
        <v>Base Rates</v>
      </c>
      <c r="D74" s="15" t="str">
        <f t="shared" si="121"/>
        <v/>
      </c>
      <c r="E74" s="15">
        <f t="shared" si="121"/>
        <v>30315</v>
      </c>
      <c r="F74" s="15" t="str">
        <f t="shared" si="121"/>
        <v>NCP-12350</v>
      </c>
      <c r="G74" s="15" t="str">
        <f t="shared" si="121"/>
        <v>EMS Upgrade - 2023</v>
      </c>
      <c r="H74" s="15" t="str">
        <f t="shared" si="121"/>
        <v>Electric General Plant</v>
      </c>
      <c r="I74" s="15" t="str">
        <f t="shared" si="121"/>
        <v>Operation Centers</v>
      </c>
      <c r="J74" s="15" t="str">
        <f t="shared" si="121"/>
        <v>Energy Control Center</v>
      </c>
      <c r="K74" s="16">
        <f>SUM($K47:K47)/13</f>
        <v>0</v>
      </c>
      <c r="L74" s="16">
        <f>SUM($K47:L47)/13</f>
        <v>0</v>
      </c>
      <c r="M74" s="16">
        <f>SUM($K47:M47)/13</f>
        <v>0</v>
      </c>
      <c r="N74" s="16">
        <f>SUM($K47:N47)/13</f>
        <v>0</v>
      </c>
      <c r="O74" s="16">
        <f>SUM($K47:O47)/13</f>
        <v>0</v>
      </c>
      <c r="P74" s="16">
        <f>SUM($K47:P47)/13</f>
        <v>0</v>
      </c>
      <c r="Q74" s="16">
        <f>SUM($K47:Q47)/13</f>
        <v>0</v>
      </c>
      <c r="R74" s="16">
        <f>SUM($K47:R47)/13</f>
        <v>0</v>
      </c>
      <c r="S74" s="16">
        <f>SUM($K47:S47)/13</f>
        <v>0</v>
      </c>
      <c r="T74" s="16">
        <f>SUM($K47:T47)/13</f>
        <v>0</v>
      </c>
      <c r="U74" s="16">
        <f>SUM($K47:U47)/13</f>
        <v>0</v>
      </c>
      <c r="V74" s="16">
        <f>SUM($K47:V47)/13</f>
        <v>0</v>
      </c>
      <c r="W74" s="16">
        <f t="shared" si="70"/>
        <v>0</v>
      </c>
      <c r="X74" s="16">
        <f t="shared" si="71"/>
        <v>0</v>
      </c>
      <c r="Y74" s="16">
        <f t="shared" si="72"/>
        <v>0</v>
      </c>
      <c r="Z74" s="16">
        <f t="shared" si="73"/>
        <v>0</v>
      </c>
      <c r="AA74" s="16">
        <f t="shared" si="74"/>
        <v>0</v>
      </c>
      <c r="AB74" s="16">
        <f t="shared" si="75"/>
        <v>0</v>
      </c>
      <c r="AC74" s="16">
        <f t="shared" si="76"/>
        <v>0</v>
      </c>
      <c r="AD74" s="16">
        <f t="shared" si="77"/>
        <v>0</v>
      </c>
      <c r="AE74" s="16">
        <f t="shared" si="78"/>
        <v>0</v>
      </c>
      <c r="AF74" s="16">
        <f t="shared" si="79"/>
        <v>0</v>
      </c>
      <c r="AG74" s="16">
        <f t="shared" si="80"/>
        <v>2175.44</v>
      </c>
      <c r="AH74" s="16">
        <f t="shared" si="81"/>
        <v>4350.88</v>
      </c>
      <c r="AI74" s="16">
        <f t="shared" si="82"/>
        <v>6526.3200000000006</v>
      </c>
      <c r="AJ74" s="16">
        <f t="shared" si="83"/>
        <v>8701.76</v>
      </c>
      <c r="AK74" s="16">
        <f t="shared" si="84"/>
        <v>10877.2</v>
      </c>
      <c r="AL74" s="16">
        <f t="shared" si="85"/>
        <v>13052.640000000001</v>
      </c>
      <c r="AM74" s="16">
        <f t="shared" si="86"/>
        <v>15228.08</v>
      </c>
      <c r="AN74" s="16">
        <f t="shared" si="87"/>
        <v>17403.52</v>
      </c>
      <c r="AO74" s="16">
        <f t="shared" si="88"/>
        <v>19578.96</v>
      </c>
      <c r="AP74" s="16">
        <f t="shared" si="89"/>
        <v>21754.400000000001</v>
      </c>
      <c r="AQ74" s="16">
        <f t="shared" si="90"/>
        <v>23929.840000000004</v>
      </c>
      <c r="AR74" s="16">
        <f t="shared" si="91"/>
        <v>26105.280000000002</v>
      </c>
      <c r="AS74" s="16">
        <f t="shared" si="92"/>
        <v>28280.719999999998</v>
      </c>
      <c r="AT74" s="16">
        <f t="shared" si="93"/>
        <v>28280.719999999998</v>
      </c>
      <c r="AU74" s="16">
        <f t="shared" si="94"/>
        <v>28280.719999999998</v>
      </c>
      <c r="AV74" s="16">
        <f t="shared" si="95"/>
        <v>28280.719999999998</v>
      </c>
      <c r="AW74" s="16">
        <f t="shared" si="96"/>
        <v>28280.719999999998</v>
      </c>
      <c r="AX74" s="16">
        <f t="shared" si="97"/>
        <v>28280.719999999998</v>
      </c>
      <c r="AY74" s="16">
        <f t="shared" si="98"/>
        <v>28280.719999999998</v>
      </c>
      <c r="AZ74" s="16">
        <f t="shared" si="99"/>
        <v>28280.719999999998</v>
      </c>
      <c r="BA74" s="16">
        <f t="shared" si="100"/>
        <v>28280.719999999998</v>
      </c>
      <c r="BB74" s="16">
        <f t="shared" si="101"/>
        <v>28280.719999999998</v>
      </c>
      <c r="BC74" s="16">
        <f t="shared" si="102"/>
        <v>28280.719999999998</v>
      </c>
      <c r="BD74" s="16">
        <f t="shared" si="103"/>
        <v>28280.719999999998</v>
      </c>
      <c r="BE74" s="16">
        <f t="shared" si="104"/>
        <v>28280.719999999998</v>
      </c>
      <c r="BF74" s="16">
        <f t="shared" si="105"/>
        <v>28280.719999999998</v>
      </c>
      <c r="BG74" s="16">
        <f t="shared" si="106"/>
        <v>28280.719999999998</v>
      </c>
      <c r="BH74" s="16">
        <f t="shared" si="107"/>
        <v>28280.719999999998</v>
      </c>
      <c r="BI74" s="16">
        <f t="shared" si="108"/>
        <v>28280.719999999998</v>
      </c>
      <c r="BJ74" s="16">
        <f t="shared" si="109"/>
        <v>28280.719999999998</v>
      </c>
      <c r="BK74" s="16">
        <f t="shared" si="110"/>
        <v>28280.719999999998</v>
      </c>
      <c r="BL74" s="16">
        <f t="shared" si="111"/>
        <v>28280.719999999998</v>
      </c>
      <c r="BM74" s="16">
        <f t="shared" si="112"/>
        <v>28280.719999999998</v>
      </c>
      <c r="BN74" s="16">
        <f t="shared" si="113"/>
        <v>28280.719999999998</v>
      </c>
      <c r="BO74" s="16">
        <f t="shared" si="114"/>
        <v>28280.719999999998</v>
      </c>
      <c r="BP74" s="16">
        <f t="shared" si="115"/>
        <v>28280.719999999998</v>
      </c>
      <c r="BQ74" s="16">
        <f t="shared" si="116"/>
        <v>28280.719999999998</v>
      </c>
      <c r="BR74" s="16">
        <f t="shared" si="117"/>
        <v>28280.719999999998</v>
      </c>
      <c r="BS74" s="16">
        <f t="shared" si="118"/>
        <v>28280.719999999998</v>
      </c>
    </row>
    <row r="75" spans="1:71" x14ac:dyDescent="0.35">
      <c r="A75" s="15" t="str">
        <f t="shared" ref="A75:J75" si="122">A48</f>
        <v>Found on tab BOC</v>
      </c>
      <c r="B75" s="15" t="str">
        <f t="shared" si="122"/>
        <v>A2877903</v>
      </c>
      <c r="C75" s="15" t="str">
        <f t="shared" si="122"/>
        <v>Base Rates</v>
      </c>
      <c r="D75" s="15" t="str">
        <f t="shared" si="122"/>
        <v/>
      </c>
      <c r="E75" s="15">
        <f t="shared" si="122"/>
        <v>39700</v>
      </c>
      <c r="F75" s="15" t="str">
        <f t="shared" si="122"/>
        <v>NEW-15424</v>
      </c>
      <c r="G75" s="15" t="str">
        <f t="shared" si="122"/>
        <v>Bearss Operations Center</v>
      </c>
      <c r="H75" s="15" t="str">
        <f t="shared" si="122"/>
        <v>Electric General Plant</v>
      </c>
      <c r="I75" s="15" t="str">
        <f t="shared" si="122"/>
        <v>Other Structures</v>
      </c>
      <c r="J75" s="15" t="str">
        <f t="shared" si="122"/>
        <v>Undefined Area WorkMan - CS</v>
      </c>
      <c r="K75" s="16">
        <f>SUM($K48:K48)/13</f>
        <v>0</v>
      </c>
      <c r="L75" s="16">
        <f>SUM($K48:L48)/13</f>
        <v>0</v>
      </c>
      <c r="M75" s="16">
        <f>SUM($K48:M48)/13</f>
        <v>0</v>
      </c>
      <c r="N75" s="16">
        <f>SUM($K48:N48)/13</f>
        <v>0</v>
      </c>
      <c r="O75" s="16">
        <f>SUM($K48:O48)/13</f>
        <v>0</v>
      </c>
      <c r="P75" s="16">
        <f>SUM($K48:P48)/13</f>
        <v>0</v>
      </c>
      <c r="Q75" s="16">
        <f>SUM($K48:Q48)/13</f>
        <v>0</v>
      </c>
      <c r="R75" s="16">
        <f>SUM($K48:R48)/13</f>
        <v>0</v>
      </c>
      <c r="S75" s="16">
        <f>SUM($K48:S48)/13</f>
        <v>0</v>
      </c>
      <c r="T75" s="16">
        <f>SUM($K48:T48)/13</f>
        <v>0</v>
      </c>
      <c r="U75" s="16">
        <f>SUM($K48:U48)/13</f>
        <v>0</v>
      </c>
      <c r="V75" s="16">
        <f>SUM($K48:V48)/13</f>
        <v>0</v>
      </c>
      <c r="W75" s="16">
        <f t="shared" si="70"/>
        <v>0</v>
      </c>
      <c r="X75" s="16">
        <f t="shared" si="71"/>
        <v>0</v>
      </c>
      <c r="Y75" s="16">
        <f t="shared" si="72"/>
        <v>0</v>
      </c>
      <c r="Z75" s="16">
        <f t="shared" si="73"/>
        <v>0</v>
      </c>
      <c r="AA75" s="16">
        <f t="shared" si="74"/>
        <v>0</v>
      </c>
      <c r="AB75" s="16">
        <f t="shared" si="75"/>
        <v>0</v>
      </c>
      <c r="AC75" s="16">
        <f t="shared" si="76"/>
        <v>28610.085384615384</v>
      </c>
      <c r="AD75" s="16">
        <f t="shared" si="77"/>
        <v>57220.170769230768</v>
      </c>
      <c r="AE75" s="16">
        <f t="shared" si="78"/>
        <v>85830.25615384616</v>
      </c>
      <c r="AF75" s="16">
        <f t="shared" si="79"/>
        <v>114440.34153846154</v>
      </c>
      <c r="AG75" s="16">
        <f t="shared" si="80"/>
        <v>143050.42692307691</v>
      </c>
      <c r="AH75" s="16">
        <f t="shared" si="81"/>
        <v>171660.51230769229</v>
      </c>
      <c r="AI75" s="16">
        <f t="shared" si="82"/>
        <v>200270.59769230767</v>
      </c>
      <c r="AJ75" s="16">
        <f t="shared" si="83"/>
        <v>228880.68307692304</v>
      </c>
      <c r="AK75" s="16">
        <f t="shared" si="84"/>
        <v>257490.76846153842</v>
      </c>
      <c r="AL75" s="16">
        <f t="shared" si="85"/>
        <v>286100.85384615377</v>
      </c>
      <c r="AM75" s="16">
        <f t="shared" si="86"/>
        <v>314710.93923076917</v>
      </c>
      <c r="AN75" s="16">
        <f t="shared" si="87"/>
        <v>343321.02461538458</v>
      </c>
      <c r="AO75" s="16">
        <f t="shared" si="88"/>
        <v>371931.11</v>
      </c>
      <c r="AP75" s="16">
        <f t="shared" si="89"/>
        <v>371931.11</v>
      </c>
      <c r="AQ75" s="16">
        <f t="shared" si="90"/>
        <v>371931.11</v>
      </c>
      <c r="AR75" s="16">
        <f t="shared" si="91"/>
        <v>371931.11</v>
      </c>
      <c r="AS75" s="16">
        <f t="shared" si="92"/>
        <v>371931.11</v>
      </c>
      <c r="AT75" s="16">
        <f t="shared" si="93"/>
        <v>371931.11</v>
      </c>
      <c r="AU75" s="16">
        <f t="shared" si="94"/>
        <v>371931.11</v>
      </c>
      <c r="AV75" s="16">
        <f t="shared" si="95"/>
        <v>371931.11</v>
      </c>
      <c r="AW75" s="16">
        <f t="shared" si="96"/>
        <v>371931.11</v>
      </c>
      <c r="AX75" s="16">
        <f t="shared" si="97"/>
        <v>371931.11</v>
      </c>
      <c r="AY75" s="16">
        <f t="shared" si="98"/>
        <v>371931.11</v>
      </c>
      <c r="AZ75" s="16">
        <f t="shared" si="99"/>
        <v>371931.11</v>
      </c>
      <c r="BA75" s="16">
        <f t="shared" si="100"/>
        <v>371931.11</v>
      </c>
      <c r="BB75" s="16">
        <f t="shared" si="101"/>
        <v>371931.11</v>
      </c>
      <c r="BC75" s="16">
        <f t="shared" si="102"/>
        <v>371931.11</v>
      </c>
      <c r="BD75" s="16">
        <f t="shared" si="103"/>
        <v>371931.11</v>
      </c>
      <c r="BE75" s="16">
        <f t="shared" si="104"/>
        <v>371931.11</v>
      </c>
      <c r="BF75" s="16">
        <f t="shared" si="105"/>
        <v>371931.11</v>
      </c>
      <c r="BG75" s="16">
        <f t="shared" si="106"/>
        <v>371931.11</v>
      </c>
      <c r="BH75" s="16">
        <f t="shared" si="107"/>
        <v>371931.11</v>
      </c>
      <c r="BI75" s="16">
        <f t="shared" si="108"/>
        <v>371931.11</v>
      </c>
      <c r="BJ75" s="16">
        <f t="shared" si="109"/>
        <v>371931.11</v>
      </c>
      <c r="BK75" s="16">
        <f t="shared" si="110"/>
        <v>371931.11</v>
      </c>
      <c r="BL75" s="16">
        <f t="shared" si="111"/>
        <v>371931.11</v>
      </c>
      <c r="BM75" s="16">
        <f t="shared" si="112"/>
        <v>371931.11</v>
      </c>
      <c r="BN75" s="16">
        <f t="shared" si="113"/>
        <v>371931.11</v>
      </c>
      <c r="BO75" s="16">
        <f t="shared" si="114"/>
        <v>371931.11</v>
      </c>
      <c r="BP75" s="16">
        <f t="shared" si="115"/>
        <v>371931.11</v>
      </c>
      <c r="BQ75" s="16">
        <f t="shared" si="116"/>
        <v>371931.11</v>
      </c>
      <c r="BR75" s="16">
        <f t="shared" si="117"/>
        <v>371931.11</v>
      </c>
      <c r="BS75" s="16">
        <f t="shared" si="118"/>
        <v>371931.11</v>
      </c>
    </row>
    <row r="76" spans="1:71" x14ac:dyDescent="0.35">
      <c r="A76" s="15" t="str">
        <f t="shared" ref="A76:J76" si="123">A49</f>
        <v>Found on tab BOC</v>
      </c>
      <c r="B76" s="15" t="str">
        <f t="shared" si="123"/>
        <v>D0098294</v>
      </c>
      <c r="C76" s="15" t="str">
        <f t="shared" si="123"/>
        <v>Base Rates</v>
      </c>
      <c r="D76" s="15" t="str">
        <f t="shared" si="123"/>
        <v/>
      </c>
      <c r="E76" s="15">
        <f t="shared" si="123"/>
        <v>39000</v>
      </c>
      <c r="F76" s="15" t="str">
        <f t="shared" si="123"/>
        <v>NEW-15424</v>
      </c>
      <c r="G76" s="15" t="str">
        <f t="shared" si="123"/>
        <v>Bearss Operations Center</v>
      </c>
      <c r="H76" s="15" t="str">
        <f t="shared" si="123"/>
        <v>Electric General Plant</v>
      </c>
      <c r="I76" s="15" t="str">
        <f t="shared" si="123"/>
        <v>General Offices</v>
      </c>
      <c r="J76" s="15" t="str">
        <f t="shared" si="123"/>
        <v>Bearss Operations Center (ECC/DC)</v>
      </c>
      <c r="K76" s="16">
        <f>SUM($K49:K49)/13</f>
        <v>0</v>
      </c>
      <c r="L76" s="16">
        <f>SUM($K49:L49)/13</f>
        <v>0</v>
      </c>
      <c r="M76" s="16">
        <f>SUM($K49:M49)/13</f>
        <v>0</v>
      </c>
      <c r="N76" s="16">
        <f>SUM($K49:N49)/13</f>
        <v>0</v>
      </c>
      <c r="O76" s="16">
        <f>SUM($K49:O49)/13</f>
        <v>0</v>
      </c>
      <c r="P76" s="16">
        <f>SUM($K49:P49)/13</f>
        <v>0</v>
      </c>
      <c r="Q76" s="16">
        <f>SUM($K49:Q49)/13</f>
        <v>0</v>
      </c>
      <c r="R76" s="16">
        <f>SUM($K49:R49)/13</f>
        <v>0</v>
      </c>
      <c r="S76" s="16">
        <f>SUM($K49:S49)/13</f>
        <v>0</v>
      </c>
      <c r="T76" s="16">
        <f>SUM($K49:T49)/13</f>
        <v>0</v>
      </c>
      <c r="U76" s="16">
        <f>SUM($K49:U49)/13</f>
        <v>0</v>
      </c>
      <c r="V76" s="16">
        <f>SUM($K49:V49)/13</f>
        <v>0</v>
      </c>
      <c r="W76" s="16">
        <f t="shared" si="70"/>
        <v>0</v>
      </c>
      <c r="X76" s="16">
        <f t="shared" si="71"/>
        <v>0</v>
      </c>
      <c r="Y76" s="16">
        <f t="shared" si="72"/>
        <v>0</v>
      </c>
      <c r="Z76" s="16">
        <f t="shared" si="73"/>
        <v>0</v>
      </c>
      <c r="AA76" s="16">
        <f t="shared" si="74"/>
        <v>0</v>
      </c>
      <c r="AB76" s="16">
        <f t="shared" si="75"/>
        <v>0</v>
      </c>
      <c r="AC76" s="16">
        <f t="shared" si="76"/>
        <v>140441.67846153845</v>
      </c>
      <c r="AD76" s="16">
        <f t="shared" si="77"/>
        <v>280883.35692307691</v>
      </c>
      <c r="AE76" s="16">
        <f t="shared" si="78"/>
        <v>421325.0353846153</v>
      </c>
      <c r="AF76" s="16">
        <f t="shared" si="79"/>
        <v>561766.71384615381</v>
      </c>
      <c r="AG76" s="16">
        <f t="shared" si="80"/>
        <v>702208.39230769232</v>
      </c>
      <c r="AH76" s="16">
        <f t="shared" si="81"/>
        <v>842650.07076923072</v>
      </c>
      <c r="AI76" s="16">
        <f t="shared" si="82"/>
        <v>983091.74923076923</v>
      </c>
      <c r="AJ76" s="16">
        <f t="shared" si="83"/>
        <v>1123533.4276923076</v>
      </c>
      <c r="AK76" s="16">
        <f t="shared" si="84"/>
        <v>1263975.1061538463</v>
      </c>
      <c r="AL76" s="16">
        <f t="shared" si="85"/>
        <v>1404416.7846153846</v>
      </c>
      <c r="AM76" s="16">
        <f t="shared" si="86"/>
        <v>1544858.463076923</v>
      </c>
      <c r="AN76" s="16">
        <f t="shared" si="87"/>
        <v>1685300.1415384614</v>
      </c>
      <c r="AO76" s="16">
        <f t="shared" si="88"/>
        <v>1825741.82</v>
      </c>
      <c r="AP76" s="16">
        <f t="shared" si="89"/>
        <v>1825741.82</v>
      </c>
      <c r="AQ76" s="16">
        <f t="shared" si="90"/>
        <v>1825741.82</v>
      </c>
      <c r="AR76" s="16">
        <f t="shared" si="91"/>
        <v>1825741.82</v>
      </c>
      <c r="AS76" s="16">
        <f t="shared" si="92"/>
        <v>1825741.82</v>
      </c>
      <c r="AT76" s="16">
        <f t="shared" si="93"/>
        <v>1825741.82</v>
      </c>
      <c r="AU76" s="16">
        <f t="shared" si="94"/>
        <v>1825741.82</v>
      </c>
      <c r="AV76" s="16">
        <f t="shared" si="95"/>
        <v>1825741.82</v>
      </c>
      <c r="AW76" s="16">
        <f t="shared" si="96"/>
        <v>1825741.82</v>
      </c>
      <c r="AX76" s="16">
        <f t="shared" si="97"/>
        <v>1825741.82</v>
      </c>
      <c r="AY76" s="16">
        <f t="shared" si="98"/>
        <v>1825741.82</v>
      </c>
      <c r="AZ76" s="16">
        <f t="shared" si="99"/>
        <v>1825741.82</v>
      </c>
      <c r="BA76" s="16">
        <f t="shared" si="100"/>
        <v>1825741.82</v>
      </c>
      <c r="BB76" s="16">
        <f t="shared" si="101"/>
        <v>1825741.82</v>
      </c>
      <c r="BC76" s="16">
        <f t="shared" si="102"/>
        <v>1825741.82</v>
      </c>
      <c r="BD76" s="16">
        <f t="shared" si="103"/>
        <v>1825741.82</v>
      </c>
      <c r="BE76" s="16">
        <f t="shared" si="104"/>
        <v>1825741.82</v>
      </c>
      <c r="BF76" s="16">
        <f t="shared" si="105"/>
        <v>1825741.82</v>
      </c>
      <c r="BG76" s="16">
        <f t="shared" si="106"/>
        <v>1825741.82</v>
      </c>
      <c r="BH76" s="16">
        <f t="shared" si="107"/>
        <v>1825741.82</v>
      </c>
      <c r="BI76" s="16">
        <f t="shared" si="108"/>
        <v>1825741.82</v>
      </c>
      <c r="BJ76" s="16">
        <f t="shared" si="109"/>
        <v>1825741.82</v>
      </c>
      <c r="BK76" s="16">
        <f t="shared" si="110"/>
        <v>1825741.82</v>
      </c>
      <c r="BL76" s="16">
        <f t="shared" si="111"/>
        <v>1825741.82</v>
      </c>
      <c r="BM76" s="16">
        <f t="shared" si="112"/>
        <v>1825741.82</v>
      </c>
      <c r="BN76" s="16">
        <f t="shared" si="113"/>
        <v>1825741.82</v>
      </c>
      <c r="BO76" s="16">
        <f t="shared" si="114"/>
        <v>1825741.82</v>
      </c>
      <c r="BP76" s="16">
        <f t="shared" si="115"/>
        <v>1825741.82</v>
      </c>
      <c r="BQ76" s="16">
        <f t="shared" si="116"/>
        <v>1825741.82</v>
      </c>
      <c r="BR76" s="16">
        <f t="shared" si="117"/>
        <v>1825741.82</v>
      </c>
      <c r="BS76" s="16">
        <f t="shared" si="118"/>
        <v>1825741.82</v>
      </c>
    </row>
    <row r="77" spans="1:71" x14ac:dyDescent="0.35">
      <c r="A77" s="15" t="str">
        <f t="shared" ref="A77:J77" si="124">A50</f>
        <v>Found on tab BOC</v>
      </c>
      <c r="B77" s="15" t="str">
        <f t="shared" si="124"/>
        <v>D0098940</v>
      </c>
      <c r="C77" s="15" t="str">
        <f t="shared" si="124"/>
        <v>Base Rates</v>
      </c>
      <c r="D77" s="15" t="str">
        <f t="shared" si="124"/>
        <v/>
      </c>
      <c r="E77" s="15">
        <f t="shared" si="124"/>
        <v>38900</v>
      </c>
      <c r="F77" s="15" t="str">
        <f t="shared" si="124"/>
        <v>NCP-16063</v>
      </c>
      <c r="G77" s="15" t="str">
        <f t="shared" si="124"/>
        <v>Bearss Operations Center Land</v>
      </c>
      <c r="H77" s="15" t="str">
        <f t="shared" si="124"/>
        <v>Electric General Plant</v>
      </c>
      <c r="I77" s="15" t="str">
        <f t="shared" si="124"/>
        <v>General Offices</v>
      </c>
      <c r="J77" s="15" t="str">
        <f t="shared" si="124"/>
        <v>Bearss Operations Center (ECC/DC)</v>
      </c>
      <c r="K77" s="16">
        <f>SUM($K50:K50)/13</f>
        <v>0</v>
      </c>
      <c r="L77" s="16">
        <f>SUM($K50:L50)/13</f>
        <v>0</v>
      </c>
      <c r="M77" s="16">
        <f>SUM($K50:M50)/13</f>
        <v>0</v>
      </c>
      <c r="N77" s="16">
        <f>SUM($K50:N50)/13</f>
        <v>0</v>
      </c>
      <c r="O77" s="16">
        <f>SUM($K50:O50)/13</f>
        <v>0</v>
      </c>
      <c r="P77" s="16">
        <f>SUM($K50:P50)/13</f>
        <v>0</v>
      </c>
      <c r="Q77" s="16">
        <f>SUM($K50:Q50)/13</f>
        <v>0</v>
      </c>
      <c r="R77" s="16">
        <f>SUM($K50:R50)/13</f>
        <v>0</v>
      </c>
      <c r="S77" s="16">
        <f>SUM($K50:S50)/13</f>
        <v>0</v>
      </c>
      <c r="T77" s="16">
        <f>SUM($K50:T50)/13</f>
        <v>0</v>
      </c>
      <c r="U77" s="16">
        <f>SUM($K50:U50)/13</f>
        <v>0</v>
      </c>
      <c r="V77" s="16">
        <f>SUM($K50:V50)/13</f>
        <v>0</v>
      </c>
      <c r="W77" s="16">
        <f t="shared" si="70"/>
        <v>0</v>
      </c>
      <c r="X77" s="16">
        <f t="shared" si="71"/>
        <v>0</v>
      </c>
      <c r="Y77" s="16">
        <f t="shared" si="72"/>
        <v>0</v>
      </c>
      <c r="Z77" s="16">
        <f t="shared" si="73"/>
        <v>0</v>
      </c>
      <c r="AA77" s="16">
        <f t="shared" si="74"/>
        <v>0</v>
      </c>
      <c r="AB77" s="16">
        <f t="shared" si="75"/>
        <v>0</v>
      </c>
      <c r="AC77" s="16">
        <f t="shared" si="76"/>
        <v>28775.27461538462</v>
      </c>
      <c r="AD77" s="16">
        <f t="shared" si="77"/>
        <v>57550.54923076924</v>
      </c>
      <c r="AE77" s="16">
        <f t="shared" si="78"/>
        <v>86325.823846153857</v>
      </c>
      <c r="AF77" s="16">
        <f t="shared" si="79"/>
        <v>115101.09846153848</v>
      </c>
      <c r="AG77" s="16">
        <f t="shared" si="80"/>
        <v>143876.3730769231</v>
      </c>
      <c r="AH77" s="16">
        <f t="shared" si="81"/>
        <v>172651.64769230771</v>
      </c>
      <c r="AI77" s="16">
        <f t="shared" si="82"/>
        <v>201426.92230769232</v>
      </c>
      <c r="AJ77" s="16">
        <f t="shared" si="83"/>
        <v>230202.19692307696</v>
      </c>
      <c r="AK77" s="16">
        <f t="shared" si="84"/>
        <v>258977.4715384616</v>
      </c>
      <c r="AL77" s="16">
        <f t="shared" si="85"/>
        <v>287752.74615384627</v>
      </c>
      <c r="AM77" s="16">
        <f t="shared" si="86"/>
        <v>316528.0207692309</v>
      </c>
      <c r="AN77" s="16">
        <f t="shared" si="87"/>
        <v>345303.29538461554</v>
      </c>
      <c r="AO77" s="16">
        <f t="shared" si="88"/>
        <v>374078.57000000018</v>
      </c>
      <c r="AP77" s="16">
        <f t="shared" si="89"/>
        <v>374078.57000000018</v>
      </c>
      <c r="AQ77" s="16">
        <f t="shared" si="90"/>
        <v>374078.57000000018</v>
      </c>
      <c r="AR77" s="16">
        <f t="shared" si="91"/>
        <v>374078.57000000018</v>
      </c>
      <c r="AS77" s="16">
        <f t="shared" si="92"/>
        <v>374078.57000000018</v>
      </c>
      <c r="AT77" s="16">
        <f t="shared" si="93"/>
        <v>374078.57000000018</v>
      </c>
      <c r="AU77" s="16">
        <f t="shared" si="94"/>
        <v>374078.57000000018</v>
      </c>
      <c r="AV77" s="16">
        <f t="shared" si="95"/>
        <v>374078.57000000018</v>
      </c>
      <c r="AW77" s="16">
        <f t="shared" si="96"/>
        <v>374078.57000000018</v>
      </c>
      <c r="AX77" s="16">
        <f t="shared" si="97"/>
        <v>374078.57000000018</v>
      </c>
      <c r="AY77" s="16">
        <f t="shared" si="98"/>
        <v>374078.57000000018</v>
      </c>
      <c r="AZ77" s="16">
        <f t="shared" si="99"/>
        <v>374078.57000000018</v>
      </c>
      <c r="BA77" s="16">
        <f t="shared" si="100"/>
        <v>374078.57000000018</v>
      </c>
      <c r="BB77" s="16">
        <f t="shared" si="101"/>
        <v>374078.57000000018</v>
      </c>
      <c r="BC77" s="16">
        <f t="shared" si="102"/>
        <v>374078.57000000018</v>
      </c>
      <c r="BD77" s="16">
        <f t="shared" si="103"/>
        <v>374078.57000000018</v>
      </c>
      <c r="BE77" s="16">
        <f t="shared" si="104"/>
        <v>374078.57000000018</v>
      </c>
      <c r="BF77" s="16">
        <f t="shared" si="105"/>
        <v>374078.57000000018</v>
      </c>
      <c r="BG77" s="16">
        <f t="shared" si="106"/>
        <v>374078.57000000018</v>
      </c>
      <c r="BH77" s="16">
        <f t="shared" si="107"/>
        <v>374078.57000000018</v>
      </c>
      <c r="BI77" s="16">
        <f t="shared" si="108"/>
        <v>374078.57000000018</v>
      </c>
      <c r="BJ77" s="16">
        <f t="shared" si="109"/>
        <v>374078.57000000018</v>
      </c>
      <c r="BK77" s="16">
        <f t="shared" si="110"/>
        <v>374078.57000000018</v>
      </c>
      <c r="BL77" s="16">
        <f t="shared" si="111"/>
        <v>374078.57000000018</v>
      </c>
      <c r="BM77" s="16">
        <f t="shared" si="112"/>
        <v>374078.57000000018</v>
      </c>
      <c r="BN77" s="16">
        <f t="shared" si="113"/>
        <v>374078.57000000018</v>
      </c>
      <c r="BO77" s="16">
        <f t="shared" si="114"/>
        <v>374078.57000000018</v>
      </c>
      <c r="BP77" s="16">
        <f t="shared" si="115"/>
        <v>374078.57000000018</v>
      </c>
      <c r="BQ77" s="16">
        <f t="shared" si="116"/>
        <v>374078.57000000018</v>
      </c>
      <c r="BR77" s="16">
        <f t="shared" si="117"/>
        <v>374078.57000000018</v>
      </c>
      <c r="BS77" s="16">
        <f t="shared" si="118"/>
        <v>374078.57000000018</v>
      </c>
    </row>
    <row r="78" spans="1:71" x14ac:dyDescent="0.35">
      <c r="A78" s="15" t="str">
        <f t="shared" ref="A78:J78" si="125">A51</f>
        <v>Found on tab BOC</v>
      </c>
      <c r="B78" s="15" t="str">
        <f t="shared" si="125"/>
        <v>D0099344</v>
      </c>
      <c r="C78" s="15" t="str">
        <f t="shared" si="125"/>
        <v>Base Rates</v>
      </c>
      <c r="D78" s="15" t="str">
        <f t="shared" si="125"/>
        <v/>
      </c>
      <c r="E78" s="15">
        <f t="shared" si="125"/>
        <v>38900</v>
      </c>
      <c r="F78" s="15" t="str">
        <f t="shared" si="125"/>
        <v>NCP-16063</v>
      </c>
      <c r="G78" s="15" t="str">
        <f t="shared" si="125"/>
        <v>Bearss Operations Center Land</v>
      </c>
      <c r="H78" s="15" t="str">
        <f t="shared" si="125"/>
        <v>Electric General Plant</v>
      </c>
      <c r="I78" s="15" t="str">
        <f t="shared" si="125"/>
        <v>General Offices</v>
      </c>
      <c r="J78" s="15" t="str">
        <f t="shared" si="125"/>
        <v>Bearss Operations Center (ECC/DC)</v>
      </c>
      <c r="K78" s="16">
        <f>SUM($K51:K51)/13</f>
        <v>0</v>
      </c>
      <c r="L78" s="16">
        <f>SUM($K51:L51)/13</f>
        <v>0</v>
      </c>
      <c r="M78" s="16">
        <f>SUM($K51:M51)/13</f>
        <v>0</v>
      </c>
      <c r="N78" s="16">
        <f>SUM($K51:N51)/13</f>
        <v>0</v>
      </c>
      <c r="O78" s="16">
        <f>SUM($K51:O51)/13</f>
        <v>0</v>
      </c>
      <c r="P78" s="16">
        <f>SUM($K51:P51)/13</f>
        <v>0</v>
      </c>
      <c r="Q78" s="16">
        <f>SUM($K51:Q51)/13</f>
        <v>0</v>
      </c>
      <c r="R78" s="16">
        <f>SUM($K51:R51)/13</f>
        <v>0</v>
      </c>
      <c r="S78" s="16">
        <f>SUM($K51:S51)/13</f>
        <v>0</v>
      </c>
      <c r="T78" s="16">
        <f>SUM($K51:T51)/13</f>
        <v>0</v>
      </c>
      <c r="U78" s="16">
        <f>SUM($K51:U51)/13</f>
        <v>0</v>
      </c>
      <c r="V78" s="16">
        <f>SUM($K51:V51)/13</f>
        <v>0</v>
      </c>
      <c r="W78" s="16">
        <f t="shared" si="70"/>
        <v>0</v>
      </c>
      <c r="X78" s="16">
        <f t="shared" si="71"/>
        <v>0</v>
      </c>
      <c r="Y78" s="16">
        <f t="shared" si="72"/>
        <v>0</v>
      </c>
      <c r="Z78" s="16">
        <f t="shared" si="73"/>
        <v>0</v>
      </c>
      <c r="AA78" s="16">
        <f t="shared" si="74"/>
        <v>0</v>
      </c>
      <c r="AB78" s="16">
        <f t="shared" si="75"/>
        <v>0</v>
      </c>
      <c r="AC78" s="16">
        <f t="shared" si="76"/>
        <v>994748.48692307738</v>
      </c>
      <c r="AD78" s="16">
        <f t="shared" si="77"/>
        <v>1989496.9738461548</v>
      </c>
      <c r="AE78" s="16">
        <f t="shared" si="78"/>
        <v>2984245.4607692319</v>
      </c>
      <c r="AF78" s="16">
        <f t="shared" si="79"/>
        <v>3978993.9476923095</v>
      </c>
      <c r="AG78" s="16">
        <f t="shared" si="80"/>
        <v>4973742.4346153866</v>
      </c>
      <c r="AH78" s="16">
        <f t="shared" si="81"/>
        <v>5968490.9215384638</v>
      </c>
      <c r="AI78" s="16">
        <f t="shared" si="82"/>
        <v>6963239.4084615409</v>
      </c>
      <c r="AJ78" s="16">
        <f t="shared" si="83"/>
        <v>7957987.895384619</v>
      </c>
      <c r="AK78" s="16">
        <f t="shared" si="84"/>
        <v>8952736.3823076971</v>
      </c>
      <c r="AL78" s="16">
        <f t="shared" si="85"/>
        <v>9947484.8692307752</v>
      </c>
      <c r="AM78" s="16">
        <f t="shared" si="86"/>
        <v>10942233.356153853</v>
      </c>
      <c r="AN78" s="16">
        <f t="shared" si="87"/>
        <v>11936981.843076931</v>
      </c>
      <c r="AO78" s="16">
        <f t="shared" si="88"/>
        <v>12931730.330000009</v>
      </c>
      <c r="AP78" s="16">
        <f t="shared" si="89"/>
        <v>12931730.330000009</v>
      </c>
      <c r="AQ78" s="16">
        <f t="shared" si="90"/>
        <v>12931730.330000009</v>
      </c>
      <c r="AR78" s="16">
        <f t="shared" si="91"/>
        <v>12931730.330000009</v>
      </c>
      <c r="AS78" s="16">
        <f t="shared" si="92"/>
        <v>12931730.330000009</v>
      </c>
      <c r="AT78" s="16">
        <f t="shared" si="93"/>
        <v>12931730.330000009</v>
      </c>
      <c r="AU78" s="16">
        <f t="shared" si="94"/>
        <v>12931730.330000009</v>
      </c>
      <c r="AV78" s="16">
        <f t="shared" si="95"/>
        <v>12931730.330000009</v>
      </c>
      <c r="AW78" s="16">
        <f t="shared" si="96"/>
        <v>12931730.330000009</v>
      </c>
      <c r="AX78" s="16">
        <f t="shared" si="97"/>
        <v>12931730.330000009</v>
      </c>
      <c r="AY78" s="16">
        <f t="shared" si="98"/>
        <v>12931730.330000009</v>
      </c>
      <c r="AZ78" s="16">
        <f t="shared" si="99"/>
        <v>12931730.330000009</v>
      </c>
      <c r="BA78" s="16">
        <f t="shared" si="100"/>
        <v>12931730.330000009</v>
      </c>
      <c r="BB78" s="16">
        <f t="shared" si="101"/>
        <v>12931730.330000009</v>
      </c>
      <c r="BC78" s="16">
        <f t="shared" si="102"/>
        <v>12931730.330000009</v>
      </c>
      <c r="BD78" s="16">
        <f t="shared" si="103"/>
        <v>12931730.330000009</v>
      </c>
      <c r="BE78" s="16">
        <f t="shared" si="104"/>
        <v>12931730.330000009</v>
      </c>
      <c r="BF78" s="16">
        <f t="shared" si="105"/>
        <v>12931730.330000009</v>
      </c>
      <c r="BG78" s="16">
        <f t="shared" si="106"/>
        <v>12931730.330000009</v>
      </c>
      <c r="BH78" s="16">
        <f t="shared" si="107"/>
        <v>12931730.330000009</v>
      </c>
      <c r="BI78" s="16">
        <f t="shared" si="108"/>
        <v>12931730.330000009</v>
      </c>
      <c r="BJ78" s="16">
        <f t="shared" si="109"/>
        <v>12931730.330000009</v>
      </c>
      <c r="BK78" s="16">
        <f t="shared" si="110"/>
        <v>12931730.330000009</v>
      </c>
      <c r="BL78" s="16">
        <f t="shared" si="111"/>
        <v>12931730.330000009</v>
      </c>
      <c r="BM78" s="16">
        <f t="shared" si="112"/>
        <v>12931730.330000009</v>
      </c>
      <c r="BN78" s="16">
        <f t="shared" si="113"/>
        <v>12931730.330000009</v>
      </c>
      <c r="BO78" s="16">
        <f t="shared" si="114"/>
        <v>12931730.330000009</v>
      </c>
      <c r="BP78" s="16">
        <f t="shared" si="115"/>
        <v>12931730.330000009</v>
      </c>
      <c r="BQ78" s="16">
        <f t="shared" si="116"/>
        <v>12931730.330000009</v>
      </c>
      <c r="BR78" s="16">
        <f t="shared" si="117"/>
        <v>12931730.330000009</v>
      </c>
      <c r="BS78" s="16">
        <f t="shared" si="118"/>
        <v>12931730.330000009</v>
      </c>
    </row>
    <row r="79" spans="1:71" x14ac:dyDescent="0.35">
      <c r="A79" s="15" t="str">
        <f t="shared" ref="A79:J79" si="126">A52</f>
        <v>Found on tab BOC</v>
      </c>
      <c r="B79" s="15" t="str">
        <f t="shared" si="126"/>
        <v>D0099839</v>
      </c>
      <c r="C79" s="15" t="str">
        <f t="shared" si="126"/>
        <v>Base Rates</v>
      </c>
      <c r="D79" s="15" t="str">
        <f t="shared" si="126"/>
        <v/>
      </c>
      <c r="E79" s="15">
        <f t="shared" si="126"/>
        <v>39000</v>
      </c>
      <c r="F79" s="15" t="str">
        <f t="shared" si="126"/>
        <v>NEW-15424</v>
      </c>
      <c r="G79" s="15" t="str">
        <f t="shared" si="126"/>
        <v>Bearss Operations Center</v>
      </c>
      <c r="H79" s="15" t="str">
        <f t="shared" si="126"/>
        <v>Electric General Plant</v>
      </c>
      <c r="I79" s="15" t="str">
        <f t="shared" si="126"/>
        <v>General Offices</v>
      </c>
      <c r="J79" s="15" t="str">
        <f t="shared" si="126"/>
        <v>Bearss Operations Center (ECC/DC)</v>
      </c>
      <c r="K79" s="16">
        <f>SUM($K52:K52)/13</f>
        <v>0</v>
      </c>
      <c r="L79" s="16">
        <f>SUM($K52:L52)/13</f>
        <v>0</v>
      </c>
      <c r="M79" s="16">
        <f>SUM($K52:M52)/13</f>
        <v>0</v>
      </c>
      <c r="N79" s="16">
        <f>SUM($K52:N52)/13</f>
        <v>0</v>
      </c>
      <c r="O79" s="16">
        <f>SUM($K52:O52)/13</f>
        <v>0</v>
      </c>
      <c r="P79" s="16">
        <f>SUM($K52:P52)/13</f>
        <v>0</v>
      </c>
      <c r="Q79" s="16">
        <f>SUM($K52:Q52)/13</f>
        <v>0</v>
      </c>
      <c r="R79" s="16">
        <f>SUM($K52:R52)/13</f>
        <v>0</v>
      </c>
      <c r="S79" s="16">
        <f>SUM($K52:S52)/13</f>
        <v>0</v>
      </c>
      <c r="T79" s="16">
        <f>SUM($K52:T52)/13</f>
        <v>0</v>
      </c>
      <c r="U79" s="16">
        <f>SUM($K52:U52)/13</f>
        <v>0</v>
      </c>
      <c r="V79" s="16">
        <f>SUM($K52:V52)/13</f>
        <v>0</v>
      </c>
      <c r="W79" s="16">
        <f t="shared" si="70"/>
        <v>0</v>
      </c>
      <c r="X79" s="16">
        <f t="shared" si="71"/>
        <v>0</v>
      </c>
      <c r="Y79" s="16">
        <f t="shared" si="72"/>
        <v>0</v>
      </c>
      <c r="Z79" s="16">
        <f t="shared" si="73"/>
        <v>0</v>
      </c>
      <c r="AA79" s="16">
        <f t="shared" si="74"/>
        <v>0</v>
      </c>
      <c r="AB79" s="16">
        <f t="shared" si="75"/>
        <v>0</v>
      </c>
      <c r="AC79" s="16">
        <f t="shared" si="76"/>
        <v>148959.00615384616</v>
      </c>
      <c r="AD79" s="16">
        <f t="shared" si="77"/>
        <v>297918.01230769232</v>
      </c>
      <c r="AE79" s="16">
        <f t="shared" si="78"/>
        <v>446877.01846153848</v>
      </c>
      <c r="AF79" s="16">
        <f t="shared" si="79"/>
        <v>595836.02461538464</v>
      </c>
      <c r="AG79" s="16">
        <f t="shared" si="80"/>
        <v>744795.0307692308</v>
      </c>
      <c r="AH79" s="16">
        <f t="shared" si="81"/>
        <v>893754.03692307696</v>
      </c>
      <c r="AI79" s="16">
        <f t="shared" si="82"/>
        <v>1042713.0430769231</v>
      </c>
      <c r="AJ79" s="16">
        <f t="shared" si="83"/>
        <v>1191672.0492307693</v>
      </c>
      <c r="AK79" s="16">
        <f t="shared" si="84"/>
        <v>1340631.0553846152</v>
      </c>
      <c r="AL79" s="16">
        <f t="shared" si="85"/>
        <v>1489590.0615384614</v>
      </c>
      <c r="AM79" s="16">
        <f t="shared" si="86"/>
        <v>1638549.0676923073</v>
      </c>
      <c r="AN79" s="16">
        <f t="shared" si="87"/>
        <v>1787508.0738461534</v>
      </c>
      <c r="AO79" s="16">
        <f t="shared" si="88"/>
        <v>1936467.0799999994</v>
      </c>
      <c r="AP79" s="16">
        <f t="shared" si="89"/>
        <v>1936467.0799999994</v>
      </c>
      <c r="AQ79" s="16">
        <f t="shared" si="90"/>
        <v>1936467.0799999994</v>
      </c>
      <c r="AR79" s="16">
        <f t="shared" si="91"/>
        <v>1936467.0799999994</v>
      </c>
      <c r="AS79" s="16">
        <f t="shared" si="92"/>
        <v>1936467.0799999994</v>
      </c>
      <c r="AT79" s="16">
        <f t="shared" si="93"/>
        <v>1936467.0799999994</v>
      </c>
      <c r="AU79" s="16">
        <f t="shared" si="94"/>
        <v>1936467.0799999994</v>
      </c>
      <c r="AV79" s="16">
        <f t="shared" si="95"/>
        <v>1936467.0799999994</v>
      </c>
      <c r="AW79" s="16">
        <f t="shared" si="96"/>
        <v>1936467.0799999994</v>
      </c>
      <c r="AX79" s="16">
        <f t="shared" si="97"/>
        <v>1936467.0799999994</v>
      </c>
      <c r="AY79" s="16">
        <f t="shared" si="98"/>
        <v>1936467.0799999994</v>
      </c>
      <c r="AZ79" s="16">
        <f t="shared" si="99"/>
        <v>1936467.0799999994</v>
      </c>
      <c r="BA79" s="16">
        <f t="shared" si="100"/>
        <v>1936467.0799999994</v>
      </c>
      <c r="BB79" s="16">
        <f t="shared" si="101"/>
        <v>1936467.0799999994</v>
      </c>
      <c r="BC79" s="16">
        <f t="shared" si="102"/>
        <v>1936467.0799999994</v>
      </c>
      <c r="BD79" s="16">
        <f t="shared" si="103"/>
        <v>1936467.0799999994</v>
      </c>
      <c r="BE79" s="16">
        <f t="shared" si="104"/>
        <v>1936467.0799999994</v>
      </c>
      <c r="BF79" s="16">
        <f t="shared" si="105"/>
        <v>1936467.0799999994</v>
      </c>
      <c r="BG79" s="16">
        <f t="shared" si="106"/>
        <v>1936467.0799999994</v>
      </c>
      <c r="BH79" s="16">
        <f t="shared" si="107"/>
        <v>1936467.0799999994</v>
      </c>
      <c r="BI79" s="16">
        <f t="shared" si="108"/>
        <v>1936467.0799999994</v>
      </c>
      <c r="BJ79" s="16">
        <f t="shared" si="109"/>
        <v>1936467.0799999994</v>
      </c>
      <c r="BK79" s="16">
        <f t="shared" si="110"/>
        <v>1936467.0799999994</v>
      </c>
      <c r="BL79" s="16">
        <f t="shared" si="111"/>
        <v>1936467.0799999994</v>
      </c>
      <c r="BM79" s="16">
        <f t="shared" si="112"/>
        <v>1936467.0799999994</v>
      </c>
      <c r="BN79" s="16">
        <f t="shared" si="113"/>
        <v>1936467.0799999994</v>
      </c>
      <c r="BO79" s="16">
        <f t="shared" si="114"/>
        <v>1936467.0799999994</v>
      </c>
      <c r="BP79" s="16">
        <f t="shared" si="115"/>
        <v>1936467.0799999994</v>
      </c>
      <c r="BQ79" s="16">
        <f t="shared" si="116"/>
        <v>1936467.0799999994</v>
      </c>
      <c r="BR79" s="16">
        <f t="shared" si="117"/>
        <v>1936467.0799999994</v>
      </c>
      <c r="BS79" s="16">
        <f t="shared" si="118"/>
        <v>1936467.0799999994</v>
      </c>
    </row>
    <row r="80" spans="1:71" x14ac:dyDescent="0.35">
      <c r="A80" s="15" t="str">
        <f t="shared" ref="A80:J80" si="127">A53</f>
        <v>Found on tab BOC</v>
      </c>
      <c r="B80" s="15" t="str">
        <f t="shared" si="127"/>
        <v>D0099840</v>
      </c>
      <c r="C80" s="15" t="str">
        <f t="shared" si="127"/>
        <v>Base Rates</v>
      </c>
      <c r="D80" s="15" t="str">
        <f t="shared" si="127"/>
        <v/>
      </c>
      <c r="E80" s="15">
        <f t="shared" si="127"/>
        <v>39000</v>
      </c>
      <c r="F80" s="15" t="str">
        <f t="shared" si="127"/>
        <v>NEW-15424</v>
      </c>
      <c r="G80" s="15" t="str">
        <f t="shared" si="127"/>
        <v>Bearss Operations Center</v>
      </c>
      <c r="H80" s="15" t="str">
        <f t="shared" si="127"/>
        <v>Electric General Plant</v>
      </c>
      <c r="I80" s="15" t="str">
        <f t="shared" si="127"/>
        <v>General Offices</v>
      </c>
      <c r="J80" s="15" t="str">
        <f t="shared" si="127"/>
        <v>Bearss Operations Center (ECC/DC)</v>
      </c>
      <c r="K80" s="16">
        <f>SUM($K53:K53)/13</f>
        <v>0</v>
      </c>
      <c r="L80" s="16">
        <f>SUM($K53:L53)/13</f>
        <v>0</v>
      </c>
      <c r="M80" s="16">
        <f>SUM($K53:M53)/13</f>
        <v>0</v>
      </c>
      <c r="N80" s="16">
        <f>SUM($K53:N53)/13</f>
        <v>0</v>
      </c>
      <c r="O80" s="16">
        <f>SUM($K53:O53)/13</f>
        <v>0</v>
      </c>
      <c r="P80" s="16">
        <f>SUM($K53:P53)/13</f>
        <v>0</v>
      </c>
      <c r="Q80" s="16">
        <f>SUM($K53:Q53)/13</f>
        <v>0</v>
      </c>
      <c r="R80" s="16">
        <f>SUM($K53:R53)/13</f>
        <v>0</v>
      </c>
      <c r="S80" s="16">
        <f>SUM($K53:S53)/13</f>
        <v>0</v>
      </c>
      <c r="T80" s="16">
        <f>SUM($K53:T53)/13</f>
        <v>0</v>
      </c>
      <c r="U80" s="16">
        <f>SUM($K53:U53)/13</f>
        <v>0</v>
      </c>
      <c r="V80" s="16">
        <f>SUM($K53:V53)/13</f>
        <v>0</v>
      </c>
      <c r="W80" s="16">
        <f t="shared" si="70"/>
        <v>0</v>
      </c>
      <c r="X80" s="16">
        <f t="shared" si="71"/>
        <v>0</v>
      </c>
      <c r="Y80" s="16">
        <f t="shared" si="72"/>
        <v>0</v>
      </c>
      <c r="Z80" s="16">
        <f t="shared" si="73"/>
        <v>0</v>
      </c>
      <c r="AA80" s="16">
        <f t="shared" si="74"/>
        <v>0</v>
      </c>
      <c r="AB80" s="16">
        <f t="shared" si="75"/>
        <v>0</v>
      </c>
      <c r="AC80" s="16">
        <f t="shared" si="76"/>
        <v>5984360.009999997</v>
      </c>
      <c r="AD80" s="16">
        <f t="shared" si="77"/>
        <v>11968720.019999994</v>
      </c>
      <c r="AE80" s="16">
        <f t="shared" si="78"/>
        <v>17953080.029999994</v>
      </c>
      <c r="AF80" s="16">
        <f t="shared" si="79"/>
        <v>23937440.039999988</v>
      </c>
      <c r="AG80" s="16">
        <f t="shared" si="80"/>
        <v>29921800.04999999</v>
      </c>
      <c r="AH80" s="16">
        <f t="shared" si="81"/>
        <v>35906160.059999987</v>
      </c>
      <c r="AI80" s="16">
        <f t="shared" si="82"/>
        <v>41890520.069999985</v>
      </c>
      <c r="AJ80" s="16">
        <f t="shared" si="83"/>
        <v>47874880.079999991</v>
      </c>
      <c r="AK80" s="16">
        <f t="shared" si="84"/>
        <v>53859240.089999989</v>
      </c>
      <c r="AL80" s="16">
        <f t="shared" si="85"/>
        <v>59843600.099999987</v>
      </c>
      <c r="AM80" s="16">
        <f t="shared" si="86"/>
        <v>65827960.109999985</v>
      </c>
      <c r="AN80" s="16">
        <f t="shared" si="87"/>
        <v>71812320.11999999</v>
      </c>
      <c r="AO80" s="16">
        <f t="shared" si="88"/>
        <v>77796680.12999998</v>
      </c>
      <c r="AP80" s="16">
        <f t="shared" si="89"/>
        <v>77796680.12999998</v>
      </c>
      <c r="AQ80" s="16">
        <f t="shared" si="90"/>
        <v>77796680.12999998</v>
      </c>
      <c r="AR80" s="16">
        <f t="shared" si="91"/>
        <v>77796680.12999998</v>
      </c>
      <c r="AS80" s="16">
        <f t="shared" si="92"/>
        <v>77796680.12999998</v>
      </c>
      <c r="AT80" s="16">
        <f t="shared" si="93"/>
        <v>77796680.12999998</v>
      </c>
      <c r="AU80" s="16">
        <f t="shared" si="94"/>
        <v>77796680.12999998</v>
      </c>
      <c r="AV80" s="16">
        <f t="shared" si="95"/>
        <v>77796680.12999998</v>
      </c>
      <c r="AW80" s="16">
        <f t="shared" si="96"/>
        <v>77796680.12999998</v>
      </c>
      <c r="AX80" s="16">
        <f t="shared" si="97"/>
        <v>77796680.12999998</v>
      </c>
      <c r="AY80" s="16">
        <f t="shared" si="98"/>
        <v>77796680.12999998</v>
      </c>
      <c r="AZ80" s="16">
        <f t="shared" si="99"/>
        <v>77796680.12999998</v>
      </c>
      <c r="BA80" s="16">
        <f t="shared" si="100"/>
        <v>77796680.12999998</v>
      </c>
      <c r="BB80" s="16">
        <f t="shared" si="101"/>
        <v>77796680.12999998</v>
      </c>
      <c r="BC80" s="16">
        <f t="shared" si="102"/>
        <v>77796680.12999998</v>
      </c>
      <c r="BD80" s="16">
        <f t="shared" si="103"/>
        <v>77796680.12999998</v>
      </c>
      <c r="BE80" s="16">
        <f t="shared" si="104"/>
        <v>77796680.12999998</v>
      </c>
      <c r="BF80" s="16">
        <f t="shared" si="105"/>
        <v>77796680.12999998</v>
      </c>
      <c r="BG80" s="16">
        <f t="shared" si="106"/>
        <v>77796680.12999998</v>
      </c>
      <c r="BH80" s="16">
        <f t="shared" si="107"/>
        <v>77796680.12999998</v>
      </c>
      <c r="BI80" s="16">
        <f t="shared" si="108"/>
        <v>77796680.12999998</v>
      </c>
      <c r="BJ80" s="16">
        <f t="shared" si="109"/>
        <v>77796680.12999998</v>
      </c>
      <c r="BK80" s="16">
        <f t="shared" si="110"/>
        <v>77796680.12999998</v>
      </c>
      <c r="BL80" s="16">
        <f t="shared" si="111"/>
        <v>77796680.12999998</v>
      </c>
      <c r="BM80" s="16">
        <f t="shared" si="112"/>
        <v>77796680.12999998</v>
      </c>
      <c r="BN80" s="16">
        <f t="shared" si="113"/>
        <v>77796680.12999998</v>
      </c>
      <c r="BO80" s="16">
        <f t="shared" si="114"/>
        <v>77796680.12999998</v>
      </c>
      <c r="BP80" s="16">
        <f t="shared" si="115"/>
        <v>77796680.12999998</v>
      </c>
      <c r="BQ80" s="16">
        <f t="shared" si="116"/>
        <v>77796680.12999998</v>
      </c>
      <c r="BR80" s="16">
        <f t="shared" si="117"/>
        <v>77796680.12999998</v>
      </c>
      <c r="BS80" s="16">
        <f t="shared" si="118"/>
        <v>77796680.12999998</v>
      </c>
    </row>
    <row r="81" spans="1:71" x14ac:dyDescent="0.35">
      <c r="A81" s="15" t="str">
        <f t="shared" ref="A81:J81" si="128">A54</f>
        <v>Found on tab BOC</v>
      </c>
      <c r="B81" s="15" t="str">
        <f t="shared" si="128"/>
        <v>D0099847</v>
      </c>
      <c r="C81" s="15" t="str">
        <f t="shared" si="128"/>
        <v>Base Rates</v>
      </c>
      <c r="D81" s="15" t="str">
        <f t="shared" si="128"/>
        <v/>
      </c>
      <c r="E81" s="15">
        <f t="shared" si="128"/>
        <v>39000</v>
      </c>
      <c r="F81" s="15" t="str">
        <f t="shared" si="128"/>
        <v>NEW-15424</v>
      </c>
      <c r="G81" s="15" t="str">
        <f t="shared" si="128"/>
        <v>Bearss Operations Center</v>
      </c>
      <c r="H81" s="15" t="str">
        <f t="shared" si="128"/>
        <v>Electric General Plant</v>
      </c>
      <c r="I81" s="15" t="str">
        <f t="shared" si="128"/>
        <v>General Offices</v>
      </c>
      <c r="J81" s="15" t="str">
        <f t="shared" si="128"/>
        <v>Bearss Operations Center (ECC/DC)</v>
      </c>
      <c r="K81" s="16">
        <f>SUM($K54:K54)/13</f>
        <v>0</v>
      </c>
      <c r="L81" s="16">
        <f>SUM($K54:L54)/13</f>
        <v>0</v>
      </c>
      <c r="M81" s="16">
        <f>SUM($K54:M54)/13</f>
        <v>0</v>
      </c>
      <c r="N81" s="16">
        <f>SUM($K54:N54)/13</f>
        <v>0</v>
      </c>
      <c r="O81" s="16">
        <f>SUM($K54:O54)/13</f>
        <v>0</v>
      </c>
      <c r="P81" s="16">
        <f>SUM($K54:P54)/13</f>
        <v>0</v>
      </c>
      <c r="Q81" s="16">
        <f>SUM($K54:Q54)/13</f>
        <v>0</v>
      </c>
      <c r="R81" s="16">
        <f>SUM($K54:R54)/13</f>
        <v>0</v>
      </c>
      <c r="S81" s="16">
        <f>SUM($K54:S54)/13</f>
        <v>0</v>
      </c>
      <c r="T81" s="16">
        <f>SUM($K54:T54)/13</f>
        <v>0</v>
      </c>
      <c r="U81" s="16">
        <f>SUM($K54:U54)/13</f>
        <v>0</v>
      </c>
      <c r="V81" s="16">
        <f>SUM($K54:V54)/13</f>
        <v>0</v>
      </c>
      <c r="W81" s="16">
        <f t="shared" si="70"/>
        <v>0</v>
      </c>
      <c r="X81" s="16">
        <f t="shared" si="71"/>
        <v>0</v>
      </c>
      <c r="Y81" s="16">
        <f t="shared" si="72"/>
        <v>0</v>
      </c>
      <c r="Z81" s="16">
        <f t="shared" si="73"/>
        <v>0</v>
      </c>
      <c r="AA81" s="16">
        <f t="shared" si="74"/>
        <v>0</v>
      </c>
      <c r="AB81" s="16">
        <f t="shared" si="75"/>
        <v>0</v>
      </c>
      <c r="AC81" s="16">
        <f t="shared" si="76"/>
        <v>42885.623846153845</v>
      </c>
      <c r="AD81" s="16">
        <f t="shared" si="77"/>
        <v>85771.24769230769</v>
      </c>
      <c r="AE81" s="16">
        <f t="shared" si="78"/>
        <v>128656.87153846155</v>
      </c>
      <c r="AF81" s="16">
        <f t="shared" si="79"/>
        <v>171542.49538461538</v>
      </c>
      <c r="AG81" s="16">
        <f t="shared" si="80"/>
        <v>214428.11923076923</v>
      </c>
      <c r="AH81" s="16">
        <f t="shared" si="81"/>
        <v>257313.74307692304</v>
      </c>
      <c r="AI81" s="16">
        <f t="shared" si="82"/>
        <v>300199.36692307692</v>
      </c>
      <c r="AJ81" s="16">
        <f t="shared" si="83"/>
        <v>343084.99076923076</v>
      </c>
      <c r="AK81" s="16">
        <f t="shared" si="84"/>
        <v>385970.61461538461</v>
      </c>
      <c r="AL81" s="16">
        <f t="shared" si="85"/>
        <v>428856.23846153851</v>
      </c>
      <c r="AM81" s="16">
        <f t="shared" si="86"/>
        <v>471741.86230769235</v>
      </c>
      <c r="AN81" s="16">
        <f t="shared" si="87"/>
        <v>514627.48615384626</v>
      </c>
      <c r="AO81" s="16">
        <f t="shared" si="88"/>
        <v>557513.1100000001</v>
      </c>
      <c r="AP81" s="16">
        <f t="shared" si="89"/>
        <v>557513.1100000001</v>
      </c>
      <c r="AQ81" s="16">
        <f t="shared" si="90"/>
        <v>557513.1100000001</v>
      </c>
      <c r="AR81" s="16">
        <f t="shared" si="91"/>
        <v>557513.1100000001</v>
      </c>
      <c r="AS81" s="16">
        <f t="shared" si="92"/>
        <v>557513.1100000001</v>
      </c>
      <c r="AT81" s="16">
        <f t="shared" si="93"/>
        <v>557513.1100000001</v>
      </c>
      <c r="AU81" s="16">
        <f t="shared" si="94"/>
        <v>557513.1100000001</v>
      </c>
      <c r="AV81" s="16">
        <f t="shared" si="95"/>
        <v>557513.1100000001</v>
      </c>
      <c r="AW81" s="16">
        <f t="shared" si="96"/>
        <v>557513.1100000001</v>
      </c>
      <c r="AX81" s="16">
        <f t="shared" si="97"/>
        <v>557513.1100000001</v>
      </c>
      <c r="AY81" s="16">
        <f t="shared" si="98"/>
        <v>557513.1100000001</v>
      </c>
      <c r="AZ81" s="16">
        <f t="shared" si="99"/>
        <v>557513.1100000001</v>
      </c>
      <c r="BA81" s="16">
        <f t="shared" si="100"/>
        <v>557513.1100000001</v>
      </c>
      <c r="BB81" s="16">
        <f t="shared" si="101"/>
        <v>557513.1100000001</v>
      </c>
      <c r="BC81" s="16">
        <f t="shared" si="102"/>
        <v>557513.1100000001</v>
      </c>
      <c r="BD81" s="16">
        <f t="shared" si="103"/>
        <v>557513.1100000001</v>
      </c>
      <c r="BE81" s="16">
        <f t="shared" si="104"/>
        <v>557513.1100000001</v>
      </c>
      <c r="BF81" s="16">
        <f t="shared" si="105"/>
        <v>557513.1100000001</v>
      </c>
      <c r="BG81" s="16">
        <f t="shared" si="106"/>
        <v>557513.1100000001</v>
      </c>
      <c r="BH81" s="16">
        <f t="shared" si="107"/>
        <v>557513.1100000001</v>
      </c>
      <c r="BI81" s="16">
        <f t="shared" si="108"/>
        <v>557513.1100000001</v>
      </c>
      <c r="BJ81" s="16">
        <f t="shared" si="109"/>
        <v>557513.1100000001</v>
      </c>
      <c r="BK81" s="16">
        <f t="shared" si="110"/>
        <v>557513.1100000001</v>
      </c>
      <c r="BL81" s="16">
        <f t="shared" si="111"/>
        <v>557513.1100000001</v>
      </c>
      <c r="BM81" s="16">
        <f t="shared" si="112"/>
        <v>557513.1100000001</v>
      </c>
      <c r="BN81" s="16">
        <f t="shared" si="113"/>
        <v>557513.1100000001</v>
      </c>
      <c r="BO81" s="16">
        <f t="shared" si="114"/>
        <v>557513.1100000001</v>
      </c>
      <c r="BP81" s="16">
        <f t="shared" si="115"/>
        <v>557513.1100000001</v>
      </c>
      <c r="BQ81" s="16">
        <f t="shared" si="116"/>
        <v>557513.1100000001</v>
      </c>
      <c r="BR81" s="16">
        <f t="shared" si="117"/>
        <v>557513.1100000001</v>
      </c>
      <c r="BS81" s="16">
        <f t="shared" si="118"/>
        <v>557513.1100000001</v>
      </c>
    </row>
    <row r="82" spans="1:71" x14ac:dyDescent="0.35">
      <c r="A82" s="15" t="str">
        <f t="shared" ref="A82:J82" si="129">A55</f>
        <v>Found on tab BOC</v>
      </c>
      <c r="B82" s="15" t="str">
        <f t="shared" si="129"/>
        <v>D0101041</v>
      </c>
      <c r="C82" s="15" t="str">
        <f t="shared" si="129"/>
        <v>Base Rates</v>
      </c>
      <c r="D82" s="15" t="str">
        <f t="shared" si="129"/>
        <v/>
      </c>
      <c r="E82" s="15">
        <f t="shared" si="129"/>
        <v>39104</v>
      </c>
      <c r="F82" s="15" t="str">
        <f t="shared" si="129"/>
        <v>NCP-12350</v>
      </c>
      <c r="G82" s="15" t="str">
        <f t="shared" si="129"/>
        <v>EMS Upgrade - 2023</v>
      </c>
      <c r="H82" s="15" t="str">
        <f t="shared" si="129"/>
        <v>Electric General Plant</v>
      </c>
      <c r="I82" s="15" t="str">
        <f t="shared" si="129"/>
        <v>General Offices</v>
      </c>
      <c r="J82" s="15" t="str">
        <f t="shared" si="129"/>
        <v>Energy Control Center - Office</v>
      </c>
      <c r="K82" s="16">
        <f>SUM($K55:K55)/13</f>
        <v>0</v>
      </c>
      <c r="L82" s="16">
        <f>SUM($K55:L55)/13</f>
        <v>0</v>
      </c>
      <c r="M82" s="16">
        <f>SUM($K55:M55)/13</f>
        <v>0</v>
      </c>
      <c r="N82" s="16">
        <f>SUM($K55:N55)/13</f>
        <v>0</v>
      </c>
      <c r="O82" s="16">
        <f>SUM($K55:O55)/13</f>
        <v>0</v>
      </c>
      <c r="P82" s="16">
        <f>SUM($K55:P55)/13</f>
        <v>0</v>
      </c>
      <c r="Q82" s="16">
        <f>SUM($K55:Q55)/13</f>
        <v>0</v>
      </c>
      <c r="R82" s="16">
        <f>SUM($K55:R55)/13</f>
        <v>0</v>
      </c>
      <c r="S82" s="16">
        <f>SUM($K55:S55)/13</f>
        <v>0</v>
      </c>
      <c r="T82" s="16">
        <f>SUM($K55:T55)/13</f>
        <v>0</v>
      </c>
      <c r="U82" s="16">
        <f>SUM($K55:U55)/13</f>
        <v>0</v>
      </c>
      <c r="V82" s="16">
        <f>SUM($K55:V55)/13</f>
        <v>0</v>
      </c>
      <c r="W82" s="16">
        <f t="shared" si="70"/>
        <v>0</v>
      </c>
      <c r="X82" s="16">
        <f t="shared" si="71"/>
        <v>0</v>
      </c>
      <c r="Y82" s="16">
        <f t="shared" si="72"/>
        <v>0</v>
      </c>
      <c r="Z82" s="16">
        <f t="shared" si="73"/>
        <v>0</v>
      </c>
      <c r="AA82" s="16">
        <f t="shared" si="74"/>
        <v>0</v>
      </c>
      <c r="AB82" s="16">
        <f t="shared" si="75"/>
        <v>0</v>
      </c>
      <c r="AC82" s="16">
        <f t="shared" si="76"/>
        <v>0</v>
      </c>
      <c r="AD82" s="16">
        <f t="shared" si="77"/>
        <v>0</v>
      </c>
      <c r="AE82" s="16">
        <f t="shared" si="78"/>
        <v>0</v>
      </c>
      <c r="AF82" s="16">
        <f t="shared" si="79"/>
        <v>0</v>
      </c>
      <c r="AG82" s="16">
        <f t="shared" si="80"/>
        <v>469228.17076923075</v>
      </c>
      <c r="AH82" s="16">
        <f t="shared" si="81"/>
        <v>938456.34153846151</v>
      </c>
      <c r="AI82" s="16">
        <f t="shared" si="82"/>
        <v>1407684.5123076923</v>
      </c>
      <c r="AJ82" s="16">
        <f t="shared" si="83"/>
        <v>1876912.683076923</v>
      </c>
      <c r="AK82" s="16">
        <f t="shared" si="84"/>
        <v>2346140.8538461537</v>
      </c>
      <c r="AL82" s="16">
        <f t="shared" si="85"/>
        <v>2815369.0246153846</v>
      </c>
      <c r="AM82" s="16">
        <f t="shared" si="86"/>
        <v>3284597.1953846151</v>
      </c>
      <c r="AN82" s="16">
        <f t="shared" si="87"/>
        <v>3753825.366153846</v>
      </c>
      <c r="AO82" s="16">
        <f t="shared" si="88"/>
        <v>4223053.536923077</v>
      </c>
      <c r="AP82" s="16">
        <f t="shared" si="89"/>
        <v>4692281.7076923074</v>
      </c>
      <c r="AQ82" s="16">
        <f t="shared" si="90"/>
        <v>5161509.8784615379</v>
      </c>
      <c r="AR82" s="16">
        <f t="shared" si="91"/>
        <v>5630738.0492307693</v>
      </c>
      <c r="AS82" s="16">
        <f t="shared" si="92"/>
        <v>6099966.2199999997</v>
      </c>
      <c r="AT82" s="16">
        <f t="shared" si="93"/>
        <v>6099966.2199999997</v>
      </c>
      <c r="AU82" s="16">
        <f t="shared" si="94"/>
        <v>6099966.2199999997</v>
      </c>
      <c r="AV82" s="16">
        <f t="shared" si="95"/>
        <v>6099966.2199999997</v>
      </c>
      <c r="AW82" s="16">
        <f t="shared" si="96"/>
        <v>6099966.2199999997</v>
      </c>
      <c r="AX82" s="16">
        <f t="shared" si="97"/>
        <v>6099966.2199999997</v>
      </c>
      <c r="AY82" s="16">
        <f t="shared" si="98"/>
        <v>6099966.2199999997</v>
      </c>
      <c r="AZ82" s="16">
        <f t="shared" si="99"/>
        <v>6099966.2199999997</v>
      </c>
      <c r="BA82" s="16">
        <f t="shared" si="100"/>
        <v>6099966.2199999997</v>
      </c>
      <c r="BB82" s="16">
        <f t="shared" si="101"/>
        <v>6099966.2199999997</v>
      </c>
      <c r="BC82" s="16">
        <f t="shared" si="102"/>
        <v>6099966.2199999997</v>
      </c>
      <c r="BD82" s="16">
        <f t="shared" si="103"/>
        <v>6099966.2199999997</v>
      </c>
      <c r="BE82" s="16">
        <f t="shared" si="104"/>
        <v>6099966.2199999997</v>
      </c>
      <c r="BF82" s="16">
        <f t="shared" si="105"/>
        <v>6099966.2199999997</v>
      </c>
      <c r="BG82" s="16">
        <f t="shared" si="106"/>
        <v>6099966.2199999997</v>
      </c>
      <c r="BH82" s="16">
        <f t="shared" si="107"/>
        <v>6099966.2199999997</v>
      </c>
      <c r="BI82" s="16">
        <f t="shared" si="108"/>
        <v>6099966.2199999997</v>
      </c>
      <c r="BJ82" s="16">
        <f t="shared" si="109"/>
        <v>6099966.2199999997</v>
      </c>
      <c r="BK82" s="16">
        <f t="shared" si="110"/>
        <v>6099966.2199999997</v>
      </c>
      <c r="BL82" s="16">
        <f t="shared" si="111"/>
        <v>6099966.2199999997</v>
      </c>
      <c r="BM82" s="16">
        <f t="shared" si="112"/>
        <v>6099966.2199999997</v>
      </c>
      <c r="BN82" s="16">
        <f t="shared" si="113"/>
        <v>6099966.2199999997</v>
      </c>
      <c r="BO82" s="16">
        <f t="shared" si="114"/>
        <v>6099966.2199999997</v>
      </c>
      <c r="BP82" s="16">
        <f t="shared" si="115"/>
        <v>6099966.2199999997</v>
      </c>
      <c r="BQ82" s="16">
        <f t="shared" si="116"/>
        <v>6099966.2199999997</v>
      </c>
      <c r="BR82" s="16">
        <f t="shared" si="117"/>
        <v>6099966.2199999997</v>
      </c>
      <c r="BS82" s="16">
        <f t="shared" si="118"/>
        <v>6099966.2199999997</v>
      </c>
    </row>
    <row r="83" spans="1:71" x14ac:dyDescent="0.35">
      <c r="A83" s="15" t="str">
        <f t="shared" ref="A83:J83" si="130">A56</f>
        <v>Found on tab BOC</v>
      </c>
      <c r="B83" s="15" t="str">
        <f t="shared" si="130"/>
        <v>D0101042</v>
      </c>
      <c r="C83" s="15" t="str">
        <f t="shared" si="130"/>
        <v>Base Rates</v>
      </c>
      <c r="D83" s="15" t="str">
        <f t="shared" si="130"/>
        <v/>
      </c>
      <c r="E83" s="15">
        <f t="shared" si="130"/>
        <v>30315</v>
      </c>
      <c r="F83" s="15" t="str">
        <f t="shared" si="130"/>
        <v>NCP-12350</v>
      </c>
      <c r="G83" s="15" t="str">
        <f t="shared" si="130"/>
        <v>EMS Upgrade - 2023</v>
      </c>
      <c r="H83" s="15" t="str">
        <f t="shared" si="130"/>
        <v>Electric Intangible Plant</v>
      </c>
      <c r="I83" s="15" t="str">
        <f t="shared" si="130"/>
        <v>General Offices</v>
      </c>
      <c r="J83" s="15" t="str">
        <f t="shared" si="130"/>
        <v>Energy Control Center - Office</v>
      </c>
      <c r="K83" s="16">
        <f>SUM($K56:K56)/13</f>
        <v>0</v>
      </c>
      <c r="L83" s="16">
        <f>SUM($K56:L56)/13</f>
        <v>0</v>
      </c>
      <c r="M83" s="16">
        <f>SUM($K56:M56)/13</f>
        <v>0</v>
      </c>
      <c r="N83" s="16">
        <f>SUM($K56:N56)/13</f>
        <v>0</v>
      </c>
      <c r="O83" s="16">
        <f>SUM($K56:O56)/13</f>
        <v>0</v>
      </c>
      <c r="P83" s="16">
        <f>SUM($K56:P56)/13</f>
        <v>0</v>
      </c>
      <c r="Q83" s="16">
        <f>SUM($K56:Q56)/13</f>
        <v>0</v>
      </c>
      <c r="R83" s="16">
        <f>SUM($K56:R56)/13</f>
        <v>0</v>
      </c>
      <c r="S83" s="16">
        <f>SUM($K56:S56)/13</f>
        <v>0</v>
      </c>
      <c r="T83" s="16">
        <f>SUM($K56:T56)/13</f>
        <v>0</v>
      </c>
      <c r="U83" s="16">
        <f>SUM($K56:U56)/13</f>
        <v>0</v>
      </c>
      <c r="V83" s="16">
        <f>SUM($K56:V56)/13</f>
        <v>0</v>
      </c>
      <c r="W83" s="16">
        <f t="shared" si="70"/>
        <v>0</v>
      </c>
      <c r="X83" s="16">
        <f t="shared" si="71"/>
        <v>0</v>
      </c>
      <c r="Y83" s="16">
        <f t="shared" si="72"/>
        <v>0</v>
      </c>
      <c r="Z83" s="16">
        <f t="shared" si="73"/>
        <v>0</v>
      </c>
      <c r="AA83" s="16">
        <f t="shared" si="74"/>
        <v>0</v>
      </c>
      <c r="AB83" s="16">
        <f t="shared" si="75"/>
        <v>0</v>
      </c>
      <c r="AC83" s="16">
        <f t="shared" si="76"/>
        <v>0</v>
      </c>
      <c r="AD83" s="16">
        <f t="shared" si="77"/>
        <v>0</v>
      </c>
      <c r="AE83" s="16">
        <f t="shared" si="78"/>
        <v>0</v>
      </c>
      <c r="AF83" s="16">
        <f t="shared" si="79"/>
        <v>0</v>
      </c>
      <c r="AG83" s="16">
        <f t="shared" si="80"/>
        <v>280061.0153846154</v>
      </c>
      <c r="AH83" s="16">
        <f t="shared" si="81"/>
        <v>560122.0307692308</v>
      </c>
      <c r="AI83" s="16">
        <f t="shared" si="82"/>
        <v>840183.04615384631</v>
      </c>
      <c r="AJ83" s="16">
        <f t="shared" si="83"/>
        <v>1120244.0615384616</v>
      </c>
      <c r="AK83" s="16">
        <f t="shared" si="84"/>
        <v>1400305.076923077</v>
      </c>
      <c r="AL83" s="16">
        <f t="shared" si="85"/>
        <v>1680366.0923076922</v>
      </c>
      <c r="AM83" s="16">
        <f t="shared" si="86"/>
        <v>1960427.1076923076</v>
      </c>
      <c r="AN83" s="16">
        <f t="shared" si="87"/>
        <v>2240488.1230769227</v>
      </c>
      <c r="AO83" s="16">
        <f t="shared" si="88"/>
        <v>2520549.1384615381</v>
      </c>
      <c r="AP83" s="16">
        <f t="shared" si="89"/>
        <v>2800610.153846154</v>
      </c>
      <c r="AQ83" s="16">
        <f t="shared" si="90"/>
        <v>3080671.1692307694</v>
      </c>
      <c r="AR83" s="16">
        <f t="shared" si="91"/>
        <v>3360732.1846153853</v>
      </c>
      <c r="AS83" s="16">
        <f t="shared" si="92"/>
        <v>3640793.2000000007</v>
      </c>
      <c r="AT83" s="16">
        <f t="shared" si="93"/>
        <v>3640793.2000000007</v>
      </c>
      <c r="AU83" s="16">
        <f t="shared" si="94"/>
        <v>3640793.2000000007</v>
      </c>
      <c r="AV83" s="16">
        <f t="shared" si="95"/>
        <v>3640793.2000000007</v>
      </c>
      <c r="AW83" s="16">
        <f t="shared" si="96"/>
        <v>3640793.2000000007</v>
      </c>
      <c r="AX83" s="16">
        <f t="shared" si="97"/>
        <v>3640793.2000000007</v>
      </c>
      <c r="AY83" s="16">
        <f t="shared" si="98"/>
        <v>3640793.2000000007</v>
      </c>
      <c r="AZ83" s="16">
        <f t="shared" si="99"/>
        <v>3640793.2000000007</v>
      </c>
      <c r="BA83" s="16">
        <f t="shared" si="100"/>
        <v>3640793.2000000007</v>
      </c>
      <c r="BB83" s="16">
        <f t="shared" si="101"/>
        <v>3640793.2000000007</v>
      </c>
      <c r="BC83" s="16">
        <f t="shared" si="102"/>
        <v>3640793.2000000007</v>
      </c>
      <c r="BD83" s="16">
        <f t="shared" si="103"/>
        <v>3640793.2000000007</v>
      </c>
      <c r="BE83" s="16">
        <f t="shared" si="104"/>
        <v>3640793.2000000007</v>
      </c>
      <c r="BF83" s="16">
        <f t="shared" si="105"/>
        <v>3640793.2000000007</v>
      </c>
      <c r="BG83" s="16">
        <f t="shared" si="106"/>
        <v>3640793.2000000007</v>
      </c>
      <c r="BH83" s="16">
        <f t="shared" si="107"/>
        <v>3640793.2000000007</v>
      </c>
      <c r="BI83" s="16">
        <f t="shared" si="108"/>
        <v>3640793.2000000007</v>
      </c>
      <c r="BJ83" s="16">
        <f t="shared" si="109"/>
        <v>3640793.2000000007</v>
      </c>
      <c r="BK83" s="16">
        <f t="shared" si="110"/>
        <v>3640793.2000000007</v>
      </c>
      <c r="BL83" s="16">
        <f t="shared" si="111"/>
        <v>3640793.2000000007</v>
      </c>
      <c r="BM83" s="16">
        <f t="shared" si="112"/>
        <v>3640793.2000000007</v>
      </c>
      <c r="BN83" s="16">
        <f t="shared" si="113"/>
        <v>3640793.2000000007</v>
      </c>
      <c r="BO83" s="16">
        <f t="shared" si="114"/>
        <v>3640793.2000000007</v>
      </c>
      <c r="BP83" s="16">
        <f t="shared" si="115"/>
        <v>3640793.2000000007</v>
      </c>
      <c r="BQ83" s="16">
        <f t="shared" si="116"/>
        <v>3640793.2000000007</v>
      </c>
      <c r="BR83" s="16">
        <f t="shared" si="117"/>
        <v>3640793.2000000007</v>
      </c>
      <c r="BS83" s="16">
        <f t="shared" si="118"/>
        <v>3640793.2000000007</v>
      </c>
    </row>
    <row r="84" spans="1:71" x14ac:dyDescent="0.35">
      <c r="A84" s="15" t="str">
        <f t="shared" ref="A84:J84" si="131">A57</f>
        <v>Found on tab BOC</v>
      </c>
      <c r="B84" s="15" t="str">
        <f t="shared" si="131"/>
        <v>D0101043</v>
      </c>
      <c r="C84" s="15" t="str">
        <f t="shared" si="131"/>
        <v>Base Rates</v>
      </c>
      <c r="D84" s="15" t="str">
        <f t="shared" si="131"/>
        <v/>
      </c>
      <c r="E84" s="15">
        <f t="shared" si="131"/>
        <v>30315</v>
      </c>
      <c r="F84" s="15" t="str">
        <f t="shared" si="131"/>
        <v>NCP-12350</v>
      </c>
      <c r="G84" s="15" t="str">
        <f t="shared" si="131"/>
        <v>EMS Upgrade - 2023</v>
      </c>
      <c r="H84" s="15" t="str">
        <f t="shared" si="131"/>
        <v>Electric Intangible Plant</v>
      </c>
      <c r="I84" s="15" t="str">
        <f t="shared" si="131"/>
        <v>General Offices</v>
      </c>
      <c r="J84" s="15" t="str">
        <f t="shared" si="131"/>
        <v>Energy Control Center - Office</v>
      </c>
      <c r="K84" s="16">
        <f>SUM($K57:K57)/13</f>
        <v>0</v>
      </c>
      <c r="L84" s="16">
        <f>SUM($K57:L57)/13</f>
        <v>0</v>
      </c>
      <c r="M84" s="16">
        <f>SUM($K57:M57)/13</f>
        <v>0</v>
      </c>
      <c r="N84" s="16">
        <f>SUM($K57:N57)/13</f>
        <v>0</v>
      </c>
      <c r="O84" s="16">
        <f>SUM($K57:O57)/13</f>
        <v>0</v>
      </c>
      <c r="P84" s="16">
        <f>SUM($K57:P57)/13</f>
        <v>0</v>
      </c>
      <c r="Q84" s="16">
        <f>SUM($K57:Q57)/13</f>
        <v>0</v>
      </c>
      <c r="R84" s="16">
        <f>SUM($K57:R57)/13</f>
        <v>0</v>
      </c>
      <c r="S84" s="16">
        <f>SUM($K57:S57)/13</f>
        <v>0</v>
      </c>
      <c r="T84" s="16">
        <f>SUM($K57:T57)/13</f>
        <v>0</v>
      </c>
      <c r="U84" s="16">
        <f>SUM($K57:U57)/13</f>
        <v>0</v>
      </c>
      <c r="V84" s="16">
        <f>SUM($K57:V57)/13</f>
        <v>0</v>
      </c>
      <c r="W84" s="16">
        <f t="shared" si="70"/>
        <v>0</v>
      </c>
      <c r="X84" s="16">
        <f t="shared" si="71"/>
        <v>0</v>
      </c>
      <c r="Y84" s="16">
        <f t="shared" si="72"/>
        <v>0</v>
      </c>
      <c r="Z84" s="16">
        <f t="shared" si="73"/>
        <v>0</v>
      </c>
      <c r="AA84" s="16">
        <f t="shared" si="74"/>
        <v>0</v>
      </c>
      <c r="AB84" s="16">
        <f t="shared" si="75"/>
        <v>0</v>
      </c>
      <c r="AC84" s="16">
        <f t="shared" si="76"/>
        <v>0</v>
      </c>
      <c r="AD84" s="16">
        <f t="shared" si="77"/>
        <v>0</v>
      </c>
      <c r="AE84" s="16">
        <f t="shared" si="78"/>
        <v>0</v>
      </c>
      <c r="AF84" s="16">
        <f t="shared" si="79"/>
        <v>0</v>
      </c>
      <c r="AG84" s="16">
        <f t="shared" si="80"/>
        <v>111992.95153846155</v>
      </c>
      <c r="AH84" s="16">
        <f t="shared" si="81"/>
        <v>223985.9030769231</v>
      </c>
      <c r="AI84" s="16">
        <f t="shared" si="82"/>
        <v>335978.85461538465</v>
      </c>
      <c r="AJ84" s="16">
        <f t="shared" si="83"/>
        <v>447971.80615384621</v>
      </c>
      <c r="AK84" s="16">
        <f t="shared" si="84"/>
        <v>559964.7576923077</v>
      </c>
      <c r="AL84" s="16">
        <f t="shared" si="85"/>
        <v>671957.70923076931</v>
      </c>
      <c r="AM84" s="16">
        <f t="shared" si="86"/>
        <v>783950.6607692308</v>
      </c>
      <c r="AN84" s="16">
        <f t="shared" si="87"/>
        <v>895943.61230769241</v>
      </c>
      <c r="AO84" s="16">
        <f t="shared" si="88"/>
        <v>1007936.563846154</v>
      </c>
      <c r="AP84" s="16">
        <f t="shared" si="89"/>
        <v>1119929.5153846156</v>
      </c>
      <c r="AQ84" s="16">
        <f t="shared" si="90"/>
        <v>1231922.4669230771</v>
      </c>
      <c r="AR84" s="16">
        <f t="shared" si="91"/>
        <v>1343915.4184615389</v>
      </c>
      <c r="AS84" s="16">
        <f t="shared" si="92"/>
        <v>1455908.3700000006</v>
      </c>
      <c r="AT84" s="16">
        <f t="shared" si="93"/>
        <v>1455908.3700000006</v>
      </c>
      <c r="AU84" s="16">
        <f t="shared" si="94"/>
        <v>1455908.3700000006</v>
      </c>
      <c r="AV84" s="16">
        <f t="shared" si="95"/>
        <v>1455908.3700000006</v>
      </c>
      <c r="AW84" s="16">
        <f t="shared" si="96"/>
        <v>1455908.3700000006</v>
      </c>
      <c r="AX84" s="16">
        <f t="shared" si="97"/>
        <v>1455908.3700000006</v>
      </c>
      <c r="AY84" s="16">
        <f t="shared" si="98"/>
        <v>1455908.3700000006</v>
      </c>
      <c r="AZ84" s="16">
        <f t="shared" si="99"/>
        <v>1455908.3700000006</v>
      </c>
      <c r="BA84" s="16">
        <f t="shared" si="100"/>
        <v>1455908.3700000006</v>
      </c>
      <c r="BB84" s="16">
        <f t="shared" si="101"/>
        <v>1455908.3700000006</v>
      </c>
      <c r="BC84" s="16">
        <f t="shared" si="102"/>
        <v>1455908.3700000006</v>
      </c>
      <c r="BD84" s="16">
        <f t="shared" si="103"/>
        <v>1455908.3700000006</v>
      </c>
      <c r="BE84" s="16">
        <f t="shared" si="104"/>
        <v>1455908.3700000006</v>
      </c>
      <c r="BF84" s="16">
        <f t="shared" si="105"/>
        <v>1455908.3700000006</v>
      </c>
      <c r="BG84" s="16">
        <f t="shared" si="106"/>
        <v>1455908.3700000006</v>
      </c>
      <c r="BH84" s="16">
        <f t="shared" si="107"/>
        <v>1455908.3700000006</v>
      </c>
      <c r="BI84" s="16">
        <f t="shared" si="108"/>
        <v>1455908.3700000006</v>
      </c>
      <c r="BJ84" s="16">
        <f t="shared" si="109"/>
        <v>1455908.3700000006</v>
      </c>
      <c r="BK84" s="16">
        <f t="shared" si="110"/>
        <v>1455908.3700000006</v>
      </c>
      <c r="BL84" s="16">
        <f t="shared" si="111"/>
        <v>1455908.3700000006</v>
      </c>
      <c r="BM84" s="16">
        <f t="shared" si="112"/>
        <v>1455908.3700000006</v>
      </c>
      <c r="BN84" s="16">
        <f t="shared" si="113"/>
        <v>1455908.3700000006</v>
      </c>
      <c r="BO84" s="16">
        <f t="shared" si="114"/>
        <v>1455908.3700000006</v>
      </c>
      <c r="BP84" s="16">
        <f t="shared" si="115"/>
        <v>1455908.3700000006</v>
      </c>
      <c r="BQ84" s="16">
        <f t="shared" si="116"/>
        <v>1455908.3700000006</v>
      </c>
      <c r="BR84" s="16">
        <f t="shared" si="117"/>
        <v>1455908.3700000006</v>
      </c>
      <c r="BS84" s="16">
        <f t="shared" si="118"/>
        <v>1455908.3700000006</v>
      </c>
    </row>
    <row r="85" spans="1:71" x14ac:dyDescent="0.35">
      <c r="A85" s="15" t="str">
        <f t="shared" ref="A85:J85" si="132">A58</f>
        <v>Found on tab BOC</v>
      </c>
      <c r="B85" s="15" t="str">
        <f t="shared" si="132"/>
        <v>D0101044</v>
      </c>
      <c r="C85" s="15" t="str">
        <f t="shared" si="132"/>
        <v>Base Rates</v>
      </c>
      <c r="D85" s="15" t="str">
        <f t="shared" si="132"/>
        <v/>
      </c>
      <c r="E85" s="15">
        <f t="shared" si="132"/>
        <v>30315</v>
      </c>
      <c r="F85" s="15" t="str">
        <f t="shared" si="132"/>
        <v>NCP-12350</v>
      </c>
      <c r="G85" s="15" t="str">
        <f t="shared" si="132"/>
        <v>EMS Upgrade - 2023</v>
      </c>
      <c r="H85" s="15" t="str">
        <f t="shared" si="132"/>
        <v>Electric Intangible Plant</v>
      </c>
      <c r="I85" s="15" t="str">
        <f t="shared" si="132"/>
        <v>General Offices</v>
      </c>
      <c r="J85" s="15" t="str">
        <f t="shared" si="132"/>
        <v>Energy Control Center - Office</v>
      </c>
      <c r="K85" s="16">
        <f>SUM($K58:K58)/13</f>
        <v>0</v>
      </c>
      <c r="L85" s="16">
        <f>SUM($K58:L58)/13</f>
        <v>0</v>
      </c>
      <c r="M85" s="16">
        <f>SUM($K58:M58)/13</f>
        <v>0</v>
      </c>
      <c r="N85" s="16">
        <f>SUM($K58:N58)/13</f>
        <v>0</v>
      </c>
      <c r="O85" s="16">
        <f>SUM($K58:O58)/13</f>
        <v>0</v>
      </c>
      <c r="P85" s="16">
        <f>SUM($K58:P58)/13</f>
        <v>0</v>
      </c>
      <c r="Q85" s="16">
        <f>SUM($K58:Q58)/13</f>
        <v>0</v>
      </c>
      <c r="R85" s="16">
        <f>SUM($K58:R58)/13</f>
        <v>0</v>
      </c>
      <c r="S85" s="16">
        <f>SUM($K58:S58)/13</f>
        <v>0</v>
      </c>
      <c r="T85" s="16">
        <f>SUM($K58:T58)/13</f>
        <v>0</v>
      </c>
      <c r="U85" s="16">
        <f>SUM($K58:U58)/13</f>
        <v>0</v>
      </c>
      <c r="V85" s="16">
        <f>SUM($K58:V58)/13</f>
        <v>0</v>
      </c>
      <c r="W85" s="16">
        <f t="shared" si="70"/>
        <v>0</v>
      </c>
      <c r="X85" s="16">
        <f t="shared" si="71"/>
        <v>0</v>
      </c>
      <c r="Y85" s="16">
        <f t="shared" si="72"/>
        <v>0</v>
      </c>
      <c r="Z85" s="16">
        <f t="shared" si="73"/>
        <v>0</v>
      </c>
      <c r="AA85" s="16">
        <f t="shared" si="74"/>
        <v>0</v>
      </c>
      <c r="AB85" s="16">
        <f t="shared" si="75"/>
        <v>0</v>
      </c>
      <c r="AC85" s="16">
        <f t="shared" si="76"/>
        <v>0</v>
      </c>
      <c r="AD85" s="16">
        <f t="shared" si="77"/>
        <v>0</v>
      </c>
      <c r="AE85" s="16">
        <f t="shared" si="78"/>
        <v>0</v>
      </c>
      <c r="AF85" s="16">
        <f t="shared" si="79"/>
        <v>0</v>
      </c>
      <c r="AG85" s="16">
        <f t="shared" si="80"/>
        <v>10961.470769230769</v>
      </c>
      <c r="AH85" s="16">
        <f t="shared" si="81"/>
        <v>21922.941538461539</v>
      </c>
      <c r="AI85" s="16">
        <f t="shared" si="82"/>
        <v>32884.412307692306</v>
      </c>
      <c r="AJ85" s="16">
        <f t="shared" si="83"/>
        <v>43845.883076923077</v>
      </c>
      <c r="AK85" s="16">
        <f t="shared" si="84"/>
        <v>54807.353846153841</v>
      </c>
      <c r="AL85" s="16">
        <f t="shared" si="85"/>
        <v>65768.824615384612</v>
      </c>
      <c r="AM85" s="16">
        <f t="shared" si="86"/>
        <v>76730.295384615383</v>
      </c>
      <c r="AN85" s="16">
        <f t="shared" si="87"/>
        <v>87691.766153846154</v>
      </c>
      <c r="AO85" s="16">
        <f t="shared" si="88"/>
        <v>98653.236923076925</v>
      </c>
      <c r="AP85" s="16">
        <f t="shared" si="89"/>
        <v>109614.70769230771</v>
      </c>
      <c r="AQ85" s="16">
        <f t="shared" si="90"/>
        <v>120576.17846153848</v>
      </c>
      <c r="AR85" s="16">
        <f t="shared" si="91"/>
        <v>131537.64923076925</v>
      </c>
      <c r="AS85" s="16">
        <f t="shared" si="92"/>
        <v>142499.12000000005</v>
      </c>
      <c r="AT85" s="16">
        <f t="shared" si="93"/>
        <v>142499.12000000005</v>
      </c>
      <c r="AU85" s="16">
        <f t="shared" si="94"/>
        <v>142499.12000000005</v>
      </c>
      <c r="AV85" s="16">
        <f t="shared" si="95"/>
        <v>142499.12000000005</v>
      </c>
      <c r="AW85" s="16">
        <f t="shared" si="96"/>
        <v>142499.12000000005</v>
      </c>
      <c r="AX85" s="16">
        <f t="shared" si="97"/>
        <v>142499.12000000005</v>
      </c>
      <c r="AY85" s="16">
        <f t="shared" si="98"/>
        <v>142499.12000000005</v>
      </c>
      <c r="AZ85" s="16">
        <f t="shared" si="99"/>
        <v>142499.12000000005</v>
      </c>
      <c r="BA85" s="16">
        <f t="shared" si="100"/>
        <v>142499.12000000005</v>
      </c>
      <c r="BB85" s="16">
        <f t="shared" si="101"/>
        <v>142499.12000000005</v>
      </c>
      <c r="BC85" s="16">
        <f t="shared" si="102"/>
        <v>142499.12000000005</v>
      </c>
      <c r="BD85" s="16">
        <f t="shared" si="103"/>
        <v>142499.12000000005</v>
      </c>
      <c r="BE85" s="16">
        <f t="shared" si="104"/>
        <v>142499.12000000005</v>
      </c>
      <c r="BF85" s="16">
        <f t="shared" si="105"/>
        <v>142499.12000000005</v>
      </c>
      <c r="BG85" s="16">
        <f t="shared" si="106"/>
        <v>142499.12000000005</v>
      </c>
      <c r="BH85" s="16">
        <f t="shared" si="107"/>
        <v>142499.12000000005</v>
      </c>
      <c r="BI85" s="16">
        <f t="shared" si="108"/>
        <v>142499.12000000005</v>
      </c>
      <c r="BJ85" s="16">
        <f t="shared" si="109"/>
        <v>142499.12000000005</v>
      </c>
      <c r="BK85" s="16">
        <f t="shared" si="110"/>
        <v>142499.12000000005</v>
      </c>
      <c r="BL85" s="16">
        <f t="shared" si="111"/>
        <v>142499.12000000005</v>
      </c>
      <c r="BM85" s="16">
        <f t="shared" si="112"/>
        <v>142499.12000000005</v>
      </c>
      <c r="BN85" s="16">
        <f t="shared" si="113"/>
        <v>142499.12000000005</v>
      </c>
      <c r="BO85" s="16">
        <f t="shared" si="114"/>
        <v>142499.12000000005</v>
      </c>
      <c r="BP85" s="16">
        <f t="shared" si="115"/>
        <v>142499.12000000005</v>
      </c>
      <c r="BQ85" s="16">
        <f t="shared" si="116"/>
        <v>142499.12000000005</v>
      </c>
      <c r="BR85" s="16">
        <f t="shared" si="117"/>
        <v>142499.12000000005</v>
      </c>
      <c r="BS85" s="16">
        <f t="shared" si="118"/>
        <v>142499.12000000005</v>
      </c>
    </row>
    <row r="86" spans="1:71" x14ac:dyDescent="0.35">
      <c r="A86" s="15" t="str">
        <f t="shared" ref="A86:J86" si="133">A59</f>
        <v>Found on tab BOC</v>
      </c>
      <c r="B86" s="15" t="str">
        <f t="shared" si="133"/>
        <v>D0101659</v>
      </c>
      <c r="C86" s="15" t="str">
        <f t="shared" si="133"/>
        <v>Base Rates</v>
      </c>
      <c r="D86" s="15" t="str">
        <f t="shared" si="133"/>
        <v/>
      </c>
      <c r="E86" s="15">
        <f t="shared" si="133"/>
        <v>34399</v>
      </c>
      <c r="F86" s="15" t="str">
        <f t="shared" si="133"/>
        <v>NEW-15424</v>
      </c>
      <c r="G86" s="15" t="str">
        <f t="shared" si="133"/>
        <v>Bearss Operations Center</v>
      </c>
      <c r="H86" s="15" t="str">
        <f t="shared" si="133"/>
        <v>Electric General Plant</v>
      </c>
      <c r="I86" s="15" t="str">
        <f t="shared" si="133"/>
        <v>General Offices</v>
      </c>
      <c r="J86" s="15" t="str">
        <f t="shared" si="133"/>
        <v>Bearss Operations Center (ECC/DC)</v>
      </c>
      <c r="K86" s="16">
        <f>SUM($K59:K59)/13</f>
        <v>0</v>
      </c>
      <c r="L86" s="16">
        <f>SUM($K59:L59)/13</f>
        <v>0</v>
      </c>
      <c r="M86" s="16">
        <f>SUM($K59:M59)/13</f>
        <v>0</v>
      </c>
      <c r="N86" s="16">
        <f>SUM($K59:N59)/13</f>
        <v>0</v>
      </c>
      <c r="O86" s="16">
        <f>SUM($K59:O59)/13</f>
        <v>0</v>
      </c>
      <c r="P86" s="16">
        <f>SUM($K59:P59)/13</f>
        <v>0</v>
      </c>
      <c r="Q86" s="16">
        <f>SUM($K59:Q59)/13</f>
        <v>0</v>
      </c>
      <c r="R86" s="16">
        <f>SUM($K59:R59)/13</f>
        <v>0</v>
      </c>
      <c r="S86" s="16">
        <f>SUM($K59:S59)/13</f>
        <v>0</v>
      </c>
      <c r="T86" s="16">
        <f>SUM($K59:T59)/13</f>
        <v>0</v>
      </c>
      <c r="U86" s="16">
        <f>SUM($K59:U59)/13</f>
        <v>0</v>
      </c>
      <c r="V86" s="16">
        <f>SUM($K59:V59)/13</f>
        <v>0</v>
      </c>
      <c r="W86" s="16">
        <f t="shared" si="70"/>
        <v>0</v>
      </c>
      <c r="X86" s="16">
        <f t="shared" si="71"/>
        <v>0</v>
      </c>
      <c r="Y86" s="16">
        <f t="shared" si="72"/>
        <v>0</v>
      </c>
      <c r="Z86" s="16">
        <f t="shared" si="73"/>
        <v>0</v>
      </c>
      <c r="AA86" s="16">
        <f t="shared" si="74"/>
        <v>0</v>
      </c>
      <c r="AB86" s="16">
        <f t="shared" si="75"/>
        <v>0</v>
      </c>
      <c r="AC86" s="16">
        <f t="shared" si="76"/>
        <v>161164.16999999998</v>
      </c>
      <c r="AD86" s="16">
        <f t="shared" si="77"/>
        <v>322328.33999999997</v>
      </c>
      <c r="AE86" s="16">
        <f t="shared" si="78"/>
        <v>483492.51</v>
      </c>
      <c r="AF86" s="16">
        <f t="shared" si="79"/>
        <v>644656.67999999993</v>
      </c>
      <c r="AG86" s="16">
        <f t="shared" si="80"/>
        <v>805820.85000000009</v>
      </c>
      <c r="AH86" s="16">
        <f t="shared" si="81"/>
        <v>966985.02000000014</v>
      </c>
      <c r="AI86" s="16">
        <f t="shared" si="82"/>
        <v>1128149.1900000002</v>
      </c>
      <c r="AJ86" s="16">
        <f t="shared" si="83"/>
        <v>1289313.3600000003</v>
      </c>
      <c r="AK86" s="16">
        <f t="shared" si="84"/>
        <v>1450477.5300000003</v>
      </c>
      <c r="AL86" s="16">
        <f t="shared" si="85"/>
        <v>1611641.7000000004</v>
      </c>
      <c r="AM86" s="16">
        <f t="shared" si="86"/>
        <v>1772805.8700000006</v>
      </c>
      <c r="AN86" s="16">
        <f t="shared" si="87"/>
        <v>1933970.0400000005</v>
      </c>
      <c r="AO86" s="16">
        <f t="shared" si="88"/>
        <v>2095134.2100000007</v>
      </c>
      <c r="AP86" s="16">
        <f t="shared" si="89"/>
        <v>2095134.2100000007</v>
      </c>
      <c r="AQ86" s="16">
        <f t="shared" si="90"/>
        <v>2095134.2100000007</v>
      </c>
      <c r="AR86" s="16">
        <f t="shared" si="91"/>
        <v>2095134.2100000007</v>
      </c>
      <c r="AS86" s="16">
        <f t="shared" si="92"/>
        <v>2095134.2100000007</v>
      </c>
      <c r="AT86" s="16">
        <f t="shared" si="93"/>
        <v>2095134.2100000007</v>
      </c>
      <c r="AU86" s="16">
        <f t="shared" si="94"/>
        <v>2095134.2100000007</v>
      </c>
      <c r="AV86" s="16">
        <f t="shared" si="95"/>
        <v>2095134.2100000007</v>
      </c>
      <c r="AW86" s="16">
        <f t="shared" si="96"/>
        <v>2095134.2100000007</v>
      </c>
      <c r="AX86" s="16">
        <f t="shared" si="97"/>
        <v>2095134.2100000007</v>
      </c>
      <c r="AY86" s="16">
        <f t="shared" si="98"/>
        <v>2095134.2100000007</v>
      </c>
      <c r="AZ86" s="16">
        <f t="shared" si="99"/>
        <v>2095134.2100000007</v>
      </c>
      <c r="BA86" s="16">
        <f t="shared" si="100"/>
        <v>2095134.2100000007</v>
      </c>
      <c r="BB86" s="16">
        <f t="shared" si="101"/>
        <v>2095134.2100000007</v>
      </c>
      <c r="BC86" s="16">
        <f t="shared" si="102"/>
        <v>2095134.2100000007</v>
      </c>
      <c r="BD86" s="16">
        <f t="shared" si="103"/>
        <v>2095134.2100000007</v>
      </c>
      <c r="BE86" s="16">
        <f t="shared" si="104"/>
        <v>2095134.2100000007</v>
      </c>
      <c r="BF86" s="16">
        <f t="shared" si="105"/>
        <v>2095134.2100000007</v>
      </c>
      <c r="BG86" s="16">
        <f t="shared" si="106"/>
        <v>2095134.2100000007</v>
      </c>
      <c r="BH86" s="16">
        <f t="shared" si="107"/>
        <v>2095134.2100000007</v>
      </c>
      <c r="BI86" s="16">
        <f t="shared" si="108"/>
        <v>2095134.2100000007</v>
      </c>
      <c r="BJ86" s="16">
        <f t="shared" si="109"/>
        <v>2095134.2100000007</v>
      </c>
      <c r="BK86" s="16">
        <f t="shared" si="110"/>
        <v>2095134.2100000007</v>
      </c>
      <c r="BL86" s="16">
        <f t="shared" si="111"/>
        <v>2095134.2100000007</v>
      </c>
      <c r="BM86" s="16">
        <f t="shared" si="112"/>
        <v>2095134.2100000007</v>
      </c>
      <c r="BN86" s="16">
        <f t="shared" si="113"/>
        <v>2095134.2100000007</v>
      </c>
      <c r="BO86" s="16">
        <f t="shared" si="114"/>
        <v>2095134.2100000007</v>
      </c>
      <c r="BP86" s="16">
        <f t="shared" si="115"/>
        <v>2095134.2100000007</v>
      </c>
      <c r="BQ86" s="16">
        <f t="shared" si="116"/>
        <v>2095134.2100000007</v>
      </c>
      <c r="BR86" s="16">
        <f t="shared" si="117"/>
        <v>2095134.2100000007</v>
      </c>
      <c r="BS86" s="16">
        <f t="shared" si="118"/>
        <v>2095134.2100000007</v>
      </c>
    </row>
    <row r="87" spans="1:71" x14ac:dyDescent="0.35">
      <c r="A87" s="15" t="str">
        <f t="shared" ref="A87:J87" si="134">A60</f>
        <v>Found on tab BOC</v>
      </c>
      <c r="B87" s="15" t="str">
        <f t="shared" si="134"/>
        <v>D0101765</v>
      </c>
      <c r="C87" s="15" t="str">
        <f t="shared" si="134"/>
        <v>Base Rates</v>
      </c>
      <c r="D87" s="15" t="str">
        <f t="shared" si="134"/>
        <v/>
      </c>
      <c r="E87" s="15">
        <f t="shared" si="134"/>
        <v>39000</v>
      </c>
      <c r="F87" s="15" t="str">
        <f t="shared" si="134"/>
        <v>NEW-15424</v>
      </c>
      <c r="G87" s="15" t="str">
        <f t="shared" si="134"/>
        <v>Bearss Operations Center</v>
      </c>
      <c r="H87" s="15" t="str">
        <f t="shared" si="134"/>
        <v>Electric General Plant</v>
      </c>
      <c r="I87" s="15" t="str">
        <f t="shared" si="134"/>
        <v>General Offices</v>
      </c>
      <c r="J87" s="15" t="str">
        <f t="shared" si="134"/>
        <v>Bearss Operations Center (ECC/DC)</v>
      </c>
      <c r="K87" s="16">
        <f>SUM($K60:K60)/13</f>
        <v>0</v>
      </c>
      <c r="L87" s="16">
        <f>SUM($K60:L60)/13</f>
        <v>0</v>
      </c>
      <c r="M87" s="16">
        <f>SUM($K60:M60)/13</f>
        <v>0</v>
      </c>
      <c r="N87" s="16">
        <f>SUM($K60:N60)/13</f>
        <v>0</v>
      </c>
      <c r="O87" s="16">
        <f>SUM($K60:O60)/13</f>
        <v>0</v>
      </c>
      <c r="P87" s="16">
        <f>SUM($K60:P60)/13</f>
        <v>0</v>
      </c>
      <c r="Q87" s="16">
        <f>SUM($K60:Q60)/13</f>
        <v>0</v>
      </c>
      <c r="R87" s="16">
        <f>SUM($K60:R60)/13</f>
        <v>0</v>
      </c>
      <c r="S87" s="16">
        <f>SUM($K60:S60)/13</f>
        <v>0</v>
      </c>
      <c r="T87" s="16">
        <f>SUM($K60:T60)/13</f>
        <v>0</v>
      </c>
      <c r="U87" s="16">
        <f>SUM($K60:U60)/13</f>
        <v>0</v>
      </c>
      <c r="V87" s="16">
        <f>SUM($K60:V60)/13</f>
        <v>0</v>
      </c>
      <c r="W87" s="16">
        <f t="shared" si="70"/>
        <v>0</v>
      </c>
      <c r="X87" s="16">
        <f t="shared" si="71"/>
        <v>0</v>
      </c>
      <c r="Y87" s="16">
        <f t="shared" si="72"/>
        <v>0</v>
      </c>
      <c r="Z87" s="16">
        <f t="shared" si="73"/>
        <v>0</v>
      </c>
      <c r="AA87" s="16">
        <f t="shared" si="74"/>
        <v>0</v>
      </c>
      <c r="AB87" s="16">
        <f t="shared" si="75"/>
        <v>0</v>
      </c>
      <c r="AC87" s="16">
        <f t="shared" si="76"/>
        <v>161218.53153846154</v>
      </c>
      <c r="AD87" s="16">
        <f t="shared" si="77"/>
        <v>322437.06307692308</v>
      </c>
      <c r="AE87" s="16">
        <f t="shared" si="78"/>
        <v>483655.59461538459</v>
      </c>
      <c r="AF87" s="16">
        <f t="shared" si="79"/>
        <v>644874.12615384615</v>
      </c>
      <c r="AG87" s="16">
        <f t="shared" si="80"/>
        <v>806092.65769230761</v>
      </c>
      <c r="AH87" s="16">
        <f t="shared" si="81"/>
        <v>967311.18923076917</v>
      </c>
      <c r="AI87" s="16">
        <f t="shared" si="82"/>
        <v>1128529.7207692307</v>
      </c>
      <c r="AJ87" s="16">
        <f t="shared" si="83"/>
        <v>1289748.2523076923</v>
      </c>
      <c r="AK87" s="16">
        <f t="shared" si="84"/>
        <v>1450966.7838461536</v>
      </c>
      <c r="AL87" s="16">
        <f t="shared" si="85"/>
        <v>1612185.3153846152</v>
      </c>
      <c r="AM87" s="16">
        <f t="shared" si="86"/>
        <v>1773403.8469230768</v>
      </c>
      <c r="AN87" s="16">
        <f t="shared" si="87"/>
        <v>1934622.3784615383</v>
      </c>
      <c r="AO87" s="16">
        <f t="shared" si="88"/>
        <v>2095840.91</v>
      </c>
      <c r="AP87" s="16">
        <f t="shared" si="89"/>
        <v>2095840.91</v>
      </c>
      <c r="AQ87" s="16">
        <f t="shared" si="90"/>
        <v>2095840.91</v>
      </c>
      <c r="AR87" s="16">
        <f t="shared" si="91"/>
        <v>2095840.91</v>
      </c>
      <c r="AS87" s="16">
        <f t="shared" si="92"/>
        <v>2095840.91</v>
      </c>
      <c r="AT87" s="16">
        <f t="shared" si="93"/>
        <v>2095840.91</v>
      </c>
      <c r="AU87" s="16">
        <f t="shared" si="94"/>
        <v>2095840.91</v>
      </c>
      <c r="AV87" s="16">
        <f t="shared" si="95"/>
        <v>2095840.91</v>
      </c>
      <c r="AW87" s="16">
        <f t="shared" si="96"/>
        <v>2095840.91</v>
      </c>
      <c r="AX87" s="16">
        <f t="shared" si="97"/>
        <v>2095840.91</v>
      </c>
      <c r="AY87" s="16">
        <f t="shared" si="98"/>
        <v>2095840.91</v>
      </c>
      <c r="AZ87" s="16">
        <f t="shared" si="99"/>
        <v>2095840.91</v>
      </c>
      <c r="BA87" s="16">
        <f t="shared" si="100"/>
        <v>2095840.91</v>
      </c>
      <c r="BB87" s="16">
        <f t="shared" si="101"/>
        <v>2095840.91</v>
      </c>
      <c r="BC87" s="16">
        <f t="shared" si="102"/>
        <v>2095840.91</v>
      </c>
      <c r="BD87" s="16">
        <f t="shared" si="103"/>
        <v>2095840.91</v>
      </c>
      <c r="BE87" s="16">
        <f t="shared" si="104"/>
        <v>2095840.91</v>
      </c>
      <c r="BF87" s="16">
        <f t="shared" si="105"/>
        <v>2095840.91</v>
      </c>
      <c r="BG87" s="16">
        <f t="shared" si="106"/>
        <v>2095840.91</v>
      </c>
      <c r="BH87" s="16">
        <f t="shared" si="107"/>
        <v>2095840.91</v>
      </c>
      <c r="BI87" s="16">
        <f t="shared" si="108"/>
        <v>2095840.91</v>
      </c>
      <c r="BJ87" s="16">
        <f t="shared" si="109"/>
        <v>2095840.91</v>
      </c>
      <c r="BK87" s="16">
        <f t="shared" si="110"/>
        <v>2095840.91</v>
      </c>
      <c r="BL87" s="16">
        <f t="shared" si="111"/>
        <v>2095840.91</v>
      </c>
      <c r="BM87" s="16">
        <f t="shared" si="112"/>
        <v>2095840.91</v>
      </c>
      <c r="BN87" s="16">
        <f t="shared" si="113"/>
        <v>2095840.91</v>
      </c>
      <c r="BO87" s="16">
        <f t="shared" si="114"/>
        <v>2095840.91</v>
      </c>
      <c r="BP87" s="16">
        <f t="shared" si="115"/>
        <v>2095840.91</v>
      </c>
      <c r="BQ87" s="16">
        <f t="shared" si="116"/>
        <v>2095840.91</v>
      </c>
      <c r="BR87" s="16">
        <f t="shared" si="117"/>
        <v>2095840.91</v>
      </c>
      <c r="BS87" s="16">
        <f t="shared" si="118"/>
        <v>2095840.91</v>
      </c>
    </row>
    <row r="88" spans="1:71" x14ac:dyDescent="0.35">
      <c r="A88" s="15" t="str">
        <f t="shared" ref="A88:J88" si="135">A61</f>
        <v>Found on tab BOC</v>
      </c>
      <c r="B88" s="15" t="str">
        <f t="shared" si="135"/>
        <v>D0101772</v>
      </c>
      <c r="C88" s="15" t="str">
        <f t="shared" si="135"/>
        <v>Base Rates</v>
      </c>
      <c r="D88" s="15" t="str">
        <f t="shared" si="135"/>
        <v/>
      </c>
      <c r="E88" s="15">
        <f t="shared" si="135"/>
        <v>37010</v>
      </c>
      <c r="F88" s="15" t="str">
        <f t="shared" si="135"/>
        <v>NEW-15424</v>
      </c>
      <c r="G88" s="15" t="str">
        <f t="shared" si="135"/>
        <v>Bearss Operations Center</v>
      </c>
      <c r="H88" s="15" t="str">
        <f t="shared" si="135"/>
        <v>Electric General Plant</v>
      </c>
      <c r="I88" s="15" t="str">
        <f t="shared" si="135"/>
        <v>General Offices</v>
      </c>
      <c r="J88" s="15" t="str">
        <f t="shared" si="135"/>
        <v>Bearss Operations Center (ECC/DC)</v>
      </c>
      <c r="K88" s="16">
        <f>SUM($K61:K61)/13</f>
        <v>0</v>
      </c>
      <c r="L88" s="16">
        <f>SUM($K61:L61)/13</f>
        <v>0</v>
      </c>
      <c r="M88" s="16">
        <f>SUM($K61:M61)/13</f>
        <v>0</v>
      </c>
      <c r="N88" s="16">
        <f>SUM($K61:N61)/13</f>
        <v>0</v>
      </c>
      <c r="O88" s="16">
        <f>SUM($K61:O61)/13</f>
        <v>0</v>
      </c>
      <c r="P88" s="16">
        <f>SUM($K61:P61)/13</f>
        <v>0</v>
      </c>
      <c r="Q88" s="16">
        <f>SUM($K61:Q61)/13</f>
        <v>0</v>
      </c>
      <c r="R88" s="16">
        <f>SUM($K61:R61)/13</f>
        <v>0</v>
      </c>
      <c r="S88" s="16">
        <f>SUM($K61:S61)/13</f>
        <v>0</v>
      </c>
      <c r="T88" s="16">
        <f>SUM($K61:T61)/13</f>
        <v>0</v>
      </c>
      <c r="U88" s="16">
        <f>SUM($K61:U61)/13</f>
        <v>0</v>
      </c>
      <c r="V88" s="16">
        <f>SUM($K61:V61)/13</f>
        <v>0</v>
      </c>
      <c r="W88" s="16">
        <f t="shared" si="70"/>
        <v>0</v>
      </c>
      <c r="X88" s="16">
        <f t="shared" si="71"/>
        <v>0</v>
      </c>
      <c r="Y88" s="16">
        <f t="shared" si="72"/>
        <v>0</v>
      </c>
      <c r="Z88" s="16">
        <f t="shared" si="73"/>
        <v>0</v>
      </c>
      <c r="AA88" s="16">
        <f t="shared" si="74"/>
        <v>0</v>
      </c>
      <c r="AB88" s="16">
        <f t="shared" si="75"/>
        <v>0</v>
      </c>
      <c r="AC88" s="16">
        <f t="shared" si="76"/>
        <v>20992.804615384615</v>
      </c>
      <c r="AD88" s="16">
        <f t="shared" si="77"/>
        <v>41985.609230769231</v>
      </c>
      <c r="AE88" s="16">
        <f t="shared" si="78"/>
        <v>62978.413846153853</v>
      </c>
      <c r="AF88" s="16">
        <f t="shared" si="79"/>
        <v>83971.218461538461</v>
      </c>
      <c r="AG88" s="16">
        <f t="shared" si="80"/>
        <v>104964.02307692308</v>
      </c>
      <c r="AH88" s="16">
        <f t="shared" si="81"/>
        <v>125956.82769230769</v>
      </c>
      <c r="AI88" s="16">
        <f t="shared" si="82"/>
        <v>146949.63230769231</v>
      </c>
      <c r="AJ88" s="16">
        <f t="shared" si="83"/>
        <v>167942.43692307692</v>
      </c>
      <c r="AK88" s="16">
        <f t="shared" si="84"/>
        <v>188935.24153846156</v>
      </c>
      <c r="AL88" s="16">
        <f t="shared" si="85"/>
        <v>209928.04615384617</v>
      </c>
      <c r="AM88" s="16">
        <f t="shared" si="86"/>
        <v>230920.85076923078</v>
      </c>
      <c r="AN88" s="16">
        <f t="shared" si="87"/>
        <v>251913.65538461538</v>
      </c>
      <c r="AO88" s="16">
        <f t="shared" si="88"/>
        <v>272906.46000000002</v>
      </c>
      <c r="AP88" s="16">
        <f t="shared" si="89"/>
        <v>272906.46000000002</v>
      </c>
      <c r="AQ88" s="16">
        <f t="shared" si="90"/>
        <v>272906.46000000002</v>
      </c>
      <c r="AR88" s="16">
        <f t="shared" si="91"/>
        <v>272906.46000000002</v>
      </c>
      <c r="AS88" s="16">
        <f t="shared" si="92"/>
        <v>272906.46000000002</v>
      </c>
      <c r="AT88" s="16">
        <f t="shared" si="93"/>
        <v>272906.46000000002</v>
      </c>
      <c r="AU88" s="16">
        <f t="shared" si="94"/>
        <v>272906.46000000002</v>
      </c>
      <c r="AV88" s="16">
        <f t="shared" si="95"/>
        <v>272906.46000000002</v>
      </c>
      <c r="AW88" s="16">
        <f t="shared" si="96"/>
        <v>272906.46000000002</v>
      </c>
      <c r="AX88" s="16">
        <f t="shared" si="97"/>
        <v>272906.46000000002</v>
      </c>
      <c r="AY88" s="16">
        <f t="shared" si="98"/>
        <v>272906.46000000002</v>
      </c>
      <c r="AZ88" s="16">
        <f t="shared" si="99"/>
        <v>272906.46000000002</v>
      </c>
      <c r="BA88" s="16">
        <f t="shared" si="100"/>
        <v>272906.46000000002</v>
      </c>
      <c r="BB88" s="16">
        <f t="shared" si="101"/>
        <v>272906.46000000002</v>
      </c>
      <c r="BC88" s="16">
        <f t="shared" si="102"/>
        <v>272906.46000000002</v>
      </c>
      <c r="BD88" s="16">
        <f t="shared" si="103"/>
        <v>272906.46000000002</v>
      </c>
      <c r="BE88" s="16">
        <f t="shared" si="104"/>
        <v>272906.46000000002</v>
      </c>
      <c r="BF88" s="16">
        <f t="shared" si="105"/>
        <v>272906.46000000002</v>
      </c>
      <c r="BG88" s="16">
        <f t="shared" si="106"/>
        <v>272906.46000000002</v>
      </c>
      <c r="BH88" s="16">
        <f t="shared" si="107"/>
        <v>272906.46000000002</v>
      </c>
      <c r="BI88" s="16">
        <f t="shared" si="108"/>
        <v>272906.46000000002</v>
      </c>
      <c r="BJ88" s="16">
        <f t="shared" si="109"/>
        <v>272906.46000000002</v>
      </c>
      <c r="BK88" s="16">
        <f t="shared" si="110"/>
        <v>272906.46000000002</v>
      </c>
      <c r="BL88" s="16">
        <f t="shared" si="111"/>
        <v>272906.46000000002</v>
      </c>
      <c r="BM88" s="16">
        <f t="shared" si="112"/>
        <v>272906.46000000002</v>
      </c>
      <c r="BN88" s="16">
        <f t="shared" si="113"/>
        <v>272906.46000000002</v>
      </c>
      <c r="BO88" s="16">
        <f t="shared" si="114"/>
        <v>272906.46000000002</v>
      </c>
      <c r="BP88" s="16">
        <f t="shared" si="115"/>
        <v>272906.46000000002</v>
      </c>
      <c r="BQ88" s="16">
        <f t="shared" si="116"/>
        <v>272906.46000000002</v>
      </c>
      <c r="BR88" s="16">
        <f t="shared" si="117"/>
        <v>272906.46000000002</v>
      </c>
      <c r="BS88" s="16">
        <f t="shared" si="118"/>
        <v>272906.46000000002</v>
      </c>
    </row>
    <row r="89" spans="1:71" x14ac:dyDescent="0.35">
      <c r="A89" s="15" t="str">
        <f t="shared" ref="A89:J89" si="136">A62</f>
        <v>Found on tab BOC</v>
      </c>
      <c r="B89" s="15" t="str">
        <f t="shared" si="136"/>
        <v>NCP-12350</v>
      </c>
      <c r="C89" s="15" t="str">
        <f t="shared" si="136"/>
        <v>Base Rates</v>
      </c>
      <c r="D89" s="15" t="str">
        <f t="shared" si="136"/>
        <v>ELECTRIC DELIVERY</v>
      </c>
      <c r="E89" s="15">
        <f t="shared" si="136"/>
        <v>30315</v>
      </c>
      <c r="F89" s="15" t="str">
        <f t="shared" si="136"/>
        <v>NCP-12350</v>
      </c>
      <c r="G89" s="15" t="str">
        <f t="shared" si="136"/>
        <v>EMS Upgrade - 2023</v>
      </c>
      <c r="H89" s="15" t="str">
        <f t="shared" si="136"/>
        <v>Electric General Plant</v>
      </c>
      <c r="I89" s="15" t="str">
        <f t="shared" si="136"/>
        <v>General Offices</v>
      </c>
      <c r="J89" s="15" t="str">
        <f t="shared" si="136"/>
        <v>Energy Control Center - Office</v>
      </c>
      <c r="K89" s="16">
        <f>SUM($K62:K62)/13</f>
        <v>0</v>
      </c>
      <c r="L89" s="16">
        <f>SUM($K62:L62)/13</f>
        <v>0</v>
      </c>
      <c r="M89" s="16">
        <f>SUM($K62:M62)/13</f>
        <v>0</v>
      </c>
      <c r="N89" s="16">
        <f>SUM($K62:N62)/13</f>
        <v>0</v>
      </c>
      <c r="O89" s="16">
        <f>SUM($K62:O62)/13</f>
        <v>0</v>
      </c>
      <c r="P89" s="16">
        <f>SUM($K62:P62)/13</f>
        <v>0</v>
      </c>
      <c r="Q89" s="16">
        <f>SUM($K62:Q62)/13</f>
        <v>0</v>
      </c>
      <c r="R89" s="16">
        <f>SUM($K62:R62)/13</f>
        <v>0</v>
      </c>
      <c r="S89" s="16">
        <f>SUM($K62:S62)/13</f>
        <v>0</v>
      </c>
      <c r="T89" s="16">
        <f>SUM($K62:T62)/13</f>
        <v>0</v>
      </c>
      <c r="U89" s="16">
        <f>SUM($K62:U62)/13</f>
        <v>0</v>
      </c>
      <c r="V89" s="16">
        <f>SUM($K62:V62)/13</f>
        <v>0</v>
      </c>
      <c r="W89" s="16">
        <f t="shared" si="70"/>
        <v>0</v>
      </c>
      <c r="X89" s="16">
        <f t="shared" si="71"/>
        <v>0</v>
      </c>
      <c r="Y89" s="16">
        <f t="shared" si="72"/>
        <v>0</v>
      </c>
      <c r="Z89" s="16">
        <f t="shared" si="73"/>
        <v>0</v>
      </c>
      <c r="AA89" s="16">
        <f t="shared" si="74"/>
        <v>0</v>
      </c>
      <c r="AB89" s="16">
        <f t="shared" si="75"/>
        <v>0</v>
      </c>
      <c r="AC89" s="16">
        <f t="shared" si="76"/>
        <v>0</v>
      </c>
      <c r="AD89" s="16">
        <f t="shared" si="77"/>
        <v>0</v>
      </c>
      <c r="AE89" s="16">
        <f t="shared" si="78"/>
        <v>0</v>
      </c>
      <c r="AF89" s="16">
        <f t="shared" si="79"/>
        <v>0</v>
      </c>
      <c r="AG89" s="16">
        <f t="shared" si="80"/>
        <v>1777668.0992307691</v>
      </c>
      <c r="AH89" s="16">
        <f t="shared" si="81"/>
        <v>3555336.1984615382</v>
      </c>
      <c r="AI89" s="16">
        <f t="shared" si="82"/>
        <v>5333004.2976923082</v>
      </c>
      <c r="AJ89" s="16">
        <f t="shared" si="83"/>
        <v>7110672.3969230764</v>
      </c>
      <c r="AK89" s="16">
        <f t="shared" si="84"/>
        <v>8888340.4961538445</v>
      </c>
      <c r="AL89" s="16">
        <f t="shared" si="85"/>
        <v>10666008.595384615</v>
      </c>
      <c r="AM89" s="16">
        <f t="shared" si="86"/>
        <v>12443676.694615383</v>
      </c>
      <c r="AN89" s="16">
        <f t="shared" si="87"/>
        <v>14221344.793846151</v>
      </c>
      <c r="AO89" s="16">
        <f t="shared" si="88"/>
        <v>15999012.893076919</v>
      </c>
      <c r="AP89" s="16">
        <f t="shared" si="89"/>
        <v>17776680.992307689</v>
      </c>
      <c r="AQ89" s="16">
        <f t="shared" si="90"/>
        <v>19554349.091538455</v>
      </c>
      <c r="AR89" s="16">
        <f t="shared" si="91"/>
        <v>21332017.190769229</v>
      </c>
      <c r="AS89" s="16">
        <f t="shared" si="92"/>
        <v>23109685.289999999</v>
      </c>
      <c r="AT89" s="16">
        <f t="shared" si="93"/>
        <v>23109685.289999999</v>
      </c>
      <c r="AU89" s="16">
        <f t="shared" si="94"/>
        <v>23109685.289999999</v>
      </c>
      <c r="AV89" s="16">
        <f t="shared" si="95"/>
        <v>23109685.289999999</v>
      </c>
      <c r="AW89" s="16">
        <f t="shared" si="96"/>
        <v>23109685.289999999</v>
      </c>
      <c r="AX89" s="16">
        <f t="shared" si="97"/>
        <v>23109685.289999999</v>
      </c>
      <c r="AY89" s="16">
        <f t="shared" si="98"/>
        <v>23109685.289999999</v>
      </c>
      <c r="AZ89" s="16">
        <f t="shared" si="99"/>
        <v>23109685.289999999</v>
      </c>
      <c r="BA89" s="16">
        <f t="shared" si="100"/>
        <v>23109685.289999999</v>
      </c>
      <c r="BB89" s="16">
        <f t="shared" si="101"/>
        <v>23109685.289999999</v>
      </c>
      <c r="BC89" s="16">
        <f t="shared" si="102"/>
        <v>23109685.289999999</v>
      </c>
      <c r="BD89" s="16">
        <f t="shared" si="103"/>
        <v>23109685.289999999</v>
      </c>
      <c r="BE89" s="16">
        <f t="shared" si="104"/>
        <v>23109685.289999999</v>
      </c>
      <c r="BF89" s="16">
        <f t="shared" si="105"/>
        <v>23109685.289999999</v>
      </c>
      <c r="BG89" s="16">
        <f t="shared" si="106"/>
        <v>23109685.289999999</v>
      </c>
      <c r="BH89" s="16">
        <f t="shared" si="107"/>
        <v>23109685.289999999</v>
      </c>
      <c r="BI89" s="16">
        <f t="shared" si="108"/>
        <v>23109685.289999999</v>
      </c>
      <c r="BJ89" s="16">
        <f t="shared" si="109"/>
        <v>23109685.289999999</v>
      </c>
      <c r="BK89" s="16">
        <f t="shared" si="110"/>
        <v>23109685.289999999</v>
      </c>
      <c r="BL89" s="16">
        <f t="shared" si="111"/>
        <v>23109685.289999999</v>
      </c>
      <c r="BM89" s="16">
        <f t="shared" si="112"/>
        <v>23109685.289999999</v>
      </c>
      <c r="BN89" s="16">
        <f t="shared" si="113"/>
        <v>23109685.289999999</v>
      </c>
      <c r="BO89" s="16">
        <f t="shared" si="114"/>
        <v>23109685.289999999</v>
      </c>
      <c r="BP89" s="16">
        <f t="shared" si="115"/>
        <v>23109685.289999999</v>
      </c>
      <c r="BQ89" s="16">
        <f t="shared" si="116"/>
        <v>23109685.289999999</v>
      </c>
      <c r="BR89" s="16">
        <f t="shared" si="117"/>
        <v>23109685.289999999</v>
      </c>
      <c r="BS89" s="16">
        <f t="shared" si="118"/>
        <v>23109685.289999999</v>
      </c>
    </row>
    <row r="90" spans="1:71" x14ac:dyDescent="0.35">
      <c r="A90" s="15" t="str">
        <f t="shared" ref="A90:J90" si="137">A63</f>
        <v>Found on tab BOC</v>
      </c>
      <c r="B90" s="15" t="str">
        <f t="shared" si="137"/>
        <v>NEW-15424</v>
      </c>
      <c r="C90" s="15" t="str">
        <f t="shared" si="137"/>
        <v>Base Rates</v>
      </c>
      <c r="D90" s="15" t="str">
        <f t="shared" si="137"/>
        <v>ELECTRIC DELIVERY</v>
      </c>
      <c r="E90" s="15">
        <f t="shared" si="137"/>
        <v>39000</v>
      </c>
      <c r="F90" s="15" t="str">
        <f t="shared" si="137"/>
        <v>NEW-15424</v>
      </c>
      <c r="G90" s="15" t="str">
        <f t="shared" si="137"/>
        <v>Bearss Operations Center</v>
      </c>
      <c r="H90" s="15" t="str">
        <f t="shared" si="137"/>
        <v>Electric General Plant</v>
      </c>
      <c r="I90" s="15" t="str">
        <f t="shared" si="137"/>
        <v>General Offices</v>
      </c>
      <c r="J90" s="15" t="str">
        <f t="shared" si="137"/>
        <v>Bearss Operations Center (ECC/DC)</v>
      </c>
      <c r="K90" s="16">
        <f>SUM($K63:K63)/13</f>
        <v>0</v>
      </c>
      <c r="L90" s="16">
        <f>SUM($K63:L63)/13</f>
        <v>0</v>
      </c>
      <c r="M90" s="16">
        <f>SUM($K63:M63)/13</f>
        <v>0</v>
      </c>
      <c r="N90" s="16">
        <f>SUM($K63:N63)/13</f>
        <v>0</v>
      </c>
      <c r="O90" s="16">
        <f>SUM($K63:O63)/13</f>
        <v>0</v>
      </c>
      <c r="P90" s="16">
        <f>SUM($K63:P63)/13</f>
        <v>0</v>
      </c>
      <c r="Q90" s="16">
        <f>SUM($K63:Q63)/13</f>
        <v>0</v>
      </c>
      <c r="R90" s="16">
        <f>SUM($K63:R63)/13</f>
        <v>0</v>
      </c>
      <c r="S90" s="16">
        <f>SUM($K63:S63)/13</f>
        <v>0</v>
      </c>
      <c r="T90" s="16">
        <f>SUM($K63:T63)/13</f>
        <v>0</v>
      </c>
      <c r="U90" s="16">
        <f>SUM($K63:U63)/13</f>
        <v>0</v>
      </c>
      <c r="V90" s="16">
        <f>SUM($K63:V63)/13</f>
        <v>0</v>
      </c>
      <c r="W90" s="16">
        <f t="shared" si="70"/>
        <v>0</v>
      </c>
      <c r="X90" s="16">
        <f t="shared" si="71"/>
        <v>0</v>
      </c>
      <c r="Y90" s="16">
        <f t="shared" si="72"/>
        <v>0</v>
      </c>
      <c r="Z90" s="16">
        <f t="shared" si="73"/>
        <v>0</v>
      </c>
      <c r="AA90" s="16">
        <f t="shared" si="74"/>
        <v>0</v>
      </c>
      <c r="AB90" s="16">
        <f t="shared" si="75"/>
        <v>0</v>
      </c>
      <c r="AC90" s="16">
        <f t="shared" si="76"/>
        <v>16937221.120769236</v>
      </c>
      <c r="AD90" s="16">
        <f t="shared" si="77"/>
        <v>33968127.528461546</v>
      </c>
      <c r="AE90" s="16">
        <f t="shared" si="78"/>
        <v>51029851.426153861</v>
      </c>
      <c r="AF90" s="16">
        <f t="shared" si="79"/>
        <v>68100583.851538479</v>
      </c>
      <c r="AG90" s="16">
        <f t="shared" si="80"/>
        <v>85171316.276923105</v>
      </c>
      <c r="AH90" s="16">
        <f t="shared" si="81"/>
        <v>102242048.70230772</v>
      </c>
      <c r="AI90" s="16">
        <f t="shared" si="82"/>
        <v>119312781.12769233</v>
      </c>
      <c r="AJ90" s="16">
        <f t="shared" si="83"/>
        <v>136383513.55307695</v>
      </c>
      <c r="AK90" s="16">
        <f t="shared" si="84"/>
        <v>153454245.97846156</v>
      </c>
      <c r="AL90" s="16">
        <f t="shared" si="85"/>
        <v>170524978.4038462</v>
      </c>
      <c r="AM90" s="16">
        <f t="shared" si="86"/>
        <v>187595710.82923082</v>
      </c>
      <c r="AN90" s="16">
        <f t="shared" si="87"/>
        <v>204666443.25461546</v>
      </c>
      <c r="AO90" s="16">
        <f t="shared" si="88"/>
        <v>221737175.6800001</v>
      </c>
      <c r="AP90" s="16">
        <f t="shared" si="89"/>
        <v>221870686.98461545</v>
      </c>
      <c r="AQ90" s="16">
        <f t="shared" si="90"/>
        <v>221910513.00230774</v>
      </c>
      <c r="AR90" s="16">
        <f t="shared" si="91"/>
        <v>221919521.53000006</v>
      </c>
      <c r="AS90" s="16">
        <f t="shared" si="92"/>
        <v>221919521.53000006</v>
      </c>
      <c r="AT90" s="16">
        <f t="shared" si="93"/>
        <v>221919521.53000006</v>
      </c>
      <c r="AU90" s="16">
        <f t="shared" si="94"/>
        <v>221919521.53000006</v>
      </c>
      <c r="AV90" s="16">
        <f t="shared" si="95"/>
        <v>221919521.53000006</v>
      </c>
      <c r="AW90" s="16">
        <f t="shared" si="96"/>
        <v>221919521.53000006</v>
      </c>
      <c r="AX90" s="16">
        <f t="shared" si="97"/>
        <v>221919521.53000006</v>
      </c>
      <c r="AY90" s="16">
        <f t="shared" si="98"/>
        <v>221919521.53000006</v>
      </c>
      <c r="AZ90" s="16">
        <f t="shared" si="99"/>
        <v>221919521.53000006</v>
      </c>
      <c r="BA90" s="16">
        <f t="shared" si="100"/>
        <v>221919521.53000006</v>
      </c>
      <c r="BB90" s="16">
        <f t="shared" si="101"/>
        <v>221919521.53000006</v>
      </c>
      <c r="BC90" s="16">
        <f t="shared" si="102"/>
        <v>221919521.53000006</v>
      </c>
      <c r="BD90" s="16">
        <f t="shared" si="103"/>
        <v>221919521.53000006</v>
      </c>
      <c r="BE90" s="16">
        <f t="shared" si="104"/>
        <v>221919521.53000006</v>
      </c>
      <c r="BF90" s="16">
        <f t="shared" si="105"/>
        <v>221919521.53000006</v>
      </c>
      <c r="BG90" s="16">
        <f t="shared" si="106"/>
        <v>221919521.53000006</v>
      </c>
      <c r="BH90" s="16">
        <f t="shared" si="107"/>
        <v>221919521.53000006</v>
      </c>
      <c r="BI90" s="16">
        <f t="shared" si="108"/>
        <v>221919521.53000006</v>
      </c>
      <c r="BJ90" s="16">
        <f t="shared" si="109"/>
        <v>221919521.53000006</v>
      </c>
      <c r="BK90" s="16">
        <f t="shared" si="110"/>
        <v>221919521.53000006</v>
      </c>
      <c r="BL90" s="16">
        <f t="shared" si="111"/>
        <v>221919521.53000006</v>
      </c>
      <c r="BM90" s="16">
        <f t="shared" si="112"/>
        <v>221919521.53000006</v>
      </c>
      <c r="BN90" s="16">
        <f t="shared" si="113"/>
        <v>221919521.53000006</v>
      </c>
      <c r="BO90" s="16">
        <f t="shared" si="114"/>
        <v>221919521.53000006</v>
      </c>
      <c r="BP90" s="16">
        <f t="shared" si="115"/>
        <v>221919521.53000006</v>
      </c>
      <c r="BQ90" s="16">
        <f t="shared" si="116"/>
        <v>221919521.53000006</v>
      </c>
      <c r="BR90" s="16">
        <f t="shared" si="117"/>
        <v>221919521.53000006</v>
      </c>
      <c r="BS90" s="16">
        <f t="shared" si="118"/>
        <v>221919521.53000006</v>
      </c>
    </row>
    <row r="91" spans="1:71" x14ac:dyDescent="0.35">
      <c r="A91" s="15" t="str">
        <f t="shared" ref="A91:J91" si="138">A64</f>
        <v>Found on tab BOC</v>
      </c>
      <c r="B91" s="15" t="str">
        <f t="shared" si="138"/>
        <v>NEW-15424.4</v>
      </c>
      <c r="C91" s="15" t="str">
        <f t="shared" si="138"/>
        <v>Base Rates</v>
      </c>
      <c r="D91" s="15" t="str">
        <f t="shared" si="138"/>
        <v>ED-Transmission-Substation-Relay, Control &amp; RTU</v>
      </c>
      <c r="E91" s="15">
        <f t="shared" si="138"/>
        <v>37300</v>
      </c>
      <c r="F91" s="15" t="str">
        <f t="shared" si="138"/>
        <v>NEW-15424</v>
      </c>
      <c r="G91" s="15" t="str">
        <f t="shared" si="138"/>
        <v>Bearss Operations Center</v>
      </c>
      <c r="H91" s="15" t="str">
        <f t="shared" si="138"/>
        <v>Electric Distribution Plant</v>
      </c>
      <c r="I91" s="15" t="str">
        <f t="shared" si="138"/>
        <v>General Offices</v>
      </c>
      <c r="J91" s="15" t="str">
        <f t="shared" si="138"/>
        <v>Bearss Operations Center (ECC/DC)</v>
      </c>
      <c r="K91" s="16">
        <f>SUM($K64:K64)/13</f>
        <v>0</v>
      </c>
      <c r="L91" s="16">
        <f>SUM($K64:L64)/13</f>
        <v>0</v>
      </c>
      <c r="M91" s="16">
        <f>SUM($K64:M64)/13</f>
        <v>0</v>
      </c>
      <c r="N91" s="16">
        <f>SUM($K64:N64)/13</f>
        <v>2028.8430769230768</v>
      </c>
      <c r="O91" s="16">
        <f>SUM($K64:O64)/13</f>
        <v>4057.6861538461535</v>
      </c>
      <c r="P91" s="16">
        <f>SUM($K64:P64)/13</f>
        <v>6086.5292307692307</v>
      </c>
      <c r="Q91" s="16">
        <f>SUM($K64:Q64)/13</f>
        <v>8115.372307692307</v>
      </c>
      <c r="R91" s="16">
        <f>SUM($K64:R64)/13</f>
        <v>10144.215384615383</v>
      </c>
      <c r="S91" s="16">
        <f>SUM($K64:S64)/13</f>
        <v>12173.05846153846</v>
      </c>
      <c r="T91" s="16">
        <f>SUM($K64:T64)/13</f>
        <v>14201.901538461536</v>
      </c>
      <c r="U91" s="16">
        <f>SUM($K64:U64)/13</f>
        <v>16230.744615384612</v>
      </c>
      <c r="V91" s="16">
        <f>SUM($K64:V64)/13</f>
        <v>18259.58769230769</v>
      </c>
      <c r="W91" s="16">
        <f t="shared" si="70"/>
        <v>20288.430769230767</v>
      </c>
      <c r="X91" s="16">
        <f t="shared" si="71"/>
        <v>22317.273846153847</v>
      </c>
      <c r="Y91" s="16">
        <f t="shared" si="72"/>
        <v>24346.116923076923</v>
      </c>
      <c r="Z91" s="16">
        <f t="shared" si="73"/>
        <v>26374.960000000003</v>
      </c>
      <c r="AA91" s="16">
        <f t="shared" si="74"/>
        <v>26374.960000000003</v>
      </c>
      <c r="AB91" s="16">
        <f t="shared" si="75"/>
        <v>26374.960000000003</v>
      </c>
      <c r="AC91" s="16">
        <f t="shared" si="76"/>
        <v>26374.960000000003</v>
      </c>
      <c r="AD91" s="16">
        <f t="shared" si="77"/>
        <v>26374.960000000003</v>
      </c>
      <c r="AE91" s="16">
        <f t="shared" si="78"/>
        <v>26374.960000000003</v>
      </c>
      <c r="AF91" s="16">
        <f t="shared" si="79"/>
        <v>26374.960000000003</v>
      </c>
      <c r="AG91" s="16">
        <f t="shared" si="80"/>
        <v>26374.960000000003</v>
      </c>
      <c r="AH91" s="16">
        <f t="shared" si="81"/>
        <v>26374.960000000003</v>
      </c>
      <c r="AI91" s="16">
        <f t="shared" si="82"/>
        <v>26374.960000000003</v>
      </c>
      <c r="AJ91" s="16">
        <f t="shared" si="83"/>
        <v>26374.960000000003</v>
      </c>
      <c r="AK91" s="16">
        <f t="shared" si="84"/>
        <v>26374.960000000003</v>
      </c>
      <c r="AL91" s="16">
        <f t="shared" si="85"/>
        <v>26374.960000000003</v>
      </c>
      <c r="AM91" s="16">
        <f t="shared" si="86"/>
        <v>26374.960000000003</v>
      </c>
      <c r="AN91" s="16">
        <f t="shared" si="87"/>
        <v>26374.960000000003</v>
      </c>
      <c r="AO91" s="16">
        <f t="shared" si="88"/>
        <v>26374.960000000003</v>
      </c>
      <c r="AP91" s="16">
        <f t="shared" si="89"/>
        <v>26374.960000000003</v>
      </c>
      <c r="AQ91" s="16">
        <f t="shared" si="90"/>
        <v>26374.960000000003</v>
      </c>
      <c r="AR91" s="16">
        <f t="shared" si="91"/>
        <v>26374.960000000003</v>
      </c>
      <c r="AS91" s="16">
        <f t="shared" si="92"/>
        <v>26374.960000000003</v>
      </c>
      <c r="AT91" s="16">
        <f t="shared" si="93"/>
        <v>26374.960000000003</v>
      </c>
      <c r="AU91" s="16">
        <f t="shared" si="94"/>
        <v>26374.960000000003</v>
      </c>
      <c r="AV91" s="16">
        <f t="shared" si="95"/>
        <v>26374.960000000003</v>
      </c>
      <c r="AW91" s="16">
        <f t="shared" si="96"/>
        <v>26374.960000000003</v>
      </c>
      <c r="AX91" s="16">
        <f t="shared" si="97"/>
        <v>26374.960000000003</v>
      </c>
      <c r="AY91" s="16">
        <f t="shared" si="98"/>
        <v>26374.960000000003</v>
      </c>
      <c r="AZ91" s="16">
        <f t="shared" si="99"/>
        <v>26374.960000000003</v>
      </c>
      <c r="BA91" s="16">
        <f t="shared" si="100"/>
        <v>26374.960000000003</v>
      </c>
      <c r="BB91" s="16">
        <f t="shared" si="101"/>
        <v>26374.960000000003</v>
      </c>
      <c r="BC91" s="16">
        <f t="shared" si="102"/>
        <v>26374.960000000003</v>
      </c>
      <c r="BD91" s="16">
        <f t="shared" si="103"/>
        <v>26374.960000000003</v>
      </c>
      <c r="BE91" s="16">
        <f t="shared" si="104"/>
        <v>26374.960000000003</v>
      </c>
      <c r="BF91" s="16">
        <f t="shared" si="105"/>
        <v>26374.960000000003</v>
      </c>
      <c r="BG91" s="16">
        <f t="shared" si="106"/>
        <v>26374.960000000003</v>
      </c>
      <c r="BH91" s="16">
        <f t="shared" si="107"/>
        <v>26374.960000000003</v>
      </c>
      <c r="BI91" s="16">
        <f t="shared" si="108"/>
        <v>26374.960000000003</v>
      </c>
      <c r="BJ91" s="16">
        <f t="shared" si="109"/>
        <v>26374.960000000003</v>
      </c>
      <c r="BK91" s="16">
        <f t="shared" si="110"/>
        <v>26374.960000000003</v>
      </c>
      <c r="BL91" s="16">
        <f t="shared" si="111"/>
        <v>26374.960000000003</v>
      </c>
      <c r="BM91" s="16">
        <f t="shared" si="112"/>
        <v>26374.960000000003</v>
      </c>
      <c r="BN91" s="16">
        <f t="shared" si="113"/>
        <v>26374.960000000003</v>
      </c>
      <c r="BO91" s="16">
        <f t="shared" si="114"/>
        <v>26374.960000000003</v>
      </c>
      <c r="BP91" s="16">
        <f t="shared" si="115"/>
        <v>26374.960000000003</v>
      </c>
      <c r="BQ91" s="16">
        <f t="shared" si="116"/>
        <v>26374.960000000003</v>
      </c>
      <c r="BR91" s="16">
        <f t="shared" si="117"/>
        <v>26374.960000000003</v>
      </c>
      <c r="BS91" s="16">
        <f t="shared" si="118"/>
        <v>26374.960000000003</v>
      </c>
    </row>
    <row r="93" spans="1:71" ht="15" thickBot="1" x14ac:dyDescent="0.4">
      <c r="I93" s="69"/>
      <c r="J93" s="52" t="s">
        <v>159</v>
      </c>
      <c r="K93" s="70">
        <f t="shared" ref="K93:AP93" si="139">SUM(K71:K92)</f>
        <v>0</v>
      </c>
      <c r="L93" s="70">
        <f t="shared" si="139"/>
        <v>0</v>
      </c>
      <c r="M93" s="70">
        <f t="shared" si="139"/>
        <v>0</v>
      </c>
      <c r="N93" s="70">
        <f t="shared" si="139"/>
        <v>2028.8430769230768</v>
      </c>
      <c r="O93" s="70">
        <f t="shared" si="139"/>
        <v>4057.6861538461535</v>
      </c>
      <c r="P93" s="70">
        <f t="shared" si="139"/>
        <v>6086.5292307692307</v>
      </c>
      <c r="Q93" s="70">
        <f t="shared" si="139"/>
        <v>8115.372307692307</v>
      </c>
      <c r="R93" s="70">
        <f t="shared" si="139"/>
        <v>10144.215384615383</v>
      </c>
      <c r="S93" s="70">
        <f t="shared" si="139"/>
        <v>12173.05846153846</v>
      </c>
      <c r="T93" s="70">
        <f t="shared" si="139"/>
        <v>14201.901538461536</v>
      </c>
      <c r="U93" s="70">
        <f t="shared" si="139"/>
        <v>16230.744615384612</v>
      </c>
      <c r="V93" s="70">
        <f t="shared" si="139"/>
        <v>18259.58769230769</v>
      </c>
      <c r="W93" s="70">
        <f t="shared" si="139"/>
        <v>20288.430769230767</v>
      </c>
      <c r="X93" s="70">
        <f t="shared" si="139"/>
        <v>22317.273846153847</v>
      </c>
      <c r="Y93" s="70">
        <f t="shared" si="139"/>
        <v>24346.116923076923</v>
      </c>
      <c r="Z93" s="70">
        <f t="shared" si="139"/>
        <v>26374.960000000003</v>
      </c>
      <c r="AA93" s="70">
        <f t="shared" si="139"/>
        <v>26374.960000000003</v>
      </c>
      <c r="AB93" s="70">
        <f t="shared" si="139"/>
        <v>26374.960000000003</v>
      </c>
      <c r="AC93" s="70">
        <f t="shared" si="139"/>
        <v>24756202.870000005</v>
      </c>
      <c r="AD93" s="70">
        <f t="shared" si="139"/>
        <v>49579716.066923082</v>
      </c>
      <c r="AE93" s="70">
        <f t="shared" si="139"/>
        <v>74434046.753846154</v>
      </c>
      <c r="AF93" s="70">
        <f t="shared" si="139"/>
        <v>99297385.968461543</v>
      </c>
      <c r="AG93" s="70">
        <f t="shared" si="139"/>
        <v>126812812.33076924</v>
      </c>
      <c r="AH93" s="70">
        <f t="shared" si="139"/>
        <v>154328238.69307694</v>
      </c>
      <c r="AI93" s="83">
        <f t="shared" si="139"/>
        <v>181843665.05538464</v>
      </c>
      <c r="AJ93" s="70">
        <f t="shared" si="139"/>
        <v>209359091.41769233</v>
      </c>
      <c r="AK93" s="70">
        <f t="shared" si="139"/>
        <v>236874517.78</v>
      </c>
      <c r="AL93" s="70">
        <f t="shared" si="139"/>
        <v>264389944.14230773</v>
      </c>
      <c r="AM93" s="70">
        <f t="shared" si="139"/>
        <v>291905370.50461543</v>
      </c>
      <c r="AN93" s="70">
        <f t="shared" si="139"/>
        <v>319420796.86692315</v>
      </c>
      <c r="AO93" s="70">
        <f t="shared" si="139"/>
        <v>346936223.22923082</v>
      </c>
      <c r="AP93" s="70">
        <f t="shared" si="139"/>
        <v>349721821.68153846</v>
      </c>
      <c r="AQ93" s="70">
        <f t="shared" ref="AQ93:BS93" si="140">SUM(AQ71:AQ92)</f>
        <v>352413734.84692305</v>
      </c>
      <c r="AR93" s="70">
        <f t="shared" si="140"/>
        <v>355074830.52230769</v>
      </c>
      <c r="AS93" s="70">
        <f t="shared" si="140"/>
        <v>357726917.67000002</v>
      </c>
      <c r="AT93" s="70">
        <f t="shared" si="140"/>
        <v>357726917.67000002</v>
      </c>
      <c r="AU93" s="70">
        <f t="shared" si="140"/>
        <v>357726917.67000002</v>
      </c>
      <c r="AV93" s="70">
        <f t="shared" si="140"/>
        <v>357726917.67000002</v>
      </c>
      <c r="AW93" s="70">
        <f t="shared" si="140"/>
        <v>357726917.67000002</v>
      </c>
      <c r="AX93" s="70">
        <f t="shared" si="140"/>
        <v>357726917.67000002</v>
      </c>
      <c r="AY93" s="70">
        <f t="shared" si="140"/>
        <v>357726917.67000002</v>
      </c>
      <c r="AZ93" s="70">
        <f t="shared" si="140"/>
        <v>357726917.67000002</v>
      </c>
      <c r="BA93" s="70">
        <f t="shared" si="140"/>
        <v>357726917.67000002</v>
      </c>
      <c r="BB93" s="70">
        <f t="shared" si="140"/>
        <v>357726917.67000002</v>
      </c>
      <c r="BC93" s="70">
        <f t="shared" si="140"/>
        <v>357726917.67000002</v>
      </c>
      <c r="BD93" s="70">
        <f t="shared" si="140"/>
        <v>357726917.67000002</v>
      </c>
      <c r="BE93" s="70">
        <f t="shared" si="140"/>
        <v>357726917.67000002</v>
      </c>
      <c r="BF93" s="70">
        <f t="shared" si="140"/>
        <v>357726917.67000002</v>
      </c>
      <c r="BG93" s="70">
        <f t="shared" si="140"/>
        <v>357726917.67000002</v>
      </c>
      <c r="BH93" s="70">
        <f t="shared" si="140"/>
        <v>357726917.67000002</v>
      </c>
      <c r="BI93" s="70">
        <f t="shared" si="140"/>
        <v>357726917.67000002</v>
      </c>
      <c r="BJ93" s="70">
        <f t="shared" si="140"/>
        <v>357726917.67000002</v>
      </c>
      <c r="BK93" s="70">
        <f t="shared" si="140"/>
        <v>357726917.67000002</v>
      </c>
      <c r="BL93" s="70">
        <f t="shared" si="140"/>
        <v>357726917.67000002</v>
      </c>
      <c r="BM93" s="70">
        <f t="shared" si="140"/>
        <v>357726917.67000002</v>
      </c>
      <c r="BN93" s="70">
        <f t="shared" si="140"/>
        <v>357726917.67000002</v>
      </c>
      <c r="BO93" s="70">
        <f t="shared" si="140"/>
        <v>357726917.67000002</v>
      </c>
      <c r="BP93" s="70">
        <f t="shared" si="140"/>
        <v>357726917.67000002</v>
      </c>
      <c r="BQ93" s="70">
        <f t="shared" si="140"/>
        <v>357726917.67000002</v>
      </c>
      <c r="BR93" s="70">
        <f t="shared" si="140"/>
        <v>357726917.67000002</v>
      </c>
      <c r="BS93" s="70">
        <f t="shared" si="140"/>
        <v>357726917.67000002</v>
      </c>
    </row>
    <row r="94" spans="1:71" ht="15" thickTop="1" x14ac:dyDescent="0.35"/>
    <row r="95" spans="1:71" x14ac:dyDescent="0.35">
      <c r="A95" s="56" t="s">
        <v>133</v>
      </c>
      <c r="B95" s="56" t="s">
        <v>134</v>
      </c>
      <c r="C95" s="56" t="s">
        <v>136</v>
      </c>
      <c r="D95" s="67">
        <v>300</v>
      </c>
      <c r="E95" s="67" t="s">
        <v>137</v>
      </c>
      <c r="F95" s="56" t="s">
        <v>418</v>
      </c>
      <c r="G95" s="57" t="s">
        <v>138</v>
      </c>
      <c r="H95" s="56" t="s">
        <v>140</v>
      </c>
      <c r="I95" s="56" t="s">
        <v>141</v>
      </c>
      <c r="J95" s="67" t="s">
        <v>160</v>
      </c>
      <c r="K95" s="67" t="s">
        <v>161</v>
      </c>
      <c r="L95" s="59">
        <v>202401</v>
      </c>
      <c r="M95" s="59">
        <v>202402</v>
      </c>
      <c r="N95" s="59">
        <v>202403</v>
      </c>
      <c r="O95" s="59">
        <v>202404</v>
      </c>
      <c r="P95" s="59">
        <v>202405</v>
      </c>
      <c r="Q95" s="59">
        <v>202406</v>
      </c>
      <c r="R95" s="59">
        <v>202407</v>
      </c>
      <c r="S95" s="59">
        <v>202408</v>
      </c>
      <c r="T95" s="59">
        <v>202409</v>
      </c>
      <c r="U95" s="59">
        <v>202410</v>
      </c>
      <c r="V95" s="59">
        <v>202411</v>
      </c>
      <c r="W95" s="59">
        <v>202412</v>
      </c>
      <c r="X95" s="59">
        <v>202501</v>
      </c>
      <c r="Y95" s="59">
        <v>202502</v>
      </c>
      <c r="Z95" s="59">
        <v>202503</v>
      </c>
      <c r="AA95" s="59">
        <v>202504</v>
      </c>
      <c r="AB95" s="59">
        <v>202505</v>
      </c>
      <c r="AC95" s="59">
        <v>202506</v>
      </c>
      <c r="AD95" s="59">
        <v>202507</v>
      </c>
      <c r="AE95" s="59">
        <v>202508</v>
      </c>
      <c r="AF95" s="59">
        <v>202509</v>
      </c>
      <c r="AG95" s="59">
        <v>202510</v>
      </c>
      <c r="AH95" s="59">
        <v>202511</v>
      </c>
      <c r="AI95" s="59">
        <v>202512</v>
      </c>
      <c r="AJ95" s="59">
        <v>202601</v>
      </c>
      <c r="AK95" s="59">
        <v>202602</v>
      </c>
      <c r="AL95" s="59">
        <v>202603</v>
      </c>
      <c r="AM95" s="59">
        <v>202604</v>
      </c>
      <c r="AN95" s="59">
        <v>202605</v>
      </c>
      <c r="AO95" s="59">
        <v>202606</v>
      </c>
      <c r="AP95" s="59">
        <v>202607</v>
      </c>
      <c r="AQ95" s="59">
        <v>202608</v>
      </c>
      <c r="AR95" s="59">
        <v>202609</v>
      </c>
      <c r="AS95" s="59">
        <v>202610</v>
      </c>
      <c r="AT95" s="59">
        <v>202611</v>
      </c>
      <c r="AU95" s="59">
        <v>202612</v>
      </c>
      <c r="AV95" s="59">
        <v>202701</v>
      </c>
      <c r="AW95" s="59">
        <v>202702</v>
      </c>
      <c r="AX95" s="59">
        <v>202703</v>
      </c>
      <c r="AY95" s="59">
        <v>202704</v>
      </c>
      <c r="AZ95" s="59">
        <v>202705</v>
      </c>
      <c r="BA95" s="59">
        <v>202706</v>
      </c>
      <c r="BB95" s="59">
        <v>202707</v>
      </c>
      <c r="BC95" s="59">
        <v>202708</v>
      </c>
      <c r="BD95" s="59">
        <v>202709</v>
      </c>
      <c r="BE95" s="59">
        <v>202710</v>
      </c>
      <c r="BF95" s="59">
        <v>202711</v>
      </c>
      <c r="BG95" s="59">
        <v>202712</v>
      </c>
      <c r="BH95" s="59">
        <v>202801</v>
      </c>
      <c r="BI95" s="59">
        <v>202802</v>
      </c>
      <c r="BJ95" s="59">
        <v>202803</v>
      </c>
      <c r="BK95" s="59">
        <v>202804</v>
      </c>
      <c r="BL95" s="59">
        <v>202805</v>
      </c>
      <c r="BM95" s="59">
        <v>202806</v>
      </c>
      <c r="BN95" s="59">
        <v>202807</v>
      </c>
      <c r="BO95" s="59">
        <v>202808</v>
      </c>
      <c r="BP95" s="59">
        <v>202809</v>
      </c>
      <c r="BQ95" s="59">
        <v>202810</v>
      </c>
      <c r="BR95" s="59">
        <v>202811</v>
      </c>
      <c r="BS95" s="59">
        <v>202812</v>
      </c>
    </row>
    <row r="96" spans="1:71" x14ac:dyDescent="0.35">
      <c r="A96" s="51" t="str">
        <f>'Bearss Ops Center'!A17</f>
        <v>Found on tab BOC</v>
      </c>
      <c r="B96" s="51" t="str">
        <f>'Bearss Ops Center'!B17</f>
        <v>A2803878</v>
      </c>
      <c r="C96" s="51" t="str">
        <f>'Bearss Ops Center'!D17</f>
        <v/>
      </c>
      <c r="D96" s="51">
        <f>'Bearss Ops Center'!E17</f>
        <v>39000</v>
      </c>
      <c r="E96" s="51" t="str">
        <f>'Bearss Ops Center'!F17</f>
        <v>NEW-15424</v>
      </c>
      <c r="F96" s="51" t="str">
        <f>'Bearss Ops Center'!G17</f>
        <v>Bearss Operations Center</v>
      </c>
      <c r="G96" s="51" t="str">
        <f>'Bearss Ops Center'!H17</f>
        <v>Electric General Plant</v>
      </c>
      <c r="H96" s="51" t="str">
        <f>'Bearss Ops Center'!I17</f>
        <v>General Offices</v>
      </c>
      <c r="I96" s="51" t="str">
        <f>'Bearss Ops Center'!J17</f>
        <v>Bearss Operations Center (ECC/DC)</v>
      </c>
      <c r="J96" s="71">
        <v>1.4E-2</v>
      </c>
      <c r="K96" s="71">
        <v>1.7000000000000001E-2</v>
      </c>
      <c r="L96" s="16">
        <f>'Bearss Ops Center'!K44*$J96/12</f>
        <v>0</v>
      </c>
      <c r="M96" s="16">
        <f>'Bearss Ops Center'!L44*$J96/12</f>
        <v>0</v>
      </c>
      <c r="N96" s="16">
        <f>'Bearss Ops Center'!M44*$J96/12</f>
        <v>0</v>
      </c>
      <c r="O96" s="16">
        <f>'Bearss Ops Center'!N44*$J96/12</f>
        <v>0</v>
      </c>
      <c r="P96" s="16">
        <f>'Bearss Ops Center'!O44*$J96/12</f>
        <v>0</v>
      </c>
      <c r="Q96" s="16">
        <f>'Bearss Ops Center'!P44*$J96/12</f>
        <v>0</v>
      </c>
      <c r="R96" s="16">
        <f>'Bearss Ops Center'!Q44*$J96/12</f>
        <v>0</v>
      </c>
      <c r="S96" s="16">
        <f>'Bearss Ops Center'!R44*$J96/12</f>
        <v>0</v>
      </c>
      <c r="T96" s="16">
        <f>'Bearss Ops Center'!S44*$J96/12</f>
        <v>0</v>
      </c>
      <c r="U96" s="16">
        <f>'Bearss Ops Center'!T44*$J96/12</f>
        <v>0</v>
      </c>
      <c r="V96" s="16">
        <f>'Bearss Ops Center'!U44*$J96/12</f>
        <v>0</v>
      </c>
      <c r="W96" s="16">
        <f>'Bearss Ops Center'!V44*$J96/12</f>
        <v>0</v>
      </c>
      <c r="X96" s="16">
        <f>'Bearss Ops Center'!W44*$K96/12</f>
        <v>0</v>
      </c>
      <c r="Y96" s="16">
        <f>'Bearss Ops Center'!X44*$K96/12</f>
        <v>0</v>
      </c>
      <c r="Z96" s="16">
        <f>'Bearss Ops Center'!Y44*$K96/12</f>
        <v>0</v>
      </c>
      <c r="AA96" s="16">
        <f>'Bearss Ops Center'!Z44*$K96/12</f>
        <v>0</v>
      </c>
      <c r="AB96" s="16">
        <f>'Bearss Ops Center'!AA44*$K96/12</f>
        <v>0</v>
      </c>
      <c r="AC96" s="16">
        <f>'Bearss Ops Center'!AB44*$K96/12</f>
        <v>0</v>
      </c>
      <c r="AD96" s="16">
        <f>'Bearss Ops Center'!AC44*$K96/12</f>
        <v>176.00057500000003</v>
      </c>
      <c r="AE96" s="16">
        <f>'Bearss Ops Center'!AD44*$K96/12</f>
        <v>176.00057500000003</v>
      </c>
      <c r="AF96" s="16">
        <f>'Bearss Ops Center'!AE44*$K96/12</f>
        <v>176.00057500000003</v>
      </c>
      <c r="AG96" s="16">
        <f>'Bearss Ops Center'!AF44*$K96/12</f>
        <v>176.00057500000003</v>
      </c>
      <c r="AH96" s="16">
        <f>'Bearss Ops Center'!AG44*$K96/12</f>
        <v>176.00057500000003</v>
      </c>
      <c r="AI96" s="16">
        <f>'Bearss Ops Center'!AH44*$K96/12</f>
        <v>176.00057500000003</v>
      </c>
      <c r="AJ96" s="16">
        <f>'Bearss Ops Center'!AI44*$K96/12</f>
        <v>176.00057500000003</v>
      </c>
      <c r="AK96" s="16">
        <f>'Bearss Ops Center'!AJ44*$K96/12</f>
        <v>176.00057500000003</v>
      </c>
      <c r="AL96" s="16">
        <f>'Bearss Ops Center'!AK44*$K96/12</f>
        <v>176.00057500000003</v>
      </c>
      <c r="AM96" s="16">
        <f>'Bearss Ops Center'!AL44*$K96/12</f>
        <v>176.00057500000003</v>
      </c>
      <c r="AN96" s="16">
        <f>'Bearss Ops Center'!AM44*$K96/12</f>
        <v>176.00057500000003</v>
      </c>
      <c r="AO96" s="16">
        <f>'Bearss Ops Center'!AN44*$K96/12</f>
        <v>176.00057500000003</v>
      </c>
      <c r="AP96" s="16">
        <f>'Bearss Ops Center'!AO44*$K96/12</f>
        <v>176.00057500000003</v>
      </c>
      <c r="AQ96" s="16">
        <f>'Bearss Ops Center'!AP44*$K96/12</f>
        <v>176.00057500000003</v>
      </c>
      <c r="AR96" s="16">
        <f>'Bearss Ops Center'!AQ44*$K96/12</f>
        <v>176.00057500000003</v>
      </c>
      <c r="AS96" s="16">
        <f>'Bearss Ops Center'!AR44*$K96/12</f>
        <v>176.00057500000003</v>
      </c>
      <c r="AT96" s="16">
        <f>'Bearss Ops Center'!AS44*$K96/12</f>
        <v>176.00057500000003</v>
      </c>
      <c r="AU96" s="16">
        <f>'Bearss Ops Center'!AT44*$K96/12</f>
        <v>176.00057500000003</v>
      </c>
      <c r="AV96" s="16">
        <f>'Bearss Ops Center'!AU44*$K96/12</f>
        <v>176.00057500000003</v>
      </c>
      <c r="AW96" s="16">
        <f>'Bearss Ops Center'!AV44*$K96/12</f>
        <v>176.00057500000003</v>
      </c>
      <c r="AX96" s="16">
        <f>'Bearss Ops Center'!AW44*$K96/12</f>
        <v>176.00057500000003</v>
      </c>
      <c r="AY96" s="16">
        <f>'Bearss Ops Center'!AX44*$K96/12</f>
        <v>176.00057500000003</v>
      </c>
      <c r="AZ96" s="16">
        <f>'Bearss Ops Center'!AY44*$K96/12</f>
        <v>176.00057500000003</v>
      </c>
      <c r="BA96" s="16">
        <f>'Bearss Ops Center'!AZ44*$K96/12</f>
        <v>176.00057500000003</v>
      </c>
      <c r="BB96" s="16">
        <f>'Bearss Ops Center'!BA44*$K96/12</f>
        <v>176.00057500000003</v>
      </c>
      <c r="BC96" s="16">
        <f>'Bearss Ops Center'!BB44*$K96/12</f>
        <v>176.00057500000003</v>
      </c>
      <c r="BD96" s="16">
        <f>'Bearss Ops Center'!BC44*$K96/12</f>
        <v>176.00057500000003</v>
      </c>
      <c r="BE96" s="16">
        <f>'Bearss Ops Center'!BD44*$K96/12</f>
        <v>176.00057500000003</v>
      </c>
      <c r="BF96" s="16">
        <f>'Bearss Ops Center'!BE44*$K96/12</f>
        <v>176.00057500000003</v>
      </c>
      <c r="BG96" s="16">
        <f>'Bearss Ops Center'!BF44*$K96/12</f>
        <v>176.00057500000003</v>
      </c>
      <c r="BH96" s="16">
        <f>'Bearss Ops Center'!BG44*$K96/12</f>
        <v>176.00057500000003</v>
      </c>
      <c r="BI96" s="16">
        <f>'Bearss Ops Center'!BH44*$K96/12</f>
        <v>176.00057500000003</v>
      </c>
      <c r="BJ96" s="16">
        <f>'Bearss Ops Center'!BI44*$K96/12</f>
        <v>176.00057500000003</v>
      </c>
      <c r="BK96" s="16">
        <f>'Bearss Ops Center'!BJ44*$K96/12</f>
        <v>176.00057500000003</v>
      </c>
      <c r="BL96" s="16">
        <f>'Bearss Ops Center'!BK44*$K96/12</f>
        <v>176.00057500000003</v>
      </c>
      <c r="BM96" s="16">
        <f>'Bearss Ops Center'!BL44*$K96/12</f>
        <v>176.00057500000003</v>
      </c>
      <c r="BN96" s="16">
        <f>'Bearss Ops Center'!BM44*$K96/12</f>
        <v>176.00057500000003</v>
      </c>
      <c r="BO96" s="16">
        <f>'Bearss Ops Center'!BN44*$K96/12</f>
        <v>176.00057500000003</v>
      </c>
      <c r="BP96" s="16">
        <f>'Bearss Ops Center'!BO44*$K96/12</f>
        <v>176.00057500000003</v>
      </c>
      <c r="BQ96" s="16">
        <f>'Bearss Ops Center'!BP44*$K96/12</f>
        <v>176.00057500000003</v>
      </c>
      <c r="BR96" s="16">
        <f>'Bearss Ops Center'!BQ44*$K96/12</f>
        <v>176.00057500000003</v>
      </c>
      <c r="BS96" s="16">
        <f>'Bearss Ops Center'!BR44*$K96/12</f>
        <v>176.00057500000003</v>
      </c>
    </row>
    <row r="97" spans="1:71" x14ac:dyDescent="0.35">
      <c r="A97" s="51" t="str">
        <f>'Bearss Ops Center'!A18</f>
        <v>Found on tab BOC</v>
      </c>
      <c r="B97" s="51" t="str">
        <f>'Bearss Ops Center'!B18</f>
        <v>A2871268</v>
      </c>
      <c r="C97" s="51" t="str">
        <f>'Bearss Ops Center'!D18</f>
        <v/>
      </c>
      <c r="D97" s="51">
        <f>'Bearss Ops Center'!E18</f>
        <v>39700</v>
      </c>
      <c r="E97" s="51" t="str">
        <f>'Bearss Ops Center'!F18</f>
        <v>NEW-15424</v>
      </c>
      <c r="F97" s="51" t="str">
        <f>'Bearss Ops Center'!G18</f>
        <v>Bearss Operations Center</v>
      </c>
      <c r="G97" s="51" t="str">
        <f>'Bearss Ops Center'!H18</f>
        <v>Electric General Plant</v>
      </c>
      <c r="H97" s="51" t="str">
        <f>'Bearss Ops Center'!I18</f>
        <v>Other Structures</v>
      </c>
      <c r="I97" s="51" t="str">
        <f>'Bearss Ops Center'!J18</f>
        <v>MISCELLANEOUS</v>
      </c>
      <c r="J97" s="71">
        <v>0.14299999999999999</v>
      </c>
      <c r="K97" s="71">
        <v>0.14300000000000002</v>
      </c>
      <c r="L97" s="16">
        <f>'Bearss Ops Center'!K45*$J97/12</f>
        <v>0</v>
      </c>
      <c r="M97" s="16">
        <f>'Bearss Ops Center'!L45*$J97/12</f>
        <v>0</v>
      </c>
      <c r="N97" s="16">
        <f>'Bearss Ops Center'!M45*$J97/12</f>
        <v>0</v>
      </c>
      <c r="O97" s="16">
        <f>'Bearss Ops Center'!N45*$J97/12</f>
        <v>0</v>
      </c>
      <c r="P97" s="16">
        <f>'Bearss Ops Center'!O45*$J97/12</f>
        <v>0</v>
      </c>
      <c r="Q97" s="16">
        <f>'Bearss Ops Center'!P45*$J97/12</f>
        <v>0</v>
      </c>
      <c r="R97" s="16">
        <f>'Bearss Ops Center'!Q45*$J97/12</f>
        <v>0</v>
      </c>
      <c r="S97" s="16">
        <f>'Bearss Ops Center'!R45*$J97/12</f>
        <v>0</v>
      </c>
      <c r="T97" s="16">
        <f>'Bearss Ops Center'!S45*$J97/12</f>
        <v>0</v>
      </c>
      <c r="U97" s="16">
        <f>'Bearss Ops Center'!T45*$J97/12</f>
        <v>0</v>
      </c>
      <c r="V97" s="16">
        <f>'Bearss Ops Center'!U45*$J97/12</f>
        <v>0</v>
      </c>
      <c r="W97" s="16">
        <f>'Bearss Ops Center'!V45*$J97/12</f>
        <v>0</v>
      </c>
      <c r="X97" s="16">
        <f>'Bearss Ops Center'!W45*$K97/12</f>
        <v>0</v>
      </c>
      <c r="Y97" s="16">
        <f>'Bearss Ops Center'!X45*$K97/12</f>
        <v>0</v>
      </c>
      <c r="Z97" s="16">
        <f>'Bearss Ops Center'!Y45*$K97/12</f>
        <v>0</v>
      </c>
      <c r="AA97" s="16">
        <f>'Bearss Ops Center'!Z45*$K97/12</f>
        <v>0</v>
      </c>
      <c r="AB97" s="16">
        <f>'Bearss Ops Center'!AA45*$K97/12</f>
        <v>0</v>
      </c>
      <c r="AC97" s="16">
        <f>'Bearss Ops Center'!AB45*$K97/12</f>
        <v>0</v>
      </c>
      <c r="AD97" s="16">
        <f>'Bearss Ops Center'!AC45*$K97/12</f>
        <v>8447.3135175000007</v>
      </c>
      <c r="AE97" s="16">
        <f>'Bearss Ops Center'!AD45*$K97/12</f>
        <v>8447.3135175000007</v>
      </c>
      <c r="AF97" s="16">
        <f>'Bearss Ops Center'!AE45*$K97/12</f>
        <v>8447.3135175000007</v>
      </c>
      <c r="AG97" s="16">
        <f>'Bearss Ops Center'!AF45*$K97/12</f>
        <v>8447.3135175000007</v>
      </c>
      <c r="AH97" s="16">
        <f>'Bearss Ops Center'!AG45*$K97/12</f>
        <v>8447.3135175000007</v>
      </c>
      <c r="AI97" s="16">
        <f>'Bearss Ops Center'!AH45*$K97/12</f>
        <v>8447.3135175000007</v>
      </c>
      <c r="AJ97" s="16">
        <f>'Bearss Ops Center'!AI45*$K97/12</f>
        <v>8447.3135175000007</v>
      </c>
      <c r="AK97" s="16">
        <f>'Bearss Ops Center'!AJ45*$K97/12</f>
        <v>8447.3135175000007</v>
      </c>
      <c r="AL97" s="16">
        <f>'Bearss Ops Center'!AK45*$K97/12</f>
        <v>8447.3135175000007</v>
      </c>
      <c r="AM97" s="16">
        <f>'Bearss Ops Center'!AL45*$K97/12</f>
        <v>8447.3135175000007</v>
      </c>
      <c r="AN97" s="16">
        <f>'Bearss Ops Center'!AM45*$K97/12</f>
        <v>8447.3135175000007</v>
      </c>
      <c r="AO97" s="16">
        <f>'Bearss Ops Center'!AN45*$K97/12</f>
        <v>8447.3135175000007</v>
      </c>
      <c r="AP97" s="16">
        <f>'Bearss Ops Center'!AO45*$K97/12</f>
        <v>8447.3135175000007</v>
      </c>
      <c r="AQ97" s="16">
        <f>'Bearss Ops Center'!AP45*$K97/12</f>
        <v>8447.3135175000007</v>
      </c>
      <c r="AR97" s="16">
        <f>'Bearss Ops Center'!AQ45*$K97/12</f>
        <v>8447.3135175000007</v>
      </c>
      <c r="AS97" s="16">
        <f>'Bearss Ops Center'!AR45*$K97/12</f>
        <v>8447.3135175000007</v>
      </c>
      <c r="AT97" s="16">
        <f>'Bearss Ops Center'!AS45*$K97/12</f>
        <v>8447.3135175000007</v>
      </c>
      <c r="AU97" s="16">
        <f>'Bearss Ops Center'!AT45*$K97/12</f>
        <v>8447.3135175000007</v>
      </c>
      <c r="AV97" s="16">
        <f>'Bearss Ops Center'!AU45*$K97/12</f>
        <v>8447.3135175000007</v>
      </c>
      <c r="AW97" s="16">
        <f>'Bearss Ops Center'!AV45*$K97/12</f>
        <v>8447.3135175000007</v>
      </c>
      <c r="AX97" s="16">
        <f>'Bearss Ops Center'!AW45*$K97/12</f>
        <v>8447.3135175000007</v>
      </c>
      <c r="AY97" s="16">
        <f>'Bearss Ops Center'!AX45*$K97/12</f>
        <v>8447.3135175000007</v>
      </c>
      <c r="AZ97" s="16">
        <f>'Bearss Ops Center'!AY45*$K97/12</f>
        <v>8447.3135175000007</v>
      </c>
      <c r="BA97" s="16">
        <f>'Bearss Ops Center'!AZ45*$K97/12</f>
        <v>8447.3135175000007</v>
      </c>
      <c r="BB97" s="16">
        <f>'Bearss Ops Center'!BA45*$K97/12</f>
        <v>8447.3135175000007</v>
      </c>
      <c r="BC97" s="16">
        <f>'Bearss Ops Center'!BB45*$K97/12</f>
        <v>8447.3135175000007</v>
      </c>
      <c r="BD97" s="16">
        <f>'Bearss Ops Center'!BC45*$K97/12</f>
        <v>8447.3135175000007</v>
      </c>
      <c r="BE97" s="16">
        <f>'Bearss Ops Center'!BD45*$K97/12</f>
        <v>8447.3135175000007</v>
      </c>
      <c r="BF97" s="16">
        <f>'Bearss Ops Center'!BE45*$K97/12</f>
        <v>8447.3135175000007</v>
      </c>
      <c r="BG97" s="16">
        <f>'Bearss Ops Center'!BF45*$K97/12</f>
        <v>8447.3135175000007</v>
      </c>
      <c r="BH97" s="16">
        <f>'Bearss Ops Center'!BG45*$K97/12</f>
        <v>8447.3135175000007</v>
      </c>
      <c r="BI97" s="16">
        <f>'Bearss Ops Center'!BH45*$K97/12</f>
        <v>8447.3135175000007</v>
      </c>
      <c r="BJ97" s="16">
        <f>'Bearss Ops Center'!BI45*$K97/12</f>
        <v>8447.3135175000007</v>
      </c>
      <c r="BK97" s="16">
        <f>'Bearss Ops Center'!BJ45*$K97/12</f>
        <v>8447.3135175000007</v>
      </c>
      <c r="BL97" s="16">
        <f>'Bearss Ops Center'!BK45*$K97/12</f>
        <v>8447.3135175000007</v>
      </c>
      <c r="BM97" s="16">
        <f>'Bearss Ops Center'!BL45*$K97/12</f>
        <v>8447.3135175000007</v>
      </c>
      <c r="BN97" s="16">
        <f>'Bearss Ops Center'!BM45*$K97/12</f>
        <v>8447.3135175000007</v>
      </c>
      <c r="BO97" s="16">
        <f>'Bearss Ops Center'!BN45*$K97/12</f>
        <v>8447.3135175000007</v>
      </c>
      <c r="BP97" s="16">
        <f>'Bearss Ops Center'!BO45*$K97/12</f>
        <v>8447.3135175000007</v>
      </c>
      <c r="BQ97" s="16">
        <f>'Bearss Ops Center'!BP45*$K97/12</f>
        <v>8447.3135175000007</v>
      </c>
      <c r="BR97" s="16">
        <f>'Bearss Ops Center'!BQ45*$K97/12</f>
        <v>8447.3135175000007</v>
      </c>
      <c r="BS97" s="16">
        <f>'Bearss Ops Center'!BR45*$K97/12</f>
        <v>8447.3135175000007</v>
      </c>
    </row>
    <row r="98" spans="1:71" x14ac:dyDescent="0.35">
      <c r="A98" s="51" t="str">
        <f>'Bearss Ops Center'!A19</f>
        <v>Found on tab BOC</v>
      </c>
      <c r="B98" s="51" t="str">
        <f>'Bearss Ops Center'!B19</f>
        <v>A2874366</v>
      </c>
      <c r="C98" s="51" t="str">
        <f>'Bearss Ops Center'!D19</f>
        <v/>
      </c>
      <c r="D98" s="51">
        <f>'Bearss Ops Center'!E19</f>
        <v>39000</v>
      </c>
      <c r="E98" s="51" t="str">
        <f>'Bearss Ops Center'!F19</f>
        <v>NEW-15424</v>
      </c>
      <c r="F98" s="51" t="str">
        <f>'Bearss Ops Center'!G19</f>
        <v>Bearss Operations Center</v>
      </c>
      <c r="G98" s="51" t="str">
        <f>'Bearss Ops Center'!H19</f>
        <v>Electric General Plant</v>
      </c>
      <c r="H98" s="51" t="str">
        <f>'Bearss Ops Center'!I19</f>
        <v>Operation Centers</v>
      </c>
      <c r="I98" s="51" t="str">
        <f>'Bearss Ops Center'!J19</f>
        <v>Energy Control Center</v>
      </c>
      <c r="J98" s="71">
        <v>1.4E-2</v>
      </c>
      <c r="K98" s="71">
        <v>1.7000000000000001E-2</v>
      </c>
      <c r="L98" s="16">
        <f>'Bearss Ops Center'!K46*$J98/12</f>
        <v>0</v>
      </c>
      <c r="M98" s="16">
        <f>'Bearss Ops Center'!L46*$J98/12</f>
        <v>0</v>
      </c>
      <c r="N98" s="16">
        <f>'Bearss Ops Center'!M46*$J98/12</f>
        <v>0</v>
      </c>
      <c r="O98" s="16">
        <f>'Bearss Ops Center'!N46*$J98/12</f>
        <v>0</v>
      </c>
      <c r="P98" s="16">
        <f>'Bearss Ops Center'!O46*$J98/12</f>
        <v>0</v>
      </c>
      <c r="Q98" s="16">
        <f>'Bearss Ops Center'!P46*$J98/12</f>
        <v>0</v>
      </c>
      <c r="R98" s="16">
        <f>'Bearss Ops Center'!Q46*$J98/12</f>
        <v>0</v>
      </c>
      <c r="S98" s="16">
        <f>'Bearss Ops Center'!R46*$J98/12</f>
        <v>0</v>
      </c>
      <c r="T98" s="16">
        <f>'Bearss Ops Center'!S46*$J98/12</f>
        <v>0</v>
      </c>
      <c r="U98" s="16">
        <f>'Bearss Ops Center'!T46*$J98/12</f>
        <v>0</v>
      </c>
      <c r="V98" s="16">
        <f>'Bearss Ops Center'!U46*$J98/12</f>
        <v>0</v>
      </c>
      <c r="W98" s="16">
        <f>'Bearss Ops Center'!V46*$J98/12</f>
        <v>0</v>
      </c>
      <c r="X98" s="16">
        <f>'Bearss Ops Center'!W46*$K98/12</f>
        <v>0</v>
      </c>
      <c r="Y98" s="16">
        <f>'Bearss Ops Center'!X46*$K98/12</f>
        <v>0</v>
      </c>
      <c r="Z98" s="16">
        <f>'Bearss Ops Center'!Y46*$K98/12</f>
        <v>0</v>
      </c>
      <c r="AA98" s="16">
        <f>'Bearss Ops Center'!Z46*$K98/12</f>
        <v>0</v>
      </c>
      <c r="AB98" s="16">
        <f>'Bearss Ops Center'!AA46*$K98/12</f>
        <v>0</v>
      </c>
      <c r="AC98" s="16">
        <f>'Bearss Ops Center'!AB46*$K98/12</f>
        <v>0</v>
      </c>
      <c r="AD98" s="16">
        <f>'Bearss Ops Center'!AC46*$K98/12</f>
        <v>301.41476000000006</v>
      </c>
      <c r="AE98" s="16">
        <f>'Bearss Ops Center'!AD46*$K98/12</f>
        <v>301.41476000000006</v>
      </c>
      <c r="AF98" s="16">
        <f>'Bearss Ops Center'!AE46*$K98/12</f>
        <v>301.41476000000006</v>
      </c>
      <c r="AG98" s="16">
        <f>'Bearss Ops Center'!AF46*$K98/12</f>
        <v>301.41476000000006</v>
      </c>
      <c r="AH98" s="16">
        <f>'Bearss Ops Center'!AG46*$K98/12</f>
        <v>301.41476000000006</v>
      </c>
      <c r="AI98" s="16">
        <f>'Bearss Ops Center'!AH46*$K98/12</f>
        <v>301.41476000000006</v>
      </c>
      <c r="AJ98" s="16">
        <f>'Bearss Ops Center'!AI46*$K98/12</f>
        <v>301.41476000000006</v>
      </c>
      <c r="AK98" s="16">
        <f>'Bearss Ops Center'!AJ46*$K98/12</f>
        <v>301.41476000000006</v>
      </c>
      <c r="AL98" s="16">
        <f>'Bearss Ops Center'!AK46*$K98/12</f>
        <v>301.41476000000006</v>
      </c>
      <c r="AM98" s="16">
        <f>'Bearss Ops Center'!AL46*$K98/12</f>
        <v>301.41476000000006</v>
      </c>
      <c r="AN98" s="16">
        <f>'Bearss Ops Center'!AM46*$K98/12</f>
        <v>301.41476000000006</v>
      </c>
      <c r="AO98" s="16">
        <f>'Bearss Ops Center'!AN46*$K98/12</f>
        <v>301.41476000000006</v>
      </c>
      <c r="AP98" s="16">
        <f>'Bearss Ops Center'!AO46*$K98/12</f>
        <v>301.41476000000006</v>
      </c>
      <c r="AQ98" s="16">
        <f>'Bearss Ops Center'!AP46*$K98/12</f>
        <v>301.41476000000006</v>
      </c>
      <c r="AR98" s="16">
        <f>'Bearss Ops Center'!AQ46*$K98/12</f>
        <v>301.41476000000006</v>
      </c>
      <c r="AS98" s="16">
        <f>'Bearss Ops Center'!AR46*$K98/12</f>
        <v>301.41476000000006</v>
      </c>
      <c r="AT98" s="16">
        <f>'Bearss Ops Center'!AS46*$K98/12</f>
        <v>301.41476000000006</v>
      </c>
      <c r="AU98" s="16">
        <f>'Bearss Ops Center'!AT46*$K98/12</f>
        <v>301.41476000000006</v>
      </c>
      <c r="AV98" s="16">
        <f>'Bearss Ops Center'!AU46*$K98/12</f>
        <v>301.41476000000006</v>
      </c>
      <c r="AW98" s="16">
        <f>'Bearss Ops Center'!AV46*$K98/12</f>
        <v>301.41476000000006</v>
      </c>
      <c r="AX98" s="16">
        <f>'Bearss Ops Center'!AW46*$K98/12</f>
        <v>301.41476000000006</v>
      </c>
      <c r="AY98" s="16">
        <f>'Bearss Ops Center'!AX46*$K98/12</f>
        <v>301.41476000000006</v>
      </c>
      <c r="AZ98" s="16">
        <f>'Bearss Ops Center'!AY46*$K98/12</f>
        <v>301.41476000000006</v>
      </c>
      <c r="BA98" s="16">
        <f>'Bearss Ops Center'!AZ46*$K98/12</f>
        <v>301.41476000000006</v>
      </c>
      <c r="BB98" s="16">
        <f>'Bearss Ops Center'!BA46*$K98/12</f>
        <v>301.41476000000006</v>
      </c>
      <c r="BC98" s="16">
        <f>'Bearss Ops Center'!BB46*$K98/12</f>
        <v>301.41476000000006</v>
      </c>
      <c r="BD98" s="16">
        <f>'Bearss Ops Center'!BC46*$K98/12</f>
        <v>301.41476000000006</v>
      </c>
      <c r="BE98" s="16">
        <f>'Bearss Ops Center'!BD46*$K98/12</f>
        <v>301.41476000000006</v>
      </c>
      <c r="BF98" s="16">
        <f>'Bearss Ops Center'!BE46*$K98/12</f>
        <v>301.41476000000006</v>
      </c>
      <c r="BG98" s="16">
        <f>'Bearss Ops Center'!BF46*$K98/12</f>
        <v>301.41476000000006</v>
      </c>
      <c r="BH98" s="16">
        <f>'Bearss Ops Center'!BG46*$K98/12</f>
        <v>301.41476000000006</v>
      </c>
      <c r="BI98" s="16">
        <f>'Bearss Ops Center'!BH46*$K98/12</f>
        <v>301.41476000000006</v>
      </c>
      <c r="BJ98" s="16">
        <f>'Bearss Ops Center'!BI46*$K98/12</f>
        <v>301.41476000000006</v>
      </c>
      <c r="BK98" s="16">
        <f>'Bearss Ops Center'!BJ46*$K98/12</f>
        <v>301.41476000000006</v>
      </c>
      <c r="BL98" s="16">
        <f>'Bearss Ops Center'!BK46*$K98/12</f>
        <v>301.41476000000006</v>
      </c>
      <c r="BM98" s="16">
        <f>'Bearss Ops Center'!BL46*$K98/12</f>
        <v>301.41476000000006</v>
      </c>
      <c r="BN98" s="16">
        <f>'Bearss Ops Center'!BM46*$K98/12</f>
        <v>301.41476000000006</v>
      </c>
      <c r="BO98" s="16">
        <f>'Bearss Ops Center'!BN46*$K98/12</f>
        <v>301.41476000000006</v>
      </c>
      <c r="BP98" s="16">
        <f>'Bearss Ops Center'!BO46*$K98/12</f>
        <v>301.41476000000006</v>
      </c>
      <c r="BQ98" s="16">
        <f>'Bearss Ops Center'!BP46*$K98/12</f>
        <v>301.41476000000006</v>
      </c>
      <c r="BR98" s="16">
        <f>'Bearss Ops Center'!BQ46*$K98/12</f>
        <v>301.41476000000006</v>
      </c>
      <c r="BS98" s="16">
        <f>'Bearss Ops Center'!BR46*$K98/12</f>
        <v>301.41476000000006</v>
      </c>
    </row>
    <row r="99" spans="1:71" x14ac:dyDescent="0.35">
      <c r="A99" s="51" t="str">
        <f>'Bearss Ops Center'!A20</f>
        <v>Found on tab BOC</v>
      </c>
      <c r="B99" s="51" t="str">
        <f>'Bearss Ops Center'!B20</f>
        <v>A2874376</v>
      </c>
      <c r="C99" s="51" t="str">
        <f>'Bearss Ops Center'!D20</f>
        <v/>
      </c>
      <c r="D99" s="51">
        <f>'Bearss Ops Center'!E20</f>
        <v>30315</v>
      </c>
      <c r="E99" s="51" t="str">
        <f>'Bearss Ops Center'!F20</f>
        <v>NCP-12350</v>
      </c>
      <c r="F99" s="51" t="str">
        <f>'Bearss Ops Center'!G20</f>
        <v>EMS Upgrade - 2023</v>
      </c>
      <c r="G99" s="51" t="str">
        <f>'Bearss Ops Center'!H20</f>
        <v>Electric General Plant</v>
      </c>
      <c r="H99" s="51" t="str">
        <f>'Bearss Ops Center'!I20</f>
        <v>Operation Centers</v>
      </c>
      <c r="I99" s="51" t="str">
        <f>'Bearss Ops Center'!J20</f>
        <v>Energy Control Center</v>
      </c>
      <c r="J99" s="71">
        <v>6.7000000000000004E-2</v>
      </c>
      <c r="K99" s="71">
        <v>6.7000000000000004E-2</v>
      </c>
      <c r="L99" s="16">
        <f>'Bearss Ops Center'!K47*$J99/12</f>
        <v>0</v>
      </c>
      <c r="M99" s="16">
        <f>'Bearss Ops Center'!L47*$J99/12</f>
        <v>0</v>
      </c>
      <c r="N99" s="16">
        <f>'Bearss Ops Center'!M47*$J99/12</f>
        <v>0</v>
      </c>
      <c r="O99" s="16">
        <f>'Bearss Ops Center'!N47*$J99/12</f>
        <v>0</v>
      </c>
      <c r="P99" s="16">
        <f>'Bearss Ops Center'!O47*$J99/12</f>
        <v>0</v>
      </c>
      <c r="Q99" s="16">
        <f>'Bearss Ops Center'!P47*$J99/12</f>
        <v>0</v>
      </c>
      <c r="R99" s="16">
        <f>'Bearss Ops Center'!Q47*$J99/12</f>
        <v>0</v>
      </c>
      <c r="S99" s="16">
        <f>'Bearss Ops Center'!R47*$J99/12</f>
        <v>0</v>
      </c>
      <c r="T99" s="16">
        <f>'Bearss Ops Center'!S47*$J99/12</f>
        <v>0</v>
      </c>
      <c r="U99" s="16">
        <f>'Bearss Ops Center'!T47*$J99/12</f>
        <v>0</v>
      </c>
      <c r="V99" s="16">
        <f>'Bearss Ops Center'!U47*$J99/12</f>
        <v>0</v>
      </c>
      <c r="W99" s="16">
        <f>'Bearss Ops Center'!V47*$J99/12</f>
        <v>0</v>
      </c>
      <c r="X99" s="16">
        <f>'Bearss Ops Center'!W47*$K99/12</f>
        <v>0</v>
      </c>
      <c r="Y99" s="16">
        <f>'Bearss Ops Center'!X47*$K99/12</f>
        <v>0</v>
      </c>
      <c r="Z99" s="16">
        <f>'Bearss Ops Center'!Y47*$K99/12</f>
        <v>0</v>
      </c>
      <c r="AA99" s="16">
        <f>'Bearss Ops Center'!Z47*$K99/12</f>
        <v>0</v>
      </c>
      <c r="AB99" s="16">
        <f>'Bearss Ops Center'!AA47*$K99/12</f>
        <v>0</v>
      </c>
      <c r="AC99" s="16">
        <f>'Bearss Ops Center'!AB47*$K99/12</f>
        <v>0</v>
      </c>
      <c r="AD99" s="16">
        <f>'Bearss Ops Center'!AC47*$K99/12</f>
        <v>0</v>
      </c>
      <c r="AE99" s="16">
        <f>'Bearss Ops Center'!AD47*$K99/12</f>
        <v>0</v>
      </c>
      <c r="AF99" s="16">
        <f>'Bearss Ops Center'!AE47*$K99/12</f>
        <v>0</v>
      </c>
      <c r="AG99" s="16">
        <f>'Bearss Ops Center'!AF47*$K99/12</f>
        <v>0</v>
      </c>
      <c r="AH99" s="16">
        <f>'Bearss Ops Center'!AG47*$K99/12</f>
        <v>157.9006866666667</v>
      </c>
      <c r="AI99" s="16">
        <f>'Bearss Ops Center'!AH47*$K99/12</f>
        <v>157.9006866666667</v>
      </c>
      <c r="AJ99" s="16">
        <f>'Bearss Ops Center'!AI47*$K99/12</f>
        <v>157.9006866666667</v>
      </c>
      <c r="AK99" s="16">
        <f>'Bearss Ops Center'!AJ47*$K99/12</f>
        <v>157.9006866666667</v>
      </c>
      <c r="AL99" s="16">
        <f>'Bearss Ops Center'!AK47*$K99/12</f>
        <v>157.9006866666667</v>
      </c>
      <c r="AM99" s="16">
        <f>'Bearss Ops Center'!AL47*$K99/12</f>
        <v>157.9006866666667</v>
      </c>
      <c r="AN99" s="16">
        <f>'Bearss Ops Center'!AM47*$K99/12</f>
        <v>157.9006866666667</v>
      </c>
      <c r="AO99" s="16">
        <f>'Bearss Ops Center'!AN47*$K99/12</f>
        <v>157.9006866666667</v>
      </c>
      <c r="AP99" s="16">
        <f>'Bearss Ops Center'!AO47*$K99/12</f>
        <v>157.9006866666667</v>
      </c>
      <c r="AQ99" s="16">
        <f>'Bearss Ops Center'!AP47*$K99/12</f>
        <v>157.9006866666667</v>
      </c>
      <c r="AR99" s="16">
        <f>'Bearss Ops Center'!AQ47*$K99/12</f>
        <v>157.9006866666667</v>
      </c>
      <c r="AS99" s="16">
        <f>'Bearss Ops Center'!AR47*$K99/12</f>
        <v>157.9006866666667</v>
      </c>
      <c r="AT99" s="16">
        <f>'Bearss Ops Center'!AS47*$K99/12</f>
        <v>157.9006866666667</v>
      </c>
      <c r="AU99" s="16">
        <f>'Bearss Ops Center'!AT47*$K99/12</f>
        <v>157.9006866666667</v>
      </c>
      <c r="AV99" s="16">
        <f>'Bearss Ops Center'!AU47*$K99/12</f>
        <v>157.9006866666667</v>
      </c>
      <c r="AW99" s="16">
        <f>'Bearss Ops Center'!AV47*$K99/12</f>
        <v>157.9006866666667</v>
      </c>
      <c r="AX99" s="16">
        <f>'Bearss Ops Center'!AW47*$K99/12</f>
        <v>157.9006866666667</v>
      </c>
      <c r="AY99" s="16">
        <f>'Bearss Ops Center'!AX47*$K99/12</f>
        <v>157.9006866666667</v>
      </c>
      <c r="AZ99" s="16">
        <f>'Bearss Ops Center'!AY47*$K99/12</f>
        <v>157.9006866666667</v>
      </c>
      <c r="BA99" s="16">
        <f>'Bearss Ops Center'!AZ47*$K99/12</f>
        <v>157.9006866666667</v>
      </c>
      <c r="BB99" s="16">
        <f>'Bearss Ops Center'!BA47*$K99/12</f>
        <v>157.9006866666667</v>
      </c>
      <c r="BC99" s="16">
        <f>'Bearss Ops Center'!BB47*$K99/12</f>
        <v>157.9006866666667</v>
      </c>
      <c r="BD99" s="16">
        <f>'Bearss Ops Center'!BC47*$K99/12</f>
        <v>157.9006866666667</v>
      </c>
      <c r="BE99" s="16">
        <f>'Bearss Ops Center'!BD47*$K99/12</f>
        <v>157.9006866666667</v>
      </c>
      <c r="BF99" s="16">
        <f>'Bearss Ops Center'!BE47*$K99/12</f>
        <v>157.9006866666667</v>
      </c>
      <c r="BG99" s="16">
        <f>'Bearss Ops Center'!BF47*$K99/12</f>
        <v>157.9006866666667</v>
      </c>
      <c r="BH99" s="16">
        <f>'Bearss Ops Center'!BG47*$K99/12</f>
        <v>157.9006866666667</v>
      </c>
      <c r="BI99" s="16">
        <f>'Bearss Ops Center'!BH47*$K99/12</f>
        <v>157.9006866666667</v>
      </c>
      <c r="BJ99" s="16">
        <f>'Bearss Ops Center'!BI47*$K99/12</f>
        <v>157.9006866666667</v>
      </c>
      <c r="BK99" s="16">
        <f>'Bearss Ops Center'!BJ47*$K99/12</f>
        <v>157.9006866666667</v>
      </c>
      <c r="BL99" s="16">
        <f>'Bearss Ops Center'!BK47*$K99/12</f>
        <v>157.9006866666667</v>
      </c>
      <c r="BM99" s="16">
        <f>'Bearss Ops Center'!BL47*$K99/12</f>
        <v>157.9006866666667</v>
      </c>
      <c r="BN99" s="16">
        <f>'Bearss Ops Center'!BM47*$K99/12</f>
        <v>157.9006866666667</v>
      </c>
      <c r="BO99" s="16">
        <f>'Bearss Ops Center'!BN47*$K99/12</f>
        <v>157.9006866666667</v>
      </c>
      <c r="BP99" s="16">
        <f>'Bearss Ops Center'!BO47*$K99/12</f>
        <v>157.9006866666667</v>
      </c>
      <c r="BQ99" s="16">
        <f>'Bearss Ops Center'!BP47*$K99/12</f>
        <v>157.9006866666667</v>
      </c>
      <c r="BR99" s="16">
        <f>'Bearss Ops Center'!BQ47*$K99/12</f>
        <v>157.9006866666667</v>
      </c>
      <c r="BS99" s="16">
        <f>'Bearss Ops Center'!BR47*$K99/12</f>
        <v>157.9006866666667</v>
      </c>
    </row>
    <row r="100" spans="1:71" x14ac:dyDescent="0.35">
      <c r="A100" s="51" t="str">
        <f>'Bearss Ops Center'!A21</f>
        <v>Found on tab BOC</v>
      </c>
      <c r="B100" s="51" t="str">
        <f>'Bearss Ops Center'!B21</f>
        <v>A2877903</v>
      </c>
      <c r="C100" s="51" t="str">
        <f>'Bearss Ops Center'!D21</f>
        <v/>
      </c>
      <c r="D100" s="51">
        <f>'Bearss Ops Center'!E21</f>
        <v>39700</v>
      </c>
      <c r="E100" s="51" t="str">
        <f>'Bearss Ops Center'!F21</f>
        <v>NEW-15424</v>
      </c>
      <c r="F100" s="51" t="str">
        <f>'Bearss Ops Center'!G21</f>
        <v>Bearss Operations Center</v>
      </c>
      <c r="G100" s="51" t="str">
        <f>'Bearss Ops Center'!H21</f>
        <v>Electric General Plant</v>
      </c>
      <c r="H100" s="51" t="str">
        <f>'Bearss Ops Center'!I21</f>
        <v>Other Structures</v>
      </c>
      <c r="I100" s="51" t="str">
        <f>'Bearss Ops Center'!J21</f>
        <v>Undefined Area WorkMan - CS</v>
      </c>
      <c r="J100" s="71">
        <v>0.14299999999999999</v>
      </c>
      <c r="K100" s="71">
        <v>0.14300000000000002</v>
      </c>
      <c r="L100" s="16">
        <f>'Bearss Ops Center'!K48*$J100/12</f>
        <v>0</v>
      </c>
      <c r="M100" s="16">
        <f>'Bearss Ops Center'!L48*$J100/12</f>
        <v>0</v>
      </c>
      <c r="N100" s="16">
        <f>'Bearss Ops Center'!M48*$J100/12</f>
        <v>0</v>
      </c>
      <c r="O100" s="16">
        <f>'Bearss Ops Center'!N48*$J100/12</f>
        <v>0</v>
      </c>
      <c r="P100" s="16">
        <f>'Bearss Ops Center'!O48*$J100/12</f>
        <v>0</v>
      </c>
      <c r="Q100" s="16">
        <f>'Bearss Ops Center'!P48*$J100/12</f>
        <v>0</v>
      </c>
      <c r="R100" s="16">
        <f>'Bearss Ops Center'!Q48*$J100/12</f>
        <v>0</v>
      </c>
      <c r="S100" s="16">
        <f>'Bearss Ops Center'!R48*$J100/12</f>
        <v>0</v>
      </c>
      <c r="T100" s="16">
        <f>'Bearss Ops Center'!S48*$J100/12</f>
        <v>0</v>
      </c>
      <c r="U100" s="16">
        <f>'Bearss Ops Center'!T48*$J100/12</f>
        <v>0</v>
      </c>
      <c r="V100" s="16">
        <f>'Bearss Ops Center'!U48*$J100/12</f>
        <v>0</v>
      </c>
      <c r="W100" s="16">
        <f>'Bearss Ops Center'!V48*$J100/12</f>
        <v>0</v>
      </c>
      <c r="X100" s="16">
        <f>'Bearss Ops Center'!W48*$K100/12</f>
        <v>0</v>
      </c>
      <c r="Y100" s="16">
        <f>'Bearss Ops Center'!X48*$K100/12</f>
        <v>0</v>
      </c>
      <c r="Z100" s="16">
        <f>'Bearss Ops Center'!Y48*$K100/12</f>
        <v>0</v>
      </c>
      <c r="AA100" s="16">
        <f>'Bearss Ops Center'!Z48*$K100/12</f>
        <v>0</v>
      </c>
      <c r="AB100" s="16">
        <f>'Bearss Ops Center'!AA48*$K100/12</f>
        <v>0</v>
      </c>
      <c r="AC100" s="16">
        <f>'Bearss Ops Center'!AB48*$K100/12</f>
        <v>0</v>
      </c>
      <c r="AD100" s="16">
        <f>'Bearss Ops Center'!AC48*$K100/12</f>
        <v>4432.1790608333331</v>
      </c>
      <c r="AE100" s="16">
        <f>'Bearss Ops Center'!AD48*$K100/12</f>
        <v>4432.1790608333331</v>
      </c>
      <c r="AF100" s="16">
        <f>'Bearss Ops Center'!AE48*$K100/12</f>
        <v>4432.1790608333331</v>
      </c>
      <c r="AG100" s="16">
        <f>'Bearss Ops Center'!AF48*$K100/12</f>
        <v>4432.1790608333331</v>
      </c>
      <c r="AH100" s="16">
        <f>'Bearss Ops Center'!AG48*$K100/12</f>
        <v>4432.1790608333331</v>
      </c>
      <c r="AI100" s="16">
        <f>'Bearss Ops Center'!AH48*$K100/12</f>
        <v>4432.1790608333331</v>
      </c>
      <c r="AJ100" s="16">
        <f>'Bearss Ops Center'!AI48*$K100/12</f>
        <v>4432.1790608333331</v>
      </c>
      <c r="AK100" s="16">
        <f>'Bearss Ops Center'!AJ48*$K100/12</f>
        <v>4432.1790608333331</v>
      </c>
      <c r="AL100" s="16">
        <f>'Bearss Ops Center'!AK48*$K100/12</f>
        <v>4432.1790608333331</v>
      </c>
      <c r="AM100" s="16">
        <f>'Bearss Ops Center'!AL48*$K100/12</f>
        <v>4432.1790608333331</v>
      </c>
      <c r="AN100" s="16">
        <f>'Bearss Ops Center'!AM48*$K100/12</f>
        <v>4432.1790608333331</v>
      </c>
      <c r="AO100" s="16">
        <f>'Bearss Ops Center'!AN48*$K100/12</f>
        <v>4432.1790608333331</v>
      </c>
      <c r="AP100" s="16">
        <f>'Bearss Ops Center'!AO48*$K100/12</f>
        <v>4432.1790608333331</v>
      </c>
      <c r="AQ100" s="16">
        <f>'Bearss Ops Center'!AP48*$K100/12</f>
        <v>4432.1790608333331</v>
      </c>
      <c r="AR100" s="16">
        <f>'Bearss Ops Center'!AQ48*$K100/12</f>
        <v>4432.1790608333331</v>
      </c>
      <c r="AS100" s="16">
        <f>'Bearss Ops Center'!AR48*$K100/12</f>
        <v>4432.1790608333331</v>
      </c>
      <c r="AT100" s="16">
        <f>'Bearss Ops Center'!AS48*$K100/12</f>
        <v>4432.1790608333331</v>
      </c>
      <c r="AU100" s="16">
        <f>'Bearss Ops Center'!AT48*$K100/12</f>
        <v>4432.1790608333331</v>
      </c>
      <c r="AV100" s="16">
        <f>'Bearss Ops Center'!AU48*$K100/12</f>
        <v>4432.1790608333331</v>
      </c>
      <c r="AW100" s="16">
        <f>'Bearss Ops Center'!AV48*$K100/12</f>
        <v>4432.1790608333331</v>
      </c>
      <c r="AX100" s="16">
        <f>'Bearss Ops Center'!AW48*$K100/12</f>
        <v>4432.1790608333331</v>
      </c>
      <c r="AY100" s="16">
        <f>'Bearss Ops Center'!AX48*$K100/12</f>
        <v>4432.1790608333331</v>
      </c>
      <c r="AZ100" s="16">
        <f>'Bearss Ops Center'!AY48*$K100/12</f>
        <v>4432.1790608333331</v>
      </c>
      <c r="BA100" s="16">
        <f>'Bearss Ops Center'!AZ48*$K100/12</f>
        <v>4432.1790608333331</v>
      </c>
      <c r="BB100" s="16">
        <f>'Bearss Ops Center'!BA48*$K100/12</f>
        <v>4432.1790608333331</v>
      </c>
      <c r="BC100" s="16">
        <f>'Bearss Ops Center'!BB48*$K100/12</f>
        <v>4432.1790608333331</v>
      </c>
      <c r="BD100" s="16">
        <f>'Bearss Ops Center'!BC48*$K100/12</f>
        <v>4432.1790608333331</v>
      </c>
      <c r="BE100" s="16">
        <f>'Bearss Ops Center'!BD48*$K100/12</f>
        <v>4432.1790608333331</v>
      </c>
      <c r="BF100" s="16">
        <f>'Bearss Ops Center'!BE48*$K100/12</f>
        <v>4432.1790608333331</v>
      </c>
      <c r="BG100" s="16">
        <f>'Bearss Ops Center'!BF48*$K100/12</f>
        <v>4432.1790608333331</v>
      </c>
      <c r="BH100" s="16">
        <f>'Bearss Ops Center'!BG48*$K100/12</f>
        <v>4432.1790608333331</v>
      </c>
      <c r="BI100" s="16">
        <f>'Bearss Ops Center'!BH48*$K100/12</f>
        <v>4432.1790608333331</v>
      </c>
      <c r="BJ100" s="16">
        <f>'Bearss Ops Center'!BI48*$K100/12</f>
        <v>4432.1790608333331</v>
      </c>
      <c r="BK100" s="16">
        <f>'Bearss Ops Center'!BJ48*$K100/12</f>
        <v>4432.1790608333331</v>
      </c>
      <c r="BL100" s="16">
        <f>'Bearss Ops Center'!BK48*$K100/12</f>
        <v>4432.1790608333331</v>
      </c>
      <c r="BM100" s="16">
        <f>'Bearss Ops Center'!BL48*$K100/12</f>
        <v>4432.1790608333331</v>
      </c>
      <c r="BN100" s="16">
        <f>'Bearss Ops Center'!BM48*$K100/12</f>
        <v>4432.1790608333331</v>
      </c>
      <c r="BO100" s="16">
        <f>'Bearss Ops Center'!BN48*$K100/12</f>
        <v>4432.1790608333331</v>
      </c>
      <c r="BP100" s="16">
        <f>'Bearss Ops Center'!BO48*$K100/12</f>
        <v>4432.1790608333331</v>
      </c>
      <c r="BQ100" s="16">
        <f>'Bearss Ops Center'!BP48*$K100/12</f>
        <v>4432.1790608333331</v>
      </c>
      <c r="BR100" s="16">
        <f>'Bearss Ops Center'!BQ48*$K100/12</f>
        <v>4432.1790608333331</v>
      </c>
      <c r="BS100" s="16">
        <f>'Bearss Ops Center'!BR48*$K100/12</f>
        <v>4432.1790608333331</v>
      </c>
    </row>
    <row r="101" spans="1:71" x14ac:dyDescent="0.35">
      <c r="A101" s="51" t="str">
        <f>'Bearss Ops Center'!A22</f>
        <v>Found on tab BOC</v>
      </c>
      <c r="B101" s="51" t="str">
        <f>'Bearss Ops Center'!B22</f>
        <v>D0098294</v>
      </c>
      <c r="C101" s="51" t="str">
        <f>'Bearss Ops Center'!D22</f>
        <v/>
      </c>
      <c r="D101" s="51">
        <f>'Bearss Ops Center'!E22</f>
        <v>39000</v>
      </c>
      <c r="E101" s="51" t="str">
        <f>'Bearss Ops Center'!F22</f>
        <v>NEW-15424</v>
      </c>
      <c r="F101" s="51" t="str">
        <f>'Bearss Ops Center'!G22</f>
        <v>Bearss Operations Center</v>
      </c>
      <c r="G101" s="51" t="str">
        <f>'Bearss Ops Center'!H22</f>
        <v>Electric General Plant</v>
      </c>
      <c r="H101" s="51" t="str">
        <f>'Bearss Ops Center'!I22</f>
        <v>General Offices</v>
      </c>
      <c r="I101" s="51" t="str">
        <f>'Bearss Ops Center'!J22</f>
        <v>Bearss Operations Center (ECC/DC)</v>
      </c>
      <c r="J101" s="71">
        <v>1.4E-2</v>
      </c>
      <c r="K101" s="71">
        <v>1.7000000000000001E-2</v>
      </c>
      <c r="L101" s="16">
        <f>'Bearss Ops Center'!K49*$J101/12</f>
        <v>0</v>
      </c>
      <c r="M101" s="16">
        <f>'Bearss Ops Center'!L49*$J101/12</f>
        <v>0</v>
      </c>
      <c r="N101" s="16">
        <f>'Bearss Ops Center'!M49*$J101/12</f>
        <v>0</v>
      </c>
      <c r="O101" s="16">
        <f>'Bearss Ops Center'!N49*$J101/12</f>
        <v>0</v>
      </c>
      <c r="P101" s="16">
        <f>'Bearss Ops Center'!O49*$J101/12</f>
        <v>0</v>
      </c>
      <c r="Q101" s="16">
        <f>'Bearss Ops Center'!P49*$J101/12</f>
        <v>0</v>
      </c>
      <c r="R101" s="16">
        <f>'Bearss Ops Center'!Q49*$J101/12</f>
        <v>0</v>
      </c>
      <c r="S101" s="16">
        <f>'Bearss Ops Center'!R49*$J101/12</f>
        <v>0</v>
      </c>
      <c r="T101" s="16">
        <f>'Bearss Ops Center'!S49*$J101/12</f>
        <v>0</v>
      </c>
      <c r="U101" s="16">
        <f>'Bearss Ops Center'!T49*$J101/12</f>
        <v>0</v>
      </c>
      <c r="V101" s="16">
        <f>'Bearss Ops Center'!U49*$J101/12</f>
        <v>0</v>
      </c>
      <c r="W101" s="16">
        <f>'Bearss Ops Center'!V49*$J101/12</f>
        <v>0</v>
      </c>
      <c r="X101" s="16">
        <f>'Bearss Ops Center'!W49*$K101/12</f>
        <v>0</v>
      </c>
      <c r="Y101" s="16">
        <f>'Bearss Ops Center'!X49*$K101/12</f>
        <v>0</v>
      </c>
      <c r="Z101" s="16">
        <f>'Bearss Ops Center'!Y49*$K101/12</f>
        <v>0</v>
      </c>
      <c r="AA101" s="16">
        <f>'Bearss Ops Center'!Z49*$K101/12</f>
        <v>0</v>
      </c>
      <c r="AB101" s="16">
        <f>'Bearss Ops Center'!AA49*$K101/12</f>
        <v>0</v>
      </c>
      <c r="AC101" s="16">
        <f>'Bearss Ops Center'!AB49*$K101/12</f>
        <v>0</v>
      </c>
      <c r="AD101" s="16">
        <f>'Bearss Ops Center'!AC49*$K101/12</f>
        <v>2586.4675783333332</v>
      </c>
      <c r="AE101" s="16">
        <f>'Bearss Ops Center'!AD49*$K101/12</f>
        <v>2586.4675783333332</v>
      </c>
      <c r="AF101" s="16">
        <f>'Bearss Ops Center'!AE49*$K101/12</f>
        <v>2586.4675783333332</v>
      </c>
      <c r="AG101" s="16">
        <f>'Bearss Ops Center'!AF49*$K101/12</f>
        <v>2586.4675783333332</v>
      </c>
      <c r="AH101" s="16">
        <f>'Bearss Ops Center'!AG49*$K101/12</f>
        <v>2586.4675783333332</v>
      </c>
      <c r="AI101" s="16">
        <f>'Bearss Ops Center'!AH49*$K101/12</f>
        <v>2586.4675783333332</v>
      </c>
      <c r="AJ101" s="16">
        <f>'Bearss Ops Center'!AI49*$K101/12</f>
        <v>2586.4675783333332</v>
      </c>
      <c r="AK101" s="16">
        <f>'Bearss Ops Center'!AJ49*$K101/12</f>
        <v>2586.4675783333332</v>
      </c>
      <c r="AL101" s="16">
        <f>'Bearss Ops Center'!AK49*$K101/12</f>
        <v>2586.4675783333332</v>
      </c>
      <c r="AM101" s="16">
        <f>'Bearss Ops Center'!AL49*$K101/12</f>
        <v>2586.4675783333332</v>
      </c>
      <c r="AN101" s="16">
        <f>'Bearss Ops Center'!AM49*$K101/12</f>
        <v>2586.4675783333332</v>
      </c>
      <c r="AO101" s="16">
        <f>'Bearss Ops Center'!AN49*$K101/12</f>
        <v>2586.4675783333332</v>
      </c>
      <c r="AP101" s="16">
        <f>'Bearss Ops Center'!AO49*$K101/12</f>
        <v>2586.4675783333332</v>
      </c>
      <c r="AQ101" s="16">
        <f>'Bearss Ops Center'!AP49*$K101/12</f>
        <v>2586.4675783333332</v>
      </c>
      <c r="AR101" s="16">
        <f>'Bearss Ops Center'!AQ49*$K101/12</f>
        <v>2586.4675783333332</v>
      </c>
      <c r="AS101" s="16">
        <f>'Bearss Ops Center'!AR49*$K101/12</f>
        <v>2586.4675783333332</v>
      </c>
      <c r="AT101" s="16">
        <f>'Bearss Ops Center'!AS49*$K101/12</f>
        <v>2586.4675783333332</v>
      </c>
      <c r="AU101" s="16">
        <f>'Bearss Ops Center'!AT49*$K101/12</f>
        <v>2586.4675783333332</v>
      </c>
      <c r="AV101" s="16">
        <f>'Bearss Ops Center'!AU49*$K101/12</f>
        <v>2586.4675783333332</v>
      </c>
      <c r="AW101" s="16">
        <f>'Bearss Ops Center'!AV49*$K101/12</f>
        <v>2586.4675783333332</v>
      </c>
      <c r="AX101" s="16">
        <f>'Bearss Ops Center'!AW49*$K101/12</f>
        <v>2586.4675783333332</v>
      </c>
      <c r="AY101" s="16">
        <f>'Bearss Ops Center'!AX49*$K101/12</f>
        <v>2586.4675783333332</v>
      </c>
      <c r="AZ101" s="16">
        <f>'Bearss Ops Center'!AY49*$K101/12</f>
        <v>2586.4675783333332</v>
      </c>
      <c r="BA101" s="16">
        <f>'Bearss Ops Center'!AZ49*$K101/12</f>
        <v>2586.4675783333332</v>
      </c>
      <c r="BB101" s="16">
        <f>'Bearss Ops Center'!BA49*$K101/12</f>
        <v>2586.4675783333332</v>
      </c>
      <c r="BC101" s="16">
        <f>'Bearss Ops Center'!BB49*$K101/12</f>
        <v>2586.4675783333332</v>
      </c>
      <c r="BD101" s="16">
        <f>'Bearss Ops Center'!BC49*$K101/12</f>
        <v>2586.4675783333332</v>
      </c>
      <c r="BE101" s="16">
        <f>'Bearss Ops Center'!BD49*$K101/12</f>
        <v>2586.4675783333332</v>
      </c>
      <c r="BF101" s="16">
        <f>'Bearss Ops Center'!BE49*$K101/12</f>
        <v>2586.4675783333332</v>
      </c>
      <c r="BG101" s="16">
        <f>'Bearss Ops Center'!BF49*$K101/12</f>
        <v>2586.4675783333332</v>
      </c>
      <c r="BH101" s="16">
        <f>'Bearss Ops Center'!BG49*$K101/12</f>
        <v>2586.4675783333332</v>
      </c>
      <c r="BI101" s="16">
        <f>'Bearss Ops Center'!BH49*$K101/12</f>
        <v>2586.4675783333332</v>
      </c>
      <c r="BJ101" s="16">
        <f>'Bearss Ops Center'!BI49*$K101/12</f>
        <v>2586.4675783333332</v>
      </c>
      <c r="BK101" s="16">
        <f>'Bearss Ops Center'!BJ49*$K101/12</f>
        <v>2586.4675783333332</v>
      </c>
      <c r="BL101" s="16">
        <f>'Bearss Ops Center'!BK49*$K101/12</f>
        <v>2586.4675783333332</v>
      </c>
      <c r="BM101" s="16">
        <f>'Bearss Ops Center'!BL49*$K101/12</f>
        <v>2586.4675783333332</v>
      </c>
      <c r="BN101" s="16">
        <f>'Bearss Ops Center'!BM49*$K101/12</f>
        <v>2586.4675783333332</v>
      </c>
      <c r="BO101" s="16">
        <f>'Bearss Ops Center'!BN49*$K101/12</f>
        <v>2586.4675783333332</v>
      </c>
      <c r="BP101" s="16">
        <f>'Bearss Ops Center'!BO49*$K101/12</f>
        <v>2586.4675783333332</v>
      </c>
      <c r="BQ101" s="16">
        <f>'Bearss Ops Center'!BP49*$K101/12</f>
        <v>2586.4675783333332</v>
      </c>
      <c r="BR101" s="16">
        <f>'Bearss Ops Center'!BQ49*$K101/12</f>
        <v>2586.4675783333332</v>
      </c>
      <c r="BS101" s="16">
        <f>'Bearss Ops Center'!BR49*$K101/12</f>
        <v>2586.4675783333332</v>
      </c>
    </row>
    <row r="102" spans="1:71" x14ac:dyDescent="0.35">
      <c r="A102" s="51" t="str">
        <f>'Bearss Ops Center'!A23</f>
        <v>Found on tab BOC</v>
      </c>
      <c r="B102" s="51" t="str">
        <f>'Bearss Ops Center'!B23</f>
        <v>D0098940</v>
      </c>
      <c r="C102" s="51" t="str">
        <f>'Bearss Ops Center'!D23</f>
        <v/>
      </c>
      <c r="D102" s="51">
        <f>'Bearss Ops Center'!E23</f>
        <v>38900</v>
      </c>
      <c r="E102" s="51" t="str">
        <f>'Bearss Ops Center'!F23</f>
        <v>NCP-16063</v>
      </c>
      <c r="F102" s="51" t="str">
        <f>'Bearss Ops Center'!G23</f>
        <v>Bearss Operations Center Land</v>
      </c>
      <c r="G102" s="51" t="str">
        <f>'Bearss Ops Center'!H23</f>
        <v>Electric General Plant</v>
      </c>
      <c r="H102" s="51" t="str">
        <f>'Bearss Ops Center'!I23</f>
        <v>General Offices</v>
      </c>
      <c r="I102" s="51" t="str">
        <f>'Bearss Ops Center'!J23</f>
        <v>Bearss Operations Center (ECC/DC)</v>
      </c>
      <c r="J102" s="71">
        <v>0</v>
      </c>
      <c r="K102" s="71">
        <v>0</v>
      </c>
      <c r="L102" s="16">
        <f>'Bearss Ops Center'!K50*$J102/12</f>
        <v>0</v>
      </c>
      <c r="M102" s="16">
        <f>'Bearss Ops Center'!L50*$J102/12</f>
        <v>0</v>
      </c>
      <c r="N102" s="16">
        <f>'Bearss Ops Center'!M50*$J102/12</f>
        <v>0</v>
      </c>
      <c r="O102" s="16">
        <f>'Bearss Ops Center'!N50*$J102/12</f>
        <v>0</v>
      </c>
      <c r="P102" s="16">
        <f>'Bearss Ops Center'!O50*$J102/12</f>
        <v>0</v>
      </c>
      <c r="Q102" s="16">
        <f>'Bearss Ops Center'!P50*$J102/12</f>
        <v>0</v>
      </c>
      <c r="R102" s="16">
        <f>'Bearss Ops Center'!Q50*$J102/12</f>
        <v>0</v>
      </c>
      <c r="S102" s="16">
        <f>'Bearss Ops Center'!R50*$J102/12</f>
        <v>0</v>
      </c>
      <c r="T102" s="16">
        <f>'Bearss Ops Center'!S50*$J102/12</f>
        <v>0</v>
      </c>
      <c r="U102" s="16">
        <f>'Bearss Ops Center'!T50*$J102/12</f>
        <v>0</v>
      </c>
      <c r="V102" s="16">
        <f>'Bearss Ops Center'!U50*$J102/12</f>
        <v>0</v>
      </c>
      <c r="W102" s="16">
        <f>'Bearss Ops Center'!V50*$J102/12</f>
        <v>0</v>
      </c>
      <c r="X102" s="16">
        <f>'Bearss Ops Center'!W50*$K102/12</f>
        <v>0</v>
      </c>
      <c r="Y102" s="16">
        <f>'Bearss Ops Center'!X50*$K102/12</f>
        <v>0</v>
      </c>
      <c r="Z102" s="16">
        <f>'Bearss Ops Center'!Y50*$K102/12</f>
        <v>0</v>
      </c>
      <c r="AA102" s="16">
        <f>'Bearss Ops Center'!Z50*$K102/12</f>
        <v>0</v>
      </c>
      <c r="AB102" s="16">
        <f>'Bearss Ops Center'!AA50*$K102/12</f>
        <v>0</v>
      </c>
      <c r="AC102" s="16">
        <f>'Bearss Ops Center'!AB50*$K102/12</f>
        <v>0</v>
      </c>
      <c r="AD102" s="16">
        <f>'Bearss Ops Center'!AC50*$K102/12</f>
        <v>0</v>
      </c>
      <c r="AE102" s="16">
        <f>'Bearss Ops Center'!AD50*$K102/12</f>
        <v>0</v>
      </c>
      <c r="AF102" s="16">
        <f>'Bearss Ops Center'!AE50*$K102/12</f>
        <v>0</v>
      </c>
      <c r="AG102" s="16">
        <f>'Bearss Ops Center'!AF50*$K102/12</f>
        <v>0</v>
      </c>
      <c r="AH102" s="16">
        <f>'Bearss Ops Center'!AG50*$K102/12</f>
        <v>0</v>
      </c>
      <c r="AI102" s="16">
        <f>'Bearss Ops Center'!AH50*$K102/12</f>
        <v>0</v>
      </c>
      <c r="AJ102" s="16">
        <f>'Bearss Ops Center'!AI50*$K102/12</f>
        <v>0</v>
      </c>
      <c r="AK102" s="16">
        <f>'Bearss Ops Center'!AJ50*$K102/12</f>
        <v>0</v>
      </c>
      <c r="AL102" s="16">
        <f>'Bearss Ops Center'!AK50*$K102/12</f>
        <v>0</v>
      </c>
      <c r="AM102" s="16">
        <f>'Bearss Ops Center'!AL50*$K102/12</f>
        <v>0</v>
      </c>
      <c r="AN102" s="16">
        <f>'Bearss Ops Center'!AM50*$K102/12</f>
        <v>0</v>
      </c>
      <c r="AO102" s="16">
        <f>'Bearss Ops Center'!AN50*$K102/12</f>
        <v>0</v>
      </c>
      <c r="AP102" s="16">
        <f>'Bearss Ops Center'!AO50*$K102/12</f>
        <v>0</v>
      </c>
      <c r="AQ102" s="16">
        <f>'Bearss Ops Center'!AP50*$K102/12</f>
        <v>0</v>
      </c>
      <c r="AR102" s="16">
        <f>'Bearss Ops Center'!AQ50*$K102/12</f>
        <v>0</v>
      </c>
      <c r="AS102" s="16">
        <f>'Bearss Ops Center'!AR50*$K102/12</f>
        <v>0</v>
      </c>
      <c r="AT102" s="16">
        <f>'Bearss Ops Center'!AS50*$K102/12</f>
        <v>0</v>
      </c>
      <c r="AU102" s="16">
        <f>'Bearss Ops Center'!AT50*$K102/12</f>
        <v>0</v>
      </c>
      <c r="AV102" s="16">
        <f>'Bearss Ops Center'!AU50*$K102/12</f>
        <v>0</v>
      </c>
      <c r="AW102" s="16">
        <f>'Bearss Ops Center'!AV50*$K102/12</f>
        <v>0</v>
      </c>
      <c r="AX102" s="16">
        <f>'Bearss Ops Center'!AW50*$K102/12</f>
        <v>0</v>
      </c>
      <c r="AY102" s="16">
        <f>'Bearss Ops Center'!AX50*$K102/12</f>
        <v>0</v>
      </c>
      <c r="AZ102" s="16">
        <f>'Bearss Ops Center'!AY50*$K102/12</f>
        <v>0</v>
      </c>
      <c r="BA102" s="16">
        <f>'Bearss Ops Center'!AZ50*$K102/12</f>
        <v>0</v>
      </c>
      <c r="BB102" s="16">
        <f>'Bearss Ops Center'!BA50*$K102/12</f>
        <v>0</v>
      </c>
      <c r="BC102" s="16">
        <f>'Bearss Ops Center'!BB50*$K102/12</f>
        <v>0</v>
      </c>
      <c r="BD102" s="16">
        <f>'Bearss Ops Center'!BC50*$K102/12</f>
        <v>0</v>
      </c>
      <c r="BE102" s="16">
        <f>'Bearss Ops Center'!BD50*$K102/12</f>
        <v>0</v>
      </c>
      <c r="BF102" s="16">
        <f>'Bearss Ops Center'!BE50*$K102/12</f>
        <v>0</v>
      </c>
      <c r="BG102" s="16">
        <f>'Bearss Ops Center'!BF50*$K102/12</f>
        <v>0</v>
      </c>
      <c r="BH102" s="16">
        <f>'Bearss Ops Center'!BG50*$K102/12</f>
        <v>0</v>
      </c>
      <c r="BI102" s="16">
        <f>'Bearss Ops Center'!BH50*$K102/12</f>
        <v>0</v>
      </c>
      <c r="BJ102" s="16">
        <f>'Bearss Ops Center'!BI50*$K102/12</f>
        <v>0</v>
      </c>
      <c r="BK102" s="16">
        <f>'Bearss Ops Center'!BJ50*$K102/12</f>
        <v>0</v>
      </c>
      <c r="BL102" s="16">
        <f>'Bearss Ops Center'!BK50*$K102/12</f>
        <v>0</v>
      </c>
      <c r="BM102" s="16">
        <f>'Bearss Ops Center'!BL50*$K102/12</f>
        <v>0</v>
      </c>
      <c r="BN102" s="16">
        <f>'Bearss Ops Center'!BM50*$K102/12</f>
        <v>0</v>
      </c>
      <c r="BO102" s="16">
        <f>'Bearss Ops Center'!BN50*$K102/12</f>
        <v>0</v>
      </c>
      <c r="BP102" s="16">
        <f>'Bearss Ops Center'!BO50*$K102/12</f>
        <v>0</v>
      </c>
      <c r="BQ102" s="16">
        <f>'Bearss Ops Center'!BP50*$K102/12</f>
        <v>0</v>
      </c>
      <c r="BR102" s="16">
        <f>'Bearss Ops Center'!BQ50*$K102/12</f>
        <v>0</v>
      </c>
      <c r="BS102" s="16">
        <f>'Bearss Ops Center'!BR50*$K102/12</f>
        <v>0</v>
      </c>
    </row>
    <row r="103" spans="1:71" x14ac:dyDescent="0.35">
      <c r="A103" s="51" t="str">
        <f>'Bearss Ops Center'!A24</f>
        <v>Found on tab BOC</v>
      </c>
      <c r="B103" s="51" t="str">
        <f>'Bearss Ops Center'!B24</f>
        <v>D0099344</v>
      </c>
      <c r="C103" s="51" t="str">
        <f>'Bearss Ops Center'!D24</f>
        <v/>
      </c>
      <c r="D103" s="51">
        <f>'Bearss Ops Center'!E24</f>
        <v>38900</v>
      </c>
      <c r="E103" s="51" t="str">
        <f>'Bearss Ops Center'!F24</f>
        <v>NCP-16063</v>
      </c>
      <c r="F103" s="51" t="str">
        <f>'Bearss Ops Center'!G24</f>
        <v>Bearss Operations Center Land</v>
      </c>
      <c r="G103" s="51" t="str">
        <f>'Bearss Ops Center'!H24</f>
        <v>Electric General Plant</v>
      </c>
      <c r="H103" s="51" t="str">
        <f>'Bearss Ops Center'!I24</f>
        <v>General Offices</v>
      </c>
      <c r="I103" s="51" t="str">
        <f>'Bearss Ops Center'!J24</f>
        <v>Bearss Operations Center (ECC/DC)</v>
      </c>
      <c r="J103" s="71">
        <v>0</v>
      </c>
      <c r="K103" s="71">
        <v>0</v>
      </c>
      <c r="L103" s="16">
        <f>'Bearss Ops Center'!K51*$J103/12</f>
        <v>0</v>
      </c>
      <c r="M103" s="16">
        <f>'Bearss Ops Center'!L51*$J103/12</f>
        <v>0</v>
      </c>
      <c r="N103" s="16">
        <f>'Bearss Ops Center'!M51*$J103/12</f>
        <v>0</v>
      </c>
      <c r="O103" s="16">
        <f>'Bearss Ops Center'!N51*$J103/12</f>
        <v>0</v>
      </c>
      <c r="P103" s="16">
        <f>'Bearss Ops Center'!O51*$J103/12</f>
        <v>0</v>
      </c>
      <c r="Q103" s="16">
        <f>'Bearss Ops Center'!P51*$J103/12</f>
        <v>0</v>
      </c>
      <c r="R103" s="16">
        <f>'Bearss Ops Center'!Q51*$J103/12</f>
        <v>0</v>
      </c>
      <c r="S103" s="16">
        <f>'Bearss Ops Center'!R51*$J103/12</f>
        <v>0</v>
      </c>
      <c r="T103" s="16">
        <f>'Bearss Ops Center'!S51*$J103/12</f>
        <v>0</v>
      </c>
      <c r="U103" s="16">
        <f>'Bearss Ops Center'!T51*$J103/12</f>
        <v>0</v>
      </c>
      <c r="V103" s="16">
        <f>'Bearss Ops Center'!U51*$J103/12</f>
        <v>0</v>
      </c>
      <c r="W103" s="16">
        <f>'Bearss Ops Center'!V51*$J103/12</f>
        <v>0</v>
      </c>
      <c r="X103" s="16">
        <f>'Bearss Ops Center'!W51*$K103/12</f>
        <v>0</v>
      </c>
      <c r="Y103" s="16">
        <f>'Bearss Ops Center'!X51*$K103/12</f>
        <v>0</v>
      </c>
      <c r="Z103" s="16">
        <f>'Bearss Ops Center'!Y51*$K103/12</f>
        <v>0</v>
      </c>
      <c r="AA103" s="16">
        <f>'Bearss Ops Center'!Z51*$K103/12</f>
        <v>0</v>
      </c>
      <c r="AB103" s="16">
        <f>'Bearss Ops Center'!AA51*$K103/12</f>
        <v>0</v>
      </c>
      <c r="AC103" s="16">
        <f>'Bearss Ops Center'!AB51*$K103/12</f>
        <v>0</v>
      </c>
      <c r="AD103" s="16">
        <f>'Bearss Ops Center'!AC51*$K103/12</f>
        <v>0</v>
      </c>
      <c r="AE103" s="16">
        <f>'Bearss Ops Center'!AD51*$K103/12</f>
        <v>0</v>
      </c>
      <c r="AF103" s="16">
        <f>'Bearss Ops Center'!AE51*$K103/12</f>
        <v>0</v>
      </c>
      <c r="AG103" s="16">
        <f>'Bearss Ops Center'!AF51*$K103/12</f>
        <v>0</v>
      </c>
      <c r="AH103" s="16">
        <f>'Bearss Ops Center'!AG51*$K103/12</f>
        <v>0</v>
      </c>
      <c r="AI103" s="16">
        <f>'Bearss Ops Center'!AH51*$K103/12</f>
        <v>0</v>
      </c>
      <c r="AJ103" s="16">
        <f>'Bearss Ops Center'!AI51*$K103/12</f>
        <v>0</v>
      </c>
      <c r="AK103" s="16">
        <f>'Bearss Ops Center'!AJ51*$K103/12</f>
        <v>0</v>
      </c>
      <c r="AL103" s="16">
        <f>'Bearss Ops Center'!AK51*$K103/12</f>
        <v>0</v>
      </c>
      <c r="AM103" s="16">
        <f>'Bearss Ops Center'!AL51*$K103/12</f>
        <v>0</v>
      </c>
      <c r="AN103" s="16">
        <f>'Bearss Ops Center'!AM51*$K103/12</f>
        <v>0</v>
      </c>
      <c r="AO103" s="16">
        <f>'Bearss Ops Center'!AN51*$K103/12</f>
        <v>0</v>
      </c>
      <c r="AP103" s="16">
        <f>'Bearss Ops Center'!AO51*$K103/12</f>
        <v>0</v>
      </c>
      <c r="AQ103" s="16">
        <f>'Bearss Ops Center'!AP51*$K103/12</f>
        <v>0</v>
      </c>
      <c r="AR103" s="16">
        <f>'Bearss Ops Center'!AQ51*$K103/12</f>
        <v>0</v>
      </c>
      <c r="AS103" s="16">
        <f>'Bearss Ops Center'!AR51*$K103/12</f>
        <v>0</v>
      </c>
      <c r="AT103" s="16">
        <f>'Bearss Ops Center'!AS51*$K103/12</f>
        <v>0</v>
      </c>
      <c r="AU103" s="16">
        <f>'Bearss Ops Center'!AT51*$K103/12</f>
        <v>0</v>
      </c>
      <c r="AV103" s="16">
        <f>'Bearss Ops Center'!AU51*$K103/12</f>
        <v>0</v>
      </c>
      <c r="AW103" s="16">
        <f>'Bearss Ops Center'!AV51*$K103/12</f>
        <v>0</v>
      </c>
      <c r="AX103" s="16">
        <f>'Bearss Ops Center'!AW51*$K103/12</f>
        <v>0</v>
      </c>
      <c r="AY103" s="16">
        <f>'Bearss Ops Center'!AX51*$K103/12</f>
        <v>0</v>
      </c>
      <c r="AZ103" s="16">
        <f>'Bearss Ops Center'!AY51*$K103/12</f>
        <v>0</v>
      </c>
      <c r="BA103" s="16">
        <f>'Bearss Ops Center'!AZ51*$K103/12</f>
        <v>0</v>
      </c>
      <c r="BB103" s="16">
        <f>'Bearss Ops Center'!BA51*$K103/12</f>
        <v>0</v>
      </c>
      <c r="BC103" s="16">
        <f>'Bearss Ops Center'!BB51*$K103/12</f>
        <v>0</v>
      </c>
      <c r="BD103" s="16">
        <f>'Bearss Ops Center'!BC51*$K103/12</f>
        <v>0</v>
      </c>
      <c r="BE103" s="16">
        <f>'Bearss Ops Center'!BD51*$K103/12</f>
        <v>0</v>
      </c>
      <c r="BF103" s="16">
        <f>'Bearss Ops Center'!BE51*$K103/12</f>
        <v>0</v>
      </c>
      <c r="BG103" s="16">
        <f>'Bearss Ops Center'!BF51*$K103/12</f>
        <v>0</v>
      </c>
      <c r="BH103" s="16">
        <f>'Bearss Ops Center'!BG51*$K103/12</f>
        <v>0</v>
      </c>
      <c r="BI103" s="16">
        <f>'Bearss Ops Center'!BH51*$K103/12</f>
        <v>0</v>
      </c>
      <c r="BJ103" s="16">
        <f>'Bearss Ops Center'!BI51*$K103/12</f>
        <v>0</v>
      </c>
      <c r="BK103" s="16">
        <f>'Bearss Ops Center'!BJ51*$K103/12</f>
        <v>0</v>
      </c>
      <c r="BL103" s="16">
        <f>'Bearss Ops Center'!BK51*$K103/12</f>
        <v>0</v>
      </c>
      <c r="BM103" s="16">
        <f>'Bearss Ops Center'!BL51*$K103/12</f>
        <v>0</v>
      </c>
      <c r="BN103" s="16">
        <f>'Bearss Ops Center'!BM51*$K103/12</f>
        <v>0</v>
      </c>
      <c r="BO103" s="16">
        <f>'Bearss Ops Center'!BN51*$K103/12</f>
        <v>0</v>
      </c>
      <c r="BP103" s="16">
        <f>'Bearss Ops Center'!BO51*$K103/12</f>
        <v>0</v>
      </c>
      <c r="BQ103" s="16">
        <f>'Bearss Ops Center'!BP51*$K103/12</f>
        <v>0</v>
      </c>
      <c r="BR103" s="16">
        <f>'Bearss Ops Center'!BQ51*$K103/12</f>
        <v>0</v>
      </c>
      <c r="BS103" s="16">
        <f>'Bearss Ops Center'!BR51*$K103/12</f>
        <v>0</v>
      </c>
    </row>
    <row r="104" spans="1:71" x14ac:dyDescent="0.35">
      <c r="A104" s="51" t="str">
        <f>'Bearss Ops Center'!A25</f>
        <v>Found on tab BOC</v>
      </c>
      <c r="B104" s="51" t="str">
        <f>'Bearss Ops Center'!B25</f>
        <v>D0099839</v>
      </c>
      <c r="C104" s="51" t="str">
        <f>'Bearss Ops Center'!D25</f>
        <v/>
      </c>
      <c r="D104" s="51">
        <f>'Bearss Ops Center'!E25</f>
        <v>39000</v>
      </c>
      <c r="E104" s="51" t="str">
        <f>'Bearss Ops Center'!F25</f>
        <v>NEW-15424</v>
      </c>
      <c r="F104" s="51" t="str">
        <f>'Bearss Ops Center'!G25</f>
        <v>Bearss Operations Center</v>
      </c>
      <c r="G104" s="51" t="str">
        <f>'Bearss Ops Center'!H25</f>
        <v>Electric General Plant</v>
      </c>
      <c r="H104" s="51" t="str">
        <f>'Bearss Ops Center'!I25</f>
        <v>General Offices</v>
      </c>
      <c r="I104" s="51" t="str">
        <f>'Bearss Ops Center'!J25</f>
        <v>Bearss Operations Center (ECC/DC)</v>
      </c>
      <c r="J104" s="71">
        <v>1.4E-2</v>
      </c>
      <c r="K104" s="71">
        <v>1.7000000000000001E-2</v>
      </c>
      <c r="L104" s="16">
        <f>'Bearss Ops Center'!K52*$J104/12</f>
        <v>0</v>
      </c>
      <c r="M104" s="16">
        <f>'Bearss Ops Center'!L52*$J104/12</f>
        <v>0</v>
      </c>
      <c r="N104" s="16">
        <f>'Bearss Ops Center'!M52*$J104/12</f>
        <v>0</v>
      </c>
      <c r="O104" s="16">
        <f>'Bearss Ops Center'!N52*$J104/12</f>
        <v>0</v>
      </c>
      <c r="P104" s="16">
        <f>'Bearss Ops Center'!O52*$J104/12</f>
        <v>0</v>
      </c>
      <c r="Q104" s="16">
        <f>'Bearss Ops Center'!P52*$J104/12</f>
        <v>0</v>
      </c>
      <c r="R104" s="16">
        <f>'Bearss Ops Center'!Q52*$J104/12</f>
        <v>0</v>
      </c>
      <c r="S104" s="16">
        <f>'Bearss Ops Center'!R52*$J104/12</f>
        <v>0</v>
      </c>
      <c r="T104" s="16">
        <f>'Bearss Ops Center'!S52*$J104/12</f>
        <v>0</v>
      </c>
      <c r="U104" s="16">
        <f>'Bearss Ops Center'!T52*$J104/12</f>
        <v>0</v>
      </c>
      <c r="V104" s="16">
        <f>'Bearss Ops Center'!U52*$J104/12</f>
        <v>0</v>
      </c>
      <c r="W104" s="16">
        <f>'Bearss Ops Center'!V52*$J104/12</f>
        <v>0</v>
      </c>
      <c r="X104" s="16">
        <f>'Bearss Ops Center'!W52*$K104/12</f>
        <v>0</v>
      </c>
      <c r="Y104" s="16">
        <f>'Bearss Ops Center'!X52*$K104/12</f>
        <v>0</v>
      </c>
      <c r="Z104" s="16">
        <f>'Bearss Ops Center'!Y52*$K104/12</f>
        <v>0</v>
      </c>
      <c r="AA104" s="16">
        <f>'Bearss Ops Center'!Z52*$K104/12</f>
        <v>0</v>
      </c>
      <c r="AB104" s="16">
        <f>'Bearss Ops Center'!AA52*$K104/12</f>
        <v>0</v>
      </c>
      <c r="AC104" s="16">
        <f>'Bearss Ops Center'!AB52*$K104/12</f>
        <v>0</v>
      </c>
      <c r="AD104" s="16">
        <f>'Bearss Ops Center'!AC52*$K104/12</f>
        <v>2743.3283633333335</v>
      </c>
      <c r="AE104" s="16">
        <f>'Bearss Ops Center'!AD52*$K104/12</f>
        <v>2743.3283633333335</v>
      </c>
      <c r="AF104" s="16">
        <f>'Bearss Ops Center'!AE52*$K104/12</f>
        <v>2743.3283633333335</v>
      </c>
      <c r="AG104" s="16">
        <f>'Bearss Ops Center'!AF52*$K104/12</f>
        <v>2743.3283633333335</v>
      </c>
      <c r="AH104" s="16">
        <f>'Bearss Ops Center'!AG52*$K104/12</f>
        <v>2743.3283633333335</v>
      </c>
      <c r="AI104" s="16">
        <f>'Bearss Ops Center'!AH52*$K104/12</f>
        <v>2743.3283633333335</v>
      </c>
      <c r="AJ104" s="16">
        <f>'Bearss Ops Center'!AI52*$K104/12</f>
        <v>2743.3283633333335</v>
      </c>
      <c r="AK104" s="16">
        <f>'Bearss Ops Center'!AJ52*$K104/12</f>
        <v>2743.3283633333335</v>
      </c>
      <c r="AL104" s="16">
        <f>'Bearss Ops Center'!AK52*$K104/12</f>
        <v>2743.3283633333335</v>
      </c>
      <c r="AM104" s="16">
        <f>'Bearss Ops Center'!AL52*$K104/12</f>
        <v>2743.3283633333335</v>
      </c>
      <c r="AN104" s="16">
        <f>'Bearss Ops Center'!AM52*$K104/12</f>
        <v>2743.3283633333335</v>
      </c>
      <c r="AO104" s="16">
        <f>'Bearss Ops Center'!AN52*$K104/12</f>
        <v>2743.3283633333335</v>
      </c>
      <c r="AP104" s="16">
        <f>'Bearss Ops Center'!AO52*$K104/12</f>
        <v>2743.3283633333335</v>
      </c>
      <c r="AQ104" s="16">
        <f>'Bearss Ops Center'!AP52*$K104/12</f>
        <v>2743.3283633333335</v>
      </c>
      <c r="AR104" s="16">
        <f>'Bearss Ops Center'!AQ52*$K104/12</f>
        <v>2743.3283633333335</v>
      </c>
      <c r="AS104" s="16">
        <f>'Bearss Ops Center'!AR52*$K104/12</f>
        <v>2743.3283633333335</v>
      </c>
      <c r="AT104" s="16">
        <f>'Bearss Ops Center'!AS52*$K104/12</f>
        <v>2743.3283633333335</v>
      </c>
      <c r="AU104" s="16">
        <f>'Bearss Ops Center'!AT52*$K104/12</f>
        <v>2743.3283633333335</v>
      </c>
      <c r="AV104" s="16">
        <f>'Bearss Ops Center'!AU52*$K104/12</f>
        <v>2743.3283633333335</v>
      </c>
      <c r="AW104" s="16">
        <f>'Bearss Ops Center'!AV52*$K104/12</f>
        <v>2743.3283633333335</v>
      </c>
      <c r="AX104" s="16">
        <f>'Bearss Ops Center'!AW52*$K104/12</f>
        <v>2743.3283633333335</v>
      </c>
      <c r="AY104" s="16">
        <f>'Bearss Ops Center'!AX52*$K104/12</f>
        <v>2743.3283633333335</v>
      </c>
      <c r="AZ104" s="16">
        <f>'Bearss Ops Center'!AY52*$K104/12</f>
        <v>2743.3283633333335</v>
      </c>
      <c r="BA104" s="16">
        <f>'Bearss Ops Center'!AZ52*$K104/12</f>
        <v>2743.3283633333335</v>
      </c>
      <c r="BB104" s="16">
        <f>'Bearss Ops Center'!BA52*$K104/12</f>
        <v>2743.3283633333335</v>
      </c>
      <c r="BC104" s="16">
        <f>'Bearss Ops Center'!BB52*$K104/12</f>
        <v>2743.3283633333335</v>
      </c>
      <c r="BD104" s="16">
        <f>'Bearss Ops Center'!BC52*$K104/12</f>
        <v>2743.3283633333335</v>
      </c>
      <c r="BE104" s="16">
        <f>'Bearss Ops Center'!BD52*$K104/12</f>
        <v>2743.3283633333335</v>
      </c>
      <c r="BF104" s="16">
        <f>'Bearss Ops Center'!BE52*$K104/12</f>
        <v>2743.3283633333335</v>
      </c>
      <c r="BG104" s="16">
        <f>'Bearss Ops Center'!BF52*$K104/12</f>
        <v>2743.3283633333335</v>
      </c>
      <c r="BH104" s="16">
        <f>'Bearss Ops Center'!BG52*$K104/12</f>
        <v>2743.3283633333335</v>
      </c>
      <c r="BI104" s="16">
        <f>'Bearss Ops Center'!BH52*$K104/12</f>
        <v>2743.3283633333335</v>
      </c>
      <c r="BJ104" s="16">
        <f>'Bearss Ops Center'!BI52*$K104/12</f>
        <v>2743.3283633333335</v>
      </c>
      <c r="BK104" s="16">
        <f>'Bearss Ops Center'!BJ52*$K104/12</f>
        <v>2743.3283633333335</v>
      </c>
      <c r="BL104" s="16">
        <f>'Bearss Ops Center'!BK52*$K104/12</f>
        <v>2743.3283633333335</v>
      </c>
      <c r="BM104" s="16">
        <f>'Bearss Ops Center'!BL52*$K104/12</f>
        <v>2743.3283633333335</v>
      </c>
      <c r="BN104" s="16">
        <f>'Bearss Ops Center'!BM52*$K104/12</f>
        <v>2743.3283633333335</v>
      </c>
      <c r="BO104" s="16">
        <f>'Bearss Ops Center'!BN52*$K104/12</f>
        <v>2743.3283633333335</v>
      </c>
      <c r="BP104" s="16">
        <f>'Bearss Ops Center'!BO52*$K104/12</f>
        <v>2743.3283633333335</v>
      </c>
      <c r="BQ104" s="16">
        <f>'Bearss Ops Center'!BP52*$K104/12</f>
        <v>2743.3283633333335</v>
      </c>
      <c r="BR104" s="16">
        <f>'Bearss Ops Center'!BQ52*$K104/12</f>
        <v>2743.3283633333335</v>
      </c>
      <c r="BS104" s="16">
        <f>'Bearss Ops Center'!BR52*$K104/12</f>
        <v>2743.3283633333335</v>
      </c>
    </row>
    <row r="105" spans="1:71" x14ac:dyDescent="0.35">
      <c r="A105" s="51" t="str">
        <f>'Bearss Ops Center'!A26</f>
        <v>Found on tab BOC</v>
      </c>
      <c r="B105" s="51" t="str">
        <f>'Bearss Ops Center'!B26</f>
        <v>D0099840</v>
      </c>
      <c r="C105" s="51" t="str">
        <f>'Bearss Ops Center'!D26</f>
        <v/>
      </c>
      <c r="D105" s="51">
        <f>'Bearss Ops Center'!E26</f>
        <v>39000</v>
      </c>
      <c r="E105" s="51" t="str">
        <f>'Bearss Ops Center'!F26</f>
        <v>NEW-15424</v>
      </c>
      <c r="F105" s="51" t="str">
        <f>'Bearss Ops Center'!G26</f>
        <v>Bearss Operations Center</v>
      </c>
      <c r="G105" s="51" t="str">
        <f>'Bearss Ops Center'!H26</f>
        <v>Electric General Plant</v>
      </c>
      <c r="H105" s="51" t="str">
        <f>'Bearss Ops Center'!I26</f>
        <v>General Offices</v>
      </c>
      <c r="I105" s="51" t="str">
        <f>'Bearss Ops Center'!J26</f>
        <v>Bearss Operations Center (ECC/DC)</v>
      </c>
      <c r="J105" s="71">
        <v>1.4E-2</v>
      </c>
      <c r="K105" s="71">
        <v>1.7000000000000001E-2</v>
      </c>
      <c r="L105" s="16">
        <f>'Bearss Ops Center'!K53*$J105/12</f>
        <v>0</v>
      </c>
      <c r="M105" s="16">
        <f>'Bearss Ops Center'!L53*$J105/12</f>
        <v>0</v>
      </c>
      <c r="N105" s="16">
        <f>'Bearss Ops Center'!M53*$J105/12</f>
        <v>0</v>
      </c>
      <c r="O105" s="16">
        <f>'Bearss Ops Center'!N53*$J105/12</f>
        <v>0</v>
      </c>
      <c r="P105" s="16">
        <f>'Bearss Ops Center'!O53*$J105/12</f>
        <v>0</v>
      </c>
      <c r="Q105" s="16">
        <f>'Bearss Ops Center'!P53*$J105/12</f>
        <v>0</v>
      </c>
      <c r="R105" s="16">
        <f>'Bearss Ops Center'!Q53*$J105/12</f>
        <v>0</v>
      </c>
      <c r="S105" s="16">
        <f>'Bearss Ops Center'!R53*$J105/12</f>
        <v>0</v>
      </c>
      <c r="T105" s="16">
        <f>'Bearss Ops Center'!S53*$J105/12</f>
        <v>0</v>
      </c>
      <c r="U105" s="16">
        <f>'Bearss Ops Center'!T53*$J105/12</f>
        <v>0</v>
      </c>
      <c r="V105" s="16">
        <f>'Bearss Ops Center'!U53*$J105/12</f>
        <v>0</v>
      </c>
      <c r="W105" s="16">
        <f>'Bearss Ops Center'!V53*$J105/12</f>
        <v>0</v>
      </c>
      <c r="X105" s="16">
        <f>'Bearss Ops Center'!W53*$K105/12</f>
        <v>0</v>
      </c>
      <c r="Y105" s="16">
        <f>'Bearss Ops Center'!X53*$K105/12</f>
        <v>0</v>
      </c>
      <c r="Z105" s="16">
        <f>'Bearss Ops Center'!Y53*$K105/12</f>
        <v>0</v>
      </c>
      <c r="AA105" s="16">
        <f>'Bearss Ops Center'!Z53*$K105/12</f>
        <v>0</v>
      </c>
      <c r="AB105" s="16">
        <f>'Bearss Ops Center'!AA53*$K105/12</f>
        <v>0</v>
      </c>
      <c r="AC105" s="16">
        <f>'Bearss Ops Center'!AB53*$K105/12</f>
        <v>0</v>
      </c>
      <c r="AD105" s="16">
        <f>'Bearss Ops Center'!AC53*$K105/12</f>
        <v>110211.96351749996</v>
      </c>
      <c r="AE105" s="16">
        <f>'Bearss Ops Center'!AD53*$K105/12</f>
        <v>110211.96351749996</v>
      </c>
      <c r="AF105" s="16">
        <f>'Bearss Ops Center'!AE53*$K105/12</f>
        <v>110211.96351749996</v>
      </c>
      <c r="AG105" s="16">
        <f>'Bearss Ops Center'!AF53*$K105/12</f>
        <v>110211.96351749996</v>
      </c>
      <c r="AH105" s="16">
        <f>'Bearss Ops Center'!AG53*$K105/12</f>
        <v>110211.96351749996</v>
      </c>
      <c r="AI105" s="16">
        <f>'Bearss Ops Center'!AH53*$K105/12</f>
        <v>110211.96351749996</v>
      </c>
      <c r="AJ105" s="16">
        <f>'Bearss Ops Center'!AI53*$K105/12</f>
        <v>110211.96351749996</v>
      </c>
      <c r="AK105" s="16">
        <f>'Bearss Ops Center'!AJ53*$K105/12</f>
        <v>110211.96351749996</v>
      </c>
      <c r="AL105" s="16">
        <f>'Bearss Ops Center'!AK53*$K105/12</f>
        <v>110211.96351749996</v>
      </c>
      <c r="AM105" s="16">
        <f>'Bearss Ops Center'!AL53*$K105/12</f>
        <v>110211.96351749996</v>
      </c>
      <c r="AN105" s="16">
        <f>'Bearss Ops Center'!AM53*$K105/12</f>
        <v>110211.96351749996</v>
      </c>
      <c r="AO105" s="16">
        <f>'Bearss Ops Center'!AN53*$K105/12</f>
        <v>110211.96351749996</v>
      </c>
      <c r="AP105" s="16">
        <f>'Bearss Ops Center'!AO53*$K105/12</f>
        <v>110211.96351749996</v>
      </c>
      <c r="AQ105" s="16">
        <f>'Bearss Ops Center'!AP53*$K105/12</f>
        <v>110211.96351749996</v>
      </c>
      <c r="AR105" s="16">
        <f>'Bearss Ops Center'!AQ53*$K105/12</f>
        <v>110211.96351749996</v>
      </c>
      <c r="AS105" s="16">
        <f>'Bearss Ops Center'!AR53*$K105/12</f>
        <v>110211.96351749996</v>
      </c>
      <c r="AT105" s="16">
        <f>'Bearss Ops Center'!AS53*$K105/12</f>
        <v>110211.96351749996</v>
      </c>
      <c r="AU105" s="16">
        <f>'Bearss Ops Center'!AT53*$K105/12</f>
        <v>110211.96351749996</v>
      </c>
      <c r="AV105" s="16">
        <f>'Bearss Ops Center'!AU53*$K105/12</f>
        <v>110211.96351749996</v>
      </c>
      <c r="AW105" s="16">
        <f>'Bearss Ops Center'!AV53*$K105/12</f>
        <v>110211.96351749996</v>
      </c>
      <c r="AX105" s="16">
        <f>'Bearss Ops Center'!AW53*$K105/12</f>
        <v>110211.96351749996</v>
      </c>
      <c r="AY105" s="16">
        <f>'Bearss Ops Center'!AX53*$K105/12</f>
        <v>110211.96351749996</v>
      </c>
      <c r="AZ105" s="16">
        <f>'Bearss Ops Center'!AY53*$K105/12</f>
        <v>110211.96351749996</v>
      </c>
      <c r="BA105" s="16">
        <f>'Bearss Ops Center'!AZ53*$K105/12</f>
        <v>110211.96351749996</v>
      </c>
      <c r="BB105" s="16">
        <f>'Bearss Ops Center'!BA53*$K105/12</f>
        <v>110211.96351749996</v>
      </c>
      <c r="BC105" s="16">
        <f>'Bearss Ops Center'!BB53*$K105/12</f>
        <v>110211.96351749996</v>
      </c>
      <c r="BD105" s="16">
        <f>'Bearss Ops Center'!BC53*$K105/12</f>
        <v>110211.96351749996</v>
      </c>
      <c r="BE105" s="16">
        <f>'Bearss Ops Center'!BD53*$K105/12</f>
        <v>110211.96351749996</v>
      </c>
      <c r="BF105" s="16">
        <f>'Bearss Ops Center'!BE53*$K105/12</f>
        <v>110211.96351749996</v>
      </c>
      <c r="BG105" s="16">
        <f>'Bearss Ops Center'!BF53*$K105/12</f>
        <v>110211.96351749996</v>
      </c>
      <c r="BH105" s="16">
        <f>'Bearss Ops Center'!BG53*$K105/12</f>
        <v>110211.96351749996</v>
      </c>
      <c r="BI105" s="16">
        <f>'Bearss Ops Center'!BH53*$K105/12</f>
        <v>110211.96351749996</v>
      </c>
      <c r="BJ105" s="16">
        <f>'Bearss Ops Center'!BI53*$K105/12</f>
        <v>110211.96351749996</v>
      </c>
      <c r="BK105" s="16">
        <f>'Bearss Ops Center'!BJ53*$K105/12</f>
        <v>110211.96351749996</v>
      </c>
      <c r="BL105" s="16">
        <f>'Bearss Ops Center'!BK53*$K105/12</f>
        <v>110211.96351749996</v>
      </c>
      <c r="BM105" s="16">
        <f>'Bearss Ops Center'!BL53*$K105/12</f>
        <v>110211.96351749996</v>
      </c>
      <c r="BN105" s="16">
        <f>'Bearss Ops Center'!BM53*$K105/12</f>
        <v>110211.96351749996</v>
      </c>
      <c r="BO105" s="16">
        <f>'Bearss Ops Center'!BN53*$K105/12</f>
        <v>110211.96351749996</v>
      </c>
      <c r="BP105" s="16">
        <f>'Bearss Ops Center'!BO53*$K105/12</f>
        <v>110211.96351749996</v>
      </c>
      <c r="BQ105" s="16">
        <f>'Bearss Ops Center'!BP53*$K105/12</f>
        <v>110211.96351749996</v>
      </c>
      <c r="BR105" s="16">
        <f>'Bearss Ops Center'!BQ53*$K105/12</f>
        <v>110211.96351749996</v>
      </c>
      <c r="BS105" s="16">
        <f>'Bearss Ops Center'!BR53*$K105/12</f>
        <v>110211.96351749996</v>
      </c>
    </row>
    <row r="106" spans="1:71" x14ac:dyDescent="0.35">
      <c r="A106" s="51" t="str">
        <f>'Bearss Ops Center'!A27</f>
        <v>Found on tab BOC</v>
      </c>
      <c r="B106" s="51" t="str">
        <f>'Bearss Ops Center'!B27</f>
        <v>D0099847</v>
      </c>
      <c r="C106" s="51" t="str">
        <f>'Bearss Ops Center'!D27</f>
        <v/>
      </c>
      <c r="D106" s="51">
        <f>'Bearss Ops Center'!E27</f>
        <v>39000</v>
      </c>
      <c r="E106" s="51" t="str">
        <f>'Bearss Ops Center'!F27</f>
        <v>NEW-15424</v>
      </c>
      <c r="F106" s="51" t="str">
        <f>'Bearss Ops Center'!G27</f>
        <v>Bearss Operations Center</v>
      </c>
      <c r="G106" s="51" t="str">
        <f>'Bearss Ops Center'!H27</f>
        <v>Electric General Plant</v>
      </c>
      <c r="H106" s="51" t="str">
        <f>'Bearss Ops Center'!I27</f>
        <v>General Offices</v>
      </c>
      <c r="I106" s="51" t="str">
        <f>'Bearss Ops Center'!J27</f>
        <v>Bearss Operations Center (ECC/DC)</v>
      </c>
      <c r="J106" s="71">
        <v>1.4E-2</v>
      </c>
      <c r="K106" s="71">
        <v>1.7000000000000001E-2</v>
      </c>
      <c r="L106" s="16">
        <f>'Bearss Ops Center'!K54*$J106/12</f>
        <v>0</v>
      </c>
      <c r="M106" s="16">
        <f>'Bearss Ops Center'!L54*$J106/12</f>
        <v>0</v>
      </c>
      <c r="N106" s="16">
        <f>'Bearss Ops Center'!M54*$J106/12</f>
        <v>0</v>
      </c>
      <c r="O106" s="16">
        <f>'Bearss Ops Center'!N54*$J106/12</f>
        <v>0</v>
      </c>
      <c r="P106" s="16">
        <f>'Bearss Ops Center'!O54*$J106/12</f>
        <v>0</v>
      </c>
      <c r="Q106" s="16">
        <f>'Bearss Ops Center'!P54*$J106/12</f>
        <v>0</v>
      </c>
      <c r="R106" s="16">
        <f>'Bearss Ops Center'!Q54*$J106/12</f>
        <v>0</v>
      </c>
      <c r="S106" s="16">
        <f>'Bearss Ops Center'!R54*$J106/12</f>
        <v>0</v>
      </c>
      <c r="T106" s="16">
        <f>'Bearss Ops Center'!S54*$J106/12</f>
        <v>0</v>
      </c>
      <c r="U106" s="16">
        <f>'Bearss Ops Center'!T54*$J106/12</f>
        <v>0</v>
      </c>
      <c r="V106" s="16">
        <f>'Bearss Ops Center'!U54*$J106/12</f>
        <v>0</v>
      </c>
      <c r="W106" s="16">
        <f>'Bearss Ops Center'!V54*$J106/12</f>
        <v>0</v>
      </c>
      <c r="X106" s="16">
        <f>'Bearss Ops Center'!W54*$K106/12</f>
        <v>0</v>
      </c>
      <c r="Y106" s="16">
        <f>'Bearss Ops Center'!X54*$K106/12</f>
        <v>0</v>
      </c>
      <c r="Z106" s="16">
        <f>'Bearss Ops Center'!Y54*$K106/12</f>
        <v>0</v>
      </c>
      <c r="AA106" s="16">
        <f>'Bearss Ops Center'!Z54*$K106/12</f>
        <v>0</v>
      </c>
      <c r="AB106" s="16">
        <f>'Bearss Ops Center'!AA54*$K106/12</f>
        <v>0</v>
      </c>
      <c r="AC106" s="16">
        <f>'Bearss Ops Center'!AB54*$K106/12</f>
        <v>0</v>
      </c>
      <c r="AD106" s="16">
        <f>'Bearss Ops Center'!AC54*$K106/12</f>
        <v>789.81023916666663</v>
      </c>
      <c r="AE106" s="16">
        <f>'Bearss Ops Center'!AD54*$K106/12</f>
        <v>789.81023916666663</v>
      </c>
      <c r="AF106" s="16">
        <f>'Bearss Ops Center'!AE54*$K106/12</f>
        <v>789.81023916666663</v>
      </c>
      <c r="AG106" s="16">
        <f>'Bearss Ops Center'!AF54*$K106/12</f>
        <v>789.81023916666663</v>
      </c>
      <c r="AH106" s="16">
        <f>'Bearss Ops Center'!AG54*$K106/12</f>
        <v>789.81023916666663</v>
      </c>
      <c r="AI106" s="16">
        <f>'Bearss Ops Center'!AH54*$K106/12</f>
        <v>789.81023916666663</v>
      </c>
      <c r="AJ106" s="16">
        <f>'Bearss Ops Center'!AI54*$K106/12</f>
        <v>789.81023916666663</v>
      </c>
      <c r="AK106" s="16">
        <f>'Bearss Ops Center'!AJ54*$K106/12</f>
        <v>789.81023916666663</v>
      </c>
      <c r="AL106" s="16">
        <f>'Bearss Ops Center'!AK54*$K106/12</f>
        <v>789.81023916666663</v>
      </c>
      <c r="AM106" s="16">
        <f>'Bearss Ops Center'!AL54*$K106/12</f>
        <v>789.81023916666663</v>
      </c>
      <c r="AN106" s="16">
        <f>'Bearss Ops Center'!AM54*$K106/12</f>
        <v>789.81023916666663</v>
      </c>
      <c r="AO106" s="16">
        <f>'Bearss Ops Center'!AN54*$K106/12</f>
        <v>789.81023916666663</v>
      </c>
      <c r="AP106" s="16">
        <f>'Bearss Ops Center'!AO54*$K106/12</f>
        <v>789.81023916666663</v>
      </c>
      <c r="AQ106" s="16">
        <f>'Bearss Ops Center'!AP54*$K106/12</f>
        <v>789.81023916666663</v>
      </c>
      <c r="AR106" s="16">
        <f>'Bearss Ops Center'!AQ54*$K106/12</f>
        <v>789.81023916666663</v>
      </c>
      <c r="AS106" s="16">
        <f>'Bearss Ops Center'!AR54*$K106/12</f>
        <v>789.81023916666663</v>
      </c>
      <c r="AT106" s="16">
        <f>'Bearss Ops Center'!AS54*$K106/12</f>
        <v>789.81023916666663</v>
      </c>
      <c r="AU106" s="16">
        <f>'Bearss Ops Center'!AT54*$K106/12</f>
        <v>789.81023916666663</v>
      </c>
      <c r="AV106" s="16">
        <f>'Bearss Ops Center'!AU54*$K106/12</f>
        <v>789.81023916666663</v>
      </c>
      <c r="AW106" s="16">
        <f>'Bearss Ops Center'!AV54*$K106/12</f>
        <v>789.81023916666663</v>
      </c>
      <c r="AX106" s="16">
        <f>'Bearss Ops Center'!AW54*$K106/12</f>
        <v>789.81023916666663</v>
      </c>
      <c r="AY106" s="16">
        <f>'Bearss Ops Center'!AX54*$K106/12</f>
        <v>789.81023916666663</v>
      </c>
      <c r="AZ106" s="16">
        <f>'Bearss Ops Center'!AY54*$K106/12</f>
        <v>789.81023916666663</v>
      </c>
      <c r="BA106" s="16">
        <f>'Bearss Ops Center'!AZ54*$K106/12</f>
        <v>789.81023916666663</v>
      </c>
      <c r="BB106" s="16">
        <f>'Bearss Ops Center'!BA54*$K106/12</f>
        <v>789.81023916666663</v>
      </c>
      <c r="BC106" s="16">
        <f>'Bearss Ops Center'!BB54*$K106/12</f>
        <v>789.81023916666663</v>
      </c>
      <c r="BD106" s="16">
        <f>'Bearss Ops Center'!BC54*$K106/12</f>
        <v>789.81023916666663</v>
      </c>
      <c r="BE106" s="16">
        <f>'Bearss Ops Center'!BD54*$K106/12</f>
        <v>789.81023916666663</v>
      </c>
      <c r="BF106" s="16">
        <f>'Bearss Ops Center'!BE54*$K106/12</f>
        <v>789.81023916666663</v>
      </c>
      <c r="BG106" s="16">
        <f>'Bearss Ops Center'!BF54*$K106/12</f>
        <v>789.81023916666663</v>
      </c>
      <c r="BH106" s="16">
        <f>'Bearss Ops Center'!BG54*$K106/12</f>
        <v>789.81023916666663</v>
      </c>
      <c r="BI106" s="16">
        <f>'Bearss Ops Center'!BH54*$K106/12</f>
        <v>789.81023916666663</v>
      </c>
      <c r="BJ106" s="16">
        <f>'Bearss Ops Center'!BI54*$K106/12</f>
        <v>789.81023916666663</v>
      </c>
      <c r="BK106" s="16">
        <f>'Bearss Ops Center'!BJ54*$K106/12</f>
        <v>789.81023916666663</v>
      </c>
      <c r="BL106" s="16">
        <f>'Bearss Ops Center'!BK54*$K106/12</f>
        <v>789.81023916666663</v>
      </c>
      <c r="BM106" s="16">
        <f>'Bearss Ops Center'!BL54*$K106/12</f>
        <v>789.81023916666663</v>
      </c>
      <c r="BN106" s="16">
        <f>'Bearss Ops Center'!BM54*$K106/12</f>
        <v>789.81023916666663</v>
      </c>
      <c r="BO106" s="16">
        <f>'Bearss Ops Center'!BN54*$K106/12</f>
        <v>789.81023916666663</v>
      </c>
      <c r="BP106" s="16">
        <f>'Bearss Ops Center'!BO54*$K106/12</f>
        <v>789.81023916666663</v>
      </c>
      <c r="BQ106" s="16">
        <f>'Bearss Ops Center'!BP54*$K106/12</f>
        <v>789.81023916666663</v>
      </c>
      <c r="BR106" s="16">
        <f>'Bearss Ops Center'!BQ54*$K106/12</f>
        <v>789.81023916666663</v>
      </c>
      <c r="BS106" s="16">
        <f>'Bearss Ops Center'!BR54*$K106/12</f>
        <v>789.81023916666663</v>
      </c>
    </row>
    <row r="107" spans="1:71" x14ac:dyDescent="0.35">
      <c r="A107" s="51" t="str">
        <f>'Bearss Ops Center'!A28</f>
        <v>Found on tab BOC</v>
      </c>
      <c r="B107" s="51" t="str">
        <f>'Bearss Ops Center'!B28</f>
        <v>D0101041</v>
      </c>
      <c r="C107" s="51" t="str">
        <f>'Bearss Ops Center'!D28</f>
        <v/>
      </c>
      <c r="D107" s="51">
        <f>'Bearss Ops Center'!E28</f>
        <v>39104</v>
      </c>
      <c r="E107" s="51" t="str">
        <f>'Bearss Ops Center'!F28</f>
        <v>NCP-12350</v>
      </c>
      <c r="F107" s="51" t="str">
        <f>'Bearss Ops Center'!G28</f>
        <v>EMS Upgrade - 2023</v>
      </c>
      <c r="G107" s="51" t="str">
        <f>'Bearss Ops Center'!H28</f>
        <v>Electric General Plant</v>
      </c>
      <c r="H107" s="51" t="str">
        <f>'Bearss Ops Center'!I28</f>
        <v>General Offices</v>
      </c>
      <c r="I107" s="51" t="str">
        <f>'Bearss Ops Center'!J28</f>
        <v>Energy Control Center - Office</v>
      </c>
      <c r="J107" s="71">
        <v>0.2</v>
      </c>
      <c r="K107" s="71">
        <v>0.2</v>
      </c>
      <c r="L107" s="16">
        <f>'Bearss Ops Center'!K55*$J107/12</f>
        <v>0</v>
      </c>
      <c r="M107" s="16">
        <f>'Bearss Ops Center'!L55*$J107/12</f>
        <v>0</v>
      </c>
      <c r="N107" s="16">
        <f>'Bearss Ops Center'!M55*$J107/12</f>
        <v>0</v>
      </c>
      <c r="O107" s="16">
        <f>'Bearss Ops Center'!N55*$J107/12</f>
        <v>0</v>
      </c>
      <c r="P107" s="16">
        <f>'Bearss Ops Center'!O55*$J107/12</f>
        <v>0</v>
      </c>
      <c r="Q107" s="16">
        <f>'Bearss Ops Center'!P55*$J107/12</f>
        <v>0</v>
      </c>
      <c r="R107" s="16">
        <f>'Bearss Ops Center'!Q55*$J107/12</f>
        <v>0</v>
      </c>
      <c r="S107" s="16">
        <f>'Bearss Ops Center'!R55*$J107/12</f>
        <v>0</v>
      </c>
      <c r="T107" s="16">
        <f>'Bearss Ops Center'!S55*$J107/12</f>
        <v>0</v>
      </c>
      <c r="U107" s="16">
        <f>'Bearss Ops Center'!T55*$J107/12</f>
        <v>0</v>
      </c>
      <c r="V107" s="16">
        <f>'Bearss Ops Center'!U55*$J107/12</f>
        <v>0</v>
      </c>
      <c r="W107" s="16">
        <f>'Bearss Ops Center'!V55*$J107/12</f>
        <v>0</v>
      </c>
      <c r="X107" s="16">
        <f>'Bearss Ops Center'!W55*$K107/12</f>
        <v>0</v>
      </c>
      <c r="Y107" s="16">
        <f>'Bearss Ops Center'!X55*$K107/12</f>
        <v>0</v>
      </c>
      <c r="Z107" s="16">
        <f>'Bearss Ops Center'!Y55*$K107/12</f>
        <v>0</v>
      </c>
      <c r="AA107" s="16">
        <f>'Bearss Ops Center'!Z55*$K107/12</f>
        <v>0</v>
      </c>
      <c r="AB107" s="16">
        <f>'Bearss Ops Center'!AA55*$K107/12</f>
        <v>0</v>
      </c>
      <c r="AC107" s="16">
        <f>'Bearss Ops Center'!AB55*$K107/12</f>
        <v>0</v>
      </c>
      <c r="AD107" s="16">
        <f>'Bearss Ops Center'!AC55*$K107/12</f>
        <v>0</v>
      </c>
      <c r="AE107" s="16">
        <f>'Bearss Ops Center'!AD55*$K107/12</f>
        <v>0</v>
      </c>
      <c r="AF107" s="16">
        <f>'Bearss Ops Center'!AE55*$K107/12</f>
        <v>0</v>
      </c>
      <c r="AG107" s="16">
        <f>'Bearss Ops Center'!AF55*$K107/12</f>
        <v>0</v>
      </c>
      <c r="AH107" s="16">
        <f>'Bearss Ops Center'!AG55*$K107/12</f>
        <v>101666.10366666666</v>
      </c>
      <c r="AI107" s="16">
        <f>'Bearss Ops Center'!AH55*$K107/12</f>
        <v>101666.10366666666</v>
      </c>
      <c r="AJ107" s="16">
        <f>'Bearss Ops Center'!AI55*$K107/12</f>
        <v>101666.10366666666</v>
      </c>
      <c r="AK107" s="16">
        <f>'Bearss Ops Center'!AJ55*$K107/12</f>
        <v>101666.10366666666</v>
      </c>
      <c r="AL107" s="16">
        <f>'Bearss Ops Center'!AK55*$K107/12</f>
        <v>101666.10366666666</v>
      </c>
      <c r="AM107" s="16">
        <f>'Bearss Ops Center'!AL55*$K107/12</f>
        <v>101666.10366666666</v>
      </c>
      <c r="AN107" s="16">
        <f>'Bearss Ops Center'!AM55*$K107/12</f>
        <v>101666.10366666666</v>
      </c>
      <c r="AO107" s="16">
        <f>'Bearss Ops Center'!AN55*$K107/12</f>
        <v>101666.10366666666</v>
      </c>
      <c r="AP107" s="16">
        <f>'Bearss Ops Center'!AO55*$K107/12</f>
        <v>101666.10366666666</v>
      </c>
      <c r="AQ107" s="16">
        <f>'Bearss Ops Center'!AP55*$K107/12</f>
        <v>101666.10366666666</v>
      </c>
      <c r="AR107" s="16">
        <f>'Bearss Ops Center'!AQ55*$K107/12</f>
        <v>101666.10366666666</v>
      </c>
      <c r="AS107" s="16">
        <f>'Bearss Ops Center'!AR55*$K107/12</f>
        <v>101666.10366666666</v>
      </c>
      <c r="AT107" s="16">
        <f>'Bearss Ops Center'!AS55*$K107/12</f>
        <v>101666.10366666666</v>
      </c>
      <c r="AU107" s="16">
        <f>'Bearss Ops Center'!AT55*$K107/12</f>
        <v>101666.10366666666</v>
      </c>
      <c r="AV107" s="16">
        <f>'Bearss Ops Center'!AU55*$K107/12</f>
        <v>101666.10366666666</v>
      </c>
      <c r="AW107" s="16">
        <f>'Bearss Ops Center'!AV55*$K107/12</f>
        <v>101666.10366666666</v>
      </c>
      <c r="AX107" s="16">
        <f>'Bearss Ops Center'!AW55*$K107/12</f>
        <v>101666.10366666666</v>
      </c>
      <c r="AY107" s="16">
        <f>'Bearss Ops Center'!AX55*$K107/12</f>
        <v>101666.10366666666</v>
      </c>
      <c r="AZ107" s="16">
        <f>'Bearss Ops Center'!AY55*$K107/12</f>
        <v>101666.10366666666</v>
      </c>
      <c r="BA107" s="16">
        <f>'Bearss Ops Center'!AZ55*$K107/12</f>
        <v>101666.10366666666</v>
      </c>
      <c r="BB107" s="16">
        <f>'Bearss Ops Center'!BA55*$K107/12</f>
        <v>101666.10366666666</v>
      </c>
      <c r="BC107" s="16">
        <f>'Bearss Ops Center'!BB55*$K107/12</f>
        <v>101666.10366666666</v>
      </c>
      <c r="BD107" s="16">
        <f>'Bearss Ops Center'!BC55*$K107/12</f>
        <v>101666.10366666666</v>
      </c>
      <c r="BE107" s="16">
        <f>'Bearss Ops Center'!BD55*$K107/12</f>
        <v>101666.10366666666</v>
      </c>
      <c r="BF107" s="16">
        <f>'Bearss Ops Center'!BE55*$K107/12</f>
        <v>101666.10366666666</v>
      </c>
      <c r="BG107" s="16">
        <f>'Bearss Ops Center'!BF55*$K107/12</f>
        <v>101666.10366666666</v>
      </c>
      <c r="BH107" s="16">
        <f>'Bearss Ops Center'!BG55*$K107/12</f>
        <v>101666.10366666666</v>
      </c>
      <c r="BI107" s="16">
        <f>'Bearss Ops Center'!BH55*$K107/12</f>
        <v>101666.10366666666</v>
      </c>
      <c r="BJ107" s="16">
        <f>'Bearss Ops Center'!BI55*$K107/12</f>
        <v>101666.10366666666</v>
      </c>
      <c r="BK107" s="16">
        <f>'Bearss Ops Center'!BJ55*$K107/12</f>
        <v>101666.10366666666</v>
      </c>
      <c r="BL107" s="16">
        <f>'Bearss Ops Center'!BK55*$K107/12</f>
        <v>101666.10366666666</v>
      </c>
      <c r="BM107" s="16">
        <f>'Bearss Ops Center'!BL55*$K107/12</f>
        <v>101666.10366666666</v>
      </c>
      <c r="BN107" s="16">
        <f>'Bearss Ops Center'!BM55*$K107/12</f>
        <v>101666.10366666666</v>
      </c>
      <c r="BO107" s="16">
        <f>'Bearss Ops Center'!BN55*$K107/12</f>
        <v>101666.10366666666</v>
      </c>
      <c r="BP107" s="16">
        <f>'Bearss Ops Center'!BO55*$K107/12</f>
        <v>101666.10366666666</v>
      </c>
      <c r="BQ107" s="16">
        <f>'Bearss Ops Center'!BP55*$K107/12</f>
        <v>101666.10366666666</v>
      </c>
      <c r="BR107" s="16">
        <f>'Bearss Ops Center'!BQ55*$K107/12</f>
        <v>101666.10366666666</v>
      </c>
      <c r="BS107" s="16">
        <f>'Bearss Ops Center'!BR55*$K107/12</f>
        <v>101666.10366666666</v>
      </c>
    </row>
    <row r="108" spans="1:71" x14ac:dyDescent="0.35">
      <c r="A108" s="51" t="str">
        <f>'Bearss Ops Center'!A29</f>
        <v>Found on tab BOC</v>
      </c>
      <c r="B108" s="51" t="str">
        <f>'Bearss Ops Center'!B29</f>
        <v>D0101042</v>
      </c>
      <c r="C108" s="51" t="str">
        <f>'Bearss Ops Center'!D29</f>
        <v/>
      </c>
      <c r="D108" s="51">
        <f>'Bearss Ops Center'!E29</f>
        <v>30315</v>
      </c>
      <c r="E108" s="51" t="str">
        <f>'Bearss Ops Center'!F29</f>
        <v>NCP-12350</v>
      </c>
      <c r="F108" s="51" t="str">
        <f>'Bearss Ops Center'!G29</f>
        <v>EMS Upgrade - 2023</v>
      </c>
      <c r="G108" s="51" t="str">
        <f>'Bearss Ops Center'!H29</f>
        <v>Electric Intangible Plant</v>
      </c>
      <c r="H108" s="51" t="str">
        <f>'Bearss Ops Center'!I29</f>
        <v>General Offices</v>
      </c>
      <c r="I108" s="51" t="str">
        <f>'Bearss Ops Center'!J29</f>
        <v>Energy Control Center - Office</v>
      </c>
      <c r="J108" s="71">
        <v>6.7000000000000004E-2</v>
      </c>
      <c r="K108" s="71">
        <v>6.7000000000000004E-2</v>
      </c>
      <c r="L108" s="16">
        <f>'Bearss Ops Center'!K56*$J108/12</f>
        <v>0</v>
      </c>
      <c r="M108" s="16">
        <f>'Bearss Ops Center'!L56*$J108/12</f>
        <v>0</v>
      </c>
      <c r="N108" s="16">
        <f>'Bearss Ops Center'!M56*$J108/12</f>
        <v>0</v>
      </c>
      <c r="O108" s="16">
        <f>'Bearss Ops Center'!N56*$J108/12</f>
        <v>0</v>
      </c>
      <c r="P108" s="16">
        <f>'Bearss Ops Center'!O56*$J108/12</f>
        <v>0</v>
      </c>
      <c r="Q108" s="16">
        <f>'Bearss Ops Center'!P56*$J108/12</f>
        <v>0</v>
      </c>
      <c r="R108" s="16">
        <f>'Bearss Ops Center'!Q56*$J108/12</f>
        <v>0</v>
      </c>
      <c r="S108" s="16">
        <f>'Bearss Ops Center'!R56*$J108/12</f>
        <v>0</v>
      </c>
      <c r="T108" s="16">
        <f>'Bearss Ops Center'!S56*$J108/12</f>
        <v>0</v>
      </c>
      <c r="U108" s="16">
        <f>'Bearss Ops Center'!T56*$J108/12</f>
        <v>0</v>
      </c>
      <c r="V108" s="16">
        <f>'Bearss Ops Center'!U56*$J108/12</f>
        <v>0</v>
      </c>
      <c r="W108" s="16">
        <f>'Bearss Ops Center'!V56*$J108/12</f>
        <v>0</v>
      </c>
      <c r="X108" s="16">
        <f>'Bearss Ops Center'!W56*$K108/12</f>
        <v>0</v>
      </c>
      <c r="Y108" s="16">
        <f>'Bearss Ops Center'!X56*$K108/12</f>
        <v>0</v>
      </c>
      <c r="Z108" s="16">
        <f>'Bearss Ops Center'!Y56*$K108/12</f>
        <v>0</v>
      </c>
      <c r="AA108" s="16">
        <f>'Bearss Ops Center'!Z56*$K108/12</f>
        <v>0</v>
      </c>
      <c r="AB108" s="16">
        <f>'Bearss Ops Center'!AA56*$K108/12</f>
        <v>0</v>
      </c>
      <c r="AC108" s="16">
        <f>'Bearss Ops Center'!AB56*$K108/12</f>
        <v>0</v>
      </c>
      <c r="AD108" s="16">
        <f>'Bearss Ops Center'!AC56*$K108/12</f>
        <v>0</v>
      </c>
      <c r="AE108" s="16">
        <f>'Bearss Ops Center'!AD56*$K108/12</f>
        <v>0</v>
      </c>
      <c r="AF108" s="16">
        <f>'Bearss Ops Center'!AE56*$K108/12</f>
        <v>0</v>
      </c>
      <c r="AG108" s="16">
        <f>'Bearss Ops Center'!AF56*$K108/12</f>
        <v>0</v>
      </c>
      <c r="AH108" s="16">
        <f>'Bearss Ops Center'!AG56*$K108/12</f>
        <v>20327.762033333336</v>
      </c>
      <c r="AI108" s="16">
        <f>'Bearss Ops Center'!AH56*$K108/12</f>
        <v>20327.762033333336</v>
      </c>
      <c r="AJ108" s="16">
        <f>'Bearss Ops Center'!AI56*$K108/12</f>
        <v>20327.762033333336</v>
      </c>
      <c r="AK108" s="16">
        <f>'Bearss Ops Center'!AJ56*$K108/12</f>
        <v>20327.762033333336</v>
      </c>
      <c r="AL108" s="16">
        <f>'Bearss Ops Center'!AK56*$K108/12</f>
        <v>20327.762033333336</v>
      </c>
      <c r="AM108" s="16">
        <f>'Bearss Ops Center'!AL56*$K108/12</f>
        <v>20327.762033333336</v>
      </c>
      <c r="AN108" s="16">
        <f>'Bearss Ops Center'!AM56*$K108/12</f>
        <v>20327.762033333336</v>
      </c>
      <c r="AO108" s="16">
        <f>'Bearss Ops Center'!AN56*$K108/12</f>
        <v>20327.762033333336</v>
      </c>
      <c r="AP108" s="16">
        <f>'Bearss Ops Center'!AO56*$K108/12</f>
        <v>20327.762033333336</v>
      </c>
      <c r="AQ108" s="16">
        <f>'Bearss Ops Center'!AP56*$K108/12</f>
        <v>20327.762033333336</v>
      </c>
      <c r="AR108" s="16">
        <f>'Bearss Ops Center'!AQ56*$K108/12</f>
        <v>20327.762033333336</v>
      </c>
      <c r="AS108" s="16">
        <f>'Bearss Ops Center'!AR56*$K108/12</f>
        <v>20327.762033333336</v>
      </c>
      <c r="AT108" s="16">
        <f>'Bearss Ops Center'!AS56*$K108/12</f>
        <v>20327.762033333336</v>
      </c>
      <c r="AU108" s="16">
        <f>'Bearss Ops Center'!AT56*$K108/12</f>
        <v>20327.762033333336</v>
      </c>
      <c r="AV108" s="16">
        <f>'Bearss Ops Center'!AU56*$K108/12</f>
        <v>20327.762033333336</v>
      </c>
      <c r="AW108" s="16">
        <f>'Bearss Ops Center'!AV56*$K108/12</f>
        <v>20327.762033333336</v>
      </c>
      <c r="AX108" s="16">
        <f>'Bearss Ops Center'!AW56*$K108/12</f>
        <v>20327.762033333336</v>
      </c>
      <c r="AY108" s="16">
        <f>'Bearss Ops Center'!AX56*$K108/12</f>
        <v>20327.762033333336</v>
      </c>
      <c r="AZ108" s="16">
        <f>'Bearss Ops Center'!AY56*$K108/12</f>
        <v>20327.762033333336</v>
      </c>
      <c r="BA108" s="16">
        <f>'Bearss Ops Center'!AZ56*$K108/12</f>
        <v>20327.762033333336</v>
      </c>
      <c r="BB108" s="16">
        <f>'Bearss Ops Center'!BA56*$K108/12</f>
        <v>20327.762033333336</v>
      </c>
      <c r="BC108" s="16">
        <f>'Bearss Ops Center'!BB56*$K108/12</f>
        <v>20327.762033333336</v>
      </c>
      <c r="BD108" s="16">
        <f>'Bearss Ops Center'!BC56*$K108/12</f>
        <v>20327.762033333336</v>
      </c>
      <c r="BE108" s="16">
        <f>'Bearss Ops Center'!BD56*$K108/12</f>
        <v>20327.762033333336</v>
      </c>
      <c r="BF108" s="16">
        <f>'Bearss Ops Center'!BE56*$K108/12</f>
        <v>20327.762033333336</v>
      </c>
      <c r="BG108" s="16">
        <f>'Bearss Ops Center'!BF56*$K108/12</f>
        <v>20327.762033333336</v>
      </c>
      <c r="BH108" s="16">
        <f>'Bearss Ops Center'!BG56*$K108/12</f>
        <v>20327.762033333336</v>
      </c>
      <c r="BI108" s="16">
        <f>'Bearss Ops Center'!BH56*$K108/12</f>
        <v>20327.762033333336</v>
      </c>
      <c r="BJ108" s="16">
        <f>'Bearss Ops Center'!BI56*$K108/12</f>
        <v>20327.762033333336</v>
      </c>
      <c r="BK108" s="16">
        <f>'Bearss Ops Center'!BJ56*$K108/12</f>
        <v>20327.762033333336</v>
      </c>
      <c r="BL108" s="16">
        <f>'Bearss Ops Center'!BK56*$K108/12</f>
        <v>20327.762033333336</v>
      </c>
      <c r="BM108" s="16">
        <f>'Bearss Ops Center'!BL56*$K108/12</f>
        <v>20327.762033333336</v>
      </c>
      <c r="BN108" s="16">
        <f>'Bearss Ops Center'!BM56*$K108/12</f>
        <v>20327.762033333336</v>
      </c>
      <c r="BO108" s="16">
        <f>'Bearss Ops Center'!BN56*$K108/12</f>
        <v>20327.762033333336</v>
      </c>
      <c r="BP108" s="16">
        <f>'Bearss Ops Center'!BO56*$K108/12</f>
        <v>20327.762033333336</v>
      </c>
      <c r="BQ108" s="16">
        <f>'Bearss Ops Center'!BP56*$K108/12</f>
        <v>20327.762033333336</v>
      </c>
      <c r="BR108" s="16">
        <f>'Bearss Ops Center'!BQ56*$K108/12</f>
        <v>20327.762033333336</v>
      </c>
      <c r="BS108" s="16">
        <f>'Bearss Ops Center'!BR56*$K108/12</f>
        <v>20327.762033333336</v>
      </c>
    </row>
    <row r="109" spans="1:71" x14ac:dyDescent="0.35">
      <c r="A109" s="51" t="str">
        <f>'Bearss Ops Center'!A30</f>
        <v>Found on tab BOC</v>
      </c>
      <c r="B109" s="51" t="str">
        <f>'Bearss Ops Center'!B30</f>
        <v>D0101043</v>
      </c>
      <c r="C109" s="51" t="str">
        <f>'Bearss Ops Center'!D30</f>
        <v/>
      </c>
      <c r="D109" s="51">
        <f>'Bearss Ops Center'!E30</f>
        <v>30315</v>
      </c>
      <c r="E109" s="51" t="str">
        <f>'Bearss Ops Center'!F30</f>
        <v>NCP-12350</v>
      </c>
      <c r="F109" s="51" t="str">
        <f>'Bearss Ops Center'!G30</f>
        <v>EMS Upgrade - 2023</v>
      </c>
      <c r="G109" s="51" t="str">
        <f>'Bearss Ops Center'!H30</f>
        <v>Electric Intangible Plant</v>
      </c>
      <c r="H109" s="51" t="str">
        <f>'Bearss Ops Center'!I30</f>
        <v>General Offices</v>
      </c>
      <c r="I109" s="51" t="str">
        <f>'Bearss Ops Center'!J30</f>
        <v>Energy Control Center - Office</v>
      </c>
      <c r="J109" s="71">
        <v>6.7000000000000004E-2</v>
      </c>
      <c r="K109" s="71">
        <v>6.7000000000000004E-2</v>
      </c>
      <c r="L109" s="16">
        <f>'Bearss Ops Center'!K57*$J109/12</f>
        <v>0</v>
      </c>
      <c r="M109" s="16">
        <f>'Bearss Ops Center'!L57*$J109/12</f>
        <v>0</v>
      </c>
      <c r="N109" s="16">
        <f>'Bearss Ops Center'!M57*$J109/12</f>
        <v>0</v>
      </c>
      <c r="O109" s="16">
        <f>'Bearss Ops Center'!N57*$J109/12</f>
        <v>0</v>
      </c>
      <c r="P109" s="16">
        <f>'Bearss Ops Center'!O57*$J109/12</f>
        <v>0</v>
      </c>
      <c r="Q109" s="16">
        <f>'Bearss Ops Center'!P57*$J109/12</f>
        <v>0</v>
      </c>
      <c r="R109" s="16">
        <f>'Bearss Ops Center'!Q57*$J109/12</f>
        <v>0</v>
      </c>
      <c r="S109" s="16">
        <f>'Bearss Ops Center'!R57*$J109/12</f>
        <v>0</v>
      </c>
      <c r="T109" s="16">
        <f>'Bearss Ops Center'!S57*$J109/12</f>
        <v>0</v>
      </c>
      <c r="U109" s="16">
        <f>'Bearss Ops Center'!T57*$J109/12</f>
        <v>0</v>
      </c>
      <c r="V109" s="16">
        <f>'Bearss Ops Center'!U57*$J109/12</f>
        <v>0</v>
      </c>
      <c r="W109" s="16">
        <f>'Bearss Ops Center'!V57*$J109/12</f>
        <v>0</v>
      </c>
      <c r="X109" s="16">
        <f>'Bearss Ops Center'!W57*$K109/12</f>
        <v>0</v>
      </c>
      <c r="Y109" s="16">
        <f>'Bearss Ops Center'!X57*$K109/12</f>
        <v>0</v>
      </c>
      <c r="Z109" s="16">
        <f>'Bearss Ops Center'!Y57*$K109/12</f>
        <v>0</v>
      </c>
      <c r="AA109" s="16">
        <f>'Bearss Ops Center'!Z57*$K109/12</f>
        <v>0</v>
      </c>
      <c r="AB109" s="16">
        <f>'Bearss Ops Center'!AA57*$K109/12</f>
        <v>0</v>
      </c>
      <c r="AC109" s="16">
        <f>'Bearss Ops Center'!AB57*$K109/12</f>
        <v>0</v>
      </c>
      <c r="AD109" s="16">
        <f>'Bearss Ops Center'!AC57*$K109/12</f>
        <v>0</v>
      </c>
      <c r="AE109" s="16">
        <f>'Bearss Ops Center'!AD57*$K109/12</f>
        <v>0</v>
      </c>
      <c r="AF109" s="16">
        <f>'Bearss Ops Center'!AE57*$K109/12</f>
        <v>0</v>
      </c>
      <c r="AG109" s="16">
        <f>'Bearss Ops Center'!AF57*$K109/12</f>
        <v>0</v>
      </c>
      <c r="AH109" s="16">
        <f>'Bearss Ops Center'!AG57*$K109/12</f>
        <v>8128.8217325000005</v>
      </c>
      <c r="AI109" s="16">
        <f>'Bearss Ops Center'!AH57*$K109/12</f>
        <v>8128.8217325000005</v>
      </c>
      <c r="AJ109" s="16">
        <f>'Bearss Ops Center'!AI57*$K109/12</f>
        <v>8128.8217325000005</v>
      </c>
      <c r="AK109" s="16">
        <f>'Bearss Ops Center'!AJ57*$K109/12</f>
        <v>8128.8217325000005</v>
      </c>
      <c r="AL109" s="16">
        <f>'Bearss Ops Center'!AK57*$K109/12</f>
        <v>8128.8217325000005</v>
      </c>
      <c r="AM109" s="16">
        <f>'Bearss Ops Center'!AL57*$K109/12</f>
        <v>8128.8217325000005</v>
      </c>
      <c r="AN109" s="16">
        <f>'Bearss Ops Center'!AM57*$K109/12</f>
        <v>8128.8217325000005</v>
      </c>
      <c r="AO109" s="16">
        <f>'Bearss Ops Center'!AN57*$K109/12</f>
        <v>8128.8217325000005</v>
      </c>
      <c r="AP109" s="16">
        <f>'Bearss Ops Center'!AO57*$K109/12</f>
        <v>8128.8217325000005</v>
      </c>
      <c r="AQ109" s="16">
        <f>'Bearss Ops Center'!AP57*$K109/12</f>
        <v>8128.8217325000005</v>
      </c>
      <c r="AR109" s="16">
        <f>'Bearss Ops Center'!AQ57*$K109/12</f>
        <v>8128.8217325000005</v>
      </c>
      <c r="AS109" s="16">
        <f>'Bearss Ops Center'!AR57*$K109/12</f>
        <v>8128.8217325000005</v>
      </c>
      <c r="AT109" s="16">
        <f>'Bearss Ops Center'!AS57*$K109/12</f>
        <v>8128.8217325000005</v>
      </c>
      <c r="AU109" s="16">
        <f>'Bearss Ops Center'!AT57*$K109/12</f>
        <v>8128.8217325000005</v>
      </c>
      <c r="AV109" s="16">
        <f>'Bearss Ops Center'!AU57*$K109/12</f>
        <v>8128.8217325000005</v>
      </c>
      <c r="AW109" s="16">
        <f>'Bearss Ops Center'!AV57*$K109/12</f>
        <v>8128.8217325000005</v>
      </c>
      <c r="AX109" s="16">
        <f>'Bearss Ops Center'!AW57*$K109/12</f>
        <v>8128.8217325000005</v>
      </c>
      <c r="AY109" s="16">
        <f>'Bearss Ops Center'!AX57*$K109/12</f>
        <v>8128.8217325000005</v>
      </c>
      <c r="AZ109" s="16">
        <f>'Bearss Ops Center'!AY57*$K109/12</f>
        <v>8128.8217325000005</v>
      </c>
      <c r="BA109" s="16">
        <f>'Bearss Ops Center'!AZ57*$K109/12</f>
        <v>8128.8217325000005</v>
      </c>
      <c r="BB109" s="16">
        <f>'Bearss Ops Center'!BA57*$K109/12</f>
        <v>8128.8217325000005</v>
      </c>
      <c r="BC109" s="16">
        <f>'Bearss Ops Center'!BB57*$K109/12</f>
        <v>8128.8217325000005</v>
      </c>
      <c r="BD109" s="16">
        <f>'Bearss Ops Center'!BC57*$K109/12</f>
        <v>8128.8217325000005</v>
      </c>
      <c r="BE109" s="16">
        <f>'Bearss Ops Center'!BD57*$K109/12</f>
        <v>8128.8217325000005</v>
      </c>
      <c r="BF109" s="16">
        <f>'Bearss Ops Center'!BE57*$K109/12</f>
        <v>8128.8217325000005</v>
      </c>
      <c r="BG109" s="16">
        <f>'Bearss Ops Center'!BF57*$K109/12</f>
        <v>8128.8217325000005</v>
      </c>
      <c r="BH109" s="16">
        <f>'Bearss Ops Center'!BG57*$K109/12</f>
        <v>8128.8217325000005</v>
      </c>
      <c r="BI109" s="16">
        <f>'Bearss Ops Center'!BH57*$K109/12</f>
        <v>8128.8217325000005</v>
      </c>
      <c r="BJ109" s="16">
        <f>'Bearss Ops Center'!BI57*$K109/12</f>
        <v>8128.8217325000005</v>
      </c>
      <c r="BK109" s="16">
        <f>'Bearss Ops Center'!BJ57*$K109/12</f>
        <v>8128.8217325000005</v>
      </c>
      <c r="BL109" s="16">
        <f>'Bearss Ops Center'!BK57*$K109/12</f>
        <v>8128.8217325000005</v>
      </c>
      <c r="BM109" s="16">
        <f>'Bearss Ops Center'!BL57*$K109/12</f>
        <v>8128.8217325000005</v>
      </c>
      <c r="BN109" s="16">
        <f>'Bearss Ops Center'!BM57*$K109/12</f>
        <v>8128.8217325000005</v>
      </c>
      <c r="BO109" s="16">
        <f>'Bearss Ops Center'!BN57*$K109/12</f>
        <v>8128.8217325000005</v>
      </c>
      <c r="BP109" s="16">
        <f>'Bearss Ops Center'!BO57*$K109/12</f>
        <v>8128.8217325000005</v>
      </c>
      <c r="BQ109" s="16">
        <f>'Bearss Ops Center'!BP57*$K109/12</f>
        <v>8128.8217325000005</v>
      </c>
      <c r="BR109" s="16">
        <f>'Bearss Ops Center'!BQ57*$K109/12</f>
        <v>8128.8217325000005</v>
      </c>
      <c r="BS109" s="16">
        <f>'Bearss Ops Center'!BR57*$K109/12</f>
        <v>8128.8217325000005</v>
      </c>
    </row>
    <row r="110" spans="1:71" x14ac:dyDescent="0.35">
      <c r="A110" s="51" t="str">
        <f>'Bearss Ops Center'!A31</f>
        <v>Found on tab BOC</v>
      </c>
      <c r="B110" s="51" t="str">
        <f>'Bearss Ops Center'!B31</f>
        <v>D0101044</v>
      </c>
      <c r="C110" s="51" t="str">
        <f>'Bearss Ops Center'!D31</f>
        <v/>
      </c>
      <c r="D110" s="51">
        <f>'Bearss Ops Center'!E31</f>
        <v>30315</v>
      </c>
      <c r="E110" s="51" t="str">
        <f>'Bearss Ops Center'!F31</f>
        <v>NCP-12350</v>
      </c>
      <c r="F110" s="51" t="str">
        <f>'Bearss Ops Center'!G31</f>
        <v>EMS Upgrade - 2023</v>
      </c>
      <c r="G110" s="51" t="str">
        <f>'Bearss Ops Center'!H31</f>
        <v>Electric Intangible Plant</v>
      </c>
      <c r="H110" s="51" t="str">
        <f>'Bearss Ops Center'!I31</f>
        <v>General Offices</v>
      </c>
      <c r="I110" s="51" t="str">
        <f>'Bearss Ops Center'!J31</f>
        <v>Energy Control Center - Office</v>
      </c>
      <c r="J110" s="71">
        <v>6.7000000000000004E-2</v>
      </c>
      <c r="K110" s="71">
        <v>6.7000000000000004E-2</v>
      </c>
      <c r="L110" s="16">
        <f>'Bearss Ops Center'!K58*$J110/12</f>
        <v>0</v>
      </c>
      <c r="M110" s="16">
        <f>'Bearss Ops Center'!L58*$J110/12</f>
        <v>0</v>
      </c>
      <c r="N110" s="16">
        <f>'Bearss Ops Center'!M58*$J110/12</f>
        <v>0</v>
      </c>
      <c r="O110" s="16">
        <f>'Bearss Ops Center'!N58*$J110/12</f>
        <v>0</v>
      </c>
      <c r="P110" s="16">
        <f>'Bearss Ops Center'!O58*$J110/12</f>
        <v>0</v>
      </c>
      <c r="Q110" s="16">
        <f>'Bearss Ops Center'!P58*$J110/12</f>
        <v>0</v>
      </c>
      <c r="R110" s="16">
        <f>'Bearss Ops Center'!Q58*$J110/12</f>
        <v>0</v>
      </c>
      <c r="S110" s="16">
        <f>'Bearss Ops Center'!R58*$J110/12</f>
        <v>0</v>
      </c>
      <c r="T110" s="16">
        <f>'Bearss Ops Center'!S58*$J110/12</f>
        <v>0</v>
      </c>
      <c r="U110" s="16">
        <f>'Bearss Ops Center'!T58*$J110/12</f>
        <v>0</v>
      </c>
      <c r="V110" s="16">
        <f>'Bearss Ops Center'!U58*$J110/12</f>
        <v>0</v>
      </c>
      <c r="W110" s="16">
        <f>'Bearss Ops Center'!V58*$J110/12</f>
        <v>0</v>
      </c>
      <c r="X110" s="16">
        <f>'Bearss Ops Center'!W58*$K110/12</f>
        <v>0</v>
      </c>
      <c r="Y110" s="16">
        <f>'Bearss Ops Center'!X58*$K110/12</f>
        <v>0</v>
      </c>
      <c r="Z110" s="16">
        <f>'Bearss Ops Center'!Y58*$K110/12</f>
        <v>0</v>
      </c>
      <c r="AA110" s="16">
        <f>'Bearss Ops Center'!Z58*$K110/12</f>
        <v>0</v>
      </c>
      <c r="AB110" s="16">
        <f>'Bearss Ops Center'!AA58*$K110/12</f>
        <v>0</v>
      </c>
      <c r="AC110" s="16">
        <f>'Bearss Ops Center'!AB58*$K110/12</f>
        <v>0</v>
      </c>
      <c r="AD110" s="16">
        <f>'Bearss Ops Center'!AC58*$K110/12</f>
        <v>0</v>
      </c>
      <c r="AE110" s="16">
        <f>'Bearss Ops Center'!AD58*$K110/12</f>
        <v>0</v>
      </c>
      <c r="AF110" s="16">
        <f>'Bearss Ops Center'!AE58*$K110/12</f>
        <v>0</v>
      </c>
      <c r="AG110" s="16">
        <f>'Bearss Ops Center'!AF58*$K110/12</f>
        <v>0</v>
      </c>
      <c r="AH110" s="16">
        <f>'Bearss Ops Center'!AG58*$K110/12</f>
        <v>795.62008666666668</v>
      </c>
      <c r="AI110" s="16">
        <f>'Bearss Ops Center'!AH58*$K110/12</f>
        <v>795.62008666666668</v>
      </c>
      <c r="AJ110" s="16">
        <f>'Bearss Ops Center'!AI58*$K110/12</f>
        <v>795.62008666666668</v>
      </c>
      <c r="AK110" s="16">
        <f>'Bearss Ops Center'!AJ58*$K110/12</f>
        <v>795.62008666666668</v>
      </c>
      <c r="AL110" s="16">
        <f>'Bearss Ops Center'!AK58*$K110/12</f>
        <v>795.62008666666668</v>
      </c>
      <c r="AM110" s="16">
        <f>'Bearss Ops Center'!AL58*$K110/12</f>
        <v>795.62008666666668</v>
      </c>
      <c r="AN110" s="16">
        <f>'Bearss Ops Center'!AM58*$K110/12</f>
        <v>795.62008666666668</v>
      </c>
      <c r="AO110" s="16">
        <f>'Bearss Ops Center'!AN58*$K110/12</f>
        <v>795.62008666666668</v>
      </c>
      <c r="AP110" s="16">
        <f>'Bearss Ops Center'!AO58*$K110/12</f>
        <v>795.62008666666668</v>
      </c>
      <c r="AQ110" s="16">
        <f>'Bearss Ops Center'!AP58*$K110/12</f>
        <v>795.62008666666668</v>
      </c>
      <c r="AR110" s="16">
        <f>'Bearss Ops Center'!AQ58*$K110/12</f>
        <v>795.62008666666668</v>
      </c>
      <c r="AS110" s="16">
        <f>'Bearss Ops Center'!AR58*$K110/12</f>
        <v>795.62008666666668</v>
      </c>
      <c r="AT110" s="16">
        <f>'Bearss Ops Center'!AS58*$K110/12</f>
        <v>795.62008666666668</v>
      </c>
      <c r="AU110" s="16">
        <f>'Bearss Ops Center'!AT58*$K110/12</f>
        <v>795.62008666666668</v>
      </c>
      <c r="AV110" s="16">
        <f>'Bearss Ops Center'!AU58*$K110/12</f>
        <v>795.62008666666668</v>
      </c>
      <c r="AW110" s="16">
        <f>'Bearss Ops Center'!AV58*$K110/12</f>
        <v>795.62008666666668</v>
      </c>
      <c r="AX110" s="16">
        <f>'Bearss Ops Center'!AW58*$K110/12</f>
        <v>795.62008666666668</v>
      </c>
      <c r="AY110" s="16">
        <f>'Bearss Ops Center'!AX58*$K110/12</f>
        <v>795.62008666666668</v>
      </c>
      <c r="AZ110" s="16">
        <f>'Bearss Ops Center'!AY58*$K110/12</f>
        <v>795.62008666666668</v>
      </c>
      <c r="BA110" s="16">
        <f>'Bearss Ops Center'!AZ58*$K110/12</f>
        <v>795.62008666666668</v>
      </c>
      <c r="BB110" s="16">
        <f>'Bearss Ops Center'!BA58*$K110/12</f>
        <v>795.62008666666668</v>
      </c>
      <c r="BC110" s="16">
        <f>'Bearss Ops Center'!BB58*$K110/12</f>
        <v>795.62008666666668</v>
      </c>
      <c r="BD110" s="16">
        <f>'Bearss Ops Center'!BC58*$K110/12</f>
        <v>795.62008666666668</v>
      </c>
      <c r="BE110" s="16">
        <f>'Bearss Ops Center'!BD58*$K110/12</f>
        <v>795.62008666666668</v>
      </c>
      <c r="BF110" s="16">
        <f>'Bearss Ops Center'!BE58*$K110/12</f>
        <v>795.62008666666668</v>
      </c>
      <c r="BG110" s="16">
        <f>'Bearss Ops Center'!BF58*$K110/12</f>
        <v>795.62008666666668</v>
      </c>
      <c r="BH110" s="16">
        <f>'Bearss Ops Center'!BG58*$K110/12</f>
        <v>795.62008666666668</v>
      </c>
      <c r="BI110" s="16">
        <f>'Bearss Ops Center'!BH58*$K110/12</f>
        <v>795.62008666666668</v>
      </c>
      <c r="BJ110" s="16">
        <f>'Bearss Ops Center'!BI58*$K110/12</f>
        <v>795.62008666666668</v>
      </c>
      <c r="BK110" s="16">
        <f>'Bearss Ops Center'!BJ58*$K110/12</f>
        <v>795.62008666666668</v>
      </c>
      <c r="BL110" s="16">
        <f>'Bearss Ops Center'!BK58*$K110/12</f>
        <v>795.62008666666668</v>
      </c>
      <c r="BM110" s="16">
        <f>'Bearss Ops Center'!BL58*$K110/12</f>
        <v>795.62008666666668</v>
      </c>
      <c r="BN110" s="16">
        <f>'Bearss Ops Center'!BM58*$K110/12</f>
        <v>795.62008666666668</v>
      </c>
      <c r="BO110" s="16">
        <f>'Bearss Ops Center'!BN58*$K110/12</f>
        <v>795.62008666666668</v>
      </c>
      <c r="BP110" s="16">
        <f>'Bearss Ops Center'!BO58*$K110/12</f>
        <v>795.62008666666668</v>
      </c>
      <c r="BQ110" s="16">
        <f>'Bearss Ops Center'!BP58*$K110/12</f>
        <v>795.62008666666668</v>
      </c>
      <c r="BR110" s="16">
        <f>'Bearss Ops Center'!BQ58*$K110/12</f>
        <v>795.62008666666668</v>
      </c>
      <c r="BS110" s="16">
        <f>'Bearss Ops Center'!BR58*$K110/12</f>
        <v>795.62008666666668</v>
      </c>
    </row>
    <row r="111" spans="1:71" x14ac:dyDescent="0.35">
      <c r="A111" s="51" t="str">
        <f>'Bearss Ops Center'!A32</f>
        <v>Found on tab BOC</v>
      </c>
      <c r="B111" s="51" t="str">
        <f>'Bearss Ops Center'!B32</f>
        <v>D0101659</v>
      </c>
      <c r="C111" s="51" t="str">
        <f>'Bearss Ops Center'!D32</f>
        <v/>
      </c>
      <c r="D111" s="51">
        <f>'Bearss Ops Center'!E32</f>
        <v>34399</v>
      </c>
      <c r="E111" s="51" t="str">
        <f>'Bearss Ops Center'!F32</f>
        <v>NEW-15424</v>
      </c>
      <c r="F111" s="51" t="str">
        <f>'Bearss Ops Center'!G32</f>
        <v>Bearss Operations Center</v>
      </c>
      <c r="G111" s="51" t="str">
        <f>'Bearss Ops Center'!H32</f>
        <v>Electric General Plant</v>
      </c>
      <c r="H111" s="51" t="str">
        <f>'Bearss Ops Center'!I32</f>
        <v>General Offices</v>
      </c>
      <c r="I111" s="51" t="str">
        <f>'Bearss Ops Center'!J32</f>
        <v>Bearss Operations Center (ECC/DC)</v>
      </c>
      <c r="J111" s="71">
        <v>2.9000000000000001E-2</v>
      </c>
      <c r="K111" s="71">
        <v>3.39E-2</v>
      </c>
      <c r="L111" s="16">
        <f>'Bearss Ops Center'!K59*$J111/12</f>
        <v>0</v>
      </c>
      <c r="M111" s="16">
        <f>'Bearss Ops Center'!L59*$J111/12</f>
        <v>0</v>
      </c>
      <c r="N111" s="16">
        <f>'Bearss Ops Center'!M59*$J111/12</f>
        <v>0</v>
      </c>
      <c r="O111" s="16">
        <f>'Bearss Ops Center'!N59*$J111/12</f>
        <v>0</v>
      </c>
      <c r="P111" s="16">
        <f>'Bearss Ops Center'!O59*$J111/12</f>
        <v>0</v>
      </c>
      <c r="Q111" s="16">
        <f>'Bearss Ops Center'!P59*$J111/12</f>
        <v>0</v>
      </c>
      <c r="R111" s="16">
        <f>'Bearss Ops Center'!Q59*$J111/12</f>
        <v>0</v>
      </c>
      <c r="S111" s="16">
        <f>'Bearss Ops Center'!R59*$J111/12</f>
        <v>0</v>
      </c>
      <c r="T111" s="16">
        <f>'Bearss Ops Center'!S59*$J111/12</f>
        <v>0</v>
      </c>
      <c r="U111" s="16">
        <f>'Bearss Ops Center'!T59*$J111/12</f>
        <v>0</v>
      </c>
      <c r="V111" s="16">
        <f>'Bearss Ops Center'!U59*$J111/12</f>
        <v>0</v>
      </c>
      <c r="W111" s="16">
        <f>'Bearss Ops Center'!V59*$J111/12</f>
        <v>0</v>
      </c>
      <c r="X111" s="16">
        <f>'Bearss Ops Center'!W59*$K111/12</f>
        <v>0</v>
      </c>
      <c r="Y111" s="16">
        <f>'Bearss Ops Center'!X59*$K111/12</f>
        <v>0</v>
      </c>
      <c r="Z111" s="16">
        <f>'Bearss Ops Center'!Y59*$K111/12</f>
        <v>0</v>
      </c>
      <c r="AA111" s="16">
        <f>'Bearss Ops Center'!Z59*$K111/12</f>
        <v>0</v>
      </c>
      <c r="AB111" s="16">
        <f>'Bearss Ops Center'!AA59*$K111/12</f>
        <v>0</v>
      </c>
      <c r="AC111" s="16">
        <f>'Bearss Ops Center'!AB59*$K111/12</f>
        <v>0</v>
      </c>
      <c r="AD111" s="16">
        <f>'Bearss Ops Center'!AC59*$K111/12</f>
        <v>5918.7541432500002</v>
      </c>
      <c r="AE111" s="16">
        <f>'Bearss Ops Center'!AD59*$K111/12</f>
        <v>5918.7541432500002</v>
      </c>
      <c r="AF111" s="16">
        <f>'Bearss Ops Center'!AE59*$K111/12</f>
        <v>5918.7541432500002</v>
      </c>
      <c r="AG111" s="16">
        <f>'Bearss Ops Center'!AF59*$K111/12</f>
        <v>5918.7541432500002</v>
      </c>
      <c r="AH111" s="16">
        <f>'Bearss Ops Center'!AG59*$K111/12</f>
        <v>5918.7541432500002</v>
      </c>
      <c r="AI111" s="16">
        <f>'Bearss Ops Center'!AH59*$K111/12</f>
        <v>5918.7541432500002</v>
      </c>
      <c r="AJ111" s="16">
        <f>'Bearss Ops Center'!AI59*$K111/12</f>
        <v>5918.7541432500002</v>
      </c>
      <c r="AK111" s="16">
        <f>'Bearss Ops Center'!AJ59*$K111/12</f>
        <v>5918.7541432500002</v>
      </c>
      <c r="AL111" s="16">
        <f>'Bearss Ops Center'!AK59*$K111/12</f>
        <v>5918.7541432500002</v>
      </c>
      <c r="AM111" s="16">
        <f>'Bearss Ops Center'!AL59*$K111/12</f>
        <v>5918.7541432500002</v>
      </c>
      <c r="AN111" s="16">
        <f>'Bearss Ops Center'!AM59*$K111/12</f>
        <v>5918.7541432500002</v>
      </c>
      <c r="AO111" s="16">
        <f>'Bearss Ops Center'!AN59*$K111/12</f>
        <v>5918.7541432500002</v>
      </c>
      <c r="AP111" s="16">
        <f>'Bearss Ops Center'!AO59*$K111/12</f>
        <v>5918.7541432500002</v>
      </c>
      <c r="AQ111" s="16">
        <f>'Bearss Ops Center'!AP59*$K111/12</f>
        <v>5918.7541432500002</v>
      </c>
      <c r="AR111" s="16">
        <f>'Bearss Ops Center'!AQ59*$K111/12</f>
        <v>5918.7541432500002</v>
      </c>
      <c r="AS111" s="16">
        <f>'Bearss Ops Center'!AR59*$K111/12</f>
        <v>5918.7541432500002</v>
      </c>
      <c r="AT111" s="16">
        <f>'Bearss Ops Center'!AS59*$K111/12</f>
        <v>5918.7541432500002</v>
      </c>
      <c r="AU111" s="16">
        <f>'Bearss Ops Center'!AT59*$K111/12</f>
        <v>5918.7541432500002</v>
      </c>
      <c r="AV111" s="16">
        <f>'Bearss Ops Center'!AU59*$K111/12</f>
        <v>5918.7541432500002</v>
      </c>
      <c r="AW111" s="16">
        <f>'Bearss Ops Center'!AV59*$K111/12</f>
        <v>5918.7541432500002</v>
      </c>
      <c r="AX111" s="16">
        <f>'Bearss Ops Center'!AW59*$K111/12</f>
        <v>5918.7541432500002</v>
      </c>
      <c r="AY111" s="16">
        <f>'Bearss Ops Center'!AX59*$K111/12</f>
        <v>5918.7541432500002</v>
      </c>
      <c r="AZ111" s="16">
        <f>'Bearss Ops Center'!AY59*$K111/12</f>
        <v>5918.7541432500002</v>
      </c>
      <c r="BA111" s="16">
        <f>'Bearss Ops Center'!AZ59*$K111/12</f>
        <v>5918.7541432500002</v>
      </c>
      <c r="BB111" s="16">
        <f>'Bearss Ops Center'!BA59*$K111/12</f>
        <v>5918.7541432500002</v>
      </c>
      <c r="BC111" s="16">
        <f>'Bearss Ops Center'!BB59*$K111/12</f>
        <v>5918.7541432500002</v>
      </c>
      <c r="BD111" s="16">
        <f>'Bearss Ops Center'!BC59*$K111/12</f>
        <v>5918.7541432500002</v>
      </c>
      <c r="BE111" s="16">
        <f>'Bearss Ops Center'!BD59*$K111/12</f>
        <v>5918.7541432500002</v>
      </c>
      <c r="BF111" s="16">
        <f>'Bearss Ops Center'!BE59*$K111/12</f>
        <v>5918.7541432500002</v>
      </c>
      <c r="BG111" s="16">
        <f>'Bearss Ops Center'!BF59*$K111/12</f>
        <v>5918.7541432500002</v>
      </c>
      <c r="BH111" s="16">
        <f>'Bearss Ops Center'!BG59*$K111/12</f>
        <v>5918.7541432500002</v>
      </c>
      <c r="BI111" s="16">
        <f>'Bearss Ops Center'!BH59*$K111/12</f>
        <v>5918.7541432500002</v>
      </c>
      <c r="BJ111" s="16">
        <f>'Bearss Ops Center'!BI59*$K111/12</f>
        <v>5918.7541432500002</v>
      </c>
      <c r="BK111" s="16">
        <f>'Bearss Ops Center'!BJ59*$K111/12</f>
        <v>5918.7541432500002</v>
      </c>
      <c r="BL111" s="16">
        <f>'Bearss Ops Center'!BK59*$K111/12</f>
        <v>5918.7541432500002</v>
      </c>
      <c r="BM111" s="16">
        <f>'Bearss Ops Center'!BL59*$K111/12</f>
        <v>5918.7541432500002</v>
      </c>
      <c r="BN111" s="16">
        <f>'Bearss Ops Center'!BM59*$K111/12</f>
        <v>5918.7541432500002</v>
      </c>
      <c r="BO111" s="16">
        <f>'Bearss Ops Center'!BN59*$K111/12</f>
        <v>5918.7541432500002</v>
      </c>
      <c r="BP111" s="16">
        <f>'Bearss Ops Center'!BO59*$K111/12</f>
        <v>5918.7541432500002</v>
      </c>
      <c r="BQ111" s="16">
        <f>'Bearss Ops Center'!BP59*$K111/12</f>
        <v>5918.7541432500002</v>
      </c>
      <c r="BR111" s="16">
        <f>'Bearss Ops Center'!BQ59*$K111/12</f>
        <v>5918.7541432500002</v>
      </c>
      <c r="BS111" s="16">
        <f>'Bearss Ops Center'!BR59*$K111/12</f>
        <v>5918.7541432500002</v>
      </c>
    </row>
    <row r="112" spans="1:71" x14ac:dyDescent="0.35">
      <c r="A112" s="51" t="str">
        <f>'Bearss Ops Center'!A33</f>
        <v>Found on tab BOC</v>
      </c>
      <c r="B112" s="51" t="str">
        <f>'Bearss Ops Center'!B33</f>
        <v>D0101765</v>
      </c>
      <c r="C112" s="51" t="str">
        <f>'Bearss Ops Center'!D33</f>
        <v/>
      </c>
      <c r="D112" s="51">
        <f>'Bearss Ops Center'!E33</f>
        <v>39000</v>
      </c>
      <c r="E112" s="51" t="str">
        <f>'Bearss Ops Center'!F33</f>
        <v>NEW-15424</v>
      </c>
      <c r="F112" s="51" t="str">
        <f>'Bearss Ops Center'!G33</f>
        <v>Bearss Operations Center</v>
      </c>
      <c r="G112" s="51" t="str">
        <f>'Bearss Ops Center'!H33</f>
        <v>Electric General Plant</v>
      </c>
      <c r="H112" s="51" t="str">
        <f>'Bearss Ops Center'!I33</f>
        <v>General Offices</v>
      </c>
      <c r="I112" s="51" t="str">
        <f>'Bearss Ops Center'!J33</f>
        <v>Bearss Operations Center (ECC/DC)</v>
      </c>
      <c r="J112" s="71">
        <v>1.4E-2</v>
      </c>
      <c r="K112" s="71">
        <v>1.7000000000000001E-2</v>
      </c>
      <c r="L112" s="16">
        <f>'Bearss Ops Center'!K60*$J112/12</f>
        <v>0</v>
      </c>
      <c r="M112" s="16">
        <f>'Bearss Ops Center'!L60*$J112/12</f>
        <v>0</v>
      </c>
      <c r="N112" s="16">
        <f>'Bearss Ops Center'!M60*$J112/12</f>
        <v>0</v>
      </c>
      <c r="O112" s="16">
        <f>'Bearss Ops Center'!N60*$J112/12</f>
        <v>0</v>
      </c>
      <c r="P112" s="16">
        <f>'Bearss Ops Center'!O60*$J112/12</f>
        <v>0</v>
      </c>
      <c r="Q112" s="16">
        <f>'Bearss Ops Center'!P60*$J112/12</f>
        <v>0</v>
      </c>
      <c r="R112" s="16">
        <f>'Bearss Ops Center'!Q60*$J112/12</f>
        <v>0</v>
      </c>
      <c r="S112" s="16">
        <f>'Bearss Ops Center'!R60*$J112/12</f>
        <v>0</v>
      </c>
      <c r="T112" s="16">
        <f>'Bearss Ops Center'!S60*$J112/12</f>
        <v>0</v>
      </c>
      <c r="U112" s="16">
        <f>'Bearss Ops Center'!T60*$J112/12</f>
        <v>0</v>
      </c>
      <c r="V112" s="16">
        <f>'Bearss Ops Center'!U60*$J112/12</f>
        <v>0</v>
      </c>
      <c r="W112" s="16">
        <f>'Bearss Ops Center'!V60*$J112/12</f>
        <v>0</v>
      </c>
      <c r="X112" s="16">
        <f>'Bearss Ops Center'!W60*$K112/12</f>
        <v>0</v>
      </c>
      <c r="Y112" s="16">
        <f>'Bearss Ops Center'!X60*$K112/12</f>
        <v>0</v>
      </c>
      <c r="Z112" s="16">
        <f>'Bearss Ops Center'!Y60*$K112/12</f>
        <v>0</v>
      </c>
      <c r="AA112" s="16">
        <f>'Bearss Ops Center'!Z60*$K112/12</f>
        <v>0</v>
      </c>
      <c r="AB112" s="16">
        <f>'Bearss Ops Center'!AA60*$K112/12</f>
        <v>0</v>
      </c>
      <c r="AC112" s="16">
        <f>'Bearss Ops Center'!AB60*$K112/12</f>
        <v>0</v>
      </c>
      <c r="AD112" s="16">
        <f>'Bearss Ops Center'!AC60*$K112/12</f>
        <v>2969.1079558333336</v>
      </c>
      <c r="AE112" s="16">
        <f>'Bearss Ops Center'!AD60*$K112/12</f>
        <v>2969.1079558333336</v>
      </c>
      <c r="AF112" s="16">
        <f>'Bearss Ops Center'!AE60*$K112/12</f>
        <v>2969.1079558333336</v>
      </c>
      <c r="AG112" s="16">
        <f>'Bearss Ops Center'!AF60*$K112/12</f>
        <v>2969.1079558333336</v>
      </c>
      <c r="AH112" s="16">
        <f>'Bearss Ops Center'!AG60*$K112/12</f>
        <v>2969.1079558333336</v>
      </c>
      <c r="AI112" s="16">
        <f>'Bearss Ops Center'!AH60*$K112/12</f>
        <v>2969.1079558333336</v>
      </c>
      <c r="AJ112" s="16">
        <f>'Bearss Ops Center'!AI60*$K112/12</f>
        <v>2969.1079558333336</v>
      </c>
      <c r="AK112" s="16">
        <f>'Bearss Ops Center'!AJ60*$K112/12</f>
        <v>2969.1079558333336</v>
      </c>
      <c r="AL112" s="16">
        <f>'Bearss Ops Center'!AK60*$K112/12</f>
        <v>2969.1079558333336</v>
      </c>
      <c r="AM112" s="16">
        <f>'Bearss Ops Center'!AL60*$K112/12</f>
        <v>2969.1079558333336</v>
      </c>
      <c r="AN112" s="16">
        <f>'Bearss Ops Center'!AM60*$K112/12</f>
        <v>2969.1079558333336</v>
      </c>
      <c r="AO112" s="16">
        <f>'Bearss Ops Center'!AN60*$K112/12</f>
        <v>2969.1079558333336</v>
      </c>
      <c r="AP112" s="16">
        <f>'Bearss Ops Center'!AO60*$K112/12</f>
        <v>2969.1079558333336</v>
      </c>
      <c r="AQ112" s="16">
        <f>'Bearss Ops Center'!AP60*$K112/12</f>
        <v>2969.1079558333336</v>
      </c>
      <c r="AR112" s="16">
        <f>'Bearss Ops Center'!AQ60*$K112/12</f>
        <v>2969.1079558333336</v>
      </c>
      <c r="AS112" s="16">
        <f>'Bearss Ops Center'!AR60*$K112/12</f>
        <v>2969.1079558333336</v>
      </c>
      <c r="AT112" s="16">
        <f>'Bearss Ops Center'!AS60*$K112/12</f>
        <v>2969.1079558333336</v>
      </c>
      <c r="AU112" s="16">
        <f>'Bearss Ops Center'!AT60*$K112/12</f>
        <v>2969.1079558333336</v>
      </c>
      <c r="AV112" s="16">
        <f>'Bearss Ops Center'!AU60*$K112/12</f>
        <v>2969.1079558333336</v>
      </c>
      <c r="AW112" s="16">
        <f>'Bearss Ops Center'!AV60*$K112/12</f>
        <v>2969.1079558333336</v>
      </c>
      <c r="AX112" s="16">
        <f>'Bearss Ops Center'!AW60*$K112/12</f>
        <v>2969.1079558333336</v>
      </c>
      <c r="AY112" s="16">
        <f>'Bearss Ops Center'!AX60*$K112/12</f>
        <v>2969.1079558333336</v>
      </c>
      <c r="AZ112" s="16">
        <f>'Bearss Ops Center'!AY60*$K112/12</f>
        <v>2969.1079558333336</v>
      </c>
      <c r="BA112" s="16">
        <f>'Bearss Ops Center'!AZ60*$K112/12</f>
        <v>2969.1079558333336</v>
      </c>
      <c r="BB112" s="16">
        <f>'Bearss Ops Center'!BA60*$K112/12</f>
        <v>2969.1079558333336</v>
      </c>
      <c r="BC112" s="16">
        <f>'Bearss Ops Center'!BB60*$K112/12</f>
        <v>2969.1079558333336</v>
      </c>
      <c r="BD112" s="16">
        <f>'Bearss Ops Center'!BC60*$K112/12</f>
        <v>2969.1079558333336</v>
      </c>
      <c r="BE112" s="16">
        <f>'Bearss Ops Center'!BD60*$K112/12</f>
        <v>2969.1079558333336</v>
      </c>
      <c r="BF112" s="16">
        <f>'Bearss Ops Center'!BE60*$K112/12</f>
        <v>2969.1079558333336</v>
      </c>
      <c r="BG112" s="16">
        <f>'Bearss Ops Center'!BF60*$K112/12</f>
        <v>2969.1079558333336</v>
      </c>
      <c r="BH112" s="16">
        <f>'Bearss Ops Center'!BG60*$K112/12</f>
        <v>2969.1079558333336</v>
      </c>
      <c r="BI112" s="16">
        <f>'Bearss Ops Center'!BH60*$K112/12</f>
        <v>2969.1079558333336</v>
      </c>
      <c r="BJ112" s="16">
        <f>'Bearss Ops Center'!BI60*$K112/12</f>
        <v>2969.1079558333336</v>
      </c>
      <c r="BK112" s="16">
        <f>'Bearss Ops Center'!BJ60*$K112/12</f>
        <v>2969.1079558333336</v>
      </c>
      <c r="BL112" s="16">
        <f>'Bearss Ops Center'!BK60*$K112/12</f>
        <v>2969.1079558333336</v>
      </c>
      <c r="BM112" s="16">
        <f>'Bearss Ops Center'!BL60*$K112/12</f>
        <v>2969.1079558333336</v>
      </c>
      <c r="BN112" s="16">
        <f>'Bearss Ops Center'!BM60*$K112/12</f>
        <v>2969.1079558333336</v>
      </c>
      <c r="BO112" s="16">
        <f>'Bearss Ops Center'!BN60*$K112/12</f>
        <v>2969.1079558333336</v>
      </c>
      <c r="BP112" s="16">
        <f>'Bearss Ops Center'!BO60*$K112/12</f>
        <v>2969.1079558333336</v>
      </c>
      <c r="BQ112" s="16">
        <f>'Bearss Ops Center'!BP60*$K112/12</f>
        <v>2969.1079558333336</v>
      </c>
      <c r="BR112" s="16">
        <f>'Bearss Ops Center'!BQ60*$K112/12</f>
        <v>2969.1079558333336</v>
      </c>
      <c r="BS112" s="16">
        <f>'Bearss Ops Center'!BR60*$K112/12</f>
        <v>2969.1079558333336</v>
      </c>
    </row>
    <row r="113" spans="1:71" x14ac:dyDescent="0.35">
      <c r="A113" s="51" t="str">
        <f>'Bearss Ops Center'!A34</f>
        <v>Found on tab BOC</v>
      </c>
      <c r="B113" s="51" t="str">
        <f>'Bearss Ops Center'!B34</f>
        <v>D0101772</v>
      </c>
      <c r="C113" s="51" t="str">
        <f>'Bearss Ops Center'!D34</f>
        <v/>
      </c>
      <c r="D113" s="51">
        <f>'Bearss Ops Center'!E34</f>
        <v>37010</v>
      </c>
      <c r="E113" s="51" t="str">
        <f>'Bearss Ops Center'!F34</f>
        <v>NEW-15424</v>
      </c>
      <c r="F113" s="51" t="str">
        <f>'Bearss Ops Center'!G34</f>
        <v>Bearss Operations Center</v>
      </c>
      <c r="G113" s="51" t="str">
        <f>'Bearss Ops Center'!H34</f>
        <v>Electric General Plant</v>
      </c>
      <c r="H113" s="51" t="str">
        <f>'Bearss Ops Center'!I34</f>
        <v>General Offices</v>
      </c>
      <c r="I113" s="51" t="str">
        <f>'Bearss Ops Center'!J34</f>
        <v>Bearss Operations Center (ECC/DC)</v>
      </c>
      <c r="J113" s="71">
        <v>0.1</v>
      </c>
      <c r="K113" s="71">
        <v>0.10050000000000001</v>
      </c>
      <c r="L113" s="16">
        <f>'Bearss Ops Center'!K61*$J113/12</f>
        <v>0</v>
      </c>
      <c r="M113" s="16">
        <f>'Bearss Ops Center'!L61*$J113/12</f>
        <v>0</v>
      </c>
      <c r="N113" s="16">
        <f>'Bearss Ops Center'!M61*$J113/12</f>
        <v>0</v>
      </c>
      <c r="O113" s="16">
        <f>'Bearss Ops Center'!N61*$J113/12</f>
        <v>0</v>
      </c>
      <c r="P113" s="16">
        <f>'Bearss Ops Center'!O61*$J113/12</f>
        <v>0</v>
      </c>
      <c r="Q113" s="16">
        <f>'Bearss Ops Center'!P61*$J113/12</f>
        <v>0</v>
      </c>
      <c r="R113" s="16">
        <f>'Bearss Ops Center'!Q61*$J113/12</f>
        <v>0</v>
      </c>
      <c r="S113" s="16">
        <f>'Bearss Ops Center'!R61*$J113/12</f>
        <v>0</v>
      </c>
      <c r="T113" s="16">
        <f>'Bearss Ops Center'!S61*$J113/12</f>
        <v>0</v>
      </c>
      <c r="U113" s="16">
        <f>'Bearss Ops Center'!T61*$J113/12</f>
        <v>0</v>
      </c>
      <c r="V113" s="16">
        <f>'Bearss Ops Center'!U61*$J113/12</f>
        <v>0</v>
      </c>
      <c r="W113" s="16">
        <f>'Bearss Ops Center'!V61*$J113/12</f>
        <v>0</v>
      </c>
      <c r="X113" s="16">
        <f>'Bearss Ops Center'!W61*$K113/12</f>
        <v>0</v>
      </c>
      <c r="Y113" s="16">
        <f>'Bearss Ops Center'!X61*$K113/12</f>
        <v>0</v>
      </c>
      <c r="Z113" s="16">
        <f>'Bearss Ops Center'!Y61*$K113/12</f>
        <v>0</v>
      </c>
      <c r="AA113" s="16">
        <f>'Bearss Ops Center'!Z61*$K113/12</f>
        <v>0</v>
      </c>
      <c r="AB113" s="16">
        <f>'Bearss Ops Center'!AA61*$K113/12</f>
        <v>0</v>
      </c>
      <c r="AC113" s="16">
        <f>'Bearss Ops Center'!AB61*$K113/12</f>
        <v>0</v>
      </c>
      <c r="AD113" s="16">
        <f>'Bearss Ops Center'!AC61*$K113/12</f>
        <v>2285.5916025000001</v>
      </c>
      <c r="AE113" s="16">
        <f>'Bearss Ops Center'!AD61*$K113/12</f>
        <v>2285.5916025000001</v>
      </c>
      <c r="AF113" s="16">
        <f>'Bearss Ops Center'!AE61*$K113/12</f>
        <v>2285.5916025000001</v>
      </c>
      <c r="AG113" s="16">
        <f>'Bearss Ops Center'!AF61*$K113/12</f>
        <v>2285.5916025000001</v>
      </c>
      <c r="AH113" s="16">
        <f>'Bearss Ops Center'!AG61*$K113/12</f>
        <v>2285.5916025000001</v>
      </c>
      <c r="AI113" s="16">
        <f>'Bearss Ops Center'!AH61*$K113/12</f>
        <v>2285.5916025000001</v>
      </c>
      <c r="AJ113" s="16">
        <f>'Bearss Ops Center'!AI61*$K113/12</f>
        <v>2285.5916025000001</v>
      </c>
      <c r="AK113" s="16">
        <f>'Bearss Ops Center'!AJ61*$K113/12</f>
        <v>2285.5916025000001</v>
      </c>
      <c r="AL113" s="16">
        <f>'Bearss Ops Center'!AK61*$K113/12</f>
        <v>2285.5916025000001</v>
      </c>
      <c r="AM113" s="16">
        <f>'Bearss Ops Center'!AL61*$K113/12</f>
        <v>2285.5916025000001</v>
      </c>
      <c r="AN113" s="16">
        <f>'Bearss Ops Center'!AM61*$K113/12</f>
        <v>2285.5916025000001</v>
      </c>
      <c r="AO113" s="16">
        <f>'Bearss Ops Center'!AN61*$K113/12</f>
        <v>2285.5916025000001</v>
      </c>
      <c r="AP113" s="16">
        <f>'Bearss Ops Center'!AO61*$K113/12</f>
        <v>2285.5916025000001</v>
      </c>
      <c r="AQ113" s="16">
        <f>'Bearss Ops Center'!AP61*$K113/12</f>
        <v>2285.5916025000001</v>
      </c>
      <c r="AR113" s="16">
        <f>'Bearss Ops Center'!AQ61*$K113/12</f>
        <v>2285.5916025000001</v>
      </c>
      <c r="AS113" s="16">
        <f>'Bearss Ops Center'!AR61*$K113/12</f>
        <v>2285.5916025000001</v>
      </c>
      <c r="AT113" s="16">
        <f>'Bearss Ops Center'!AS61*$K113/12</f>
        <v>2285.5916025000001</v>
      </c>
      <c r="AU113" s="16">
        <f>'Bearss Ops Center'!AT61*$K113/12</f>
        <v>2285.5916025000001</v>
      </c>
      <c r="AV113" s="16">
        <f>'Bearss Ops Center'!AU61*$K113/12</f>
        <v>2285.5916025000001</v>
      </c>
      <c r="AW113" s="16">
        <f>'Bearss Ops Center'!AV61*$K113/12</f>
        <v>2285.5916025000001</v>
      </c>
      <c r="AX113" s="16">
        <f>'Bearss Ops Center'!AW61*$K113/12</f>
        <v>2285.5916025000001</v>
      </c>
      <c r="AY113" s="16">
        <f>'Bearss Ops Center'!AX61*$K113/12</f>
        <v>2285.5916025000001</v>
      </c>
      <c r="AZ113" s="16">
        <f>'Bearss Ops Center'!AY61*$K113/12</f>
        <v>2285.5916025000001</v>
      </c>
      <c r="BA113" s="16">
        <f>'Bearss Ops Center'!AZ61*$K113/12</f>
        <v>2285.5916025000001</v>
      </c>
      <c r="BB113" s="16">
        <f>'Bearss Ops Center'!BA61*$K113/12</f>
        <v>2285.5916025000001</v>
      </c>
      <c r="BC113" s="16">
        <f>'Bearss Ops Center'!BB61*$K113/12</f>
        <v>2285.5916025000001</v>
      </c>
      <c r="BD113" s="16">
        <f>'Bearss Ops Center'!BC61*$K113/12</f>
        <v>2285.5916025000001</v>
      </c>
      <c r="BE113" s="16">
        <f>'Bearss Ops Center'!BD61*$K113/12</f>
        <v>2285.5916025000001</v>
      </c>
      <c r="BF113" s="16">
        <f>'Bearss Ops Center'!BE61*$K113/12</f>
        <v>2285.5916025000001</v>
      </c>
      <c r="BG113" s="16">
        <f>'Bearss Ops Center'!BF61*$K113/12</f>
        <v>2285.5916025000001</v>
      </c>
      <c r="BH113" s="16">
        <f>'Bearss Ops Center'!BG61*$K113/12</f>
        <v>2285.5916025000001</v>
      </c>
      <c r="BI113" s="16">
        <f>'Bearss Ops Center'!BH61*$K113/12</f>
        <v>2285.5916025000001</v>
      </c>
      <c r="BJ113" s="16">
        <f>'Bearss Ops Center'!BI61*$K113/12</f>
        <v>2285.5916025000001</v>
      </c>
      <c r="BK113" s="16">
        <f>'Bearss Ops Center'!BJ61*$K113/12</f>
        <v>2285.5916025000001</v>
      </c>
      <c r="BL113" s="16">
        <f>'Bearss Ops Center'!BK61*$K113/12</f>
        <v>2285.5916025000001</v>
      </c>
      <c r="BM113" s="16">
        <f>'Bearss Ops Center'!BL61*$K113/12</f>
        <v>2285.5916025000001</v>
      </c>
      <c r="BN113" s="16">
        <f>'Bearss Ops Center'!BM61*$K113/12</f>
        <v>2285.5916025000001</v>
      </c>
      <c r="BO113" s="16">
        <f>'Bearss Ops Center'!BN61*$K113/12</f>
        <v>2285.5916025000001</v>
      </c>
      <c r="BP113" s="16">
        <f>'Bearss Ops Center'!BO61*$K113/12</f>
        <v>2285.5916025000001</v>
      </c>
      <c r="BQ113" s="16">
        <f>'Bearss Ops Center'!BP61*$K113/12</f>
        <v>2285.5916025000001</v>
      </c>
      <c r="BR113" s="16">
        <f>'Bearss Ops Center'!BQ61*$K113/12</f>
        <v>2285.5916025000001</v>
      </c>
      <c r="BS113" s="16">
        <f>'Bearss Ops Center'!BR61*$K113/12</f>
        <v>2285.5916025000001</v>
      </c>
    </row>
    <row r="114" spans="1:71" x14ac:dyDescent="0.35">
      <c r="A114" s="51" t="str">
        <f>'Bearss Ops Center'!A35</f>
        <v>Found on tab BOC</v>
      </c>
      <c r="B114" s="51" t="str">
        <f>'Bearss Ops Center'!B35</f>
        <v>NCP-12350</v>
      </c>
      <c r="C114" s="51" t="str">
        <f>'Bearss Ops Center'!D35</f>
        <v>ELECTRIC DELIVERY</v>
      </c>
      <c r="D114" s="51">
        <f>'Bearss Ops Center'!E35</f>
        <v>30315</v>
      </c>
      <c r="E114" s="51" t="str">
        <f>'Bearss Ops Center'!F35</f>
        <v>NCP-12350</v>
      </c>
      <c r="F114" s="51" t="str">
        <f>'Bearss Ops Center'!G35</f>
        <v>EMS Upgrade - 2023</v>
      </c>
      <c r="G114" s="51" t="str">
        <f>'Bearss Ops Center'!H35</f>
        <v>Electric General Plant</v>
      </c>
      <c r="H114" s="51" t="str">
        <f>'Bearss Ops Center'!I35</f>
        <v>General Offices</v>
      </c>
      <c r="I114" s="51" t="str">
        <f>'Bearss Ops Center'!J35</f>
        <v>Energy Control Center - Office</v>
      </c>
      <c r="J114" s="71">
        <v>6.7000000000000004E-2</v>
      </c>
      <c r="K114" s="71">
        <v>6.7000000000000004E-2</v>
      </c>
      <c r="L114" s="16">
        <f>'Bearss Ops Center'!K62*$J114/12</f>
        <v>0</v>
      </c>
      <c r="M114" s="16">
        <f>'Bearss Ops Center'!L62*$J114/12</f>
        <v>0</v>
      </c>
      <c r="N114" s="16">
        <f>'Bearss Ops Center'!M62*$J114/12</f>
        <v>0</v>
      </c>
      <c r="O114" s="16">
        <f>'Bearss Ops Center'!N62*$J114/12</f>
        <v>0</v>
      </c>
      <c r="P114" s="16">
        <f>'Bearss Ops Center'!O62*$J114/12</f>
        <v>0</v>
      </c>
      <c r="Q114" s="16">
        <f>'Bearss Ops Center'!P62*$J114/12</f>
        <v>0</v>
      </c>
      <c r="R114" s="16">
        <f>'Bearss Ops Center'!Q62*$J114/12</f>
        <v>0</v>
      </c>
      <c r="S114" s="16">
        <f>'Bearss Ops Center'!R62*$J114/12</f>
        <v>0</v>
      </c>
      <c r="T114" s="16">
        <f>'Bearss Ops Center'!S62*$J114/12</f>
        <v>0</v>
      </c>
      <c r="U114" s="16">
        <f>'Bearss Ops Center'!T62*$J114/12</f>
        <v>0</v>
      </c>
      <c r="V114" s="16">
        <f>'Bearss Ops Center'!U62*$J114/12</f>
        <v>0</v>
      </c>
      <c r="W114" s="16">
        <f>'Bearss Ops Center'!V62*$J114/12</f>
        <v>0</v>
      </c>
      <c r="X114" s="16">
        <f>'Bearss Ops Center'!W62*$K114/12</f>
        <v>0</v>
      </c>
      <c r="Y114" s="16">
        <f>'Bearss Ops Center'!X62*$K114/12</f>
        <v>0</v>
      </c>
      <c r="Z114" s="16">
        <f>'Bearss Ops Center'!Y62*$K114/12</f>
        <v>0</v>
      </c>
      <c r="AA114" s="16">
        <f>'Bearss Ops Center'!Z62*$K114/12</f>
        <v>0</v>
      </c>
      <c r="AB114" s="16">
        <f>'Bearss Ops Center'!AA62*$K114/12</f>
        <v>0</v>
      </c>
      <c r="AC114" s="16">
        <f>'Bearss Ops Center'!AB62*$K114/12</f>
        <v>0</v>
      </c>
      <c r="AD114" s="16">
        <f>'Bearss Ops Center'!AC62*$K114/12</f>
        <v>0</v>
      </c>
      <c r="AE114" s="16">
        <f>'Bearss Ops Center'!AD62*$K114/12</f>
        <v>0</v>
      </c>
      <c r="AF114" s="16">
        <f>'Bearss Ops Center'!AE62*$K114/12</f>
        <v>0</v>
      </c>
      <c r="AG114" s="16">
        <f>'Bearss Ops Center'!AF62*$K114/12</f>
        <v>0</v>
      </c>
      <c r="AH114" s="16">
        <f>'Bearss Ops Center'!AG62*$K114/12</f>
        <v>129029.07620250001</v>
      </c>
      <c r="AI114" s="16">
        <f>'Bearss Ops Center'!AH62*$K114/12</f>
        <v>129029.07620250001</v>
      </c>
      <c r="AJ114" s="16">
        <f>'Bearss Ops Center'!AI62*$K114/12</f>
        <v>129029.07620250001</v>
      </c>
      <c r="AK114" s="16">
        <f>'Bearss Ops Center'!AJ62*$K114/12</f>
        <v>129029.07620250001</v>
      </c>
      <c r="AL114" s="16">
        <f>'Bearss Ops Center'!AK62*$K114/12</f>
        <v>129029.07620250001</v>
      </c>
      <c r="AM114" s="16">
        <f>'Bearss Ops Center'!AL62*$K114/12</f>
        <v>129029.07620250001</v>
      </c>
      <c r="AN114" s="16">
        <f>'Bearss Ops Center'!AM62*$K114/12</f>
        <v>129029.07620250001</v>
      </c>
      <c r="AO114" s="16">
        <f>'Bearss Ops Center'!AN62*$K114/12</f>
        <v>129029.07620250001</v>
      </c>
      <c r="AP114" s="16">
        <f>'Bearss Ops Center'!AO62*$K114/12</f>
        <v>129029.07620250001</v>
      </c>
      <c r="AQ114" s="16">
        <f>'Bearss Ops Center'!AP62*$K114/12</f>
        <v>129029.07620250001</v>
      </c>
      <c r="AR114" s="16">
        <f>'Bearss Ops Center'!AQ62*$K114/12</f>
        <v>129029.07620250001</v>
      </c>
      <c r="AS114" s="16">
        <f>'Bearss Ops Center'!AR62*$K114/12</f>
        <v>129029.07620250001</v>
      </c>
      <c r="AT114" s="16">
        <f>'Bearss Ops Center'!AS62*$K114/12</f>
        <v>129029.07620250001</v>
      </c>
      <c r="AU114" s="16">
        <f>'Bearss Ops Center'!AT62*$K114/12</f>
        <v>129029.07620250001</v>
      </c>
      <c r="AV114" s="16">
        <f>'Bearss Ops Center'!AU62*$K114/12</f>
        <v>129029.07620250001</v>
      </c>
      <c r="AW114" s="16">
        <f>'Bearss Ops Center'!AV62*$K114/12</f>
        <v>129029.07620250001</v>
      </c>
      <c r="AX114" s="16">
        <f>'Bearss Ops Center'!AW62*$K114/12</f>
        <v>129029.07620250001</v>
      </c>
      <c r="AY114" s="16">
        <f>'Bearss Ops Center'!AX62*$K114/12</f>
        <v>129029.07620250001</v>
      </c>
      <c r="AZ114" s="16">
        <f>'Bearss Ops Center'!AY62*$K114/12</f>
        <v>129029.07620250001</v>
      </c>
      <c r="BA114" s="16">
        <f>'Bearss Ops Center'!AZ62*$K114/12</f>
        <v>129029.07620250001</v>
      </c>
      <c r="BB114" s="16">
        <f>'Bearss Ops Center'!BA62*$K114/12</f>
        <v>129029.07620250001</v>
      </c>
      <c r="BC114" s="16">
        <f>'Bearss Ops Center'!BB62*$K114/12</f>
        <v>129029.07620250001</v>
      </c>
      <c r="BD114" s="16">
        <f>'Bearss Ops Center'!BC62*$K114/12</f>
        <v>129029.07620250001</v>
      </c>
      <c r="BE114" s="16">
        <f>'Bearss Ops Center'!BD62*$K114/12</f>
        <v>129029.07620250001</v>
      </c>
      <c r="BF114" s="16">
        <f>'Bearss Ops Center'!BE62*$K114/12</f>
        <v>129029.07620250001</v>
      </c>
      <c r="BG114" s="16">
        <f>'Bearss Ops Center'!BF62*$K114/12</f>
        <v>129029.07620250001</v>
      </c>
      <c r="BH114" s="16">
        <f>'Bearss Ops Center'!BG62*$K114/12</f>
        <v>129029.07620250001</v>
      </c>
      <c r="BI114" s="16">
        <f>'Bearss Ops Center'!BH62*$K114/12</f>
        <v>129029.07620250001</v>
      </c>
      <c r="BJ114" s="16">
        <f>'Bearss Ops Center'!BI62*$K114/12</f>
        <v>129029.07620250001</v>
      </c>
      <c r="BK114" s="16">
        <f>'Bearss Ops Center'!BJ62*$K114/12</f>
        <v>129029.07620250001</v>
      </c>
      <c r="BL114" s="16">
        <f>'Bearss Ops Center'!BK62*$K114/12</f>
        <v>129029.07620250001</v>
      </c>
      <c r="BM114" s="16">
        <f>'Bearss Ops Center'!BL62*$K114/12</f>
        <v>129029.07620250001</v>
      </c>
      <c r="BN114" s="16">
        <f>'Bearss Ops Center'!BM62*$K114/12</f>
        <v>129029.07620250001</v>
      </c>
      <c r="BO114" s="16">
        <f>'Bearss Ops Center'!BN62*$K114/12</f>
        <v>129029.07620250001</v>
      </c>
      <c r="BP114" s="16">
        <f>'Bearss Ops Center'!BO62*$K114/12</f>
        <v>129029.07620250001</v>
      </c>
      <c r="BQ114" s="16">
        <f>'Bearss Ops Center'!BP62*$K114/12</f>
        <v>129029.07620250001</v>
      </c>
      <c r="BR114" s="16">
        <f>'Bearss Ops Center'!BQ62*$K114/12</f>
        <v>129029.07620250001</v>
      </c>
      <c r="BS114" s="16">
        <f>'Bearss Ops Center'!BR62*$K114/12</f>
        <v>129029.07620250001</v>
      </c>
    </row>
    <row r="115" spans="1:71" x14ac:dyDescent="0.35">
      <c r="A115" s="51" t="str">
        <f>'Bearss Ops Center'!A36</f>
        <v>Found on tab BOC</v>
      </c>
      <c r="B115" s="51" t="str">
        <f>'Bearss Ops Center'!B36</f>
        <v>NEW-15424</v>
      </c>
      <c r="C115" s="51" t="str">
        <f>'Bearss Ops Center'!D36</f>
        <v>ELECTRIC DELIVERY</v>
      </c>
      <c r="D115" s="51">
        <f>'Bearss Ops Center'!E36</f>
        <v>39000</v>
      </c>
      <c r="E115" s="51" t="str">
        <f>'Bearss Ops Center'!F36</f>
        <v>NEW-15424</v>
      </c>
      <c r="F115" s="51" t="str">
        <f>'Bearss Ops Center'!G36</f>
        <v>Bearss Operations Center</v>
      </c>
      <c r="G115" s="51" t="str">
        <f>'Bearss Ops Center'!H36</f>
        <v>Electric General Plant</v>
      </c>
      <c r="H115" s="51" t="str">
        <f>'Bearss Ops Center'!I36</f>
        <v>General Offices</v>
      </c>
      <c r="I115" s="51" t="str">
        <f>'Bearss Ops Center'!J36</f>
        <v>Bearss Operations Center (ECC/DC)</v>
      </c>
      <c r="J115" s="71">
        <v>1.4E-2</v>
      </c>
      <c r="K115" s="71">
        <v>1.7000000000000001E-2</v>
      </c>
      <c r="L115" s="16">
        <f>'Bearss Ops Center'!K63*$J115/12</f>
        <v>0</v>
      </c>
      <c r="M115" s="16">
        <f>'Bearss Ops Center'!L63*$J115/12</f>
        <v>0</v>
      </c>
      <c r="N115" s="16">
        <f>'Bearss Ops Center'!M63*$J115/12</f>
        <v>0</v>
      </c>
      <c r="O115" s="16">
        <f>'Bearss Ops Center'!N63*$J115/12</f>
        <v>0</v>
      </c>
      <c r="P115" s="16">
        <f>'Bearss Ops Center'!O63*$J115/12</f>
        <v>0</v>
      </c>
      <c r="Q115" s="16">
        <f>'Bearss Ops Center'!P63*$J115/12</f>
        <v>0</v>
      </c>
      <c r="R115" s="16">
        <f>'Bearss Ops Center'!Q63*$J115/12</f>
        <v>0</v>
      </c>
      <c r="S115" s="16">
        <f>'Bearss Ops Center'!R63*$J115/12</f>
        <v>0</v>
      </c>
      <c r="T115" s="16">
        <f>'Bearss Ops Center'!S63*$J115/12</f>
        <v>0</v>
      </c>
      <c r="U115" s="16">
        <f>'Bearss Ops Center'!T63*$J115/12</f>
        <v>0</v>
      </c>
      <c r="V115" s="16">
        <f>'Bearss Ops Center'!U63*$J115/12</f>
        <v>0</v>
      </c>
      <c r="W115" s="16">
        <f>'Bearss Ops Center'!V63*$J115/12</f>
        <v>0</v>
      </c>
      <c r="X115" s="16">
        <f>'Bearss Ops Center'!W63*$K115/12</f>
        <v>0</v>
      </c>
      <c r="Y115" s="16">
        <f>'Bearss Ops Center'!X63*$K115/12</f>
        <v>0</v>
      </c>
      <c r="Z115" s="16">
        <f>'Bearss Ops Center'!Y63*$K115/12</f>
        <v>0</v>
      </c>
      <c r="AA115" s="16">
        <f>'Bearss Ops Center'!Z63*$K115/12</f>
        <v>0</v>
      </c>
      <c r="AB115" s="16">
        <f>'Bearss Ops Center'!AA63*$K115/12</f>
        <v>0</v>
      </c>
      <c r="AC115" s="16">
        <f>'Bearss Ops Center'!AB63*$K115/12</f>
        <v>0</v>
      </c>
      <c r="AD115" s="16">
        <f>'Bearss Ops Center'!AC63*$K115/12</f>
        <v>311927.15564083343</v>
      </c>
      <c r="AE115" s="16">
        <f>'Bearss Ops Center'!AD63*$K115/12</f>
        <v>313652.52634166676</v>
      </c>
      <c r="AF115" s="16">
        <f>'Bearss Ops Center'!AE63*$K115/12</f>
        <v>314220.08178250008</v>
      </c>
      <c r="AG115" s="16">
        <f>'Bearss Ops Center'!AF63*$K115/12</f>
        <v>314385.98883416678</v>
      </c>
      <c r="AH115" s="16">
        <f>'Bearss Ops Center'!AG63*$K115/12</f>
        <v>314385.98883416678</v>
      </c>
      <c r="AI115" s="16">
        <f>'Bearss Ops Center'!AH63*$K115/12</f>
        <v>314385.98883416678</v>
      </c>
      <c r="AJ115" s="16">
        <f>'Bearss Ops Center'!AI63*$K115/12</f>
        <v>314385.98883416678</v>
      </c>
      <c r="AK115" s="16">
        <f>'Bearss Ops Center'!AJ63*$K115/12</f>
        <v>314385.98883416678</v>
      </c>
      <c r="AL115" s="16">
        <f>'Bearss Ops Center'!AK63*$K115/12</f>
        <v>314385.98883416678</v>
      </c>
      <c r="AM115" s="16">
        <f>'Bearss Ops Center'!AL63*$K115/12</f>
        <v>314385.98883416678</v>
      </c>
      <c r="AN115" s="16">
        <f>'Bearss Ops Center'!AM63*$K115/12</f>
        <v>314385.98883416678</v>
      </c>
      <c r="AO115" s="16">
        <f>'Bearss Ops Center'!AN63*$K115/12</f>
        <v>314385.98883416678</v>
      </c>
      <c r="AP115" s="16">
        <f>'Bearss Ops Center'!AO63*$K115/12</f>
        <v>314385.98883416678</v>
      </c>
      <c r="AQ115" s="16">
        <f>'Bearss Ops Center'!AP63*$K115/12</f>
        <v>314385.98883416678</v>
      </c>
      <c r="AR115" s="16">
        <f>'Bearss Ops Center'!AQ63*$K115/12</f>
        <v>314385.98883416678</v>
      </c>
      <c r="AS115" s="16">
        <f>'Bearss Ops Center'!AR63*$K115/12</f>
        <v>314385.98883416678</v>
      </c>
      <c r="AT115" s="16">
        <f>'Bearss Ops Center'!AS63*$K115/12</f>
        <v>314385.98883416678</v>
      </c>
      <c r="AU115" s="16">
        <f>'Bearss Ops Center'!AT63*$K115/12</f>
        <v>314385.98883416678</v>
      </c>
      <c r="AV115" s="16">
        <f>'Bearss Ops Center'!AU63*$K115/12</f>
        <v>314385.98883416678</v>
      </c>
      <c r="AW115" s="16">
        <f>'Bearss Ops Center'!AV63*$K115/12</f>
        <v>314385.98883416678</v>
      </c>
      <c r="AX115" s="16">
        <f>'Bearss Ops Center'!AW63*$K115/12</f>
        <v>314385.98883416678</v>
      </c>
      <c r="AY115" s="16">
        <f>'Bearss Ops Center'!AX63*$K115/12</f>
        <v>314385.98883416678</v>
      </c>
      <c r="AZ115" s="16">
        <f>'Bearss Ops Center'!AY63*$K115/12</f>
        <v>314385.98883416678</v>
      </c>
      <c r="BA115" s="16">
        <f>'Bearss Ops Center'!AZ63*$K115/12</f>
        <v>314385.98883416678</v>
      </c>
      <c r="BB115" s="16">
        <f>'Bearss Ops Center'!BA63*$K115/12</f>
        <v>314385.98883416678</v>
      </c>
      <c r="BC115" s="16">
        <f>'Bearss Ops Center'!BB63*$K115/12</f>
        <v>314385.98883416678</v>
      </c>
      <c r="BD115" s="16">
        <f>'Bearss Ops Center'!BC63*$K115/12</f>
        <v>314385.98883416678</v>
      </c>
      <c r="BE115" s="16">
        <f>'Bearss Ops Center'!BD63*$K115/12</f>
        <v>314385.98883416678</v>
      </c>
      <c r="BF115" s="16">
        <f>'Bearss Ops Center'!BE63*$K115/12</f>
        <v>314385.98883416678</v>
      </c>
      <c r="BG115" s="16">
        <f>'Bearss Ops Center'!BF63*$K115/12</f>
        <v>314385.98883416678</v>
      </c>
      <c r="BH115" s="16">
        <f>'Bearss Ops Center'!BG63*$K115/12</f>
        <v>314385.98883416678</v>
      </c>
      <c r="BI115" s="16">
        <f>'Bearss Ops Center'!BH63*$K115/12</f>
        <v>314385.98883416678</v>
      </c>
      <c r="BJ115" s="16">
        <f>'Bearss Ops Center'!BI63*$K115/12</f>
        <v>314385.98883416678</v>
      </c>
      <c r="BK115" s="16">
        <f>'Bearss Ops Center'!BJ63*$K115/12</f>
        <v>314385.98883416678</v>
      </c>
      <c r="BL115" s="16">
        <f>'Bearss Ops Center'!BK63*$K115/12</f>
        <v>314385.98883416678</v>
      </c>
      <c r="BM115" s="16">
        <f>'Bearss Ops Center'!BL63*$K115/12</f>
        <v>314385.98883416678</v>
      </c>
      <c r="BN115" s="16">
        <f>'Bearss Ops Center'!BM63*$K115/12</f>
        <v>314385.98883416678</v>
      </c>
      <c r="BO115" s="16">
        <f>'Bearss Ops Center'!BN63*$K115/12</f>
        <v>314385.98883416678</v>
      </c>
      <c r="BP115" s="16">
        <f>'Bearss Ops Center'!BO63*$K115/12</f>
        <v>314385.98883416678</v>
      </c>
      <c r="BQ115" s="16">
        <f>'Bearss Ops Center'!BP63*$K115/12</f>
        <v>314385.98883416678</v>
      </c>
      <c r="BR115" s="16">
        <f>'Bearss Ops Center'!BQ63*$K115/12</f>
        <v>314385.98883416678</v>
      </c>
      <c r="BS115" s="16">
        <f>'Bearss Ops Center'!BR63*$K115/12</f>
        <v>314385.98883416678</v>
      </c>
    </row>
    <row r="116" spans="1:71" x14ac:dyDescent="0.35">
      <c r="A116" s="51" t="str">
        <f>'Bearss Ops Center'!A37</f>
        <v>Found on tab BOC</v>
      </c>
      <c r="B116" s="51" t="str">
        <f>'Bearss Ops Center'!B37</f>
        <v>NEW-15424.4</v>
      </c>
      <c r="C116" s="51" t="str">
        <f>'Bearss Ops Center'!D37</f>
        <v>ED-Transmission-Substation-Relay, Control &amp; RTU</v>
      </c>
      <c r="D116" s="51">
        <f>'Bearss Ops Center'!E37</f>
        <v>37300</v>
      </c>
      <c r="E116" s="51" t="str">
        <f>'Bearss Ops Center'!F37</f>
        <v>NEW-15424</v>
      </c>
      <c r="F116" s="51" t="str">
        <f>'Bearss Ops Center'!G37</f>
        <v>Bearss Operations Center</v>
      </c>
      <c r="G116" s="51" t="str">
        <f>'Bearss Ops Center'!H37</f>
        <v>Electric Distribution Plant</v>
      </c>
      <c r="H116" s="51" t="str">
        <f>'Bearss Ops Center'!I37</f>
        <v>General Offices</v>
      </c>
      <c r="I116" s="51" t="str">
        <f>'Bearss Ops Center'!J37</f>
        <v>Bearss Operations Center (ECC/DC)</v>
      </c>
      <c r="J116" s="71">
        <v>2.8000000000000001E-2</v>
      </c>
      <c r="K116" s="71">
        <v>3.6499999999999998E-2</v>
      </c>
      <c r="L116" s="16">
        <f>'Bearss Ops Center'!K64*$J116/12</f>
        <v>0</v>
      </c>
      <c r="M116" s="16">
        <f>'Bearss Ops Center'!L64*$J116/12</f>
        <v>0</v>
      </c>
      <c r="N116" s="16">
        <f>'Bearss Ops Center'!M64*$J116/12</f>
        <v>0</v>
      </c>
      <c r="O116" s="16">
        <f>'Bearss Ops Center'!N64*$J116/12</f>
        <v>61.541573333333332</v>
      </c>
      <c r="P116" s="16">
        <f>'Bearss Ops Center'!O64*$J116/12</f>
        <v>61.541573333333332</v>
      </c>
      <c r="Q116" s="16">
        <f>'Bearss Ops Center'!P64*$J116/12</f>
        <v>61.541573333333332</v>
      </c>
      <c r="R116" s="16">
        <f>'Bearss Ops Center'!Q64*$J116/12</f>
        <v>61.541573333333332</v>
      </c>
      <c r="S116" s="16">
        <f>'Bearss Ops Center'!R64*$J116/12</f>
        <v>61.541573333333332</v>
      </c>
      <c r="T116" s="16">
        <f>'Bearss Ops Center'!S64*$J116/12</f>
        <v>61.541573333333332</v>
      </c>
      <c r="U116" s="16">
        <f>'Bearss Ops Center'!T64*$J116/12</f>
        <v>61.541573333333332</v>
      </c>
      <c r="V116" s="16">
        <f>'Bearss Ops Center'!U64*$J116/12</f>
        <v>61.541573333333332</v>
      </c>
      <c r="W116" s="16">
        <f>'Bearss Ops Center'!V64*$J116/12</f>
        <v>61.541573333333332</v>
      </c>
      <c r="X116" s="16">
        <f>'Bearss Ops Center'!W64*$K116/12</f>
        <v>80.223836666666656</v>
      </c>
      <c r="Y116" s="16">
        <f>'Bearss Ops Center'!X64*$K116/12</f>
        <v>80.223836666666656</v>
      </c>
      <c r="Z116" s="16">
        <f>'Bearss Ops Center'!Y64*$K116/12</f>
        <v>80.223836666666656</v>
      </c>
      <c r="AA116" s="16">
        <f>'Bearss Ops Center'!Z64*$K116/12</f>
        <v>80.223836666666656</v>
      </c>
      <c r="AB116" s="16">
        <f>'Bearss Ops Center'!AA64*$K116/12</f>
        <v>80.223836666666656</v>
      </c>
      <c r="AC116" s="16">
        <f>'Bearss Ops Center'!AB64*$K116/12</f>
        <v>80.223836666666656</v>
      </c>
      <c r="AD116" s="16">
        <f>'Bearss Ops Center'!AC64*$K116/12</f>
        <v>80.223836666666656</v>
      </c>
      <c r="AE116" s="16">
        <f>'Bearss Ops Center'!AD64*$K116/12</f>
        <v>80.223836666666656</v>
      </c>
      <c r="AF116" s="16">
        <f>'Bearss Ops Center'!AE64*$K116/12</f>
        <v>80.223836666666656</v>
      </c>
      <c r="AG116" s="16">
        <f>'Bearss Ops Center'!AF64*$K116/12</f>
        <v>80.223836666666656</v>
      </c>
      <c r="AH116" s="16">
        <f>'Bearss Ops Center'!AG64*$K116/12</f>
        <v>80.223836666666656</v>
      </c>
      <c r="AI116" s="16">
        <f>'Bearss Ops Center'!AH64*$K116/12</f>
        <v>80.223836666666656</v>
      </c>
      <c r="AJ116" s="16">
        <f>'Bearss Ops Center'!AI64*$K116/12</f>
        <v>80.223836666666656</v>
      </c>
      <c r="AK116" s="16">
        <f>'Bearss Ops Center'!AJ64*$K116/12</f>
        <v>80.223836666666656</v>
      </c>
      <c r="AL116" s="16">
        <f>'Bearss Ops Center'!AK64*$K116/12</f>
        <v>80.223836666666656</v>
      </c>
      <c r="AM116" s="16">
        <f>'Bearss Ops Center'!AL64*$K116/12</f>
        <v>80.223836666666656</v>
      </c>
      <c r="AN116" s="16">
        <f>'Bearss Ops Center'!AM64*$K116/12</f>
        <v>80.223836666666656</v>
      </c>
      <c r="AO116" s="16">
        <f>'Bearss Ops Center'!AN64*$K116/12</f>
        <v>80.223836666666656</v>
      </c>
      <c r="AP116" s="16">
        <f>'Bearss Ops Center'!AO64*$K116/12</f>
        <v>80.223836666666656</v>
      </c>
      <c r="AQ116" s="16">
        <f>'Bearss Ops Center'!AP64*$K116/12</f>
        <v>80.223836666666656</v>
      </c>
      <c r="AR116" s="16">
        <f>'Bearss Ops Center'!AQ64*$K116/12</f>
        <v>80.223836666666656</v>
      </c>
      <c r="AS116" s="16">
        <f>'Bearss Ops Center'!AR64*$K116/12</f>
        <v>80.223836666666656</v>
      </c>
      <c r="AT116" s="16">
        <f>'Bearss Ops Center'!AS64*$K116/12</f>
        <v>80.223836666666656</v>
      </c>
      <c r="AU116" s="16">
        <f>'Bearss Ops Center'!AT64*$K116/12</f>
        <v>80.223836666666656</v>
      </c>
      <c r="AV116" s="16">
        <f>'Bearss Ops Center'!AU64*$K116/12</f>
        <v>80.223836666666656</v>
      </c>
      <c r="AW116" s="16">
        <f>'Bearss Ops Center'!AV64*$K116/12</f>
        <v>80.223836666666656</v>
      </c>
      <c r="AX116" s="16">
        <f>'Bearss Ops Center'!AW64*$K116/12</f>
        <v>80.223836666666656</v>
      </c>
      <c r="AY116" s="16">
        <f>'Bearss Ops Center'!AX64*$K116/12</f>
        <v>80.223836666666656</v>
      </c>
      <c r="AZ116" s="16">
        <f>'Bearss Ops Center'!AY64*$K116/12</f>
        <v>80.223836666666656</v>
      </c>
      <c r="BA116" s="16">
        <f>'Bearss Ops Center'!AZ64*$K116/12</f>
        <v>80.223836666666656</v>
      </c>
      <c r="BB116" s="16">
        <f>'Bearss Ops Center'!BA64*$K116/12</f>
        <v>80.223836666666656</v>
      </c>
      <c r="BC116" s="16">
        <f>'Bearss Ops Center'!BB64*$K116/12</f>
        <v>80.223836666666656</v>
      </c>
      <c r="BD116" s="16">
        <f>'Bearss Ops Center'!BC64*$K116/12</f>
        <v>80.223836666666656</v>
      </c>
      <c r="BE116" s="16">
        <f>'Bearss Ops Center'!BD64*$K116/12</f>
        <v>80.223836666666656</v>
      </c>
      <c r="BF116" s="16">
        <f>'Bearss Ops Center'!BE64*$K116/12</f>
        <v>80.223836666666656</v>
      </c>
      <c r="BG116" s="16">
        <f>'Bearss Ops Center'!BF64*$K116/12</f>
        <v>80.223836666666656</v>
      </c>
      <c r="BH116" s="16">
        <f>'Bearss Ops Center'!BG64*$K116/12</f>
        <v>80.223836666666656</v>
      </c>
      <c r="BI116" s="16">
        <f>'Bearss Ops Center'!BH64*$K116/12</f>
        <v>80.223836666666656</v>
      </c>
      <c r="BJ116" s="16">
        <f>'Bearss Ops Center'!BI64*$K116/12</f>
        <v>80.223836666666656</v>
      </c>
      <c r="BK116" s="16">
        <f>'Bearss Ops Center'!BJ64*$K116/12</f>
        <v>80.223836666666656</v>
      </c>
      <c r="BL116" s="16">
        <f>'Bearss Ops Center'!BK64*$K116/12</f>
        <v>80.223836666666656</v>
      </c>
      <c r="BM116" s="16">
        <f>'Bearss Ops Center'!BL64*$K116/12</f>
        <v>80.223836666666656</v>
      </c>
      <c r="BN116" s="16">
        <f>'Bearss Ops Center'!BM64*$K116/12</f>
        <v>80.223836666666656</v>
      </c>
      <c r="BO116" s="16">
        <f>'Bearss Ops Center'!BN64*$K116/12</f>
        <v>80.223836666666656</v>
      </c>
      <c r="BP116" s="16">
        <f>'Bearss Ops Center'!BO64*$K116/12</f>
        <v>80.223836666666656</v>
      </c>
      <c r="BQ116" s="16">
        <f>'Bearss Ops Center'!BP64*$K116/12</f>
        <v>80.223836666666656</v>
      </c>
      <c r="BR116" s="16">
        <f>'Bearss Ops Center'!BQ64*$K116/12</f>
        <v>80.223836666666656</v>
      </c>
      <c r="BS116" s="16">
        <f>'Bearss Ops Center'!BR64*$K116/12</f>
        <v>80.223836666666656</v>
      </c>
    </row>
    <row r="117" spans="1:71" x14ac:dyDescent="0.35">
      <c r="C117" s="15"/>
    </row>
    <row r="118" spans="1:71" ht="15" thickBot="1" x14ac:dyDescent="0.4">
      <c r="C118" s="15"/>
      <c r="J118" s="52" t="s">
        <v>132</v>
      </c>
      <c r="K118" s="65" t="s">
        <v>154</v>
      </c>
      <c r="L118" s="70">
        <f t="shared" ref="L118:AQ118" si="141">SUM(L96:L117)</f>
        <v>0</v>
      </c>
      <c r="M118" s="70">
        <f t="shared" si="141"/>
        <v>0</v>
      </c>
      <c r="N118" s="70">
        <f t="shared" si="141"/>
        <v>0</v>
      </c>
      <c r="O118" s="70">
        <f t="shared" si="141"/>
        <v>61.541573333333332</v>
      </c>
      <c r="P118" s="70">
        <f t="shared" si="141"/>
        <v>61.541573333333332</v>
      </c>
      <c r="Q118" s="70">
        <f t="shared" si="141"/>
        <v>61.541573333333332</v>
      </c>
      <c r="R118" s="70">
        <f t="shared" si="141"/>
        <v>61.541573333333332</v>
      </c>
      <c r="S118" s="70">
        <f t="shared" si="141"/>
        <v>61.541573333333332</v>
      </c>
      <c r="T118" s="70">
        <f t="shared" si="141"/>
        <v>61.541573333333332</v>
      </c>
      <c r="U118" s="70">
        <f t="shared" si="141"/>
        <v>61.541573333333332</v>
      </c>
      <c r="V118" s="70">
        <f t="shared" si="141"/>
        <v>61.541573333333332</v>
      </c>
      <c r="W118" s="70">
        <f t="shared" si="141"/>
        <v>61.541573333333332</v>
      </c>
      <c r="X118" s="70">
        <f t="shared" si="141"/>
        <v>80.223836666666656</v>
      </c>
      <c r="Y118" s="70">
        <f t="shared" si="141"/>
        <v>80.223836666666656</v>
      </c>
      <c r="Z118" s="70">
        <f t="shared" si="141"/>
        <v>80.223836666666656</v>
      </c>
      <c r="AA118" s="70">
        <f t="shared" si="141"/>
        <v>80.223836666666656</v>
      </c>
      <c r="AB118" s="70">
        <f t="shared" si="141"/>
        <v>80.223836666666656</v>
      </c>
      <c r="AC118" s="70">
        <f t="shared" si="141"/>
        <v>80.223836666666656</v>
      </c>
      <c r="AD118" s="70">
        <f t="shared" si="141"/>
        <v>452869.31079075008</v>
      </c>
      <c r="AE118" s="70">
        <f t="shared" si="141"/>
        <v>454594.68149158335</v>
      </c>
      <c r="AF118" s="70">
        <f t="shared" si="141"/>
        <v>455162.23693241668</v>
      </c>
      <c r="AG118" s="70">
        <f t="shared" si="141"/>
        <v>455328.14398408344</v>
      </c>
      <c r="AH118" s="70">
        <f t="shared" si="141"/>
        <v>715433.4283924168</v>
      </c>
      <c r="AI118" s="70">
        <f t="shared" si="141"/>
        <v>715433.4283924168</v>
      </c>
      <c r="AJ118" s="70">
        <f t="shared" si="141"/>
        <v>715433.4283924168</v>
      </c>
      <c r="AK118" s="70">
        <f t="shared" si="141"/>
        <v>715433.4283924168</v>
      </c>
      <c r="AL118" s="70">
        <f t="shared" si="141"/>
        <v>715433.4283924168</v>
      </c>
      <c r="AM118" s="70">
        <f t="shared" si="141"/>
        <v>715433.4283924168</v>
      </c>
      <c r="AN118" s="70">
        <f t="shared" si="141"/>
        <v>715433.4283924168</v>
      </c>
      <c r="AO118" s="70">
        <f t="shared" si="141"/>
        <v>715433.4283924168</v>
      </c>
      <c r="AP118" s="70">
        <f t="shared" si="141"/>
        <v>715433.4283924168</v>
      </c>
      <c r="AQ118" s="70">
        <f t="shared" si="141"/>
        <v>715433.4283924168</v>
      </c>
      <c r="AR118" s="70">
        <f t="shared" ref="AR118:BS118" si="142">SUM(AR96:AR117)</f>
        <v>715433.4283924168</v>
      </c>
      <c r="AS118" s="70">
        <f t="shared" si="142"/>
        <v>715433.4283924168</v>
      </c>
      <c r="AT118" s="70">
        <f t="shared" si="142"/>
        <v>715433.4283924168</v>
      </c>
      <c r="AU118" s="70">
        <f t="shared" si="142"/>
        <v>715433.4283924168</v>
      </c>
      <c r="AV118" s="70">
        <f t="shared" si="142"/>
        <v>715433.4283924168</v>
      </c>
      <c r="AW118" s="70">
        <f t="shared" si="142"/>
        <v>715433.4283924168</v>
      </c>
      <c r="AX118" s="70">
        <f t="shared" si="142"/>
        <v>715433.4283924168</v>
      </c>
      <c r="AY118" s="70">
        <f t="shared" si="142"/>
        <v>715433.4283924168</v>
      </c>
      <c r="AZ118" s="70">
        <f t="shared" si="142"/>
        <v>715433.4283924168</v>
      </c>
      <c r="BA118" s="70">
        <f t="shared" si="142"/>
        <v>715433.4283924168</v>
      </c>
      <c r="BB118" s="70">
        <f t="shared" si="142"/>
        <v>715433.4283924168</v>
      </c>
      <c r="BC118" s="70">
        <f t="shared" si="142"/>
        <v>715433.4283924168</v>
      </c>
      <c r="BD118" s="70">
        <f t="shared" si="142"/>
        <v>715433.4283924168</v>
      </c>
      <c r="BE118" s="70">
        <f t="shared" si="142"/>
        <v>715433.4283924168</v>
      </c>
      <c r="BF118" s="70">
        <f t="shared" si="142"/>
        <v>715433.4283924168</v>
      </c>
      <c r="BG118" s="70">
        <f t="shared" si="142"/>
        <v>715433.4283924168</v>
      </c>
      <c r="BH118" s="70">
        <f t="shared" si="142"/>
        <v>715433.4283924168</v>
      </c>
      <c r="BI118" s="70">
        <f t="shared" si="142"/>
        <v>715433.4283924168</v>
      </c>
      <c r="BJ118" s="70">
        <f t="shared" si="142"/>
        <v>715433.4283924168</v>
      </c>
      <c r="BK118" s="70">
        <f t="shared" si="142"/>
        <v>715433.4283924168</v>
      </c>
      <c r="BL118" s="70">
        <f t="shared" si="142"/>
        <v>715433.4283924168</v>
      </c>
      <c r="BM118" s="70">
        <f t="shared" si="142"/>
        <v>715433.4283924168</v>
      </c>
      <c r="BN118" s="70">
        <f t="shared" si="142"/>
        <v>715433.4283924168</v>
      </c>
      <c r="BO118" s="70">
        <f t="shared" si="142"/>
        <v>715433.4283924168</v>
      </c>
      <c r="BP118" s="70">
        <f t="shared" si="142"/>
        <v>715433.4283924168</v>
      </c>
      <c r="BQ118" s="70">
        <f t="shared" si="142"/>
        <v>715433.4283924168</v>
      </c>
      <c r="BR118" s="70">
        <f t="shared" si="142"/>
        <v>715433.4283924168</v>
      </c>
      <c r="BS118" s="70">
        <f t="shared" si="142"/>
        <v>715433.4283924168</v>
      </c>
    </row>
    <row r="119" spans="1:71" ht="15.5" thickTop="1" thickBot="1" x14ac:dyDescent="0.4">
      <c r="C119" s="15"/>
      <c r="J119" s="52" t="s">
        <v>132</v>
      </c>
      <c r="K119" s="65" t="s">
        <v>162</v>
      </c>
      <c r="L119" s="72">
        <f>L118</f>
        <v>0</v>
      </c>
      <c r="M119" s="66">
        <f t="shared" ref="M119:W119" si="143">L119+M118</f>
        <v>0</v>
      </c>
      <c r="N119" s="66">
        <f t="shared" si="143"/>
        <v>0</v>
      </c>
      <c r="O119" s="66">
        <f t="shared" si="143"/>
        <v>61.541573333333332</v>
      </c>
      <c r="P119" s="66">
        <f t="shared" si="143"/>
        <v>123.08314666666666</v>
      </c>
      <c r="Q119" s="66">
        <f t="shared" si="143"/>
        <v>184.62472</v>
      </c>
      <c r="R119" s="66">
        <f t="shared" si="143"/>
        <v>246.16629333333333</v>
      </c>
      <c r="S119" s="66">
        <f t="shared" si="143"/>
        <v>307.70786666666663</v>
      </c>
      <c r="T119" s="66">
        <f t="shared" si="143"/>
        <v>369.24943999999994</v>
      </c>
      <c r="U119" s="66">
        <f t="shared" si="143"/>
        <v>430.79101333333324</v>
      </c>
      <c r="V119" s="66">
        <f t="shared" si="143"/>
        <v>492.33258666666654</v>
      </c>
      <c r="W119" s="66">
        <f t="shared" si="143"/>
        <v>553.87415999999985</v>
      </c>
      <c r="X119" s="72">
        <f>X118</f>
        <v>80.223836666666656</v>
      </c>
      <c r="Y119" s="66">
        <f t="shared" ref="Y119:AI119" si="144">X119+Y118</f>
        <v>160.44767333333331</v>
      </c>
      <c r="Z119" s="66">
        <f t="shared" si="144"/>
        <v>240.67150999999996</v>
      </c>
      <c r="AA119" s="66">
        <f t="shared" si="144"/>
        <v>320.89534666666663</v>
      </c>
      <c r="AB119" s="66">
        <f t="shared" si="144"/>
        <v>401.1191833333333</v>
      </c>
      <c r="AC119" s="66">
        <f t="shared" si="144"/>
        <v>481.34301999999997</v>
      </c>
      <c r="AD119" s="66">
        <f t="shared" si="144"/>
        <v>453350.65381075005</v>
      </c>
      <c r="AE119" s="66">
        <f t="shared" si="144"/>
        <v>907945.33530233335</v>
      </c>
      <c r="AF119" s="66">
        <f t="shared" si="144"/>
        <v>1363107.57223475</v>
      </c>
      <c r="AG119" s="66">
        <f t="shared" si="144"/>
        <v>1818435.7162188333</v>
      </c>
      <c r="AH119" s="66">
        <f t="shared" si="144"/>
        <v>2533869.1446112501</v>
      </c>
      <c r="AI119" s="66">
        <f t="shared" si="144"/>
        <v>3249302.5730036669</v>
      </c>
      <c r="AJ119" s="72">
        <f>AJ118</f>
        <v>715433.4283924168</v>
      </c>
      <c r="AK119" s="66">
        <f t="shared" ref="AK119:AU119" si="145">AJ119+AK118</f>
        <v>1430866.8567848336</v>
      </c>
      <c r="AL119" s="66">
        <f t="shared" si="145"/>
        <v>2146300.2851772504</v>
      </c>
      <c r="AM119" s="66">
        <f t="shared" si="145"/>
        <v>2861733.7135696672</v>
      </c>
      <c r="AN119" s="66">
        <f t="shared" si="145"/>
        <v>3577167.141962084</v>
      </c>
      <c r="AO119" s="66">
        <f t="shared" si="145"/>
        <v>4292600.5703545008</v>
      </c>
      <c r="AP119" s="66">
        <f t="shared" si="145"/>
        <v>5008033.9987469176</v>
      </c>
      <c r="AQ119" s="66">
        <f t="shared" si="145"/>
        <v>5723467.4271393344</v>
      </c>
      <c r="AR119" s="66">
        <f t="shared" si="145"/>
        <v>6438900.8555317512</v>
      </c>
      <c r="AS119" s="66">
        <f t="shared" si="145"/>
        <v>7154334.283924168</v>
      </c>
      <c r="AT119" s="66">
        <f t="shared" si="145"/>
        <v>7869767.7123165848</v>
      </c>
      <c r="AU119" s="66">
        <f t="shared" si="145"/>
        <v>8585201.1407090016</v>
      </c>
      <c r="AV119" s="72">
        <f>AV118</f>
        <v>715433.4283924168</v>
      </c>
      <c r="AW119" s="66">
        <f t="shared" ref="AW119:BG119" si="146">AV119+AW118</f>
        <v>1430866.8567848336</v>
      </c>
      <c r="AX119" s="66">
        <f t="shared" si="146"/>
        <v>2146300.2851772504</v>
      </c>
      <c r="AY119" s="66">
        <f t="shared" si="146"/>
        <v>2861733.7135696672</v>
      </c>
      <c r="AZ119" s="66">
        <f t="shared" si="146"/>
        <v>3577167.141962084</v>
      </c>
      <c r="BA119" s="66">
        <f t="shared" si="146"/>
        <v>4292600.5703545008</v>
      </c>
      <c r="BB119" s="66">
        <f t="shared" si="146"/>
        <v>5008033.9987469176</v>
      </c>
      <c r="BC119" s="66">
        <f t="shared" si="146"/>
        <v>5723467.4271393344</v>
      </c>
      <c r="BD119" s="66">
        <f t="shared" si="146"/>
        <v>6438900.8555317512</v>
      </c>
      <c r="BE119" s="66">
        <f t="shared" si="146"/>
        <v>7154334.283924168</v>
      </c>
      <c r="BF119" s="66">
        <f t="shared" si="146"/>
        <v>7869767.7123165848</v>
      </c>
      <c r="BG119" s="66">
        <f t="shared" si="146"/>
        <v>8585201.1407090016</v>
      </c>
      <c r="BH119" s="72">
        <f>BH118</f>
        <v>715433.4283924168</v>
      </c>
      <c r="BI119" s="66">
        <f t="shared" ref="BI119:BS119" si="147">BH119+BI118</f>
        <v>1430866.8567848336</v>
      </c>
      <c r="BJ119" s="66">
        <f t="shared" si="147"/>
        <v>2146300.2851772504</v>
      </c>
      <c r="BK119" s="66">
        <f t="shared" si="147"/>
        <v>2861733.7135696672</v>
      </c>
      <c r="BL119" s="66">
        <f t="shared" si="147"/>
        <v>3577167.141962084</v>
      </c>
      <c r="BM119" s="66">
        <f t="shared" si="147"/>
        <v>4292600.5703545008</v>
      </c>
      <c r="BN119" s="66">
        <f t="shared" si="147"/>
        <v>5008033.9987469176</v>
      </c>
      <c r="BO119" s="66">
        <f t="shared" si="147"/>
        <v>5723467.4271393344</v>
      </c>
      <c r="BP119" s="66">
        <f t="shared" si="147"/>
        <v>6438900.8555317512</v>
      </c>
      <c r="BQ119" s="66">
        <f t="shared" si="147"/>
        <v>7154334.283924168</v>
      </c>
      <c r="BR119" s="66">
        <f t="shared" si="147"/>
        <v>7869767.7123165848</v>
      </c>
      <c r="BS119" s="66">
        <f t="shared" si="147"/>
        <v>8585201.1407090016</v>
      </c>
    </row>
    <row r="120" spans="1:71" ht="15" thickTop="1" x14ac:dyDescent="0.35">
      <c r="C120" s="15"/>
      <c r="J120" s="50"/>
      <c r="K120" s="50"/>
    </row>
    <row r="121" spans="1:71" x14ac:dyDescent="0.35">
      <c r="C121" s="15"/>
      <c r="J121" s="50"/>
      <c r="K121" s="50"/>
    </row>
    <row r="122" spans="1:71" x14ac:dyDescent="0.35">
      <c r="A122" s="56" t="s">
        <v>133</v>
      </c>
      <c r="B122" s="56" t="s">
        <v>134</v>
      </c>
      <c r="C122" s="56" t="s">
        <v>136</v>
      </c>
      <c r="D122" s="56">
        <v>300</v>
      </c>
      <c r="E122" s="56" t="s">
        <v>137</v>
      </c>
      <c r="F122" s="57" t="s">
        <v>138</v>
      </c>
      <c r="G122" s="56" t="s">
        <v>139</v>
      </c>
      <c r="H122" s="56" t="s">
        <v>140</v>
      </c>
      <c r="I122" s="56" t="s">
        <v>141</v>
      </c>
      <c r="J122" s="56" t="s">
        <v>142</v>
      </c>
      <c r="K122" s="67" t="s">
        <v>156</v>
      </c>
      <c r="L122" s="59">
        <v>202401</v>
      </c>
      <c r="M122" s="59">
        <v>202402</v>
      </c>
      <c r="N122" s="59">
        <v>202403</v>
      </c>
      <c r="O122" s="59">
        <v>202404</v>
      </c>
      <c r="P122" s="59">
        <v>202405</v>
      </c>
      <c r="Q122" s="59">
        <v>202406</v>
      </c>
      <c r="R122" s="59">
        <v>202407</v>
      </c>
      <c r="S122" s="59">
        <v>202408</v>
      </c>
      <c r="T122" s="59">
        <v>202409</v>
      </c>
      <c r="U122" s="59">
        <v>202410</v>
      </c>
      <c r="V122" s="59">
        <v>202411</v>
      </c>
      <c r="W122" s="59">
        <v>202412</v>
      </c>
      <c r="X122" s="59">
        <v>202501</v>
      </c>
      <c r="Y122" s="59">
        <v>202502</v>
      </c>
      <c r="Z122" s="59">
        <v>202503</v>
      </c>
      <c r="AA122" s="59">
        <v>202504</v>
      </c>
      <c r="AB122" s="59">
        <v>202505</v>
      </c>
      <c r="AC122" s="59">
        <v>202506</v>
      </c>
      <c r="AD122" s="59">
        <v>202507</v>
      </c>
      <c r="AE122" s="59">
        <v>202508</v>
      </c>
      <c r="AF122" s="59">
        <v>202509</v>
      </c>
      <c r="AG122" s="59">
        <v>202510</v>
      </c>
      <c r="AH122" s="59">
        <v>202511</v>
      </c>
      <c r="AI122" s="59">
        <v>202512</v>
      </c>
      <c r="AJ122" s="59">
        <v>202601</v>
      </c>
      <c r="AK122" s="59">
        <v>202602</v>
      </c>
      <c r="AL122" s="59">
        <v>202603</v>
      </c>
      <c r="AM122" s="59">
        <v>202604</v>
      </c>
      <c r="AN122" s="59">
        <v>202605</v>
      </c>
      <c r="AO122" s="59">
        <v>202606</v>
      </c>
      <c r="AP122" s="59">
        <v>202607</v>
      </c>
      <c r="AQ122" s="59">
        <v>202608</v>
      </c>
      <c r="AR122" s="59">
        <v>202609</v>
      </c>
      <c r="AS122" s="59">
        <v>202610</v>
      </c>
      <c r="AT122" s="59">
        <v>202611</v>
      </c>
      <c r="AU122" s="59">
        <v>202612</v>
      </c>
      <c r="AV122" s="59">
        <v>202701</v>
      </c>
      <c r="AW122" s="59">
        <v>202702</v>
      </c>
      <c r="AX122" s="59">
        <v>202703</v>
      </c>
      <c r="AY122" s="59">
        <v>202704</v>
      </c>
      <c r="AZ122" s="59">
        <v>202705</v>
      </c>
      <c r="BA122" s="59">
        <v>202706</v>
      </c>
      <c r="BB122" s="59">
        <v>202707</v>
      </c>
      <c r="BC122" s="59">
        <v>202708</v>
      </c>
      <c r="BD122" s="59">
        <v>202709</v>
      </c>
      <c r="BE122" s="59">
        <v>202710</v>
      </c>
      <c r="BF122" s="59">
        <v>202711</v>
      </c>
      <c r="BG122" s="59">
        <v>202712</v>
      </c>
      <c r="BH122" s="59">
        <v>202801</v>
      </c>
      <c r="BI122" s="59">
        <v>202802</v>
      </c>
      <c r="BJ122" s="59">
        <v>202803</v>
      </c>
      <c r="BK122" s="59">
        <v>202804</v>
      </c>
      <c r="BL122" s="59">
        <v>202805</v>
      </c>
      <c r="BM122" s="59">
        <v>202806</v>
      </c>
      <c r="BN122" s="59">
        <v>202807</v>
      </c>
      <c r="BO122" s="59">
        <v>202808</v>
      </c>
      <c r="BP122" s="59">
        <v>202809</v>
      </c>
      <c r="BQ122" s="59">
        <v>202810</v>
      </c>
      <c r="BR122" s="59">
        <v>202811</v>
      </c>
      <c r="BS122" s="59">
        <v>202812</v>
      </c>
    </row>
    <row r="123" spans="1:71" x14ac:dyDescent="0.35">
      <c r="A123" s="15" t="str">
        <f t="shared" ref="A123:I123" si="148">A96</f>
        <v>Found on tab BOC</v>
      </c>
      <c r="B123" s="15" t="str">
        <f t="shared" si="148"/>
        <v>A2803878</v>
      </c>
      <c r="C123" s="15" t="str">
        <f t="shared" si="148"/>
        <v/>
      </c>
      <c r="D123" s="15">
        <f t="shared" si="148"/>
        <v>39000</v>
      </c>
      <c r="E123" s="15" t="str">
        <f t="shared" si="148"/>
        <v>NEW-15424</v>
      </c>
      <c r="F123" s="15" t="str">
        <f t="shared" si="148"/>
        <v>Bearss Operations Center</v>
      </c>
      <c r="G123" s="15" t="str">
        <f t="shared" si="148"/>
        <v>Electric General Plant</v>
      </c>
      <c r="H123" s="15" t="str">
        <f t="shared" si="148"/>
        <v>General Offices</v>
      </c>
      <c r="I123" s="15" t="str">
        <f t="shared" si="148"/>
        <v>Bearss Operations Center (ECC/DC)</v>
      </c>
      <c r="J123" s="15">
        <f>'Bearss Ops Center'!K17</f>
        <v>202506</v>
      </c>
      <c r="K123" s="68">
        <v>0</v>
      </c>
      <c r="L123" s="16">
        <f t="shared" ref="L123:AQ123" si="149">K123+L96</f>
        <v>0</v>
      </c>
      <c r="M123" s="16">
        <f t="shared" si="149"/>
        <v>0</v>
      </c>
      <c r="N123" s="16">
        <f t="shared" si="149"/>
        <v>0</v>
      </c>
      <c r="O123" s="16">
        <f t="shared" si="149"/>
        <v>0</v>
      </c>
      <c r="P123" s="16">
        <f t="shared" si="149"/>
        <v>0</v>
      </c>
      <c r="Q123" s="16">
        <f t="shared" si="149"/>
        <v>0</v>
      </c>
      <c r="R123" s="16">
        <f t="shared" si="149"/>
        <v>0</v>
      </c>
      <c r="S123" s="16">
        <f t="shared" si="149"/>
        <v>0</v>
      </c>
      <c r="T123" s="16">
        <f t="shared" si="149"/>
        <v>0</v>
      </c>
      <c r="U123" s="16">
        <f t="shared" si="149"/>
        <v>0</v>
      </c>
      <c r="V123" s="16">
        <f t="shared" si="149"/>
        <v>0</v>
      </c>
      <c r="W123" s="16">
        <f t="shared" si="149"/>
        <v>0</v>
      </c>
      <c r="X123" s="16">
        <f t="shared" si="149"/>
        <v>0</v>
      </c>
      <c r="Y123" s="16">
        <f t="shared" si="149"/>
        <v>0</v>
      </c>
      <c r="Z123" s="16">
        <f t="shared" si="149"/>
        <v>0</v>
      </c>
      <c r="AA123" s="16">
        <f t="shared" si="149"/>
        <v>0</v>
      </c>
      <c r="AB123" s="16">
        <f t="shared" si="149"/>
        <v>0</v>
      </c>
      <c r="AC123" s="16">
        <f t="shared" si="149"/>
        <v>0</v>
      </c>
      <c r="AD123" s="16">
        <f t="shared" si="149"/>
        <v>176.00057500000003</v>
      </c>
      <c r="AE123" s="16">
        <f t="shared" si="149"/>
        <v>352.00115000000005</v>
      </c>
      <c r="AF123" s="16">
        <f t="shared" si="149"/>
        <v>528.00172500000008</v>
      </c>
      <c r="AG123" s="16">
        <f t="shared" si="149"/>
        <v>704.0023000000001</v>
      </c>
      <c r="AH123" s="16">
        <f t="shared" si="149"/>
        <v>880.00287500000013</v>
      </c>
      <c r="AI123" s="16">
        <f t="shared" si="149"/>
        <v>1056.0034500000002</v>
      </c>
      <c r="AJ123" s="16">
        <f t="shared" si="149"/>
        <v>1232.0040250000002</v>
      </c>
      <c r="AK123" s="16">
        <f t="shared" si="149"/>
        <v>1408.0046000000002</v>
      </c>
      <c r="AL123" s="16">
        <f t="shared" si="149"/>
        <v>1584.0051750000002</v>
      </c>
      <c r="AM123" s="16">
        <f t="shared" si="149"/>
        <v>1760.0057500000003</v>
      </c>
      <c r="AN123" s="16">
        <f t="shared" si="149"/>
        <v>1936.0063250000003</v>
      </c>
      <c r="AO123" s="16">
        <f t="shared" si="149"/>
        <v>2112.0069000000003</v>
      </c>
      <c r="AP123" s="16">
        <f t="shared" si="149"/>
        <v>2288.0074750000003</v>
      </c>
      <c r="AQ123" s="16">
        <f t="shared" si="149"/>
        <v>2464.0080500000004</v>
      </c>
      <c r="AR123" s="16">
        <f t="shared" ref="AR123:BS123" si="150">AQ123+AR96</f>
        <v>2640.0086250000004</v>
      </c>
      <c r="AS123" s="16">
        <f t="shared" si="150"/>
        <v>2816.0092000000004</v>
      </c>
      <c r="AT123" s="16">
        <f t="shared" si="150"/>
        <v>2992.0097750000004</v>
      </c>
      <c r="AU123" s="16">
        <f t="shared" si="150"/>
        <v>3168.0103500000005</v>
      </c>
      <c r="AV123" s="16">
        <f t="shared" si="150"/>
        <v>3344.0109250000005</v>
      </c>
      <c r="AW123" s="16">
        <f t="shared" si="150"/>
        <v>3520.0115000000005</v>
      </c>
      <c r="AX123" s="16">
        <f t="shared" si="150"/>
        <v>3696.0120750000006</v>
      </c>
      <c r="AY123" s="16">
        <f t="shared" si="150"/>
        <v>3872.0126500000006</v>
      </c>
      <c r="AZ123" s="16">
        <f t="shared" si="150"/>
        <v>4048.0132250000006</v>
      </c>
      <c r="BA123" s="16">
        <f t="shared" si="150"/>
        <v>4224.0138000000006</v>
      </c>
      <c r="BB123" s="16">
        <f t="shared" si="150"/>
        <v>4400.0143750000007</v>
      </c>
      <c r="BC123" s="16">
        <f t="shared" si="150"/>
        <v>4576.0149500000007</v>
      </c>
      <c r="BD123" s="16">
        <f t="shared" si="150"/>
        <v>4752.0155250000007</v>
      </c>
      <c r="BE123" s="16">
        <f t="shared" si="150"/>
        <v>4928.0161000000007</v>
      </c>
      <c r="BF123" s="16">
        <f t="shared" si="150"/>
        <v>5104.0166750000008</v>
      </c>
      <c r="BG123" s="16">
        <f t="shared" si="150"/>
        <v>5280.0172500000008</v>
      </c>
      <c r="BH123" s="16">
        <f t="shared" si="150"/>
        <v>5456.0178250000008</v>
      </c>
      <c r="BI123" s="16">
        <f t="shared" si="150"/>
        <v>5632.0184000000008</v>
      </c>
      <c r="BJ123" s="16">
        <f t="shared" si="150"/>
        <v>5808.0189750000009</v>
      </c>
      <c r="BK123" s="16">
        <f t="shared" si="150"/>
        <v>5984.0195500000009</v>
      </c>
      <c r="BL123" s="16">
        <f t="shared" si="150"/>
        <v>6160.0201250000009</v>
      </c>
      <c r="BM123" s="16">
        <f t="shared" si="150"/>
        <v>6336.0207000000009</v>
      </c>
      <c r="BN123" s="16">
        <f t="shared" si="150"/>
        <v>6512.021275000001</v>
      </c>
      <c r="BO123" s="16">
        <f t="shared" si="150"/>
        <v>6688.021850000001</v>
      </c>
      <c r="BP123" s="16">
        <f t="shared" si="150"/>
        <v>6864.022425000001</v>
      </c>
      <c r="BQ123" s="16">
        <f t="shared" si="150"/>
        <v>7040.023000000001</v>
      </c>
      <c r="BR123" s="16">
        <f t="shared" si="150"/>
        <v>7216.0235750000011</v>
      </c>
      <c r="BS123" s="16">
        <f t="shared" si="150"/>
        <v>7392.0241500000011</v>
      </c>
    </row>
    <row r="124" spans="1:71" x14ac:dyDescent="0.35">
      <c r="A124" s="15" t="str">
        <f t="shared" ref="A124:I124" si="151">A97</f>
        <v>Found on tab BOC</v>
      </c>
      <c r="B124" s="15" t="str">
        <f t="shared" si="151"/>
        <v>A2871268</v>
      </c>
      <c r="C124" s="15" t="str">
        <f t="shared" si="151"/>
        <v/>
      </c>
      <c r="D124" s="15">
        <f t="shared" si="151"/>
        <v>39700</v>
      </c>
      <c r="E124" s="15" t="str">
        <f t="shared" si="151"/>
        <v>NEW-15424</v>
      </c>
      <c r="F124" s="15" t="str">
        <f t="shared" si="151"/>
        <v>Bearss Operations Center</v>
      </c>
      <c r="G124" s="15" t="str">
        <f t="shared" si="151"/>
        <v>Electric General Plant</v>
      </c>
      <c r="H124" s="15" t="str">
        <f t="shared" si="151"/>
        <v>Other Structures</v>
      </c>
      <c r="I124" s="15" t="str">
        <f t="shared" si="151"/>
        <v>MISCELLANEOUS</v>
      </c>
      <c r="J124" s="15">
        <f>'Bearss Ops Center'!K18</f>
        <v>202506</v>
      </c>
      <c r="K124" s="68">
        <v>0</v>
      </c>
      <c r="L124" s="16">
        <f t="shared" ref="L124:AQ124" si="152">K124+L97</f>
        <v>0</v>
      </c>
      <c r="M124" s="16">
        <f t="shared" si="152"/>
        <v>0</v>
      </c>
      <c r="N124" s="16">
        <f t="shared" si="152"/>
        <v>0</v>
      </c>
      <c r="O124" s="16">
        <f t="shared" si="152"/>
        <v>0</v>
      </c>
      <c r="P124" s="16">
        <f t="shared" si="152"/>
        <v>0</v>
      </c>
      <c r="Q124" s="16">
        <f t="shared" si="152"/>
        <v>0</v>
      </c>
      <c r="R124" s="16">
        <f t="shared" si="152"/>
        <v>0</v>
      </c>
      <c r="S124" s="16">
        <f t="shared" si="152"/>
        <v>0</v>
      </c>
      <c r="T124" s="16">
        <f t="shared" si="152"/>
        <v>0</v>
      </c>
      <c r="U124" s="16">
        <f t="shared" si="152"/>
        <v>0</v>
      </c>
      <c r="V124" s="16">
        <f t="shared" si="152"/>
        <v>0</v>
      </c>
      <c r="W124" s="16">
        <f t="shared" si="152"/>
        <v>0</v>
      </c>
      <c r="X124" s="16">
        <f t="shared" si="152"/>
        <v>0</v>
      </c>
      <c r="Y124" s="16">
        <f t="shared" si="152"/>
        <v>0</v>
      </c>
      <c r="Z124" s="16">
        <f t="shared" si="152"/>
        <v>0</v>
      </c>
      <c r="AA124" s="16">
        <f t="shared" si="152"/>
        <v>0</v>
      </c>
      <c r="AB124" s="16">
        <f t="shared" si="152"/>
        <v>0</v>
      </c>
      <c r="AC124" s="16">
        <f t="shared" si="152"/>
        <v>0</v>
      </c>
      <c r="AD124" s="16">
        <f t="shared" si="152"/>
        <v>8447.3135175000007</v>
      </c>
      <c r="AE124" s="16">
        <f t="shared" si="152"/>
        <v>16894.627035000001</v>
      </c>
      <c r="AF124" s="16">
        <f t="shared" si="152"/>
        <v>25341.940552500004</v>
      </c>
      <c r="AG124" s="16">
        <f t="shared" si="152"/>
        <v>33789.254070000003</v>
      </c>
      <c r="AH124" s="16">
        <f t="shared" si="152"/>
        <v>42236.567587500002</v>
      </c>
      <c r="AI124" s="16">
        <f t="shared" si="152"/>
        <v>50683.881105</v>
      </c>
      <c r="AJ124" s="16">
        <f t="shared" si="152"/>
        <v>59131.194622499999</v>
      </c>
      <c r="AK124" s="16">
        <f t="shared" si="152"/>
        <v>67578.508140000005</v>
      </c>
      <c r="AL124" s="16">
        <f t="shared" si="152"/>
        <v>76025.821657500011</v>
      </c>
      <c r="AM124" s="16">
        <f t="shared" si="152"/>
        <v>84473.135175000018</v>
      </c>
      <c r="AN124" s="16">
        <f t="shared" si="152"/>
        <v>92920.448692500024</v>
      </c>
      <c r="AO124" s="16">
        <f t="shared" si="152"/>
        <v>101367.76221000003</v>
      </c>
      <c r="AP124" s="16">
        <f t="shared" si="152"/>
        <v>109815.07572750004</v>
      </c>
      <c r="AQ124" s="16">
        <f t="shared" si="152"/>
        <v>118262.38924500004</v>
      </c>
      <c r="AR124" s="16">
        <f t="shared" ref="AR124:BS124" si="153">AQ124+AR97</f>
        <v>126709.70276250005</v>
      </c>
      <c r="AS124" s="16">
        <f t="shared" si="153"/>
        <v>135157.01628000004</v>
      </c>
      <c r="AT124" s="16">
        <f t="shared" si="153"/>
        <v>143604.32979750005</v>
      </c>
      <c r="AU124" s="16">
        <f t="shared" si="153"/>
        <v>152051.64331500005</v>
      </c>
      <c r="AV124" s="16">
        <f t="shared" si="153"/>
        <v>160498.95683250006</v>
      </c>
      <c r="AW124" s="16">
        <f t="shared" si="153"/>
        <v>168946.27035000006</v>
      </c>
      <c r="AX124" s="16">
        <f t="shared" si="153"/>
        <v>177393.58386750007</v>
      </c>
      <c r="AY124" s="16">
        <f t="shared" si="153"/>
        <v>185840.89738500008</v>
      </c>
      <c r="AZ124" s="16">
        <f t="shared" si="153"/>
        <v>194288.21090250008</v>
      </c>
      <c r="BA124" s="16">
        <f t="shared" si="153"/>
        <v>202735.52442000009</v>
      </c>
      <c r="BB124" s="16">
        <f t="shared" si="153"/>
        <v>211182.83793750009</v>
      </c>
      <c r="BC124" s="16">
        <f t="shared" si="153"/>
        <v>219630.1514550001</v>
      </c>
      <c r="BD124" s="16">
        <f t="shared" si="153"/>
        <v>228077.46497250011</v>
      </c>
      <c r="BE124" s="16">
        <f t="shared" si="153"/>
        <v>236524.77849000011</v>
      </c>
      <c r="BF124" s="16">
        <f t="shared" si="153"/>
        <v>244972.09200750012</v>
      </c>
      <c r="BG124" s="16">
        <f t="shared" si="153"/>
        <v>253419.40552500013</v>
      </c>
      <c r="BH124" s="16">
        <f t="shared" si="153"/>
        <v>261866.71904250013</v>
      </c>
      <c r="BI124" s="16">
        <f t="shared" si="153"/>
        <v>270314.03256000014</v>
      </c>
      <c r="BJ124" s="16">
        <f t="shared" si="153"/>
        <v>278761.34607750014</v>
      </c>
      <c r="BK124" s="16">
        <f t="shared" si="153"/>
        <v>287208.65959500015</v>
      </c>
      <c r="BL124" s="16">
        <f t="shared" si="153"/>
        <v>295655.97311250016</v>
      </c>
      <c r="BM124" s="16">
        <f t="shared" si="153"/>
        <v>304103.28663000016</v>
      </c>
      <c r="BN124" s="16">
        <f t="shared" si="153"/>
        <v>312550.60014750017</v>
      </c>
      <c r="BO124" s="16">
        <f t="shared" si="153"/>
        <v>320997.91366500017</v>
      </c>
      <c r="BP124" s="16">
        <f t="shared" si="153"/>
        <v>329445.22718250018</v>
      </c>
      <c r="BQ124" s="16">
        <f t="shared" si="153"/>
        <v>337892.54070000019</v>
      </c>
      <c r="BR124" s="16">
        <f t="shared" si="153"/>
        <v>346339.85421750019</v>
      </c>
      <c r="BS124" s="16">
        <f t="shared" si="153"/>
        <v>354787.1677350002</v>
      </c>
    </row>
    <row r="125" spans="1:71" x14ac:dyDescent="0.35">
      <c r="A125" s="15" t="str">
        <f t="shared" ref="A125:I125" si="154">A98</f>
        <v>Found on tab BOC</v>
      </c>
      <c r="B125" s="15" t="str">
        <f t="shared" si="154"/>
        <v>A2874366</v>
      </c>
      <c r="C125" s="15" t="str">
        <f t="shared" si="154"/>
        <v/>
      </c>
      <c r="D125" s="15">
        <f t="shared" si="154"/>
        <v>39000</v>
      </c>
      <c r="E125" s="15" t="str">
        <f t="shared" si="154"/>
        <v>NEW-15424</v>
      </c>
      <c r="F125" s="15" t="str">
        <f t="shared" si="154"/>
        <v>Bearss Operations Center</v>
      </c>
      <c r="G125" s="15" t="str">
        <f t="shared" si="154"/>
        <v>Electric General Plant</v>
      </c>
      <c r="H125" s="15" t="str">
        <f t="shared" si="154"/>
        <v>Operation Centers</v>
      </c>
      <c r="I125" s="15" t="str">
        <f t="shared" si="154"/>
        <v>Energy Control Center</v>
      </c>
      <c r="J125" s="15">
        <f>'Bearss Ops Center'!K19</f>
        <v>202506</v>
      </c>
      <c r="K125" s="68">
        <v>0</v>
      </c>
      <c r="L125" s="16">
        <f t="shared" ref="L125:AQ125" si="155">K125+L98</f>
        <v>0</v>
      </c>
      <c r="M125" s="16">
        <f t="shared" si="155"/>
        <v>0</v>
      </c>
      <c r="N125" s="16">
        <f t="shared" si="155"/>
        <v>0</v>
      </c>
      <c r="O125" s="16">
        <f t="shared" si="155"/>
        <v>0</v>
      </c>
      <c r="P125" s="16">
        <f t="shared" si="155"/>
        <v>0</v>
      </c>
      <c r="Q125" s="16">
        <f t="shared" si="155"/>
        <v>0</v>
      </c>
      <c r="R125" s="16">
        <f t="shared" si="155"/>
        <v>0</v>
      </c>
      <c r="S125" s="16">
        <f t="shared" si="155"/>
        <v>0</v>
      </c>
      <c r="T125" s="16">
        <f t="shared" si="155"/>
        <v>0</v>
      </c>
      <c r="U125" s="16">
        <f t="shared" si="155"/>
        <v>0</v>
      </c>
      <c r="V125" s="16">
        <f t="shared" si="155"/>
        <v>0</v>
      </c>
      <c r="W125" s="16">
        <f t="shared" si="155"/>
        <v>0</v>
      </c>
      <c r="X125" s="16">
        <f t="shared" si="155"/>
        <v>0</v>
      </c>
      <c r="Y125" s="16">
        <f t="shared" si="155"/>
        <v>0</v>
      </c>
      <c r="Z125" s="16">
        <f t="shared" si="155"/>
        <v>0</v>
      </c>
      <c r="AA125" s="16">
        <f t="shared" si="155"/>
        <v>0</v>
      </c>
      <c r="AB125" s="16">
        <f t="shared" si="155"/>
        <v>0</v>
      </c>
      <c r="AC125" s="16">
        <f t="shared" si="155"/>
        <v>0</v>
      </c>
      <c r="AD125" s="16">
        <f t="shared" si="155"/>
        <v>301.41476000000006</v>
      </c>
      <c r="AE125" s="16">
        <f t="shared" si="155"/>
        <v>602.82952000000012</v>
      </c>
      <c r="AF125" s="16">
        <f t="shared" si="155"/>
        <v>904.24428000000012</v>
      </c>
      <c r="AG125" s="16">
        <f t="shared" si="155"/>
        <v>1205.6590400000002</v>
      </c>
      <c r="AH125" s="16">
        <f t="shared" si="155"/>
        <v>1507.0738000000003</v>
      </c>
      <c r="AI125" s="16">
        <f t="shared" si="155"/>
        <v>1808.4885600000005</v>
      </c>
      <c r="AJ125" s="16">
        <f t="shared" si="155"/>
        <v>2109.9033200000003</v>
      </c>
      <c r="AK125" s="16">
        <f t="shared" si="155"/>
        <v>2411.3180800000005</v>
      </c>
      <c r="AL125" s="16">
        <f t="shared" si="155"/>
        <v>2712.7328400000006</v>
      </c>
      <c r="AM125" s="16">
        <f t="shared" si="155"/>
        <v>3014.1476000000007</v>
      </c>
      <c r="AN125" s="16">
        <f t="shared" si="155"/>
        <v>3315.5623600000008</v>
      </c>
      <c r="AO125" s="16">
        <f t="shared" si="155"/>
        <v>3616.9771200000009</v>
      </c>
      <c r="AP125" s="16">
        <f t="shared" si="155"/>
        <v>3918.391880000001</v>
      </c>
      <c r="AQ125" s="16">
        <f t="shared" si="155"/>
        <v>4219.8066400000007</v>
      </c>
      <c r="AR125" s="16">
        <f t="shared" ref="AR125:BS125" si="156">AQ125+AR98</f>
        <v>4521.2214000000004</v>
      </c>
      <c r="AS125" s="16">
        <f t="shared" si="156"/>
        <v>4822.63616</v>
      </c>
      <c r="AT125" s="16">
        <f t="shared" si="156"/>
        <v>5124.0509199999997</v>
      </c>
      <c r="AU125" s="16">
        <f t="shared" si="156"/>
        <v>5425.4656799999993</v>
      </c>
      <c r="AV125" s="16">
        <f t="shared" si="156"/>
        <v>5726.880439999999</v>
      </c>
      <c r="AW125" s="16">
        <f t="shared" si="156"/>
        <v>6028.2951999999987</v>
      </c>
      <c r="AX125" s="16">
        <f t="shared" si="156"/>
        <v>6329.7099599999983</v>
      </c>
      <c r="AY125" s="16">
        <f t="shared" si="156"/>
        <v>6631.124719999998</v>
      </c>
      <c r="AZ125" s="16">
        <f t="shared" si="156"/>
        <v>6932.5394799999976</v>
      </c>
      <c r="BA125" s="16">
        <f t="shared" si="156"/>
        <v>7233.9542399999973</v>
      </c>
      <c r="BB125" s="16">
        <f t="shared" si="156"/>
        <v>7535.368999999997</v>
      </c>
      <c r="BC125" s="16">
        <f t="shared" si="156"/>
        <v>7836.7837599999966</v>
      </c>
      <c r="BD125" s="16">
        <f t="shared" si="156"/>
        <v>8138.1985199999963</v>
      </c>
      <c r="BE125" s="16">
        <f t="shared" si="156"/>
        <v>8439.6132799999959</v>
      </c>
      <c r="BF125" s="16">
        <f t="shared" si="156"/>
        <v>8741.0280399999956</v>
      </c>
      <c r="BG125" s="16">
        <f t="shared" si="156"/>
        <v>9042.4427999999953</v>
      </c>
      <c r="BH125" s="16">
        <f t="shared" si="156"/>
        <v>9343.8575599999949</v>
      </c>
      <c r="BI125" s="16">
        <f t="shared" si="156"/>
        <v>9645.2723199999946</v>
      </c>
      <c r="BJ125" s="16">
        <f t="shared" si="156"/>
        <v>9946.6870799999942</v>
      </c>
      <c r="BK125" s="16">
        <f t="shared" si="156"/>
        <v>10248.101839999994</v>
      </c>
      <c r="BL125" s="16">
        <f t="shared" si="156"/>
        <v>10549.516599999994</v>
      </c>
      <c r="BM125" s="16">
        <f t="shared" si="156"/>
        <v>10850.931359999993</v>
      </c>
      <c r="BN125" s="16">
        <f t="shared" si="156"/>
        <v>11152.346119999993</v>
      </c>
      <c r="BO125" s="16">
        <f t="shared" si="156"/>
        <v>11453.760879999993</v>
      </c>
      <c r="BP125" s="16">
        <f t="shared" si="156"/>
        <v>11755.175639999992</v>
      </c>
      <c r="BQ125" s="16">
        <f t="shared" si="156"/>
        <v>12056.590399999992</v>
      </c>
      <c r="BR125" s="16">
        <f t="shared" si="156"/>
        <v>12358.005159999992</v>
      </c>
      <c r="BS125" s="16">
        <f t="shared" si="156"/>
        <v>12659.419919999991</v>
      </c>
    </row>
    <row r="126" spans="1:71" x14ac:dyDescent="0.35">
      <c r="A126" s="15" t="str">
        <f t="shared" ref="A126:I126" si="157">A99</f>
        <v>Found on tab BOC</v>
      </c>
      <c r="B126" s="15" t="str">
        <f t="shared" si="157"/>
        <v>A2874376</v>
      </c>
      <c r="C126" s="15" t="str">
        <f t="shared" si="157"/>
        <v/>
      </c>
      <c r="D126" s="15">
        <f t="shared" si="157"/>
        <v>30315</v>
      </c>
      <c r="E126" s="15" t="str">
        <f t="shared" si="157"/>
        <v>NCP-12350</v>
      </c>
      <c r="F126" s="15" t="str">
        <f t="shared" si="157"/>
        <v>EMS Upgrade - 2023</v>
      </c>
      <c r="G126" s="15" t="str">
        <f t="shared" si="157"/>
        <v>Electric General Plant</v>
      </c>
      <c r="H126" s="15" t="str">
        <f t="shared" si="157"/>
        <v>Operation Centers</v>
      </c>
      <c r="I126" s="15" t="str">
        <f t="shared" si="157"/>
        <v>Energy Control Center</v>
      </c>
      <c r="J126" s="15">
        <f>'Bearss Ops Center'!K20</f>
        <v>202510</v>
      </c>
      <c r="K126" s="68">
        <v>0</v>
      </c>
      <c r="L126" s="16">
        <f t="shared" ref="L126:AQ126" si="158">K126+L99</f>
        <v>0</v>
      </c>
      <c r="M126" s="16">
        <f t="shared" si="158"/>
        <v>0</v>
      </c>
      <c r="N126" s="16">
        <f t="shared" si="158"/>
        <v>0</v>
      </c>
      <c r="O126" s="16">
        <f t="shared" si="158"/>
        <v>0</v>
      </c>
      <c r="P126" s="16">
        <f t="shared" si="158"/>
        <v>0</v>
      </c>
      <c r="Q126" s="16">
        <f t="shared" si="158"/>
        <v>0</v>
      </c>
      <c r="R126" s="16">
        <f t="shared" si="158"/>
        <v>0</v>
      </c>
      <c r="S126" s="16">
        <f t="shared" si="158"/>
        <v>0</v>
      </c>
      <c r="T126" s="16">
        <f t="shared" si="158"/>
        <v>0</v>
      </c>
      <c r="U126" s="16">
        <f t="shared" si="158"/>
        <v>0</v>
      </c>
      <c r="V126" s="16">
        <f t="shared" si="158"/>
        <v>0</v>
      </c>
      <c r="W126" s="16">
        <f t="shared" si="158"/>
        <v>0</v>
      </c>
      <c r="X126" s="16">
        <f t="shared" si="158"/>
        <v>0</v>
      </c>
      <c r="Y126" s="16">
        <f t="shared" si="158"/>
        <v>0</v>
      </c>
      <c r="Z126" s="16">
        <f t="shared" si="158"/>
        <v>0</v>
      </c>
      <c r="AA126" s="16">
        <f t="shared" si="158"/>
        <v>0</v>
      </c>
      <c r="AB126" s="16">
        <f t="shared" si="158"/>
        <v>0</v>
      </c>
      <c r="AC126" s="16">
        <f t="shared" si="158"/>
        <v>0</v>
      </c>
      <c r="AD126" s="16">
        <f t="shared" si="158"/>
        <v>0</v>
      </c>
      <c r="AE126" s="16">
        <f t="shared" si="158"/>
        <v>0</v>
      </c>
      <c r="AF126" s="16">
        <f t="shared" si="158"/>
        <v>0</v>
      </c>
      <c r="AG126" s="16">
        <f t="shared" si="158"/>
        <v>0</v>
      </c>
      <c r="AH126" s="16">
        <f t="shared" si="158"/>
        <v>157.9006866666667</v>
      </c>
      <c r="AI126" s="16">
        <f t="shared" si="158"/>
        <v>315.8013733333334</v>
      </c>
      <c r="AJ126" s="16">
        <f t="shared" si="158"/>
        <v>473.70206000000007</v>
      </c>
      <c r="AK126" s="16">
        <f t="shared" si="158"/>
        <v>631.6027466666668</v>
      </c>
      <c r="AL126" s="16">
        <f t="shared" si="158"/>
        <v>789.50343333333353</v>
      </c>
      <c r="AM126" s="16">
        <f t="shared" si="158"/>
        <v>947.40412000000026</v>
      </c>
      <c r="AN126" s="16">
        <f t="shared" si="158"/>
        <v>1105.304806666667</v>
      </c>
      <c r="AO126" s="16">
        <f t="shared" si="158"/>
        <v>1263.2054933333336</v>
      </c>
      <c r="AP126" s="16">
        <f t="shared" si="158"/>
        <v>1421.1061800000002</v>
      </c>
      <c r="AQ126" s="16">
        <f t="shared" si="158"/>
        <v>1579.0068666666668</v>
      </c>
      <c r="AR126" s="16">
        <f t="shared" ref="AR126:BS126" si="159">AQ126+AR99</f>
        <v>1736.9075533333335</v>
      </c>
      <c r="AS126" s="16">
        <f t="shared" si="159"/>
        <v>1894.8082400000001</v>
      </c>
      <c r="AT126" s="16">
        <f t="shared" si="159"/>
        <v>2052.7089266666667</v>
      </c>
      <c r="AU126" s="16">
        <f t="shared" si="159"/>
        <v>2210.6096133333335</v>
      </c>
      <c r="AV126" s="16">
        <f t="shared" si="159"/>
        <v>2368.5103000000004</v>
      </c>
      <c r="AW126" s="16">
        <f t="shared" si="159"/>
        <v>2526.4109866666672</v>
      </c>
      <c r="AX126" s="16">
        <f t="shared" si="159"/>
        <v>2684.3116733333341</v>
      </c>
      <c r="AY126" s="16">
        <f t="shared" si="159"/>
        <v>2842.2123600000009</v>
      </c>
      <c r="AZ126" s="16">
        <f t="shared" si="159"/>
        <v>3000.1130466666677</v>
      </c>
      <c r="BA126" s="16">
        <f t="shared" si="159"/>
        <v>3158.0137333333346</v>
      </c>
      <c r="BB126" s="16">
        <f t="shared" si="159"/>
        <v>3315.9144200000014</v>
      </c>
      <c r="BC126" s="16">
        <f t="shared" si="159"/>
        <v>3473.8151066666683</v>
      </c>
      <c r="BD126" s="16">
        <f t="shared" si="159"/>
        <v>3631.7157933333351</v>
      </c>
      <c r="BE126" s="16">
        <f t="shared" si="159"/>
        <v>3789.616480000002</v>
      </c>
      <c r="BF126" s="16">
        <f t="shared" si="159"/>
        <v>3947.5171666666688</v>
      </c>
      <c r="BG126" s="16">
        <f t="shared" si="159"/>
        <v>4105.4178533333352</v>
      </c>
      <c r="BH126" s="16">
        <f t="shared" si="159"/>
        <v>4263.318540000002</v>
      </c>
      <c r="BI126" s="16">
        <f t="shared" si="159"/>
        <v>4421.2192266666689</v>
      </c>
      <c r="BJ126" s="16">
        <f t="shared" si="159"/>
        <v>4579.1199133333357</v>
      </c>
      <c r="BK126" s="16">
        <f t="shared" si="159"/>
        <v>4737.0206000000026</v>
      </c>
      <c r="BL126" s="16">
        <f t="shared" si="159"/>
        <v>4894.9212866666694</v>
      </c>
      <c r="BM126" s="16">
        <f t="shared" si="159"/>
        <v>5052.8219733333362</v>
      </c>
      <c r="BN126" s="16">
        <f t="shared" si="159"/>
        <v>5210.7226600000031</v>
      </c>
      <c r="BO126" s="16">
        <f t="shared" si="159"/>
        <v>5368.6233466666699</v>
      </c>
      <c r="BP126" s="16">
        <f t="shared" si="159"/>
        <v>5526.5240333333368</v>
      </c>
      <c r="BQ126" s="16">
        <f t="shared" si="159"/>
        <v>5684.4247200000036</v>
      </c>
      <c r="BR126" s="16">
        <f t="shared" si="159"/>
        <v>5842.3254066666705</v>
      </c>
      <c r="BS126" s="16">
        <f t="shared" si="159"/>
        <v>6000.2260933333373</v>
      </c>
    </row>
    <row r="127" spans="1:71" x14ac:dyDescent="0.35">
      <c r="A127" s="15" t="str">
        <f t="shared" ref="A127:I127" si="160">A100</f>
        <v>Found on tab BOC</v>
      </c>
      <c r="B127" s="15" t="str">
        <f t="shared" si="160"/>
        <v>A2877903</v>
      </c>
      <c r="C127" s="15" t="str">
        <f t="shared" si="160"/>
        <v/>
      </c>
      <c r="D127" s="15">
        <f t="shared" si="160"/>
        <v>39700</v>
      </c>
      <c r="E127" s="15" t="str">
        <f t="shared" si="160"/>
        <v>NEW-15424</v>
      </c>
      <c r="F127" s="15" t="str">
        <f t="shared" si="160"/>
        <v>Bearss Operations Center</v>
      </c>
      <c r="G127" s="15" t="str">
        <f t="shared" si="160"/>
        <v>Electric General Plant</v>
      </c>
      <c r="H127" s="15" t="str">
        <f t="shared" si="160"/>
        <v>Other Structures</v>
      </c>
      <c r="I127" s="15" t="str">
        <f t="shared" si="160"/>
        <v>Undefined Area WorkMan - CS</v>
      </c>
      <c r="J127" s="15">
        <f>'Bearss Ops Center'!K21</f>
        <v>202506</v>
      </c>
      <c r="K127" s="68">
        <v>0</v>
      </c>
      <c r="L127" s="16">
        <f t="shared" ref="L127:AQ127" si="161">K127+L100</f>
        <v>0</v>
      </c>
      <c r="M127" s="16">
        <f t="shared" si="161"/>
        <v>0</v>
      </c>
      <c r="N127" s="16">
        <f t="shared" si="161"/>
        <v>0</v>
      </c>
      <c r="O127" s="16">
        <f t="shared" si="161"/>
        <v>0</v>
      </c>
      <c r="P127" s="16">
        <f t="shared" si="161"/>
        <v>0</v>
      </c>
      <c r="Q127" s="16">
        <f t="shared" si="161"/>
        <v>0</v>
      </c>
      <c r="R127" s="16">
        <f t="shared" si="161"/>
        <v>0</v>
      </c>
      <c r="S127" s="16">
        <f t="shared" si="161"/>
        <v>0</v>
      </c>
      <c r="T127" s="16">
        <f t="shared" si="161"/>
        <v>0</v>
      </c>
      <c r="U127" s="16">
        <f t="shared" si="161"/>
        <v>0</v>
      </c>
      <c r="V127" s="16">
        <f t="shared" si="161"/>
        <v>0</v>
      </c>
      <c r="W127" s="16">
        <f t="shared" si="161"/>
        <v>0</v>
      </c>
      <c r="X127" s="16">
        <f t="shared" si="161"/>
        <v>0</v>
      </c>
      <c r="Y127" s="16">
        <f t="shared" si="161"/>
        <v>0</v>
      </c>
      <c r="Z127" s="16">
        <f t="shared" si="161"/>
        <v>0</v>
      </c>
      <c r="AA127" s="16">
        <f t="shared" si="161"/>
        <v>0</v>
      </c>
      <c r="AB127" s="16">
        <f t="shared" si="161"/>
        <v>0</v>
      </c>
      <c r="AC127" s="16">
        <f t="shared" si="161"/>
        <v>0</v>
      </c>
      <c r="AD127" s="16">
        <f t="shared" si="161"/>
        <v>4432.1790608333331</v>
      </c>
      <c r="AE127" s="16">
        <f t="shared" si="161"/>
        <v>8864.3581216666662</v>
      </c>
      <c r="AF127" s="16">
        <f t="shared" si="161"/>
        <v>13296.5371825</v>
      </c>
      <c r="AG127" s="16">
        <f t="shared" si="161"/>
        <v>17728.716243333332</v>
      </c>
      <c r="AH127" s="16">
        <f t="shared" si="161"/>
        <v>22160.895304166665</v>
      </c>
      <c r="AI127" s="16">
        <f t="shared" si="161"/>
        <v>26593.074364999997</v>
      </c>
      <c r="AJ127" s="16">
        <f t="shared" si="161"/>
        <v>31025.253425833329</v>
      </c>
      <c r="AK127" s="16">
        <f t="shared" si="161"/>
        <v>35457.432486666665</v>
      </c>
      <c r="AL127" s="16">
        <f t="shared" si="161"/>
        <v>39889.611547499997</v>
      </c>
      <c r="AM127" s="16">
        <f t="shared" si="161"/>
        <v>44321.790608333329</v>
      </c>
      <c r="AN127" s="16">
        <f t="shared" si="161"/>
        <v>48753.969669166661</v>
      </c>
      <c r="AO127" s="16">
        <f t="shared" si="161"/>
        <v>53186.148729999994</v>
      </c>
      <c r="AP127" s="16">
        <f t="shared" si="161"/>
        <v>57618.327790833326</v>
      </c>
      <c r="AQ127" s="16">
        <f t="shared" si="161"/>
        <v>62050.506851666658</v>
      </c>
      <c r="AR127" s="16">
        <f t="shared" ref="AR127:BS127" si="162">AQ127+AR100</f>
        <v>66482.68591249999</v>
      </c>
      <c r="AS127" s="16">
        <f t="shared" si="162"/>
        <v>70914.86497333333</v>
      </c>
      <c r="AT127" s="16">
        <f t="shared" si="162"/>
        <v>75347.044034166669</v>
      </c>
      <c r="AU127" s="16">
        <f t="shared" si="162"/>
        <v>79779.223095000008</v>
      </c>
      <c r="AV127" s="16">
        <f t="shared" si="162"/>
        <v>84211.402155833348</v>
      </c>
      <c r="AW127" s="16">
        <f t="shared" si="162"/>
        <v>88643.581216666687</v>
      </c>
      <c r="AX127" s="16">
        <f t="shared" si="162"/>
        <v>93075.760277500027</v>
      </c>
      <c r="AY127" s="16">
        <f t="shared" si="162"/>
        <v>97507.939338333366</v>
      </c>
      <c r="AZ127" s="16">
        <f t="shared" si="162"/>
        <v>101940.11839916671</v>
      </c>
      <c r="BA127" s="16">
        <f t="shared" si="162"/>
        <v>106372.29746000005</v>
      </c>
      <c r="BB127" s="16">
        <f t="shared" si="162"/>
        <v>110804.47652083338</v>
      </c>
      <c r="BC127" s="16">
        <f t="shared" si="162"/>
        <v>115236.65558166672</v>
      </c>
      <c r="BD127" s="16">
        <f t="shared" si="162"/>
        <v>119668.83464250006</v>
      </c>
      <c r="BE127" s="16">
        <f t="shared" si="162"/>
        <v>124101.0137033334</v>
      </c>
      <c r="BF127" s="16">
        <f t="shared" si="162"/>
        <v>128533.19276416674</v>
      </c>
      <c r="BG127" s="16">
        <f t="shared" si="162"/>
        <v>132965.37182500007</v>
      </c>
      <c r="BH127" s="16">
        <f t="shared" si="162"/>
        <v>137397.55088583339</v>
      </c>
      <c r="BI127" s="16">
        <f t="shared" si="162"/>
        <v>141829.72994666672</v>
      </c>
      <c r="BJ127" s="16">
        <f t="shared" si="162"/>
        <v>146261.90900750004</v>
      </c>
      <c r="BK127" s="16">
        <f t="shared" si="162"/>
        <v>150694.08806833337</v>
      </c>
      <c r="BL127" s="16">
        <f t="shared" si="162"/>
        <v>155126.26712916669</v>
      </c>
      <c r="BM127" s="16">
        <f t="shared" si="162"/>
        <v>159558.44619000002</v>
      </c>
      <c r="BN127" s="16">
        <f t="shared" si="162"/>
        <v>163990.62525083334</v>
      </c>
      <c r="BO127" s="16">
        <f t="shared" si="162"/>
        <v>168422.80431166667</v>
      </c>
      <c r="BP127" s="16">
        <f t="shared" si="162"/>
        <v>172854.98337249999</v>
      </c>
      <c r="BQ127" s="16">
        <f t="shared" si="162"/>
        <v>177287.16243333332</v>
      </c>
      <c r="BR127" s="16">
        <f t="shared" si="162"/>
        <v>181719.34149416664</v>
      </c>
      <c r="BS127" s="16">
        <f t="shared" si="162"/>
        <v>186151.52055499997</v>
      </c>
    </row>
    <row r="128" spans="1:71" x14ac:dyDescent="0.35">
      <c r="A128" s="15" t="str">
        <f t="shared" ref="A128:I128" si="163">A101</f>
        <v>Found on tab BOC</v>
      </c>
      <c r="B128" s="15" t="str">
        <f t="shared" si="163"/>
        <v>D0098294</v>
      </c>
      <c r="C128" s="15" t="str">
        <f t="shared" si="163"/>
        <v/>
      </c>
      <c r="D128" s="15">
        <f t="shared" si="163"/>
        <v>39000</v>
      </c>
      <c r="E128" s="15" t="str">
        <f t="shared" si="163"/>
        <v>NEW-15424</v>
      </c>
      <c r="F128" s="15" t="str">
        <f t="shared" si="163"/>
        <v>Bearss Operations Center</v>
      </c>
      <c r="G128" s="15" t="str">
        <f t="shared" si="163"/>
        <v>Electric General Plant</v>
      </c>
      <c r="H128" s="15" t="str">
        <f t="shared" si="163"/>
        <v>General Offices</v>
      </c>
      <c r="I128" s="15" t="str">
        <f t="shared" si="163"/>
        <v>Bearss Operations Center (ECC/DC)</v>
      </c>
      <c r="J128" s="15">
        <f>'Bearss Ops Center'!K22</f>
        <v>202506</v>
      </c>
      <c r="K128" s="68">
        <v>0</v>
      </c>
      <c r="L128" s="16">
        <f t="shared" ref="L128:AQ128" si="164">K128+L101</f>
        <v>0</v>
      </c>
      <c r="M128" s="16">
        <f t="shared" si="164"/>
        <v>0</v>
      </c>
      <c r="N128" s="16">
        <f t="shared" si="164"/>
        <v>0</v>
      </c>
      <c r="O128" s="16">
        <f t="shared" si="164"/>
        <v>0</v>
      </c>
      <c r="P128" s="16">
        <f t="shared" si="164"/>
        <v>0</v>
      </c>
      <c r="Q128" s="16">
        <f t="shared" si="164"/>
        <v>0</v>
      </c>
      <c r="R128" s="16">
        <f t="shared" si="164"/>
        <v>0</v>
      </c>
      <c r="S128" s="16">
        <f t="shared" si="164"/>
        <v>0</v>
      </c>
      <c r="T128" s="16">
        <f t="shared" si="164"/>
        <v>0</v>
      </c>
      <c r="U128" s="16">
        <f t="shared" si="164"/>
        <v>0</v>
      </c>
      <c r="V128" s="16">
        <f t="shared" si="164"/>
        <v>0</v>
      </c>
      <c r="W128" s="16">
        <f t="shared" si="164"/>
        <v>0</v>
      </c>
      <c r="X128" s="16">
        <f t="shared" si="164"/>
        <v>0</v>
      </c>
      <c r="Y128" s="16">
        <f t="shared" si="164"/>
        <v>0</v>
      </c>
      <c r="Z128" s="16">
        <f t="shared" si="164"/>
        <v>0</v>
      </c>
      <c r="AA128" s="16">
        <f t="shared" si="164"/>
        <v>0</v>
      </c>
      <c r="AB128" s="16">
        <f t="shared" si="164"/>
        <v>0</v>
      </c>
      <c r="AC128" s="16">
        <f t="shared" si="164"/>
        <v>0</v>
      </c>
      <c r="AD128" s="16">
        <f t="shared" si="164"/>
        <v>2586.4675783333332</v>
      </c>
      <c r="AE128" s="16">
        <f t="shared" si="164"/>
        <v>5172.9351566666664</v>
      </c>
      <c r="AF128" s="16">
        <f t="shared" si="164"/>
        <v>7759.4027349999997</v>
      </c>
      <c r="AG128" s="16">
        <f t="shared" si="164"/>
        <v>10345.870313333333</v>
      </c>
      <c r="AH128" s="16">
        <f t="shared" si="164"/>
        <v>12932.337891666666</v>
      </c>
      <c r="AI128" s="16">
        <f t="shared" si="164"/>
        <v>15518.805469999999</v>
      </c>
      <c r="AJ128" s="16">
        <f t="shared" si="164"/>
        <v>18105.273048333333</v>
      </c>
      <c r="AK128" s="16">
        <f t="shared" si="164"/>
        <v>20691.740626666666</v>
      </c>
      <c r="AL128" s="16">
        <f t="shared" si="164"/>
        <v>23278.208204999999</v>
      </c>
      <c r="AM128" s="16">
        <f t="shared" si="164"/>
        <v>25864.675783333332</v>
      </c>
      <c r="AN128" s="16">
        <f t="shared" si="164"/>
        <v>28451.143361666665</v>
      </c>
      <c r="AO128" s="16">
        <f t="shared" si="164"/>
        <v>31037.610939999999</v>
      </c>
      <c r="AP128" s="16">
        <f t="shared" si="164"/>
        <v>33624.078518333336</v>
      </c>
      <c r="AQ128" s="16">
        <f t="shared" si="164"/>
        <v>36210.546096666672</v>
      </c>
      <c r="AR128" s="16">
        <f t="shared" ref="AR128:BS128" si="165">AQ128+AR101</f>
        <v>38797.013675000009</v>
      </c>
      <c r="AS128" s="16">
        <f t="shared" si="165"/>
        <v>41383.481253333346</v>
      </c>
      <c r="AT128" s="16">
        <f t="shared" si="165"/>
        <v>43969.948831666683</v>
      </c>
      <c r="AU128" s="16">
        <f t="shared" si="165"/>
        <v>46556.41641000002</v>
      </c>
      <c r="AV128" s="16">
        <f t="shared" si="165"/>
        <v>49142.883988333357</v>
      </c>
      <c r="AW128" s="16">
        <f t="shared" si="165"/>
        <v>51729.351566666694</v>
      </c>
      <c r="AX128" s="16">
        <f t="shared" si="165"/>
        <v>54315.81914500003</v>
      </c>
      <c r="AY128" s="16">
        <f t="shared" si="165"/>
        <v>56902.286723333367</v>
      </c>
      <c r="AZ128" s="16">
        <f t="shared" si="165"/>
        <v>59488.754301666704</v>
      </c>
      <c r="BA128" s="16">
        <f t="shared" si="165"/>
        <v>62075.221880000041</v>
      </c>
      <c r="BB128" s="16">
        <f t="shared" si="165"/>
        <v>64661.689458333378</v>
      </c>
      <c r="BC128" s="16">
        <f t="shared" si="165"/>
        <v>67248.157036666715</v>
      </c>
      <c r="BD128" s="16">
        <f t="shared" si="165"/>
        <v>69834.624615000052</v>
      </c>
      <c r="BE128" s="16">
        <f t="shared" si="165"/>
        <v>72421.092193333388</v>
      </c>
      <c r="BF128" s="16">
        <f t="shared" si="165"/>
        <v>75007.559771666725</v>
      </c>
      <c r="BG128" s="16">
        <f t="shared" si="165"/>
        <v>77594.027350000062</v>
      </c>
      <c r="BH128" s="16">
        <f t="shared" si="165"/>
        <v>80180.494928333399</v>
      </c>
      <c r="BI128" s="16">
        <f t="shared" si="165"/>
        <v>82766.962506666736</v>
      </c>
      <c r="BJ128" s="16">
        <f t="shared" si="165"/>
        <v>85353.430085000073</v>
      </c>
      <c r="BK128" s="16">
        <f t="shared" si="165"/>
        <v>87939.89766333341</v>
      </c>
      <c r="BL128" s="16">
        <f t="shared" si="165"/>
        <v>90526.365241666746</v>
      </c>
      <c r="BM128" s="16">
        <f t="shared" si="165"/>
        <v>93112.832820000083</v>
      </c>
      <c r="BN128" s="16">
        <f t="shared" si="165"/>
        <v>95699.30039833342</v>
      </c>
      <c r="BO128" s="16">
        <f t="shared" si="165"/>
        <v>98285.767976666757</v>
      </c>
      <c r="BP128" s="16">
        <f t="shared" si="165"/>
        <v>100872.23555500009</v>
      </c>
      <c r="BQ128" s="16">
        <f t="shared" si="165"/>
        <v>103458.70313333343</v>
      </c>
      <c r="BR128" s="16">
        <f t="shared" si="165"/>
        <v>106045.17071166677</v>
      </c>
      <c r="BS128" s="16">
        <f t="shared" si="165"/>
        <v>108631.6382900001</v>
      </c>
    </row>
    <row r="129" spans="1:71" x14ac:dyDescent="0.35">
      <c r="A129" s="15" t="str">
        <f t="shared" ref="A129:I129" si="166">A102</f>
        <v>Found on tab BOC</v>
      </c>
      <c r="B129" s="15" t="str">
        <f t="shared" si="166"/>
        <v>D0098940</v>
      </c>
      <c r="C129" s="15" t="str">
        <f t="shared" si="166"/>
        <v/>
      </c>
      <c r="D129" s="15">
        <f t="shared" si="166"/>
        <v>38900</v>
      </c>
      <c r="E129" s="15" t="str">
        <f t="shared" si="166"/>
        <v>NCP-16063</v>
      </c>
      <c r="F129" s="15" t="str">
        <f t="shared" si="166"/>
        <v>Bearss Operations Center Land</v>
      </c>
      <c r="G129" s="15" t="str">
        <f t="shared" si="166"/>
        <v>Electric General Plant</v>
      </c>
      <c r="H129" s="15" t="str">
        <f t="shared" si="166"/>
        <v>General Offices</v>
      </c>
      <c r="I129" s="15" t="str">
        <f t="shared" si="166"/>
        <v>Bearss Operations Center (ECC/DC)</v>
      </c>
      <c r="J129" s="15">
        <f>'Bearss Ops Center'!K23</f>
        <v>202506</v>
      </c>
      <c r="K129" s="68">
        <v>0</v>
      </c>
      <c r="L129" s="16">
        <f t="shared" ref="L129:AQ129" si="167">K129+L102</f>
        <v>0</v>
      </c>
      <c r="M129" s="16">
        <f t="shared" si="167"/>
        <v>0</v>
      </c>
      <c r="N129" s="16">
        <f t="shared" si="167"/>
        <v>0</v>
      </c>
      <c r="O129" s="16">
        <f t="shared" si="167"/>
        <v>0</v>
      </c>
      <c r="P129" s="16">
        <f t="shared" si="167"/>
        <v>0</v>
      </c>
      <c r="Q129" s="16">
        <f t="shared" si="167"/>
        <v>0</v>
      </c>
      <c r="R129" s="16">
        <f t="shared" si="167"/>
        <v>0</v>
      </c>
      <c r="S129" s="16">
        <f t="shared" si="167"/>
        <v>0</v>
      </c>
      <c r="T129" s="16">
        <f t="shared" si="167"/>
        <v>0</v>
      </c>
      <c r="U129" s="16">
        <f t="shared" si="167"/>
        <v>0</v>
      </c>
      <c r="V129" s="16">
        <f t="shared" si="167"/>
        <v>0</v>
      </c>
      <c r="W129" s="16">
        <f t="shared" si="167"/>
        <v>0</v>
      </c>
      <c r="X129" s="16">
        <f t="shared" si="167"/>
        <v>0</v>
      </c>
      <c r="Y129" s="16">
        <f t="shared" si="167"/>
        <v>0</v>
      </c>
      <c r="Z129" s="16">
        <f t="shared" si="167"/>
        <v>0</v>
      </c>
      <c r="AA129" s="16">
        <f t="shared" si="167"/>
        <v>0</v>
      </c>
      <c r="AB129" s="16">
        <f t="shared" si="167"/>
        <v>0</v>
      </c>
      <c r="AC129" s="16">
        <f t="shared" si="167"/>
        <v>0</v>
      </c>
      <c r="AD129" s="16">
        <f t="shared" si="167"/>
        <v>0</v>
      </c>
      <c r="AE129" s="16">
        <f t="shared" si="167"/>
        <v>0</v>
      </c>
      <c r="AF129" s="16">
        <f t="shared" si="167"/>
        <v>0</v>
      </c>
      <c r="AG129" s="16">
        <f t="shared" si="167"/>
        <v>0</v>
      </c>
      <c r="AH129" s="16">
        <f t="shared" si="167"/>
        <v>0</v>
      </c>
      <c r="AI129" s="16">
        <f t="shared" si="167"/>
        <v>0</v>
      </c>
      <c r="AJ129" s="16">
        <f t="shared" si="167"/>
        <v>0</v>
      </c>
      <c r="AK129" s="16">
        <f t="shared" si="167"/>
        <v>0</v>
      </c>
      <c r="AL129" s="16">
        <f t="shared" si="167"/>
        <v>0</v>
      </c>
      <c r="AM129" s="16">
        <f t="shared" si="167"/>
        <v>0</v>
      </c>
      <c r="AN129" s="16">
        <f t="shared" si="167"/>
        <v>0</v>
      </c>
      <c r="AO129" s="16">
        <f t="shared" si="167"/>
        <v>0</v>
      </c>
      <c r="AP129" s="16">
        <f t="shared" si="167"/>
        <v>0</v>
      </c>
      <c r="AQ129" s="16">
        <f t="shared" si="167"/>
        <v>0</v>
      </c>
      <c r="AR129" s="16">
        <f t="shared" ref="AR129:BS129" si="168">AQ129+AR102</f>
        <v>0</v>
      </c>
      <c r="AS129" s="16">
        <f t="shared" si="168"/>
        <v>0</v>
      </c>
      <c r="AT129" s="16">
        <f t="shared" si="168"/>
        <v>0</v>
      </c>
      <c r="AU129" s="16">
        <f t="shared" si="168"/>
        <v>0</v>
      </c>
      <c r="AV129" s="16">
        <f t="shared" si="168"/>
        <v>0</v>
      </c>
      <c r="AW129" s="16">
        <f t="shared" si="168"/>
        <v>0</v>
      </c>
      <c r="AX129" s="16">
        <f t="shared" si="168"/>
        <v>0</v>
      </c>
      <c r="AY129" s="16">
        <f t="shared" si="168"/>
        <v>0</v>
      </c>
      <c r="AZ129" s="16">
        <f t="shared" si="168"/>
        <v>0</v>
      </c>
      <c r="BA129" s="16">
        <f t="shared" si="168"/>
        <v>0</v>
      </c>
      <c r="BB129" s="16">
        <f t="shared" si="168"/>
        <v>0</v>
      </c>
      <c r="BC129" s="16">
        <f t="shared" si="168"/>
        <v>0</v>
      </c>
      <c r="BD129" s="16">
        <f t="shared" si="168"/>
        <v>0</v>
      </c>
      <c r="BE129" s="16">
        <f t="shared" si="168"/>
        <v>0</v>
      </c>
      <c r="BF129" s="16">
        <f t="shared" si="168"/>
        <v>0</v>
      </c>
      <c r="BG129" s="16">
        <f t="shared" si="168"/>
        <v>0</v>
      </c>
      <c r="BH129" s="16">
        <f t="shared" si="168"/>
        <v>0</v>
      </c>
      <c r="BI129" s="16">
        <f t="shared" si="168"/>
        <v>0</v>
      </c>
      <c r="BJ129" s="16">
        <f t="shared" si="168"/>
        <v>0</v>
      </c>
      <c r="BK129" s="16">
        <f t="shared" si="168"/>
        <v>0</v>
      </c>
      <c r="BL129" s="16">
        <f t="shared" si="168"/>
        <v>0</v>
      </c>
      <c r="BM129" s="16">
        <f t="shared" si="168"/>
        <v>0</v>
      </c>
      <c r="BN129" s="16">
        <f t="shared" si="168"/>
        <v>0</v>
      </c>
      <c r="BO129" s="16">
        <f t="shared" si="168"/>
        <v>0</v>
      </c>
      <c r="BP129" s="16">
        <f t="shared" si="168"/>
        <v>0</v>
      </c>
      <c r="BQ129" s="16">
        <f t="shared" si="168"/>
        <v>0</v>
      </c>
      <c r="BR129" s="16">
        <f t="shared" si="168"/>
        <v>0</v>
      </c>
      <c r="BS129" s="16">
        <f t="shared" si="168"/>
        <v>0</v>
      </c>
    </row>
    <row r="130" spans="1:71" x14ac:dyDescent="0.35">
      <c r="A130" s="15" t="str">
        <f t="shared" ref="A130:I130" si="169">A103</f>
        <v>Found on tab BOC</v>
      </c>
      <c r="B130" s="15" t="str">
        <f t="shared" si="169"/>
        <v>D0099344</v>
      </c>
      <c r="C130" s="15" t="str">
        <f t="shared" si="169"/>
        <v/>
      </c>
      <c r="D130" s="15">
        <f t="shared" si="169"/>
        <v>38900</v>
      </c>
      <c r="E130" s="15" t="str">
        <f t="shared" si="169"/>
        <v>NCP-16063</v>
      </c>
      <c r="F130" s="15" t="str">
        <f t="shared" si="169"/>
        <v>Bearss Operations Center Land</v>
      </c>
      <c r="G130" s="15" t="str">
        <f t="shared" si="169"/>
        <v>Electric General Plant</v>
      </c>
      <c r="H130" s="15" t="str">
        <f t="shared" si="169"/>
        <v>General Offices</v>
      </c>
      <c r="I130" s="15" t="str">
        <f t="shared" si="169"/>
        <v>Bearss Operations Center (ECC/DC)</v>
      </c>
      <c r="J130" s="15">
        <f>'Bearss Ops Center'!K24</f>
        <v>202506</v>
      </c>
      <c r="K130" s="68">
        <v>0</v>
      </c>
      <c r="L130" s="16">
        <f t="shared" ref="L130:AQ130" si="170">K130+L103</f>
        <v>0</v>
      </c>
      <c r="M130" s="16">
        <f t="shared" si="170"/>
        <v>0</v>
      </c>
      <c r="N130" s="16">
        <f t="shared" si="170"/>
        <v>0</v>
      </c>
      <c r="O130" s="16">
        <f t="shared" si="170"/>
        <v>0</v>
      </c>
      <c r="P130" s="16">
        <f t="shared" si="170"/>
        <v>0</v>
      </c>
      <c r="Q130" s="16">
        <f t="shared" si="170"/>
        <v>0</v>
      </c>
      <c r="R130" s="16">
        <f t="shared" si="170"/>
        <v>0</v>
      </c>
      <c r="S130" s="16">
        <f t="shared" si="170"/>
        <v>0</v>
      </c>
      <c r="T130" s="16">
        <f t="shared" si="170"/>
        <v>0</v>
      </c>
      <c r="U130" s="16">
        <f t="shared" si="170"/>
        <v>0</v>
      </c>
      <c r="V130" s="16">
        <f t="shared" si="170"/>
        <v>0</v>
      </c>
      <c r="W130" s="16">
        <f t="shared" si="170"/>
        <v>0</v>
      </c>
      <c r="X130" s="16">
        <f t="shared" si="170"/>
        <v>0</v>
      </c>
      <c r="Y130" s="16">
        <f t="shared" si="170"/>
        <v>0</v>
      </c>
      <c r="Z130" s="16">
        <f t="shared" si="170"/>
        <v>0</v>
      </c>
      <c r="AA130" s="16">
        <f t="shared" si="170"/>
        <v>0</v>
      </c>
      <c r="AB130" s="16">
        <f t="shared" si="170"/>
        <v>0</v>
      </c>
      <c r="AC130" s="16">
        <f t="shared" si="170"/>
        <v>0</v>
      </c>
      <c r="AD130" s="16">
        <f t="shared" si="170"/>
        <v>0</v>
      </c>
      <c r="AE130" s="16">
        <f t="shared" si="170"/>
        <v>0</v>
      </c>
      <c r="AF130" s="16">
        <f t="shared" si="170"/>
        <v>0</v>
      </c>
      <c r="AG130" s="16">
        <f t="shared" si="170"/>
        <v>0</v>
      </c>
      <c r="AH130" s="16">
        <f t="shared" si="170"/>
        <v>0</v>
      </c>
      <c r="AI130" s="16">
        <f t="shared" si="170"/>
        <v>0</v>
      </c>
      <c r="AJ130" s="16">
        <f t="shared" si="170"/>
        <v>0</v>
      </c>
      <c r="AK130" s="16">
        <f t="shared" si="170"/>
        <v>0</v>
      </c>
      <c r="AL130" s="16">
        <f t="shared" si="170"/>
        <v>0</v>
      </c>
      <c r="AM130" s="16">
        <f t="shared" si="170"/>
        <v>0</v>
      </c>
      <c r="AN130" s="16">
        <f t="shared" si="170"/>
        <v>0</v>
      </c>
      <c r="AO130" s="16">
        <f t="shared" si="170"/>
        <v>0</v>
      </c>
      <c r="AP130" s="16">
        <f t="shared" si="170"/>
        <v>0</v>
      </c>
      <c r="AQ130" s="16">
        <f t="shared" si="170"/>
        <v>0</v>
      </c>
      <c r="AR130" s="16">
        <f t="shared" ref="AR130:BS130" si="171">AQ130+AR103</f>
        <v>0</v>
      </c>
      <c r="AS130" s="16">
        <f t="shared" si="171"/>
        <v>0</v>
      </c>
      <c r="AT130" s="16">
        <f t="shared" si="171"/>
        <v>0</v>
      </c>
      <c r="AU130" s="16">
        <f t="shared" si="171"/>
        <v>0</v>
      </c>
      <c r="AV130" s="16">
        <f t="shared" si="171"/>
        <v>0</v>
      </c>
      <c r="AW130" s="16">
        <f t="shared" si="171"/>
        <v>0</v>
      </c>
      <c r="AX130" s="16">
        <f t="shared" si="171"/>
        <v>0</v>
      </c>
      <c r="AY130" s="16">
        <f t="shared" si="171"/>
        <v>0</v>
      </c>
      <c r="AZ130" s="16">
        <f t="shared" si="171"/>
        <v>0</v>
      </c>
      <c r="BA130" s="16">
        <f t="shared" si="171"/>
        <v>0</v>
      </c>
      <c r="BB130" s="16">
        <f t="shared" si="171"/>
        <v>0</v>
      </c>
      <c r="BC130" s="16">
        <f t="shared" si="171"/>
        <v>0</v>
      </c>
      <c r="BD130" s="16">
        <f t="shared" si="171"/>
        <v>0</v>
      </c>
      <c r="BE130" s="16">
        <f t="shared" si="171"/>
        <v>0</v>
      </c>
      <c r="BF130" s="16">
        <f t="shared" si="171"/>
        <v>0</v>
      </c>
      <c r="BG130" s="16">
        <f t="shared" si="171"/>
        <v>0</v>
      </c>
      <c r="BH130" s="16">
        <f t="shared" si="171"/>
        <v>0</v>
      </c>
      <c r="BI130" s="16">
        <f t="shared" si="171"/>
        <v>0</v>
      </c>
      <c r="BJ130" s="16">
        <f t="shared" si="171"/>
        <v>0</v>
      </c>
      <c r="BK130" s="16">
        <f t="shared" si="171"/>
        <v>0</v>
      </c>
      <c r="BL130" s="16">
        <f t="shared" si="171"/>
        <v>0</v>
      </c>
      <c r="BM130" s="16">
        <f t="shared" si="171"/>
        <v>0</v>
      </c>
      <c r="BN130" s="16">
        <f t="shared" si="171"/>
        <v>0</v>
      </c>
      <c r="BO130" s="16">
        <f t="shared" si="171"/>
        <v>0</v>
      </c>
      <c r="BP130" s="16">
        <f t="shared" si="171"/>
        <v>0</v>
      </c>
      <c r="BQ130" s="16">
        <f t="shared" si="171"/>
        <v>0</v>
      </c>
      <c r="BR130" s="16">
        <f t="shared" si="171"/>
        <v>0</v>
      </c>
      <c r="BS130" s="16">
        <f t="shared" si="171"/>
        <v>0</v>
      </c>
    </row>
    <row r="131" spans="1:71" x14ac:dyDescent="0.35">
      <c r="A131" s="15" t="str">
        <f t="shared" ref="A131:I131" si="172">A104</f>
        <v>Found on tab BOC</v>
      </c>
      <c r="B131" s="15" t="str">
        <f t="shared" si="172"/>
        <v>D0099839</v>
      </c>
      <c r="C131" s="15" t="str">
        <f t="shared" si="172"/>
        <v/>
      </c>
      <c r="D131" s="15">
        <f t="shared" si="172"/>
        <v>39000</v>
      </c>
      <c r="E131" s="15" t="str">
        <f t="shared" si="172"/>
        <v>NEW-15424</v>
      </c>
      <c r="F131" s="15" t="str">
        <f t="shared" si="172"/>
        <v>Bearss Operations Center</v>
      </c>
      <c r="G131" s="15" t="str">
        <f t="shared" si="172"/>
        <v>Electric General Plant</v>
      </c>
      <c r="H131" s="15" t="str">
        <f t="shared" si="172"/>
        <v>General Offices</v>
      </c>
      <c r="I131" s="15" t="str">
        <f t="shared" si="172"/>
        <v>Bearss Operations Center (ECC/DC)</v>
      </c>
      <c r="J131" s="15">
        <f>'Bearss Ops Center'!K25</f>
        <v>202506</v>
      </c>
      <c r="K131" s="68">
        <v>0</v>
      </c>
      <c r="L131" s="16">
        <f t="shared" ref="L131:AQ131" si="173">K131+L104</f>
        <v>0</v>
      </c>
      <c r="M131" s="16">
        <f t="shared" si="173"/>
        <v>0</v>
      </c>
      <c r="N131" s="16">
        <f t="shared" si="173"/>
        <v>0</v>
      </c>
      <c r="O131" s="16">
        <f t="shared" si="173"/>
        <v>0</v>
      </c>
      <c r="P131" s="16">
        <f t="shared" si="173"/>
        <v>0</v>
      </c>
      <c r="Q131" s="16">
        <f t="shared" si="173"/>
        <v>0</v>
      </c>
      <c r="R131" s="16">
        <f t="shared" si="173"/>
        <v>0</v>
      </c>
      <c r="S131" s="16">
        <f t="shared" si="173"/>
        <v>0</v>
      </c>
      <c r="T131" s="16">
        <f t="shared" si="173"/>
        <v>0</v>
      </c>
      <c r="U131" s="16">
        <f t="shared" si="173"/>
        <v>0</v>
      </c>
      <c r="V131" s="16">
        <f t="shared" si="173"/>
        <v>0</v>
      </c>
      <c r="W131" s="16">
        <f t="shared" si="173"/>
        <v>0</v>
      </c>
      <c r="X131" s="16">
        <f t="shared" si="173"/>
        <v>0</v>
      </c>
      <c r="Y131" s="16">
        <f t="shared" si="173"/>
        <v>0</v>
      </c>
      <c r="Z131" s="16">
        <f t="shared" si="173"/>
        <v>0</v>
      </c>
      <c r="AA131" s="16">
        <f t="shared" si="173"/>
        <v>0</v>
      </c>
      <c r="AB131" s="16">
        <f t="shared" si="173"/>
        <v>0</v>
      </c>
      <c r="AC131" s="16">
        <f t="shared" si="173"/>
        <v>0</v>
      </c>
      <c r="AD131" s="16">
        <f t="shared" si="173"/>
        <v>2743.3283633333335</v>
      </c>
      <c r="AE131" s="16">
        <f t="shared" si="173"/>
        <v>5486.6567266666671</v>
      </c>
      <c r="AF131" s="16">
        <f t="shared" si="173"/>
        <v>8229.9850900000001</v>
      </c>
      <c r="AG131" s="16">
        <f t="shared" si="173"/>
        <v>10973.313453333334</v>
      </c>
      <c r="AH131" s="16">
        <f t="shared" si="173"/>
        <v>13716.641816666668</v>
      </c>
      <c r="AI131" s="16">
        <f t="shared" si="173"/>
        <v>16459.97018</v>
      </c>
      <c r="AJ131" s="16">
        <f t="shared" si="173"/>
        <v>19203.298543333334</v>
      </c>
      <c r="AK131" s="16">
        <f t="shared" si="173"/>
        <v>21946.626906666668</v>
      </c>
      <c r="AL131" s="16">
        <f t="shared" si="173"/>
        <v>24689.955270000002</v>
      </c>
      <c r="AM131" s="16">
        <f t="shared" si="173"/>
        <v>27433.283633333336</v>
      </c>
      <c r="AN131" s="16">
        <f t="shared" si="173"/>
        <v>30176.61199666667</v>
      </c>
      <c r="AO131" s="16">
        <f t="shared" si="173"/>
        <v>32919.940360000001</v>
      </c>
      <c r="AP131" s="16">
        <f t="shared" si="173"/>
        <v>35663.268723333334</v>
      </c>
      <c r="AQ131" s="16">
        <f t="shared" si="173"/>
        <v>38406.597086666668</v>
      </c>
      <c r="AR131" s="16">
        <f t="shared" ref="AR131:BS131" si="174">AQ131+AR104</f>
        <v>41149.925450000002</v>
      </c>
      <c r="AS131" s="16">
        <f t="shared" si="174"/>
        <v>43893.253813333336</v>
      </c>
      <c r="AT131" s="16">
        <f t="shared" si="174"/>
        <v>46636.58217666667</v>
      </c>
      <c r="AU131" s="16">
        <f t="shared" si="174"/>
        <v>49379.910540000004</v>
      </c>
      <c r="AV131" s="16">
        <f t="shared" si="174"/>
        <v>52123.238903333338</v>
      </c>
      <c r="AW131" s="16">
        <f t="shared" si="174"/>
        <v>54866.567266666672</v>
      </c>
      <c r="AX131" s="16">
        <f t="shared" si="174"/>
        <v>57609.895630000006</v>
      </c>
      <c r="AY131" s="16">
        <f t="shared" si="174"/>
        <v>60353.22399333334</v>
      </c>
      <c r="AZ131" s="16">
        <f t="shared" si="174"/>
        <v>63096.552356666674</v>
      </c>
      <c r="BA131" s="16">
        <f t="shared" si="174"/>
        <v>65839.880720000001</v>
      </c>
      <c r="BB131" s="16">
        <f t="shared" si="174"/>
        <v>68583.209083333335</v>
      </c>
      <c r="BC131" s="16">
        <f t="shared" si="174"/>
        <v>71326.537446666669</v>
      </c>
      <c r="BD131" s="16">
        <f t="shared" si="174"/>
        <v>74069.865810000003</v>
      </c>
      <c r="BE131" s="16">
        <f t="shared" si="174"/>
        <v>76813.194173333337</v>
      </c>
      <c r="BF131" s="16">
        <f t="shared" si="174"/>
        <v>79556.522536666671</v>
      </c>
      <c r="BG131" s="16">
        <f t="shared" si="174"/>
        <v>82299.850900000005</v>
      </c>
      <c r="BH131" s="16">
        <f t="shared" si="174"/>
        <v>85043.179263333339</v>
      </c>
      <c r="BI131" s="16">
        <f t="shared" si="174"/>
        <v>87786.507626666673</v>
      </c>
      <c r="BJ131" s="16">
        <f t="shared" si="174"/>
        <v>90529.835990000007</v>
      </c>
      <c r="BK131" s="16">
        <f t="shared" si="174"/>
        <v>93273.164353333341</v>
      </c>
      <c r="BL131" s="16">
        <f t="shared" si="174"/>
        <v>96016.492716666675</v>
      </c>
      <c r="BM131" s="16">
        <f t="shared" si="174"/>
        <v>98759.821080000009</v>
      </c>
      <c r="BN131" s="16">
        <f t="shared" si="174"/>
        <v>101503.14944333334</v>
      </c>
      <c r="BO131" s="16">
        <f t="shared" si="174"/>
        <v>104246.47780666668</v>
      </c>
      <c r="BP131" s="16">
        <f t="shared" si="174"/>
        <v>106989.80617000001</v>
      </c>
      <c r="BQ131" s="16">
        <f t="shared" si="174"/>
        <v>109733.13453333334</v>
      </c>
      <c r="BR131" s="16">
        <f t="shared" si="174"/>
        <v>112476.46289666668</v>
      </c>
      <c r="BS131" s="16">
        <f t="shared" si="174"/>
        <v>115219.79126000001</v>
      </c>
    </row>
    <row r="132" spans="1:71" x14ac:dyDescent="0.35">
      <c r="A132" s="15" t="str">
        <f t="shared" ref="A132:I132" si="175">A105</f>
        <v>Found on tab BOC</v>
      </c>
      <c r="B132" s="15" t="str">
        <f t="shared" si="175"/>
        <v>D0099840</v>
      </c>
      <c r="C132" s="15" t="str">
        <f t="shared" si="175"/>
        <v/>
      </c>
      <c r="D132" s="15">
        <f t="shared" si="175"/>
        <v>39000</v>
      </c>
      <c r="E132" s="15" t="str">
        <f t="shared" si="175"/>
        <v>NEW-15424</v>
      </c>
      <c r="F132" s="15" t="str">
        <f t="shared" si="175"/>
        <v>Bearss Operations Center</v>
      </c>
      <c r="G132" s="15" t="str">
        <f t="shared" si="175"/>
        <v>Electric General Plant</v>
      </c>
      <c r="H132" s="15" t="str">
        <f t="shared" si="175"/>
        <v>General Offices</v>
      </c>
      <c r="I132" s="15" t="str">
        <f t="shared" si="175"/>
        <v>Bearss Operations Center (ECC/DC)</v>
      </c>
      <c r="J132" s="15">
        <f>'Bearss Ops Center'!K26</f>
        <v>202506</v>
      </c>
      <c r="K132" s="68">
        <v>0</v>
      </c>
      <c r="L132" s="16">
        <f t="shared" ref="L132:AQ132" si="176">K132+L105</f>
        <v>0</v>
      </c>
      <c r="M132" s="16">
        <f t="shared" si="176"/>
        <v>0</v>
      </c>
      <c r="N132" s="16">
        <f t="shared" si="176"/>
        <v>0</v>
      </c>
      <c r="O132" s="16">
        <f t="shared" si="176"/>
        <v>0</v>
      </c>
      <c r="P132" s="16">
        <f t="shared" si="176"/>
        <v>0</v>
      </c>
      <c r="Q132" s="16">
        <f t="shared" si="176"/>
        <v>0</v>
      </c>
      <c r="R132" s="16">
        <f t="shared" si="176"/>
        <v>0</v>
      </c>
      <c r="S132" s="16">
        <f t="shared" si="176"/>
        <v>0</v>
      </c>
      <c r="T132" s="16">
        <f t="shared" si="176"/>
        <v>0</v>
      </c>
      <c r="U132" s="16">
        <f t="shared" si="176"/>
        <v>0</v>
      </c>
      <c r="V132" s="16">
        <f t="shared" si="176"/>
        <v>0</v>
      </c>
      <c r="W132" s="16">
        <f t="shared" si="176"/>
        <v>0</v>
      </c>
      <c r="X132" s="16">
        <f t="shared" si="176"/>
        <v>0</v>
      </c>
      <c r="Y132" s="16">
        <f t="shared" si="176"/>
        <v>0</v>
      </c>
      <c r="Z132" s="16">
        <f t="shared" si="176"/>
        <v>0</v>
      </c>
      <c r="AA132" s="16">
        <f t="shared" si="176"/>
        <v>0</v>
      </c>
      <c r="AB132" s="16">
        <f t="shared" si="176"/>
        <v>0</v>
      </c>
      <c r="AC132" s="16">
        <f t="shared" si="176"/>
        <v>0</v>
      </c>
      <c r="AD132" s="16">
        <f t="shared" si="176"/>
        <v>110211.96351749996</v>
      </c>
      <c r="AE132" s="16">
        <f t="shared" si="176"/>
        <v>220423.92703499991</v>
      </c>
      <c r="AF132" s="16">
        <f t="shared" si="176"/>
        <v>330635.89055249986</v>
      </c>
      <c r="AG132" s="16">
        <f t="shared" si="176"/>
        <v>440847.85406999983</v>
      </c>
      <c r="AH132" s="16">
        <f t="shared" si="176"/>
        <v>551059.81758749974</v>
      </c>
      <c r="AI132" s="16">
        <f t="shared" si="176"/>
        <v>661271.78110499971</v>
      </c>
      <c r="AJ132" s="16">
        <f t="shared" si="176"/>
        <v>771483.74462249968</v>
      </c>
      <c r="AK132" s="16">
        <f t="shared" si="176"/>
        <v>881695.70813999965</v>
      </c>
      <c r="AL132" s="16">
        <f t="shared" si="176"/>
        <v>991907.67165749962</v>
      </c>
      <c r="AM132" s="16">
        <f t="shared" si="176"/>
        <v>1102119.6351749995</v>
      </c>
      <c r="AN132" s="16">
        <f t="shared" si="176"/>
        <v>1212331.5986924993</v>
      </c>
      <c r="AO132" s="16">
        <f t="shared" si="176"/>
        <v>1322543.5622099992</v>
      </c>
      <c r="AP132" s="16">
        <f t="shared" si="176"/>
        <v>1432755.525727499</v>
      </c>
      <c r="AQ132" s="16">
        <f t="shared" si="176"/>
        <v>1542967.4892449989</v>
      </c>
      <c r="AR132" s="16">
        <f t="shared" ref="AR132:BS132" si="177">AQ132+AR105</f>
        <v>1653179.4527624988</v>
      </c>
      <c r="AS132" s="16">
        <f t="shared" si="177"/>
        <v>1763391.4162799986</v>
      </c>
      <c r="AT132" s="16">
        <f t="shared" si="177"/>
        <v>1873603.3797974985</v>
      </c>
      <c r="AU132" s="16">
        <f t="shared" si="177"/>
        <v>1983815.3433149983</v>
      </c>
      <c r="AV132" s="16">
        <f t="shared" si="177"/>
        <v>2094027.3068324982</v>
      </c>
      <c r="AW132" s="16">
        <f t="shared" si="177"/>
        <v>2204239.270349998</v>
      </c>
      <c r="AX132" s="16">
        <f t="shared" si="177"/>
        <v>2314451.2338674981</v>
      </c>
      <c r="AY132" s="16">
        <f t="shared" si="177"/>
        <v>2424663.1973849982</v>
      </c>
      <c r="AZ132" s="16">
        <f t="shared" si="177"/>
        <v>2534875.1609024983</v>
      </c>
      <c r="BA132" s="16">
        <f t="shared" si="177"/>
        <v>2645087.1244199984</v>
      </c>
      <c r="BB132" s="16">
        <f t="shared" si="177"/>
        <v>2755299.0879374985</v>
      </c>
      <c r="BC132" s="16">
        <f t="shared" si="177"/>
        <v>2865511.0514549986</v>
      </c>
      <c r="BD132" s="16">
        <f t="shared" si="177"/>
        <v>2975723.0149724986</v>
      </c>
      <c r="BE132" s="16">
        <f t="shared" si="177"/>
        <v>3085934.9784899987</v>
      </c>
      <c r="BF132" s="16">
        <f t="shared" si="177"/>
        <v>3196146.9420074988</v>
      </c>
      <c r="BG132" s="16">
        <f t="shared" si="177"/>
        <v>3306358.9055249989</v>
      </c>
      <c r="BH132" s="16">
        <f t="shared" si="177"/>
        <v>3416570.869042499</v>
      </c>
      <c r="BI132" s="16">
        <f t="shared" si="177"/>
        <v>3526782.8325599991</v>
      </c>
      <c r="BJ132" s="16">
        <f t="shared" si="177"/>
        <v>3636994.7960774992</v>
      </c>
      <c r="BK132" s="16">
        <f t="shared" si="177"/>
        <v>3747206.7595949993</v>
      </c>
      <c r="BL132" s="16">
        <f t="shared" si="177"/>
        <v>3857418.7231124993</v>
      </c>
      <c r="BM132" s="16">
        <f t="shared" si="177"/>
        <v>3967630.6866299994</v>
      </c>
      <c r="BN132" s="16">
        <f t="shared" si="177"/>
        <v>4077842.6501474995</v>
      </c>
      <c r="BO132" s="16">
        <f t="shared" si="177"/>
        <v>4188054.6136649996</v>
      </c>
      <c r="BP132" s="16">
        <f t="shared" si="177"/>
        <v>4298266.5771824997</v>
      </c>
      <c r="BQ132" s="16">
        <f t="shared" si="177"/>
        <v>4408478.5406999998</v>
      </c>
      <c r="BR132" s="16">
        <f t="shared" si="177"/>
        <v>4518690.5042174999</v>
      </c>
      <c r="BS132" s="16">
        <f t="shared" si="177"/>
        <v>4628902.467735</v>
      </c>
    </row>
    <row r="133" spans="1:71" x14ac:dyDescent="0.35">
      <c r="A133" s="15" t="str">
        <f t="shared" ref="A133:I133" si="178">A106</f>
        <v>Found on tab BOC</v>
      </c>
      <c r="B133" s="15" t="str">
        <f t="shared" si="178"/>
        <v>D0099847</v>
      </c>
      <c r="C133" s="15" t="str">
        <f t="shared" si="178"/>
        <v/>
      </c>
      <c r="D133" s="15">
        <f t="shared" si="178"/>
        <v>39000</v>
      </c>
      <c r="E133" s="15" t="str">
        <f t="shared" si="178"/>
        <v>NEW-15424</v>
      </c>
      <c r="F133" s="15" t="str">
        <f t="shared" si="178"/>
        <v>Bearss Operations Center</v>
      </c>
      <c r="G133" s="15" t="str">
        <f t="shared" si="178"/>
        <v>Electric General Plant</v>
      </c>
      <c r="H133" s="15" t="str">
        <f t="shared" si="178"/>
        <v>General Offices</v>
      </c>
      <c r="I133" s="15" t="str">
        <f t="shared" si="178"/>
        <v>Bearss Operations Center (ECC/DC)</v>
      </c>
      <c r="J133" s="15">
        <f>'Bearss Ops Center'!K27</f>
        <v>202506</v>
      </c>
      <c r="K133" s="68">
        <v>0</v>
      </c>
      <c r="L133" s="16">
        <f t="shared" ref="L133:AQ133" si="179">K133+L106</f>
        <v>0</v>
      </c>
      <c r="M133" s="16">
        <f t="shared" si="179"/>
        <v>0</v>
      </c>
      <c r="N133" s="16">
        <f t="shared" si="179"/>
        <v>0</v>
      </c>
      <c r="O133" s="16">
        <f t="shared" si="179"/>
        <v>0</v>
      </c>
      <c r="P133" s="16">
        <f t="shared" si="179"/>
        <v>0</v>
      </c>
      <c r="Q133" s="16">
        <f t="shared" si="179"/>
        <v>0</v>
      </c>
      <c r="R133" s="16">
        <f t="shared" si="179"/>
        <v>0</v>
      </c>
      <c r="S133" s="16">
        <f t="shared" si="179"/>
        <v>0</v>
      </c>
      <c r="T133" s="16">
        <f t="shared" si="179"/>
        <v>0</v>
      </c>
      <c r="U133" s="16">
        <f t="shared" si="179"/>
        <v>0</v>
      </c>
      <c r="V133" s="16">
        <f t="shared" si="179"/>
        <v>0</v>
      </c>
      <c r="W133" s="16">
        <f t="shared" si="179"/>
        <v>0</v>
      </c>
      <c r="X133" s="16">
        <f t="shared" si="179"/>
        <v>0</v>
      </c>
      <c r="Y133" s="16">
        <f t="shared" si="179"/>
        <v>0</v>
      </c>
      <c r="Z133" s="16">
        <f t="shared" si="179"/>
        <v>0</v>
      </c>
      <c r="AA133" s="16">
        <f t="shared" si="179"/>
        <v>0</v>
      </c>
      <c r="AB133" s="16">
        <f t="shared" si="179"/>
        <v>0</v>
      </c>
      <c r="AC133" s="16">
        <f t="shared" si="179"/>
        <v>0</v>
      </c>
      <c r="AD133" s="16">
        <f t="shared" si="179"/>
        <v>789.81023916666663</v>
      </c>
      <c r="AE133" s="16">
        <f t="shared" si="179"/>
        <v>1579.6204783333333</v>
      </c>
      <c r="AF133" s="16">
        <f t="shared" si="179"/>
        <v>2369.4307174999999</v>
      </c>
      <c r="AG133" s="16">
        <f t="shared" si="179"/>
        <v>3159.2409566666665</v>
      </c>
      <c r="AH133" s="16">
        <f t="shared" si="179"/>
        <v>3949.0511958333332</v>
      </c>
      <c r="AI133" s="16">
        <f t="shared" si="179"/>
        <v>4738.8614349999998</v>
      </c>
      <c r="AJ133" s="16">
        <f t="shared" si="179"/>
        <v>5528.671674166666</v>
      </c>
      <c r="AK133" s="16">
        <f t="shared" si="179"/>
        <v>6318.4819133333331</v>
      </c>
      <c r="AL133" s="16">
        <f t="shared" si="179"/>
        <v>7108.2921525000002</v>
      </c>
      <c r="AM133" s="16">
        <f t="shared" si="179"/>
        <v>7898.1023916666672</v>
      </c>
      <c r="AN133" s="16">
        <f t="shared" si="179"/>
        <v>8687.9126308333343</v>
      </c>
      <c r="AO133" s="16">
        <f t="shared" si="179"/>
        <v>9477.7228700000014</v>
      </c>
      <c r="AP133" s="16">
        <f t="shared" si="179"/>
        <v>10267.533109166669</v>
      </c>
      <c r="AQ133" s="16">
        <f t="shared" si="179"/>
        <v>11057.343348333336</v>
      </c>
      <c r="AR133" s="16">
        <f t="shared" ref="AR133:BS133" si="180">AQ133+AR106</f>
        <v>11847.153587500003</v>
      </c>
      <c r="AS133" s="16">
        <f t="shared" si="180"/>
        <v>12636.96382666667</v>
      </c>
      <c r="AT133" s="16">
        <f t="shared" si="180"/>
        <v>13426.774065833337</v>
      </c>
      <c r="AU133" s="16">
        <f t="shared" si="180"/>
        <v>14216.584305000004</v>
      </c>
      <c r="AV133" s="16">
        <f t="shared" si="180"/>
        <v>15006.394544166671</v>
      </c>
      <c r="AW133" s="16">
        <f t="shared" si="180"/>
        <v>15796.204783333338</v>
      </c>
      <c r="AX133" s="16">
        <f t="shared" si="180"/>
        <v>16586.015022500003</v>
      </c>
      <c r="AY133" s="16">
        <f t="shared" si="180"/>
        <v>17375.825261666669</v>
      </c>
      <c r="AZ133" s="16">
        <f t="shared" si="180"/>
        <v>18165.635500833334</v>
      </c>
      <c r="BA133" s="16">
        <f t="shared" si="180"/>
        <v>18955.445739999999</v>
      </c>
      <c r="BB133" s="16">
        <f t="shared" si="180"/>
        <v>19745.255979166664</v>
      </c>
      <c r="BC133" s="16">
        <f t="shared" si="180"/>
        <v>20535.06621833333</v>
      </c>
      <c r="BD133" s="16">
        <f t="shared" si="180"/>
        <v>21324.876457499995</v>
      </c>
      <c r="BE133" s="16">
        <f t="shared" si="180"/>
        <v>22114.68669666666</v>
      </c>
      <c r="BF133" s="16">
        <f t="shared" si="180"/>
        <v>22904.496935833326</v>
      </c>
      <c r="BG133" s="16">
        <f t="shared" si="180"/>
        <v>23694.307174999991</v>
      </c>
      <c r="BH133" s="16">
        <f t="shared" si="180"/>
        <v>24484.117414166656</v>
      </c>
      <c r="BI133" s="16">
        <f t="shared" si="180"/>
        <v>25273.927653333321</v>
      </c>
      <c r="BJ133" s="16">
        <f t="shared" si="180"/>
        <v>26063.737892499987</v>
      </c>
      <c r="BK133" s="16">
        <f t="shared" si="180"/>
        <v>26853.548131666652</v>
      </c>
      <c r="BL133" s="16">
        <f t="shared" si="180"/>
        <v>27643.358370833317</v>
      </c>
      <c r="BM133" s="16">
        <f t="shared" si="180"/>
        <v>28433.168609999982</v>
      </c>
      <c r="BN133" s="16">
        <f t="shared" si="180"/>
        <v>29222.978849166648</v>
      </c>
      <c r="BO133" s="16">
        <f t="shared" si="180"/>
        <v>30012.789088333313</v>
      </c>
      <c r="BP133" s="16">
        <f t="shared" si="180"/>
        <v>30802.599327499978</v>
      </c>
      <c r="BQ133" s="16">
        <f t="shared" si="180"/>
        <v>31592.409566666644</v>
      </c>
      <c r="BR133" s="16">
        <f t="shared" si="180"/>
        <v>32382.219805833309</v>
      </c>
      <c r="BS133" s="16">
        <f t="shared" si="180"/>
        <v>33172.030044999978</v>
      </c>
    </row>
    <row r="134" spans="1:71" x14ac:dyDescent="0.35">
      <c r="A134" s="15" t="str">
        <f t="shared" ref="A134:I134" si="181">A107</f>
        <v>Found on tab BOC</v>
      </c>
      <c r="B134" s="15" t="str">
        <f t="shared" si="181"/>
        <v>D0101041</v>
      </c>
      <c r="C134" s="15" t="str">
        <f t="shared" si="181"/>
        <v/>
      </c>
      <c r="D134" s="15">
        <f t="shared" si="181"/>
        <v>39104</v>
      </c>
      <c r="E134" s="15" t="str">
        <f t="shared" si="181"/>
        <v>NCP-12350</v>
      </c>
      <c r="F134" s="15" t="str">
        <f t="shared" si="181"/>
        <v>EMS Upgrade - 2023</v>
      </c>
      <c r="G134" s="15" t="str">
        <f t="shared" si="181"/>
        <v>Electric General Plant</v>
      </c>
      <c r="H134" s="15" t="str">
        <f t="shared" si="181"/>
        <v>General Offices</v>
      </c>
      <c r="I134" s="15" t="str">
        <f t="shared" si="181"/>
        <v>Energy Control Center - Office</v>
      </c>
      <c r="J134" s="15">
        <f>'Bearss Ops Center'!K28</f>
        <v>202510</v>
      </c>
      <c r="K134" s="68">
        <v>0</v>
      </c>
      <c r="L134" s="16">
        <f t="shared" ref="L134:AQ134" si="182">K134+L107</f>
        <v>0</v>
      </c>
      <c r="M134" s="16">
        <f t="shared" si="182"/>
        <v>0</v>
      </c>
      <c r="N134" s="16">
        <f t="shared" si="182"/>
        <v>0</v>
      </c>
      <c r="O134" s="16">
        <f t="shared" si="182"/>
        <v>0</v>
      </c>
      <c r="P134" s="16">
        <f t="shared" si="182"/>
        <v>0</v>
      </c>
      <c r="Q134" s="16">
        <f t="shared" si="182"/>
        <v>0</v>
      </c>
      <c r="R134" s="16">
        <f t="shared" si="182"/>
        <v>0</v>
      </c>
      <c r="S134" s="16">
        <f t="shared" si="182"/>
        <v>0</v>
      </c>
      <c r="T134" s="16">
        <f t="shared" si="182"/>
        <v>0</v>
      </c>
      <c r="U134" s="16">
        <f t="shared" si="182"/>
        <v>0</v>
      </c>
      <c r="V134" s="16">
        <f t="shared" si="182"/>
        <v>0</v>
      </c>
      <c r="W134" s="16">
        <f t="shared" si="182"/>
        <v>0</v>
      </c>
      <c r="X134" s="16">
        <f t="shared" si="182"/>
        <v>0</v>
      </c>
      <c r="Y134" s="16">
        <f t="shared" si="182"/>
        <v>0</v>
      </c>
      <c r="Z134" s="16">
        <f t="shared" si="182"/>
        <v>0</v>
      </c>
      <c r="AA134" s="16">
        <f t="shared" si="182"/>
        <v>0</v>
      </c>
      <c r="AB134" s="16">
        <f t="shared" si="182"/>
        <v>0</v>
      </c>
      <c r="AC134" s="16">
        <f t="shared" si="182"/>
        <v>0</v>
      </c>
      <c r="AD134" s="16">
        <f t="shared" si="182"/>
        <v>0</v>
      </c>
      <c r="AE134" s="16">
        <f t="shared" si="182"/>
        <v>0</v>
      </c>
      <c r="AF134" s="16">
        <f t="shared" si="182"/>
        <v>0</v>
      </c>
      <c r="AG134" s="16">
        <f t="shared" si="182"/>
        <v>0</v>
      </c>
      <c r="AH134" s="16">
        <f t="shared" si="182"/>
        <v>101666.10366666666</v>
      </c>
      <c r="AI134" s="16">
        <f t="shared" si="182"/>
        <v>203332.20733333332</v>
      </c>
      <c r="AJ134" s="16">
        <f t="shared" si="182"/>
        <v>304998.31099999999</v>
      </c>
      <c r="AK134" s="16">
        <f t="shared" si="182"/>
        <v>406664.41466666665</v>
      </c>
      <c r="AL134" s="16">
        <f t="shared" si="182"/>
        <v>508330.51833333331</v>
      </c>
      <c r="AM134" s="16">
        <f t="shared" si="182"/>
        <v>609996.62199999997</v>
      </c>
      <c r="AN134" s="16">
        <f t="shared" si="182"/>
        <v>711662.72566666664</v>
      </c>
      <c r="AO134" s="16">
        <f t="shared" si="182"/>
        <v>813328.8293333333</v>
      </c>
      <c r="AP134" s="16">
        <f t="shared" si="182"/>
        <v>914994.93299999996</v>
      </c>
      <c r="AQ134" s="16">
        <f t="shared" si="182"/>
        <v>1016661.0366666666</v>
      </c>
      <c r="AR134" s="16">
        <f t="shared" ref="AR134:BS134" si="183">AQ134+AR107</f>
        <v>1118327.1403333333</v>
      </c>
      <c r="AS134" s="16">
        <f t="shared" si="183"/>
        <v>1219993.2439999999</v>
      </c>
      <c r="AT134" s="16">
        <f t="shared" si="183"/>
        <v>1321659.3476666666</v>
      </c>
      <c r="AU134" s="16">
        <f t="shared" si="183"/>
        <v>1423325.4513333333</v>
      </c>
      <c r="AV134" s="16">
        <f t="shared" si="183"/>
        <v>1524991.5549999999</v>
      </c>
      <c r="AW134" s="16">
        <f t="shared" si="183"/>
        <v>1626657.6586666666</v>
      </c>
      <c r="AX134" s="16">
        <f t="shared" si="183"/>
        <v>1728323.7623333333</v>
      </c>
      <c r="AY134" s="16">
        <f t="shared" si="183"/>
        <v>1829989.8659999999</v>
      </c>
      <c r="AZ134" s="16">
        <f t="shared" si="183"/>
        <v>1931655.9696666666</v>
      </c>
      <c r="BA134" s="16">
        <f t="shared" si="183"/>
        <v>2033322.0733333332</v>
      </c>
      <c r="BB134" s="16">
        <f t="shared" si="183"/>
        <v>2134988.1770000001</v>
      </c>
      <c r="BC134" s="16">
        <f t="shared" si="183"/>
        <v>2236654.280666667</v>
      </c>
      <c r="BD134" s="16">
        <f t="shared" si="183"/>
        <v>2338320.3843333339</v>
      </c>
      <c r="BE134" s="16">
        <f t="shared" si="183"/>
        <v>2439986.4880000008</v>
      </c>
      <c r="BF134" s="16">
        <f t="shared" si="183"/>
        <v>2541652.5916666677</v>
      </c>
      <c r="BG134" s="16">
        <f t="shared" si="183"/>
        <v>2643318.6953333346</v>
      </c>
      <c r="BH134" s="16">
        <f t="shared" si="183"/>
        <v>2744984.7990000015</v>
      </c>
      <c r="BI134" s="16">
        <f t="shared" si="183"/>
        <v>2846650.9026666684</v>
      </c>
      <c r="BJ134" s="16">
        <f t="shared" si="183"/>
        <v>2948317.0063333353</v>
      </c>
      <c r="BK134" s="16">
        <f t="shared" si="183"/>
        <v>3049983.1100000022</v>
      </c>
      <c r="BL134" s="16">
        <f t="shared" si="183"/>
        <v>3151649.2136666691</v>
      </c>
      <c r="BM134" s="16">
        <f t="shared" si="183"/>
        <v>3253315.317333336</v>
      </c>
      <c r="BN134" s="16">
        <f t="shared" si="183"/>
        <v>3354981.4210000029</v>
      </c>
      <c r="BO134" s="16">
        <f t="shared" si="183"/>
        <v>3456647.5246666698</v>
      </c>
      <c r="BP134" s="16">
        <f t="shared" si="183"/>
        <v>3558313.6283333367</v>
      </c>
      <c r="BQ134" s="16">
        <f t="shared" si="183"/>
        <v>3659979.7320000036</v>
      </c>
      <c r="BR134" s="16">
        <f t="shared" si="183"/>
        <v>3761645.8356666705</v>
      </c>
      <c r="BS134" s="16">
        <f t="shared" si="183"/>
        <v>3863311.9393333374</v>
      </c>
    </row>
    <row r="135" spans="1:71" x14ac:dyDescent="0.35">
      <c r="A135" s="15" t="str">
        <f t="shared" ref="A135:I135" si="184">A108</f>
        <v>Found on tab BOC</v>
      </c>
      <c r="B135" s="15" t="str">
        <f t="shared" si="184"/>
        <v>D0101042</v>
      </c>
      <c r="C135" s="15" t="str">
        <f t="shared" si="184"/>
        <v/>
      </c>
      <c r="D135" s="15">
        <f t="shared" si="184"/>
        <v>30315</v>
      </c>
      <c r="E135" s="15" t="str">
        <f t="shared" si="184"/>
        <v>NCP-12350</v>
      </c>
      <c r="F135" s="15" t="str">
        <f t="shared" si="184"/>
        <v>EMS Upgrade - 2023</v>
      </c>
      <c r="G135" s="15" t="str">
        <f t="shared" si="184"/>
        <v>Electric Intangible Plant</v>
      </c>
      <c r="H135" s="15" t="str">
        <f t="shared" si="184"/>
        <v>General Offices</v>
      </c>
      <c r="I135" s="15" t="str">
        <f t="shared" si="184"/>
        <v>Energy Control Center - Office</v>
      </c>
      <c r="J135" s="15">
        <f>'Bearss Ops Center'!K29</f>
        <v>202510</v>
      </c>
      <c r="K135" s="68">
        <v>0</v>
      </c>
      <c r="L135" s="16">
        <f t="shared" ref="L135:AQ135" si="185">K135+L108</f>
        <v>0</v>
      </c>
      <c r="M135" s="16">
        <f t="shared" si="185"/>
        <v>0</v>
      </c>
      <c r="N135" s="16">
        <f t="shared" si="185"/>
        <v>0</v>
      </c>
      <c r="O135" s="16">
        <f t="shared" si="185"/>
        <v>0</v>
      </c>
      <c r="P135" s="16">
        <f t="shared" si="185"/>
        <v>0</v>
      </c>
      <c r="Q135" s="16">
        <f t="shared" si="185"/>
        <v>0</v>
      </c>
      <c r="R135" s="16">
        <f t="shared" si="185"/>
        <v>0</v>
      </c>
      <c r="S135" s="16">
        <f t="shared" si="185"/>
        <v>0</v>
      </c>
      <c r="T135" s="16">
        <f t="shared" si="185"/>
        <v>0</v>
      </c>
      <c r="U135" s="16">
        <f t="shared" si="185"/>
        <v>0</v>
      </c>
      <c r="V135" s="16">
        <f t="shared" si="185"/>
        <v>0</v>
      </c>
      <c r="W135" s="16">
        <f t="shared" si="185"/>
        <v>0</v>
      </c>
      <c r="X135" s="16">
        <f t="shared" si="185"/>
        <v>0</v>
      </c>
      <c r="Y135" s="16">
        <f t="shared" si="185"/>
        <v>0</v>
      </c>
      <c r="Z135" s="16">
        <f t="shared" si="185"/>
        <v>0</v>
      </c>
      <c r="AA135" s="16">
        <f t="shared" si="185"/>
        <v>0</v>
      </c>
      <c r="AB135" s="16">
        <f t="shared" si="185"/>
        <v>0</v>
      </c>
      <c r="AC135" s="16">
        <f t="shared" si="185"/>
        <v>0</v>
      </c>
      <c r="AD135" s="16">
        <f t="shared" si="185"/>
        <v>0</v>
      </c>
      <c r="AE135" s="16">
        <f t="shared" si="185"/>
        <v>0</v>
      </c>
      <c r="AF135" s="16">
        <f t="shared" si="185"/>
        <v>0</v>
      </c>
      <c r="AG135" s="16">
        <f t="shared" si="185"/>
        <v>0</v>
      </c>
      <c r="AH135" s="16">
        <f t="shared" si="185"/>
        <v>20327.762033333336</v>
      </c>
      <c r="AI135" s="16">
        <f t="shared" si="185"/>
        <v>40655.524066666672</v>
      </c>
      <c r="AJ135" s="16">
        <f t="shared" si="185"/>
        <v>60983.286100000012</v>
      </c>
      <c r="AK135" s="16">
        <f t="shared" si="185"/>
        <v>81311.048133333345</v>
      </c>
      <c r="AL135" s="16">
        <f t="shared" si="185"/>
        <v>101638.81016666668</v>
      </c>
      <c r="AM135" s="16">
        <f t="shared" si="185"/>
        <v>121966.57220000001</v>
      </c>
      <c r="AN135" s="16">
        <f t="shared" si="185"/>
        <v>142294.33423333336</v>
      </c>
      <c r="AO135" s="16">
        <f t="shared" si="185"/>
        <v>162622.09626666669</v>
      </c>
      <c r="AP135" s="16">
        <f t="shared" si="185"/>
        <v>182949.85830000002</v>
      </c>
      <c r="AQ135" s="16">
        <f t="shared" si="185"/>
        <v>203277.62033333335</v>
      </c>
      <c r="AR135" s="16">
        <f t="shared" ref="AR135:BS135" si="186">AQ135+AR108</f>
        <v>223605.38236666669</v>
      </c>
      <c r="AS135" s="16">
        <f t="shared" si="186"/>
        <v>243933.14440000002</v>
      </c>
      <c r="AT135" s="16">
        <f t="shared" si="186"/>
        <v>264260.90643333335</v>
      </c>
      <c r="AU135" s="16">
        <f t="shared" si="186"/>
        <v>284588.66846666671</v>
      </c>
      <c r="AV135" s="16">
        <f t="shared" si="186"/>
        <v>304916.43050000007</v>
      </c>
      <c r="AW135" s="16">
        <f t="shared" si="186"/>
        <v>325244.19253333344</v>
      </c>
      <c r="AX135" s="16">
        <f t="shared" si="186"/>
        <v>345571.9545666668</v>
      </c>
      <c r="AY135" s="16">
        <f t="shared" si="186"/>
        <v>365899.71660000016</v>
      </c>
      <c r="AZ135" s="16">
        <f t="shared" si="186"/>
        <v>386227.47863333352</v>
      </c>
      <c r="BA135" s="16">
        <f t="shared" si="186"/>
        <v>406555.24066666688</v>
      </c>
      <c r="BB135" s="16">
        <f t="shared" si="186"/>
        <v>426883.00270000024</v>
      </c>
      <c r="BC135" s="16">
        <f t="shared" si="186"/>
        <v>447210.76473333361</v>
      </c>
      <c r="BD135" s="16">
        <f t="shared" si="186"/>
        <v>467538.52676666697</v>
      </c>
      <c r="BE135" s="16">
        <f t="shared" si="186"/>
        <v>487866.28880000033</v>
      </c>
      <c r="BF135" s="16">
        <f t="shared" si="186"/>
        <v>508194.05083333369</v>
      </c>
      <c r="BG135" s="16">
        <f t="shared" si="186"/>
        <v>528521.81286666705</v>
      </c>
      <c r="BH135" s="16">
        <f t="shared" si="186"/>
        <v>548849.57490000036</v>
      </c>
      <c r="BI135" s="16">
        <f t="shared" si="186"/>
        <v>569177.33693333366</v>
      </c>
      <c r="BJ135" s="16">
        <f t="shared" si="186"/>
        <v>589505.09896666696</v>
      </c>
      <c r="BK135" s="16">
        <f t="shared" si="186"/>
        <v>609832.86100000027</v>
      </c>
      <c r="BL135" s="16">
        <f t="shared" si="186"/>
        <v>630160.62303333357</v>
      </c>
      <c r="BM135" s="16">
        <f t="shared" si="186"/>
        <v>650488.38506666687</v>
      </c>
      <c r="BN135" s="16">
        <f t="shared" si="186"/>
        <v>670816.14710000018</v>
      </c>
      <c r="BO135" s="16">
        <f t="shared" si="186"/>
        <v>691143.90913333348</v>
      </c>
      <c r="BP135" s="16">
        <f t="shared" si="186"/>
        <v>711471.67116666678</v>
      </c>
      <c r="BQ135" s="16">
        <f t="shared" si="186"/>
        <v>731799.43320000009</v>
      </c>
      <c r="BR135" s="16">
        <f t="shared" si="186"/>
        <v>752127.19523333339</v>
      </c>
      <c r="BS135" s="16">
        <f t="shared" si="186"/>
        <v>772454.95726666669</v>
      </c>
    </row>
    <row r="136" spans="1:71" x14ac:dyDescent="0.35">
      <c r="A136" s="15" t="str">
        <f t="shared" ref="A136:I136" si="187">A109</f>
        <v>Found on tab BOC</v>
      </c>
      <c r="B136" s="15" t="str">
        <f t="shared" si="187"/>
        <v>D0101043</v>
      </c>
      <c r="C136" s="15" t="str">
        <f t="shared" si="187"/>
        <v/>
      </c>
      <c r="D136" s="15">
        <f t="shared" si="187"/>
        <v>30315</v>
      </c>
      <c r="E136" s="15" t="str">
        <f t="shared" si="187"/>
        <v>NCP-12350</v>
      </c>
      <c r="F136" s="15" t="str">
        <f t="shared" si="187"/>
        <v>EMS Upgrade - 2023</v>
      </c>
      <c r="G136" s="15" t="str">
        <f t="shared" si="187"/>
        <v>Electric Intangible Plant</v>
      </c>
      <c r="H136" s="15" t="str">
        <f t="shared" si="187"/>
        <v>General Offices</v>
      </c>
      <c r="I136" s="15" t="str">
        <f t="shared" si="187"/>
        <v>Energy Control Center - Office</v>
      </c>
      <c r="J136" s="15">
        <f>'Bearss Ops Center'!K30</f>
        <v>202510</v>
      </c>
      <c r="K136" s="68">
        <v>0</v>
      </c>
      <c r="L136" s="16">
        <f t="shared" ref="L136:AQ136" si="188">K136+L109</f>
        <v>0</v>
      </c>
      <c r="M136" s="16">
        <f t="shared" si="188"/>
        <v>0</v>
      </c>
      <c r="N136" s="16">
        <f t="shared" si="188"/>
        <v>0</v>
      </c>
      <c r="O136" s="16">
        <f t="shared" si="188"/>
        <v>0</v>
      </c>
      <c r="P136" s="16">
        <f t="shared" si="188"/>
        <v>0</v>
      </c>
      <c r="Q136" s="16">
        <f t="shared" si="188"/>
        <v>0</v>
      </c>
      <c r="R136" s="16">
        <f t="shared" si="188"/>
        <v>0</v>
      </c>
      <c r="S136" s="16">
        <f t="shared" si="188"/>
        <v>0</v>
      </c>
      <c r="T136" s="16">
        <f t="shared" si="188"/>
        <v>0</v>
      </c>
      <c r="U136" s="16">
        <f t="shared" si="188"/>
        <v>0</v>
      </c>
      <c r="V136" s="16">
        <f t="shared" si="188"/>
        <v>0</v>
      </c>
      <c r="W136" s="16">
        <f t="shared" si="188"/>
        <v>0</v>
      </c>
      <c r="X136" s="16">
        <f t="shared" si="188"/>
        <v>0</v>
      </c>
      <c r="Y136" s="16">
        <f t="shared" si="188"/>
        <v>0</v>
      </c>
      <c r="Z136" s="16">
        <f t="shared" si="188"/>
        <v>0</v>
      </c>
      <c r="AA136" s="16">
        <f t="shared" si="188"/>
        <v>0</v>
      </c>
      <c r="AB136" s="16">
        <f t="shared" si="188"/>
        <v>0</v>
      </c>
      <c r="AC136" s="16">
        <f t="shared" si="188"/>
        <v>0</v>
      </c>
      <c r="AD136" s="16">
        <f t="shared" si="188"/>
        <v>0</v>
      </c>
      <c r="AE136" s="16">
        <f t="shared" si="188"/>
        <v>0</v>
      </c>
      <c r="AF136" s="16">
        <f t="shared" si="188"/>
        <v>0</v>
      </c>
      <c r="AG136" s="16">
        <f t="shared" si="188"/>
        <v>0</v>
      </c>
      <c r="AH136" s="16">
        <f t="shared" si="188"/>
        <v>8128.8217325000005</v>
      </c>
      <c r="AI136" s="16">
        <f t="shared" si="188"/>
        <v>16257.643465000001</v>
      </c>
      <c r="AJ136" s="16">
        <f t="shared" si="188"/>
        <v>24386.465197500002</v>
      </c>
      <c r="AK136" s="16">
        <f t="shared" si="188"/>
        <v>32515.286930000002</v>
      </c>
      <c r="AL136" s="16">
        <f t="shared" si="188"/>
        <v>40644.108662500003</v>
      </c>
      <c r="AM136" s="16">
        <f t="shared" si="188"/>
        <v>48772.930395000003</v>
      </c>
      <c r="AN136" s="16">
        <f t="shared" si="188"/>
        <v>56901.752127500004</v>
      </c>
      <c r="AO136" s="16">
        <f t="shared" si="188"/>
        <v>65030.573860000004</v>
      </c>
      <c r="AP136" s="16">
        <f t="shared" si="188"/>
        <v>73159.395592500005</v>
      </c>
      <c r="AQ136" s="16">
        <f t="shared" si="188"/>
        <v>81288.217325000005</v>
      </c>
      <c r="AR136" s="16">
        <f t="shared" ref="AR136:BS136" si="189">AQ136+AR109</f>
        <v>89417.039057500006</v>
      </c>
      <c r="AS136" s="16">
        <f t="shared" si="189"/>
        <v>97545.860790000006</v>
      </c>
      <c r="AT136" s="16">
        <f t="shared" si="189"/>
        <v>105674.68252250001</v>
      </c>
      <c r="AU136" s="16">
        <f t="shared" si="189"/>
        <v>113803.50425500001</v>
      </c>
      <c r="AV136" s="16">
        <f t="shared" si="189"/>
        <v>121932.32598750001</v>
      </c>
      <c r="AW136" s="16">
        <f t="shared" si="189"/>
        <v>130061.14772000001</v>
      </c>
      <c r="AX136" s="16">
        <f t="shared" si="189"/>
        <v>138189.96945249999</v>
      </c>
      <c r="AY136" s="16">
        <f t="shared" si="189"/>
        <v>146318.79118499998</v>
      </c>
      <c r="AZ136" s="16">
        <f t="shared" si="189"/>
        <v>154447.61291749997</v>
      </c>
      <c r="BA136" s="16">
        <f t="shared" si="189"/>
        <v>162576.43464999995</v>
      </c>
      <c r="BB136" s="16">
        <f t="shared" si="189"/>
        <v>170705.25638249994</v>
      </c>
      <c r="BC136" s="16">
        <f t="shared" si="189"/>
        <v>178834.07811499992</v>
      </c>
      <c r="BD136" s="16">
        <f t="shared" si="189"/>
        <v>186962.89984749991</v>
      </c>
      <c r="BE136" s="16">
        <f t="shared" si="189"/>
        <v>195091.7215799999</v>
      </c>
      <c r="BF136" s="16">
        <f t="shared" si="189"/>
        <v>203220.54331249988</v>
      </c>
      <c r="BG136" s="16">
        <f t="shared" si="189"/>
        <v>211349.36504499987</v>
      </c>
      <c r="BH136" s="16">
        <f t="shared" si="189"/>
        <v>219478.18677749985</v>
      </c>
      <c r="BI136" s="16">
        <f t="shared" si="189"/>
        <v>227607.00850999984</v>
      </c>
      <c r="BJ136" s="16">
        <f t="shared" si="189"/>
        <v>235735.83024249983</v>
      </c>
      <c r="BK136" s="16">
        <f t="shared" si="189"/>
        <v>243864.65197499981</v>
      </c>
      <c r="BL136" s="16">
        <f t="shared" si="189"/>
        <v>251993.4737074998</v>
      </c>
      <c r="BM136" s="16">
        <f t="shared" si="189"/>
        <v>260122.29543999978</v>
      </c>
      <c r="BN136" s="16">
        <f t="shared" si="189"/>
        <v>268251.11717249977</v>
      </c>
      <c r="BO136" s="16">
        <f t="shared" si="189"/>
        <v>276379.93890499976</v>
      </c>
      <c r="BP136" s="16">
        <f t="shared" si="189"/>
        <v>284508.76063749974</v>
      </c>
      <c r="BQ136" s="16">
        <f t="shared" si="189"/>
        <v>292637.58236999973</v>
      </c>
      <c r="BR136" s="16">
        <f t="shared" si="189"/>
        <v>300766.40410249971</v>
      </c>
      <c r="BS136" s="16">
        <f t="shared" si="189"/>
        <v>308895.2258349997</v>
      </c>
    </row>
    <row r="137" spans="1:71" x14ac:dyDescent="0.35">
      <c r="A137" s="15" t="str">
        <f t="shared" ref="A137:I137" si="190">A110</f>
        <v>Found on tab BOC</v>
      </c>
      <c r="B137" s="15" t="str">
        <f t="shared" si="190"/>
        <v>D0101044</v>
      </c>
      <c r="C137" s="15" t="str">
        <f t="shared" si="190"/>
        <v/>
      </c>
      <c r="D137" s="15">
        <f t="shared" si="190"/>
        <v>30315</v>
      </c>
      <c r="E137" s="15" t="str">
        <f t="shared" si="190"/>
        <v>NCP-12350</v>
      </c>
      <c r="F137" s="15" t="str">
        <f t="shared" si="190"/>
        <v>EMS Upgrade - 2023</v>
      </c>
      <c r="G137" s="15" t="str">
        <f t="shared" si="190"/>
        <v>Electric Intangible Plant</v>
      </c>
      <c r="H137" s="15" t="str">
        <f t="shared" si="190"/>
        <v>General Offices</v>
      </c>
      <c r="I137" s="15" t="str">
        <f t="shared" si="190"/>
        <v>Energy Control Center - Office</v>
      </c>
      <c r="J137" s="15">
        <f>'Bearss Ops Center'!K31</f>
        <v>202510</v>
      </c>
      <c r="K137" s="68">
        <v>0</v>
      </c>
      <c r="L137" s="16">
        <f t="shared" ref="L137:AQ137" si="191">K137+L110</f>
        <v>0</v>
      </c>
      <c r="M137" s="16">
        <f t="shared" si="191"/>
        <v>0</v>
      </c>
      <c r="N137" s="16">
        <f t="shared" si="191"/>
        <v>0</v>
      </c>
      <c r="O137" s="16">
        <f t="shared" si="191"/>
        <v>0</v>
      </c>
      <c r="P137" s="16">
        <f t="shared" si="191"/>
        <v>0</v>
      </c>
      <c r="Q137" s="16">
        <f t="shared" si="191"/>
        <v>0</v>
      </c>
      <c r="R137" s="16">
        <f t="shared" si="191"/>
        <v>0</v>
      </c>
      <c r="S137" s="16">
        <f t="shared" si="191"/>
        <v>0</v>
      </c>
      <c r="T137" s="16">
        <f t="shared" si="191"/>
        <v>0</v>
      </c>
      <c r="U137" s="16">
        <f t="shared" si="191"/>
        <v>0</v>
      </c>
      <c r="V137" s="16">
        <f t="shared" si="191"/>
        <v>0</v>
      </c>
      <c r="W137" s="16">
        <f t="shared" si="191"/>
        <v>0</v>
      </c>
      <c r="X137" s="16">
        <f t="shared" si="191"/>
        <v>0</v>
      </c>
      <c r="Y137" s="16">
        <f t="shared" si="191"/>
        <v>0</v>
      </c>
      <c r="Z137" s="16">
        <f t="shared" si="191"/>
        <v>0</v>
      </c>
      <c r="AA137" s="16">
        <f t="shared" si="191"/>
        <v>0</v>
      </c>
      <c r="AB137" s="16">
        <f t="shared" si="191"/>
        <v>0</v>
      </c>
      <c r="AC137" s="16">
        <f t="shared" si="191"/>
        <v>0</v>
      </c>
      <c r="AD137" s="16">
        <f t="shared" si="191"/>
        <v>0</v>
      </c>
      <c r="AE137" s="16">
        <f t="shared" si="191"/>
        <v>0</v>
      </c>
      <c r="AF137" s="16">
        <f t="shared" si="191"/>
        <v>0</v>
      </c>
      <c r="AG137" s="16">
        <f t="shared" si="191"/>
        <v>0</v>
      </c>
      <c r="AH137" s="16">
        <f t="shared" si="191"/>
        <v>795.62008666666668</v>
      </c>
      <c r="AI137" s="16">
        <f t="shared" si="191"/>
        <v>1591.2401733333334</v>
      </c>
      <c r="AJ137" s="16">
        <f t="shared" si="191"/>
        <v>2386.8602599999999</v>
      </c>
      <c r="AK137" s="16">
        <f t="shared" si="191"/>
        <v>3182.4803466666667</v>
      </c>
      <c r="AL137" s="16">
        <f t="shared" si="191"/>
        <v>3978.1004333333335</v>
      </c>
      <c r="AM137" s="16">
        <f t="shared" si="191"/>
        <v>4773.7205199999999</v>
      </c>
      <c r="AN137" s="16">
        <f t="shared" si="191"/>
        <v>5569.3406066666666</v>
      </c>
      <c r="AO137" s="16">
        <f t="shared" si="191"/>
        <v>6364.9606933333334</v>
      </c>
      <c r="AP137" s="16">
        <f t="shared" si="191"/>
        <v>7160.5807800000002</v>
      </c>
      <c r="AQ137" s="16">
        <f t="shared" si="191"/>
        <v>7956.200866666667</v>
      </c>
      <c r="AR137" s="16">
        <f t="shared" ref="AR137:BS137" si="192">AQ137+AR110</f>
        <v>8751.8209533333338</v>
      </c>
      <c r="AS137" s="16">
        <f t="shared" si="192"/>
        <v>9547.4410399999997</v>
      </c>
      <c r="AT137" s="16">
        <f t="shared" si="192"/>
        <v>10343.061126666666</v>
      </c>
      <c r="AU137" s="16">
        <f t="shared" si="192"/>
        <v>11138.681213333331</v>
      </c>
      <c r="AV137" s="16">
        <f t="shared" si="192"/>
        <v>11934.301299999997</v>
      </c>
      <c r="AW137" s="16">
        <f t="shared" si="192"/>
        <v>12729.921386666663</v>
      </c>
      <c r="AX137" s="16">
        <f t="shared" si="192"/>
        <v>13525.541473333329</v>
      </c>
      <c r="AY137" s="16">
        <f t="shared" si="192"/>
        <v>14321.161559999995</v>
      </c>
      <c r="AZ137" s="16">
        <f t="shared" si="192"/>
        <v>15116.781646666661</v>
      </c>
      <c r="BA137" s="16">
        <f t="shared" si="192"/>
        <v>15912.401733333327</v>
      </c>
      <c r="BB137" s="16">
        <f t="shared" si="192"/>
        <v>16708.021819999994</v>
      </c>
      <c r="BC137" s="16">
        <f t="shared" si="192"/>
        <v>17503.64190666666</v>
      </c>
      <c r="BD137" s="16">
        <f t="shared" si="192"/>
        <v>18299.261993333326</v>
      </c>
      <c r="BE137" s="16">
        <f t="shared" si="192"/>
        <v>19094.882079999992</v>
      </c>
      <c r="BF137" s="16">
        <f t="shared" si="192"/>
        <v>19890.502166666658</v>
      </c>
      <c r="BG137" s="16">
        <f t="shared" si="192"/>
        <v>20686.122253333324</v>
      </c>
      <c r="BH137" s="16">
        <f t="shared" si="192"/>
        <v>21481.74233999999</v>
      </c>
      <c r="BI137" s="16">
        <f t="shared" si="192"/>
        <v>22277.362426666656</v>
      </c>
      <c r="BJ137" s="16">
        <f t="shared" si="192"/>
        <v>23072.982513333322</v>
      </c>
      <c r="BK137" s="16">
        <f t="shared" si="192"/>
        <v>23868.602599999987</v>
      </c>
      <c r="BL137" s="16">
        <f t="shared" si="192"/>
        <v>24664.222686666653</v>
      </c>
      <c r="BM137" s="16">
        <f t="shared" si="192"/>
        <v>25459.842773333319</v>
      </c>
      <c r="BN137" s="16">
        <f t="shared" si="192"/>
        <v>26255.462859999985</v>
      </c>
      <c r="BO137" s="16">
        <f t="shared" si="192"/>
        <v>27051.082946666651</v>
      </c>
      <c r="BP137" s="16">
        <f t="shared" si="192"/>
        <v>27846.703033333317</v>
      </c>
      <c r="BQ137" s="16">
        <f t="shared" si="192"/>
        <v>28642.323119999983</v>
      </c>
      <c r="BR137" s="16">
        <f t="shared" si="192"/>
        <v>29437.943206666649</v>
      </c>
      <c r="BS137" s="16">
        <f t="shared" si="192"/>
        <v>30233.563293333315</v>
      </c>
    </row>
    <row r="138" spans="1:71" x14ac:dyDescent="0.35">
      <c r="A138" s="15" t="str">
        <f t="shared" ref="A138:I138" si="193">A111</f>
        <v>Found on tab BOC</v>
      </c>
      <c r="B138" s="15" t="str">
        <f t="shared" si="193"/>
        <v>D0101659</v>
      </c>
      <c r="C138" s="15" t="str">
        <f t="shared" si="193"/>
        <v/>
      </c>
      <c r="D138" s="15">
        <f t="shared" si="193"/>
        <v>34399</v>
      </c>
      <c r="E138" s="15" t="str">
        <f t="shared" si="193"/>
        <v>NEW-15424</v>
      </c>
      <c r="F138" s="15" t="str">
        <f t="shared" si="193"/>
        <v>Bearss Operations Center</v>
      </c>
      <c r="G138" s="15" t="str">
        <f t="shared" si="193"/>
        <v>Electric General Plant</v>
      </c>
      <c r="H138" s="15" t="str">
        <f t="shared" si="193"/>
        <v>General Offices</v>
      </c>
      <c r="I138" s="15" t="str">
        <f t="shared" si="193"/>
        <v>Bearss Operations Center (ECC/DC)</v>
      </c>
      <c r="J138" s="15">
        <f>'Bearss Ops Center'!K32</f>
        <v>202506</v>
      </c>
      <c r="K138" s="68">
        <v>0</v>
      </c>
      <c r="L138" s="16">
        <f t="shared" ref="L138:AQ138" si="194">K138+L111</f>
        <v>0</v>
      </c>
      <c r="M138" s="16">
        <f t="shared" si="194"/>
        <v>0</v>
      </c>
      <c r="N138" s="16">
        <f t="shared" si="194"/>
        <v>0</v>
      </c>
      <c r="O138" s="16">
        <f t="shared" si="194"/>
        <v>0</v>
      </c>
      <c r="P138" s="16">
        <f t="shared" si="194"/>
        <v>0</v>
      </c>
      <c r="Q138" s="16">
        <f t="shared" si="194"/>
        <v>0</v>
      </c>
      <c r="R138" s="16">
        <f t="shared" si="194"/>
        <v>0</v>
      </c>
      <c r="S138" s="16">
        <f t="shared" si="194"/>
        <v>0</v>
      </c>
      <c r="T138" s="16">
        <f t="shared" si="194"/>
        <v>0</v>
      </c>
      <c r="U138" s="16">
        <f t="shared" si="194"/>
        <v>0</v>
      </c>
      <c r="V138" s="16">
        <f t="shared" si="194"/>
        <v>0</v>
      </c>
      <c r="W138" s="16">
        <f t="shared" si="194"/>
        <v>0</v>
      </c>
      <c r="X138" s="16">
        <f t="shared" si="194"/>
        <v>0</v>
      </c>
      <c r="Y138" s="16">
        <f t="shared" si="194"/>
        <v>0</v>
      </c>
      <c r="Z138" s="16">
        <f t="shared" si="194"/>
        <v>0</v>
      </c>
      <c r="AA138" s="16">
        <f t="shared" si="194"/>
        <v>0</v>
      </c>
      <c r="AB138" s="16">
        <f t="shared" si="194"/>
        <v>0</v>
      </c>
      <c r="AC138" s="16">
        <f t="shared" si="194"/>
        <v>0</v>
      </c>
      <c r="AD138" s="16">
        <f t="shared" si="194"/>
        <v>5918.7541432500002</v>
      </c>
      <c r="AE138" s="16">
        <f t="shared" si="194"/>
        <v>11837.5082865</v>
      </c>
      <c r="AF138" s="16">
        <f t="shared" si="194"/>
        <v>17756.262429750001</v>
      </c>
      <c r="AG138" s="16">
        <f t="shared" si="194"/>
        <v>23675.016573000001</v>
      </c>
      <c r="AH138" s="16">
        <f t="shared" si="194"/>
        <v>29593.770716250001</v>
      </c>
      <c r="AI138" s="16">
        <f t="shared" si="194"/>
        <v>35512.524859500001</v>
      </c>
      <c r="AJ138" s="16">
        <f t="shared" si="194"/>
        <v>41431.279002750001</v>
      </c>
      <c r="AK138" s="16">
        <f t="shared" si="194"/>
        <v>47350.033146000002</v>
      </c>
      <c r="AL138" s="16">
        <f t="shared" si="194"/>
        <v>53268.787289250002</v>
      </c>
      <c r="AM138" s="16">
        <f t="shared" si="194"/>
        <v>59187.541432500002</v>
      </c>
      <c r="AN138" s="16">
        <f t="shared" si="194"/>
        <v>65106.295575750002</v>
      </c>
      <c r="AO138" s="16">
        <f t="shared" si="194"/>
        <v>71025.049719000002</v>
      </c>
      <c r="AP138" s="16">
        <f t="shared" si="194"/>
        <v>76943.803862250003</v>
      </c>
      <c r="AQ138" s="16">
        <f t="shared" si="194"/>
        <v>82862.558005500003</v>
      </c>
      <c r="AR138" s="16">
        <f t="shared" ref="AR138:BS138" si="195">AQ138+AR111</f>
        <v>88781.312148750003</v>
      </c>
      <c r="AS138" s="16">
        <f t="shared" si="195"/>
        <v>94700.066292000003</v>
      </c>
      <c r="AT138" s="16">
        <f t="shared" si="195"/>
        <v>100618.82043525</v>
      </c>
      <c r="AU138" s="16">
        <f t="shared" si="195"/>
        <v>106537.5745785</v>
      </c>
      <c r="AV138" s="16">
        <f t="shared" si="195"/>
        <v>112456.32872175</v>
      </c>
      <c r="AW138" s="16">
        <f t="shared" si="195"/>
        <v>118375.082865</v>
      </c>
      <c r="AX138" s="16">
        <f t="shared" si="195"/>
        <v>124293.83700825</v>
      </c>
      <c r="AY138" s="16">
        <f t="shared" si="195"/>
        <v>130212.5911515</v>
      </c>
      <c r="AZ138" s="16">
        <f t="shared" si="195"/>
        <v>136131.34529475</v>
      </c>
      <c r="BA138" s="16">
        <f t="shared" si="195"/>
        <v>142050.099438</v>
      </c>
      <c r="BB138" s="16">
        <f t="shared" si="195"/>
        <v>147968.85358125</v>
      </c>
      <c r="BC138" s="16">
        <f t="shared" si="195"/>
        <v>153887.60772450001</v>
      </c>
      <c r="BD138" s="16">
        <f t="shared" si="195"/>
        <v>159806.36186775001</v>
      </c>
      <c r="BE138" s="16">
        <f t="shared" si="195"/>
        <v>165725.11601100001</v>
      </c>
      <c r="BF138" s="16">
        <f t="shared" si="195"/>
        <v>171643.87015425001</v>
      </c>
      <c r="BG138" s="16">
        <f t="shared" si="195"/>
        <v>177562.62429750001</v>
      </c>
      <c r="BH138" s="16">
        <f t="shared" si="195"/>
        <v>183481.37844075001</v>
      </c>
      <c r="BI138" s="16">
        <f t="shared" si="195"/>
        <v>189400.13258400001</v>
      </c>
      <c r="BJ138" s="16">
        <f t="shared" si="195"/>
        <v>195318.88672725001</v>
      </c>
      <c r="BK138" s="16">
        <f t="shared" si="195"/>
        <v>201237.64087050001</v>
      </c>
      <c r="BL138" s="16">
        <f t="shared" si="195"/>
        <v>207156.39501375001</v>
      </c>
      <c r="BM138" s="16">
        <f t="shared" si="195"/>
        <v>213075.14915700001</v>
      </c>
      <c r="BN138" s="16">
        <f t="shared" si="195"/>
        <v>218993.90330025001</v>
      </c>
      <c r="BO138" s="16">
        <f t="shared" si="195"/>
        <v>224912.65744350001</v>
      </c>
      <c r="BP138" s="16">
        <f t="shared" si="195"/>
        <v>230831.41158675001</v>
      </c>
      <c r="BQ138" s="16">
        <f t="shared" si="195"/>
        <v>236750.16573000001</v>
      </c>
      <c r="BR138" s="16">
        <f t="shared" si="195"/>
        <v>242668.91987325001</v>
      </c>
      <c r="BS138" s="16">
        <f t="shared" si="195"/>
        <v>248587.67401650001</v>
      </c>
    </row>
    <row r="139" spans="1:71" x14ac:dyDescent="0.35">
      <c r="A139" s="15" t="str">
        <f t="shared" ref="A139:I139" si="196">A112</f>
        <v>Found on tab BOC</v>
      </c>
      <c r="B139" s="15" t="str">
        <f t="shared" si="196"/>
        <v>D0101765</v>
      </c>
      <c r="C139" s="15" t="str">
        <f t="shared" si="196"/>
        <v/>
      </c>
      <c r="D139" s="15">
        <f t="shared" si="196"/>
        <v>39000</v>
      </c>
      <c r="E139" s="15" t="str">
        <f t="shared" si="196"/>
        <v>NEW-15424</v>
      </c>
      <c r="F139" s="15" t="str">
        <f t="shared" si="196"/>
        <v>Bearss Operations Center</v>
      </c>
      <c r="G139" s="15" t="str">
        <f t="shared" si="196"/>
        <v>Electric General Plant</v>
      </c>
      <c r="H139" s="15" t="str">
        <f t="shared" si="196"/>
        <v>General Offices</v>
      </c>
      <c r="I139" s="15" t="str">
        <f t="shared" si="196"/>
        <v>Bearss Operations Center (ECC/DC)</v>
      </c>
      <c r="J139" s="15">
        <f>'Bearss Ops Center'!K33</f>
        <v>202506</v>
      </c>
      <c r="K139" s="68">
        <v>0</v>
      </c>
      <c r="L139" s="16">
        <f t="shared" ref="L139:AQ139" si="197">K139+L112</f>
        <v>0</v>
      </c>
      <c r="M139" s="16">
        <f t="shared" si="197"/>
        <v>0</v>
      </c>
      <c r="N139" s="16">
        <f t="shared" si="197"/>
        <v>0</v>
      </c>
      <c r="O139" s="16">
        <f t="shared" si="197"/>
        <v>0</v>
      </c>
      <c r="P139" s="16">
        <f t="shared" si="197"/>
        <v>0</v>
      </c>
      <c r="Q139" s="16">
        <f t="shared" si="197"/>
        <v>0</v>
      </c>
      <c r="R139" s="16">
        <f t="shared" si="197"/>
        <v>0</v>
      </c>
      <c r="S139" s="16">
        <f t="shared" si="197"/>
        <v>0</v>
      </c>
      <c r="T139" s="16">
        <f t="shared" si="197"/>
        <v>0</v>
      </c>
      <c r="U139" s="16">
        <f t="shared" si="197"/>
        <v>0</v>
      </c>
      <c r="V139" s="16">
        <f t="shared" si="197"/>
        <v>0</v>
      </c>
      <c r="W139" s="16">
        <f t="shared" si="197"/>
        <v>0</v>
      </c>
      <c r="X139" s="16">
        <f t="shared" si="197"/>
        <v>0</v>
      </c>
      <c r="Y139" s="16">
        <f t="shared" si="197"/>
        <v>0</v>
      </c>
      <c r="Z139" s="16">
        <f t="shared" si="197"/>
        <v>0</v>
      </c>
      <c r="AA139" s="16">
        <f t="shared" si="197"/>
        <v>0</v>
      </c>
      <c r="AB139" s="16">
        <f t="shared" si="197"/>
        <v>0</v>
      </c>
      <c r="AC139" s="16">
        <f t="shared" si="197"/>
        <v>0</v>
      </c>
      <c r="AD139" s="16">
        <f t="shared" si="197"/>
        <v>2969.1079558333336</v>
      </c>
      <c r="AE139" s="16">
        <f t="shared" si="197"/>
        <v>5938.2159116666671</v>
      </c>
      <c r="AF139" s="16">
        <f t="shared" si="197"/>
        <v>8907.3238675000011</v>
      </c>
      <c r="AG139" s="16">
        <f t="shared" si="197"/>
        <v>11876.431823333334</v>
      </c>
      <c r="AH139" s="16">
        <f t="shared" si="197"/>
        <v>14845.539779166667</v>
      </c>
      <c r="AI139" s="16">
        <f t="shared" si="197"/>
        <v>17814.647735000002</v>
      </c>
      <c r="AJ139" s="16">
        <f t="shared" si="197"/>
        <v>20783.755690833335</v>
      </c>
      <c r="AK139" s="16">
        <f t="shared" si="197"/>
        <v>23752.863646666669</v>
      </c>
      <c r="AL139" s="16">
        <f t="shared" si="197"/>
        <v>26721.971602500002</v>
      </c>
      <c r="AM139" s="16">
        <f t="shared" si="197"/>
        <v>29691.079558333335</v>
      </c>
      <c r="AN139" s="16">
        <f t="shared" si="197"/>
        <v>32660.187514166668</v>
      </c>
      <c r="AO139" s="16">
        <f t="shared" si="197"/>
        <v>35629.295470000005</v>
      </c>
      <c r="AP139" s="16">
        <f t="shared" si="197"/>
        <v>38598.403425833341</v>
      </c>
      <c r="AQ139" s="16">
        <f t="shared" si="197"/>
        <v>41567.511381666678</v>
      </c>
      <c r="AR139" s="16">
        <f t="shared" ref="AR139:BS139" si="198">AQ139+AR112</f>
        <v>44536.619337500015</v>
      </c>
      <c r="AS139" s="16">
        <f t="shared" si="198"/>
        <v>47505.727293333352</v>
      </c>
      <c r="AT139" s="16">
        <f t="shared" si="198"/>
        <v>50474.835249166688</v>
      </c>
      <c r="AU139" s="16">
        <f t="shared" si="198"/>
        <v>53443.943205000025</v>
      </c>
      <c r="AV139" s="16">
        <f t="shared" si="198"/>
        <v>56413.051160833362</v>
      </c>
      <c r="AW139" s="16">
        <f t="shared" si="198"/>
        <v>59382.159116666699</v>
      </c>
      <c r="AX139" s="16">
        <f t="shared" si="198"/>
        <v>62351.267072500035</v>
      </c>
      <c r="AY139" s="16">
        <f t="shared" si="198"/>
        <v>65320.375028333372</v>
      </c>
      <c r="AZ139" s="16">
        <f t="shared" si="198"/>
        <v>68289.482984166709</v>
      </c>
      <c r="BA139" s="16">
        <f t="shared" si="198"/>
        <v>71258.590940000038</v>
      </c>
      <c r="BB139" s="16">
        <f t="shared" si="198"/>
        <v>74227.698895833368</v>
      </c>
      <c r="BC139" s="16">
        <f t="shared" si="198"/>
        <v>77196.806851666697</v>
      </c>
      <c r="BD139" s="16">
        <f t="shared" si="198"/>
        <v>80165.914807500027</v>
      </c>
      <c r="BE139" s="16">
        <f t="shared" si="198"/>
        <v>83135.022763333356</v>
      </c>
      <c r="BF139" s="16">
        <f t="shared" si="198"/>
        <v>86104.130719166686</v>
      </c>
      <c r="BG139" s="16">
        <f t="shared" si="198"/>
        <v>89073.238675000015</v>
      </c>
      <c r="BH139" s="16">
        <f t="shared" si="198"/>
        <v>92042.346630833345</v>
      </c>
      <c r="BI139" s="16">
        <f t="shared" si="198"/>
        <v>95011.454586666674</v>
      </c>
      <c r="BJ139" s="16">
        <f t="shared" si="198"/>
        <v>97980.562542500003</v>
      </c>
      <c r="BK139" s="16">
        <f t="shared" si="198"/>
        <v>100949.67049833333</v>
      </c>
      <c r="BL139" s="16">
        <f t="shared" si="198"/>
        <v>103918.77845416666</v>
      </c>
      <c r="BM139" s="16">
        <f t="shared" si="198"/>
        <v>106887.88640999999</v>
      </c>
      <c r="BN139" s="16">
        <f t="shared" si="198"/>
        <v>109856.99436583332</v>
      </c>
      <c r="BO139" s="16">
        <f t="shared" si="198"/>
        <v>112826.10232166665</v>
      </c>
      <c r="BP139" s="16">
        <f t="shared" si="198"/>
        <v>115795.21027749998</v>
      </c>
      <c r="BQ139" s="16">
        <f t="shared" si="198"/>
        <v>118764.31823333331</v>
      </c>
      <c r="BR139" s="16">
        <f t="shared" si="198"/>
        <v>121733.42618916664</v>
      </c>
      <c r="BS139" s="16">
        <f t="shared" si="198"/>
        <v>124702.53414499997</v>
      </c>
    </row>
    <row r="140" spans="1:71" x14ac:dyDescent="0.35">
      <c r="A140" s="15" t="str">
        <f t="shared" ref="A140:I140" si="199">A113</f>
        <v>Found on tab BOC</v>
      </c>
      <c r="B140" s="15" t="str">
        <f t="shared" si="199"/>
        <v>D0101772</v>
      </c>
      <c r="C140" s="15" t="str">
        <f t="shared" si="199"/>
        <v/>
      </c>
      <c r="D140" s="15">
        <f t="shared" si="199"/>
        <v>37010</v>
      </c>
      <c r="E140" s="15" t="str">
        <f t="shared" si="199"/>
        <v>NEW-15424</v>
      </c>
      <c r="F140" s="15" t="str">
        <f t="shared" si="199"/>
        <v>Bearss Operations Center</v>
      </c>
      <c r="G140" s="15" t="str">
        <f t="shared" si="199"/>
        <v>Electric General Plant</v>
      </c>
      <c r="H140" s="15" t="str">
        <f t="shared" si="199"/>
        <v>General Offices</v>
      </c>
      <c r="I140" s="15" t="str">
        <f t="shared" si="199"/>
        <v>Bearss Operations Center (ECC/DC)</v>
      </c>
      <c r="J140" s="15">
        <f>'Bearss Ops Center'!K34</f>
        <v>202506</v>
      </c>
      <c r="K140" s="68">
        <v>0</v>
      </c>
      <c r="L140" s="16">
        <f t="shared" ref="L140:AQ140" si="200">K140+L113</f>
        <v>0</v>
      </c>
      <c r="M140" s="16">
        <f t="shared" si="200"/>
        <v>0</v>
      </c>
      <c r="N140" s="16">
        <f t="shared" si="200"/>
        <v>0</v>
      </c>
      <c r="O140" s="16">
        <f t="shared" si="200"/>
        <v>0</v>
      </c>
      <c r="P140" s="16">
        <f t="shared" si="200"/>
        <v>0</v>
      </c>
      <c r="Q140" s="16">
        <f t="shared" si="200"/>
        <v>0</v>
      </c>
      <c r="R140" s="16">
        <f t="shared" si="200"/>
        <v>0</v>
      </c>
      <c r="S140" s="16">
        <f t="shared" si="200"/>
        <v>0</v>
      </c>
      <c r="T140" s="16">
        <f t="shared" si="200"/>
        <v>0</v>
      </c>
      <c r="U140" s="16">
        <f t="shared" si="200"/>
        <v>0</v>
      </c>
      <c r="V140" s="16">
        <f t="shared" si="200"/>
        <v>0</v>
      </c>
      <c r="W140" s="16">
        <f t="shared" si="200"/>
        <v>0</v>
      </c>
      <c r="X140" s="16">
        <f t="shared" si="200"/>
        <v>0</v>
      </c>
      <c r="Y140" s="16">
        <f t="shared" si="200"/>
        <v>0</v>
      </c>
      <c r="Z140" s="16">
        <f t="shared" si="200"/>
        <v>0</v>
      </c>
      <c r="AA140" s="16">
        <f t="shared" si="200"/>
        <v>0</v>
      </c>
      <c r="AB140" s="16">
        <f t="shared" si="200"/>
        <v>0</v>
      </c>
      <c r="AC140" s="16">
        <f t="shared" si="200"/>
        <v>0</v>
      </c>
      <c r="AD140" s="16">
        <f t="shared" si="200"/>
        <v>2285.5916025000001</v>
      </c>
      <c r="AE140" s="16">
        <f t="shared" si="200"/>
        <v>4571.1832050000003</v>
      </c>
      <c r="AF140" s="16">
        <f t="shared" si="200"/>
        <v>6856.7748075</v>
      </c>
      <c r="AG140" s="16">
        <f t="shared" si="200"/>
        <v>9142.3664100000005</v>
      </c>
      <c r="AH140" s="16">
        <f t="shared" si="200"/>
        <v>11427.958012500001</v>
      </c>
      <c r="AI140" s="16">
        <f t="shared" si="200"/>
        <v>13713.549615000002</v>
      </c>
      <c r="AJ140" s="16">
        <f t="shared" si="200"/>
        <v>15999.141217500002</v>
      </c>
      <c r="AK140" s="16">
        <f t="shared" si="200"/>
        <v>18284.732820000001</v>
      </c>
      <c r="AL140" s="16">
        <f t="shared" si="200"/>
        <v>20570.324422500002</v>
      </c>
      <c r="AM140" s="16">
        <f t="shared" si="200"/>
        <v>22855.916025000002</v>
      </c>
      <c r="AN140" s="16">
        <f t="shared" si="200"/>
        <v>25141.507627500003</v>
      </c>
      <c r="AO140" s="16">
        <f t="shared" si="200"/>
        <v>27427.099230000003</v>
      </c>
      <c r="AP140" s="16">
        <f t="shared" si="200"/>
        <v>29712.690832500004</v>
      </c>
      <c r="AQ140" s="16">
        <f t="shared" si="200"/>
        <v>31998.282435000005</v>
      </c>
      <c r="AR140" s="16">
        <f t="shared" ref="AR140:BS140" si="201">AQ140+AR113</f>
        <v>34283.874037500005</v>
      </c>
      <c r="AS140" s="16">
        <f t="shared" si="201"/>
        <v>36569.465640000002</v>
      </c>
      <c r="AT140" s="16">
        <f t="shared" si="201"/>
        <v>38855.057242499999</v>
      </c>
      <c r="AU140" s="16">
        <f t="shared" si="201"/>
        <v>41140.648844999996</v>
      </c>
      <c r="AV140" s="16">
        <f t="shared" si="201"/>
        <v>43426.240447499993</v>
      </c>
      <c r="AW140" s="16">
        <f t="shared" si="201"/>
        <v>45711.83204999999</v>
      </c>
      <c r="AX140" s="16">
        <f t="shared" si="201"/>
        <v>47997.423652499987</v>
      </c>
      <c r="AY140" s="16">
        <f t="shared" si="201"/>
        <v>50283.015254999984</v>
      </c>
      <c r="AZ140" s="16">
        <f t="shared" si="201"/>
        <v>52568.606857499981</v>
      </c>
      <c r="BA140" s="16">
        <f t="shared" si="201"/>
        <v>54854.198459999978</v>
      </c>
      <c r="BB140" s="16">
        <f t="shared" si="201"/>
        <v>57139.790062499975</v>
      </c>
      <c r="BC140" s="16">
        <f t="shared" si="201"/>
        <v>59425.381664999972</v>
      </c>
      <c r="BD140" s="16">
        <f t="shared" si="201"/>
        <v>61710.973267499969</v>
      </c>
      <c r="BE140" s="16">
        <f t="shared" si="201"/>
        <v>63996.564869999966</v>
      </c>
      <c r="BF140" s="16">
        <f t="shared" si="201"/>
        <v>66282.156472499963</v>
      </c>
      <c r="BG140" s="16">
        <f t="shared" si="201"/>
        <v>68567.748074999967</v>
      </c>
      <c r="BH140" s="16">
        <f t="shared" si="201"/>
        <v>70853.339677499971</v>
      </c>
      <c r="BI140" s="16">
        <f t="shared" si="201"/>
        <v>73138.931279999975</v>
      </c>
      <c r="BJ140" s="16">
        <f t="shared" si="201"/>
        <v>75424.522882499979</v>
      </c>
      <c r="BK140" s="16">
        <f t="shared" si="201"/>
        <v>77710.114484999984</v>
      </c>
      <c r="BL140" s="16">
        <f t="shared" si="201"/>
        <v>79995.706087499988</v>
      </c>
      <c r="BM140" s="16">
        <f t="shared" si="201"/>
        <v>82281.297689999992</v>
      </c>
      <c r="BN140" s="16">
        <f t="shared" si="201"/>
        <v>84566.889292499996</v>
      </c>
      <c r="BO140" s="16">
        <f t="shared" si="201"/>
        <v>86852.480895000001</v>
      </c>
      <c r="BP140" s="16">
        <f t="shared" si="201"/>
        <v>89138.072497500005</v>
      </c>
      <c r="BQ140" s="16">
        <f t="shared" si="201"/>
        <v>91423.664100000009</v>
      </c>
      <c r="BR140" s="16">
        <f t="shared" si="201"/>
        <v>93709.255702500013</v>
      </c>
      <c r="BS140" s="16">
        <f t="shared" si="201"/>
        <v>95994.847305000018</v>
      </c>
    </row>
    <row r="141" spans="1:71" x14ac:dyDescent="0.35">
      <c r="A141" s="15" t="str">
        <f t="shared" ref="A141:I141" si="202">A114</f>
        <v>Found on tab BOC</v>
      </c>
      <c r="B141" s="15" t="str">
        <f t="shared" si="202"/>
        <v>NCP-12350</v>
      </c>
      <c r="C141" s="15" t="str">
        <f t="shared" si="202"/>
        <v>ELECTRIC DELIVERY</v>
      </c>
      <c r="D141" s="15">
        <f t="shared" si="202"/>
        <v>30315</v>
      </c>
      <c r="E141" s="15" t="str">
        <f t="shared" si="202"/>
        <v>NCP-12350</v>
      </c>
      <c r="F141" s="15" t="str">
        <f t="shared" si="202"/>
        <v>EMS Upgrade - 2023</v>
      </c>
      <c r="G141" s="15" t="str">
        <f t="shared" si="202"/>
        <v>Electric General Plant</v>
      </c>
      <c r="H141" s="15" t="str">
        <f t="shared" si="202"/>
        <v>General Offices</v>
      </c>
      <c r="I141" s="15" t="str">
        <f t="shared" si="202"/>
        <v>Energy Control Center - Office</v>
      </c>
      <c r="J141" s="15">
        <f>'Bearss Ops Center'!K35</f>
        <v>202510</v>
      </c>
      <c r="K141" s="68">
        <v>0</v>
      </c>
      <c r="L141" s="16">
        <f t="shared" ref="L141:AQ141" si="203">K141+L114</f>
        <v>0</v>
      </c>
      <c r="M141" s="16">
        <f t="shared" si="203"/>
        <v>0</v>
      </c>
      <c r="N141" s="16">
        <f t="shared" si="203"/>
        <v>0</v>
      </c>
      <c r="O141" s="16">
        <f t="shared" si="203"/>
        <v>0</v>
      </c>
      <c r="P141" s="16">
        <f t="shared" si="203"/>
        <v>0</v>
      </c>
      <c r="Q141" s="16">
        <f t="shared" si="203"/>
        <v>0</v>
      </c>
      <c r="R141" s="16">
        <f t="shared" si="203"/>
        <v>0</v>
      </c>
      <c r="S141" s="16">
        <f t="shared" si="203"/>
        <v>0</v>
      </c>
      <c r="T141" s="16">
        <f t="shared" si="203"/>
        <v>0</v>
      </c>
      <c r="U141" s="16">
        <f t="shared" si="203"/>
        <v>0</v>
      </c>
      <c r="V141" s="16">
        <f t="shared" si="203"/>
        <v>0</v>
      </c>
      <c r="W141" s="16">
        <f t="shared" si="203"/>
        <v>0</v>
      </c>
      <c r="X141" s="16">
        <f t="shared" si="203"/>
        <v>0</v>
      </c>
      <c r="Y141" s="16">
        <f t="shared" si="203"/>
        <v>0</v>
      </c>
      <c r="Z141" s="16">
        <f t="shared" si="203"/>
        <v>0</v>
      </c>
      <c r="AA141" s="16">
        <f t="shared" si="203"/>
        <v>0</v>
      </c>
      <c r="AB141" s="16">
        <f t="shared" si="203"/>
        <v>0</v>
      </c>
      <c r="AC141" s="16">
        <f t="shared" si="203"/>
        <v>0</v>
      </c>
      <c r="AD141" s="16">
        <f t="shared" si="203"/>
        <v>0</v>
      </c>
      <c r="AE141" s="16">
        <f t="shared" si="203"/>
        <v>0</v>
      </c>
      <c r="AF141" s="16">
        <f t="shared" si="203"/>
        <v>0</v>
      </c>
      <c r="AG141" s="16">
        <f t="shared" si="203"/>
        <v>0</v>
      </c>
      <c r="AH141" s="16">
        <f t="shared" si="203"/>
        <v>129029.07620250001</v>
      </c>
      <c r="AI141" s="16">
        <f t="shared" si="203"/>
        <v>258058.15240500003</v>
      </c>
      <c r="AJ141" s="16">
        <f t="shared" si="203"/>
        <v>387087.22860750003</v>
      </c>
      <c r="AK141" s="16">
        <f t="shared" si="203"/>
        <v>516116.30481000006</v>
      </c>
      <c r="AL141" s="16">
        <f t="shared" si="203"/>
        <v>645145.38101250003</v>
      </c>
      <c r="AM141" s="16">
        <f t="shared" si="203"/>
        <v>774174.45721500006</v>
      </c>
      <c r="AN141" s="16">
        <f t="shared" si="203"/>
        <v>903203.53341750009</v>
      </c>
      <c r="AO141" s="16">
        <f t="shared" si="203"/>
        <v>1032232.6096200001</v>
      </c>
      <c r="AP141" s="16">
        <f t="shared" si="203"/>
        <v>1161261.6858225001</v>
      </c>
      <c r="AQ141" s="16">
        <f t="shared" si="203"/>
        <v>1290290.7620250001</v>
      </c>
      <c r="AR141" s="16">
        <f t="shared" ref="AR141:BS141" si="204">AQ141+AR114</f>
        <v>1419319.8382275</v>
      </c>
      <c r="AS141" s="16">
        <f t="shared" si="204"/>
        <v>1548348.9144299999</v>
      </c>
      <c r="AT141" s="16">
        <f t="shared" si="204"/>
        <v>1677377.9906324998</v>
      </c>
      <c r="AU141" s="16">
        <f t="shared" si="204"/>
        <v>1806407.0668349997</v>
      </c>
      <c r="AV141" s="16">
        <f t="shared" si="204"/>
        <v>1935436.1430374996</v>
      </c>
      <c r="AW141" s="16">
        <f t="shared" si="204"/>
        <v>2064465.2192399995</v>
      </c>
      <c r="AX141" s="16">
        <f t="shared" si="204"/>
        <v>2193494.2954424997</v>
      </c>
      <c r="AY141" s="16">
        <f t="shared" si="204"/>
        <v>2322523.3716449998</v>
      </c>
      <c r="AZ141" s="16">
        <f t="shared" si="204"/>
        <v>2451552.4478475</v>
      </c>
      <c r="BA141" s="16">
        <f t="shared" si="204"/>
        <v>2580581.5240500001</v>
      </c>
      <c r="BB141" s="16">
        <f t="shared" si="204"/>
        <v>2709610.6002525003</v>
      </c>
      <c r="BC141" s="16">
        <f t="shared" si="204"/>
        <v>2838639.6764550004</v>
      </c>
      <c r="BD141" s="16">
        <f t="shared" si="204"/>
        <v>2967668.7526575006</v>
      </c>
      <c r="BE141" s="16">
        <f t="shared" si="204"/>
        <v>3096697.8288600007</v>
      </c>
      <c r="BF141" s="16">
        <f t="shared" si="204"/>
        <v>3225726.9050625009</v>
      </c>
      <c r="BG141" s="16">
        <f t="shared" si="204"/>
        <v>3354755.981265001</v>
      </c>
      <c r="BH141" s="16">
        <f t="shared" si="204"/>
        <v>3483785.0574675011</v>
      </c>
      <c r="BI141" s="16">
        <f t="shared" si="204"/>
        <v>3612814.1336700013</v>
      </c>
      <c r="BJ141" s="16">
        <f t="shared" si="204"/>
        <v>3741843.2098725014</v>
      </c>
      <c r="BK141" s="16">
        <f t="shared" si="204"/>
        <v>3870872.2860750016</v>
      </c>
      <c r="BL141" s="16">
        <f t="shared" si="204"/>
        <v>3999901.3622775017</v>
      </c>
      <c r="BM141" s="16">
        <f t="shared" si="204"/>
        <v>4128930.4384800019</v>
      </c>
      <c r="BN141" s="16">
        <f t="shared" si="204"/>
        <v>4257959.5146825016</v>
      </c>
      <c r="BO141" s="16">
        <f t="shared" si="204"/>
        <v>4386988.5908850012</v>
      </c>
      <c r="BP141" s="16">
        <f t="shared" si="204"/>
        <v>4516017.6670875009</v>
      </c>
      <c r="BQ141" s="16">
        <f t="shared" si="204"/>
        <v>4645046.7432900006</v>
      </c>
      <c r="BR141" s="16">
        <f t="shared" si="204"/>
        <v>4774075.8194925003</v>
      </c>
      <c r="BS141" s="16">
        <f t="shared" si="204"/>
        <v>4903104.895695</v>
      </c>
    </row>
    <row r="142" spans="1:71" x14ac:dyDescent="0.35">
      <c r="A142" s="15" t="str">
        <f t="shared" ref="A142:I142" si="205">A115</f>
        <v>Found on tab BOC</v>
      </c>
      <c r="B142" s="15" t="str">
        <f t="shared" si="205"/>
        <v>NEW-15424</v>
      </c>
      <c r="C142" s="15" t="str">
        <f t="shared" si="205"/>
        <v>ELECTRIC DELIVERY</v>
      </c>
      <c r="D142" s="15">
        <f t="shared" si="205"/>
        <v>39000</v>
      </c>
      <c r="E142" s="15" t="str">
        <f t="shared" si="205"/>
        <v>NEW-15424</v>
      </c>
      <c r="F142" s="15" t="str">
        <f t="shared" si="205"/>
        <v>Bearss Operations Center</v>
      </c>
      <c r="G142" s="15" t="str">
        <f t="shared" si="205"/>
        <v>Electric General Plant</v>
      </c>
      <c r="H142" s="15" t="str">
        <f t="shared" si="205"/>
        <v>General Offices</v>
      </c>
      <c r="I142" s="15" t="str">
        <f t="shared" si="205"/>
        <v>Bearss Operations Center (ECC/DC)</v>
      </c>
      <c r="J142" s="15">
        <f>'Bearss Ops Center'!K36</f>
        <v>202506</v>
      </c>
      <c r="K142" s="68">
        <v>0</v>
      </c>
      <c r="L142" s="16">
        <f t="shared" ref="L142:AQ142" si="206">K142+L115</f>
        <v>0</v>
      </c>
      <c r="M142" s="16">
        <f t="shared" si="206"/>
        <v>0</v>
      </c>
      <c r="N142" s="16">
        <f t="shared" si="206"/>
        <v>0</v>
      </c>
      <c r="O142" s="16">
        <f t="shared" si="206"/>
        <v>0</v>
      </c>
      <c r="P142" s="16">
        <f t="shared" si="206"/>
        <v>0</v>
      </c>
      <c r="Q142" s="16">
        <f t="shared" si="206"/>
        <v>0</v>
      </c>
      <c r="R142" s="16">
        <f t="shared" si="206"/>
        <v>0</v>
      </c>
      <c r="S142" s="16">
        <f t="shared" si="206"/>
        <v>0</v>
      </c>
      <c r="T142" s="16">
        <f t="shared" si="206"/>
        <v>0</v>
      </c>
      <c r="U142" s="16">
        <f t="shared" si="206"/>
        <v>0</v>
      </c>
      <c r="V142" s="16">
        <f t="shared" si="206"/>
        <v>0</v>
      </c>
      <c r="W142" s="16">
        <f t="shared" si="206"/>
        <v>0</v>
      </c>
      <c r="X142" s="16">
        <f t="shared" si="206"/>
        <v>0</v>
      </c>
      <c r="Y142" s="16">
        <f t="shared" si="206"/>
        <v>0</v>
      </c>
      <c r="Z142" s="16">
        <f t="shared" si="206"/>
        <v>0</v>
      </c>
      <c r="AA142" s="16">
        <f t="shared" si="206"/>
        <v>0</v>
      </c>
      <c r="AB142" s="16">
        <f t="shared" si="206"/>
        <v>0</v>
      </c>
      <c r="AC142" s="16">
        <f t="shared" si="206"/>
        <v>0</v>
      </c>
      <c r="AD142" s="16">
        <f t="shared" si="206"/>
        <v>311927.15564083343</v>
      </c>
      <c r="AE142" s="16">
        <f t="shared" si="206"/>
        <v>625579.68198250025</v>
      </c>
      <c r="AF142" s="16">
        <f t="shared" si="206"/>
        <v>939799.76376500027</v>
      </c>
      <c r="AG142" s="16">
        <f t="shared" si="206"/>
        <v>1254185.7525991672</v>
      </c>
      <c r="AH142" s="16">
        <f t="shared" si="206"/>
        <v>1568571.7414333341</v>
      </c>
      <c r="AI142" s="16">
        <f t="shared" si="206"/>
        <v>1882957.730267501</v>
      </c>
      <c r="AJ142" s="16">
        <f t="shared" si="206"/>
        <v>2197343.7191016679</v>
      </c>
      <c r="AK142" s="16">
        <f t="shared" si="206"/>
        <v>2511729.7079358348</v>
      </c>
      <c r="AL142" s="16">
        <f t="shared" si="206"/>
        <v>2826115.6967700017</v>
      </c>
      <c r="AM142" s="16">
        <f t="shared" si="206"/>
        <v>3140501.6856041686</v>
      </c>
      <c r="AN142" s="16">
        <f t="shared" si="206"/>
        <v>3454887.6744383355</v>
      </c>
      <c r="AO142" s="16">
        <f t="shared" si="206"/>
        <v>3769273.6632725024</v>
      </c>
      <c r="AP142" s="16">
        <f t="shared" si="206"/>
        <v>4083659.6521066693</v>
      </c>
      <c r="AQ142" s="16">
        <f t="shared" si="206"/>
        <v>4398045.6409408357</v>
      </c>
      <c r="AR142" s="16">
        <f t="shared" ref="AR142:BS142" si="207">AQ142+AR115</f>
        <v>4712431.6297750026</v>
      </c>
      <c r="AS142" s="16">
        <f t="shared" si="207"/>
        <v>5026817.6186091695</v>
      </c>
      <c r="AT142" s="16">
        <f t="shared" si="207"/>
        <v>5341203.6074433364</v>
      </c>
      <c r="AU142" s="16">
        <f t="shared" si="207"/>
        <v>5655589.5962775033</v>
      </c>
      <c r="AV142" s="16">
        <f t="shared" si="207"/>
        <v>5969975.5851116702</v>
      </c>
      <c r="AW142" s="16">
        <f t="shared" si="207"/>
        <v>6284361.5739458371</v>
      </c>
      <c r="AX142" s="16">
        <f t="shared" si="207"/>
        <v>6598747.562780004</v>
      </c>
      <c r="AY142" s="16">
        <f t="shared" si="207"/>
        <v>6913133.5516141709</v>
      </c>
      <c r="AZ142" s="16">
        <f t="shared" si="207"/>
        <v>7227519.5404483378</v>
      </c>
      <c r="BA142" s="16">
        <f t="shared" si="207"/>
        <v>7541905.5292825047</v>
      </c>
      <c r="BB142" s="16">
        <f t="shared" si="207"/>
        <v>7856291.5181166716</v>
      </c>
      <c r="BC142" s="16">
        <f t="shared" si="207"/>
        <v>8170677.5069508385</v>
      </c>
      <c r="BD142" s="16">
        <f t="shared" si="207"/>
        <v>8485063.4957850054</v>
      </c>
      <c r="BE142" s="16">
        <f t="shared" si="207"/>
        <v>8799449.4846191723</v>
      </c>
      <c r="BF142" s="16">
        <f t="shared" si="207"/>
        <v>9113835.4734533392</v>
      </c>
      <c r="BG142" s="16">
        <f t="shared" si="207"/>
        <v>9428221.4622875061</v>
      </c>
      <c r="BH142" s="16">
        <f t="shared" si="207"/>
        <v>9742607.451121673</v>
      </c>
      <c r="BI142" s="16">
        <f t="shared" si="207"/>
        <v>10056993.43995584</v>
      </c>
      <c r="BJ142" s="16">
        <f t="shared" si="207"/>
        <v>10371379.428790007</v>
      </c>
      <c r="BK142" s="16">
        <f t="shared" si="207"/>
        <v>10685765.417624174</v>
      </c>
      <c r="BL142" s="16">
        <f t="shared" si="207"/>
        <v>11000151.406458341</v>
      </c>
      <c r="BM142" s="16">
        <f t="shared" si="207"/>
        <v>11314537.395292507</v>
      </c>
      <c r="BN142" s="16">
        <f t="shared" si="207"/>
        <v>11628923.384126674</v>
      </c>
      <c r="BO142" s="16">
        <f t="shared" si="207"/>
        <v>11943309.372960841</v>
      </c>
      <c r="BP142" s="16">
        <f t="shared" si="207"/>
        <v>12257695.361795008</v>
      </c>
      <c r="BQ142" s="16">
        <f t="shared" si="207"/>
        <v>12572081.350629175</v>
      </c>
      <c r="BR142" s="16">
        <f t="shared" si="207"/>
        <v>12886467.339463342</v>
      </c>
      <c r="BS142" s="16">
        <f t="shared" si="207"/>
        <v>13200853.328297509</v>
      </c>
    </row>
    <row r="143" spans="1:71" x14ac:dyDescent="0.35">
      <c r="A143" s="15" t="str">
        <f t="shared" ref="A143:I143" si="208">A116</f>
        <v>Found on tab BOC</v>
      </c>
      <c r="B143" s="15" t="str">
        <f t="shared" si="208"/>
        <v>NEW-15424.4</v>
      </c>
      <c r="C143" s="15" t="str">
        <f t="shared" si="208"/>
        <v>ED-Transmission-Substation-Relay, Control &amp; RTU</v>
      </c>
      <c r="D143" s="15">
        <f t="shared" si="208"/>
        <v>37300</v>
      </c>
      <c r="E143" s="15" t="str">
        <f t="shared" si="208"/>
        <v>NEW-15424</v>
      </c>
      <c r="F143" s="15" t="str">
        <f t="shared" si="208"/>
        <v>Bearss Operations Center</v>
      </c>
      <c r="G143" s="15" t="str">
        <f t="shared" si="208"/>
        <v>Electric Distribution Plant</v>
      </c>
      <c r="H143" s="15" t="str">
        <f t="shared" si="208"/>
        <v>General Offices</v>
      </c>
      <c r="I143" s="15" t="str">
        <f t="shared" si="208"/>
        <v>Bearss Operations Center (ECC/DC)</v>
      </c>
      <c r="J143" s="15">
        <f>'Bearss Ops Center'!K37</f>
        <v>202403</v>
      </c>
      <c r="K143" s="68">
        <v>0</v>
      </c>
      <c r="L143" s="16">
        <f t="shared" ref="L143:AQ143" si="209">K143+L116</f>
        <v>0</v>
      </c>
      <c r="M143" s="16">
        <f t="shared" si="209"/>
        <v>0</v>
      </c>
      <c r="N143" s="16">
        <f t="shared" si="209"/>
        <v>0</v>
      </c>
      <c r="O143" s="16">
        <f t="shared" si="209"/>
        <v>61.541573333333332</v>
      </c>
      <c r="P143" s="16">
        <f t="shared" si="209"/>
        <v>123.08314666666666</v>
      </c>
      <c r="Q143" s="16">
        <f t="shared" si="209"/>
        <v>184.62472</v>
      </c>
      <c r="R143" s="16">
        <f t="shared" si="209"/>
        <v>246.16629333333333</v>
      </c>
      <c r="S143" s="16">
        <f t="shared" si="209"/>
        <v>307.70786666666663</v>
      </c>
      <c r="T143" s="16">
        <f t="shared" si="209"/>
        <v>369.24943999999994</v>
      </c>
      <c r="U143" s="16">
        <f t="shared" si="209"/>
        <v>430.79101333333324</v>
      </c>
      <c r="V143" s="16">
        <f t="shared" si="209"/>
        <v>492.33258666666654</v>
      </c>
      <c r="W143" s="16">
        <f t="shared" si="209"/>
        <v>553.87415999999985</v>
      </c>
      <c r="X143" s="16">
        <f t="shared" si="209"/>
        <v>634.09799666666652</v>
      </c>
      <c r="Y143" s="16">
        <f t="shared" si="209"/>
        <v>714.32183333333319</v>
      </c>
      <c r="Z143" s="16">
        <f t="shared" si="209"/>
        <v>794.54566999999986</v>
      </c>
      <c r="AA143" s="16">
        <f t="shared" si="209"/>
        <v>874.76950666666653</v>
      </c>
      <c r="AB143" s="16">
        <f t="shared" si="209"/>
        <v>954.9933433333332</v>
      </c>
      <c r="AC143" s="16">
        <f t="shared" si="209"/>
        <v>1035.2171799999999</v>
      </c>
      <c r="AD143" s="16">
        <f t="shared" si="209"/>
        <v>1115.4410166666664</v>
      </c>
      <c r="AE143" s="16">
        <f t="shared" si="209"/>
        <v>1195.664853333333</v>
      </c>
      <c r="AF143" s="16">
        <f t="shared" si="209"/>
        <v>1275.8886899999995</v>
      </c>
      <c r="AG143" s="16">
        <f t="shared" si="209"/>
        <v>1356.1125266666661</v>
      </c>
      <c r="AH143" s="16">
        <f t="shared" si="209"/>
        <v>1436.3363633333327</v>
      </c>
      <c r="AI143" s="16">
        <f t="shared" si="209"/>
        <v>1516.5601999999992</v>
      </c>
      <c r="AJ143" s="16">
        <f t="shared" si="209"/>
        <v>1596.7840366666658</v>
      </c>
      <c r="AK143" s="16">
        <f t="shared" si="209"/>
        <v>1677.0078733333323</v>
      </c>
      <c r="AL143" s="16">
        <f t="shared" si="209"/>
        <v>1757.2317099999989</v>
      </c>
      <c r="AM143" s="16">
        <f t="shared" si="209"/>
        <v>1837.4555466666654</v>
      </c>
      <c r="AN143" s="16">
        <f t="shared" si="209"/>
        <v>1917.679383333332</v>
      </c>
      <c r="AO143" s="16">
        <f t="shared" si="209"/>
        <v>1997.9032199999986</v>
      </c>
      <c r="AP143" s="16">
        <f t="shared" si="209"/>
        <v>2078.1270566666653</v>
      </c>
      <c r="AQ143" s="16">
        <f t="shared" si="209"/>
        <v>2158.3508933333319</v>
      </c>
      <c r="AR143" s="16">
        <f t="shared" ref="AR143:BS143" si="210">AQ143+AR116</f>
        <v>2238.5747299999985</v>
      </c>
      <c r="AS143" s="16">
        <f t="shared" si="210"/>
        <v>2318.798566666665</v>
      </c>
      <c r="AT143" s="16">
        <f t="shared" si="210"/>
        <v>2399.0224033333316</v>
      </c>
      <c r="AU143" s="16">
        <f t="shared" si="210"/>
        <v>2479.2462399999981</v>
      </c>
      <c r="AV143" s="16">
        <f t="shared" si="210"/>
        <v>2559.4700766666647</v>
      </c>
      <c r="AW143" s="16">
        <f t="shared" si="210"/>
        <v>2639.6939133333312</v>
      </c>
      <c r="AX143" s="16">
        <f t="shared" si="210"/>
        <v>2719.9177499999978</v>
      </c>
      <c r="AY143" s="16">
        <f t="shared" si="210"/>
        <v>2800.1415866666644</v>
      </c>
      <c r="AZ143" s="16">
        <f t="shared" si="210"/>
        <v>2880.3654233333309</v>
      </c>
      <c r="BA143" s="16">
        <f t="shared" si="210"/>
        <v>2960.5892599999975</v>
      </c>
      <c r="BB143" s="16">
        <f t="shared" si="210"/>
        <v>3040.813096666664</v>
      </c>
      <c r="BC143" s="16">
        <f t="shared" si="210"/>
        <v>3121.0369333333306</v>
      </c>
      <c r="BD143" s="16">
        <f t="shared" si="210"/>
        <v>3201.2607699999971</v>
      </c>
      <c r="BE143" s="16">
        <f t="shared" si="210"/>
        <v>3281.4846066666637</v>
      </c>
      <c r="BF143" s="16">
        <f t="shared" si="210"/>
        <v>3361.7084433333303</v>
      </c>
      <c r="BG143" s="16">
        <f t="shared" si="210"/>
        <v>3441.9322799999968</v>
      </c>
      <c r="BH143" s="16">
        <f t="shared" si="210"/>
        <v>3522.1561166666634</v>
      </c>
      <c r="BI143" s="16">
        <f t="shared" si="210"/>
        <v>3602.3799533333299</v>
      </c>
      <c r="BJ143" s="16">
        <f t="shared" si="210"/>
        <v>3682.6037899999965</v>
      </c>
      <c r="BK143" s="16">
        <f t="shared" si="210"/>
        <v>3762.827626666663</v>
      </c>
      <c r="BL143" s="16">
        <f t="shared" si="210"/>
        <v>3843.0514633333296</v>
      </c>
      <c r="BM143" s="16">
        <f t="shared" si="210"/>
        <v>3923.2752999999962</v>
      </c>
      <c r="BN143" s="16">
        <f t="shared" si="210"/>
        <v>4003.4991366666627</v>
      </c>
      <c r="BO143" s="16">
        <f t="shared" si="210"/>
        <v>4083.7229733333293</v>
      </c>
      <c r="BP143" s="16">
        <f t="shared" si="210"/>
        <v>4163.9468099999958</v>
      </c>
      <c r="BQ143" s="16">
        <f t="shared" si="210"/>
        <v>4244.1706466666628</v>
      </c>
      <c r="BR143" s="16">
        <f t="shared" si="210"/>
        <v>4324.3944833333298</v>
      </c>
      <c r="BS143" s="16">
        <f t="shared" si="210"/>
        <v>4404.6183199999969</v>
      </c>
    </row>
    <row r="145" spans="1:71" ht="15" thickBot="1" x14ac:dyDescent="0.4">
      <c r="C145" s="15"/>
      <c r="J145" s="52" t="s">
        <v>163</v>
      </c>
      <c r="K145" s="73">
        <f t="shared" ref="K145:AP145" si="211">SUM(K123:K144)</f>
        <v>0</v>
      </c>
      <c r="L145" s="73">
        <f t="shared" si="211"/>
        <v>0</v>
      </c>
      <c r="M145" s="73">
        <f t="shared" si="211"/>
        <v>0</v>
      </c>
      <c r="N145" s="73">
        <f t="shared" si="211"/>
        <v>0</v>
      </c>
      <c r="O145" s="73">
        <f t="shared" si="211"/>
        <v>61.541573333333332</v>
      </c>
      <c r="P145" s="73">
        <f t="shared" si="211"/>
        <v>123.08314666666666</v>
      </c>
      <c r="Q145" s="73">
        <f t="shared" si="211"/>
        <v>184.62472</v>
      </c>
      <c r="R145" s="73">
        <f t="shared" si="211"/>
        <v>246.16629333333333</v>
      </c>
      <c r="S145" s="73">
        <f t="shared" si="211"/>
        <v>307.70786666666663</v>
      </c>
      <c r="T145" s="73">
        <f t="shared" si="211"/>
        <v>369.24943999999994</v>
      </c>
      <c r="U145" s="73">
        <f t="shared" si="211"/>
        <v>430.79101333333324</v>
      </c>
      <c r="V145" s="73">
        <f t="shared" si="211"/>
        <v>492.33258666666654</v>
      </c>
      <c r="W145" s="84">
        <f t="shared" si="211"/>
        <v>553.87415999999985</v>
      </c>
      <c r="X145" s="73">
        <f t="shared" si="211"/>
        <v>634.09799666666652</v>
      </c>
      <c r="Y145" s="73">
        <f t="shared" si="211"/>
        <v>714.32183333333319</v>
      </c>
      <c r="Z145" s="73">
        <f t="shared" si="211"/>
        <v>794.54566999999986</v>
      </c>
      <c r="AA145" s="73">
        <f t="shared" si="211"/>
        <v>874.76950666666653</v>
      </c>
      <c r="AB145" s="73">
        <f t="shared" si="211"/>
        <v>954.9933433333332</v>
      </c>
      <c r="AC145" s="73">
        <f t="shared" si="211"/>
        <v>1035.2171799999999</v>
      </c>
      <c r="AD145" s="73">
        <f t="shared" si="211"/>
        <v>453904.52797075006</v>
      </c>
      <c r="AE145" s="73">
        <f t="shared" si="211"/>
        <v>908499.20946233359</v>
      </c>
      <c r="AF145" s="73">
        <f t="shared" si="211"/>
        <v>1363661.4463947499</v>
      </c>
      <c r="AG145" s="73">
        <f t="shared" si="211"/>
        <v>1818989.5903788337</v>
      </c>
      <c r="AH145" s="73">
        <f t="shared" si="211"/>
        <v>2534423.0187712507</v>
      </c>
      <c r="AI145" s="84">
        <f t="shared" si="211"/>
        <v>3249856.4471636675</v>
      </c>
      <c r="AJ145" s="73">
        <f t="shared" si="211"/>
        <v>3965289.8755560839</v>
      </c>
      <c r="AK145" s="73">
        <f t="shared" si="211"/>
        <v>4680723.3039485011</v>
      </c>
      <c r="AL145" s="73">
        <f t="shared" si="211"/>
        <v>5396156.7323409179</v>
      </c>
      <c r="AM145" s="73">
        <f t="shared" si="211"/>
        <v>6111590.1607333357</v>
      </c>
      <c r="AN145" s="73">
        <f t="shared" si="211"/>
        <v>6827023.5891257524</v>
      </c>
      <c r="AO145" s="73">
        <f t="shared" si="211"/>
        <v>7542457.0175181674</v>
      </c>
      <c r="AP145" s="73">
        <f t="shared" si="211"/>
        <v>8257890.4459105851</v>
      </c>
      <c r="AQ145" s="73">
        <f t="shared" ref="AQ145:BS145" si="212">SUM(AQ123:AQ144)</f>
        <v>8973323.8743030019</v>
      </c>
      <c r="AR145" s="73">
        <f t="shared" si="212"/>
        <v>9688757.3026954178</v>
      </c>
      <c r="AS145" s="73">
        <f t="shared" si="212"/>
        <v>10404190.731087836</v>
      </c>
      <c r="AT145" s="73">
        <f t="shared" si="212"/>
        <v>11119624.159480251</v>
      </c>
      <c r="AU145" s="73">
        <f t="shared" si="212"/>
        <v>11835057.587872667</v>
      </c>
      <c r="AV145" s="73">
        <f t="shared" si="212"/>
        <v>12550491.016265085</v>
      </c>
      <c r="AW145" s="73">
        <f t="shared" si="212"/>
        <v>13265924.444657501</v>
      </c>
      <c r="AX145" s="73">
        <f t="shared" si="212"/>
        <v>13981357.873049919</v>
      </c>
      <c r="AY145" s="73">
        <f t="shared" si="212"/>
        <v>14696791.301442336</v>
      </c>
      <c r="AZ145" s="73">
        <f t="shared" si="212"/>
        <v>15412224.729834754</v>
      </c>
      <c r="BA145" s="73">
        <f t="shared" si="212"/>
        <v>16127658.15822717</v>
      </c>
      <c r="BB145" s="73">
        <f t="shared" si="212"/>
        <v>16843091.586619586</v>
      </c>
      <c r="BC145" s="73">
        <f t="shared" si="212"/>
        <v>17558525.015012003</v>
      </c>
      <c r="BD145" s="73">
        <f t="shared" si="212"/>
        <v>18273958.443404421</v>
      </c>
      <c r="BE145" s="73">
        <f t="shared" si="212"/>
        <v>18989391.871796839</v>
      </c>
      <c r="BF145" s="73">
        <f t="shared" si="212"/>
        <v>19704825.300189257</v>
      </c>
      <c r="BG145" s="73">
        <f t="shared" si="212"/>
        <v>20420258.728581674</v>
      </c>
      <c r="BH145" s="73">
        <f t="shared" si="212"/>
        <v>21135692.156974092</v>
      </c>
      <c r="BI145" s="73">
        <f t="shared" si="212"/>
        <v>21851125.58536651</v>
      </c>
      <c r="BJ145" s="73">
        <f t="shared" si="212"/>
        <v>22566559.013758928</v>
      </c>
      <c r="BK145" s="73">
        <f t="shared" si="212"/>
        <v>23281992.442151345</v>
      </c>
      <c r="BL145" s="73">
        <f t="shared" si="212"/>
        <v>23997425.870543759</v>
      </c>
      <c r="BM145" s="73">
        <f t="shared" si="212"/>
        <v>24712859.298936177</v>
      </c>
      <c r="BN145" s="73">
        <f t="shared" si="212"/>
        <v>25428292.727328598</v>
      </c>
      <c r="BO145" s="73">
        <f t="shared" si="212"/>
        <v>26143726.155721009</v>
      </c>
      <c r="BP145" s="73">
        <f t="shared" si="212"/>
        <v>26859159.584113427</v>
      </c>
      <c r="BQ145" s="73">
        <f t="shared" si="212"/>
        <v>27574593.012505844</v>
      </c>
      <c r="BR145" s="73">
        <f t="shared" si="212"/>
        <v>28290026.440898262</v>
      </c>
      <c r="BS145" s="73">
        <f t="shared" si="212"/>
        <v>29005459.869290676</v>
      </c>
    </row>
    <row r="146" spans="1:71" ht="15" thickTop="1" x14ac:dyDescent="0.35"/>
    <row r="149" spans="1:71" x14ac:dyDescent="0.35">
      <c r="A149" s="56" t="s">
        <v>133</v>
      </c>
      <c r="B149" s="56" t="s">
        <v>134</v>
      </c>
      <c r="C149" s="56" t="s">
        <v>136</v>
      </c>
      <c r="D149" s="56">
        <v>300</v>
      </c>
      <c r="E149" s="56" t="s">
        <v>137</v>
      </c>
      <c r="F149" s="57" t="s">
        <v>138</v>
      </c>
      <c r="G149" s="56" t="s">
        <v>139</v>
      </c>
      <c r="H149" s="56" t="s">
        <v>140</v>
      </c>
      <c r="I149" s="56" t="s">
        <v>141</v>
      </c>
      <c r="J149" s="56" t="s">
        <v>142</v>
      </c>
      <c r="K149" s="67" t="s">
        <v>158</v>
      </c>
      <c r="L149" s="59">
        <v>202401</v>
      </c>
      <c r="M149" s="59">
        <v>202402</v>
      </c>
      <c r="N149" s="59">
        <v>202403</v>
      </c>
      <c r="O149" s="59">
        <v>202404</v>
      </c>
      <c r="P149" s="59">
        <v>202405</v>
      </c>
      <c r="Q149" s="59">
        <v>202406</v>
      </c>
      <c r="R149" s="59">
        <v>202407</v>
      </c>
      <c r="S149" s="59">
        <v>202408</v>
      </c>
      <c r="T149" s="59">
        <v>202409</v>
      </c>
      <c r="U149" s="59">
        <v>202410</v>
      </c>
      <c r="V149" s="59">
        <v>202411</v>
      </c>
      <c r="W149" s="59">
        <v>202412</v>
      </c>
      <c r="X149" s="59">
        <v>202501</v>
      </c>
      <c r="Y149" s="59">
        <v>202502</v>
      </c>
      <c r="Z149" s="59">
        <v>202503</v>
      </c>
      <c r="AA149" s="59">
        <v>202504</v>
      </c>
      <c r="AB149" s="59">
        <v>202505</v>
      </c>
      <c r="AC149" s="59">
        <v>202506</v>
      </c>
      <c r="AD149" s="59">
        <v>202507</v>
      </c>
      <c r="AE149" s="59">
        <v>202508</v>
      </c>
      <c r="AF149" s="59">
        <v>202509</v>
      </c>
      <c r="AG149" s="59">
        <v>202510</v>
      </c>
      <c r="AH149" s="59">
        <v>202511</v>
      </c>
      <c r="AI149" s="59">
        <v>202512</v>
      </c>
      <c r="AJ149" s="59">
        <v>202601</v>
      </c>
      <c r="AK149" s="59">
        <v>202602</v>
      </c>
      <c r="AL149" s="59">
        <v>202603</v>
      </c>
      <c r="AM149" s="59">
        <v>202604</v>
      </c>
      <c r="AN149" s="59">
        <v>202605</v>
      </c>
      <c r="AO149" s="59">
        <v>202606</v>
      </c>
      <c r="AP149" s="59">
        <v>202607</v>
      </c>
      <c r="AQ149" s="59">
        <v>202608</v>
      </c>
      <c r="AR149" s="59">
        <v>202609</v>
      </c>
      <c r="AS149" s="59">
        <v>202610</v>
      </c>
      <c r="AT149" s="59">
        <v>202611</v>
      </c>
      <c r="AU149" s="59">
        <v>202612</v>
      </c>
      <c r="AV149" s="59">
        <v>202701</v>
      </c>
      <c r="AW149" s="59">
        <v>202702</v>
      </c>
      <c r="AX149" s="59">
        <v>202703</v>
      </c>
      <c r="AY149" s="59">
        <v>202704</v>
      </c>
      <c r="AZ149" s="59">
        <v>202705</v>
      </c>
      <c r="BA149" s="59">
        <v>202706</v>
      </c>
      <c r="BB149" s="59">
        <v>202707</v>
      </c>
      <c r="BC149" s="59">
        <v>202708</v>
      </c>
      <c r="BD149" s="59">
        <v>202709</v>
      </c>
      <c r="BE149" s="59">
        <v>202710</v>
      </c>
      <c r="BF149" s="59">
        <v>202711</v>
      </c>
      <c r="BG149" s="59">
        <v>202712</v>
      </c>
      <c r="BH149" s="59">
        <v>202801</v>
      </c>
      <c r="BI149" s="59">
        <v>202802</v>
      </c>
      <c r="BJ149" s="59">
        <v>202803</v>
      </c>
      <c r="BK149" s="59">
        <v>202804</v>
      </c>
      <c r="BL149" s="59">
        <v>202805</v>
      </c>
      <c r="BM149" s="59">
        <v>202806</v>
      </c>
      <c r="BN149" s="59">
        <v>202807</v>
      </c>
      <c r="BO149" s="59">
        <v>202808</v>
      </c>
      <c r="BP149" s="59">
        <v>202809</v>
      </c>
      <c r="BQ149" s="59">
        <v>202810</v>
      </c>
      <c r="BR149" s="59">
        <v>202811</v>
      </c>
      <c r="BS149" s="59">
        <v>202812</v>
      </c>
    </row>
    <row r="150" spans="1:71" hidden="1" x14ac:dyDescent="0.35">
      <c r="A150" s="15" t="str">
        <f t="shared" ref="A150:J150" si="213">A123</f>
        <v>Found on tab BOC</v>
      </c>
      <c r="B150" s="15" t="str">
        <f t="shared" si="213"/>
        <v>A2803878</v>
      </c>
      <c r="C150" s="15" t="str">
        <f t="shared" si="213"/>
        <v/>
      </c>
      <c r="D150" s="15">
        <f t="shared" si="213"/>
        <v>39000</v>
      </c>
      <c r="E150" s="15" t="str">
        <f t="shared" si="213"/>
        <v>NEW-15424</v>
      </c>
      <c r="F150" s="15" t="str">
        <f t="shared" si="213"/>
        <v>Bearss Operations Center</v>
      </c>
      <c r="G150" s="15" t="str">
        <f t="shared" si="213"/>
        <v>Electric General Plant</v>
      </c>
      <c r="H150" s="15" t="str">
        <f t="shared" si="213"/>
        <v>General Offices</v>
      </c>
      <c r="I150" s="15" t="str">
        <f t="shared" si="213"/>
        <v>Bearss Operations Center (ECC/DC)</v>
      </c>
      <c r="J150" s="15">
        <f t="shared" si="213"/>
        <v>202506</v>
      </c>
      <c r="K150" s="16">
        <f>SUM($K123:K123)/13</f>
        <v>0</v>
      </c>
      <c r="L150" s="16">
        <f>SUM($K123:L123)/13</f>
        <v>0</v>
      </c>
      <c r="M150" s="16">
        <f>SUM($K123:M123)/13</f>
        <v>0</v>
      </c>
      <c r="N150" s="16">
        <f>SUM($K123:N123)/13</f>
        <v>0</v>
      </c>
      <c r="O150" s="16">
        <f>SUM($K123:O123)/13</f>
        <v>0</v>
      </c>
      <c r="P150" s="16">
        <f>SUM($K123:P123)/13</f>
        <v>0</v>
      </c>
      <c r="Q150" s="16">
        <f>SUM($K123:Q123)/13</f>
        <v>0</v>
      </c>
      <c r="R150" s="16">
        <f>SUM($K123:R123)/13</f>
        <v>0</v>
      </c>
      <c r="S150" s="16">
        <f>SUM($K123:S123)/13</f>
        <v>0</v>
      </c>
      <c r="T150" s="16">
        <f>SUM($K123:T123)/13</f>
        <v>0</v>
      </c>
      <c r="U150" s="16">
        <f>SUM($K123:U123)/13</f>
        <v>0</v>
      </c>
      <c r="V150" s="16">
        <f>SUM($K123:V123)/13</f>
        <v>0</v>
      </c>
      <c r="W150" s="16">
        <f t="shared" ref="W150:W170" si="214">SUM(K123:W123)/13</f>
        <v>0</v>
      </c>
      <c r="X150" s="16">
        <f t="shared" ref="X150:X170" si="215">SUM(L123:X123)/13</f>
        <v>0</v>
      </c>
      <c r="Y150" s="16">
        <f t="shared" ref="Y150:Y170" si="216">SUM(M123:Y123)/13</f>
        <v>0</v>
      </c>
      <c r="Z150" s="16">
        <f t="shared" ref="Z150:Z170" si="217">SUM(N123:Z123)/13</f>
        <v>0</v>
      </c>
      <c r="AA150" s="16">
        <f t="shared" ref="AA150:AA170" si="218">SUM(O123:AA123)/13</f>
        <v>0</v>
      </c>
      <c r="AB150" s="16">
        <f t="shared" ref="AB150:AB170" si="219">SUM(P123:AB123)/13</f>
        <v>0</v>
      </c>
      <c r="AC150" s="16">
        <f t="shared" ref="AC150:AC170" si="220">SUM(Q123:AC123)/13</f>
        <v>0</v>
      </c>
      <c r="AD150" s="16">
        <f t="shared" ref="AD150:AD170" si="221">SUM(R123:AD123)/13</f>
        <v>13.53850576923077</v>
      </c>
      <c r="AE150" s="16">
        <f t="shared" ref="AE150:AE170" si="222">SUM(S123:AE123)/13</f>
        <v>40.615517307692315</v>
      </c>
      <c r="AF150" s="16">
        <f t="shared" ref="AF150:AF170" si="223">SUM(T123:AF123)/13</f>
        <v>81.23103461538463</v>
      </c>
      <c r="AG150" s="16">
        <f t="shared" ref="AG150:AG170" si="224">SUM(U123:AG123)/13</f>
        <v>135.38505769230773</v>
      </c>
      <c r="AH150" s="16">
        <f t="shared" ref="AH150:AH170" si="225">SUM(V123:AH123)/13</f>
        <v>203.07758653846156</v>
      </c>
      <c r="AI150" s="16">
        <f t="shared" ref="AI150:AI170" si="226">SUM(W123:AI123)/13</f>
        <v>284.30862115384622</v>
      </c>
      <c r="AJ150" s="16">
        <f t="shared" ref="AJ150:AJ170" si="227">SUM(X123:AJ123)/13</f>
        <v>379.07816153846159</v>
      </c>
      <c r="AK150" s="16">
        <f t="shared" ref="AK150:AK170" si="228">SUM(Y123:AK123)/13</f>
        <v>487.38620769230778</v>
      </c>
      <c r="AL150" s="16">
        <f t="shared" ref="AL150:AL170" si="229">SUM(Z123:AL123)/13</f>
        <v>609.23275961538468</v>
      </c>
      <c r="AM150" s="16">
        <f t="shared" ref="AM150:AM170" si="230">SUM(AA123:AM123)/13</f>
        <v>744.61781730769246</v>
      </c>
      <c r="AN150" s="16">
        <f t="shared" ref="AN150:AN170" si="231">SUM(AB123:AN123)/13</f>
        <v>893.54138076923095</v>
      </c>
      <c r="AO150" s="16">
        <f t="shared" ref="AO150:AO170" si="232">SUM(AC123:AO123)/13</f>
        <v>1056.0034500000002</v>
      </c>
      <c r="AP150" s="16">
        <f t="shared" ref="AP150:AP170" si="233">SUM(AD123:AP123)/13</f>
        <v>1232.0040250000002</v>
      </c>
      <c r="AQ150" s="16">
        <f t="shared" ref="AQ150:AQ170" si="234">SUM(AE123:AQ123)/13</f>
        <v>1408.0046000000002</v>
      </c>
      <c r="AR150" s="16">
        <f t="shared" ref="AR150:AR170" si="235">SUM(AF123:AR123)/13</f>
        <v>1584.005175</v>
      </c>
      <c r="AS150" s="16">
        <f t="shared" ref="AS150:AS170" si="236">SUM(AG123:AS123)/13</f>
        <v>1760.0057500000005</v>
      </c>
      <c r="AT150" s="16">
        <f t="shared" ref="AT150:AT170" si="237">SUM(AH123:AT123)/13</f>
        <v>1936.0063250000005</v>
      </c>
      <c r="AU150" s="16">
        <f t="shared" ref="AU150:AU170" si="238">SUM(AI123:AU123)/13</f>
        <v>2112.0068999999999</v>
      </c>
      <c r="AV150" s="16">
        <f t="shared" ref="AV150:AV170" si="239">SUM(AJ123:AV123)/13</f>
        <v>2288.0074750000003</v>
      </c>
      <c r="AW150" s="16">
        <f t="shared" ref="AW150:AW170" si="240">SUM(AK123:AW123)/13</f>
        <v>2464.0080499999999</v>
      </c>
      <c r="AX150" s="16">
        <f t="shared" ref="AX150:AX170" si="241">SUM(AL123:AX123)/13</f>
        <v>2640.0086249999999</v>
      </c>
      <c r="AY150" s="16">
        <f t="shared" ref="AY150:AY170" si="242">SUM(AM123:AY123)/13</f>
        <v>2816.0092000000004</v>
      </c>
      <c r="AZ150" s="16">
        <f t="shared" ref="AZ150:AZ170" si="243">SUM(AN123:AZ123)/13</f>
        <v>2992.0097750000009</v>
      </c>
      <c r="BA150" s="16">
        <f t="shared" ref="BA150:BA170" si="244">SUM(AO123:BA123)/13</f>
        <v>3168.01035</v>
      </c>
      <c r="BB150" s="16">
        <f t="shared" ref="BB150:BB170" si="245">SUM(AP123:BB123)/13</f>
        <v>3344.010925</v>
      </c>
      <c r="BC150" s="16">
        <f t="shared" ref="BC150:BC170" si="246">SUM(AQ123:BC123)/13</f>
        <v>3520.0115000000001</v>
      </c>
      <c r="BD150" s="16">
        <f t="shared" ref="BD150:BD170" si="247">SUM(AR123:BD123)/13</f>
        <v>3696.0120749999996</v>
      </c>
      <c r="BE150" s="16">
        <f t="shared" ref="BE150:BE170" si="248">SUM(AS123:BE123)/13</f>
        <v>3872.012650000001</v>
      </c>
      <c r="BF150" s="16">
        <f t="shared" ref="BF150:BF170" si="249">SUM(AT123:BF123)/13</f>
        <v>4048.0132250000006</v>
      </c>
      <c r="BG150" s="16">
        <f t="shared" ref="BG150:BG170" si="250">SUM(AU123:BG123)/13</f>
        <v>4224.0138000000006</v>
      </c>
      <c r="BH150" s="16">
        <f t="shared" ref="BH150:BH170" si="251">SUM(AV123:BH123)/13</f>
        <v>4400.0143749999997</v>
      </c>
      <c r="BI150" s="16">
        <f t="shared" ref="BI150:BI170" si="252">SUM(AW123:BI123)/13</f>
        <v>4576.0149500000007</v>
      </c>
      <c r="BJ150" s="16">
        <f t="shared" ref="BJ150:BJ170" si="253">SUM(AX123:BJ123)/13</f>
        <v>4752.0155250000007</v>
      </c>
      <c r="BK150" s="16">
        <f t="shared" ref="BK150:BK170" si="254">SUM(AY123:BK123)/13</f>
        <v>4928.0160999999998</v>
      </c>
      <c r="BL150" s="16">
        <f t="shared" ref="BL150:BL170" si="255">SUM(AZ123:BL123)/13</f>
        <v>5104.0166749999999</v>
      </c>
      <c r="BM150" s="16">
        <f t="shared" ref="BM150:BM170" si="256">SUM(BA123:BM123)/13</f>
        <v>5280.0172500000008</v>
      </c>
      <c r="BN150" s="16">
        <f t="shared" ref="BN150:BN170" si="257">SUM(BB123:BN123)/13</f>
        <v>5456.0178250000017</v>
      </c>
      <c r="BO150" s="16">
        <f t="shared" ref="BO150:BO170" si="258">SUM(BC123:BO123)/13</f>
        <v>5632.0184000000017</v>
      </c>
      <c r="BP150" s="16">
        <f t="shared" ref="BP150:BP170" si="259">SUM(BD123:BP123)/13</f>
        <v>5808.018975</v>
      </c>
      <c r="BQ150" s="16">
        <f t="shared" ref="BQ150:BQ170" si="260">SUM(BE123:BQ123)/13</f>
        <v>5984.0195500000009</v>
      </c>
      <c r="BR150" s="16">
        <f t="shared" ref="BR150:BR170" si="261">SUM(BF123:BR123)/13</f>
        <v>6160.0201250000009</v>
      </c>
      <c r="BS150" s="16">
        <f t="shared" ref="BS150:BS170" si="262">SUM(BG123:BS123)/13</f>
        <v>6336.0207</v>
      </c>
    </row>
    <row r="151" spans="1:71" x14ac:dyDescent="0.35">
      <c r="A151" s="15" t="str">
        <f t="shared" ref="A151:J151" si="263">A124</f>
        <v>Found on tab BOC</v>
      </c>
      <c r="B151" s="15" t="str">
        <f t="shared" si="263"/>
        <v>A2871268</v>
      </c>
      <c r="C151" s="15" t="str">
        <f t="shared" si="263"/>
        <v/>
      </c>
      <c r="D151" s="15">
        <f t="shared" si="263"/>
        <v>39700</v>
      </c>
      <c r="E151" s="15" t="str">
        <f t="shared" si="263"/>
        <v>NEW-15424</v>
      </c>
      <c r="F151" s="15" t="str">
        <f t="shared" si="263"/>
        <v>Bearss Operations Center</v>
      </c>
      <c r="G151" s="15" t="str">
        <f t="shared" si="263"/>
        <v>Electric General Plant</v>
      </c>
      <c r="H151" s="15" t="str">
        <f t="shared" si="263"/>
        <v>Other Structures</v>
      </c>
      <c r="I151" s="15" t="str">
        <f t="shared" si="263"/>
        <v>MISCELLANEOUS</v>
      </c>
      <c r="J151" s="15">
        <f t="shared" si="263"/>
        <v>202506</v>
      </c>
      <c r="K151" s="16">
        <f>SUM($K124:K124)/13</f>
        <v>0</v>
      </c>
      <c r="L151" s="16">
        <f>SUM($K124:L124)/13</f>
        <v>0</v>
      </c>
      <c r="M151" s="16">
        <f>SUM($K124:M124)/13</f>
        <v>0</v>
      </c>
      <c r="N151" s="16">
        <f>SUM($K124:N124)/13</f>
        <v>0</v>
      </c>
      <c r="O151" s="16">
        <f>SUM($K124:O124)/13</f>
        <v>0</v>
      </c>
      <c r="P151" s="16">
        <f>SUM($K124:P124)/13</f>
        <v>0</v>
      </c>
      <c r="Q151" s="16">
        <f>SUM($K124:Q124)/13</f>
        <v>0</v>
      </c>
      <c r="R151" s="16">
        <f>SUM($K124:R124)/13</f>
        <v>0</v>
      </c>
      <c r="S151" s="16">
        <f>SUM($K124:S124)/13</f>
        <v>0</v>
      </c>
      <c r="T151" s="16">
        <f>SUM($K124:T124)/13</f>
        <v>0</v>
      </c>
      <c r="U151" s="16">
        <f>SUM($K124:U124)/13</f>
        <v>0</v>
      </c>
      <c r="V151" s="16">
        <f>SUM($K124:V124)/13</f>
        <v>0</v>
      </c>
      <c r="W151" s="16">
        <f t="shared" si="214"/>
        <v>0</v>
      </c>
      <c r="X151" s="16">
        <f t="shared" si="215"/>
        <v>0</v>
      </c>
      <c r="Y151" s="16">
        <f t="shared" si="216"/>
        <v>0</v>
      </c>
      <c r="Z151" s="16">
        <f t="shared" si="217"/>
        <v>0</v>
      </c>
      <c r="AA151" s="16">
        <f t="shared" si="218"/>
        <v>0</v>
      </c>
      <c r="AB151" s="16">
        <f t="shared" si="219"/>
        <v>0</v>
      </c>
      <c r="AC151" s="16">
        <f t="shared" si="220"/>
        <v>0</v>
      </c>
      <c r="AD151" s="16">
        <f t="shared" si="221"/>
        <v>649.7933475000001</v>
      </c>
      <c r="AE151" s="16">
        <f t="shared" si="222"/>
        <v>1949.3800425000004</v>
      </c>
      <c r="AF151" s="16">
        <f t="shared" si="223"/>
        <v>3898.7600850000008</v>
      </c>
      <c r="AG151" s="16">
        <f t="shared" si="224"/>
        <v>6497.9334749999998</v>
      </c>
      <c r="AH151" s="16">
        <f t="shared" si="225"/>
        <v>9746.9002125000006</v>
      </c>
      <c r="AI151" s="16">
        <f t="shared" si="226"/>
        <v>13645.660297500001</v>
      </c>
      <c r="AJ151" s="16">
        <f t="shared" si="227"/>
        <v>18194.213729999999</v>
      </c>
      <c r="AK151" s="16">
        <f t="shared" si="228"/>
        <v>23392.560509999999</v>
      </c>
      <c r="AL151" s="16">
        <f t="shared" si="229"/>
        <v>29240.700637499998</v>
      </c>
      <c r="AM151" s="16">
        <f t="shared" si="230"/>
        <v>35738.634112499996</v>
      </c>
      <c r="AN151" s="16">
        <f t="shared" si="231"/>
        <v>42886.360935000004</v>
      </c>
      <c r="AO151" s="16">
        <f t="shared" si="232"/>
        <v>50683.881105000008</v>
      </c>
      <c r="AP151" s="16">
        <f t="shared" si="233"/>
        <v>59131.194622500014</v>
      </c>
      <c r="AQ151" s="16">
        <f t="shared" si="234"/>
        <v>67578.50814000002</v>
      </c>
      <c r="AR151" s="16">
        <f t="shared" si="235"/>
        <v>76025.821657500026</v>
      </c>
      <c r="AS151" s="16">
        <f t="shared" si="236"/>
        <v>84473.135175000018</v>
      </c>
      <c r="AT151" s="16">
        <f t="shared" si="237"/>
        <v>92920.448692500024</v>
      </c>
      <c r="AU151" s="16">
        <f t="shared" si="238"/>
        <v>101367.76221000002</v>
      </c>
      <c r="AV151" s="16">
        <f t="shared" si="239"/>
        <v>109815.07572750002</v>
      </c>
      <c r="AW151" s="16">
        <f t="shared" si="240"/>
        <v>118262.38924500004</v>
      </c>
      <c r="AX151" s="16">
        <f t="shared" si="241"/>
        <v>126709.70276250005</v>
      </c>
      <c r="AY151" s="16">
        <f t="shared" si="242"/>
        <v>135157.01628000004</v>
      </c>
      <c r="AZ151" s="16">
        <f t="shared" si="243"/>
        <v>143604.32979750002</v>
      </c>
      <c r="BA151" s="16">
        <f t="shared" si="244"/>
        <v>152051.64331500005</v>
      </c>
      <c r="BB151" s="16">
        <f t="shared" si="245"/>
        <v>160498.95683250006</v>
      </c>
      <c r="BC151" s="16">
        <f t="shared" si="246"/>
        <v>168946.27035000006</v>
      </c>
      <c r="BD151" s="16">
        <f t="shared" si="247"/>
        <v>177393.58386750007</v>
      </c>
      <c r="BE151" s="16">
        <f t="shared" si="248"/>
        <v>185840.89738500005</v>
      </c>
      <c r="BF151" s="16">
        <f t="shared" si="249"/>
        <v>194288.21090250008</v>
      </c>
      <c r="BG151" s="16">
        <f t="shared" si="250"/>
        <v>202735.52442000009</v>
      </c>
      <c r="BH151" s="16">
        <f t="shared" si="251"/>
        <v>211182.83793750012</v>
      </c>
      <c r="BI151" s="16">
        <f t="shared" si="252"/>
        <v>219630.15145500007</v>
      </c>
      <c r="BJ151" s="16">
        <f t="shared" si="253"/>
        <v>228077.46497250011</v>
      </c>
      <c r="BK151" s="16">
        <f t="shared" si="254"/>
        <v>236524.77849000008</v>
      </c>
      <c r="BL151" s="16">
        <f t="shared" si="255"/>
        <v>244972.09200750009</v>
      </c>
      <c r="BM151" s="16">
        <f t="shared" si="256"/>
        <v>253419.4055250001</v>
      </c>
      <c r="BN151" s="16">
        <f t="shared" si="257"/>
        <v>261866.71904250013</v>
      </c>
      <c r="BO151" s="16">
        <f t="shared" si="258"/>
        <v>270314.03256000014</v>
      </c>
      <c r="BP151" s="16">
        <f t="shared" si="259"/>
        <v>278761.34607750014</v>
      </c>
      <c r="BQ151" s="16">
        <f t="shared" si="260"/>
        <v>287208.65959500015</v>
      </c>
      <c r="BR151" s="16">
        <f t="shared" si="261"/>
        <v>295655.97311250016</v>
      </c>
      <c r="BS151" s="16">
        <f t="shared" si="262"/>
        <v>304103.2866300001</v>
      </c>
    </row>
    <row r="152" spans="1:71" hidden="1" x14ac:dyDescent="0.35">
      <c r="A152" s="15" t="str">
        <f t="shared" ref="A152:J152" si="264">A125</f>
        <v>Found on tab BOC</v>
      </c>
      <c r="B152" s="15" t="str">
        <f t="shared" si="264"/>
        <v>A2874366</v>
      </c>
      <c r="C152" s="15" t="str">
        <f t="shared" si="264"/>
        <v/>
      </c>
      <c r="D152" s="15">
        <f t="shared" si="264"/>
        <v>39000</v>
      </c>
      <c r="E152" s="15" t="str">
        <f t="shared" si="264"/>
        <v>NEW-15424</v>
      </c>
      <c r="F152" s="15" t="str">
        <f t="shared" si="264"/>
        <v>Bearss Operations Center</v>
      </c>
      <c r="G152" s="15" t="str">
        <f t="shared" si="264"/>
        <v>Electric General Plant</v>
      </c>
      <c r="H152" s="15" t="str">
        <f t="shared" si="264"/>
        <v>Operation Centers</v>
      </c>
      <c r="I152" s="15" t="str">
        <f t="shared" si="264"/>
        <v>Energy Control Center</v>
      </c>
      <c r="J152" s="15">
        <f t="shared" si="264"/>
        <v>202506</v>
      </c>
      <c r="K152" s="16">
        <f>SUM($K125:K125)/13</f>
        <v>0</v>
      </c>
      <c r="L152" s="16">
        <f>SUM($K125:L125)/13</f>
        <v>0</v>
      </c>
      <c r="M152" s="16">
        <f>SUM($K125:M125)/13</f>
        <v>0</v>
      </c>
      <c r="N152" s="16">
        <f>SUM($K125:N125)/13</f>
        <v>0</v>
      </c>
      <c r="O152" s="16">
        <f>SUM($K125:O125)/13</f>
        <v>0</v>
      </c>
      <c r="P152" s="16">
        <f>SUM($K125:P125)/13</f>
        <v>0</v>
      </c>
      <c r="Q152" s="16">
        <f>SUM($K125:Q125)/13</f>
        <v>0</v>
      </c>
      <c r="R152" s="16">
        <f>SUM($K125:R125)/13</f>
        <v>0</v>
      </c>
      <c r="S152" s="16">
        <f>SUM($K125:S125)/13</f>
        <v>0</v>
      </c>
      <c r="T152" s="16">
        <f>SUM($K125:T125)/13</f>
        <v>0</v>
      </c>
      <c r="U152" s="16">
        <f>SUM($K125:U125)/13</f>
        <v>0</v>
      </c>
      <c r="V152" s="16">
        <f>SUM($K125:V125)/13</f>
        <v>0</v>
      </c>
      <c r="W152" s="16">
        <f t="shared" si="214"/>
        <v>0</v>
      </c>
      <c r="X152" s="16">
        <f t="shared" si="215"/>
        <v>0</v>
      </c>
      <c r="Y152" s="16">
        <f t="shared" si="216"/>
        <v>0</v>
      </c>
      <c r="Z152" s="16">
        <f t="shared" si="217"/>
        <v>0</v>
      </c>
      <c r="AA152" s="16">
        <f t="shared" si="218"/>
        <v>0</v>
      </c>
      <c r="AB152" s="16">
        <f t="shared" si="219"/>
        <v>0</v>
      </c>
      <c r="AC152" s="16">
        <f t="shared" si="220"/>
        <v>0</v>
      </c>
      <c r="AD152" s="16">
        <f t="shared" si="221"/>
        <v>23.185750769230772</v>
      </c>
      <c r="AE152" s="16">
        <f t="shared" si="222"/>
        <v>69.557252307692323</v>
      </c>
      <c r="AF152" s="16">
        <f t="shared" si="223"/>
        <v>139.11450461538465</v>
      </c>
      <c r="AG152" s="16">
        <f t="shared" si="224"/>
        <v>231.85750769230771</v>
      </c>
      <c r="AH152" s="16">
        <f t="shared" si="225"/>
        <v>347.78626153846159</v>
      </c>
      <c r="AI152" s="16">
        <f t="shared" si="226"/>
        <v>486.90076615384623</v>
      </c>
      <c r="AJ152" s="16">
        <f t="shared" si="227"/>
        <v>649.20102153846165</v>
      </c>
      <c r="AK152" s="16">
        <f t="shared" si="228"/>
        <v>834.68702769230788</v>
      </c>
      <c r="AL152" s="16">
        <f t="shared" si="229"/>
        <v>1043.3587846153848</v>
      </c>
      <c r="AM152" s="16">
        <f t="shared" si="230"/>
        <v>1275.2162923076926</v>
      </c>
      <c r="AN152" s="16">
        <f t="shared" si="231"/>
        <v>1530.2595507692311</v>
      </c>
      <c r="AO152" s="16">
        <f t="shared" si="232"/>
        <v>1808.4885600000002</v>
      </c>
      <c r="AP152" s="16">
        <f t="shared" si="233"/>
        <v>2109.9033200000003</v>
      </c>
      <c r="AQ152" s="16">
        <f t="shared" si="234"/>
        <v>2411.3180800000005</v>
      </c>
      <c r="AR152" s="16">
        <f t="shared" si="235"/>
        <v>2712.732840000001</v>
      </c>
      <c r="AS152" s="16">
        <f t="shared" si="236"/>
        <v>3014.1476000000011</v>
      </c>
      <c r="AT152" s="16">
        <f t="shared" si="237"/>
        <v>3315.5623600000008</v>
      </c>
      <c r="AU152" s="16">
        <f t="shared" si="238"/>
        <v>3616.9771200000009</v>
      </c>
      <c r="AV152" s="16">
        <f t="shared" si="239"/>
        <v>3918.391880000001</v>
      </c>
      <c r="AW152" s="16">
        <f t="shared" si="240"/>
        <v>4219.8066400000007</v>
      </c>
      <c r="AX152" s="16">
        <f t="shared" si="241"/>
        <v>4521.2214000000013</v>
      </c>
      <c r="AY152" s="16">
        <f t="shared" si="242"/>
        <v>4822.6361600000009</v>
      </c>
      <c r="AZ152" s="16">
        <f t="shared" si="243"/>
        <v>5124.0509199999997</v>
      </c>
      <c r="BA152" s="16">
        <f t="shared" si="244"/>
        <v>5425.4656800000002</v>
      </c>
      <c r="BB152" s="16">
        <f t="shared" si="245"/>
        <v>5726.880439999999</v>
      </c>
      <c r="BC152" s="16">
        <f t="shared" si="246"/>
        <v>6028.2951999999987</v>
      </c>
      <c r="BD152" s="16">
        <f t="shared" si="247"/>
        <v>6329.7099599999983</v>
      </c>
      <c r="BE152" s="16">
        <f t="shared" si="248"/>
        <v>6631.124719999998</v>
      </c>
      <c r="BF152" s="16">
        <f t="shared" si="249"/>
        <v>6932.5394799999976</v>
      </c>
      <c r="BG152" s="16">
        <f t="shared" si="250"/>
        <v>7233.9542399999964</v>
      </c>
      <c r="BH152" s="16">
        <f t="shared" si="251"/>
        <v>7535.368999999996</v>
      </c>
      <c r="BI152" s="16">
        <f t="shared" si="252"/>
        <v>7836.7837599999957</v>
      </c>
      <c r="BJ152" s="16">
        <f t="shared" si="253"/>
        <v>8138.1985199999954</v>
      </c>
      <c r="BK152" s="16">
        <f t="shared" si="254"/>
        <v>8439.6132799999941</v>
      </c>
      <c r="BL152" s="16">
        <f t="shared" si="255"/>
        <v>8741.0280399999938</v>
      </c>
      <c r="BM152" s="16">
        <f t="shared" si="256"/>
        <v>9042.4427999999934</v>
      </c>
      <c r="BN152" s="16">
        <f t="shared" si="257"/>
        <v>9343.8575599999931</v>
      </c>
      <c r="BO152" s="16">
        <f t="shared" si="258"/>
        <v>9645.2723199999928</v>
      </c>
      <c r="BP152" s="16">
        <f t="shared" si="259"/>
        <v>9946.6870799999924</v>
      </c>
      <c r="BQ152" s="16">
        <f t="shared" si="260"/>
        <v>10248.101839999992</v>
      </c>
      <c r="BR152" s="16">
        <f t="shared" si="261"/>
        <v>10549.516599999992</v>
      </c>
      <c r="BS152" s="16">
        <f t="shared" si="262"/>
        <v>10850.931359999991</v>
      </c>
    </row>
    <row r="153" spans="1:71" hidden="1" x14ac:dyDescent="0.35">
      <c r="A153" s="15" t="str">
        <f t="shared" ref="A153:J153" si="265">A126</f>
        <v>Found on tab BOC</v>
      </c>
      <c r="B153" s="15" t="str">
        <f t="shared" si="265"/>
        <v>A2874376</v>
      </c>
      <c r="C153" s="15" t="str">
        <f t="shared" si="265"/>
        <v/>
      </c>
      <c r="D153" s="15">
        <f t="shared" si="265"/>
        <v>30315</v>
      </c>
      <c r="E153" s="15" t="str">
        <f t="shared" si="265"/>
        <v>NCP-12350</v>
      </c>
      <c r="F153" s="15" t="str">
        <f t="shared" si="265"/>
        <v>EMS Upgrade - 2023</v>
      </c>
      <c r="G153" s="15" t="str">
        <f t="shared" si="265"/>
        <v>Electric General Plant</v>
      </c>
      <c r="H153" s="15" t="str">
        <f t="shared" si="265"/>
        <v>Operation Centers</v>
      </c>
      <c r="I153" s="15" t="str">
        <f t="shared" si="265"/>
        <v>Energy Control Center</v>
      </c>
      <c r="J153" s="15">
        <f t="shared" si="265"/>
        <v>202510</v>
      </c>
      <c r="K153" s="16">
        <f>SUM($K126:K126)/13</f>
        <v>0</v>
      </c>
      <c r="L153" s="16">
        <f>SUM($K126:L126)/13</f>
        <v>0</v>
      </c>
      <c r="M153" s="16">
        <f>SUM($K126:M126)/13</f>
        <v>0</v>
      </c>
      <c r="N153" s="16">
        <f>SUM($K126:N126)/13</f>
        <v>0</v>
      </c>
      <c r="O153" s="16">
        <f>SUM($K126:O126)/13</f>
        <v>0</v>
      </c>
      <c r="P153" s="16">
        <f>SUM($K126:P126)/13</f>
        <v>0</v>
      </c>
      <c r="Q153" s="16">
        <f>SUM($K126:Q126)/13</f>
        <v>0</v>
      </c>
      <c r="R153" s="16">
        <f>SUM($K126:R126)/13</f>
        <v>0</v>
      </c>
      <c r="S153" s="16">
        <f>SUM($K126:S126)/13</f>
        <v>0</v>
      </c>
      <c r="T153" s="16">
        <f>SUM($K126:T126)/13</f>
        <v>0</v>
      </c>
      <c r="U153" s="16">
        <f>SUM($K126:U126)/13</f>
        <v>0</v>
      </c>
      <c r="V153" s="16">
        <f>SUM($K126:V126)/13</f>
        <v>0</v>
      </c>
      <c r="W153" s="16">
        <f t="shared" si="214"/>
        <v>0</v>
      </c>
      <c r="X153" s="16">
        <f t="shared" si="215"/>
        <v>0</v>
      </c>
      <c r="Y153" s="16">
        <f t="shared" si="216"/>
        <v>0</v>
      </c>
      <c r="Z153" s="16">
        <f t="shared" si="217"/>
        <v>0</v>
      </c>
      <c r="AA153" s="16">
        <f t="shared" si="218"/>
        <v>0</v>
      </c>
      <c r="AB153" s="16">
        <f t="shared" si="219"/>
        <v>0</v>
      </c>
      <c r="AC153" s="16">
        <f t="shared" si="220"/>
        <v>0</v>
      </c>
      <c r="AD153" s="16">
        <f t="shared" si="221"/>
        <v>0</v>
      </c>
      <c r="AE153" s="16">
        <f t="shared" si="222"/>
        <v>0</v>
      </c>
      <c r="AF153" s="16">
        <f t="shared" si="223"/>
        <v>0</v>
      </c>
      <c r="AG153" s="16">
        <f t="shared" si="224"/>
        <v>0</v>
      </c>
      <c r="AH153" s="16">
        <f t="shared" si="225"/>
        <v>12.14620666666667</v>
      </c>
      <c r="AI153" s="16">
        <f t="shared" si="226"/>
        <v>36.438620000000007</v>
      </c>
      <c r="AJ153" s="16">
        <f t="shared" si="227"/>
        <v>72.877240000000015</v>
      </c>
      <c r="AK153" s="16">
        <f t="shared" si="228"/>
        <v>121.4620666666667</v>
      </c>
      <c r="AL153" s="16">
        <f t="shared" si="229"/>
        <v>182.19310000000007</v>
      </c>
      <c r="AM153" s="16">
        <f t="shared" si="230"/>
        <v>255.07034000000007</v>
      </c>
      <c r="AN153" s="16">
        <f t="shared" si="231"/>
        <v>340.09378666666674</v>
      </c>
      <c r="AO153" s="16">
        <f t="shared" si="232"/>
        <v>437.26344000000012</v>
      </c>
      <c r="AP153" s="16">
        <f t="shared" si="233"/>
        <v>546.5793000000001</v>
      </c>
      <c r="AQ153" s="16">
        <f t="shared" si="234"/>
        <v>668.04136666666682</v>
      </c>
      <c r="AR153" s="16">
        <f t="shared" si="235"/>
        <v>801.6496400000002</v>
      </c>
      <c r="AS153" s="16">
        <f t="shared" si="236"/>
        <v>947.40412000000026</v>
      </c>
      <c r="AT153" s="16">
        <f t="shared" si="237"/>
        <v>1105.3048066666668</v>
      </c>
      <c r="AU153" s="16">
        <f t="shared" si="238"/>
        <v>1263.2054933333334</v>
      </c>
      <c r="AV153" s="16">
        <f t="shared" si="239"/>
        <v>1421.1061800000002</v>
      </c>
      <c r="AW153" s="16">
        <f t="shared" si="240"/>
        <v>1579.0068666666666</v>
      </c>
      <c r="AX153" s="16">
        <f t="shared" si="241"/>
        <v>1736.9075533333335</v>
      </c>
      <c r="AY153" s="16">
        <f t="shared" si="242"/>
        <v>1894.8082400000001</v>
      </c>
      <c r="AZ153" s="16">
        <f t="shared" si="243"/>
        <v>2052.7089266666671</v>
      </c>
      <c r="BA153" s="16">
        <f t="shared" si="244"/>
        <v>2210.6096133333335</v>
      </c>
      <c r="BB153" s="16">
        <f t="shared" si="245"/>
        <v>2368.5103000000008</v>
      </c>
      <c r="BC153" s="16">
        <f t="shared" si="246"/>
        <v>2526.4109866666672</v>
      </c>
      <c r="BD153" s="16">
        <f t="shared" si="247"/>
        <v>2684.3116733333341</v>
      </c>
      <c r="BE153" s="16">
        <f t="shared" si="248"/>
        <v>2842.2123600000009</v>
      </c>
      <c r="BF153" s="16">
        <f t="shared" si="249"/>
        <v>3000.1130466666682</v>
      </c>
      <c r="BG153" s="16">
        <f t="shared" si="250"/>
        <v>3158.013733333335</v>
      </c>
      <c r="BH153" s="16">
        <f t="shared" si="251"/>
        <v>3315.914420000001</v>
      </c>
      <c r="BI153" s="16">
        <f t="shared" si="252"/>
        <v>3473.8151066666683</v>
      </c>
      <c r="BJ153" s="16">
        <f t="shared" si="253"/>
        <v>3631.7157933333347</v>
      </c>
      <c r="BK153" s="16">
        <f t="shared" si="254"/>
        <v>3789.616480000002</v>
      </c>
      <c r="BL153" s="16">
        <f t="shared" si="255"/>
        <v>3947.5171666666688</v>
      </c>
      <c r="BM153" s="16">
        <f t="shared" si="256"/>
        <v>4105.4178533333361</v>
      </c>
      <c r="BN153" s="16">
        <f t="shared" si="257"/>
        <v>4263.3185400000029</v>
      </c>
      <c r="BO153" s="16">
        <f t="shared" si="258"/>
        <v>4421.2192266666698</v>
      </c>
      <c r="BP153" s="16">
        <f t="shared" si="259"/>
        <v>4579.1199133333357</v>
      </c>
      <c r="BQ153" s="16">
        <f t="shared" si="260"/>
        <v>4737.0206000000026</v>
      </c>
      <c r="BR153" s="16">
        <f t="shared" si="261"/>
        <v>4894.9212866666694</v>
      </c>
      <c r="BS153" s="16">
        <f t="shared" si="262"/>
        <v>5052.8219733333353</v>
      </c>
    </row>
    <row r="154" spans="1:71" x14ac:dyDescent="0.35">
      <c r="A154" s="15" t="str">
        <f t="shared" ref="A154:J154" si="266">A127</f>
        <v>Found on tab BOC</v>
      </c>
      <c r="B154" s="15" t="str">
        <f t="shared" si="266"/>
        <v>A2877903</v>
      </c>
      <c r="C154" s="15" t="str">
        <f t="shared" si="266"/>
        <v/>
      </c>
      <c r="D154" s="15">
        <f t="shared" si="266"/>
        <v>39700</v>
      </c>
      <c r="E154" s="15" t="str">
        <f t="shared" si="266"/>
        <v>NEW-15424</v>
      </c>
      <c r="F154" s="15" t="str">
        <f t="shared" si="266"/>
        <v>Bearss Operations Center</v>
      </c>
      <c r="G154" s="15" t="str">
        <f t="shared" si="266"/>
        <v>Electric General Plant</v>
      </c>
      <c r="H154" s="15" t="str">
        <f t="shared" si="266"/>
        <v>Other Structures</v>
      </c>
      <c r="I154" s="15" t="str">
        <f t="shared" si="266"/>
        <v>Undefined Area WorkMan - CS</v>
      </c>
      <c r="J154" s="15">
        <f t="shared" si="266"/>
        <v>202506</v>
      </c>
      <c r="K154" s="16">
        <f>SUM($K127:K127)/13</f>
        <v>0</v>
      </c>
      <c r="L154" s="16">
        <f>SUM($K127:L127)/13</f>
        <v>0</v>
      </c>
      <c r="M154" s="16">
        <f>SUM($K127:M127)/13</f>
        <v>0</v>
      </c>
      <c r="N154" s="16">
        <f>SUM($K127:N127)/13</f>
        <v>0</v>
      </c>
      <c r="O154" s="16">
        <f>SUM($K127:O127)/13</f>
        <v>0</v>
      </c>
      <c r="P154" s="16">
        <f>SUM($K127:P127)/13</f>
        <v>0</v>
      </c>
      <c r="Q154" s="16">
        <f>SUM($K127:Q127)/13</f>
        <v>0</v>
      </c>
      <c r="R154" s="16">
        <f>SUM($K127:R127)/13</f>
        <v>0</v>
      </c>
      <c r="S154" s="16">
        <f>SUM($K127:S127)/13</f>
        <v>0</v>
      </c>
      <c r="T154" s="16">
        <f>SUM($K127:T127)/13</f>
        <v>0</v>
      </c>
      <c r="U154" s="16">
        <f>SUM($K127:U127)/13</f>
        <v>0</v>
      </c>
      <c r="V154" s="16">
        <f>SUM($K127:V127)/13</f>
        <v>0</v>
      </c>
      <c r="W154" s="16">
        <f t="shared" si="214"/>
        <v>0</v>
      </c>
      <c r="X154" s="16">
        <f t="shared" si="215"/>
        <v>0</v>
      </c>
      <c r="Y154" s="16">
        <f t="shared" si="216"/>
        <v>0</v>
      </c>
      <c r="Z154" s="16">
        <f t="shared" si="217"/>
        <v>0</v>
      </c>
      <c r="AA154" s="16">
        <f t="shared" si="218"/>
        <v>0</v>
      </c>
      <c r="AB154" s="16">
        <f t="shared" si="219"/>
        <v>0</v>
      </c>
      <c r="AC154" s="16">
        <f t="shared" si="220"/>
        <v>0</v>
      </c>
      <c r="AD154" s="16">
        <f t="shared" si="221"/>
        <v>340.93685083333332</v>
      </c>
      <c r="AE154" s="16">
        <f t="shared" si="222"/>
        <v>1022.8105525</v>
      </c>
      <c r="AF154" s="16">
        <f t="shared" si="223"/>
        <v>2045.6211049999999</v>
      </c>
      <c r="AG154" s="16">
        <f t="shared" si="224"/>
        <v>3409.3685083333335</v>
      </c>
      <c r="AH154" s="16">
        <f t="shared" si="225"/>
        <v>5114.0527625000004</v>
      </c>
      <c r="AI154" s="16">
        <f t="shared" si="226"/>
        <v>7159.6738674999997</v>
      </c>
      <c r="AJ154" s="16">
        <f t="shared" si="227"/>
        <v>9546.2318233333335</v>
      </c>
      <c r="AK154" s="16">
        <f t="shared" si="228"/>
        <v>12273.726629999999</v>
      </c>
      <c r="AL154" s="16">
        <f t="shared" si="229"/>
        <v>15342.1582875</v>
      </c>
      <c r="AM154" s="16">
        <f t="shared" si="230"/>
        <v>18751.526795833335</v>
      </c>
      <c r="AN154" s="16">
        <f t="shared" si="231"/>
        <v>22501.832154999996</v>
      </c>
      <c r="AO154" s="16">
        <f t="shared" si="232"/>
        <v>26593.074365</v>
      </c>
      <c r="AP154" s="16">
        <f t="shared" si="233"/>
        <v>31025.253425833329</v>
      </c>
      <c r="AQ154" s="16">
        <f t="shared" si="234"/>
        <v>35457.432486666665</v>
      </c>
      <c r="AR154" s="16">
        <f t="shared" si="235"/>
        <v>39889.611547499997</v>
      </c>
      <c r="AS154" s="16">
        <f t="shared" si="236"/>
        <v>44321.790608333322</v>
      </c>
      <c r="AT154" s="16">
        <f t="shared" si="237"/>
        <v>48753.969669166669</v>
      </c>
      <c r="AU154" s="16">
        <f t="shared" si="238"/>
        <v>53186.148730000001</v>
      </c>
      <c r="AV154" s="16">
        <f t="shared" si="239"/>
        <v>57618.327790833326</v>
      </c>
      <c r="AW154" s="16">
        <f t="shared" si="240"/>
        <v>62050.506851666672</v>
      </c>
      <c r="AX154" s="16">
        <f t="shared" si="241"/>
        <v>66482.685912500005</v>
      </c>
      <c r="AY154" s="16">
        <f t="shared" si="242"/>
        <v>70914.86497333333</v>
      </c>
      <c r="AZ154" s="16">
        <f t="shared" si="243"/>
        <v>75347.044034166684</v>
      </c>
      <c r="BA154" s="16">
        <f t="shared" si="244"/>
        <v>79779.223095000008</v>
      </c>
      <c r="BB154" s="16">
        <f t="shared" si="245"/>
        <v>84211.402155833348</v>
      </c>
      <c r="BC154" s="16">
        <f t="shared" si="246"/>
        <v>88643.581216666687</v>
      </c>
      <c r="BD154" s="16">
        <f t="shared" si="247"/>
        <v>93075.760277500041</v>
      </c>
      <c r="BE154" s="16">
        <f t="shared" si="248"/>
        <v>97507.939338333366</v>
      </c>
      <c r="BF154" s="16">
        <f t="shared" si="249"/>
        <v>101940.11839916672</v>
      </c>
      <c r="BG154" s="16">
        <f t="shared" si="250"/>
        <v>106372.29746000005</v>
      </c>
      <c r="BH154" s="16">
        <f t="shared" si="251"/>
        <v>110804.47652083338</v>
      </c>
      <c r="BI154" s="16">
        <f t="shared" si="252"/>
        <v>115236.65558166671</v>
      </c>
      <c r="BJ154" s="16">
        <f t="shared" si="253"/>
        <v>119668.83464250005</v>
      </c>
      <c r="BK154" s="16">
        <f t="shared" si="254"/>
        <v>124101.01370333339</v>
      </c>
      <c r="BL154" s="16">
        <f t="shared" si="255"/>
        <v>128533.19276416673</v>
      </c>
      <c r="BM154" s="16">
        <f t="shared" si="256"/>
        <v>132965.37182500007</v>
      </c>
      <c r="BN154" s="16">
        <f t="shared" si="257"/>
        <v>137397.55088583339</v>
      </c>
      <c r="BO154" s="16">
        <f t="shared" si="258"/>
        <v>141829.72994666672</v>
      </c>
      <c r="BP154" s="16">
        <f t="shared" si="259"/>
        <v>146261.90900750004</v>
      </c>
      <c r="BQ154" s="16">
        <f t="shared" si="260"/>
        <v>150694.08806833334</v>
      </c>
      <c r="BR154" s="16">
        <f t="shared" si="261"/>
        <v>155126.26712916669</v>
      </c>
      <c r="BS154" s="16">
        <f t="shared" si="262"/>
        <v>159558.44619000002</v>
      </c>
    </row>
    <row r="155" spans="1:71" hidden="1" x14ac:dyDescent="0.35">
      <c r="A155" s="15" t="str">
        <f t="shared" ref="A155:J155" si="267">A128</f>
        <v>Found on tab BOC</v>
      </c>
      <c r="B155" s="15" t="str">
        <f t="shared" si="267"/>
        <v>D0098294</v>
      </c>
      <c r="C155" s="15" t="str">
        <f t="shared" si="267"/>
        <v/>
      </c>
      <c r="D155" s="15">
        <f t="shared" si="267"/>
        <v>39000</v>
      </c>
      <c r="E155" s="15" t="str">
        <f t="shared" si="267"/>
        <v>NEW-15424</v>
      </c>
      <c r="F155" s="15" t="str">
        <f t="shared" si="267"/>
        <v>Bearss Operations Center</v>
      </c>
      <c r="G155" s="15" t="str">
        <f t="shared" si="267"/>
        <v>Electric General Plant</v>
      </c>
      <c r="H155" s="15" t="str">
        <f t="shared" si="267"/>
        <v>General Offices</v>
      </c>
      <c r="I155" s="15" t="str">
        <f t="shared" si="267"/>
        <v>Bearss Operations Center (ECC/DC)</v>
      </c>
      <c r="J155" s="15">
        <f t="shared" si="267"/>
        <v>202506</v>
      </c>
      <c r="K155" s="16">
        <f>SUM($K128:K128)/13</f>
        <v>0</v>
      </c>
      <c r="L155" s="16">
        <f>SUM($K128:L128)/13</f>
        <v>0</v>
      </c>
      <c r="M155" s="16">
        <f>SUM($K128:M128)/13</f>
        <v>0</v>
      </c>
      <c r="N155" s="16">
        <f>SUM($K128:N128)/13</f>
        <v>0</v>
      </c>
      <c r="O155" s="16">
        <f>SUM($K128:O128)/13</f>
        <v>0</v>
      </c>
      <c r="P155" s="16">
        <f>SUM($K128:P128)/13</f>
        <v>0</v>
      </c>
      <c r="Q155" s="16">
        <f>SUM($K128:Q128)/13</f>
        <v>0</v>
      </c>
      <c r="R155" s="16">
        <f>SUM($K128:R128)/13</f>
        <v>0</v>
      </c>
      <c r="S155" s="16">
        <f>SUM($K128:S128)/13</f>
        <v>0</v>
      </c>
      <c r="T155" s="16">
        <f>SUM($K128:T128)/13</f>
        <v>0</v>
      </c>
      <c r="U155" s="16">
        <f>SUM($K128:U128)/13</f>
        <v>0</v>
      </c>
      <c r="V155" s="16">
        <f>SUM($K128:V128)/13</f>
        <v>0</v>
      </c>
      <c r="W155" s="16">
        <f t="shared" si="214"/>
        <v>0</v>
      </c>
      <c r="X155" s="16">
        <f t="shared" si="215"/>
        <v>0</v>
      </c>
      <c r="Y155" s="16">
        <f t="shared" si="216"/>
        <v>0</v>
      </c>
      <c r="Z155" s="16">
        <f t="shared" si="217"/>
        <v>0</v>
      </c>
      <c r="AA155" s="16">
        <f t="shared" si="218"/>
        <v>0</v>
      </c>
      <c r="AB155" s="16">
        <f t="shared" si="219"/>
        <v>0</v>
      </c>
      <c r="AC155" s="16">
        <f t="shared" si="220"/>
        <v>0</v>
      </c>
      <c r="AD155" s="16">
        <f t="shared" si="221"/>
        <v>198.95904448717948</v>
      </c>
      <c r="AE155" s="16">
        <f t="shared" si="222"/>
        <v>596.87713346153839</v>
      </c>
      <c r="AF155" s="16">
        <f t="shared" si="223"/>
        <v>1193.7542669230768</v>
      </c>
      <c r="AG155" s="16">
        <f t="shared" si="224"/>
        <v>1989.5904448717947</v>
      </c>
      <c r="AH155" s="16">
        <f t="shared" si="225"/>
        <v>2984.3856673076921</v>
      </c>
      <c r="AI155" s="16">
        <f t="shared" si="226"/>
        <v>4178.1399342307686</v>
      </c>
      <c r="AJ155" s="16">
        <f t="shared" si="227"/>
        <v>5570.8532456410258</v>
      </c>
      <c r="AK155" s="16">
        <f t="shared" si="228"/>
        <v>7162.5256015384612</v>
      </c>
      <c r="AL155" s="16">
        <f t="shared" si="229"/>
        <v>8953.1570019230767</v>
      </c>
      <c r="AM155" s="16">
        <f t="shared" si="230"/>
        <v>10942.74744679487</v>
      </c>
      <c r="AN155" s="16">
        <f t="shared" si="231"/>
        <v>13131.296936153845</v>
      </c>
      <c r="AO155" s="16">
        <f t="shared" si="232"/>
        <v>15518.805469999999</v>
      </c>
      <c r="AP155" s="16">
        <f t="shared" si="233"/>
        <v>18105.273048333333</v>
      </c>
      <c r="AQ155" s="16">
        <f t="shared" si="234"/>
        <v>20691.740626666662</v>
      </c>
      <c r="AR155" s="16">
        <f t="shared" si="235"/>
        <v>23278.208204999999</v>
      </c>
      <c r="AS155" s="16">
        <f t="shared" si="236"/>
        <v>25864.675783333332</v>
      </c>
      <c r="AT155" s="16">
        <f t="shared" si="237"/>
        <v>28451.143361666665</v>
      </c>
      <c r="AU155" s="16">
        <f t="shared" si="238"/>
        <v>31037.610939999999</v>
      </c>
      <c r="AV155" s="16">
        <f t="shared" si="239"/>
        <v>33624.078518333336</v>
      </c>
      <c r="AW155" s="16">
        <f t="shared" si="240"/>
        <v>36210.546096666665</v>
      </c>
      <c r="AX155" s="16">
        <f t="shared" si="241"/>
        <v>38797.013675000002</v>
      </c>
      <c r="AY155" s="16">
        <f t="shared" si="242"/>
        <v>41383.481253333346</v>
      </c>
      <c r="AZ155" s="16">
        <f t="shared" si="243"/>
        <v>43969.948831666676</v>
      </c>
      <c r="BA155" s="16">
        <f t="shared" si="244"/>
        <v>46556.41641000002</v>
      </c>
      <c r="BB155" s="16">
        <f t="shared" si="245"/>
        <v>49142.883988333357</v>
      </c>
      <c r="BC155" s="16">
        <f t="shared" si="246"/>
        <v>51729.351566666694</v>
      </c>
      <c r="BD155" s="16">
        <f t="shared" si="247"/>
        <v>54315.81914500003</v>
      </c>
      <c r="BE155" s="16">
        <f t="shared" si="248"/>
        <v>56902.286723333375</v>
      </c>
      <c r="BF155" s="16">
        <f t="shared" si="249"/>
        <v>59488.754301666711</v>
      </c>
      <c r="BG155" s="16">
        <f t="shared" si="250"/>
        <v>62075.221880000048</v>
      </c>
      <c r="BH155" s="16">
        <f t="shared" si="251"/>
        <v>64661.689458333385</v>
      </c>
      <c r="BI155" s="16">
        <f t="shared" si="252"/>
        <v>67248.157036666729</v>
      </c>
      <c r="BJ155" s="16">
        <f t="shared" si="253"/>
        <v>69834.624615000066</v>
      </c>
      <c r="BK155" s="16">
        <f t="shared" si="254"/>
        <v>72421.092193333403</v>
      </c>
      <c r="BL155" s="16">
        <f t="shared" si="255"/>
        <v>75007.55977166674</v>
      </c>
      <c r="BM155" s="16">
        <f t="shared" si="256"/>
        <v>77594.027350000077</v>
      </c>
      <c r="BN155" s="16">
        <f t="shared" si="257"/>
        <v>80180.494928333414</v>
      </c>
      <c r="BO155" s="16">
        <f t="shared" si="258"/>
        <v>82766.96250666675</v>
      </c>
      <c r="BP155" s="16">
        <f t="shared" si="259"/>
        <v>85353.430085000087</v>
      </c>
      <c r="BQ155" s="16">
        <f t="shared" si="260"/>
        <v>87939.897663333424</v>
      </c>
      <c r="BR155" s="16">
        <f t="shared" si="261"/>
        <v>90526.365241666761</v>
      </c>
      <c r="BS155" s="16">
        <f t="shared" si="262"/>
        <v>93112.832820000098</v>
      </c>
    </row>
    <row r="156" spans="1:71" hidden="1" x14ac:dyDescent="0.35">
      <c r="A156" s="15" t="str">
        <f t="shared" ref="A156:J156" si="268">A129</f>
        <v>Found on tab BOC</v>
      </c>
      <c r="B156" s="15" t="str">
        <f t="shared" si="268"/>
        <v>D0098940</v>
      </c>
      <c r="C156" s="15" t="str">
        <f t="shared" si="268"/>
        <v/>
      </c>
      <c r="D156" s="15">
        <f t="shared" si="268"/>
        <v>38900</v>
      </c>
      <c r="E156" s="15" t="str">
        <f t="shared" si="268"/>
        <v>NCP-16063</v>
      </c>
      <c r="F156" s="15" t="str">
        <f t="shared" si="268"/>
        <v>Bearss Operations Center Land</v>
      </c>
      <c r="G156" s="15" t="str">
        <f t="shared" si="268"/>
        <v>Electric General Plant</v>
      </c>
      <c r="H156" s="15" t="str">
        <f t="shared" si="268"/>
        <v>General Offices</v>
      </c>
      <c r="I156" s="15" t="str">
        <f t="shared" si="268"/>
        <v>Bearss Operations Center (ECC/DC)</v>
      </c>
      <c r="J156" s="15">
        <f t="shared" si="268"/>
        <v>202506</v>
      </c>
      <c r="K156" s="16">
        <f>SUM($K129:K129)/13</f>
        <v>0</v>
      </c>
      <c r="L156" s="16">
        <f>SUM($K129:L129)/13</f>
        <v>0</v>
      </c>
      <c r="M156" s="16">
        <f>SUM($K129:M129)/13</f>
        <v>0</v>
      </c>
      <c r="N156" s="16">
        <f>SUM($K129:N129)/13</f>
        <v>0</v>
      </c>
      <c r="O156" s="16">
        <f>SUM($K129:O129)/13</f>
        <v>0</v>
      </c>
      <c r="P156" s="16">
        <f>SUM($K129:P129)/13</f>
        <v>0</v>
      </c>
      <c r="Q156" s="16">
        <f>SUM($K129:Q129)/13</f>
        <v>0</v>
      </c>
      <c r="R156" s="16">
        <f>SUM($K129:R129)/13</f>
        <v>0</v>
      </c>
      <c r="S156" s="16">
        <f>SUM($K129:S129)/13</f>
        <v>0</v>
      </c>
      <c r="T156" s="16">
        <f>SUM($K129:T129)/13</f>
        <v>0</v>
      </c>
      <c r="U156" s="16">
        <f>SUM($K129:U129)/13</f>
        <v>0</v>
      </c>
      <c r="V156" s="16">
        <f>SUM($K129:V129)/13</f>
        <v>0</v>
      </c>
      <c r="W156" s="16">
        <f t="shared" si="214"/>
        <v>0</v>
      </c>
      <c r="X156" s="16">
        <f t="shared" si="215"/>
        <v>0</v>
      </c>
      <c r="Y156" s="16">
        <f t="shared" si="216"/>
        <v>0</v>
      </c>
      <c r="Z156" s="16">
        <f t="shared" si="217"/>
        <v>0</v>
      </c>
      <c r="AA156" s="16">
        <f t="shared" si="218"/>
        <v>0</v>
      </c>
      <c r="AB156" s="16">
        <f t="shared" si="219"/>
        <v>0</v>
      </c>
      <c r="AC156" s="16">
        <f t="shared" si="220"/>
        <v>0</v>
      </c>
      <c r="AD156" s="16">
        <f t="shared" si="221"/>
        <v>0</v>
      </c>
      <c r="AE156" s="16">
        <f t="shared" si="222"/>
        <v>0</v>
      </c>
      <c r="AF156" s="16">
        <f t="shared" si="223"/>
        <v>0</v>
      </c>
      <c r="AG156" s="16">
        <f t="shared" si="224"/>
        <v>0</v>
      </c>
      <c r="AH156" s="16">
        <f t="shared" si="225"/>
        <v>0</v>
      </c>
      <c r="AI156" s="16">
        <f t="shared" si="226"/>
        <v>0</v>
      </c>
      <c r="AJ156" s="16">
        <f t="shared" si="227"/>
        <v>0</v>
      </c>
      <c r="AK156" s="16">
        <f t="shared" si="228"/>
        <v>0</v>
      </c>
      <c r="AL156" s="16">
        <f t="shared" si="229"/>
        <v>0</v>
      </c>
      <c r="AM156" s="16">
        <f t="shared" si="230"/>
        <v>0</v>
      </c>
      <c r="AN156" s="16">
        <f t="shared" si="231"/>
        <v>0</v>
      </c>
      <c r="AO156" s="16">
        <f t="shared" si="232"/>
        <v>0</v>
      </c>
      <c r="AP156" s="16">
        <f t="shared" si="233"/>
        <v>0</v>
      </c>
      <c r="AQ156" s="16">
        <f t="shared" si="234"/>
        <v>0</v>
      </c>
      <c r="AR156" s="16">
        <f t="shared" si="235"/>
        <v>0</v>
      </c>
      <c r="AS156" s="16">
        <f t="shared" si="236"/>
        <v>0</v>
      </c>
      <c r="AT156" s="16">
        <f t="shared" si="237"/>
        <v>0</v>
      </c>
      <c r="AU156" s="16">
        <f t="shared" si="238"/>
        <v>0</v>
      </c>
      <c r="AV156" s="16">
        <f t="shared" si="239"/>
        <v>0</v>
      </c>
      <c r="AW156" s="16">
        <f t="shared" si="240"/>
        <v>0</v>
      </c>
      <c r="AX156" s="16">
        <f t="shared" si="241"/>
        <v>0</v>
      </c>
      <c r="AY156" s="16">
        <f t="shared" si="242"/>
        <v>0</v>
      </c>
      <c r="AZ156" s="16">
        <f t="shared" si="243"/>
        <v>0</v>
      </c>
      <c r="BA156" s="16">
        <f t="shared" si="244"/>
        <v>0</v>
      </c>
      <c r="BB156" s="16">
        <f t="shared" si="245"/>
        <v>0</v>
      </c>
      <c r="BC156" s="16">
        <f t="shared" si="246"/>
        <v>0</v>
      </c>
      <c r="BD156" s="16">
        <f t="shared" si="247"/>
        <v>0</v>
      </c>
      <c r="BE156" s="16">
        <f t="shared" si="248"/>
        <v>0</v>
      </c>
      <c r="BF156" s="16">
        <f t="shared" si="249"/>
        <v>0</v>
      </c>
      <c r="BG156" s="16">
        <f t="shared" si="250"/>
        <v>0</v>
      </c>
      <c r="BH156" s="16">
        <f t="shared" si="251"/>
        <v>0</v>
      </c>
      <c r="BI156" s="16">
        <f t="shared" si="252"/>
        <v>0</v>
      </c>
      <c r="BJ156" s="16">
        <f t="shared" si="253"/>
        <v>0</v>
      </c>
      <c r="BK156" s="16">
        <f t="shared" si="254"/>
        <v>0</v>
      </c>
      <c r="BL156" s="16">
        <f t="shared" si="255"/>
        <v>0</v>
      </c>
      <c r="BM156" s="16">
        <f t="shared" si="256"/>
        <v>0</v>
      </c>
      <c r="BN156" s="16">
        <f t="shared" si="257"/>
        <v>0</v>
      </c>
      <c r="BO156" s="16">
        <f t="shared" si="258"/>
        <v>0</v>
      </c>
      <c r="BP156" s="16">
        <f t="shared" si="259"/>
        <v>0</v>
      </c>
      <c r="BQ156" s="16">
        <f t="shared" si="260"/>
        <v>0</v>
      </c>
      <c r="BR156" s="16">
        <f t="shared" si="261"/>
        <v>0</v>
      </c>
      <c r="BS156" s="16">
        <f t="shared" si="262"/>
        <v>0</v>
      </c>
    </row>
    <row r="157" spans="1:71" hidden="1" x14ac:dyDescent="0.35">
      <c r="A157" s="15" t="str">
        <f t="shared" ref="A157:J157" si="269">A130</f>
        <v>Found on tab BOC</v>
      </c>
      <c r="B157" s="15" t="str">
        <f t="shared" si="269"/>
        <v>D0099344</v>
      </c>
      <c r="C157" s="15" t="str">
        <f t="shared" si="269"/>
        <v/>
      </c>
      <c r="D157" s="15">
        <f t="shared" si="269"/>
        <v>38900</v>
      </c>
      <c r="E157" s="15" t="str">
        <f t="shared" si="269"/>
        <v>NCP-16063</v>
      </c>
      <c r="F157" s="15" t="str">
        <f t="shared" si="269"/>
        <v>Bearss Operations Center Land</v>
      </c>
      <c r="G157" s="15" t="str">
        <f t="shared" si="269"/>
        <v>Electric General Plant</v>
      </c>
      <c r="H157" s="15" t="str">
        <f t="shared" si="269"/>
        <v>General Offices</v>
      </c>
      <c r="I157" s="15" t="str">
        <f t="shared" si="269"/>
        <v>Bearss Operations Center (ECC/DC)</v>
      </c>
      <c r="J157" s="15">
        <f t="shared" si="269"/>
        <v>202506</v>
      </c>
      <c r="K157" s="16">
        <f>SUM($K130:K130)/13</f>
        <v>0</v>
      </c>
      <c r="L157" s="16">
        <f>SUM($K130:L130)/13</f>
        <v>0</v>
      </c>
      <c r="M157" s="16">
        <f>SUM($K130:M130)/13</f>
        <v>0</v>
      </c>
      <c r="N157" s="16">
        <f>SUM($K130:N130)/13</f>
        <v>0</v>
      </c>
      <c r="O157" s="16">
        <f>SUM($K130:O130)/13</f>
        <v>0</v>
      </c>
      <c r="P157" s="16">
        <f>SUM($K130:P130)/13</f>
        <v>0</v>
      </c>
      <c r="Q157" s="16">
        <f>SUM($K130:Q130)/13</f>
        <v>0</v>
      </c>
      <c r="R157" s="16">
        <f>SUM($K130:R130)/13</f>
        <v>0</v>
      </c>
      <c r="S157" s="16">
        <f>SUM($K130:S130)/13</f>
        <v>0</v>
      </c>
      <c r="T157" s="16">
        <f>SUM($K130:T130)/13</f>
        <v>0</v>
      </c>
      <c r="U157" s="16">
        <f>SUM($K130:U130)/13</f>
        <v>0</v>
      </c>
      <c r="V157" s="16">
        <f>SUM($K130:V130)/13</f>
        <v>0</v>
      </c>
      <c r="W157" s="16">
        <f t="shared" si="214"/>
        <v>0</v>
      </c>
      <c r="X157" s="16">
        <f t="shared" si="215"/>
        <v>0</v>
      </c>
      <c r="Y157" s="16">
        <f t="shared" si="216"/>
        <v>0</v>
      </c>
      <c r="Z157" s="16">
        <f t="shared" si="217"/>
        <v>0</v>
      </c>
      <c r="AA157" s="16">
        <f t="shared" si="218"/>
        <v>0</v>
      </c>
      <c r="AB157" s="16">
        <f t="shared" si="219"/>
        <v>0</v>
      </c>
      <c r="AC157" s="16">
        <f t="shared" si="220"/>
        <v>0</v>
      </c>
      <c r="AD157" s="16">
        <f t="shared" si="221"/>
        <v>0</v>
      </c>
      <c r="AE157" s="16">
        <f t="shared" si="222"/>
        <v>0</v>
      </c>
      <c r="AF157" s="16">
        <f t="shared" si="223"/>
        <v>0</v>
      </c>
      <c r="AG157" s="16">
        <f t="shared" si="224"/>
        <v>0</v>
      </c>
      <c r="AH157" s="16">
        <f t="shared" si="225"/>
        <v>0</v>
      </c>
      <c r="AI157" s="16">
        <f t="shared" si="226"/>
        <v>0</v>
      </c>
      <c r="AJ157" s="16">
        <f t="shared" si="227"/>
        <v>0</v>
      </c>
      <c r="AK157" s="16">
        <f t="shared" si="228"/>
        <v>0</v>
      </c>
      <c r="AL157" s="16">
        <f t="shared" si="229"/>
        <v>0</v>
      </c>
      <c r="AM157" s="16">
        <f t="shared" si="230"/>
        <v>0</v>
      </c>
      <c r="AN157" s="16">
        <f t="shared" si="231"/>
        <v>0</v>
      </c>
      <c r="AO157" s="16">
        <f t="shared" si="232"/>
        <v>0</v>
      </c>
      <c r="AP157" s="16">
        <f t="shared" si="233"/>
        <v>0</v>
      </c>
      <c r="AQ157" s="16">
        <f t="shared" si="234"/>
        <v>0</v>
      </c>
      <c r="AR157" s="16">
        <f t="shared" si="235"/>
        <v>0</v>
      </c>
      <c r="AS157" s="16">
        <f t="shared" si="236"/>
        <v>0</v>
      </c>
      <c r="AT157" s="16">
        <f t="shared" si="237"/>
        <v>0</v>
      </c>
      <c r="AU157" s="16">
        <f t="shared" si="238"/>
        <v>0</v>
      </c>
      <c r="AV157" s="16">
        <f t="shared" si="239"/>
        <v>0</v>
      </c>
      <c r="AW157" s="16">
        <f t="shared" si="240"/>
        <v>0</v>
      </c>
      <c r="AX157" s="16">
        <f t="shared" si="241"/>
        <v>0</v>
      </c>
      <c r="AY157" s="16">
        <f t="shared" si="242"/>
        <v>0</v>
      </c>
      <c r="AZ157" s="16">
        <f t="shared" si="243"/>
        <v>0</v>
      </c>
      <c r="BA157" s="16">
        <f t="shared" si="244"/>
        <v>0</v>
      </c>
      <c r="BB157" s="16">
        <f t="shared" si="245"/>
        <v>0</v>
      </c>
      <c r="BC157" s="16">
        <f t="shared" si="246"/>
        <v>0</v>
      </c>
      <c r="BD157" s="16">
        <f t="shared" si="247"/>
        <v>0</v>
      </c>
      <c r="BE157" s="16">
        <f t="shared" si="248"/>
        <v>0</v>
      </c>
      <c r="BF157" s="16">
        <f t="shared" si="249"/>
        <v>0</v>
      </c>
      <c r="BG157" s="16">
        <f t="shared" si="250"/>
        <v>0</v>
      </c>
      <c r="BH157" s="16">
        <f t="shared" si="251"/>
        <v>0</v>
      </c>
      <c r="BI157" s="16">
        <f t="shared" si="252"/>
        <v>0</v>
      </c>
      <c r="BJ157" s="16">
        <f t="shared" si="253"/>
        <v>0</v>
      </c>
      <c r="BK157" s="16">
        <f t="shared" si="254"/>
        <v>0</v>
      </c>
      <c r="BL157" s="16">
        <f t="shared" si="255"/>
        <v>0</v>
      </c>
      <c r="BM157" s="16">
        <f t="shared" si="256"/>
        <v>0</v>
      </c>
      <c r="BN157" s="16">
        <f t="shared" si="257"/>
        <v>0</v>
      </c>
      <c r="BO157" s="16">
        <f t="shared" si="258"/>
        <v>0</v>
      </c>
      <c r="BP157" s="16">
        <f t="shared" si="259"/>
        <v>0</v>
      </c>
      <c r="BQ157" s="16">
        <f t="shared" si="260"/>
        <v>0</v>
      </c>
      <c r="BR157" s="16">
        <f t="shared" si="261"/>
        <v>0</v>
      </c>
      <c r="BS157" s="16">
        <f t="shared" si="262"/>
        <v>0</v>
      </c>
    </row>
    <row r="158" spans="1:71" hidden="1" x14ac:dyDescent="0.35">
      <c r="A158" s="15" t="str">
        <f t="shared" ref="A158:J158" si="270">A131</f>
        <v>Found on tab BOC</v>
      </c>
      <c r="B158" s="15" t="str">
        <f t="shared" si="270"/>
        <v>D0099839</v>
      </c>
      <c r="C158" s="15" t="str">
        <f t="shared" si="270"/>
        <v/>
      </c>
      <c r="D158" s="15">
        <f t="shared" si="270"/>
        <v>39000</v>
      </c>
      <c r="E158" s="15" t="str">
        <f t="shared" si="270"/>
        <v>NEW-15424</v>
      </c>
      <c r="F158" s="15" t="str">
        <f t="shared" si="270"/>
        <v>Bearss Operations Center</v>
      </c>
      <c r="G158" s="15" t="str">
        <f t="shared" si="270"/>
        <v>Electric General Plant</v>
      </c>
      <c r="H158" s="15" t="str">
        <f t="shared" si="270"/>
        <v>General Offices</v>
      </c>
      <c r="I158" s="15" t="str">
        <f t="shared" si="270"/>
        <v>Bearss Operations Center (ECC/DC)</v>
      </c>
      <c r="J158" s="15">
        <f t="shared" si="270"/>
        <v>202506</v>
      </c>
      <c r="K158" s="16">
        <f>SUM($K131:K131)/13</f>
        <v>0</v>
      </c>
      <c r="L158" s="16">
        <f>SUM($K131:L131)/13</f>
        <v>0</v>
      </c>
      <c r="M158" s="16">
        <f>SUM($K131:M131)/13</f>
        <v>0</v>
      </c>
      <c r="N158" s="16">
        <f>SUM($K131:N131)/13</f>
        <v>0</v>
      </c>
      <c r="O158" s="16">
        <f>SUM($K131:O131)/13</f>
        <v>0</v>
      </c>
      <c r="P158" s="16">
        <f>SUM($K131:P131)/13</f>
        <v>0</v>
      </c>
      <c r="Q158" s="16">
        <f>SUM($K131:Q131)/13</f>
        <v>0</v>
      </c>
      <c r="R158" s="16">
        <f>SUM($K131:R131)/13</f>
        <v>0</v>
      </c>
      <c r="S158" s="16">
        <f>SUM($K131:S131)/13</f>
        <v>0</v>
      </c>
      <c r="T158" s="16">
        <f>SUM($K131:T131)/13</f>
        <v>0</v>
      </c>
      <c r="U158" s="16">
        <f>SUM($K131:U131)/13</f>
        <v>0</v>
      </c>
      <c r="V158" s="16">
        <f>SUM($K131:V131)/13</f>
        <v>0</v>
      </c>
      <c r="W158" s="16">
        <f t="shared" si="214"/>
        <v>0</v>
      </c>
      <c r="X158" s="16">
        <f t="shared" si="215"/>
        <v>0</v>
      </c>
      <c r="Y158" s="16">
        <f t="shared" si="216"/>
        <v>0</v>
      </c>
      <c r="Z158" s="16">
        <f t="shared" si="217"/>
        <v>0</v>
      </c>
      <c r="AA158" s="16">
        <f t="shared" si="218"/>
        <v>0</v>
      </c>
      <c r="AB158" s="16">
        <f t="shared" si="219"/>
        <v>0</v>
      </c>
      <c r="AC158" s="16">
        <f t="shared" si="220"/>
        <v>0</v>
      </c>
      <c r="AD158" s="16">
        <f t="shared" si="221"/>
        <v>211.02525871794873</v>
      </c>
      <c r="AE158" s="16">
        <f t="shared" si="222"/>
        <v>633.07577615384616</v>
      </c>
      <c r="AF158" s="16">
        <f t="shared" si="223"/>
        <v>1266.1515523076923</v>
      </c>
      <c r="AG158" s="16">
        <f t="shared" si="224"/>
        <v>2110.2525871794869</v>
      </c>
      <c r="AH158" s="16">
        <f t="shared" si="225"/>
        <v>3165.3788807692308</v>
      </c>
      <c r="AI158" s="16">
        <f t="shared" si="226"/>
        <v>4431.5304330769231</v>
      </c>
      <c r="AJ158" s="16">
        <f t="shared" si="227"/>
        <v>5908.7072441025648</v>
      </c>
      <c r="AK158" s="16">
        <f t="shared" si="228"/>
        <v>7596.9093138461549</v>
      </c>
      <c r="AL158" s="16">
        <f t="shared" si="229"/>
        <v>9496.1366423076943</v>
      </c>
      <c r="AM158" s="16">
        <f t="shared" si="230"/>
        <v>11606.38922948718</v>
      </c>
      <c r="AN158" s="16">
        <f t="shared" si="231"/>
        <v>13927.667075384616</v>
      </c>
      <c r="AO158" s="16">
        <f t="shared" si="232"/>
        <v>16459.97018</v>
      </c>
      <c r="AP158" s="16">
        <f t="shared" si="233"/>
        <v>19203.298543333334</v>
      </c>
      <c r="AQ158" s="16">
        <f t="shared" si="234"/>
        <v>21946.626906666668</v>
      </c>
      <c r="AR158" s="16">
        <f t="shared" si="235"/>
        <v>24689.955269999999</v>
      </c>
      <c r="AS158" s="16">
        <f t="shared" si="236"/>
        <v>27433.283633333336</v>
      </c>
      <c r="AT158" s="16">
        <f t="shared" si="237"/>
        <v>30176.611996666667</v>
      </c>
      <c r="AU158" s="16">
        <f t="shared" si="238"/>
        <v>32919.940360000001</v>
      </c>
      <c r="AV158" s="16">
        <f t="shared" si="239"/>
        <v>35663.268723333334</v>
      </c>
      <c r="AW158" s="16">
        <f t="shared" si="240"/>
        <v>38406.597086666668</v>
      </c>
      <c r="AX158" s="16">
        <f t="shared" si="241"/>
        <v>41149.925449999995</v>
      </c>
      <c r="AY158" s="16">
        <f t="shared" si="242"/>
        <v>43893.253813333336</v>
      </c>
      <c r="AZ158" s="16">
        <f t="shared" si="243"/>
        <v>46636.582176666663</v>
      </c>
      <c r="BA158" s="16">
        <f t="shared" si="244"/>
        <v>49379.910540000004</v>
      </c>
      <c r="BB158" s="16">
        <f t="shared" si="245"/>
        <v>52123.238903333346</v>
      </c>
      <c r="BC158" s="16">
        <f t="shared" si="246"/>
        <v>54866.567266666672</v>
      </c>
      <c r="BD158" s="16">
        <f t="shared" si="247"/>
        <v>57609.895629999999</v>
      </c>
      <c r="BE158" s="16">
        <f t="shared" si="248"/>
        <v>60353.223993333333</v>
      </c>
      <c r="BF158" s="16">
        <f t="shared" si="249"/>
        <v>63096.552356666667</v>
      </c>
      <c r="BG158" s="16">
        <f t="shared" si="250"/>
        <v>65839.880720000001</v>
      </c>
      <c r="BH158" s="16">
        <f t="shared" si="251"/>
        <v>68583.20908333335</v>
      </c>
      <c r="BI158" s="16">
        <f t="shared" si="252"/>
        <v>71326.537446666669</v>
      </c>
      <c r="BJ158" s="16">
        <f t="shared" si="253"/>
        <v>74069.865810000003</v>
      </c>
      <c r="BK158" s="16">
        <f t="shared" si="254"/>
        <v>76813.194173333337</v>
      </c>
      <c r="BL158" s="16">
        <f t="shared" si="255"/>
        <v>79556.522536666671</v>
      </c>
      <c r="BM158" s="16">
        <f t="shared" si="256"/>
        <v>82299.85089999999</v>
      </c>
      <c r="BN158" s="16">
        <f t="shared" si="257"/>
        <v>85043.179263333339</v>
      </c>
      <c r="BO158" s="16">
        <f t="shared" si="258"/>
        <v>87786.507626666673</v>
      </c>
      <c r="BP158" s="16">
        <f t="shared" si="259"/>
        <v>90529.835990000021</v>
      </c>
      <c r="BQ158" s="16">
        <f t="shared" si="260"/>
        <v>93273.164353333341</v>
      </c>
      <c r="BR158" s="16">
        <f t="shared" si="261"/>
        <v>96016.492716666675</v>
      </c>
      <c r="BS158" s="16">
        <f t="shared" si="262"/>
        <v>98759.821080000009</v>
      </c>
    </row>
    <row r="159" spans="1:71" hidden="1" x14ac:dyDescent="0.35">
      <c r="A159" s="15" t="str">
        <f t="shared" ref="A159:J159" si="271">A132</f>
        <v>Found on tab BOC</v>
      </c>
      <c r="B159" s="15" t="str">
        <f t="shared" si="271"/>
        <v>D0099840</v>
      </c>
      <c r="C159" s="15" t="str">
        <f t="shared" si="271"/>
        <v/>
      </c>
      <c r="D159" s="15">
        <f t="shared" si="271"/>
        <v>39000</v>
      </c>
      <c r="E159" s="15" t="str">
        <f t="shared" si="271"/>
        <v>NEW-15424</v>
      </c>
      <c r="F159" s="15" t="str">
        <f t="shared" si="271"/>
        <v>Bearss Operations Center</v>
      </c>
      <c r="G159" s="15" t="str">
        <f t="shared" si="271"/>
        <v>Electric General Plant</v>
      </c>
      <c r="H159" s="15" t="str">
        <f t="shared" si="271"/>
        <v>General Offices</v>
      </c>
      <c r="I159" s="15" t="str">
        <f t="shared" si="271"/>
        <v>Bearss Operations Center (ECC/DC)</v>
      </c>
      <c r="J159" s="15">
        <f t="shared" si="271"/>
        <v>202506</v>
      </c>
      <c r="K159" s="16">
        <f>SUM($K132:K132)/13</f>
        <v>0</v>
      </c>
      <c r="L159" s="16">
        <f>SUM($K132:L132)/13</f>
        <v>0</v>
      </c>
      <c r="M159" s="16">
        <f>SUM($K132:M132)/13</f>
        <v>0</v>
      </c>
      <c r="N159" s="16">
        <f>SUM($K132:N132)/13</f>
        <v>0</v>
      </c>
      <c r="O159" s="16">
        <f>SUM($K132:O132)/13</f>
        <v>0</v>
      </c>
      <c r="P159" s="16">
        <f>SUM($K132:P132)/13</f>
        <v>0</v>
      </c>
      <c r="Q159" s="16">
        <f>SUM($K132:Q132)/13</f>
        <v>0</v>
      </c>
      <c r="R159" s="16">
        <f>SUM($K132:R132)/13</f>
        <v>0</v>
      </c>
      <c r="S159" s="16">
        <f>SUM($K132:S132)/13</f>
        <v>0</v>
      </c>
      <c r="T159" s="16">
        <f>SUM($K132:T132)/13</f>
        <v>0</v>
      </c>
      <c r="U159" s="16">
        <f>SUM($K132:U132)/13</f>
        <v>0</v>
      </c>
      <c r="V159" s="16">
        <f>SUM($K132:V132)/13</f>
        <v>0</v>
      </c>
      <c r="W159" s="16">
        <f t="shared" si="214"/>
        <v>0</v>
      </c>
      <c r="X159" s="16">
        <f t="shared" si="215"/>
        <v>0</v>
      </c>
      <c r="Y159" s="16">
        <f t="shared" si="216"/>
        <v>0</v>
      </c>
      <c r="Z159" s="16">
        <f t="shared" si="217"/>
        <v>0</v>
      </c>
      <c r="AA159" s="16">
        <f t="shared" si="218"/>
        <v>0</v>
      </c>
      <c r="AB159" s="16">
        <f t="shared" si="219"/>
        <v>0</v>
      </c>
      <c r="AC159" s="16">
        <f t="shared" si="220"/>
        <v>0</v>
      </c>
      <c r="AD159" s="16">
        <f t="shared" si="221"/>
        <v>8477.8433474999965</v>
      </c>
      <c r="AE159" s="16">
        <f t="shared" si="222"/>
        <v>25433.530042499988</v>
      </c>
      <c r="AF159" s="16">
        <f t="shared" si="223"/>
        <v>50867.060084999976</v>
      </c>
      <c r="AG159" s="16">
        <f t="shared" si="224"/>
        <v>84778.433474999954</v>
      </c>
      <c r="AH159" s="16">
        <f t="shared" si="225"/>
        <v>127167.65021249994</v>
      </c>
      <c r="AI159" s="16">
        <f t="shared" si="226"/>
        <v>178034.71029749993</v>
      </c>
      <c r="AJ159" s="16">
        <f t="shared" si="227"/>
        <v>237379.6137299999</v>
      </c>
      <c r="AK159" s="16">
        <f t="shared" si="228"/>
        <v>305202.36050999991</v>
      </c>
      <c r="AL159" s="16">
        <f t="shared" si="229"/>
        <v>381502.95063749986</v>
      </c>
      <c r="AM159" s="16">
        <f t="shared" si="230"/>
        <v>466281.38411249977</v>
      </c>
      <c r="AN159" s="16">
        <f t="shared" si="231"/>
        <v>559537.6609349997</v>
      </c>
      <c r="AO159" s="16">
        <f t="shared" si="232"/>
        <v>661271.78110499971</v>
      </c>
      <c r="AP159" s="16">
        <f t="shared" si="233"/>
        <v>771483.74462249957</v>
      </c>
      <c r="AQ159" s="16">
        <f t="shared" si="234"/>
        <v>881695.70813999954</v>
      </c>
      <c r="AR159" s="16">
        <f t="shared" si="235"/>
        <v>991907.67165749951</v>
      </c>
      <c r="AS159" s="16">
        <f t="shared" si="236"/>
        <v>1102119.6351749995</v>
      </c>
      <c r="AT159" s="16">
        <f t="shared" si="237"/>
        <v>1212331.5986924993</v>
      </c>
      <c r="AU159" s="16">
        <f t="shared" si="238"/>
        <v>1322543.5622099994</v>
      </c>
      <c r="AV159" s="16">
        <f t="shared" si="239"/>
        <v>1432755.525727499</v>
      </c>
      <c r="AW159" s="16">
        <f t="shared" si="240"/>
        <v>1542967.4892449989</v>
      </c>
      <c r="AX159" s="16">
        <f t="shared" si="241"/>
        <v>1653179.452762499</v>
      </c>
      <c r="AY159" s="16">
        <f t="shared" si="242"/>
        <v>1763391.4162799986</v>
      </c>
      <c r="AZ159" s="16">
        <f t="shared" si="243"/>
        <v>1873603.3797974987</v>
      </c>
      <c r="BA159" s="16">
        <f t="shared" si="244"/>
        <v>1983815.3433149988</v>
      </c>
      <c r="BB159" s="16">
        <f t="shared" si="245"/>
        <v>2094027.3068324986</v>
      </c>
      <c r="BC159" s="16">
        <f t="shared" si="246"/>
        <v>2204239.270349999</v>
      </c>
      <c r="BD159" s="16">
        <f t="shared" si="247"/>
        <v>2314451.2338674986</v>
      </c>
      <c r="BE159" s="16">
        <f t="shared" si="248"/>
        <v>2424663.1973849987</v>
      </c>
      <c r="BF159" s="16">
        <f t="shared" si="249"/>
        <v>2534875.1609024983</v>
      </c>
      <c r="BG159" s="16">
        <f t="shared" si="250"/>
        <v>2645087.1244199988</v>
      </c>
      <c r="BH159" s="16">
        <f t="shared" si="251"/>
        <v>2755299.0879374989</v>
      </c>
      <c r="BI159" s="16">
        <f t="shared" si="252"/>
        <v>2865511.051454999</v>
      </c>
      <c r="BJ159" s="16">
        <f t="shared" si="253"/>
        <v>2975723.0149724982</v>
      </c>
      <c r="BK159" s="16">
        <f t="shared" si="254"/>
        <v>3085934.9784899992</v>
      </c>
      <c r="BL159" s="16">
        <f t="shared" si="255"/>
        <v>3196146.9420074993</v>
      </c>
      <c r="BM159" s="16">
        <f t="shared" si="256"/>
        <v>3306358.9055249989</v>
      </c>
      <c r="BN159" s="16">
        <f t="shared" si="257"/>
        <v>3416570.8690424999</v>
      </c>
      <c r="BO159" s="16">
        <f t="shared" si="258"/>
        <v>3526782.8325599995</v>
      </c>
      <c r="BP159" s="16">
        <f t="shared" si="259"/>
        <v>3636994.7960774992</v>
      </c>
      <c r="BQ159" s="16">
        <f t="shared" si="260"/>
        <v>3747206.7595949997</v>
      </c>
      <c r="BR159" s="16">
        <f t="shared" si="261"/>
        <v>3857418.7231125003</v>
      </c>
      <c r="BS159" s="16">
        <f t="shared" si="262"/>
        <v>3967630.686629999</v>
      </c>
    </row>
    <row r="160" spans="1:71" hidden="1" x14ac:dyDescent="0.35">
      <c r="A160" s="15" t="str">
        <f t="shared" ref="A160:J160" si="272">A133</f>
        <v>Found on tab BOC</v>
      </c>
      <c r="B160" s="15" t="str">
        <f t="shared" si="272"/>
        <v>D0099847</v>
      </c>
      <c r="C160" s="15" t="str">
        <f t="shared" si="272"/>
        <v/>
      </c>
      <c r="D160" s="15">
        <f t="shared" si="272"/>
        <v>39000</v>
      </c>
      <c r="E160" s="15" t="str">
        <f t="shared" si="272"/>
        <v>NEW-15424</v>
      </c>
      <c r="F160" s="15" t="str">
        <f t="shared" si="272"/>
        <v>Bearss Operations Center</v>
      </c>
      <c r="G160" s="15" t="str">
        <f t="shared" si="272"/>
        <v>Electric General Plant</v>
      </c>
      <c r="H160" s="15" t="str">
        <f t="shared" si="272"/>
        <v>General Offices</v>
      </c>
      <c r="I160" s="15" t="str">
        <f t="shared" si="272"/>
        <v>Bearss Operations Center (ECC/DC)</v>
      </c>
      <c r="J160" s="15">
        <f t="shared" si="272"/>
        <v>202506</v>
      </c>
      <c r="K160" s="16">
        <f>SUM($K133:K133)/13</f>
        <v>0</v>
      </c>
      <c r="L160" s="16">
        <f>SUM($K133:L133)/13</f>
        <v>0</v>
      </c>
      <c r="M160" s="16">
        <f>SUM($K133:M133)/13</f>
        <v>0</v>
      </c>
      <c r="N160" s="16">
        <f>SUM($K133:N133)/13</f>
        <v>0</v>
      </c>
      <c r="O160" s="16">
        <f>SUM($K133:O133)/13</f>
        <v>0</v>
      </c>
      <c r="P160" s="16">
        <f>SUM($K133:P133)/13</f>
        <v>0</v>
      </c>
      <c r="Q160" s="16">
        <f>SUM($K133:Q133)/13</f>
        <v>0</v>
      </c>
      <c r="R160" s="16">
        <f>SUM($K133:R133)/13</f>
        <v>0</v>
      </c>
      <c r="S160" s="16">
        <f>SUM($K133:S133)/13</f>
        <v>0</v>
      </c>
      <c r="T160" s="16">
        <f>SUM($K133:T133)/13</f>
        <v>0</v>
      </c>
      <c r="U160" s="16">
        <f>SUM($K133:U133)/13</f>
        <v>0</v>
      </c>
      <c r="V160" s="16">
        <f>SUM($K133:V133)/13</f>
        <v>0</v>
      </c>
      <c r="W160" s="16">
        <f t="shared" si="214"/>
        <v>0</v>
      </c>
      <c r="X160" s="16">
        <f t="shared" si="215"/>
        <v>0</v>
      </c>
      <c r="Y160" s="16">
        <f t="shared" si="216"/>
        <v>0</v>
      </c>
      <c r="Z160" s="16">
        <f t="shared" si="217"/>
        <v>0</v>
      </c>
      <c r="AA160" s="16">
        <f t="shared" si="218"/>
        <v>0</v>
      </c>
      <c r="AB160" s="16">
        <f t="shared" si="219"/>
        <v>0</v>
      </c>
      <c r="AC160" s="16">
        <f t="shared" si="220"/>
        <v>0</v>
      </c>
      <c r="AD160" s="16">
        <f t="shared" si="221"/>
        <v>60.754633782051279</v>
      </c>
      <c r="AE160" s="16">
        <f t="shared" si="222"/>
        <v>182.26390134615383</v>
      </c>
      <c r="AF160" s="16">
        <f t="shared" si="223"/>
        <v>364.52780269230766</v>
      </c>
      <c r="AG160" s="16">
        <f t="shared" si="224"/>
        <v>607.5463378205128</v>
      </c>
      <c r="AH160" s="16">
        <f t="shared" si="225"/>
        <v>911.31950673076915</v>
      </c>
      <c r="AI160" s="16">
        <f t="shared" si="226"/>
        <v>1275.8473094230769</v>
      </c>
      <c r="AJ160" s="16">
        <f t="shared" si="227"/>
        <v>1701.1297458974357</v>
      </c>
      <c r="AK160" s="16">
        <f t="shared" si="228"/>
        <v>2187.166816153846</v>
      </c>
      <c r="AL160" s="16">
        <f t="shared" si="229"/>
        <v>2733.9585201923078</v>
      </c>
      <c r="AM160" s="16">
        <f t="shared" si="230"/>
        <v>3341.5048580128205</v>
      </c>
      <c r="AN160" s="16">
        <f t="shared" si="231"/>
        <v>4009.8058296153849</v>
      </c>
      <c r="AO160" s="16">
        <f t="shared" si="232"/>
        <v>4738.8614349999998</v>
      </c>
      <c r="AP160" s="16">
        <f t="shared" si="233"/>
        <v>5528.6716741666669</v>
      </c>
      <c r="AQ160" s="16">
        <f t="shared" si="234"/>
        <v>6318.4819133333349</v>
      </c>
      <c r="AR160" s="16">
        <f t="shared" si="235"/>
        <v>7108.2921525000002</v>
      </c>
      <c r="AS160" s="16">
        <f t="shared" si="236"/>
        <v>7898.1023916666682</v>
      </c>
      <c r="AT160" s="16">
        <f t="shared" si="237"/>
        <v>8687.9126308333343</v>
      </c>
      <c r="AU160" s="16">
        <f t="shared" si="238"/>
        <v>9477.7228700000014</v>
      </c>
      <c r="AV160" s="16">
        <f t="shared" si="239"/>
        <v>10267.533109166669</v>
      </c>
      <c r="AW160" s="16">
        <f t="shared" si="240"/>
        <v>11057.343348333337</v>
      </c>
      <c r="AX160" s="16">
        <f t="shared" si="241"/>
        <v>11847.153587500003</v>
      </c>
      <c r="AY160" s="16">
        <f t="shared" si="242"/>
        <v>12636.963826666672</v>
      </c>
      <c r="AZ160" s="16">
        <f t="shared" si="243"/>
        <v>13426.774065833337</v>
      </c>
      <c r="BA160" s="16">
        <f t="shared" si="244"/>
        <v>14216.584305000004</v>
      </c>
      <c r="BB160" s="16">
        <f t="shared" si="245"/>
        <v>15006.394544166669</v>
      </c>
      <c r="BC160" s="16">
        <f t="shared" si="246"/>
        <v>15796.204783333333</v>
      </c>
      <c r="BD160" s="16">
        <f t="shared" si="247"/>
        <v>16586.015022499996</v>
      </c>
      <c r="BE160" s="16">
        <f t="shared" si="248"/>
        <v>17375.825261666665</v>
      </c>
      <c r="BF160" s="16">
        <f t="shared" si="249"/>
        <v>18165.635500833334</v>
      </c>
      <c r="BG160" s="16">
        <f t="shared" si="250"/>
        <v>18955.445739999999</v>
      </c>
      <c r="BH160" s="16">
        <f t="shared" si="251"/>
        <v>19745.255979166664</v>
      </c>
      <c r="BI160" s="16">
        <f t="shared" si="252"/>
        <v>20535.066218333333</v>
      </c>
      <c r="BJ160" s="16">
        <f t="shared" si="253"/>
        <v>21324.876457499999</v>
      </c>
      <c r="BK160" s="16">
        <f t="shared" si="254"/>
        <v>22114.68669666666</v>
      </c>
      <c r="BL160" s="16">
        <f t="shared" si="255"/>
        <v>22904.496935833326</v>
      </c>
      <c r="BM160" s="16">
        <f t="shared" si="256"/>
        <v>23694.307174999991</v>
      </c>
      <c r="BN160" s="16">
        <f t="shared" si="257"/>
        <v>24484.117414166652</v>
      </c>
      <c r="BO160" s="16">
        <f t="shared" si="258"/>
        <v>25273.927653333321</v>
      </c>
      <c r="BP160" s="16">
        <f t="shared" si="259"/>
        <v>26063.737892499987</v>
      </c>
      <c r="BQ160" s="16">
        <f t="shared" si="260"/>
        <v>26853.548131666652</v>
      </c>
      <c r="BR160" s="16">
        <f t="shared" si="261"/>
        <v>27643.358370833317</v>
      </c>
      <c r="BS160" s="16">
        <f t="shared" si="262"/>
        <v>28433.168609999979</v>
      </c>
    </row>
    <row r="161" spans="1:71" x14ac:dyDescent="0.35">
      <c r="A161" s="15" t="str">
        <f t="shared" ref="A161:J161" si="273">A134</f>
        <v>Found on tab BOC</v>
      </c>
      <c r="B161" s="15" t="str">
        <f t="shared" si="273"/>
        <v>D0101041</v>
      </c>
      <c r="C161" s="15" t="str">
        <f t="shared" si="273"/>
        <v/>
      </c>
      <c r="D161" s="15">
        <f t="shared" si="273"/>
        <v>39104</v>
      </c>
      <c r="E161" s="15" t="str">
        <f t="shared" si="273"/>
        <v>NCP-12350</v>
      </c>
      <c r="F161" s="15" t="str">
        <f t="shared" si="273"/>
        <v>EMS Upgrade - 2023</v>
      </c>
      <c r="G161" s="15" t="str">
        <f t="shared" si="273"/>
        <v>Electric General Plant</v>
      </c>
      <c r="H161" s="15" t="str">
        <f t="shared" si="273"/>
        <v>General Offices</v>
      </c>
      <c r="I161" s="15" t="str">
        <f t="shared" si="273"/>
        <v>Energy Control Center - Office</v>
      </c>
      <c r="J161" s="15">
        <f t="shared" si="273"/>
        <v>202510</v>
      </c>
      <c r="K161" s="16">
        <f>SUM($K134:K134)/13</f>
        <v>0</v>
      </c>
      <c r="L161" s="16">
        <f>SUM($K134:L134)/13</f>
        <v>0</v>
      </c>
      <c r="M161" s="16">
        <f>SUM($K134:M134)/13</f>
        <v>0</v>
      </c>
      <c r="N161" s="16">
        <f>SUM($K134:N134)/13</f>
        <v>0</v>
      </c>
      <c r="O161" s="16">
        <f>SUM($K134:O134)/13</f>
        <v>0</v>
      </c>
      <c r="P161" s="16">
        <f>SUM($K134:P134)/13</f>
        <v>0</v>
      </c>
      <c r="Q161" s="16">
        <f>SUM($K134:Q134)/13</f>
        <v>0</v>
      </c>
      <c r="R161" s="16">
        <f>SUM($K134:R134)/13</f>
        <v>0</v>
      </c>
      <c r="S161" s="16">
        <f>SUM($K134:S134)/13</f>
        <v>0</v>
      </c>
      <c r="T161" s="16">
        <f>SUM($K134:T134)/13</f>
        <v>0</v>
      </c>
      <c r="U161" s="16">
        <f>SUM($K134:U134)/13</f>
        <v>0</v>
      </c>
      <c r="V161" s="16">
        <f>SUM($K134:V134)/13</f>
        <v>0</v>
      </c>
      <c r="W161" s="16">
        <f t="shared" si="214"/>
        <v>0</v>
      </c>
      <c r="X161" s="16">
        <f t="shared" si="215"/>
        <v>0</v>
      </c>
      <c r="Y161" s="16">
        <f t="shared" si="216"/>
        <v>0</v>
      </c>
      <c r="Z161" s="16">
        <f t="shared" si="217"/>
        <v>0</v>
      </c>
      <c r="AA161" s="16">
        <f t="shared" si="218"/>
        <v>0</v>
      </c>
      <c r="AB161" s="16">
        <f t="shared" si="219"/>
        <v>0</v>
      </c>
      <c r="AC161" s="16">
        <f t="shared" si="220"/>
        <v>0</v>
      </c>
      <c r="AD161" s="16">
        <f t="shared" si="221"/>
        <v>0</v>
      </c>
      <c r="AE161" s="16">
        <f t="shared" si="222"/>
        <v>0</v>
      </c>
      <c r="AF161" s="16">
        <f t="shared" si="223"/>
        <v>0</v>
      </c>
      <c r="AG161" s="16">
        <f t="shared" si="224"/>
        <v>0</v>
      </c>
      <c r="AH161" s="16">
        <f t="shared" si="225"/>
        <v>7820.4695128205121</v>
      </c>
      <c r="AI161" s="16">
        <f t="shared" si="226"/>
        <v>23461.408538461539</v>
      </c>
      <c r="AJ161" s="16">
        <f t="shared" si="227"/>
        <v>46922.817076923078</v>
      </c>
      <c r="AK161" s="16">
        <f t="shared" si="228"/>
        <v>78204.69512820513</v>
      </c>
      <c r="AL161" s="16">
        <f t="shared" si="229"/>
        <v>117307.04269230769</v>
      </c>
      <c r="AM161" s="16">
        <f t="shared" si="230"/>
        <v>164229.85976923077</v>
      </c>
      <c r="AN161" s="16">
        <f t="shared" si="231"/>
        <v>218973.14635897434</v>
      </c>
      <c r="AO161" s="16">
        <f t="shared" si="232"/>
        <v>281536.90246153844</v>
      </c>
      <c r="AP161" s="16">
        <f t="shared" si="233"/>
        <v>351921.12807692308</v>
      </c>
      <c r="AQ161" s="16">
        <f t="shared" si="234"/>
        <v>430125.8232051282</v>
      </c>
      <c r="AR161" s="16">
        <f t="shared" si="235"/>
        <v>516150.98784615379</v>
      </c>
      <c r="AS161" s="16">
        <f t="shared" si="236"/>
        <v>609996.62199999997</v>
      </c>
      <c r="AT161" s="16">
        <f t="shared" si="237"/>
        <v>711662.72566666652</v>
      </c>
      <c r="AU161" s="16">
        <f t="shared" si="238"/>
        <v>813328.82933333318</v>
      </c>
      <c r="AV161" s="16">
        <f t="shared" si="239"/>
        <v>914994.93299999996</v>
      </c>
      <c r="AW161" s="16">
        <f t="shared" si="240"/>
        <v>1016661.0366666665</v>
      </c>
      <c r="AX161" s="16">
        <f t="shared" si="241"/>
        <v>1118327.1403333333</v>
      </c>
      <c r="AY161" s="16">
        <f t="shared" si="242"/>
        <v>1219993.2439999999</v>
      </c>
      <c r="AZ161" s="16">
        <f t="shared" si="243"/>
        <v>1321659.3476666668</v>
      </c>
      <c r="BA161" s="16">
        <f t="shared" si="244"/>
        <v>1423325.4513333333</v>
      </c>
      <c r="BB161" s="16">
        <f t="shared" si="245"/>
        <v>1524991.5550000002</v>
      </c>
      <c r="BC161" s="16">
        <f t="shared" si="246"/>
        <v>1626657.6586666668</v>
      </c>
      <c r="BD161" s="16">
        <f t="shared" si="247"/>
        <v>1728323.7623333337</v>
      </c>
      <c r="BE161" s="16">
        <f t="shared" si="248"/>
        <v>1829989.8660000004</v>
      </c>
      <c r="BF161" s="16">
        <f t="shared" si="249"/>
        <v>1931655.9696666673</v>
      </c>
      <c r="BG161" s="16">
        <f t="shared" si="250"/>
        <v>2033322.0733333342</v>
      </c>
      <c r="BH161" s="16">
        <f t="shared" si="251"/>
        <v>2134988.1770000011</v>
      </c>
      <c r="BI161" s="16">
        <f t="shared" si="252"/>
        <v>2236654.2806666675</v>
      </c>
      <c r="BJ161" s="16">
        <f t="shared" si="253"/>
        <v>2338320.3843333344</v>
      </c>
      <c r="BK161" s="16">
        <f t="shared" si="254"/>
        <v>2439986.4880000013</v>
      </c>
      <c r="BL161" s="16">
        <f t="shared" si="255"/>
        <v>2541652.5916666682</v>
      </c>
      <c r="BM161" s="16">
        <f t="shared" si="256"/>
        <v>2643318.6953333351</v>
      </c>
      <c r="BN161" s="16">
        <f t="shared" si="257"/>
        <v>2744984.799000002</v>
      </c>
      <c r="BO161" s="16">
        <f t="shared" si="258"/>
        <v>2846650.9026666689</v>
      </c>
      <c r="BP161" s="16">
        <f t="shared" si="259"/>
        <v>2948317.0063333358</v>
      </c>
      <c r="BQ161" s="16">
        <f t="shared" si="260"/>
        <v>3049983.1100000022</v>
      </c>
      <c r="BR161" s="16">
        <f t="shared" si="261"/>
        <v>3151649.2136666696</v>
      </c>
      <c r="BS161" s="16">
        <f t="shared" si="262"/>
        <v>3253315.317333336</v>
      </c>
    </row>
    <row r="162" spans="1:71" hidden="1" x14ac:dyDescent="0.35">
      <c r="A162" s="15" t="str">
        <f t="shared" ref="A162:J162" si="274">A135</f>
        <v>Found on tab BOC</v>
      </c>
      <c r="B162" s="15" t="str">
        <f t="shared" si="274"/>
        <v>D0101042</v>
      </c>
      <c r="C162" s="15" t="str">
        <f t="shared" si="274"/>
        <v/>
      </c>
      <c r="D162" s="15">
        <f t="shared" si="274"/>
        <v>30315</v>
      </c>
      <c r="E162" s="15" t="str">
        <f t="shared" si="274"/>
        <v>NCP-12350</v>
      </c>
      <c r="F162" s="15" t="str">
        <f t="shared" si="274"/>
        <v>EMS Upgrade - 2023</v>
      </c>
      <c r="G162" s="15" t="str">
        <f t="shared" si="274"/>
        <v>Electric Intangible Plant</v>
      </c>
      <c r="H162" s="15" t="str">
        <f t="shared" si="274"/>
        <v>General Offices</v>
      </c>
      <c r="I162" s="15" t="str">
        <f t="shared" si="274"/>
        <v>Energy Control Center - Office</v>
      </c>
      <c r="J162" s="15">
        <f t="shared" si="274"/>
        <v>202510</v>
      </c>
      <c r="K162" s="16">
        <f>SUM($K135:K135)/13</f>
        <v>0</v>
      </c>
      <c r="L162" s="16">
        <f>SUM($K135:L135)/13</f>
        <v>0</v>
      </c>
      <c r="M162" s="16">
        <f>SUM($K135:M135)/13</f>
        <v>0</v>
      </c>
      <c r="N162" s="16">
        <f>SUM($K135:N135)/13</f>
        <v>0</v>
      </c>
      <c r="O162" s="16">
        <f>SUM($K135:O135)/13</f>
        <v>0</v>
      </c>
      <c r="P162" s="16">
        <f>SUM($K135:P135)/13</f>
        <v>0</v>
      </c>
      <c r="Q162" s="16">
        <f>SUM($K135:Q135)/13</f>
        <v>0</v>
      </c>
      <c r="R162" s="16">
        <f>SUM($K135:R135)/13</f>
        <v>0</v>
      </c>
      <c r="S162" s="16">
        <f>SUM($K135:S135)/13</f>
        <v>0</v>
      </c>
      <c r="T162" s="16">
        <f>SUM($K135:T135)/13</f>
        <v>0</v>
      </c>
      <c r="U162" s="16">
        <f>SUM($K135:U135)/13</f>
        <v>0</v>
      </c>
      <c r="V162" s="16">
        <f>SUM($K135:V135)/13</f>
        <v>0</v>
      </c>
      <c r="W162" s="16">
        <f t="shared" si="214"/>
        <v>0</v>
      </c>
      <c r="X162" s="16">
        <f t="shared" si="215"/>
        <v>0</v>
      </c>
      <c r="Y162" s="16">
        <f t="shared" si="216"/>
        <v>0</v>
      </c>
      <c r="Z162" s="16">
        <f t="shared" si="217"/>
        <v>0</v>
      </c>
      <c r="AA162" s="16">
        <f t="shared" si="218"/>
        <v>0</v>
      </c>
      <c r="AB162" s="16">
        <f t="shared" si="219"/>
        <v>0</v>
      </c>
      <c r="AC162" s="16">
        <f t="shared" si="220"/>
        <v>0</v>
      </c>
      <c r="AD162" s="16">
        <f t="shared" si="221"/>
        <v>0</v>
      </c>
      <c r="AE162" s="16">
        <f t="shared" si="222"/>
        <v>0</v>
      </c>
      <c r="AF162" s="16">
        <f t="shared" si="223"/>
        <v>0</v>
      </c>
      <c r="AG162" s="16">
        <f t="shared" si="224"/>
        <v>0</v>
      </c>
      <c r="AH162" s="16">
        <f t="shared" si="225"/>
        <v>1563.6740025641027</v>
      </c>
      <c r="AI162" s="16">
        <f t="shared" si="226"/>
        <v>4691.0220076923088</v>
      </c>
      <c r="AJ162" s="16">
        <f t="shared" si="227"/>
        <v>9382.0440153846175</v>
      </c>
      <c r="AK162" s="16">
        <f t="shared" si="228"/>
        <v>15636.740025641029</v>
      </c>
      <c r="AL162" s="16">
        <f t="shared" si="229"/>
        <v>23455.110038461546</v>
      </c>
      <c r="AM162" s="16">
        <f t="shared" si="230"/>
        <v>32837.154053846156</v>
      </c>
      <c r="AN162" s="16">
        <f t="shared" si="231"/>
        <v>43782.872071794882</v>
      </c>
      <c r="AO162" s="16">
        <f t="shared" si="232"/>
        <v>56292.264092307698</v>
      </c>
      <c r="AP162" s="16">
        <f t="shared" si="233"/>
        <v>70365.330115384626</v>
      </c>
      <c r="AQ162" s="16">
        <f t="shared" si="234"/>
        <v>86002.070141025644</v>
      </c>
      <c r="AR162" s="16">
        <f t="shared" si="235"/>
        <v>103202.48416923077</v>
      </c>
      <c r="AS162" s="16">
        <f t="shared" si="236"/>
        <v>121966.5722</v>
      </c>
      <c r="AT162" s="16">
        <f t="shared" si="237"/>
        <v>142294.33423333333</v>
      </c>
      <c r="AU162" s="16">
        <f t="shared" si="238"/>
        <v>162622.09626666672</v>
      </c>
      <c r="AV162" s="16">
        <f t="shared" si="239"/>
        <v>182949.85830000002</v>
      </c>
      <c r="AW162" s="16">
        <f t="shared" si="240"/>
        <v>203277.62033333335</v>
      </c>
      <c r="AX162" s="16">
        <f t="shared" si="241"/>
        <v>223605.38236666672</v>
      </c>
      <c r="AY162" s="16">
        <f t="shared" si="242"/>
        <v>243933.14440000008</v>
      </c>
      <c r="AZ162" s="16">
        <f t="shared" si="243"/>
        <v>264260.90643333341</v>
      </c>
      <c r="BA162" s="16">
        <f t="shared" si="244"/>
        <v>284588.66846666677</v>
      </c>
      <c r="BB162" s="16">
        <f t="shared" si="245"/>
        <v>304916.43050000013</v>
      </c>
      <c r="BC162" s="16">
        <f t="shared" si="246"/>
        <v>325244.19253333344</v>
      </c>
      <c r="BD162" s="16">
        <f t="shared" si="247"/>
        <v>345571.9545666668</v>
      </c>
      <c r="BE162" s="16">
        <f t="shared" si="248"/>
        <v>365899.71660000016</v>
      </c>
      <c r="BF162" s="16">
        <f t="shared" si="249"/>
        <v>386227.47863333352</v>
      </c>
      <c r="BG162" s="16">
        <f t="shared" si="250"/>
        <v>406555.24066666688</v>
      </c>
      <c r="BH162" s="16">
        <f t="shared" si="251"/>
        <v>426883.00270000019</v>
      </c>
      <c r="BI162" s="16">
        <f t="shared" si="252"/>
        <v>447210.76473333355</v>
      </c>
      <c r="BJ162" s="16">
        <f t="shared" si="253"/>
        <v>467538.52676666685</v>
      </c>
      <c r="BK162" s="16">
        <f t="shared" si="254"/>
        <v>487866.28880000021</v>
      </c>
      <c r="BL162" s="16">
        <f t="shared" si="255"/>
        <v>508194.05083333363</v>
      </c>
      <c r="BM162" s="16">
        <f t="shared" si="256"/>
        <v>528521.81286666705</v>
      </c>
      <c r="BN162" s="16">
        <f t="shared" si="257"/>
        <v>548849.57490000024</v>
      </c>
      <c r="BO162" s="16">
        <f t="shared" si="258"/>
        <v>569177.33693333354</v>
      </c>
      <c r="BP162" s="16">
        <f t="shared" si="259"/>
        <v>589505.09896666696</v>
      </c>
      <c r="BQ162" s="16">
        <f t="shared" si="260"/>
        <v>609832.86100000027</v>
      </c>
      <c r="BR162" s="16">
        <f t="shared" si="261"/>
        <v>630160.62303333357</v>
      </c>
      <c r="BS162" s="16">
        <f t="shared" si="262"/>
        <v>650488.38506666676</v>
      </c>
    </row>
    <row r="163" spans="1:71" hidden="1" x14ac:dyDescent="0.35">
      <c r="A163" s="15" t="str">
        <f t="shared" ref="A163:J163" si="275">A136</f>
        <v>Found on tab BOC</v>
      </c>
      <c r="B163" s="15" t="str">
        <f t="shared" si="275"/>
        <v>D0101043</v>
      </c>
      <c r="C163" s="15" t="str">
        <f t="shared" si="275"/>
        <v/>
      </c>
      <c r="D163" s="15">
        <f t="shared" si="275"/>
        <v>30315</v>
      </c>
      <c r="E163" s="15" t="str">
        <f t="shared" si="275"/>
        <v>NCP-12350</v>
      </c>
      <c r="F163" s="15" t="str">
        <f t="shared" si="275"/>
        <v>EMS Upgrade - 2023</v>
      </c>
      <c r="G163" s="15" t="str">
        <f t="shared" si="275"/>
        <v>Electric Intangible Plant</v>
      </c>
      <c r="H163" s="15" t="str">
        <f t="shared" si="275"/>
        <v>General Offices</v>
      </c>
      <c r="I163" s="15" t="str">
        <f t="shared" si="275"/>
        <v>Energy Control Center - Office</v>
      </c>
      <c r="J163" s="15">
        <f t="shared" si="275"/>
        <v>202510</v>
      </c>
      <c r="K163" s="16">
        <f>SUM($K136:K136)/13</f>
        <v>0</v>
      </c>
      <c r="L163" s="16">
        <f>SUM($K136:L136)/13</f>
        <v>0</v>
      </c>
      <c r="M163" s="16">
        <f>SUM($K136:M136)/13</f>
        <v>0</v>
      </c>
      <c r="N163" s="16">
        <f>SUM($K136:N136)/13</f>
        <v>0</v>
      </c>
      <c r="O163" s="16">
        <f>SUM($K136:O136)/13</f>
        <v>0</v>
      </c>
      <c r="P163" s="16">
        <f>SUM($K136:P136)/13</f>
        <v>0</v>
      </c>
      <c r="Q163" s="16">
        <f>SUM($K136:Q136)/13</f>
        <v>0</v>
      </c>
      <c r="R163" s="16">
        <f>SUM($K136:R136)/13</f>
        <v>0</v>
      </c>
      <c r="S163" s="16">
        <f>SUM($K136:S136)/13</f>
        <v>0</v>
      </c>
      <c r="T163" s="16">
        <f>SUM($K136:T136)/13</f>
        <v>0</v>
      </c>
      <c r="U163" s="16">
        <f>SUM($K136:U136)/13</f>
        <v>0</v>
      </c>
      <c r="V163" s="16">
        <f>SUM($K136:V136)/13</f>
        <v>0</v>
      </c>
      <c r="W163" s="16">
        <f t="shared" si="214"/>
        <v>0</v>
      </c>
      <c r="X163" s="16">
        <f t="shared" si="215"/>
        <v>0</v>
      </c>
      <c r="Y163" s="16">
        <f t="shared" si="216"/>
        <v>0</v>
      </c>
      <c r="Z163" s="16">
        <f t="shared" si="217"/>
        <v>0</v>
      </c>
      <c r="AA163" s="16">
        <f t="shared" si="218"/>
        <v>0</v>
      </c>
      <c r="AB163" s="16">
        <f t="shared" si="219"/>
        <v>0</v>
      </c>
      <c r="AC163" s="16">
        <f t="shared" si="220"/>
        <v>0</v>
      </c>
      <c r="AD163" s="16">
        <f t="shared" si="221"/>
        <v>0</v>
      </c>
      <c r="AE163" s="16">
        <f t="shared" si="222"/>
        <v>0</v>
      </c>
      <c r="AF163" s="16">
        <f t="shared" si="223"/>
        <v>0</v>
      </c>
      <c r="AG163" s="16">
        <f t="shared" si="224"/>
        <v>0</v>
      </c>
      <c r="AH163" s="16">
        <f t="shared" si="225"/>
        <v>625.29397942307696</v>
      </c>
      <c r="AI163" s="16">
        <f t="shared" si="226"/>
        <v>1875.8819382692309</v>
      </c>
      <c r="AJ163" s="16">
        <f t="shared" si="227"/>
        <v>3751.7638765384618</v>
      </c>
      <c r="AK163" s="16">
        <f t="shared" si="228"/>
        <v>6252.9397942307696</v>
      </c>
      <c r="AL163" s="16">
        <f t="shared" si="229"/>
        <v>9379.4096913461544</v>
      </c>
      <c r="AM163" s="16">
        <f t="shared" si="230"/>
        <v>13131.173567884614</v>
      </c>
      <c r="AN163" s="16">
        <f t="shared" si="231"/>
        <v>17508.231423846155</v>
      </c>
      <c r="AO163" s="16">
        <f t="shared" si="232"/>
        <v>22510.583259230771</v>
      </c>
      <c r="AP163" s="16">
        <f t="shared" si="233"/>
        <v>28138.229074038463</v>
      </c>
      <c r="AQ163" s="16">
        <f t="shared" si="234"/>
        <v>34391.168868269233</v>
      </c>
      <c r="AR163" s="16">
        <f t="shared" si="235"/>
        <v>41269.402641923079</v>
      </c>
      <c r="AS163" s="16">
        <f t="shared" si="236"/>
        <v>48772.930395000003</v>
      </c>
      <c r="AT163" s="16">
        <f t="shared" si="237"/>
        <v>56901.752127500011</v>
      </c>
      <c r="AU163" s="16">
        <f t="shared" si="238"/>
        <v>65030.573860000004</v>
      </c>
      <c r="AV163" s="16">
        <f t="shared" si="239"/>
        <v>73159.395592500005</v>
      </c>
      <c r="AW163" s="16">
        <f t="shared" si="240"/>
        <v>81288.21732500002</v>
      </c>
      <c r="AX163" s="16">
        <f t="shared" si="241"/>
        <v>89417.03905750002</v>
      </c>
      <c r="AY163" s="16">
        <f t="shared" si="242"/>
        <v>97545.860790000006</v>
      </c>
      <c r="AZ163" s="16">
        <f t="shared" si="243"/>
        <v>105674.68252250001</v>
      </c>
      <c r="BA163" s="16">
        <f t="shared" si="244"/>
        <v>113803.50425499998</v>
      </c>
      <c r="BB163" s="16">
        <f t="shared" si="245"/>
        <v>121932.32598749999</v>
      </c>
      <c r="BC163" s="16">
        <f t="shared" si="246"/>
        <v>130061.14771999999</v>
      </c>
      <c r="BD163" s="16">
        <f t="shared" si="247"/>
        <v>138189.96945249999</v>
      </c>
      <c r="BE163" s="16">
        <f t="shared" si="248"/>
        <v>146318.79118499995</v>
      </c>
      <c r="BF163" s="16">
        <f t="shared" si="249"/>
        <v>154447.61291749997</v>
      </c>
      <c r="BG163" s="16">
        <f t="shared" si="250"/>
        <v>162576.43464999998</v>
      </c>
      <c r="BH163" s="16">
        <f t="shared" si="251"/>
        <v>170705.25638249997</v>
      </c>
      <c r="BI163" s="16">
        <f t="shared" si="252"/>
        <v>178834.07811499995</v>
      </c>
      <c r="BJ163" s="16">
        <f t="shared" si="253"/>
        <v>186962.89984749988</v>
      </c>
      <c r="BK163" s="16">
        <f t="shared" si="254"/>
        <v>195091.72157999992</v>
      </c>
      <c r="BL163" s="16">
        <f t="shared" si="255"/>
        <v>203220.54331249991</v>
      </c>
      <c r="BM163" s="16">
        <f t="shared" si="256"/>
        <v>211349.36504499987</v>
      </c>
      <c r="BN163" s="16">
        <f t="shared" si="257"/>
        <v>219478.18677749991</v>
      </c>
      <c r="BO163" s="16">
        <f t="shared" si="258"/>
        <v>227607.00850999981</v>
      </c>
      <c r="BP163" s="16">
        <f t="shared" si="259"/>
        <v>235735.83024249985</v>
      </c>
      <c r="BQ163" s="16">
        <f t="shared" si="260"/>
        <v>243864.65197499984</v>
      </c>
      <c r="BR163" s="16">
        <f t="shared" si="261"/>
        <v>251993.47370749986</v>
      </c>
      <c r="BS163" s="16">
        <f t="shared" si="262"/>
        <v>260122.29543999981</v>
      </c>
    </row>
    <row r="164" spans="1:71" hidden="1" x14ac:dyDescent="0.35">
      <c r="A164" s="15" t="str">
        <f t="shared" ref="A164:J164" si="276">A137</f>
        <v>Found on tab BOC</v>
      </c>
      <c r="B164" s="15" t="str">
        <f t="shared" si="276"/>
        <v>D0101044</v>
      </c>
      <c r="C164" s="15" t="str">
        <f t="shared" si="276"/>
        <v/>
      </c>
      <c r="D164" s="15">
        <f t="shared" si="276"/>
        <v>30315</v>
      </c>
      <c r="E164" s="15" t="str">
        <f t="shared" si="276"/>
        <v>NCP-12350</v>
      </c>
      <c r="F164" s="15" t="str">
        <f t="shared" si="276"/>
        <v>EMS Upgrade - 2023</v>
      </c>
      <c r="G164" s="15" t="str">
        <f t="shared" si="276"/>
        <v>Electric Intangible Plant</v>
      </c>
      <c r="H164" s="15" t="str">
        <f t="shared" si="276"/>
        <v>General Offices</v>
      </c>
      <c r="I164" s="15" t="str">
        <f t="shared" si="276"/>
        <v>Energy Control Center - Office</v>
      </c>
      <c r="J164" s="15">
        <f t="shared" si="276"/>
        <v>202510</v>
      </c>
      <c r="K164" s="16">
        <f>SUM($K137:K137)/13</f>
        <v>0</v>
      </c>
      <c r="L164" s="16">
        <f>SUM($K137:L137)/13</f>
        <v>0</v>
      </c>
      <c r="M164" s="16">
        <f>SUM($K137:M137)/13</f>
        <v>0</v>
      </c>
      <c r="N164" s="16">
        <f>SUM($K137:N137)/13</f>
        <v>0</v>
      </c>
      <c r="O164" s="16">
        <f>SUM($K137:O137)/13</f>
        <v>0</v>
      </c>
      <c r="P164" s="16">
        <f>SUM($K137:P137)/13</f>
        <v>0</v>
      </c>
      <c r="Q164" s="16">
        <f>SUM($K137:Q137)/13</f>
        <v>0</v>
      </c>
      <c r="R164" s="16">
        <f>SUM($K137:R137)/13</f>
        <v>0</v>
      </c>
      <c r="S164" s="16">
        <f>SUM($K137:S137)/13</f>
        <v>0</v>
      </c>
      <c r="T164" s="16">
        <f>SUM($K137:T137)/13</f>
        <v>0</v>
      </c>
      <c r="U164" s="16">
        <f>SUM($K137:U137)/13</f>
        <v>0</v>
      </c>
      <c r="V164" s="16">
        <f>SUM($K137:V137)/13</f>
        <v>0</v>
      </c>
      <c r="W164" s="16">
        <f t="shared" si="214"/>
        <v>0</v>
      </c>
      <c r="X164" s="16">
        <f t="shared" si="215"/>
        <v>0</v>
      </c>
      <c r="Y164" s="16">
        <f t="shared" si="216"/>
        <v>0</v>
      </c>
      <c r="Z164" s="16">
        <f t="shared" si="217"/>
        <v>0</v>
      </c>
      <c r="AA164" s="16">
        <f t="shared" si="218"/>
        <v>0</v>
      </c>
      <c r="AB164" s="16">
        <f t="shared" si="219"/>
        <v>0</v>
      </c>
      <c r="AC164" s="16">
        <f t="shared" si="220"/>
        <v>0</v>
      </c>
      <c r="AD164" s="16">
        <f t="shared" si="221"/>
        <v>0</v>
      </c>
      <c r="AE164" s="16">
        <f t="shared" si="222"/>
        <v>0</v>
      </c>
      <c r="AF164" s="16">
        <f t="shared" si="223"/>
        <v>0</v>
      </c>
      <c r="AG164" s="16">
        <f t="shared" si="224"/>
        <v>0</v>
      </c>
      <c r="AH164" s="16">
        <f t="shared" si="225"/>
        <v>61.201545128205126</v>
      </c>
      <c r="AI164" s="16">
        <f t="shared" si="226"/>
        <v>183.60463538461539</v>
      </c>
      <c r="AJ164" s="16">
        <f t="shared" si="227"/>
        <v>367.20927076923078</v>
      </c>
      <c r="AK164" s="16">
        <f t="shared" si="228"/>
        <v>612.01545128205123</v>
      </c>
      <c r="AL164" s="16">
        <f t="shared" si="229"/>
        <v>918.0231769230769</v>
      </c>
      <c r="AM164" s="16">
        <f t="shared" si="230"/>
        <v>1285.2324476923075</v>
      </c>
      <c r="AN164" s="16">
        <f t="shared" si="231"/>
        <v>1713.6432635897436</v>
      </c>
      <c r="AO164" s="16">
        <f t="shared" si="232"/>
        <v>2203.2556246153845</v>
      </c>
      <c r="AP164" s="16">
        <f t="shared" si="233"/>
        <v>2754.0695307692313</v>
      </c>
      <c r="AQ164" s="16">
        <f t="shared" si="234"/>
        <v>3366.0849820512822</v>
      </c>
      <c r="AR164" s="16">
        <f t="shared" si="235"/>
        <v>4039.301978461539</v>
      </c>
      <c r="AS164" s="16">
        <f t="shared" si="236"/>
        <v>4773.7205200000008</v>
      </c>
      <c r="AT164" s="16">
        <f t="shared" si="237"/>
        <v>5569.3406066666666</v>
      </c>
      <c r="AU164" s="16">
        <f t="shared" si="238"/>
        <v>6364.9606933333325</v>
      </c>
      <c r="AV164" s="16">
        <f t="shared" si="239"/>
        <v>7160.5807799999993</v>
      </c>
      <c r="AW164" s="16">
        <f t="shared" si="240"/>
        <v>7956.2008666666661</v>
      </c>
      <c r="AX164" s="16">
        <f t="shared" si="241"/>
        <v>8751.820953333332</v>
      </c>
      <c r="AY164" s="16">
        <f t="shared" si="242"/>
        <v>9547.4410399999979</v>
      </c>
      <c r="AZ164" s="16">
        <f t="shared" si="243"/>
        <v>10343.061126666666</v>
      </c>
      <c r="BA164" s="16">
        <f t="shared" si="244"/>
        <v>11138.68121333333</v>
      </c>
      <c r="BB164" s="16">
        <f t="shared" si="245"/>
        <v>11934.301299999996</v>
      </c>
      <c r="BC164" s="16">
        <f t="shared" si="246"/>
        <v>12729.921386666663</v>
      </c>
      <c r="BD164" s="16">
        <f t="shared" si="247"/>
        <v>13525.541473333329</v>
      </c>
      <c r="BE164" s="16">
        <f t="shared" si="248"/>
        <v>14321.161559999995</v>
      </c>
      <c r="BF164" s="16">
        <f t="shared" si="249"/>
        <v>15116.781646666659</v>
      </c>
      <c r="BG164" s="16">
        <f t="shared" si="250"/>
        <v>15912.401733333325</v>
      </c>
      <c r="BH164" s="16">
        <f t="shared" si="251"/>
        <v>16708.021819999991</v>
      </c>
      <c r="BI164" s="16">
        <f t="shared" si="252"/>
        <v>17503.64190666666</v>
      </c>
      <c r="BJ164" s="16">
        <f t="shared" si="253"/>
        <v>18299.261993333326</v>
      </c>
      <c r="BK164" s="16">
        <f t="shared" si="254"/>
        <v>19094.882079999992</v>
      </c>
      <c r="BL164" s="16">
        <f t="shared" si="255"/>
        <v>19890.502166666658</v>
      </c>
      <c r="BM164" s="16">
        <f t="shared" si="256"/>
        <v>20686.12225333332</v>
      </c>
      <c r="BN164" s="16">
        <f t="shared" si="257"/>
        <v>21481.74233999999</v>
      </c>
      <c r="BO164" s="16">
        <f t="shared" si="258"/>
        <v>22277.362426666656</v>
      </c>
      <c r="BP164" s="16">
        <f t="shared" si="259"/>
        <v>23072.982513333318</v>
      </c>
      <c r="BQ164" s="16">
        <f t="shared" si="260"/>
        <v>23868.602599999984</v>
      </c>
      <c r="BR164" s="16">
        <f t="shared" si="261"/>
        <v>24664.222686666653</v>
      </c>
      <c r="BS164" s="16">
        <f t="shared" si="262"/>
        <v>25459.842773333323</v>
      </c>
    </row>
    <row r="165" spans="1:71" hidden="1" x14ac:dyDescent="0.35">
      <c r="A165" s="15" t="str">
        <f t="shared" ref="A165:J165" si="277">A138</f>
        <v>Found on tab BOC</v>
      </c>
      <c r="B165" s="15" t="str">
        <f t="shared" si="277"/>
        <v>D0101659</v>
      </c>
      <c r="C165" s="15" t="str">
        <f t="shared" si="277"/>
        <v/>
      </c>
      <c r="D165" s="15">
        <f t="shared" si="277"/>
        <v>34399</v>
      </c>
      <c r="E165" s="15" t="str">
        <f t="shared" si="277"/>
        <v>NEW-15424</v>
      </c>
      <c r="F165" s="15" t="str">
        <f t="shared" si="277"/>
        <v>Bearss Operations Center</v>
      </c>
      <c r="G165" s="15" t="str">
        <f t="shared" si="277"/>
        <v>Electric General Plant</v>
      </c>
      <c r="H165" s="15" t="str">
        <f t="shared" si="277"/>
        <v>General Offices</v>
      </c>
      <c r="I165" s="15" t="str">
        <f t="shared" si="277"/>
        <v>Bearss Operations Center (ECC/DC)</v>
      </c>
      <c r="J165" s="15">
        <f t="shared" si="277"/>
        <v>202506</v>
      </c>
      <c r="K165" s="16">
        <f>SUM($K138:K138)/13</f>
        <v>0</v>
      </c>
      <c r="L165" s="16">
        <f>SUM($K138:L138)/13</f>
        <v>0</v>
      </c>
      <c r="M165" s="16">
        <f>SUM($K138:M138)/13</f>
        <v>0</v>
      </c>
      <c r="N165" s="16">
        <f>SUM($K138:N138)/13</f>
        <v>0</v>
      </c>
      <c r="O165" s="16">
        <f>SUM($K138:O138)/13</f>
        <v>0</v>
      </c>
      <c r="P165" s="16">
        <f>SUM($K138:P138)/13</f>
        <v>0</v>
      </c>
      <c r="Q165" s="16">
        <f>SUM($K138:Q138)/13</f>
        <v>0</v>
      </c>
      <c r="R165" s="16">
        <f>SUM($K138:R138)/13</f>
        <v>0</v>
      </c>
      <c r="S165" s="16">
        <f>SUM($K138:S138)/13</f>
        <v>0</v>
      </c>
      <c r="T165" s="16">
        <f>SUM($K138:T138)/13</f>
        <v>0</v>
      </c>
      <c r="U165" s="16">
        <f>SUM($K138:U138)/13</f>
        <v>0</v>
      </c>
      <c r="V165" s="16">
        <f>SUM($K138:V138)/13</f>
        <v>0</v>
      </c>
      <c r="W165" s="16">
        <f t="shared" si="214"/>
        <v>0</v>
      </c>
      <c r="X165" s="16">
        <f t="shared" si="215"/>
        <v>0</v>
      </c>
      <c r="Y165" s="16">
        <f t="shared" si="216"/>
        <v>0</v>
      </c>
      <c r="Z165" s="16">
        <f t="shared" si="217"/>
        <v>0</v>
      </c>
      <c r="AA165" s="16">
        <f t="shared" si="218"/>
        <v>0</v>
      </c>
      <c r="AB165" s="16">
        <f t="shared" si="219"/>
        <v>0</v>
      </c>
      <c r="AC165" s="16">
        <f t="shared" si="220"/>
        <v>0</v>
      </c>
      <c r="AD165" s="16">
        <f t="shared" si="221"/>
        <v>455.28878025</v>
      </c>
      <c r="AE165" s="16">
        <f t="shared" si="222"/>
        <v>1365.8663407500001</v>
      </c>
      <c r="AF165" s="16">
        <f t="shared" si="223"/>
        <v>2731.7326815000001</v>
      </c>
      <c r="AG165" s="16">
        <f t="shared" si="224"/>
        <v>4552.8878025000004</v>
      </c>
      <c r="AH165" s="16">
        <f t="shared" si="225"/>
        <v>6829.3317037500001</v>
      </c>
      <c r="AI165" s="16">
        <f t="shared" si="226"/>
        <v>9561.0643852499998</v>
      </c>
      <c r="AJ165" s="16">
        <f t="shared" si="227"/>
        <v>12748.085847</v>
      </c>
      <c r="AK165" s="16">
        <f t="shared" si="228"/>
        <v>16390.396089000002</v>
      </c>
      <c r="AL165" s="16">
        <f t="shared" si="229"/>
        <v>20487.995111250002</v>
      </c>
      <c r="AM165" s="16">
        <f t="shared" si="230"/>
        <v>25040.88291375</v>
      </c>
      <c r="AN165" s="16">
        <f t="shared" si="231"/>
        <v>30049.059496500002</v>
      </c>
      <c r="AO165" s="16">
        <f t="shared" si="232"/>
        <v>35512.524859500001</v>
      </c>
      <c r="AP165" s="16">
        <f t="shared" si="233"/>
        <v>41431.279002750009</v>
      </c>
      <c r="AQ165" s="16">
        <f t="shared" si="234"/>
        <v>47350.033146000002</v>
      </c>
      <c r="AR165" s="16">
        <f t="shared" si="235"/>
        <v>53268.787289249995</v>
      </c>
      <c r="AS165" s="16">
        <f t="shared" si="236"/>
        <v>59187.541432500009</v>
      </c>
      <c r="AT165" s="16">
        <f t="shared" si="237"/>
        <v>65106.295575750009</v>
      </c>
      <c r="AU165" s="16">
        <f t="shared" si="238"/>
        <v>71025.049718999988</v>
      </c>
      <c r="AV165" s="16">
        <f t="shared" si="239"/>
        <v>76943.803862250003</v>
      </c>
      <c r="AW165" s="16">
        <f t="shared" si="240"/>
        <v>82862.558005499988</v>
      </c>
      <c r="AX165" s="16">
        <f t="shared" si="241"/>
        <v>88781.312148749988</v>
      </c>
      <c r="AY165" s="16">
        <f t="shared" si="242"/>
        <v>94700.066292000003</v>
      </c>
      <c r="AZ165" s="16">
        <f t="shared" si="243"/>
        <v>100618.82043525002</v>
      </c>
      <c r="BA165" s="16">
        <f t="shared" si="244"/>
        <v>106537.57457850002</v>
      </c>
      <c r="BB165" s="16">
        <f t="shared" si="245"/>
        <v>112456.32872174999</v>
      </c>
      <c r="BC165" s="16">
        <f t="shared" si="246"/>
        <v>118375.08286499999</v>
      </c>
      <c r="BD165" s="16">
        <f t="shared" si="247"/>
        <v>124293.83700824998</v>
      </c>
      <c r="BE165" s="16">
        <f t="shared" si="248"/>
        <v>130212.59115149999</v>
      </c>
      <c r="BF165" s="16">
        <f t="shared" si="249"/>
        <v>136131.34529475</v>
      </c>
      <c r="BG165" s="16">
        <f t="shared" si="250"/>
        <v>142050.099438</v>
      </c>
      <c r="BH165" s="16">
        <f t="shared" si="251"/>
        <v>147968.85358124998</v>
      </c>
      <c r="BI165" s="16">
        <f t="shared" si="252"/>
        <v>153887.60772450001</v>
      </c>
      <c r="BJ165" s="16">
        <f t="shared" si="253"/>
        <v>159806.36186775001</v>
      </c>
      <c r="BK165" s="16">
        <f t="shared" si="254"/>
        <v>165725.11601099998</v>
      </c>
      <c r="BL165" s="16">
        <f t="shared" si="255"/>
        <v>171643.87015424998</v>
      </c>
      <c r="BM165" s="16">
        <f t="shared" si="256"/>
        <v>177562.62429750001</v>
      </c>
      <c r="BN165" s="16">
        <f t="shared" si="257"/>
        <v>183481.37844074998</v>
      </c>
      <c r="BO165" s="16">
        <f t="shared" si="258"/>
        <v>189400.13258400004</v>
      </c>
      <c r="BP165" s="16">
        <f t="shared" si="259"/>
        <v>195318.88672724998</v>
      </c>
      <c r="BQ165" s="16">
        <f t="shared" si="260"/>
        <v>201237.64087050001</v>
      </c>
      <c r="BR165" s="16">
        <f t="shared" si="261"/>
        <v>207156.39501375001</v>
      </c>
      <c r="BS165" s="16">
        <f t="shared" si="262"/>
        <v>213075.14915700004</v>
      </c>
    </row>
    <row r="166" spans="1:71" hidden="1" x14ac:dyDescent="0.35">
      <c r="A166" s="15" t="str">
        <f t="shared" ref="A166:J166" si="278">A139</f>
        <v>Found on tab BOC</v>
      </c>
      <c r="B166" s="15" t="str">
        <f t="shared" si="278"/>
        <v>D0101765</v>
      </c>
      <c r="C166" s="15" t="str">
        <f t="shared" si="278"/>
        <v/>
      </c>
      <c r="D166" s="15">
        <f t="shared" si="278"/>
        <v>39000</v>
      </c>
      <c r="E166" s="15" t="str">
        <f t="shared" si="278"/>
        <v>NEW-15424</v>
      </c>
      <c r="F166" s="15" t="str">
        <f t="shared" si="278"/>
        <v>Bearss Operations Center</v>
      </c>
      <c r="G166" s="15" t="str">
        <f t="shared" si="278"/>
        <v>Electric General Plant</v>
      </c>
      <c r="H166" s="15" t="str">
        <f t="shared" si="278"/>
        <v>General Offices</v>
      </c>
      <c r="I166" s="15" t="str">
        <f t="shared" si="278"/>
        <v>Bearss Operations Center (ECC/DC)</v>
      </c>
      <c r="J166" s="15">
        <f t="shared" si="278"/>
        <v>202506</v>
      </c>
      <c r="K166" s="16">
        <f>SUM($K139:K139)/13</f>
        <v>0</v>
      </c>
      <c r="L166" s="16">
        <f>SUM($K139:L139)/13</f>
        <v>0</v>
      </c>
      <c r="M166" s="16">
        <f>SUM($K139:M139)/13</f>
        <v>0</v>
      </c>
      <c r="N166" s="16">
        <f>SUM($K139:N139)/13</f>
        <v>0</v>
      </c>
      <c r="O166" s="16">
        <f>SUM($K139:O139)/13</f>
        <v>0</v>
      </c>
      <c r="P166" s="16">
        <f>SUM($K139:P139)/13</f>
        <v>0</v>
      </c>
      <c r="Q166" s="16">
        <f>SUM($K139:Q139)/13</f>
        <v>0</v>
      </c>
      <c r="R166" s="16">
        <f>SUM($K139:R139)/13</f>
        <v>0</v>
      </c>
      <c r="S166" s="16">
        <f>SUM($K139:S139)/13</f>
        <v>0</v>
      </c>
      <c r="T166" s="16">
        <f>SUM($K139:T139)/13</f>
        <v>0</v>
      </c>
      <c r="U166" s="16">
        <f>SUM($K139:U139)/13</f>
        <v>0</v>
      </c>
      <c r="V166" s="16">
        <f>SUM($K139:V139)/13</f>
        <v>0</v>
      </c>
      <c r="W166" s="16">
        <f t="shared" si="214"/>
        <v>0</v>
      </c>
      <c r="X166" s="16">
        <f t="shared" si="215"/>
        <v>0</v>
      </c>
      <c r="Y166" s="16">
        <f t="shared" si="216"/>
        <v>0</v>
      </c>
      <c r="Z166" s="16">
        <f t="shared" si="217"/>
        <v>0</v>
      </c>
      <c r="AA166" s="16">
        <f t="shared" si="218"/>
        <v>0</v>
      </c>
      <c r="AB166" s="16">
        <f t="shared" si="219"/>
        <v>0</v>
      </c>
      <c r="AC166" s="16">
        <f t="shared" si="220"/>
        <v>0</v>
      </c>
      <c r="AD166" s="16">
        <f t="shared" si="221"/>
        <v>228.39291967948719</v>
      </c>
      <c r="AE166" s="16">
        <f t="shared" si="222"/>
        <v>685.17875903846164</v>
      </c>
      <c r="AF166" s="16">
        <f t="shared" si="223"/>
        <v>1370.3575180769233</v>
      </c>
      <c r="AG166" s="16">
        <f t="shared" si="224"/>
        <v>2283.929196794872</v>
      </c>
      <c r="AH166" s="16">
        <f t="shared" si="225"/>
        <v>3425.8937951923081</v>
      </c>
      <c r="AI166" s="16">
        <f t="shared" si="226"/>
        <v>4796.2513132692311</v>
      </c>
      <c r="AJ166" s="16">
        <f t="shared" si="227"/>
        <v>6395.0017510256421</v>
      </c>
      <c r="AK166" s="16">
        <f t="shared" si="228"/>
        <v>8222.1451084615383</v>
      </c>
      <c r="AL166" s="16">
        <f t="shared" si="229"/>
        <v>10277.681385576925</v>
      </c>
      <c r="AM166" s="16">
        <f t="shared" si="230"/>
        <v>12561.610582371795</v>
      </c>
      <c r="AN166" s="16">
        <f t="shared" si="231"/>
        <v>15073.932698846154</v>
      </c>
      <c r="AO166" s="16">
        <f t="shared" si="232"/>
        <v>17814.647735000002</v>
      </c>
      <c r="AP166" s="16">
        <f t="shared" si="233"/>
        <v>20783.755690833335</v>
      </c>
      <c r="AQ166" s="16">
        <f t="shared" si="234"/>
        <v>23752.863646666672</v>
      </c>
      <c r="AR166" s="16">
        <f t="shared" si="235"/>
        <v>26721.971602500005</v>
      </c>
      <c r="AS166" s="16">
        <f t="shared" si="236"/>
        <v>29691.079558333338</v>
      </c>
      <c r="AT166" s="16">
        <f t="shared" si="237"/>
        <v>32660.187514166675</v>
      </c>
      <c r="AU166" s="16">
        <f t="shared" si="238"/>
        <v>35629.295470000005</v>
      </c>
      <c r="AV166" s="16">
        <f t="shared" si="239"/>
        <v>38598.403425833341</v>
      </c>
      <c r="AW166" s="16">
        <f t="shared" si="240"/>
        <v>41567.511381666678</v>
      </c>
      <c r="AX166" s="16">
        <f t="shared" si="241"/>
        <v>44536.619337500022</v>
      </c>
      <c r="AY166" s="16">
        <f t="shared" si="242"/>
        <v>47505.727293333352</v>
      </c>
      <c r="AZ166" s="16">
        <f t="shared" si="243"/>
        <v>50474.835249166696</v>
      </c>
      <c r="BA166" s="16">
        <f t="shared" si="244"/>
        <v>53443.943205000025</v>
      </c>
      <c r="BB166" s="16">
        <f t="shared" si="245"/>
        <v>56413.051160833362</v>
      </c>
      <c r="BC166" s="16">
        <f t="shared" si="246"/>
        <v>59382.159116666691</v>
      </c>
      <c r="BD166" s="16">
        <f t="shared" si="247"/>
        <v>62351.267072500013</v>
      </c>
      <c r="BE166" s="16">
        <f t="shared" si="248"/>
        <v>65320.375028333365</v>
      </c>
      <c r="BF166" s="16">
        <f t="shared" si="249"/>
        <v>68289.482984166709</v>
      </c>
      <c r="BG166" s="16">
        <f t="shared" si="250"/>
        <v>71258.590940000038</v>
      </c>
      <c r="BH166" s="16">
        <f t="shared" si="251"/>
        <v>74227.698895833368</v>
      </c>
      <c r="BI166" s="16">
        <f t="shared" si="252"/>
        <v>77196.806851666697</v>
      </c>
      <c r="BJ166" s="16">
        <f t="shared" si="253"/>
        <v>80165.914807500027</v>
      </c>
      <c r="BK166" s="16">
        <f t="shared" si="254"/>
        <v>83135.022763333356</v>
      </c>
      <c r="BL166" s="16">
        <f t="shared" si="255"/>
        <v>86104.130719166686</v>
      </c>
      <c r="BM166" s="16">
        <f t="shared" si="256"/>
        <v>89073.238675000015</v>
      </c>
      <c r="BN166" s="16">
        <f t="shared" si="257"/>
        <v>92042.34663083333</v>
      </c>
      <c r="BO166" s="16">
        <f t="shared" si="258"/>
        <v>95011.454586666674</v>
      </c>
      <c r="BP166" s="16">
        <f t="shared" si="259"/>
        <v>97980.562542500003</v>
      </c>
      <c r="BQ166" s="16">
        <f t="shared" si="260"/>
        <v>100949.67049833332</v>
      </c>
      <c r="BR166" s="16">
        <f t="shared" si="261"/>
        <v>103918.77845416668</v>
      </c>
      <c r="BS166" s="16">
        <f t="shared" si="262"/>
        <v>106887.88641000001</v>
      </c>
    </row>
    <row r="167" spans="1:71" hidden="1" x14ac:dyDescent="0.35">
      <c r="A167" s="15" t="str">
        <f t="shared" ref="A167:J167" si="279">A140</f>
        <v>Found on tab BOC</v>
      </c>
      <c r="B167" s="15" t="str">
        <f t="shared" si="279"/>
        <v>D0101772</v>
      </c>
      <c r="C167" s="15" t="str">
        <f t="shared" si="279"/>
        <v/>
      </c>
      <c r="D167" s="15">
        <f t="shared" si="279"/>
        <v>37010</v>
      </c>
      <c r="E167" s="15" t="str">
        <f t="shared" si="279"/>
        <v>NEW-15424</v>
      </c>
      <c r="F167" s="15" t="str">
        <f t="shared" si="279"/>
        <v>Bearss Operations Center</v>
      </c>
      <c r="G167" s="15" t="str">
        <f t="shared" si="279"/>
        <v>Electric General Plant</v>
      </c>
      <c r="H167" s="15" t="str">
        <f t="shared" si="279"/>
        <v>General Offices</v>
      </c>
      <c r="I167" s="15" t="str">
        <f t="shared" si="279"/>
        <v>Bearss Operations Center (ECC/DC)</v>
      </c>
      <c r="J167" s="15">
        <f t="shared" si="279"/>
        <v>202506</v>
      </c>
      <c r="K167" s="16">
        <f>SUM($K140:K140)/13</f>
        <v>0</v>
      </c>
      <c r="L167" s="16">
        <f>SUM($K140:L140)/13</f>
        <v>0</v>
      </c>
      <c r="M167" s="16">
        <f>SUM($K140:M140)/13</f>
        <v>0</v>
      </c>
      <c r="N167" s="16">
        <f>SUM($K140:N140)/13</f>
        <v>0</v>
      </c>
      <c r="O167" s="16">
        <f>SUM($K140:O140)/13</f>
        <v>0</v>
      </c>
      <c r="P167" s="16">
        <f>SUM($K140:P140)/13</f>
        <v>0</v>
      </c>
      <c r="Q167" s="16">
        <f>SUM($K140:Q140)/13</f>
        <v>0</v>
      </c>
      <c r="R167" s="16">
        <f>SUM($K140:R140)/13</f>
        <v>0</v>
      </c>
      <c r="S167" s="16">
        <f>SUM($K140:S140)/13</f>
        <v>0</v>
      </c>
      <c r="T167" s="16">
        <f>SUM($K140:T140)/13</f>
        <v>0</v>
      </c>
      <c r="U167" s="16">
        <f>SUM($K140:U140)/13</f>
        <v>0</v>
      </c>
      <c r="V167" s="16">
        <f>SUM($K140:V140)/13</f>
        <v>0</v>
      </c>
      <c r="W167" s="16">
        <f t="shared" si="214"/>
        <v>0</v>
      </c>
      <c r="X167" s="16">
        <f t="shared" si="215"/>
        <v>0</v>
      </c>
      <c r="Y167" s="16">
        <f t="shared" si="216"/>
        <v>0</v>
      </c>
      <c r="Z167" s="16">
        <f t="shared" si="217"/>
        <v>0</v>
      </c>
      <c r="AA167" s="16">
        <f t="shared" si="218"/>
        <v>0</v>
      </c>
      <c r="AB167" s="16">
        <f t="shared" si="219"/>
        <v>0</v>
      </c>
      <c r="AC167" s="16">
        <f t="shared" si="220"/>
        <v>0</v>
      </c>
      <c r="AD167" s="16">
        <f t="shared" si="221"/>
        <v>175.81473865384618</v>
      </c>
      <c r="AE167" s="16">
        <f t="shared" si="222"/>
        <v>527.44421596153848</v>
      </c>
      <c r="AF167" s="16">
        <f t="shared" si="223"/>
        <v>1054.888431923077</v>
      </c>
      <c r="AG167" s="16">
        <f t="shared" si="224"/>
        <v>1758.1473865384614</v>
      </c>
      <c r="AH167" s="16">
        <f t="shared" si="225"/>
        <v>2637.2210798076921</v>
      </c>
      <c r="AI167" s="16">
        <f t="shared" si="226"/>
        <v>3692.1095117307696</v>
      </c>
      <c r="AJ167" s="16">
        <f t="shared" si="227"/>
        <v>4922.8126823076927</v>
      </c>
      <c r="AK167" s="16">
        <f t="shared" si="228"/>
        <v>6329.3305915384617</v>
      </c>
      <c r="AL167" s="16">
        <f t="shared" si="229"/>
        <v>7911.6632394230783</v>
      </c>
      <c r="AM167" s="16">
        <f t="shared" si="230"/>
        <v>9669.8106259615397</v>
      </c>
      <c r="AN167" s="16">
        <f t="shared" si="231"/>
        <v>11603.772751153847</v>
      </c>
      <c r="AO167" s="16">
        <f t="shared" si="232"/>
        <v>13713.549615</v>
      </c>
      <c r="AP167" s="16">
        <f t="shared" si="233"/>
        <v>15999.1412175</v>
      </c>
      <c r="AQ167" s="16">
        <f t="shared" si="234"/>
        <v>18284.732820000001</v>
      </c>
      <c r="AR167" s="16">
        <f t="shared" si="235"/>
        <v>20570.324422499998</v>
      </c>
      <c r="AS167" s="16">
        <f t="shared" si="236"/>
        <v>22855.916025000002</v>
      </c>
      <c r="AT167" s="16">
        <f t="shared" si="237"/>
        <v>25141.507627500003</v>
      </c>
      <c r="AU167" s="16">
        <f t="shared" si="238"/>
        <v>27427.09923</v>
      </c>
      <c r="AV167" s="16">
        <f t="shared" si="239"/>
        <v>29712.690832500004</v>
      </c>
      <c r="AW167" s="16">
        <f t="shared" si="240"/>
        <v>31998.282434999997</v>
      </c>
      <c r="AX167" s="16">
        <f t="shared" si="241"/>
        <v>34283.874037499998</v>
      </c>
      <c r="AY167" s="16">
        <f t="shared" si="242"/>
        <v>36569.465640000002</v>
      </c>
      <c r="AZ167" s="16">
        <f t="shared" si="243"/>
        <v>38855.057242499999</v>
      </c>
      <c r="BA167" s="16">
        <f t="shared" si="244"/>
        <v>41140.648844999989</v>
      </c>
      <c r="BB167" s="16">
        <f t="shared" si="245"/>
        <v>43426.240447499986</v>
      </c>
      <c r="BC167" s="16">
        <f t="shared" si="246"/>
        <v>45711.832049999983</v>
      </c>
      <c r="BD167" s="16">
        <f t="shared" si="247"/>
        <v>47997.423652499987</v>
      </c>
      <c r="BE167" s="16">
        <f t="shared" si="248"/>
        <v>50283.015254999984</v>
      </c>
      <c r="BF167" s="16">
        <f t="shared" si="249"/>
        <v>52568.606857499988</v>
      </c>
      <c r="BG167" s="16">
        <f t="shared" si="250"/>
        <v>54854.198459999985</v>
      </c>
      <c r="BH167" s="16">
        <f t="shared" si="251"/>
        <v>57139.790062499982</v>
      </c>
      <c r="BI167" s="16">
        <f t="shared" si="252"/>
        <v>59425.381664999986</v>
      </c>
      <c r="BJ167" s="16">
        <f t="shared" si="253"/>
        <v>61710.973267499976</v>
      </c>
      <c r="BK167" s="16">
        <f t="shared" si="254"/>
        <v>63996.564869999973</v>
      </c>
      <c r="BL167" s="16">
        <f t="shared" si="255"/>
        <v>66282.156472499977</v>
      </c>
      <c r="BM167" s="16">
        <f t="shared" si="256"/>
        <v>68567.748074999981</v>
      </c>
      <c r="BN167" s="16">
        <f t="shared" si="257"/>
        <v>70853.339677499986</v>
      </c>
      <c r="BO167" s="16">
        <f t="shared" si="258"/>
        <v>73138.93127999999</v>
      </c>
      <c r="BP167" s="16">
        <f t="shared" si="259"/>
        <v>75424.522882499979</v>
      </c>
      <c r="BQ167" s="16">
        <f t="shared" si="260"/>
        <v>77710.114484999998</v>
      </c>
      <c r="BR167" s="16">
        <f t="shared" si="261"/>
        <v>79995.706087499988</v>
      </c>
      <c r="BS167" s="16">
        <f t="shared" si="262"/>
        <v>82281.297689999992</v>
      </c>
    </row>
    <row r="168" spans="1:71" hidden="1" x14ac:dyDescent="0.35">
      <c r="A168" s="15" t="str">
        <f t="shared" ref="A168:J168" si="280">A141</f>
        <v>Found on tab BOC</v>
      </c>
      <c r="B168" s="15" t="str">
        <f t="shared" si="280"/>
        <v>NCP-12350</v>
      </c>
      <c r="C168" s="15" t="str">
        <f t="shared" si="280"/>
        <v>ELECTRIC DELIVERY</v>
      </c>
      <c r="D168" s="15">
        <f t="shared" si="280"/>
        <v>30315</v>
      </c>
      <c r="E168" s="15" t="str">
        <f t="shared" si="280"/>
        <v>NCP-12350</v>
      </c>
      <c r="F168" s="15" t="str">
        <f t="shared" si="280"/>
        <v>EMS Upgrade - 2023</v>
      </c>
      <c r="G168" s="15" t="str">
        <f t="shared" si="280"/>
        <v>Electric General Plant</v>
      </c>
      <c r="H168" s="15" t="str">
        <f t="shared" si="280"/>
        <v>General Offices</v>
      </c>
      <c r="I168" s="15" t="str">
        <f t="shared" si="280"/>
        <v>Energy Control Center - Office</v>
      </c>
      <c r="J168" s="15">
        <f t="shared" si="280"/>
        <v>202510</v>
      </c>
      <c r="K168" s="16">
        <f>SUM($K141:K141)/13</f>
        <v>0</v>
      </c>
      <c r="L168" s="16">
        <f>SUM($K141:L141)/13</f>
        <v>0</v>
      </c>
      <c r="M168" s="16">
        <f>SUM($K141:M141)/13</f>
        <v>0</v>
      </c>
      <c r="N168" s="16">
        <f>SUM($K141:N141)/13</f>
        <v>0</v>
      </c>
      <c r="O168" s="16">
        <f>SUM($K141:O141)/13</f>
        <v>0</v>
      </c>
      <c r="P168" s="16">
        <f>SUM($K141:P141)/13</f>
        <v>0</v>
      </c>
      <c r="Q168" s="16">
        <f>SUM($K141:Q141)/13</f>
        <v>0</v>
      </c>
      <c r="R168" s="16">
        <f>SUM($K141:R141)/13</f>
        <v>0</v>
      </c>
      <c r="S168" s="16">
        <f>SUM($K141:S141)/13</f>
        <v>0</v>
      </c>
      <c r="T168" s="16">
        <f>SUM($K141:T141)/13</f>
        <v>0</v>
      </c>
      <c r="U168" s="16">
        <f>SUM($K141:U141)/13</f>
        <v>0</v>
      </c>
      <c r="V168" s="16">
        <f>SUM($K141:V141)/13</f>
        <v>0</v>
      </c>
      <c r="W168" s="16">
        <f t="shared" si="214"/>
        <v>0</v>
      </c>
      <c r="X168" s="16">
        <f t="shared" si="215"/>
        <v>0</v>
      </c>
      <c r="Y168" s="16">
        <f t="shared" si="216"/>
        <v>0</v>
      </c>
      <c r="Z168" s="16">
        <f t="shared" si="217"/>
        <v>0</v>
      </c>
      <c r="AA168" s="16">
        <f t="shared" si="218"/>
        <v>0</v>
      </c>
      <c r="AB168" s="16">
        <f t="shared" si="219"/>
        <v>0</v>
      </c>
      <c r="AC168" s="16">
        <f t="shared" si="220"/>
        <v>0</v>
      </c>
      <c r="AD168" s="16">
        <f t="shared" si="221"/>
        <v>0</v>
      </c>
      <c r="AE168" s="16">
        <f t="shared" si="222"/>
        <v>0</v>
      </c>
      <c r="AF168" s="16">
        <f t="shared" si="223"/>
        <v>0</v>
      </c>
      <c r="AG168" s="16">
        <f t="shared" si="224"/>
        <v>0</v>
      </c>
      <c r="AH168" s="16">
        <f t="shared" si="225"/>
        <v>9925.3135540384628</v>
      </c>
      <c r="AI168" s="16">
        <f t="shared" si="226"/>
        <v>29775.940662115387</v>
      </c>
      <c r="AJ168" s="16">
        <f t="shared" si="227"/>
        <v>59551.881324230773</v>
      </c>
      <c r="AK168" s="16">
        <f t="shared" si="228"/>
        <v>99253.135540384625</v>
      </c>
      <c r="AL168" s="16">
        <f t="shared" si="229"/>
        <v>148879.70331057694</v>
      </c>
      <c r="AM168" s="16">
        <f t="shared" si="230"/>
        <v>208431.58463480772</v>
      </c>
      <c r="AN168" s="16">
        <f t="shared" si="231"/>
        <v>277908.77951307694</v>
      </c>
      <c r="AO168" s="16">
        <f t="shared" si="232"/>
        <v>357311.28794538468</v>
      </c>
      <c r="AP168" s="16">
        <f t="shared" si="233"/>
        <v>446639.10993173078</v>
      </c>
      <c r="AQ168" s="16">
        <f t="shared" si="234"/>
        <v>545892.24547211535</v>
      </c>
      <c r="AR168" s="16">
        <f t="shared" si="235"/>
        <v>655070.69456653844</v>
      </c>
      <c r="AS168" s="16">
        <f t="shared" si="236"/>
        <v>774174.45721499994</v>
      </c>
      <c r="AT168" s="16">
        <f t="shared" si="237"/>
        <v>903203.53341749997</v>
      </c>
      <c r="AU168" s="16">
        <f t="shared" si="238"/>
        <v>1032232.6096199999</v>
      </c>
      <c r="AV168" s="16">
        <f t="shared" si="239"/>
        <v>1161261.6858225001</v>
      </c>
      <c r="AW168" s="16">
        <f t="shared" si="240"/>
        <v>1290290.7620249998</v>
      </c>
      <c r="AX168" s="16">
        <f t="shared" si="241"/>
        <v>1419319.8382274997</v>
      </c>
      <c r="AY168" s="16">
        <f t="shared" si="242"/>
        <v>1548348.9144299999</v>
      </c>
      <c r="AZ168" s="16">
        <f t="shared" si="243"/>
        <v>1677377.9906325</v>
      </c>
      <c r="BA168" s="16">
        <f t="shared" si="244"/>
        <v>1806407.0668349999</v>
      </c>
      <c r="BB168" s="16">
        <f t="shared" si="245"/>
        <v>1935436.1430375001</v>
      </c>
      <c r="BC168" s="16">
        <f t="shared" si="246"/>
        <v>2064465.21924</v>
      </c>
      <c r="BD168" s="16">
        <f t="shared" si="247"/>
        <v>2193494.2954425002</v>
      </c>
      <c r="BE168" s="16">
        <f t="shared" si="248"/>
        <v>2322523.3716449998</v>
      </c>
      <c r="BF168" s="16">
        <f t="shared" si="249"/>
        <v>2451552.4478475</v>
      </c>
      <c r="BG168" s="16">
        <f t="shared" si="250"/>
        <v>2580581.5240500001</v>
      </c>
      <c r="BH168" s="16">
        <f t="shared" si="251"/>
        <v>2709610.6002524998</v>
      </c>
      <c r="BI168" s="16">
        <f t="shared" si="252"/>
        <v>2838639.6764550004</v>
      </c>
      <c r="BJ168" s="16">
        <f t="shared" si="253"/>
        <v>2967668.7526575001</v>
      </c>
      <c r="BK168" s="16">
        <f t="shared" si="254"/>
        <v>3096697.8288600007</v>
      </c>
      <c r="BL168" s="16">
        <f t="shared" si="255"/>
        <v>3225726.9050625009</v>
      </c>
      <c r="BM168" s="16">
        <f t="shared" si="256"/>
        <v>3354755.9812650015</v>
      </c>
      <c r="BN168" s="16">
        <f t="shared" si="257"/>
        <v>3483785.0574675011</v>
      </c>
      <c r="BO168" s="16">
        <f t="shared" si="258"/>
        <v>3612814.1336700013</v>
      </c>
      <c r="BP168" s="16">
        <f t="shared" si="259"/>
        <v>3741843.2098725014</v>
      </c>
      <c r="BQ168" s="16">
        <f t="shared" si="260"/>
        <v>3870872.2860750007</v>
      </c>
      <c r="BR168" s="16">
        <f t="shared" si="261"/>
        <v>3999901.3622775008</v>
      </c>
      <c r="BS168" s="16">
        <f t="shared" si="262"/>
        <v>4128930.4384800014</v>
      </c>
    </row>
    <row r="169" spans="1:71" hidden="1" x14ac:dyDescent="0.35">
      <c r="A169" s="15" t="str">
        <f t="shared" ref="A169:J169" si="281">A142</f>
        <v>Found on tab BOC</v>
      </c>
      <c r="B169" s="15" t="str">
        <f t="shared" si="281"/>
        <v>NEW-15424</v>
      </c>
      <c r="C169" s="15" t="str">
        <f t="shared" si="281"/>
        <v>ELECTRIC DELIVERY</v>
      </c>
      <c r="D169" s="15">
        <f t="shared" si="281"/>
        <v>39000</v>
      </c>
      <c r="E169" s="15" t="str">
        <f t="shared" si="281"/>
        <v>NEW-15424</v>
      </c>
      <c r="F169" s="15" t="str">
        <f t="shared" si="281"/>
        <v>Bearss Operations Center</v>
      </c>
      <c r="G169" s="15" t="str">
        <f t="shared" si="281"/>
        <v>Electric General Plant</v>
      </c>
      <c r="H169" s="15" t="str">
        <f t="shared" si="281"/>
        <v>General Offices</v>
      </c>
      <c r="I169" s="15" t="str">
        <f t="shared" si="281"/>
        <v>Bearss Operations Center (ECC/DC)</v>
      </c>
      <c r="J169" s="15">
        <f t="shared" si="281"/>
        <v>202506</v>
      </c>
      <c r="K169" s="16">
        <f>SUM($K142:K142)/13</f>
        <v>0</v>
      </c>
      <c r="L169" s="16">
        <f>SUM($K142:L142)/13</f>
        <v>0</v>
      </c>
      <c r="M169" s="16">
        <f>SUM($K142:M142)/13</f>
        <v>0</v>
      </c>
      <c r="N169" s="16">
        <f>SUM($K142:N142)/13</f>
        <v>0</v>
      </c>
      <c r="O169" s="16">
        <f>SUM($K142:O142)/13</f>
        <v>0</v>
      </c>
      <c r="P169" s="16">
        <f>SUM($K142:P142)/13</f>
        <v>0</v>
      </c>
      <c r="Q169" s="16">
        <f>SUM($K142:Q142)/13</f>
        <v>0</v>
      </c>
      <c r="R169" s="16">
        <f>SUM($K142:R142)/13</f>
        <v>0</v>
      </c>
      <c r="S169" s="16">
        <f>SUM($K142:S142)/13</f>
        <v>0</v>
      </c>
      <c r="T169" s="16">
        <f>SUM($K142:T142)/13</f>
        <v>0</v>
      </c>
      <c r="U169" s="16">
        <f>SUM($K142:U142)/13</f>
        <v>0</v>
      </c>
      <c r="V169" s="16">
        <f>SUM($K142:V142)/13</f>
        <v>0</v>
      </c>
      <c r="W169" s="16">
        <f t="shared" si="214"/>
        <v>0</v>
      </c>
      <c r="X169" s="16">
        <f t="shared" si="215"/>
        <v>0</v>
      </c>
      <c r="Y169" s="16">
        <f t="shared" si="216"/>
        <v>0</v>
      </c>
      <c r="Z169" s="16">
        <f t="shared" si="217"/>
        <v>0</v>
      </c>
      <c r="AA169" s="16">
        <f t="shared" si="218"/>
        <v>0</v>
      </c>
      <c r="AB169" s="16">
        <f t="shared" si="219"/>
        <v>0</v>
      </c>
      <c r="AC169" s="16">
        <f t="shared" si="220"/>
        <v>0</v>
      </c>
      <c r="AD169" s="16">
        <f t="shared" si="221"/>
        <v>23994.396587756419</v>
      </c>
      <c r="AE169" s="16">
        <f t="shared" si="222"/>
        <v>72115.910586410289</v>
      </c>
      <c r="AF169" s="16">
        <f t="shared" si="223"/>
        <v>144408.20010679492</v>
      </c>
      <c r="AG169" s="16">
        <f t="shared" si="224"/>
        <v>240884.02722980778</v>
      </c>
      <c r="AH169" s="16">
        <f t="shared" si="225"/>
        <v>361543.3919554489</v>
      </c>
      <c r="AI169" s="16">
        <f t="shared" si="226"/>
        <v>506386.29428371816</v>
      </c>
      <c r="AJ169" s="16">
        <f t="shared" si="227"/>
        <v>675412.73421461566</v>
      </c>
      <c r="AK169" s="16">
        <f t="shared" si="228"/>
        <v>868622.71174814133</v>
      </c>
      <c r="AL169" s="16">
        <f t="shared" si="229"/>
        <v>1086016.2268842952</v>
      </c>
      <c r="AM169" s="16">
        <f t="shared" si="230"/>
        <v>1327593.2796230775</v>
      </c>
      <c r="AN169" s="16">
        <f t="shared" si="231"/>
        <v>1593353.8699644879</v>
      </c>
      <c r="AO169" s="16">
        <f t="shared" si="232"/>
        <v>1883297.9979085266</v>
      </c>
      <c r="AP169" s="16">
        <f t="shared" si="233"/>
        <v>2197425.6634551934</v>
      </c>
      <c r="AQ169" s="16">
        <f t="shared" si="234"/>
        <v>2511742.4700167323</v>
      </c>
      <c r="AR169" s="16">
        <f t="shared" si="235"/>
        <v>2826115.6967700017</v>
      </c>
      <c r="AS169" s="16">
        <f t="shared" si="236"/>
        <v>3140501.6856041681</v>
      </c>
      <c r="AT169" s="16">
        <f t="shared" si="237"/>
        <v>3454887.6744383355</v>
      </c>
      <c r="AU169" s="16">
        <f t="shared" si="238"/>
        <v>3769273.6632725024</v>
      </c>
      <c r="AV169" s="16">
        <f t="shared" si="239"/>
        <v>4083659.6521066683</v>
      </c>
      <c r="AW169" s="16">
        <f t="shared" si="240"/>
        <v>4398045.6409408357</v>
      </c>
      <c r="AX169" s="16">
        <f t="shared" si="241"/>
        <v>4712431.6297750026</v>
      </c>
      <c r="AY169" s="16">
        <f t="shared" si="242"/>
        <v>5026817.6186091695</v>
      </c>
      <c r="AZ169" s="16">
        <f t="shared" si="243"/>
        <v>5341203.6074433373</v>
      </c>
      <c r="BA169" s="16">
        <f t="shared" si="244"/>
        <v>5655589.5962775033</v>
      </c>
      <c r="BB169" s="16">
        <f t="shared" si="245"/>
        <v>5969975.5851116693</v>
      </c>
      <c r="BC169" s="16">
        <f t="shared" si="246"/>
        <v>6284361.5739458362</v>
      </c>
      <c r="BD169" s="16">
        <f t="shared" si="247"/>
        <v>6598747.562780004</v>
      </c>
      <c r="BE169" s="16">
        <f t="shared" si="248"/>
        <v>6913133.55161417</v>
      </c>
      <c r="BF169" s="16">
        <f t="shared" si="249"/>
        <v>7227519.5404483378</v>
      </c>
      <c r="BG169" s="16">
        <f t="shared" si="250"/>
        <v>7541905.5292825047</v>
      </c>
      <c r="BH169" s="16">
        <f t="shared" si="251"/>
        <v>7856291.5181166725</v>
      </c>
      <c r="BI169" s="16">
        <f t="shared" si="252"/>
        <v>8170677.5069508394</v>
      </c>
      <c r="BJ169" s="16">
        <f t="shared" si="253"/>
        <v>8485063.4957850054</v>
      </c>
      <c r="BK169" s="16">
        <f t="shared" si="254"/>
        <v>8799449.4846191723</v>
      </c>
      <c r="BL169" s="16">
        <f t="shared" si="255"/>
        <v>9113835.4734533392</v>
      </c>
      <c r="BM169" s="16">
        <f t="shared" si="256"/>
        <v>9428221.4622875042</v>
      </c>
      <c r="BN169" s="16">
        <f t="shared" si="257"/>
        <v>9742607.4511216711</v>
      </c>
      <c r="BO169" s="16">
        <f t="shared" si="258"/>
        <v>10056993.43995584</v>
      </c>
      <c r="BP169" s="16">
        <f t="shared" si="259"/>
        <v>10371379.428790005</v>
      </c>
      <c r="BQ169" s="16">
        <f t="shared" si="260"/>
        <v>10685765.417624174</v>
      </c>
      <c r="BR169" s="16">
        <f t="shared" si="261"/>
        <v>11000151.406458341</v>
      </c>
      <c r="BS169" s="16">
        <f t="shared" si="262"/>
        <v>11314537.395292507</v>
      </c>
    </row>
    <row r="170" spans="1:71" hidden="1" x14ac:dyDescent="0.35">
      <c r="A170" s="15" t="str">
        <f t="shared" ref="A170:J170" si="282">A143</f>
        <v>Found on tab BOC</v>
      </c>
      <c r="B170" s="15" t="str">
        <f t="shared" si="282"/>
        <v>NEW-15424.4</v>
      </c>
      <c r="C170" s="15" t="str">
        <f t="shared" si="282"/>
        <v>ED-Transmission-Substation-Relay, Control &amp; RTU</v>
      </c>
      <c r="D170" s="15">
        <f t="shared" si="282"/>
        <v>37300</v>
      </c>
      <c r="E170" s="15" t="str">
        <f t="shared" si="282"/>
        <v>NEW-15424</v>
      </c>
      <c r="F170" s="15" t="str">
        <f t="shared" si="282"/>
        <v>Bearss Operations Center</v>
      </c>
      <c r="G170" s="15" t="str">
        <f t="shared" si="282"/>
        <v>Electric Distribution Plant</v>
      </c>
      <c r="H170" s="15" t="str">
        <f t="shared" si="282"/>
        <v>General Offices</v>
      </c>
      <c r="I170" s="15" t="str">
        <f t="shared" si="282"/>
        <v>Bearss Operations Center (ECC/DC)</v>
      </c>
      <c r="J170" s="15">
        <f t="shared" si="282"/>
        <v>202403</v>
      </c>
      <c r="K170" s="16">
        <f>SUM($K143:K143)/13</f>
        <v>0</v>
      </c>
      <c r="L170" s="16">
        <f>SUM($K143:L143)/13</f>
        <v>0</v>
      </c>
      <c r="M170" s="16">
        <f>SUM($K143:M143)/13</f>
        <v>0</v>
      </c>
      <c r="N170" s="16">
        <f>SUM($K143:N143)/13</f>
        <v>0</v>
      </c>
      <c r="O170" s="16">
        <f>SUM($K143:O143)/13</f>
        <v>4.7339671794871796</v>
      </c>
      <c r="P170" s="16">
        <f>SUM($K143:P143)/13</f>
        <v>14.201901538461538</v>
      </c>
      <c r="Q170" s="16">
        <f>SUM($K143:Q143)/13</f>
        <v>28.403803076923076</v>
      </c>
      <c r="R170" s="16">
        <f>SUM($K143:R143)/13</f>
        <v>47.339671794871791</v>
      </c>
      <c r="S170" s="16">
        <f>SUM($K143:S143)/13</f>
        <v>71.009507692307679</v>
      </c>
      <c r="T170" s="16">
        <f>SUM($K143:T143)/13</f>
        <v>99.413310769230762</v>
      </c>
      <c r="U170" s="16">
        <f>SUM($K143:U143)/13</f>
        <v>132.55108102564103</v>
      </c>
      <c r="V170" s="16">
        <f>SUM($K143:V143)/13</f>
        <v>170.42281846153844</v>
      </c>
      <c r="W170" s="16">
        <f t="shared" si="214"/>
        <v>213.02852307692305</v>
      </c>
      <c r="X170" s="16">
        <f t="shared" si="215"/>
        <v>261.80529205128198</v>
      </c>
      <c r="Y170" s="16">
        <f t="shared" si="216"/>
        <v>316.75312538461537</v>
      </c>
      <c r="Z170" s="16">
        <f t="shared" si="217"/>
        <v>377.87202307692303</v>
      </c>
      <c r="AA170" s="16">
        <f t="shared" si="218"/>
        <v>445.16198512820506</v>
      </c>
      <c r="AB170" s="16">
        <f t="shared" si="219"/>
        <v>513.88904435897427</v>
      </c>
      <c r="AC170" s="16">
        <f t="shared" si="220"/>
        <v>584.05320076923067</v>
      </c>
      <c r="AD170" s="16">
        <f t="shared" si="221"/>
        <v>655.65445435897414</v>
      </c>
      <c r="AE170" s="16">
        <f t="shared" si="222"/>
        <v>728.6928051282049</v>
      </c>
      <c r="AF170" s="16">
        <f t="shared" si="223"/>
        <v>803.16825307692295</v>
      </c>
      <c r="AG170" s="16">
        <f t="shared" si="224"/>
        <v>879.08079820512808</v>
      </c>
      <c r="AH170" s="16">
        <f t="shared" si="225"/>
        <v>956.43044051282027</v>
      </c>
      <c r="AI170" s="16">
        <f t="shared" si="226"/>
        <v>1035.2171799999996</v>
      </c>
      <c r="AJ170" s="16">
        <f t="shared" si="227"/>
        <v>1115.4410166666662</v>
      </c>
      <c r="AK170" s="16">
        <f t="shared" si="228"/>
        <v>1195.664853333333</v>
      </c>
      <c r="AL170" s="16">
        <f t="shared" si="229"/>
        <v>1275.8886899999995</v>
      </c>
      <c r="AM170" s="16">
        <f t="shared" si="230"/>
        <v>1356.1125266666661</v>
      </c>
      <c r="AN170" s="16">
        <f t="shared" si="231"/>
        <v>1436.3363633333324</v>
      </c>
      <c r="AO170" s="16">
        <f t="shared" si="232"/>
        <v>1516.5601999999994</v>
      </c>
      <c r="AP170" s="16">
        <f t="shared" si="233"/>
        <v>1596.7840366666658</v>
      </c>
      <c r="AQ170" s="16">
        <f t="shared" si="234"/>
        <v>1677.0078733333323</v>
      </c>
      <c r="AR170" s="16">
        <f t="shared" si="235"/>
        <v>1757.2317099999989</v>
      </c>
      <c r="AS170" s="16">
        <f t="shared" si="236"/>
        <v>1837.4555466666654</v>
      </c>
      <c r="AT170" s="16">
        <f t="shared" si="237"/>
        <v>1917.6793833333322</v>
      </c>
      <c r="AU170" s="16">
        <f t="shared" si="238"/>
        <v>1997.9032199999986</v>
      </c>
      <c r="AV170" s="16">
        <f t="shared" si="239"/>
        <v>2078.1270566666649</v>
      </c>
      <c r="AW170" s="16">
        <f t="shared" si="240"/>
        <v>2158.3508933333319</v>
      </c>
      <c r="AX170" s="16">
        <f t="shared" si="241"/>
        <v>2238.5747299999985</v>
      </c>
      <c r="AY170" s="16">
        <f t="shared" si="242"/>
        <v>2318.798566666665</v>
      </c>
      <c r="AZ170" s="16">
        <f t="shared" si="243"/>
        <v>2399.0224033333316</v>
      </c>
      <c r="BA170" s="16">
        <f t="shared" si="244"/>
        <v>2479.2462399999977</v>
      </c>
      <c r="BB170" s="16">
        <f t="shared" si="245"/>
        <v>2559.4700766666642</v>
      </c>
      <c r="BC170" s="16">
        <f t="shared" si="246"/>
        <v>2639.6939133333312</v>
      </c>
      <c r="BD170" s="16">
        <f t="shared" si="247"/>
        <v>2719.9177499999978</v>
      </c>
      <c r="BE170" s="16">
        <f t="shared" si="248"/>
        <v>2800.1415866666644</v>
      </c>
      <c r="BF170" s="16">
        <f t="shared" si="249"/>
        <v>2880.3654233333309</v>
      </c>
      <c r="BG170" s="16">
        <f t="shared" si="250"/>
        <v>2960.5892599999975</v>
      </c>
      <c r="BH170" s="16">
        <f t="shared" si="251"/>
        <v>3040.813096666664</v>
      </c>
      <c r="BI170" s="16">
        <f t="shared" si="252"/>
        <v>3121.0369333333301</v>
      </c>
      <c r="BJ170" s="16">
        <f t="shared" si="253"/>
        <v>3201.2607699999967</v>
      </c>
      <c r="BK170" s="16">
        <f t="shared" si="254"/>
        <v>3281.4846066666632</v>
      </c>
      <c r="BL170" s="16">
        <f t="shared" si="255"/>
        <v>3361.7084433333298</v>
      </c>
      <c r="BM170" s="16">
        <f t="shared" si="256"/>
        <v>3441.9322799999964</v>
      </c>
      <c r="BN170" s="16">
        <f t="shared" si="257"/>
        <v>3522.1561166666634</v>
      </c>
      <c r="BO170" s="16">
        <f t="shared" si="258"/>
        <v>3602.3799533333299</v>
      </c>
      <c r="BP170" s="16">
        <f t="shared" si="259"/>
        <v>3682.6037899999965</v>
      </c>
      <c r="BQ170" s="16">
        <f t="shared" si="260"/>
        <v>3762.8276266666635</v>
      </c>
      <c r="BR170" s="16">
        <f t="shared" si="261"/>
        <v>3843.0514633333296</v>
      </c>
      <c r="BS170" s="16">
        <f t="shared" si="262"/>
        <v>3923.2752999999962</v>
      </c>
    </row>
    <row r="172" spans="1:71" ht="15" thickBot="1" x14ac:dyDescent="0.4">
      <c r="C172" s="15"/>
      <c r="J172" s="52" t="s">
        <v>165</v>
      </c>
      <c r="K172" s="73">
        <f t="shared" ref="K172:AP172" si="283">SUM(K150:K171)</f>
        <v>0</v>
      </c>
      <c r="L172" s="73">
        <f t="shared" si="283"/>
        <v>0</v>
      </c>
      <c r="M172" s="73">
        <f t="shared" si="283"/>
        <v>0</v>
      </c>
      <c r="N172" s="73">
        <f t="shared" si="283"/>
        <v>0</v>
      </c>
      <c r="O172" s="73">
        <f t="shared" si="283"/>
        <v>4.7339671794871796</v>
      </c>
      <c r="P172" s="73">
        <f t="shared" si="283"/>
        <v>14.201901538461538</v>
      </c>
      <c r="Q172" s="73">
        <f t="shared" si="283"/>
        <v>28.403803076923076</v>
      </c>
      <c r="R172" s="73">
        <f t="shared" si="283"/>
        <v>47.339671794871791</v>
      </c>
      <c r="S172" s="73">
        <f t="shared" si="283"/>
        <v>71.009507692307679</v>
      </c>
      <c r="T172" s="73">
        <f t="shared" si="283"/>
        <v>99.413310769230762</v>
      </c>
      <c r="U172" s="73">
        <f t="shared" si="283"/>
        <v>132.55108102564103</v>
      </c>
      <c r="V172" s="73">
        <f t="shared" si="283"/>
        <v>170.42281846153844</v>
      </c>
      <c r="W172" s="73">
        <f t="shared" si="283"/>
        <v>213.02852307692305</v>
      </c>
      <c r="X172" s="73">
        <f t="shared" si="283"/>
        <v>261.80529205128198</v>
      </c>
      <c r="Y172" s="73">
        <f t="shared" si="283"/>
        <v>316.75312538461537</v>
      </c>
      <c r="Z172" s="73">
        <f t="shared" si="283"/>
        <v>377.87202307692303</v>
      </c>
      <c r="AA172" s="73">
        <f t="shared" si="283"/>
        <v>445.16198512820506</v>
      </c>
      <c r="AB172" s="73">
        <f t="shared" si="283"/>
        <v>513.88904435897427</v>
      </c>
      <c r="AC172" s="73">
        <f t="shared" si="283"/>
        <v>584.05320076923067</v>
      </c>
      <c r="AD172" s="73">
        <f t="shared" si="283"/>
        <v>35485.584220057703</v>
      </c>
      <c r="AE172" s="73">
        <f t="shared" si="283"/>
        <v>105351.2029253654</v>
      </c>
      <c r="AF172" s="73">
        <f t="shared" si="283"/>
        <v>210224.56742752568</v>
      </c>
      <c r="AG172" s="73">
        <f t="shared" si="283"/>
        <v>350118.43980743591</v>
      </c>
      <c r="AH172" s="73">
        <f t="shared" si="283"/>
        <v>545040.91886573727</v>
      </c>
      <c r="AI172" s="84">
        <f t="shared" si="283"/>
        <v>794992.00460242969</v>
      </c>
      <c r="AJ172" s="73">
        <f t="shared" si="283"/>
        <v>1099971.6970175127</v>
      </c>
      <c r="AK172" s="73">
        <f t="shared" si="283"/>
        <v>1459978.5590138079</v>
      </c>
      <c r="AL172" s="73">
        <f t="shared" si="283"/>
        <v>1875012.5905913142</v>
      </c>
      <c r="AM172" s="73">
        <f t="shared" si="283"/>
        <v>2345073.7917500329</v>
      </c>
      <c r="AN172" s="73">
        <f t="shared" si="283"/>
        <v>2870162.1624899618</v>
      </c>
      <c r="AO172" s="73">
        <f t="shared" si="283"/>
        <v>3450277.7028111033</v>
      </c>
      <c r="AP172" s="73">
        <f t="shared" si="283"/>
        <v>4085420.412713456</v>
      </c>
      <c r="AQ172" s="73">
        <f t="shared" ref="AQ172:BS172" si="284">SUM(AQ150:AQ171)</f>
        <v>4740760.3624313213</v>
      </c>
      <c r="AR172" s="73">
        <f t="shared" si="284"/>
        <v>5416164.8311415594</v>
      </c>
      <c r="AS172" s="73">
        <f t="shared" si="284"/>
        <v>6111590.1607333347</v>
      </c>
      <c r="AT172" s="73">
        <f t="shared" si="284"/>
        <v>6827023.5891257524</v>
      </c>
      <c r="AU172" s="73">
        <f t="shared" si="284"/>
        <v>7542457.0175181674</v>
      </c>
      <c r="AV172" s="73">
        <f t="shared" si="284"/>
        <v>8257890.4459105833</v>
      </c>
      <c r="AW172" s="73">
        <f t="shared" si="284"/>
        <v>8973323.8743030019</v>
      </c>
      <c r="AX172" s="73">
        <f t="shared" si="284"/>
        <v>9688757.3026954178</v>
      </c>
      <c r="AY172" s="73">
        <f t="shared" si="284"/>
        <v>10404190.731087836</v>
      </c>
      <c r="AZ172" s="73">
        <f t="shared" si="284"/>
        <v>11119624.159480253</v>
      </c>
      <c r="BA172" s="73">
        <f t="shared" si="284"/>
        <v>11835057.587872667</v>
      </c>
      <c r="BB172" s="73">
        <f t="shared" si="284"/>
        <v>12550491.016265085</v>
      </c>
      <c r="BC172" s="73">
        <f t="shared" si="284"/>
        <v>13265924.444657501</v>
      </c>
      <c r="BD172" s="73">
        <f t="shared" si="284"/>
        <v>13981357.87304992</v>
      </c>
      <c r="BE172" s="73">
        <f t="shared" si="284"/>
        <v>14696791.301442336</v>
      </c>
      <c r="BF172" s="73">
        <f t="shared" si="284"/>
        <v>15412224.729834754</v>
      </c>
      <c r="BG172" s="73">
        <f t="shared" si="284"/>
        <v>16127658.158227174</v>
      </c>
      <c r="BH172" s="73">
        <f t="shared" si="284"/>
        <v>16843091.586619589</v>
      </c>
      <c r="BI172" s="73">
        <f t="shared" si="284"/>
        <v>17558525.015012007</v>
      </c>
      <c r="BJ172" s="73">
        <f t="shared" si="284"/>
        <v>18273958.443404421</v>
      </c>
      <c r="BK172" s="73">
        <f t="shared" si="284"/>
        <v>18989391.871796839</v>
      </c>
      <c r="BL172" s="73">
        <f t="shared" si="284"/>
        <v>19704825.300189257</v>
      </c>
      <c r="BM172" s="73">
        <f t="shared" si="284"/>
        <v>20420258.728581674</v>
      </c>
      <c r="BN172" s="73">
        <f t="shared" si="284"/>
        <v>21135692.156974092</v>
      </c>
      <c r="BO172" s="73">
        <f t="shared" si="284"/>
        <v>21851125.58536651</v>
      </c>
      <c r="BP172" s="73">
        <f t="shared" si="284"/>
        <v>22566559.013758928</v>
      </c>
      <c r="BQ172" s="73">
        <f t="shared" si="284"/>
        <v>23281992.442151345</v>
      </c>
      <c r="BR172" s="73">
        <f t="shared" si="284"/>
        <v>23997425.870543759</v>
      </c>
      <c r="BS172" s="73">
        <f t="shared" si="284"/>
        <v>24712859.298936177</v>
      </c>
    </row>
    <row r="173" spans="1:71" ht="15" thickTop="1" x14ac:dyDescent="0.35">
      <c r="C173" s="15"/>
      <c r="J173" s="50"/>
      <c r="K173" s="50"/>
    </row>
    <row r="174" spans="1:71" x14ac:dyDescent="0.35">
      <c r="C174" s="15"/>
      <c r="J174" s="50"/>
      <c r="K174" s="50"/>
    </row>
    <row r="175" spans="1:71" x14ac:dyDescent="0.35">
      <c r="C175" s="15"/>
      <c r="J175" s="50"/>
      <c r="K175" s="50"/>
    </row>
    <row r="176" spans="1:71" x14ac:dyDescent="0.35">
      <c r="C176" s="15"/>
      <c r="J176" s="50"/>
      <c r="K176" s="50"/>
    </row>
    <row r="177" spans="3:11" x14ac:dyDescent="0.35">
      <c r="C177" s="15"/>
      <c r="J177" s="50"/>
      <c r="K177" s="50"/>
    </row>
    <row r="178" spans="3:11" x14ac:dyDescent="0.35">
      <c r="C178" s="15"/>
      <c r="J178" s="50"/>
      <c r="K178" s="50"/>
    </row>
    <row r="179" spans="3:11" x14ac:dyDescent="0.35">
      <c r="C179" s="15"/>
      <c r="J179" s="50"/>
      <c r="K179" s="50"/>
    </row>
    <row r="180" spans="3:11" x14ac:dyDescent="0.35">
      <c r="C180" s="15"/>
      <c r="J180" s="50"/>
      <c r="K180" s="50"/>
    </row>
    <row r="181" spans="3:11" x14ac:dyDescent="0.35">
      <c r="C181" s="15"/>
      <c r="J181" s="50"/>
      <c r="K181" s="50"/>
    </row>
    <row r="182" spans="3:11" x14ac:dyDescent="0.35">
      <c r="C182" s="15"/>
      <c r="J182" s="50"/>
      <c r="K182" s="50"/>
    </row>
    <row r="183" spans="3:11" x14ac:dyDescent="0.35">
      <c r="C183" s="15"/>
      <c r="J183" s="50"/>
      <c r="K183" s="50"/>
    </row>
    <row r="184" spans="3:11" x14ac:dyDescent="0.35">
      <c r="C184" s="15"/>
      <c r="J184" s="50"/>
      <c r="K184" s="50"/>
    </row>
    <row r="185" spans="3:11" x14ac:dyDescent="0.35">
      <c r="C185" s="15"/>
      <c r="J185" s="50"/>
      <c r="K185" s="50"/>
    </row>
    <row r="186" spans="3:11" x14ac:dyDescent="0.35">
      <c r="C186" s="15"/>
      <c r="J186" s="50"/>
      <c r="K186" s="50"/>
    </row>
    <row r="187" spans="3:11" x14ac:dyDescent="0.35">
      <c r="C187" s="15"/>
      <c r="J187" s="50"/>
      <c r="K187" s="50"/>
    </row>
    <row r="188" spans="3:11" x14ac:dyDescent="0.35">
      <c r="C188" s="15"/>
      <c r="J188" s="50"/>
      <c r="K188" s="50"/>
    </row>
    <row r="189" spans="3:11" x14ac:dyDescent="0.35">
      <c r="C189" s="15"/>
      <c r="J189" s="50"/>
      <c r="K189" s="50"/>
    </row>
    <row r="190" spans="3:11" x14ac:dyDescent="0.35">
      <c r="C190" s="15"/>
      <c r="J190" s="50"/>
      <c r="K190" s="50"/>
    </row>
    <row r="191" spans="3:11" x14ac:dyDescent="0.35">
      <c r="C191" s="15"/>
      <c r="J191" s="50"/>
      <c r="K191" s="50"/>
    </row>
    <row r="192" spans="3:11" x14ac:dyDescent="0.35">
      <c r="C192" s="15"/>
      <c r="J192" s="50"/>
      <c r="K192" s="50"/>
    </row>
    <row r="193" spans="3:11" x14ac:dyDescent="0.35">
      <c r="C193" s="15"/>
      <c r="J193" s="50"/>
      <c r="K193" s="50"/>
    </row>
    <row r="194" spans="3:11" x14ac:dyDescent="0.35">
      <c r="C194" s="15"/>
      <c r="J194" s="50"/>
      <c r="K194" s="50"/>
    </row>
    <row r="195" spans="3:11" x14ac:dyDescent="0.35">
      <c r="C195" s="15"/>
      <c r="J195" s="50"/>
      <c r="K195" s="50"/>
    </row>
    <row r="196" spans="3:11" x14ac:dyDescent="0.35">
      <c r="C196" s="15"/>
      <c r="J196" s="50"/>
      <c r="K196" s="50"/>
    </row>
    <row r="197" spans="3:11" x14ac:dyDescent="0.35">
      <c r="C197" s="15"/>
      <c r="J197" s="50"/>
      <c r="K197" s="50"/>
    </row>
    <row r="198" spans="3:11" x14ac:dyDescent="0.35">
      <c r="C198" s="15"/>
      <c r="J198" s="50"/>
      <c r="K198" s="50"/>
    </row>
    <row r="199" spans="3:11" x14ac:dyDescent="0.35">
      <c r="C199" s="15"/>
      <c r="J199" s="50"/>
      <c r="K199" s="50"/>
    </row>
    <row r="200" spans="3:11" x14ac:dyDescent="0.35">
      <c r="C200" s="15"/>
      <c r="J200" s="50"/>
      <c r="K200" s="50"/>
    </row>
    <row r="201" spans="3:11" x14ac:dyDescent="0.35">
      <c r="C201" s="15"/>
      <c r="J201" s="50"/>
      <c r="K201" s="50"/>
    </row>
    <row r="202" spans="3:11" x14ac:dyDescent="0.35">
      <c r="C202" s="15"/>
      <c r="J202" s="50"/>
      <c r="K202" s="50"/>
    </row>
    <row r="203" spans="3:11" x14ac:dyDescent="0.35">
      <c r="C203" s="15"/>
      <c r="J203" s="50"/>
      <c r="K203" s="50"/>
    </row>
    <row r="204" spans="3:11" x14ac:dyDescent="0.35">
      <c r="C204" s="15"/>
      <c r="J204" s="50"/>
      <c r="K204" s="50"/>
    </row>
    <row r="205" spans="3:11" x14ac:dyDescent="0.35">
      <c r="C205" s="15"/>
      <c r="J205" s="50"/>
      <c r="K205" s="50"/>
    </row>
    <row r="206" spans="3:11" x14ac:dyDescent="0.35">
      <c r="C206" s="15"/>
      <c r="J206" s="50"/>
      <c r="K206" s="50"/>
    </row>
    <row r="207" spans="3:11" x14ac:dyDescent="0.35">
      <c r="C207" s="15"/>
      <c r="J207" s="50"/>
      <c r="K207" s="50"/>
    </row>
    <row r="208" spans="3:11" x14ac:dyDescent="0.35">
      <c r="C208" s="15"/>
      <c r="J208" s="50"/>
      <c r="K208" s="50"/>
    </row>
    <row r="209" spans="3:11" x14ac:dyDescent="0.35">
      <c r="C209" s="15"/>
      <c r="J209" s="50"/>
      <c r="K209" s="50"/>
    </row>
    <row r="210" spans="3:11" x14ac:dyDescent="0.35">
      <c r="C210" s="15"/>
      <c r="J210" s="50"/>
      <c r="K210" s="50"/>
    </row>
    <row r="211" spans="3:11" x14ac:dyDescent="0.35">
      <c r="C211" s="15"/>
      <c r="J211" s="50"/>
      <c r="K211" s="50"/>
    </row>
    <row r="212" spans="3:11" x14ac:dyDescent="0.35">
      <c r="C212" s="15"/>
      <c r="J212" s="50"/>
      <c r="K212" s="50"/>
    </row>
    <row r="213" spans="3:11" x14ac:dyDescent="0.35">
      <c r="C213" s="15"/>
      <c r="J213" s="50"/>
      <c r="K213" s="50"/>
    </row>
    <row r="214" spans="3:11" x14ac:dyDescent="0.35">
      <c r="C214" s="15"/>
      <c r="J214" s="50"/>
      <c r="K214" s="50"/>
    </row>
    <row r="215" spans="3:11" x14ac:dyDescent="0.35">
      <c r="C215" s="15"/>
      <c r="J215" s="50"/>
      <c r="K215" s="50"/>
    </row>
    <row r="216" spans="3:11" x14ac:dyDescent="0.35">
      <c r="C216" s="15"/>
      <c r="J216" s="50"/>
      <c r="K216" s="50"/>
    </row>
    <row r="217" spans="3:11" x14ac:dyDescent="0.35">
      <c r="C217" s="15"/>
      <c r="J217" s="50"/>
      <c r="K217" s="50"/>
    </row>
    <row r="218" spans="3:11" x14ac:dyDescent="0.35">
      <c r="C218" s="15"/>
      <c r="J218" s="50"/>
      <c r="K218" s="50"/>
    </row>
    <row r="219" spans="3:11" x14ac:dyDescent="0.35">
      <c r="C219" s="15"/>
      <c r="J219" s="50"/>
      <c r="K219" s="50"/>
    </row>
    <row r="220" spans="3:11" x14ac:dyDescent="0.35">
      <c r="C220" s="15"/>
      <c r="J220" s="50"/>
      <c r="K220" s="50"/>
    </row>
    <row r="221" spans="3:11" x14ac:dyDescent="0.35">
      <c r="C221" s="15"/>
      <c r="J221" s="50"/>
      <c r="K221" s="50"/>
    </row>
    <row r="222" spans="3:11" x14ac:dyDescent="0.35">
      <c r="C222" s="15"/>
      <c r="J222" s="50"/>
      <c r="K222" s="50"/>
    </row>
    <row r="223" spans="3:11" x14ac:dyDescent="0.35">
      <c r="C223" s="15"/>
      <c r="J223" s="50"/>
      <c r="K223" s="50"/>
    </row>
    <row r="224" spans="3:11" x14ac:dyDescent="0.35">
      <c r="C224" s="15"/>
      <c r="J224" s="50"/>
      <c r="K224" s="50"/>
    </row>
    <row r="225" spans="3:11" x14ac:dyDescent="0.35">
      <c r="C225" s="15"/>
      <c r="J225" s="50"/>
      <c r="K225" s="50"/>
    </row>
    <row r="226" spans="3:11" x14ac:dyDescent="0.35">
      <c r="C226" s="15"/>
      <c r="J226" s="50"/>
      <c r="K226" s="50"/>
    </row>
    <row r="227" spans="3:11" x14ac:dyDescent="0.35">
      <c r="C227" s="15"/>
      <c r="J227" s="50"/>
      <c r="K227" s="50"/>
    </row>
    <row r="228" spans="3:11" x14ac:dyDescent="0.35">
      <c r="C228" s="15"/>
      <c r="J228" s="50"/>
      <c r="K228" s="50"/>
    </row>
    <row r="229" spans="3:11" x14ac:dyDescent="0.35">
      <c r="C229" s="15"/>
      <c r="J229" s="50"/>
      <c r="K229" s="50"/>
    </row>
    <row r="230" spans="3:11" x14ac:dyDescent="0.35">
      <c r="C230" s="15"/>
      <c r="J230" s="50"/>
      <c r="K230" s="50"/>
    </row>
    <row r="231" spans="3:11" x14ac:dyDescent="0.35">
      <c r="C231" s="15"/>
      <c r="J231" s="50"/>
      <c r="K231" s="50"/>
    </row>
    <row r="232" spans="3:11" x14ac:dyDescent="0.35">
      <c r="C232" s="15"/>
      <c r="J232" s="50"/>
      <c r="K232" s="50"/>
    </row>
    <row r="233" spans="3:11" x14ac:dyDescent="0.35">
      <c r="C233" s="15"/>
      <c r="J233" s="50"/>
      <c r="K233" s="50"/>
    </row>
    <row r="234" spans="3:11" x14ac:dyDescent="0.35">
      <c r="C234" s="15"/>
      <c r="J234" s="50"/>
      <c r="K234" s="50"/>
    </row>
    <row r="235" spans="3:11" x14ac:dyDescent="0.35">
      <c r="C235" s="15"/>
      <c r="J235" s="50"/>
      <c r="K235" s="50"/>
    </row>
    <row r="236" spans="3:11" x14ac:dyDescent="0.35">
      <c r="C236" s="15"/>
      <c r="J236" s="50"/>
      <c r="K236" s="50"/>
    </row>
    <row r="237" spans="3:11" x14ac:dyDescent="0.35">
      <c r="C237" s="15"/>
      <c r="J237" s="50"/>
      <c r="K237" s="50"/>
    </row>
    <row r="238" spans="3:11" x14ac:dyDescent="0.35">
      <c r="C238" s="15"/>
      <c r="J238" s="50"/>
      <c r="K238" s="50"/>
    </row>
    <row r="239" spans="3:11" x14ac:dyDescent="0.35">
      <c r="C239" s="15"/>
      <c r="J239" s="50"/>
      <c r="K239" s="50"/>
    </row>
    <row r="240" spans="3:11" x14ac:dyDescent="0.35">
      <c r="C240" s="15"/>
      <c r="J240" s="50"/>
      <c r="K240" s="50"/>
    </row>
    <row r="241" spans="3:11" x14ac:dyDescent="0.35">
      <c r="C241" s="15"/>
      <c r="J241" s="50"/>
      <c r="K241" s="50"/>
    </row>
    <row r="242" spans="3:11" x14ac:dyDescent="0.35">
      <c r="C242" s="15"/>
      <c r="J242" s="50"/>
      <c r="K242" s="50"/>
    </row>
    <row r="243" spans="3:11" x14ac:dyDescent="0.35">
      <c r="C243" s="15"/>
      <c r="J243" s="50"/>
      <c r="K243" s="50"/>
    </row>
    <row r="244" spans="3:11" x14ac:dyDescent="0.35">
      <c r="C244" s="15"/>
      <c r="J244" s="50"/>
      <c r="K244" s="50"/>
    </row>
    <row r="245" spans="3:11" x14ac:dyDescent="0.35">
      <c r="C245" s="15"/>
      <c r="J245" s="50"/>
      <c r="K245" s="50"/>
    </row>
    <row r="246" spans="3:11" x14ac:dyDescent="0.35">
      <c r="C246" s="15"/>
      <c r="J246" s="50"/>
      <c r="K246" s="50"/>
    </row>
    <row r="247" spans="3:11" x14ac:dyDescent="0.35">
      <c r="C247" s="15"/>
      <c r="J247" s="50"/>
      <c r="K247" s="50"/>
    </row>
    <row r="248" spans="3:11" x14ac:dyDescent="0.35">
      <c r="C248" s="15"/>
      <c r="J248" s="50"/>
      <c r="K248" s="50"/>
    </row>
    <row r="249" spans="3:11" x14ac:dyDescent="0.35">
      <c r="C249" s="15"/>
      <c r="J249" s="50"/>
      <c r="K249" s="50"/>
    </row>
    <row r="250" spans="3:11" x14ac:dyDescent="0.35">
      <c r="C250" s="15"/>
      <c r="J250" s="50"/>
      <c r="K250" s="50"/>
    </row>
    <row r="251" spans="3:11" x14ac:dyDescent="0.35">
      <c r="C251" s="15"/>
      <c r="J251" s="50"/>
      <c r="K251" s="50"/>
    </row>
    <row r="252" spans="3:11" x14ac:dyDescent="0.35">
      <c r="C252" s="15"/>
      <c r="J252" s="50"/>
      <c r="K252" s="50"/>
    </row>
    <row r="253" spans="3:11" x14ac:dyDescent="0.35">
      <c r="C253" s="15"/>
      <c r="J253" s="50"/>
      <c r="K253" s="50"/>
    </row>
    <row r="254" spans="3:11" x14ac:dyDescent="0.35">
      <c r="C254" s="15"/>
      <c r="J254" s="50"/>
      <c r="K254" s="50"/>
    </row>
    <row r="255" spans="3:11" x14ac:dyDescent="0.35">
      <c r="C255" s="15"/>
      <c r="J255" s="50"/>
      <c r="K255" s="50"/>
    </row>
    <row r="256" spans="3:11" x14ac:dyDescent="0.35">
      <c r="C256" s="15"/>
      <c r="J256" s="50"/>
      <c r="K256" s="50"/>
    </row>
    <row r="257" spans="3:11" x14ac:dyDescent="0.35">
      <c r="C257" s="15"/>
      <c r="J257" s="50"/>
      <c r="K257" s="50"/>
    </row>
    <row r="258" spans="3:11" x14ac:dyDescent="0.35">
      <c r="C258" s="15"/>
      <c r="J258" s="50"/>
      <c r="K258" s="50"/>
    </row>
    <row r="259" spans="3:11" x14ac:dyDescent="0.35">
      <c r="C259" s="15"/>
      <c r="J259" s="50"/>
      <c r="K259" s="50"/>
    </row>
    <row r="260" spans="3:11" x14ac:dyDescent="0.35">
      <c r="C260" s="15"/>
      <c r="J260" s="50"/>
      <c r="K260" s="50"/>
    </row>
    <row r="261" spans="3:11" x14ac:dyDescent="0.35">
      <c r="C261" s="15"/>
      <c r="J261" s="50"/>
      <c r="K261" s="50"/>
    </row>
    <row r="262" spans="3:11" x14ac:dyDescent="0.35">
      <c r="C262" s="15"/>
      <c r="J262" s="50"/>
      <c r="K262" s="50"/>
    </row>
    <row r="263" spans="3:11" x14ac:dyDescent="0.35">
      <c r="C263" s="15"/>
      <c r="J263" s="50"/>
      <c r="K263" s="50"/>
    </row>
    <row r="264" spans="3:11" x14ac:dyDescent="0.35">
      <c r="C264" s="15"/>
      <c r="J264" s="50"/>
      <c r="K264" s="50"/>
    </row>
    <row r="265" spans="3:11" x14ac:dyDescent="0.35">
      <c r="C265" s="15"/>
      <c r="J265" s="50"/>
      <c r="K265" s="50"/>
    </row>
    <row r="266" spans="3:11" x14ac:dyDescent="0.35">
      <c r="C266" s="15"/>
      <c r="J266" s="50"/>
      <c r="K266" s="50"/>
    </row>
    <row r="267" spans="3:11" x14ac:dyDescent="0.35">
      <c r="C267" s="15"/>
      <c r="J267" s="50"/>
      <c r="K267" s="50"/>
    </row>
    <row r="268" spans="3:11" x14ac:dyDescent="0.35">
      <c r="C268" s="15"/>
      <c r="J268" s="50"/>
      <c r="K268" s="50"/>
    </row>
    <row r="269" spans="3:11" x14ac:dyDescent="0.35">
      <c r="C269" s="15"/>
      <c r="J269" s="50"/>
      <c r="K269" s="50"/>
    </row>
    <row r="270" spans="3:11" x14ac:dyDescent="0.35">
      <c r="C270" s="15"/>
      <c r="J270" s="50"/>
      <c r="K270" s="50"/>
    </row>
    <row r="271" spans="3:11" x14ac:dyDescent="0.35">
      <c r="C271" s="15"/>
      <c r="J271" s="50"/>
      <c r="K271" s="50"/>
    </row>
    <row r="272" spans="3:11" x14ac:dyDescent="0.35">
      <c r="C272" s="15"/>
      <c r="J272" s="50"/>
      <c r="K272" s="50"/>
    </row>
    <row r="273" spans="3:11" x14ac:dyDescent="0.35">
      <c r="C273" s="15"/>
      <c r="J273" s="50"/>
      <c r="K273" s="50"/>
    </row>
    <row r="274" spans="3:11" x14ac:dyDescent="0.35">
      <c r="C274" s="15"/>
      <c r="J274" s="50"/>
      <c r="K274" s="50"/>
    </row>
    <row r="275" spans="3:11" x14ac:dyDescent="0.35">
      <c r="C275" s="15"/>
      <c r="J275" s="50"/>
      <c r="K275" s="50"/>
    </row>
    <row r="276" spans="3:11" x14ac:dyDescent="0.35">
      <c r="C276" s="15"/>
      <c r="J276" s="50"/>
      <c r="K276" s="50"/>
    </row>
    <row r="277" spans="3:11" x14ac:dyDescent="0.35">
      <c r="C277" s="15"/>
      <c r="J277" s="50"/>
      <c r="K277" s="50"/>
    </row>
    <row r="278" spans="3:11" x14ac:dyDescent="0.35">
      <c r="C278" s="15"/>
      <c r="J278" s="50"/>
      <c r="K278" s="50"/>
    </row>
    <row r="279" spans="3:11" x14ac:dyDescent="0.35">
      <c r="C279" s="15"/>
      <c r="J279" s="50"/>
      <c r="K279" s="50"/>
    </row>
    <row r="280" spans="3:11" x14ac:dyDescent="0.35">
      <c r="C280" s="15"/>
      <c r="J280" s="50"/>
      <c r="K280" s="50"/>
    </row>
    <row r="281" spans="3:11" x14ac:dyDescent="0.35">
      <c r="C281" s="15"/>
      <c r="J281" s="50"/>
      <c r="K281" s="50"/>
    </row>
    <row r="282" spans="3:11" x14ac:dyDescent="0.35">
      <c r="C282" s="15"/>
      <c r="J282" s="50"/>
      <c r="K282" s="50"/>
    </row>
    <row r="283" spans="3:11" x14ac:dyDescent="0.35">
      <c r="C283" s="15"/>
      <c r="J283" s="50"/>
      <c r="K283" s="50"/>
    </row>
    <row r="284" spans="3:11" x14ac:dyDescent="0.35">
      <c r="C284" s="15"/>
      <c r="J284" s="50"/>
      <c r="K284" s="50"/>
    </row>
    <row r="285" spans="3:11" x14ac:dyDescent="0.35">
      <c r="C285" s="15"/>
      <c r="J285" s="50"/>
      <c r="K285" s="50"/>
    </row>
    <row r="286" spans="3:11" x14ac:dyDescent="0.35">
      <c r="C286" s="15"/>
      <c r="J286" s="50"/>
      <c r="K286" s="50"/>
    </row>
    <row r="287" spans="3:11" x14ac:dyDescent="0.35">
      <c r="C287" s="15"/>
      <c r="J287" s="50"/>
      <c r="K287" s="50"/>
    </row>
    <row r="288" spans="3:11" x14ac:dyDescent="0.35">
      <c r="C288" s="15"/>
      <c r="J288" s="50"/>
      <c r="K288" s="50"/>
    </row>
    <row r="289" spans="3:11" x14ac:dyDescent="0.35">
      <c r="C289" s="15"/>
      <c r="J289" s="50"/>
      <c r="K289" s="50"/>
    </row>
    <row r="290" spans="3:11" x14ac:dyDescent="0.35">
      <c r="C290" s="15"/>
      <c r="J290" s="50"/>
      <c r="K290" s="50"/>
    </row>
    <row r="291" spans="3:11" x14ac:dyDescent="0.35">
      <c r="C291" s="15"/>
      <c r="J291" s="50"/>
      <c r="K291" s="50"/>
    </row>
    <row r="292" spans="3:11" x14ac:dyDescent="0.35">
      <c r="C292" s="15"/>
      <c r="J292" s="50"/>
      <c r="K292" s="50"/>
    </row>
    <row r="293" spans="3:11" x14ac:dyDescent="0.35">
      <c r="C293" s="15"/>
      <c r="J293" s="50"/>
      <c r="K293" s="50"/>
    </row>
    <row r="294" spans="3:11" x14ac:dyDescent="0.35">
      <c r="C294" s="15"/>
      <c r="J294" s="50"/>
      <c r="K294" s="50"/>
    </row>
    <row r="295" spans="3:11" x14ac:dyDescent="0.35">
      <c r="C295" s="15"/>
      <c r="J295" s="50"/>
      <c r="K295" s="50"/>
    </row>
    <row r="296" spans="3:11" x14ac:dyDescent="0.35">
      <c r="C296" s="15"/>
      <c r="J296" s="50"/>
      <c r="K296" s="50"/>
    </row>
    <row r="297" spans="3:11" x14ac:dyDescent="0.35">
      <c r="C297" s="15"/>
      <c r="J297" s="50"/>
      <c r="K297" s="50"/>
    </row>
    <row r="298" spans="3:11" x14ac:dyDescent="0.35">
      <c r="C298" s="15"/>
      <c r="J298" s="50"/>
      <c r="K298" s="50"/>
    </row>
    <row r="299" spans="3:11" x14ac:dyDescent="0.35">
      <c r="C299" s="15"/>
      <c r="J299" s="50"/>
      <c r="K299" s="50"/>
    </row>
    <row r="300" spans="3:11" x14ac:dyDescent="0.35">
      <c r="C300" s="15"/>
      <c r="J300" s="50"/>
      <c r="K300" s="50"/>
    </row>
    <row r="301" spans="3:11" x14ac:dyDescent="0.35">
      <c r="C301" s="15"/>
      <c r="J301" s="50"/>
      <c r="K301" s="50"/>
    </row>
    <row r="302" spans="3:11" x14ac:dyDescent="0.35">
      <c r="C302" s="15"/>
      <c r="J302" s="50"/>
      <c r="K302" s="50"/>
    </row>
    <row r="303" spans="3:11" x14ac:dyDescent="0.35">
      <c r="C303" s="15"/>
      <c r="J303" s="50"/>
      <c r="K303" s="50"/>
    </row>
    <row r="304" spans="3:11" x14ac:dyDescent="0.35">
      <c r="C304" s="15"/>
      <c r="J304" s="50"/>
      <c r="K304" s="50"/>
    </row>
    <row r="305" spans="3:11" x14ac:dyDescent="0.35">
      <c r="C305" s="15"/>
      <c r="J305" s="50"/>
      <c r="K305" s="50"/>
    </row>
    <row r="306" spans="3:11" x14ac:dyDescent="0.35">
      <c r="C306" s="15"/>
      <c r="J306" s="50"/>
      <c r="K306" s="50"/>
    </row>
    <row r="307" spans="3:11" x14ac:dyDescent="0.35">
      <c r="C307" s="15"/>
      <c r="J307" s="50"/>
      <c r="K307" s="50"/>
    </row>
    <row r="308" spans="3:11" x14ac:dyDescent="0.35">
      <c r="C308" s="15"/>
      <c r="J308" s="50"/>
      <c r="K308" s="50"/>
    </row>
    <row r="309" spans="3:11" x14ac:dyDescent="0.35">
      <c r="C309" s="15"/>
      <c r="J309" s="50"/>
      <c r="K309" s="50"/>
    </row>
    <row r="310" spans="3:11" x14ac:dyDescent="0.35">
      <c r="C310" s="15"/>
      <c r="J310" s="50"/>
      <c r="K310" s="50"/>
    </row>
    <row r="311" spans="3:11" x14ac:dyDescent="0.35">
      <c r="C311" s="15"/>
      <c r="J311" s="50"/>
      <c r="K311" s="50"/>
    </row>
    <row r="312" spans="3:11" x14ac:dyDescent="0.35">
      <c r="C312" s="15"/>
      <c r="J312" s="50"/>
      <c r="K312" s="50"/>
    </row>
    <row r="313" spans="3:11" x14ac:dyDescent="0.35">
      <c r="C313" s="15"/>
      <c r="J313" s="50"/>
      <c r="K313" s="50"/>
    </row>
    <row r="314" spans="3:11" x14ac:dyDescent="0.35">
      <c r="C314" s="15"/>
      <c r="J314" s="50"/>
      <c r="K314" s="50"/>
    </row>
    <row r="315" spans="3:11" x14ac:dyDescent="0.35">
      <c r="C315" s="15"/>
      <c r="J315" s="50"/>
      <c r="K315" s="50"/>
    </row>
    <row r="316" spans="3:11" x14ac:dyDescent="0.35">
      <c r="C316" s="15"/>
      <c r="J316" s="50"/>
      <c r="K316" s="50"/>
    </row>
    <row r="317" spans="3:11" x14ac:dyDescent="0.35">
      <c r="C317" s="15"/>
      <c r="J317" s="50"/>
      <c r="K317" s="50"/>
    </row>
    <row r="318" spans="3:11" x14ac:dyDescent="0.35">
      <c r="C318" s="15"/>
      <c r="J318" s="50"/>
      <c r="K318" s="50"/>
    </row>
    <row r="319" spans="3:11" x14ac:dyDescent="0.35">
      <c r="C319" s="15"/>
      <c r="J319" s="50"/>
      <c r="K319" s="50"/>
    </row>
    <row r="320" spans="3:11" x14ac:dyDescent="0.35">
      <c r="C320" s="15"/>
      <c r="J320" s="50"/>
      <c r="K320" s="50"/>
    </row>
    <row r="321" spans="3:11" x14ac:dyDescent="0.35">
      <c r="C321" s="15"/>
      <c r="J321" s="50"/>
      <c r="K321" s="50"/>
    </row>
    <row r="322" spans="3:11" x14ac:dyDescent="0.35">
      <c r="C322" s="15"/>
      <c r="J322" s="50"/>
      <c r="K322" s="50"/>
    </row>
    <row r="323" spans="3:11" x14ac:dyDescent="0.35">
      <c r="C323" s="15"/>
      <c r="J323" s="50"/>
      <c r="K323" s="50"/>
    </row>
    <row r="324" spans="3:11" x14ac:dyDescent="0.35">
      <c r="C324" s="15"/>
      <c r="J324" s="50"/>
      <c r="K324" s="50"/>
    </row>
    <row r="325" spans="3:11" x14ac:dyDescent="0.35">
      <c r="C325" s="15"/>
      <c r="J325" s="50"/>
      <c r="K325" s="50"/>
    </row>
    <row r="326" spans="3:11" x14ac:dyDescent="0.35">
      <c r="C326" s="15"/>
      <c r="J326" s="50"/>
      <c r="K326" s="50"/>
    </row>
    <row r="327" spans="3:11" x14ac:dyDescent="0.35">
      <c r="C327" s="15"/>
      <c r="J327" s="50"/>
      <c r="K327" s="50"/>
    </row>
    <row r="328" spans="3:11" x14ac:dyDescent="0.35">
      <c r="C328" s="15"/>
      <c r="J328" s="50"/>
      <c r="K328" s="50"/>
    </row>
    <row r="329" spans="3:11" x14ac:dyDescent="0.35">
      <c r="C329" s="15"/>
      <c r="J329" s="50"/>
      <c r="K329" s="50"/>
    </row>
    <row r="330" spans="3:11" x14ac:dyDescent="0.35">
      <c r="C330" s="15"/>
      <c r="J330" s="50"/>
      <c r="K330" s="50"/>
    </row>
    <row r="331" spans="3:11" x14ac:dyDescent="0.35">
      <c r="C331" s="15"/>
      <c r="J331" s="50"/>
      <c r="K331" s="50"/>
    </row>
    <row r="332" spans="3:11" x14ac:dyDescent="0.35">
      <c r="C332" s="15"/>
      <c r="J332" s="50"/>
      <c r="K332" s="50"/>
    </row>
    <row r="333" spans="3:11" x14ac:dyDescent="0.35">
      <c r="C333" s="15"/>
      <c r="J333" s="50"/>
      <c r="K333" s="50"/>
    </row>
    <row r="334" spans="3:11" x14ac:dyDescent="0.35">
      <c r="C334" s="15"/>
      <c r="J334" s="50"/>
      <c r="K334" s="50"/>
    </row>
    <row r="335" spans="3:11" x14ac:dyDescent="0.35">
      <c r="C335" s="15"/>
      <c r="J335" s="50"/>
      <c r="K335" s="50"/>
    </row>
    <row r="336" spans="3:11" x14ac:dyDescent="0.35">
      <c r="C336" s="15"/>
      <c r="J336" s="50"/>
      <c r="K336" s="50"/>
    </row>
    <row r="337" spans="3:11" x14ac:dyDescent="0.35">
      <c r="C337" s="15"/>
      <c r="J337" s="50"/>
      <c r="K337" s="50"/>
    </row>
    <row r="338" spans="3:11" x14ac:dyDescent="0.35">
      <c r="C338" s="15"/>
      <c r="J338" s="50"/>
      <c r="K338" s="50"/>
    </row>
    <row r="339" spans="3:11" x14ac:dyDescent="0.35">
      <c r="C339" s="15"/>
      <c r="J339" s="50"/>
      <c r="K339" s="50"/>
    </row>
    <row r="340" spans="3:11" x14ac:dyDescent="0.35">
      <c r="C340" s="15"/>
      <c r="J340" s="50"/>
      <c r="K340" s="50"/>
    </row>
    <row r="341" spans="3:11" x14ac:dyDescent="0.35">
      <c r="C341" s="15"/>
      <c r="J341" s="50"/>
      <c r="K341" s="50"/>
    </row>
  </sheetData>
  <autoFilter ref="A149:BS170" xr:uid="{72D130F7-35E5-4827-9558-BF486E602E75}">
    <filterColumn colId="3">
      <filters>
        <filter val="39104"/>
        <filter val="39700"/>
      </filters>
    </filterColumn>
  </autoFilter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6" ma:contentTypeDescription="Create a new document." ma:contentTypeScope="" ma:versionID="1f64fc7651a58d0d3dd1c1c3942cb9ee">
  <xsd:schema xmlns:xsd="http://www.w3.org/2001/XMLSchema" xmlns:xs="http://www.w3.org/2001/XMLSchema" xmlns:p="http://schemas.microsoft.com/office/2006/metadata/properties" xmlns:ns2="6c16c6fc-c4e8-4518-9db1-1a3dadac20d5" xmlns:ns3="f5f9a743-18e3-40ef-b0a4-47096f190587" targetNamespace="http://schemas.microsoft.com/office/2006/metadata/properties" ma:root="true" ma:fieldsID="7adb9e511321a7b0e7d89229c647733f" ns2:_="" ns3:_="">
    <xsd:import namespace="6c16c6fc-c4e8-4518-9db1-1a3dadac20d5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16c6fc-c4e8-4518-9db1-1a3dadac20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D7CB84-3209-4A6A-932B-4EB60B1C67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16c6fc-c4e8-4518-9db1-1a3dadac20d5"/>
    <ds:schemaRef ds:uri="f5f9a743-18e3-40ef-b0a4-47096f1905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59B8B2-1F40-4080-9186-59596CDDC2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931088-8BAC-4842-A015-8ED5793C4B8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4</vt:i4>
      </vt:variant>
    </vt:vector>
  </HeadingPairs>
  <TitlesOfParts>
    <vt:vector size="22" baseType="lpstr">
      <vt:lpstr>IRR 82</vt:lpstr>
      <vt:lpstr>Response</vt:lpstr>
      <vt:lpstr>MFR B-11</vt:lpstr>
      <vt:lpstr>Polk 1 Flexibility </vt:lpstr>
      <vt:lpstr>South Tampa Resilience</vt:lpstr>
      <vt:lpstr>Energy Storage</vt:lpstr>
      <vt:lpstr>Grid Reliability and Resili</vt:lpstr>
      <vt:lpstr>Grid Communnications Netwk</vt:lpstr>
      <vt:lpstr>Bearss Ops Center</vt:lpstr>
      <vt:lpstr>Corporate Headq</vt:lpstr>
      <vt:lpstr>Wave 3 Bullfrog Creek</vt:lpstr>
      <vt:lpstr>Wave 3 Cottonmouth</vt:lpstr>
      <vt:lpstr>Wave 3 English Creek</vt:lpstr>
      <vt:lpstr>Wave 3 FFD Solar</vt:lpstr>
      <vt:lpstr>CR672 Trans Exp</vt:lpstr>
      <vt:lpstr>Winter Haven Trans</vt:lpstr>
      <vt:lpstr>BPS Hardware</vt:lpstr>
      <vt:lpstr>------&gt;</vt:lpstr>
      <vt:lpstr>'BPS Hardware'!Print_Area</vt:lpstr>
      <vt:lpstr>'CR672 Trans Exp'!Print_Area</vt:lpstr>
      <vt:lpstr>Response!Print_Area</vt:lpstr>
      <vt:lpstr>'Winter Haven Trans'!Print_Area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2024-06-18T18:48:18Z</dcterms:created>
  <dcterms:modified xsi:type="dcterms:W3CDTF">2024-08-19T14:11:14Z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2024-06-18T18:48:22Z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867481b5-d6c1-4425-b0f5-a90acf5e16e5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</Properties>
</file>